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Users\Ng Kian Ming\document\1. School Stuff\University\CCA\Recreational Floorball\Attendance\"/>
    </mc:Choice>
  </mc:AlternateContent>
  <xr:revisionPtr revIDLastSave="0" documentId="13_ncr:1_{CFA46B0C-809F-446A-9EEC-D9D8C4DC840B}" xr6:coauthVersionLast="47" xr6:coauthVersionMax="47" xr10:uidLastSave="{00000000-0000-0000-0000-000000000000}"/>
  <bookViews>
    <workbookView xWindow="-108" yWindow="-108" windowWidth="23256" windowHeight="12456" xr2:uid="{72C5BE95-4695-414D-8658-13F1F4FC2130}"/>
  </bookViews>
  <sheets>
    <sheet name="Summary" sheetId="1" r:id="rId1"/>
    <sheet name="Summary (%)" sheetId="12" r:id="rId2"/>
    <sheet name="Aug" sheetId="19" r:id="rId3"/>
    <sheet name="Sep" sheetId="20" r:id="rId4"/>
    <sheet name="Oct &amp; Nov" sheetId="21" r:id="rId5"/>
    <sheet name="Dec" sheetId="22" r:id="rId6"/>
    <sheet name="Jan" sheetId="23" r:id="rId7"/>
    <sheet name="Feb" sheetId="24" r:id="rId8"/>
    <sheet name="Mar" sheetId="17" r:id="rId9"/>
    <sheet name="Apr &amp; May" sheetId="25" r:id="rId10"/>
    <sheet name="Jun" sheetId="26" r:id="rId11"/>
    <sheet name="Namelist" sheetId="7" r:id="rId12"/>
    <sheet name="Template" sheetId="10" r:id="rId13"/>
  </sheets>
  <externalReferences>
    <externalReference r:id="rId14"/>
  </externalReferences>
  <definedNames>
    <definedName name="_xlnm._FilterDatabase" localSheetId="9" hidden="1">'Apr &amp; May'!$A$4:$W$4</definedName>
    <definedName name="_xlnm._FilterDatabase" localSheetId="2" hidden="1">Aug!$A$4:$W$4</definedName>
    <definedName name="_xlnm._FilterDatabase" localSheetId="5" hidden="1">Dec!$A$4:$W$4</definedName>
    <definedName name="_xlnm._FilterDatabase" localSheetId="7" hidden="1">Feb!$A$4:$W$4</definedName>
    <definedName name="_xlnm._FilterDatabase" localSheetId="6" hidden="1">Jan!$A$4:$W$4</definedName>
    <definedName name="_xlnm._FilterDatabase" localSheetId="10" hidden="1">Jun!$A$4:$W$4</definedName>
    <definedName name="_xlnm._FilterDatabase" localSheetId="8" hidden="1">Mar!$A$4:$W$4</definedName>
    <definedName name="_xlnm._FilterDatabase" localSheetId="11" hidden="1">Namelist!$A$1:$B$370</definedName>
    <definedName name="_xlnm._FilterDatabase" localSheetId="4" hidden="1">'Oct &amp; Nov'!$A$4:$W$4</definedName>
    <definedName name="_xlnm._FilterDatabase" localSheetId="3" hidden="1">Sep!$A$4:$W$4</definedName>
    <definedName name="_xlnm._FilterDatabase" localSheetId="0" hidden="1">Summary!$A$4:$CB$304</definedName>
    <definedName name="_xlnm._FilterDatabase" localSheetId="1" hidden="1">'Summary (%)'!$A$4:$CB$304</definedName>
    <definedName name="_xlnm._FilterDatabase" localSheetId="12" hidden="1">Template!$A$4:$R$48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73" i="12" l="1"/>
  <c r="C373" i="12"/>
  <c r="B374" i="12"/>
  <c r="C374" i="12"/>
  <c r="B375" i="12"/>
  <c r="C375" i="12"/>
  <c r="B376" i="12"/>
  <c r="C376" i="12"/>
  <c r="B377" i="12"/>
  <c r="C377" i="12"/>
  <c r="B378" i="12"/>
  <c r="C378" i="12"/>
  <c r="B379" i="12"/>
  <c r="C379" i="12"/>
  <c r="B380" i="12"/>
  <c r="C380" i="12"/>
  <c r="B381" i="12"/>
  <c r="C381" i="12"/>
  <c r="B382" i="12"/>
  <c r="C382" i="12"/>
  <c r="B383" i="12"/>
  <c r="C383" i="12"/>
  <c r="B384" i="12"/>
  <c r="C384" i="12"/>
  <c r="B385" i="12"/>
  <c r="C385" i="12"/>
  <c r="B386" i="12"/>
  <c r="C386" i="12"/>
  <c r="B387" i="12"/>
  <c r="C387" i="12"/>
  <c r="B388" i="12"/>
  <c r="C388" i="12"/>
  <c r="B389" i="12"/>
  <c r="C389" i="12"/>
  <c r="B390" i="12"/>
  <c r="C390" i="12"/>
  <c r="B391" i="12"/>
  <c r="C391" i="12"/>
  <c r="B392" i="12"/>
  <c r="C392" i="12"/>
  <c r="B393" i="12"/>
  <c r="C393" i="12"/>
  <c r="B394" i="12"/>
  <c r="C394" i="12"/>
  <c r="B395" i="12"/>
  <c r="C395" i="12"/>
  <c r="B396" i="12"/>
  <c r="C396" i="12"/>
  <c r="B397" i="12"/>
  <c r="C397" i="12"/>
  <c r="B398" i="12"/>
  <c r="C398" i="12"/>
  <c r="B399" i="12"/>
  <c r="C399" i="12"/>
  <c r="B400" i="12"/>
  <c r="C400" i="12"/>
  <c r="B401" i="12"/>
  <c r="C401" i="12"/>
  <c r="B402" i="12"/>
  <c r="C402" i="12"/>
  <c r="B403" i="12"/>
  <c r="C403" i="12"/>
  <c r="B404" i="12"/>
  <c r="C404" i="12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C7" i="26" l="1"/>
  <c r="D7" i="26"/>
  <c r="E7" i="26"/>
  <c r="F7" i="26"/>
  <c r="G7" i="26"/>
  <c r="H7" i="26"/>
  <c r="I7" i="26"/>
  <c r="J7" i="26"/>
  <c r="K7" i="26"/>
  <c r="L7" i="26"/>
  <c r="M7" i="26"/>
  <c r="N7" i="26"/>
  <c r="O7" i="26"/>
  <c r="P7" i="26"/>
  <c r="C23" i="26"/>
  <c r="D23" i="26"/>
  <c r="E23" i="26"/>
  <c r="F23" i="26"/>
  <c r="G23" i="26"/>
  <c r="H23" i="26"/>
  <c r="I23" i="26"/>
  <c r="J23" i="26"/>
  <c r="K23" i="26"/>
  <c r="L23" i="26"/>
  <c r="M23" i="26"/>
  <c r="N23" i="26"/>
  <c r="O23" i="26"/>
  <c r="P23" i="26"/>
  <c r="C15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P15" i="26"/>
  <c r="C6" i="26"/>
  <c r="D6" i="26"/>
  <c r="E6" i="26"/>
  <c r="F6" i="26"/>
  <c r="G6" i="26"/>
  <c r="H6" i="26"/>
  <c r="I6" i="26"/>
  <c r="J6" i="26"/>
  <c r="K6" i="26"/>
  <c r="L6" i="26"/>
  <c r="M6" i="26"/>
  <c r="N6" i="26"/>
  <c r="O6" i="26"/>
  <c r="P6" i="26"/>
  <c r="C8" i="26"/>
  <c r="D8" i="26"/>
  <c r="E8" i="26"/>
  <c r="F8" i="26"/>
  <c r="G8" i="26"/>
  <c r="H8" i="26"/>
  <c r="I8" i="26"/>
  <c r="J8" i="26"/>
  <c r="K8" i="26"/>
  <c r="L8" i="26"/>
  <c r="M8" i="26"/>
  <c r="N8" i="26"/>
  <c r="O8" i="26"/>
  <c r="P8" i="26"/>
  <c r="C11" i="26"/>
  <c r="D11" i="26"/>
  <c r="E11" i="26"/>
  <c r="F11" i="26"/>
  <c r="G11" i="26"/>
  <c r="H11" i="26"/>
  <c r="I11" i="26"/>
  <c r="J11" i="26"/>
  <c r="K11" i="26"/>
  <c r="L11" i="26"/>
  <c r="M11" i="26"/>
  <c r="N11" i="26"/>
  <c r="O11" i="26"/>
  <c r="P11" i="26"/>
  <c r="C17" i="26"/>
  <c r="D17" i="26"/>
  <c r="E17" i="26"/>
  <c r="F17" i="26"/>
  <c r="G17" i="26"/>
  <c r="H17" i="26"/>
  <c r="I17" i="26"/>
  <c r="J17" i="26"/>
  <c r="K17" i="26"/>
  <c r="L17" i="26"/>
  <c r="M17" i="26"/>
  <c r="N17" i="26"/>
  <c r="O17" i="26"/>
  <c r="P17" i="26"/>
  <c r="C10" i="26"/>
  <c r="D10" i="26"/>
  <c r="E10" i="26"/>
  <c r="F10" i="26"/>
  <c r="G10" i="26"/>
  <c r="H10" i="26"/>
  <c r="I10" i="26"/>
  <c r="J10" i="26"/>
  <c r="K10" i="26"/>
  <c r="L10" i="26"/>
  <c r="M10" i="26"/>
  <c r="N10" i="26"/>
  <c r="O10" i="26"/>
  <c r="P10" i="26"/>
  <c r="C19" i="26"/>
  <c r="D19" i="26"/>
  <c r="E19" i="26"/>
  <c r="F19" i="26"/>
  <c r="G19" i="26"/>
  <c r="H19" i="26"/>
  <c r="I19" i="26"/>
  <c r="J19" i="26"/>
  <c r="K19" i="26"/>
  <c r="L19" i="26"/>
  <c r="M19" i="26"/>
  <c r="N19" i="26"/>
  <c r="O19" i="26"/>
  <c r="P19" i="26"/>
  <c r="C24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P24" i="26"/>
  <c r="C22" i="26"/>
  <c r="D22" i="26"/>
  <c r="E22" i="26"/>
  <c r="F22" i="26"/>
  <c r="G22" i="26"/>
  <c r="H22" i="26"/>
  <c r="I22" i="26"/>
  <c r="J22" i="26"/>
  <c r="K22" i="26"/>
  <c r="L22" i="26"/>
  <c r="M22" i="26"/>
  <c r="N22" i="26"/>
  <c r="O22" i="26"/>
  <c r="P22" i="26"/>
  <c r="C25" i="26"/>
  <c r="D25" i="26"/>
  <c r="E25" i="26"/>
  <c r="F25" i="26"/>
  <c r="G25" i="26"/>
  <c r="H25" i="26"/>
  <c r="I25" i="26"/>
  <c r="J25" i="26"/>
  <c r="K25" i="26"/>
  <c r="L25" i="26"/>
  <c r="M25" i="26"/>
  <c r="N25" i="26"/>
  <c r="O25" i="26"/>
  <c r="P25" i="26"/>
  <c r="C14" i="26"/>
  <c r="D14" i="26"/>
  <c r="E14" i="26"/>
  <c r="F14" i="26"/>
  <c r="G14" i="26"/>
  <c r="H14" i="26"/>
  <c r="I14" i="26"/>
  <c r="J14" i="26"/>
  <c r="K14" i="26"/>
  <c r="L14" i="26"/>
  <c r="M14" i="26"/>
  <c r="N14" i="26"/>
  <c r="O14" i="26"/>
  <c r="P14" i="26"/>
  <c r="C9" i="26"/>
  <c r="D9" i="26"/>
  <c r="E9" i="26"/>
  <c r="F9" i="26"/>
  <c r="G9" i="26"/>
  <c r="H9" i="26"/>
  <c r="I9" i="26"/>
  <c r="J9" i="26"/>
  <c r="K9" i="26"/>
  <c r="L9" i="26"/>
  <c r="M9" i="26"/>
  <c r="N9" i="26"/>
  <c r="O9" i="26"/>
  <c r="P9" i="26"/>
  <c r="C27" i="26"/>
  <c r="D27" i="26"/>
  <c r="E27" i="26"/>
  <c r="F27" i="26"/>
  <c r="G27" i="26"/>
  <c r="H27" i="26"/>
  <c r="I27" i="26"/>
  <c r="J27" i="26"/>
  <c r="K27" i="26"/>
  <c r="L27" i="26"/>
  <c r="M27" i="26"/>
  <c r="N27" i="26"/>
  <c r="O27" i="26"/>
  <c r="P27" i="26"/>
  <c r="C12" i="26"/>
  <c r="D12" i="26"/>
  <c r="E12" i="26"/>
  <c r="F12" i="26"/>
  <c r="G12" i="26"/>
  <c r="H12" i="26"/>
  <c r="I12" i="26"/>
  <c r="J12" i="26"/>
  <c r="K12" i="26"/>
  <c r="L12" i="26"/>
  <c r="M12" i="26"/>
  <c r="N12" i="26"/>
  <c r="O12" i="26"/>
  <c r="P12" i="26"/>
  <c r="C20" i="26"/>
  <c r="D20" i="26"/>
  <c r="E20" i="26"/>
  <c r="F20" i="26"/>
  <c r="G20" i="26"/>
  <c r="H20" i="26"/>
  <c r="I20" i="26"/>
  <c r="J20" i="26"/>
  <c r="K20" i="26"/>
  <c r="L20" i="26"/>
  <c r="M20" i="26"/>
  <c r="N20" i="26"/>
  <c r="O20" i="26"/>
  <c r="P20" i="26"/>
  <c r="C18" i="26"/>
  <c r="D18" i="26"/>
  <c r="E18" i="26"/>
  <c r="F18" i="26"/>
  <c r="G18" i="26"/>
  <c r="H18" i="26"/>
  <c r="I18" i="26"/>
  <c r="J18" i="26"/>
  <c r="K18" i="26"/>
  <c r="L18" i="26"/>
  <c r="M18" i="26"/>
  <c r="N18" i="26"/>
  <c r="O18" i="26"/>
  <c r="P18" i="26"/>
  <c r="C13" i="26"/>
  <c r="D13" i="26"/>
  <c r="E13" i="26"/>
  <c r="F13" i="26"/>
  <c r="G13" i="26"/>
  <c r="H13" i="26"/>
  <c r="I13" i="26"/>
  <c r="J13" i="26"/>
  <c r="K13" i="26"/>
  <c r="L13" i="26"/>
  <c r="M13" i="26"/>
  <c r="N13" i="26"/>
  <c r="O13" i="26"/>
  <c r="P13" i="26"/>
  <c r="C5" i="26"/>
  <c r="D5" i="26"/>
  <c r="E5" i="26"/>
  <c r="F5" i="26"/>
  <c r="G5" i="26"/>
  <c r="H5" i="26"/>
  <c r="I5" i="26"/>
  <c r="J5" i="26"/>
  <c r="K5" i="26"/>
  <c r="L5" i="26"/>
  <c r="M5" i="26"/>
  <c r="N5" i="26"/>
  <c r="O5" i="26"/>
  <c r="P5" i="26"/>
  <c r="C26" i="26"/>
  <c r="D26" i="26"/>
  <c r="E26" i="26"/>
  <c r="F26" i="26"/>
  <c r="G26" i="26"/>
  <c r="H26" i="26"/>
  <c r="I26" i="26"/>
  <c r="J26" i="26"/>
  <c r="K26" i="26"/>
  <c r="L26" i="26"/>
  <c r="M26" i="26"/>
  <c r="N26" i="26"/>
  <c r="O26" i="26"/>
  <c r="P26" i="26"/>
  <c r="C21" i="26"/>
  <c r="D21" i="26"/>
  <c r="E21" i="26"/>
  <c r="F21" i="26"/>
  <c r="G21" i="26"/>
  <c r="H21" i="26"/>
  <c r="I21" i="26"/>
  <c r="J21" i="26"/>
  <c r="K21" i="26"/>
  <c r="L21" i="26"/>
  <c r="M21" i="26"/>
  <c r="N21" i="26"/>
  <c r="O21" i="26"/>
  <c r="P21" i="26"/>
  <c r="C28" i="26"/>
  <c r="D28" i="26"/>
  <c r="E28" i="26"/>
  <c r="F28" i="26"/>
  <c r="G28" i="26"/>
  <c r="H28" i="26"/>
  <c r="I28" i="26"/>
  <c r="J28" i="26"/>
  <c r="K28" i="26"/>
  <c r="L28" i="26"/>
  <c r="M28" i="26"/>
  <c r="N28" i="26"/>
  <c r="O28" i="26"/>
  <c r="P28" i="26"/>
  <c r="C29" i="26"/>
  <c r="D29" i="26"/>
  <c r="E29" i="26"/>
  <c r="F29" i="26"/>
  <c r="G29" i="26"/>
  <c r="H29" i="26"/>
  <c r="I29" i="26"/>
  <c r="J29" i="26"/>
  <c r="K29" i="26"/>
  <c r="L29" i="26"/>
  <c r="M29" i="26"/>
  <c r="N29" i="26"/>
  <c r="O29" i="26"/>
  <c r="P29" i="26"/>
  <c r="C30" i="26"/>
  <c r="D30" i="26"/>
  <c r="E30" i="26"/>
  <c r="F30" i="26"/>
  <c r="G30" i="26"/>
  <c r="H30" i="26"/>
  <c r="I30" i="26"/>
  <c r="J30" i="26"/>
  <c r="K30" i="26"/>
  <c r="L30" i="26"/>
  <c r="M30" i="26"/>
  <c r="N30" i="26"/>
  <c r="O30" i="26"/>
  <c r="P30" i="26"/>
  <c r="C31" i="26"/>
  <c r="D31" i="26"/>
  <c r="E31" i="26"/>
  <c r="F31" i="26"/>
  <c r="G31" i="26"/>
  <c r="H31" i="26"/>
  <c r="I31" i="26"/>
  <c r="J31" i="26"/>
  <c r="K31" i="26"/>
  <c r="L31" i="26"/>
  <c r="M31" i="26"/>
  <c r="N31" i="26"/>
  <c r="O31" i="26"/>
  <c r="P31" i="26"/>
  <c r="C32" i="26"/>
  <c r="D32" i="26"/>
  <c r="E32" i="26"/>
  <c r="F32" i="26"/>
  <c r="G32" i="26"/>
  <c r="H32" i="26"/>
  <c r="I32" i="26"/>
  <c r="J32" i="26"/>
  <c r="K32" i="26"/>
  <c r="L32" i="26"/>
  <c r="M32" i="26"/>
  <c r="N32" i="26"/>
  <c r="O32" i="26"/>
  <c r="P32" i="26"/>
  <c r="C33" i="26"/>
  <c r="D33" i="26"/>
  <c r="E33" i="26"/>
  <c r="F33" i="26"/>
  <c r="G33" i="26"/>
  <c r="H33" i="26"/>
  <c r="I33" i="26"/>
  <c r="J33" i="26"/>
  <c r="K33" i="26"/>
  <c r="L33" i="26"/>
  <c r="M33" i="26"/>
  <c r="N33" i="26"/>
  <c r="O33" i="26"/>
  <c r="P33" i="26"/>
  <c r="C34" i="26"/>
  <c r="D34" i="26"/>
  <c r="E34" i="26"/>
  <c r="F34" i="26"/>
  <c r="G34" i="26"/>
  <c r="H34" i="26"/>
  <c r="I34" i="26"/>
  <c r="J34" i="26"/>
  <c r="K34" i="26"/>
  <c r="L34" i="26"/>
  <c r="M34" i="26"/>
  <c r="N34" i="26"/>
  <c r="O34" i="26"/>
  <c r="P34" i="26"/>
  <c r="C35" i="26"/>
  <c r="D35" i="26"/>
  <c r="E35" i="26"/>
  <c r="F35" i="26"/>
  <c r="G35" i="26"/>
  <c r="H35" i="26"/>
  <c r="I35" i="26"/>
  <c r="J35" i="26"/>
  <c r="K35" i="26"/>
  <c r="L35" i="26"/>
  <c r="M35" i="26"/>
  <c r="N35" i="26"/>
  <c r="O35" i="26"/>
  <c r="P35" i="26"/>
  <c r="C36" i="26"/>
  <c r="D36" i="26"/>
  <c r="E36" i="26"/>
  <c r="F36" i="26"/>
  <c r="G36" i="26"/>
  <c r="H36" i="26"/>
  <c r="I36" i="26"/>
  <c r="J36" i="26"/>
  <c r="K36" i="26"/>
  <c r="L36" i="26"/>
  <c r="M36" i="26"/>
  <c r="N36" i="26"/>
  <c r="O36" i="26"/>
  <c r="P36" i="26"/>
  <c r="C37" i="26"/>
  <c r="D37" i="26"/>
  <c r="E37" i="26"/>
  <c r="F37" i="26"/>
  <c r="G37" i="26"/>
  <c r="H37" i="26"/>
  <c r="I37" i="26"/>
  <c r="J37" i="26"/>
  <c r="K37" i="26"/>
  <c r="L37" i="26"/>
  <c r="M37" i="26"/>
  <c r="N37" i="26"/>
  <c r="O37" i="26"/>
  <c r="P37" i="26"/>
  <c r="C38" i="26"/>
  <c r="D38" i="26"/>
  <c r="E38" i="26"/>
  <c r="F38" i="26"/>
  <c r="G38" i="26"/>
  <c r="H38" i="26"/>
  <c r="I38" i="26"/>
  <c r="J38" i="26"/>
  <c r="K38" i="26"/>
  <c r="L38" i="26"/>
  <c r="M38" i="26"/>
  <c r="N38" i="26"/>
  <c r="O38" i="26"/>
  <c r="P38" i="26"/>
  <c r="C39" i="26"/>
  <c r="D39" i="26"/>
  <c r="E39" i="26"/>
  <c r="F39" i="26"/>
  <c r="G39" i="26"/>
  <c r="H39" i="26"/>
  <c r="I39" i="26"/>
  <c r="J39" i="26"/>
  <c r="K39" i="26"/>
  <c r="L39" i="26"/>
  <c r="M39" i="26"/>
  <c r="N39" i="26"/>
  <c r="O39" i="26"/>
  <c r="P39" i="26"/>
  <c r="C40" i="26"/>
  <c r="D40" i="26"/>
  <c r="E40" i="26"/>
  <c r="F40" i="26"/>
  <c r="G40" i="26"/>
  <c r="H40" i="26"/>
  <c r="I40" i="26"/>
  <c r="J40" i="26"/>
  <c r="K40" i="26"/>
  <c r="L40" i="26"/>
  <c r="M40" i="26"/>
  <c r="N40" i="26"/>
  <c r="O40" i="26"/>
  <c r="P40" i="26"/>
  <c r="C41" i="26"/>
  <c r="D41" i="26"/>
  <c r="E41" i="26"/>
  <c r="F41" i="26"/>
  <c r="G41" i="26"/>
  <c r="H41" i="26"/>
  <c r="I41" i="26"/>
  <c r="J41" i="26"/>
  <c r="K41" i="26"/>
  <c r="L41" i="26"/>
  <c r="M41" i="26"/>
  <c r="N41" i="26"/>
  <c r="O41" i="26"/>
  <c r="P41" i="26"/>
  <c r="C42" i="26"/>
  <c r="D42" i="26"/>
  <c r="E42" i="26"/>
  <c r="F42" i="26"/>
  <c r="G42" i="26"/>
  <c r="H42" i="26"/>
  <c r="I42" i="26"/>
  <c r="J42" i="26"/>
  <c r="K42" i="26"/>
  <c r="L42" i="26"/>
  <c r="M42" i="26"/>
  <c r="N42" i="26"/>
  <c r="O42" i="26"/>
  <c r="P42" i="26"/>
  <c r="C43" i="26"/>
  <c r="D43" i="26"/>
  <c r="E43" i="26"/>
  <c r="F43" i="26"/>
  <c r="G43" i="26"/>
  <c r="H43" i="26"/>
  <c r="I43" i="26"/>
  <c r="J43" i="26"/>
  <c r="K43" i="26"/>
  <c r="L43" i="26"/>
  <c r="M43" i="26"/>
  <c r="N43" i="26"/>
  <c r="O43" i="26"/>
  <c r="P43" i="26"/>
  <c r="C44" i="26"/>
  <c r="D44" i="26"/>
  <c r="E44" i="26"/>
  <c r="F44" i="26"/>
  <c r="G44" i="26"/>
  <c r="H44" i="26"/>
  <c r="I44" i="26"/>
  <c r="J44" i="26"/>
  <c r="K44" i="26"/>
  <c r="L44" i="26"/>
  <c r="M44" i="26"/>
  <c r="N44" i="26"/>
  <c r="O44" i="26"/>
  <c r="P44" i="26"/>
  <c r="C45" i="26"/>
  <c r="D45" i="26"/>
  <c r="E45" i="26"/>
  <c r="F45" i="26"/>
  <c r="G45" i="26"/>
  <c r="H45" i="26"/>
  <c r="I45" i="26"/>
  <c r="J45" i="26"/>
  <c r="K45" i="26"/>
  <c r="L45" i="26"/>
  <c r="M45" i="26"/>
  <c r="N45" i="26"/>
  <c r="O45" i="26"/>
  <c r="P45" i="26"/>
  <c r="C46" i="26"/>
  <c r="D46" i="26"/>
  <c r="E46" i="26"/>
  <c r="F46" i="26"/>
  <c r="G46" i="26"/>
  <c r="H46" i="26"/>
  <c r="I46" i="26"/>
  <c r="J46" i="26"/>
  <c r="K46" i="26"/>
  <c r="L46" i="26"/>
  <c r="M46" i="26"/>
  <c r="N46" i="26"/>
  <c r="O46" i="26"/>
  <c r="P46" i="26"/>
  <c r="C47" i="26"/>
  <c r="D47" i="26"/>
  <c r="E47" i="26"/>
  <c r="F47" i="26"/>
  <c r="G47" i="26"/>
  <c r="H47" i="26"/>
  <c r="I47" i="26"/>
  <c r="J47" i="26"/>
  <c r="K47" i="26"/>
  <c r="L47" i="26"/>
  <c r="M47" i="26"/>
  <c r="N47" i="26"/>
  <c r="O47" i="26"/>
  <c r="P47" i="26"/>
  <c r="C48" i="26"/>
  <c r="D48" i="26"/>
  <c r="E48" i="26"/>
  <c r="F48" i="26"/>
  <c r="G48" i="26"/>
  <c r="H48" i="26"/>
  <c r="I48" i="26"/>
  <c r="J48" i="26"/>
  <c r="K48" i="26"/>
  <c r="L48" i="26"/>
  <c r="M48" i="26"/>
  <c r="N48" i="26"/>
  <c r="O48" i="26"/>
  <c r="P48" i="26"/>
  <c r="C49" i="26"/>
  <c r="D49" i="26"/>
  <c r="E49" i="26"/>
  <c r="F49" i="26"/>
  <c r="G49" i="26"/>
  <c r="H49" i="26"/>
  <c r="I49" i="26"/>
  <c r="J49" i="26"/>
  <c r="K49" i="26"/>
  <c r="L49" i="26"/>
  <c r="M49" i="26"/>
  <c r="N49" i="26"/>
  <c r="O49" i="26"/>
  <c r="P49" i="26"/>
  <c r="C50" i="26"/>
  <c r="D50" i="26"/>
  <c r="E50" i="26"/>
  <c r="F50" i="26"/>
  <c r="G50" i="26"/>
  <c r="H50" i="26"/>
  <c r="I50" i="26"/>
  <c r="J50" i="26"/>
  <c r="K50" i="26"/>
  <c r="L50" i="26"/>
  <c r="M50" i="26"/>
  <c r="N50" i="26"/>
  <c r="O50" i="26"/>
  <c r="P50" i="26"/>
  <c r="C51" i="26"/>
  <c r="D51" i="26"/>
  <c r="E51" i="26"/>
  <c r="F51" i="26"/>
  <c r="G51" i="26"/>
  <c r="H51" i="26"/>
  <c r="I51" i="26"/>
  <c r="J51" i="26"/>
  <c r="K51" i="26"/>
  <c r="L51" i="26"/>
  <c r="M51" i="26"/>
  <c r="N51" i="26"/>
  <c r="O51" i="26"/>
  <c r="P51" i="26"/>
  <c r="C52" i="26"/>
  <c r="D52" i="26"/>
  <c r="E52" i="26"/>
  <c r="F52" i="26"/>
  <c r="G52" i="26"/>
  <c r="H52" i="26"/>
  <c r="I52" i="26"/>
  <c r="J52" i="26"/>
  <c r="K52" i="26"/>
  <c r="L52" i="26"/>
  <c r="M52" i="26"/>
  <c r="N52" i="26"/>
  <c r="O52" i="26"/>
  <c r="P52" i="26"/>
  <c r="C53" i="26"/>
  <c r="D53" i="26"/>
  <c r="E53" i="26"/>
  <c r="F53" i="26"/>
  <c r="G53" i="26"/>
  <c r="H53" i="26"/>
  <c r="I53" i="26"/>
  <c r="J53" i="26"/>
  <c r="K53" i="26"/>
  <c r="L53" i="26"/>
  <c r="M53" i="26"/>
  <c r="N53" i="26"/>
  <c r="O53" i="26"/>
  <c r="P53" i="26"/>
  <c r="C54" i="26"/>
  <c r="D54" i="26"/>
  <c r="E54" i="26"/>
  <c r="F54" i="26"/>
  <c r="G54" i="26"/>
  <c r="H54" i="26"/>
  <c r="I54" i="26"/>
  <c r="J54" i="26"/>
  <c r="K54" i="26"/>
  <c r="L54" i="26"/>
  <c r="M54" i="26"/>
  <c r="N54" i="26"/>
  <c r="O54" i="26"/>
  <c r="P54" i="26"/>
  <c r="C55" i="26"/>
  <c r="D55" i="26"/>
  <c r="E55" i="26"/>
  <c r="F55" i="26"/>
  <c r="G55" i="26"/>
  <c r="H55" i="26"/>
  <c r="I55" i="26"/>
  <c r="J55" i="26"/>
  <c r="K55" i="26"/>
  <c r="L55" i="26"/>
  <c r="M55" i="26"/>
  <c r="N55" i="26"/>
  <c r="O55" i="26"/>
  <c r="P55" i="26"/>
  <c r="C56" i="26"/>
  <c r="D56" i="26"/>
  <c r="E56" i="26"/>
  <c r="F56" i="26"/>
  <c r="G56" i="26"/>
  <c r="H56" i="26"/>
  <c r="I56" i="26"/>
  <c r="J56" i="26"/>
  <c r="K56" i="26"/>
  <c r="L56" i="26"/>
  <c r="M56" i="26"/>
  <c r="N56" i="26"/>
  <c r="O56" i="26"/>
  <c r="P56" i="26"/>
  <c r="C57" i="26"/>
  <c r="D57" i="26"/>
  <c r="E57" i="26"/>
  <c r="F57" i="26"/>
  <c r="G57" i="26"/>
  <c r="H57" i="26"/>
  <c r="I57" i="26"/>
  <c r="J57" i="26"/>
  <c r="K57" i="26"/>
  <c r="L57" i="26"/>
  <c r="M57" i="26"/>
  <c r="N57" i="26"/>
  <c r="O57" i="26"/>
  <c r="P57" i="26"/>
  <c r="C58" i="26"/>
  <c r="D58" i="26"/>
  <c r="E58" i="26"/>
  <c r="F58" i="26"/>
  <c r="G58" i="26"/>
  <c r="H58" i="26"/>
  <c r="I58" i="26"/>
  <c r="J58" i="26"/>
  <c r="K58" i="26"/>
  <c r="L58" i="26"/>
  <c r="M58" i="26"/>
  <c r="N58" i="26"/>
  <c r="O58" i="26"/>
  <c r="P58" i="26"/>
  <c r="C59" i="26"/>
  <c r="D59" i="26"/>
  <c r="E59" i="26"/>
  <c r="F59" i="26"/>
  <c r="G59" i="26"/>
  <c r="H59" i="26"/>
  <c r="I59" i="26"/>
  <c r="J59" i="26"/>
  <c r="K59" i="26"/>
  <c r="L59" i="26"/>
  <c r="M59" i="26"/>
  <c r="N59" i="26"/>
  <c r="O59" i="26"/>
  <c r="P59" i="26"/>
  <c r="C60" i="26"/>
  <c r="D60" i="26"/>
  <c r="E60" i="26"/>
  <c r="F60" i="26"/>
  <c r="G60" i="26"/>
  <c r="H60" i="26"/>
  <c r="I60" i="26"/>
  <c r="J60" i="26"/>
  <c r="K60" i="26"/>
  <c r="L60" i="26"/>
  <c r="M60" i="26"/>
  <c r="N60" i="26"/>
  <c r="O60" i="26"/>
  <c r="P60" i="26"/>
  <c r="C61" i="26"/>
  <c r="D61" i="26"/>
  <c r="E61" i="26"/>
  <c r="F61" i="26"/>
  <c r="G61" i="26"/>
  <c r="H61" i="26"/>
  <c r="I61" i="26"/>
  <c r="J61" i="26"/>
  <c r="K61" i="26"/>
  <c r="L61" i="26"/>
  <c r="M61" i="26"/>
  <c r="N61" i="26"/>
  <c r="O61" i="26"/>
  <c r="P61" i="26"/>
  <c r="C62" i="26"/>
  <c r="D62" i="26"/>
  <c r="E62" i="26"/>
  <c r="F62" i="26"/>
  <c r="G62" i="26"/>
  <c r="H62" i="26"/>
  <c r="I62" i="26"/>
  <c r="J62" i="26"/>
  <c r="K62" i="26"/>
  <c r="L62" i="26"/>
  <c r="M62" i="26"/>
  <c r="N62" i="26"/>
  <c r="O62" i="26"/>
  <c r="P62" i="26"/>
  <c r="C63" i="26"/>
  <c r="D63" i="26"/>
  <c r="E63" i="26"/>
  <c r="F63" i="26"/>
  <c r="G63" i="26"/>
  <c r="H63" i="26"/>
  <c r="I63" i="26"/>
  <c r="J63" i="26"/>
  <c r="K63" i="26"/>
  <c r="L63" i="26"/>
  <c r="M63" i="26"/>
  <c r="N63" i="26"/>
  <c r="O63" i="26"/>
  <c r="P63" i="26"/>
  <c r="C64" i="26"/>
  <c r="D64" i="26"/>
  <c r="E64" i="26"/>
  <c r="F64" i="26"/>
  <c r="G64" i="26"/>
  <c r="H64" i="26"/>
  <c r="I64" i="26"/>
  <c r="J64" i="26"/>
  <c r="K64" i="26"/>
  <c r="L64" i="26"/>
  <c r="M64" i="26"/>
  <c r="N64" i="26"/>
  <c r="O64" i="26"/>
  <c r="P64" i="26"/>
  <c r="C65" i="26"/>
  <c r="D65" i="26"/>
  <c r="E65" i="26"/>
  <c r="F65" i="26"/>
  <c r="G65" i="26"/>
  <c r="H65" i="26"/>
  <c r="I65" i="26"/>
  <c r="J65" i="26"/>
  <c r="K65" i="26"/>
  <c r="L65" i="26"/>
  <c r="M65" i="26"/>
  <c r="N65" i="26"/>
  <c r="O65" i="26"/>
  <c r="P65" i="26"/>
  <c r="C66" i="26"/>
  <c r="D66" i="26"/>
  <c r="E66" i="26"/>
  <c r="F66" i="26"/>
  <c r="G66" i="26"/>
  <c r="H66" i="26"/>
  <c r="I66" i="26"/>
  <c r="J66" i="26"/>
  <c r="K66" i="26"/>
  <c r="L66" i="26"/>
  <c r="M66" i="26"/>
  <c r="N66" i="26"/>
  <c r="O66" i="26"/>
  <c r="P66" i="26"/>
  <c r="C67" i="26"/>
  <c r="D67" i="26"/>
  <c r="E67" i="26"/>
  <c r="F67" i="26"/>
  <c r="G67" i="26"/>
  <c r="H67" i="26"/>
  <c r="I67" i="26"/>
  <c r="J67" i="26"/>
  <c r="K67" i="26"/>
  <c r="L67" i="26"/>
  <c r="M67" i="26"/>
  <c r="N67" i="26"/>
  <c r="O67" i="26"/>
  <c r="P67" i="26"/>
  <c r="C68" i="26"/>
  <c r="D68" i="26"/>
  <c r="E68" i="26"/>
  <c r="F68" i="26"/>
  <c r="G68" i="26"/>
  <c r="H68" i="26"/>
  <c r="I68" i="26"/>
  <c r="J68" i="26"/>
  <c r="K68" i="26"/>
  <c r="L68" i="26"/>
  <c r="M68" i="26"/>
  <c r="N68" i="26"/>
  <c r="O68" i="26"/>
  <c r="P68" i="26"/>
  <c r="C69" i="26"/>
  <c r="D69" i="26"/>
  <c r="E69" i="26"/>
  <c r="F69" i="26"/>
  <c r="G69" i="26"/>
  <c r="H69" i="26"/>
  <c r="I69" i="26"/>
  <c r="J69" i="26"/>
  <c r="K69" i="26"/>
  <c r="L69" i="26"/>
  <c r="M69" i="26"/>
  <c r="N69" i="26"/>
  <c r="O69" i="26"/>
  <c r="P69" i="26"/>
  <c r="C70" i="26"/>
  <c r="D70" i="26"/>
  <c r="E70" i="26"/>
  <c r="F70" i="26"/>
  <c r="G70" i="26"/>
  <c r="H70" i="26"/>
  <c r="I70" i="26"/>
  <c r="J70" i="26"/>
  <c r="K70" i="26"/>
  <c r="L70" i="26"/>
  <c r="M70" i="26"/>
  <c r="N70" i="26"/>
  <c r="O70" i="26"/>
  <c r="P70" i="26"/>
  <c r="C71" i="26"/>
  <c r="D71" i="26"/>
  <c r="E71" i="26"/>
  <c r="F71" i="26"/>
  <c r="G71" i="26"/>
  <c r="H71" i="26"/>
  <c r="I71" i="26"/>
  <c r="J71" i="26"/>
  <c r="K71" i="26"/>
  <c r="L71" i="26"/>
  <c r="M71" i="26"/>
  <c r="N71" i="26"/>
  <c r="O71" i="26"/>
  <c r="P71" i="26"/>
  <c r="C72" i="26"/>
  <c r="D72" i="26"/>
  <c r="E72" i="26"/>
  <c r="F72" i="26"/>
  <c r="G72" i="26"/>
  <c r="H72" i="26"/>
  <c r="I72" i="26"/>
  <c r="J72" i="26"/>
  <c r="K72" i="26"/>
  <c r="L72" i="26"/>
  <c r="M72" i="26"/>
  <c r="N72" i="26"/>
  <c r="O72" i="26"/>
  <c r="P72" i="26"/>
  <c r="C73" i="26"/>
  <c r="D73" i="26"/>
  <c r="E73" i="26"/>
  <c r="F73" i="26"/>
  <c r="G73" i="26"/>
  <c r="H73" i="26"/>
  <c r="I73" i="26"/>
  <c r="J73" i="26"/>
  <c r="K73" i="26"/>
  <c r="L73" i="26"/>
  <c r="M73" i="26"/>
  <c r="N73" i="26"/>
  <c r="O73" i="26"/>
  <c r="P73" i="26"/>
  <c r="C74" i="26"/>
  <c r="D74" i="26"/>
  <c r="E74" i="26"/>
  <c r="F74" i="26"/>
  <c r="G74" i="26"/>
  <c r="H74" i="26"/>
  <c r="I74" i="26"/>
  <c r="J74" i="26"/>
  <c r="K74" i="26"/>
  <c r="L74" i="26"/>
  <c r="M74" i="26"/>
  <c r="N74" i="26"/>
  <c r="O74" i="26"/>
  <c r="P74" i="26"/>
  <c r="C75" i="26"/>
  <c r="D75" i="26"/>
  <c r="E75" i="26"/>
  <c r="F75" i="26"/>
  <c r="G75" i="26"/>
  <c r="H75" i="26"/>
  <c r="I75" i="26"/>
  <c r="J75" i="26"/>
  <c r="K75" i="26"/>
  <c r="L75" i="26"/>
  <c r="M75" i="26"/>
  <c r="N75" i="26"/>
  <c r="O75" i="26"/>
  <c r="P75" i="26"/>
  <c r="C76" i="26"/>
  <c r="D76" i="26"/>
  <c r="E76" i="26"/>
  <c r="F76" i="26"/>
  <c r="G76" i="26"/>
  <c r="H76" i="26"/>
  <c r="I76" i="26"/>
  <c r="J76" i="26"/>
  <c r="K76" i="26"/>
  <c r="L76" i="26"/>
  <c r="M76" i="26"/>
  <c r="N76" i="26"/>
  <c r="O76" i="26"/>
  <c r="P76" i="26"/>
  <c r="C77" i="26"/>
  <c r="D77" i="26"/>
  <c r="E77" i="26"/>
  <c r="F77" i="26"/>
  <c r="G77" i="26"/>
  <c r="H77" i="26"/>
  <c r="I77" i="26"/>
  <c r="J77" i="26"/>
  <c r="K77" i="26"/>
  <c r="L77" i="26"/>
  <c r="M77" i="26"/>
  <c r="N77" i="26"/>
  <c r="O77" i="26"/>
  <c r="P77" i="26"/>
  <c r="C78" i="26"/>
  <c r="D78" i="26"/>
  <c r="E78" i="26"/>
  <c r="F78" i="26"/>
  <c r="G78" i="26"/>
  <c r="H78" i="26"/>
  <c r="I78" i="26"/>
  <c r="J78" i="26"/>
  <c r="K78" i="26"/>
  <c r="L78" i="26"/>
  <c r="M78" i="26"/>
  <c r="N78" i="26"/>
  <c r="O78" i="26"/>
  <c r="P78" i="26"/>
  <c r="C79" i="26"/>
  <c r="D79" i="26"/>
  <c r="E79" i="26"/>
  <c r="F79" i="26"/>
  <c r="G79" i="26"/>
  <c r="H79" i="26"/>
  <c r="I79" i="26"/>
  <c r="J79" i="26"/>
  <c r="K79" i="26"/>
  <c r="L79" i="26"/>
  <c r="M79" i="26"/>
  <c r="N79" i="26"/>
  <c r="O79" i="26"/>
  <c r="P79" i="26"/>
  <c r="C80" i="26"/>
  <c r="D80" i="26"/>
  <c r="E80" i="26"/>
  <c r="F80" i="26"/>
  <c r="G80" i="26"/>
  <c r="H80" i="26"/>
  <c r="I80" i="26"/>
  <c r="J80" i="26"/>
  <c r="K80" i="26"/>
  <c r="L80" i="26"/>
  <c r="M80" i="26"/>
  <c r="N80" i="26"/>
  <c r="O80" i="26"/>
  <c r="P80" i="26"/>
  <c r="C81" i="26"/>
  <c r="D81" i="26"/>
  <c r="E81" i="26"/>
  <c r="F81" i="26"/>
  <c r="G81" i="26"/>
  <c r="H81" i="26"/>
  <c r="I81" i="26"/>
  <c r="J81" i="26"/>
  <c r="K81" i="26"/>
  <c r="L81" i="26"/>
  <c r="M81" i="26"/>
  <c r="N81" i="26"/>
  <c r="O81" i="26"/>
  <c r="P81" i="26"/>
  <c r="C82" i="26"/>
  <c r="D82" i="26"/>
  <c r="E82" i="26"/>
  <c r="F82" i="26"/>
  <c r="G82" i="26"/>
  <c r="H82" i="26"/>
  <c r="I82" i="26"/>
  <c r="J82" i="26"/>
  <c r="K82" i="26"/>
  <c r="L82" i="26"/>
  <c r="M82" i="26"/>
  <c r="N82" i="26"/>
  <c r="O82" i="26"/>
  <c r="P82" i="26"/>
  <c r="C83" i="26"/>
  <c r="D83" i="26"/>
  <c r="E83" i="26"/>
  <c r="F83" i="26"/>
  <c r="G83" i="26"/>
  <c r="H83" i="26"/>
  <c r="I83" i="26"/>
  <c r="J83" i="26"/>
  <c r="K83" i="26"/>
  <c r="L83" i="26"/>
  <c r="M83" i="26"/>
  <c r="N83" i="26"/>
  <c r="O83" i="26"/>
  <c r="P83" i="26"/>
  <c r="C84" i="26"/>
  <c r="D84" i="26"/>
  <c r="E84" i="26"/>
  <c r="F84" i="26"/>
  <c r="G84" i="26"/>
  <c r="H84" i="26"/>
  <c r="I84" i="26"/>
  <c r="J84" i="26"/>
  <c r="K84" i="26"/>
  <c r="L84" i="26"/>
  <c r="M84" i="26"/>
  <c r="N84" i="26"/>
  <c r="O84" i="26"/>
  <c r="P84" i="26"/>
  <c r="C85" i="26"/>
  <c r="D85" i="26"/>
  <c r="E85" i="26"/>
  <c r="F85" i="26"/>
  <c r="G85" i="26"/>
  <c r="H85" i="26"/>
  <c r="I85" i="26"/>
  <c r="J85" i="26"/>
  <c r="K85" i="26"/>
  <c r="L85" i="26"/>
  <c r="M85" i="26"/>
  <c r="N85" i="26"/>
  <c r="O85" i="26"/>
  <c r="P85" i="26"/>
  <c r="C86" i="26"/>
  <c r="D86" i="26"/>
  <c r="E86" i="26"/>
  <c r="F86" i="26"/>
  <c r="G86" i="26"/>
  <c r="H86" i="26"/>
  <c r="I86" i="26"/>
  <c r="J86" i="26"/>
  <c r="K86" i="26"/>
  <c r="L86" i="26"/>
  <c r="M86" i="26"/>
  <c r="N86" i="26"/>
  <c r="O86" i="26"/>
  <c r="P86" i="26"/>
  <c r="C87" i="26"/>
  <c r="D87" i="26"/>
  <c r="E87" i="26"/>
  <c r="F87" i="26"/>
  <c r="G87" i="26"/>
  <c r="H87" i="26"/>
  <c r="I87" i="26"/>
  <c r="J87" i="26"/>
  <c r="K87" i="26"/>
  <c r="L87" i="26"/>
  <c r="M87" i="26"/>
  <c r="N87" i="26"/>
  <c r="O87" i="26"/>
  <c r="P87" i="26"/>
  <c r="C88" i="26"/>
  <c r="D88" i="26"/>
  <c r="E88" i="26"/>
  <c r="F88" i="26"/>
  <c r="G88" i="26"/>
  <c r="H88" i="26"/>
  <c r="I88" i="26"/>
  <c r="J88" i="26"/>
  <c r="K88" i="26"/>
  <c r="L88" i="26"/>
  <c r="M88" i="26"/>
  <c r="N88" i="26"/>
  <c r="O88" i="26"/>
  <c r="P88" i="26"/>
  <c r="C89" i="26"/>
  <c r="D89" i="26"/>
  <c r="E89" i="26"/>
  <c r="F89" i="26"/>
  <c r="G89" i="26"/>
  <c r="H89" i="26"/>
  <c r="I89" i="26"/>
  <c r="J89" i="26"/>
  <c r="K89" i="26"/>
  <c r="L89" i="26"/>
  <c r="M89" i="26"/>
  <c r="N89" i="26"/>
  <c r="O89" i="26"/>
  <c r="P89" i="26"/>
  <c r="C90" i="26"/>
  <c r="D90" i="26"/>
  <c r="E90" i="26"/>
  <c r="F90" i="26"/>
  <c r="G90" i="26"/>
  <c r="H90" i="26"/>
  <c r="I90" i="26"/>
  <c r="J90" i="26"/>
  <c r="K90" i="26"/>
  <c r="L90" i="26"/>
  <c r="M90" i="26"/>
  <c r="N90" i="26"/>
  <c r="O90" i="26"/>
  <c r="P90" i="26"/>
  <c r="C91" i="26"/>
  <c r="D91" i="26"/>
  <c r="E91" i="26"/>
  <c r="F91" i="26"/>
  <c r="G91" i="26"/>
  <c r="H91" i="26"/>
  <c r="I91" i="26"/>
  <c r="J91" i="26"/>
  <c r="K91" i="26"/>
  <c r="L91" i="26"/>
  <c r="M91" i="26"/>
  <c r="N91" i="26"/>
  <c r="O91" i="26"/>
  <c r="P91" i="26"/>
  <c r="C92" i="26"/>
  <c r="D92" i="26"/>
  <c r="E92" i="26"/>
  <c r="F92" i="26"/>
  <c r="G92" i="26"/>
  <c r="H92" i="26"/>
  <c r="I92" i="26"/>
  <c r="J92" i="26"/>
  <c r="K92" i="26"/>
  <c r="L92" i="26"/>
  <c r="M92" i="26"/>
  <c r="N92" i="26"/>
  <c r="O92" i="26"/>
  <c r="P92" i="26"/>
  <c r="C93" i="26"/>
  <c r="D93" i="26"/>
  <c r="E93" i="26"/>
  <c r="F93" i="26"/>
  <c r="G93" i="26"/>
  <c r="H93" i="26"/>
  <c r="I93" i="26"/>
  <c r="J93" i="26"/>
  <c r="K93" i="26"/>
  <c r="L93" i="26"/>
  <c r="M93" i="26"/>
  <c r="N93" i="26"/>
  <c r="O93" i="26"/>
  <c r="P93" i="26"/>
  <c r="C94" i="26"/>
  <c r="D94" i="26"/>
  <c r="E94" i="26"/>
  <c r="F94" i="26"/>
  <c r="G94" i="26"/>
  <c r="H94" i="26"/>
  <c r="I94" i="26"/>
  <c r="J94" i="26"/>
  <c r="K94" i="26"/>
  <c r="L94" i="26"/>
  <c r="M94" i="26"/>
  <c r="N94" i="26"/>
  <c r="O94" i="26"/>
  <c r="P94" i="26"/>
  <c r="C95" i="26"/>
  <c r="D95" i="26"/>
  <c r="E95" i="26"/>
  <c r="F95" i="26"/>
  <c r="G95" i="26"/>
  <c r="H95" i="26"/>
  <c r="I95" i="26"/>
  <c r="J95" i="26"/>
  <c r="K95" i="26"/>
  <c r="L95" i="26"/>
  <c r="M95" i="26"/>
  <c r="N95" i="26"/>
  <c r="O95" i="26"/>
  <c r="P95" i="26"/>
  <c r="C96" i="26"/>
  <c r="D96" i="26"/>
  <c r="E96" i="26"/>
  <c r="F96" i="26"/>
  <c r="G96" i="26"/>
  <c r="H96" i="26"/>
  <c r="I96" i="26"/>
  <c r="J96" i="26"/>
  <c r="K96" i="26"/>
  <c r="L96" i="26"/>
  <c r="M96" i="26"/>
  <c r="N96" i="26"/>
  <c r="O96" i="26"/>
  <c r="P96" i="26"/>
  <c r="C97" i="26"/>
  <c r="D97" i="26"/>
  <c r="E97" i="26"/>
  <c r="F97" i="26"/>
  <c r="G97" i="26"/>
  <c r="H97" i="26"/>
  <c r="I97" i="26"/>
  <c r="J97" i="26"/>
  <c r="K97" i="26"/>
  <c r="L97" i="26"/>
  <c r="M97" i="26"/>
  <c r="N97" i="26"/>
  <c r="O97" i="26"/>
  <c r="P97" i="26"/>
  <c r="C98" i="26"/>
  <c r="D98" i="26"/>
  <c r="E98" i="26"/>
  <c r="F98" i="26"/>
  <c r="G98" i="26"/>
  <c r="H98" i="26"/>
  <c r="I98" i="26"/>
  <c r="J98" i="26"/>
  <c r="K98" i="26"/>
  <c r="L98" i="26"/>
  <c r="M98" i="26"/>
  <c r="N98" i="26"/>
  <c r="O98" i="26"/>
  <c r="P98" i="26"/>
  <c r="C99" i="26"/>
  <c r="D99" i="26"/>
  <c r="E99" i="26"/>
  <c r="F99" i="26"/>
  <c r="G99" i="26"/>
  <c r="H99" i="26"/>
  <c r="I99" i="26"/>
  <c r="J99" i="26"/>
  <c r="K99" i="26"/>
  <c r="L99" i="26"/>
  <c r="M99" i="26"/>
  <c r="N99" i="26"/>
  <c r="O99" i="26"/>
  <c r="P99" i="26"/>
  <c r="C100" i="26"/>
  <c r="D100" i="26"/>
  <c r="E100" i="26"/>
  <c r="F100" i="26"/>
  <c r="G100" i="26"/>
  <c r="H100" i="26"/>
  <c r="I100" i="26"/>
  <c r="J100" i="26"/>
  <c r="K100" i="26"/>
  <c r="L100" i="26"/>
  <c r="M100" i="26"/>
  <c r="N100" i="26"/>
  <c r="O100" i="26"/>
  <c r="P100" i="26"/>
  <c r="C101" i="26"/>
  <c r="D101" i="26"/>
  <c r="E101" i="26"/>
  <c r="F101" i="26"/>
  <c r="G101" i="26"/>
  <c r="H101" i="26"/>
  <c r="I101" i="26"/>
  <c r="J101" i="26"/>
  <c r="K101" i="26"/>
  <c r="L101" i="26"/>
  <c r="M101" i="26"/>
  <c r="N101" i="26"/>
  <c r="O101" i="26"/>
  <c r="P101" i="26"/>
  <c r="C102" i="26"/>
  <c r="D102" i="26"/>
  <c r="E102" i="26"/>
  <c r="F102" i="26"/>
  <c r="G102" i="26"/>
  <c r="H102" i="26"/>
  <c r="I102" i="26"/>
  <c r="J102" i="26"/>
  <c r="K102" i="26"/>
  <c r="L102" i="26"/>
  <c r="M102" i="26"/>
  <c r="N102" i="26"/>
  <c r="O102" i="26"/>
  <c r="P102" i="26"/>
  <c r="C103" i="26"/>
  <c r="D103" i="26"/>
  <c r="E103" i="26"/>
  <c r="F103" i="26"/>
  <c r="G103" i="26"/>
  <c r="H103" i="26"/>
  <c r="I103" i="26"/>
  <c r="J103" i="26"/>
  <c r="K103" i="26"/>
  <c r="L103" i="26"/>
  <c r="M103" i="26"/>
  <c r="N103" i="26"/>
  <c r="O103" i="26"/>
  <c r="P103" i="26"/>
  <c r="C104" i="26"/>
  <c r="D104" i="26"/>
  <c r="E104" i="26"/>
  <c r="F104" i="26"/>
  <c r="G104" i="26"/>
  <c r="H104" i="26"/>
  <c r="I104" i="26"/>
  <c r="J104" i="26"/>
  <c r="K104" i="26"/>
  <c r="L104" i="26"/>
  <c r="M104" i="26"/>
  <c r="N104" i="26"/>
  <c r="O104" i="26"/>
  <c r="P104" i="26"/>
  <c r="C105" i="26"/>
  <c r="D105" i="26"/>
  <c r="E105" i="26"/>
  <c r="F105" i="26"/>
  <c r="G105" i="26"/>
  <c r="H105" i="26"/>
  <c r="I105" i="26"/>
  <c r="J105" i="26"/>
  <c r="K105" i="26"/>
  <c r="L105" i="26"/>
  <c r="M105" i="26"/>
  <c r="N105" i="26"/>
  <c r="O105" i="26"/>
  <c r="P105" i="26"/>
  <c r="C106" i="26"/>
  <c r="D106" i="26"/>
  <c r="E106" i="26"/>
  <c r="F106" i="26"/>
  <c r="G106" i="26"/>
  <c r="H106" i="26"/>
  <c r="I106" i="26"/>
  <c r="J106" i="26"/>
  <c r="K106" i="26"/>
  <c r="L106" i="26"/>
  <c r="M106" i="26"/>
  <c r="N106" i="26"/>
  <c r="O106" i="26"/>
  <c r="P106" i="26"/>
  <c r="C107" i="26"/>
  <c r="D107" i="26"/>
  <c r="E107" i="26"/>
  <c r="F107" i="26"/>
  <c r="G107" i="26"/>
  <c r="H107" i="26"/>
  <c r="I107" i="26"/>
  <c r="J107" i="26"/>
  <c r="K107" i="26"/>
  <c r="L107" i="26"/>
  <c r="M107" i="26"/>
  <c r="N107" i="26"/>
  <c r="O107" i="26"/>
  <c r="P107" i="26"/>
  <c r="C108" i="26"/>
  <c r="D108" i="26"/>
  <c r="E108" i="26"/>
  <c r="F108" i="26"/>
  <c r="G108" i="26"/>
  <c r="H108" i="26"/>
  <c r="I108" i="26"/>
  <c r="J108" i="26"/>
  <c r="K108" i="26"/>
  <c r="L108" i="26"/>
  <c r="M108" i="26"/>
  <c r="N108" i="26"/>
  <c r="O108" i="26"/>
  <c r="P108" i="26"/>
  <c r="C109" i="26"/>
  <c r="D109" i="26"/>
  <c r="E109" i="26"/>
  <c r="F109" i="26"/>
  <c r="G109" i="26"/>
  <c r="H109" i="26"/>
  <c r="I109" i="26"/>
  <c r="J109" i="26"/>
  <c r="K109" i="26"/>
  <c r="L109" i="26"/>
  <c r="M109" i="26"/>
  <c r="N109" i="26"/>
  <c r="O109" i="26"/>
  <c r="P109" i="26"/>
  <c r="C110" i="26"/>
  <c r="D110" i="26"/>
  <c r="E110" i="26"/>
  <c r="F110" i="26"/>
  <c r="G110" i="26"/>
  <c r="H110" i="26"/>
  <c r="I110" i="26"/>
  <c r="J110" i="26"/>
  <c r="K110" i="26"/>
  <c r="L110" i="26"/>
  <c r="M110" i="26"/>
  <c r="N110" i="26"/>
  <c r="O110" i="26"/>
  <c r="P110" i="26"/>
  <c r="C111" i="26"/>
  <c r="D111" i="26"/>
  <c r="E111" i="26"/>
  <c r="F111" i="26"/>
  <c r="G111" i="26"/>
  <c r="H111" i="26"/>
  <c r="I111" i="26"/>
  <c r="J111" i="26"/>
  <c r="K111" i="26"/>
  <c r="L111" i="26"/>
  <c r="M111" i="26"/>
  <c r="N111" i="26"/>
  <c r="O111" i="26"/>
  <c r="P111" i="26"/>
  <c r="C112" i="26"/>
  <c r="D112" i="26"/>
  <c r="E112" i="26"/>
  <c r="F112" i="26"/>
  <c r="G112" i="26"/>
  <c r="H112" i="26"/>
  <c r="I112" i="26"/>
  <c r="J112" i="26"/>
  <c r="K112" i="26"/>
  <c r="L112" i="26"/>
  <c r="M112" i="26"/>
  <c r="N112" i="26"/>
  <c r="O112" i="26"/>
  <c r="P112" i="26"/>
  <c r="C113" i="26"/>
  <c r="D113" i="26"/>
  <c r="E113" i="26"/>
  <c r="F113" i="26"/>
  <c r="G113" i="26"/>
  <c r="H113" i="26"/>
  <c r="I113" i="26"/>
  <c r="J113" i="26"/>
  <c r="K113" i="26"/>
  <c r="L113" i="26"/>
  <c r="M113" i="26"/>
  <c r="N113" i="26"/>
  <c r="O113" i="26"/>
  <c r="P113" i="26"/>
  <c r="C114" i="26"/>
  <c r="D114" i="26"/>
  <c r="E114" i="26"/>
  <c r="F114" i="26"/>
  <c r="G114" i="26"/>
  <c r="H114" i="26"/>
  <c r="I114" i="26"/>
  <c r="J114" i="26"/>
  <c r="K114" i="26"/>
  <c r="L114" i="26"/>
  <c r="M114" i="26"/>
  <c r="N114" i="26"/>
  <c r="O114" i="26"/>
  <c r="P114" i="26"/>
  <c r="C115" i="26"/>
  <c r="D115" i="26"/>
  <c r="E115" i="26"/>
  <c r="F115" i="26"/>
  <c r="G115" i="26"/>
  <c r="H115" i="26"/>
  <c r="I115" i="26"/>
  <c r="J115" i="26"/>
  <c r="K115" i="26"/>
  <c r="L115" i="26"/>
  <c r="M115" i="26"/>
  <c r="N115" i="26"/>
  <c r="O115" i="26"/>
  <c r="P115" i="26"/>
  <c r="C116" i="26"/>
  <c r="D116" i="26"/>
  <c r="E116" i="26"/>
  <c r="F116" i="26"/>
  <c r="G116" i="26"/>
  <c r="H116" i="26"/>
  <c r="I116" i="26"/>
  <c r="J116" i="26"/>
  <c r="K116" i="26"/>
  <c r="L116" i="26"/>
  <c r="M116" i="26"/>
  <c r="N116" i="26"/>
  <c r="O116" i="26"/>
  <c r="P116" i="26"/>
  <c r="C117" i="26"/>
  <c r="D117" i="26"/>
  <c r="E117" i="26"/>
  <c r="F117" i="26"/>
  <c r="G117" i="26"/>
  <c r="H117" i="26"/>
  <c r="I117" i="26"/>
  <c r="J117" i="26"/>
  <c r="K117" i="26"/>
  <c r="L117" i="26"/>
  <c r="M117" i="26"/>
  <c r="N117" i="26"/>
  <c r="O117" i="26"/>
  <c r="P117" i="26"/>
  <c r="C118" i="26"/>
  <c r="D118" i="26"/>
  <c r="E118" i="26"/>
  <c r="F118" i="26"/>
  <c r="G118" i="26"/>
  <c r="H118" i="26"/>
  <c r="I118" i="26"/>
  <c r="J118" i="26"/>
  <c r="K118" i="26"/>
  <c r="L118" i="26"/>
  <c r="M118" i="26"/>
  <c r="N118" i="26"/>
  <c r="O118" i="26"/>
  <c r="P118" i="26"/>
  <c r="C119" i="26"/>
  <c r="D119" i="26"/>
  <c r="E119" i="26"/>
  <c r="F119" i="26"/>
  <c r="G119" i="26"/>
  <c r="H119" i="26"/>
  <c r="I119" i="26"/>
  <c r="J119" i="26"/>
  <c r="K119" i="26"/>
  <c r="L119" i="26"/>
  <c r="M119" i="26"/>
  <c r="N119" i="26"/>
  <c r="O119" i="26"/>
  <c r="P119" i="26"/>
  <c r="C120" i="26"/>
  <c r="D120" i="26"/>
  <c r="E120" i="26"/>
  <c r="F120" i="26"/>
  <c r="G120" i="26"/>
  <c r="H120" i="26"/>
  <c r="I120" i="26"/>
  <c r="J120" i="26"/>
  <c r="K120" i="26"/>
  <c r="L120" i="26"/>
  <c r="M120" i="26"/>
  <c r="N120" i="26"/>
  <c r="O120" i="26"/>
  <c r="P120" i="26"/>
  <c r="C121" i="26"/>
  <c r="D121" i="26"/>
  <c r="E121" i="26"/>
  <c r="F121" i="26"/>
  <c r="G121" i="26"/>
  <c r="H121" i="26"/>
  <c r="I121" i="26"/>
  <c r="J121" i="26"/>
  <c r="K121" i="26"/>
  <c r="L121" i="26"/>
  <c r="M121" i="26"/>
  <c r="N121" i="26"/>
  <c r="O121" i="26"/>
  <c r="P121" i="26"/>
  <c r="C122" i="26"/>
  <c r="D122" i="26"/>
  <c r="E122" i="26"/>
  <c r="F122" i="26"/>
  <c r="G122" i="26"/>
  <c r="H122" i="26"/>
  <c r="I122" i="26"/>
  <c r="J122" i="26"/>
  <c r="K122" i="26"/>
  <c r="L122" i="26"/>
  <c r="M122" i="26"/>
  <c r="N122" i="26"/>
  <c r="O122" i="26"/>
  <c r="P122" i="26"/>
  <c r="C123" i="26"/>
  <c r="D123" i="26"/>
  <c r="E123" i="26"/>
  <c r="F123" i="26"/>
  <c r="G123" i="26"/>
  <c r="H123" i="26"/>
  <c r="I123" i="26"/>
  <c r="J123" i="26"/>
  <c r="K123" i="26"/>
  <c r="L123" i="26"/>
  <c r="M123" i="26"/>
  <c r="N123" i="26"/>
  <c r="O123" i="26"/>
  <c r="P123" i="26"/>
  <c r="C124" i="26"/>
  <c r="D124" i="26"/>
  <c r="E124" i="26"/>
  <c r="F124" i="26"/>
  <c r="G124" i="26"/>
  <c r="H124" i="26"/>
  <c r="I124" i="26"/>
  <c r="J124" i="26"/>
  <c r="K124" i="26"/>
  <c r="L124" i="26"/>
  <c r="M124" i="26"/>
  <c r="N124" i="26"/>
  <c r="O124" i="26"/>
  <c r="P124" i="26"/>
  <c r="C125" i="26"/>
  <c r="D125" i="26"/>
  <c r="E125" i="26"/>
  <c r="F125" i="26"/>
  <c r="G125" i="26"/>
  <c r="H125" i="26"/>
  <c r="I125" i="26"/>
  <c r="J125" i="26"/>
  <c r="K125" i="26"/>
  <c r="L125" i="26"/>
  <c r="M125" i="26"/>
  <c r="N125" i="26"/>
  <c r="O125" i="26"/>
  <c r="P125" i="26"/>
  <c r="C126" i="26"/>
  <c r="D126" i="26"/>
  <c r="E126" i="26"/>
  <c r="F126" i="26"/>
  <c r="G126" i="26"/>
  <c r="H126" i="26"/>
  <c r="I126" i="26"/>
  <c r="J126" i="26"/>
  <c r="K126" i="26"/>
  <c r="L126" i="26"/>
  <c r="M126" i="26"/>
  <c r="N126" i="26"/>
  <c r="O126" i="26"/>
  <c r="P126" i="26"/>
  <c r="C127" i="26"/>
  <c r="D127" i="26"/>
  <c r="E127" i="26"/>
  <c r="F127" i="26"/>
  <c r="G127" i="26"/>
  <c r="H127" i="26"/>
  <c r="I127" i="26"/>
  <c r="J127" i="26"/>
  <c r="K127" i="26"/>
  <c r="L127" i="26"/>
  <c r="M127" i="26"/>
  <c r="N127" i="26"/>
  <c r="O127" i="26"/>
  <c r="P127" i="26"/>
  <c r="C128" i="26"/>
  <c r="D128" i="26"/>
  <c r="E128" i="26"/>
  <c r="F128" i="26"/>
  <c r="G128" i="26"/>
  <c r="H128" i="26"/>
  <c r="I128" i="26"/>
  <c r="J128" i="26"/>
  <c r="K128" i="26"/>
  <c r="L128" i="26"/>
  <c r="M128" i="26"/>
  <c r="N128" i="26"/>
  <c r="O128" i="26"/>
  <c r="P128" i="26"/>
  <c r="C129" i="26"/>
  <c r="D129" i="26"/>
  <c r="E129" i="26"/>
  <c r="F129" i="26"/>
  <c r="G129" i="26"/>
  <c r="H129" i="26"/>
  <c r="I129" i="26"/>
  <c r="J129" i="26"/>
  <c r="K129" i="26"/>
  <c r="L129" i="26"/>
  <c r="M129" i="26"/>
  <c r="N129" i="26"/>
  <c r="O129" i="26"/>
  <c r="P129" i="26"/>
  <c r="C130" i="26"/>
  <c r="D130" i="26"/>
  <c r="E130" i="26"/>
  <c r="F130" i="26"/>
  <c r="G130" i="26"/>
  <c r="H130" i="26"/>
  <c r="I130" i="26"/>
  <c r="J130" i="26"/>
  <c r="K130" i="26"/>
  <c r="L130" i="26"/>
  <c r="M130" i="26"/>
  <c r="N130" i="26"/>
  <c r="O130" i="26"/>
  <c r="P130" i="26"/>
  <c r="P16" i="26"/>
  <c r="O16" i="26"/>
  <c r="N16" i="26"/>
  <c r="M16" i="26"/>
  <c r="L16" i="26"/>
  <c r="K16" i="26"/>
  <c r="J16" i="26"/>
  <c r="I16" i="26"/>
  <c r="H16" i="26"/>
  <c r="G16" i="26"/>
  <c r="F16" i="26"/>
  <c r="E16" i="26"/>
  <c r="D16" i="26"/>
  <c r="C16" i="26"/>
  <c r="C8" i="25"/>
  <c r="D8" i="25"/>
  <c r="E8" i="25"/>
  <c r="F8" i="25"/>
  <c r="G8" i="25"/>
  <c r="H8" i="25"/>
  <c r="I8" i="25"/>
  <c r="J8" i="25"/>
  <c r="K8" i="25"/>
  <c r="L8" i="25"/>
  <c r="M8" i="25"/>
  <c r="N8" i="25"/>
  <c r="O8" i="25"/>
  <c r="P8" i="25"/>
  <c r="C9" i="25"/>
  <c r="D9" i="25"/>
  <c r="E9" i="25"/>
  <c r="F9" i="25"/>
  <c r="G9" i="25"/>
  <c r="H9" i="25"/>
  <c r="I9" i="25"/>
  <c r="J9" i="25"/>
  <c r="K9" i="25"/>
  <c r="L9" i="25"/>
  <c r="M9" i="25"/>
  <c r="N9" i="25"/>
  <c r="O9" i="25"/>
  <c r="P9" i="25"/>
  <c r="C10" i="25"/>
  <c r="D10" i="25"/>
  <c r="E10" i="25"/>
  <c r="F10" i="25"/>
  <c r="G10" i="25"/>
  <c r="H10" i="25"/>
  <c r="I10" i="25"/>
  <c r="J10" i="25"/>
  <c r="K10" i="25"/>
  <c r="L10" i="25"/>
  <c r="M10" i="25"/>
  <c r="N10" i="25"/>
  <c r="O10" i="25"/>
  <c r="P10" i="25"/>
  <c r="C11" i="25"/>
  <c r="D11" i="25"/>
  <c r="E11" i="25"/>
  <c r="F11" i="25"/>
  <c r="G11" i="25"/>
  <c r="H11" i="25"/>
  <c r="I11" i="25"/>
  <c r="J11" i="25"/>
  <c r="K11" i="25"/>
  <c r="L11" i="25"/>
  <c r="M11" i="25"/>
  <c r="N11" i="25"/>
  <c r="O11" i="25"/>
  <c r="P11" i="25"/>
  <c r="C12" i="25"/>
  <c r="D12" i="25"/>
  <c r="E12" i="25"/>
  <c r="F12" i="25"/>
  <c r="G12" i="25"/>
  <c r="H12" i="25"/>
  <c r="I12" i="25"/>
  <c r="J12" i="25"/>
  <c r="K12" i="25"/>
  <c r="L12" i="25"/>
  <c r="M12" i="25"/>
  <c r="N12" i="25"/>
  <c r="O12" i="25"/>
  <c r="P12" i="25"/>
  <c r="C13" i="25"/>
  <c r="D13" i="25"/>
  <c r="E13" i="25"/>
  <c r="F13" i="25"/>
  <c r="G13" i="25"/>
  <c r="H13" i="25"/>
  <c r="I13" i="25"/>
  <c r="J13" i="25"/>
  <c r="K13" i="25"/>
  <c r="L13" i="25"/>
  <c r="M13" i="25"/>
  <c r="N13" i="25"/>
  <c r="O13" i="25"/>
  <c r="P13" i="25"/>
  <c r="C14" i="25"/>
  <c r="D14" i="25"/>
  <c r="E14" i="25"/>
  <c r="F14" i="25"/>
  <c r="G14" i="25"/>
  <c r="H14" i="25"/>
  <c r="I14" i="25"/>
  <c r="J14" i="25"/>
  <c r="K14" i="25"/>
  <c r="L14" i="25"/>
  <c r="M14" i="25"/>
  <c r="N14" i="25"/>
  <c r="O14" i="25"/>
  <c r="P14" i="25"/>
  <c r="C15" i="25"/>
  <c r="D15" i="25"/>
  <c r="E15" i="25"/>
  <c r="F15" i="25"/>
  <c r="G15" i="25"/>
  <c r="H15" i="25"/>
  <c r="I15" i="25"/>
  <c r="J15" i="25"/>
  <c r="K15" i="25"/>
  <c r="L15" i="25"/>
  <c r="M15" i="25"/>
  <c r="N15" i="25"/>
  <c r="O15" i="25"/>
  <c r="P15" i="25"/>
  <c r="C16" i="25"/>
  <c r="D16" i="25"/>
  <c r="E16" i="25"/>
  <c r="F16" i="25"/>
  <c r="G16" i="25"/>
  <c r="H16" i="25"/>
  <c r="I16" i="25"/>
  <c r="J16" i="25"/>
  <c r="K16" i="25"/>
  <c r="L16" i="25"/>
  <c r="M16" i="25"/>
  <c r="N16" i="25"/>
  <c r="O16" i="25"/>
  <c r="P16" i="25"/>
  <c r="C18" i="25"/>
  <c r="D18" i="25"/>
  <c r="E18" i="25"/>
  <c r="F18" i="25"/>
  <c r="G18" i="25"/>
  <c r="H18" i="25"/>
  <c r="I18" i="25"/>
  <c r="J18" i="25"/>
  <c r="K18" i="25"/>
  <c r="L18" i="25"/>
  <c r="M18" i="25"/>
  <c r="N18" i="25"/>
  <c r="O18" i="25"/>
  <c r="P18" i="25"/>
  <c r="C20" i="25"/>
  <c r="D20" i="25"/>
  <c r="E20" i="25"/>
  <c r="F20" i="25"/>
  <c r="G20" i="25"/>
  <c r="H20" i="25"/>
  <c r="I20" i="25"/>
  <c r="J20" i="25"/>
  <c r="K20" i="25"/>
  <c r="L20" i="25"/>
  <c r="M20" i="25"/>
  <c r="N20" i="25"/>
  <c r="O20" i="25"/>
  <c r="P20" i="25"/>
  <c r="C21" i="25"/>
  <c r="D21" i="25"/>
  <c r="E21" i="25"/>
  <c r="F21" i="25"/>
  <c r="G21" i="25"/>
  <c r="H21" i="25"/>
  <c r="I21" i="25"/>
  <c r="J21" i="25"/>
  <c r="K21" i="25"/>
  <c r="L21" i="25"/>
  <c r="M21" i="25"/>
  <c r="N21" i="25"/>
  <c r="O21" i="25"/>
  <c r="P21" i="25"/>
  <c r="C22" i="25"/>
  <c r="D22" i="25"/>
  <c r="E22" i="25"/>
  <c r="F22" i="25"/>
  <c r="G22" i="25"/>
  <c r="H22" i="25"/>
  <c r="I22" i="25"/>
  <c r="J22" i="25"/>
  <c r="K22" i="25"/>
  <c r="L22" i="25"/>
  <c r="M22" i="25"/>
  <c r="N22" i="25"/>
  <c r="O22" i="25"/>
  <c r="P22" i="25"/>
  <c r="C23" i="25"/>
  <c r="D23" i="25"/>
  <c r="E23" i="25"/>
  <c r="F23" i="25"/>
  <c r="G23" i="25"/>
  <c r="H23" i="25"/>
  <c r="I23" i="25"/>
  <c r="J23" i="25"/>
  <c r="K23" i="25"/>
  <c r="L23" i="25"/>
  <c r="M23" i="25"/>
  <c r="N23" i="25"/>
  <c r="O23" i="25"/>
  <c r="P23" i="25"/>
  <c r="C24" i="25"/>
  <c r="D24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C27" i="25"/>
  <c r="D27" i="25"/>
  <c r="E27" i="25"/>
  <c r="F27" i="25"/>
  <c r="G27" i="25"/>
  <c r="H27" i="25"/>
  <c r="I27" i="25"/>
  <c r="J27" i="25"/>
  <c r="K27" i="25"/>
  <c r="L27" i="25"/>
  <c r="M27" i="25"/>
  <c r="N27" i="25"/>
  <c r="O27" i="25"/>
  <c r="P27" i="25"/>
  <c r="C28" i="25"/>
  <c r="D28" i="25"/>
  <c r="E28" i="25"/>
  <c r="F28" i="25"/>
  <c r="G28" i="25"/>
  <c r="H28" i="25"/>
  <c r="I28" i="25"/>
  <c r="J28" i="25"/>
  <c r="K28" i="25"/>
  <c r="L28" i="25"/>
  <c r="M28" i="25"/>
  <c r="N28" i="25"/>
  <c r="O28" i="25"/>
  <c r="P28" i="25"/>
  <c r="C29" i="25"/>
  <c r="D29" i="25"/>
  <c r="E29" i="25"/>
  <c r="F29" i="25"/>
  <c r="G29" i="25"/>
  <c r="H29" i="25"/>
  <c r="I29" i="25"/>
  <c r="J29" i="25"/>
  <c r="K29" i="25"/>
  <c r="L29" i="25"/>
  <c r="M29" i="25"/>
  <c r="N29" i="25"/>
  <c r="O29" i="25"/>
  <c r="P29" i="25"/>
  <c r="C30" i="25"/>
  <c r="D30" i="25"/>
  <c r="E30" i="25"/>
  <c r="F30" i="25"/>
  <c r="G30" i="25"/>
  <c r="H30" i="25"/>
  <c r="I30" i="25"/>
  <c r="J30" i="25"/>
  <c r="K30" i="25"/>
  <c r="L30" i="25"/>
  <c r="M30" i="25"/>
  <c r="N30" i="25"/>
  <c r="O30" i="25"/>
  <c r="P30" i="25"/>
  <c r="C31" i="25"/>
  <c r="D31" i="25"/>
  <c r="E31" i="25"/>
  <c r="F31" i="25"/>
  <c r="G31" i="25"/>
  <c r="H31" i="25"/>
  <c r="I31" i="25"/>
  <c r="J31" i="25"/>
  <c r="K31" i="25"/>
  <c r="L31" i="25"/>
  <c r="M31" i="25"/>
  <c r="N31" i="25"/>
  <c r="O31" i="25"/>
  <c r="P31" i="25"/>
  <c r="C33" i="25"/>
  <c r="D33" i="25"/>
  <c r="E33" i="25"/>
  <c r="F33" i="25"/>
  <c r="G33" i="25"/>
  <c r="H33" i="25"/>
  <c r="I33" i="25"/>
  <c r="J33" i="25"/>
  <c r="K33" i="25"/>
  <c r="L33" i="25"/>
  <c r="M33" i="25"/>
  <c r="N33" i="25"/>
  <c r="O33" i="25"/>
  <c r="P33" i="25"/>
  <c r="C34" i="25"/>
  <c r="D34" i="25"/>
  <c r="E34" i="25"/>
  <c r="F34" i="25"/>
  <c r="G34" i="25"/>
  <c r="H34" i="25"/>
  <c r="I34" i="25"/>
  <c r="J34" i="25"/>
  <c r="K34" i="25"/>
  <c r="L34" i="25"/>
  <c r="M34" i="25"/>
  <c r="N34" i="25"/>
  <c r="O34" i="25"/>
  <c r="P34" i="25"/>
  <c r="C35" i="25"/>
  <c r="D35" i="25"/>
  <c r="E35" i="25"/>
  <c r="F35" i="25"/>
  <c r="G35" i="25"/>
  <c r="H35" i="25"/>
  <c r="I35" i="25"/>
  <c r="J35" i="25"/>
  <c r="K35" i="25"/>
  <c r="L35" i="25"/>
  <c r="M35" i="25"/>
  <c r="N35" i="25"/>
  <c r="O35" i="25"/>
  <c r="P35" i="25"/>
  <c r="C36" i="25"/>
  <c r="D36" i="25"/>
  <c r="E36" i="25"/>
  <c r="F36" i="25"/>
  <c r="G36" i="25"/>
  <c r="H36" i="25"/>
  <c r="I36" i="25"/>
  <c r="J36" i="25"/>
  <c r="K36" i="25"/>
  <c r="L36" i="25"/>
  <c r="M36" i="25"/>
  <c r="N36" i="25"/>
  <c r="O36" i="25"/>
  <c r="P36" i="25"/>
  <c r="C38" i="25"/>
  <c r="D38" i="25"/>
  <c r="E38" i="25"/>
  <c r="F38" i="25"/>
  <c r="G38" i="25"/>
  <c r="H38" i="25"/>
  <c r="I38" i="25"/>
  <c r="J38" i="25"/>
  <c r="K38" i="25"/>
  <c r="L38" i="25"/>
  <c r="M38" i="25"/>
  <c r="N38" i="25"/>
  <c r="O38" i="25"/>
  <c r="P38" i="25"/>
  <c r="C40" i="25"/>
  <c r="D40" i="25"/>
  <c r="E40" i="25"/>
  <c r="F40" i="25"/>
  <c r="G40" i="25"/>
  <c r="H40" i="25"/>
  <c r="I40" i="25"/>
  <c r="J40" i="25"/>
  <c r="K40" i="25"/>
  <c r="L40" i="25"/>
  <c r="M40" i="25"/>
  <c r="N40" i="25"/>
  <c r="O40" i="25"/>
  <c r="P40" i="25"/>
  <c r="C41" i="25"/>
  <c r="D41" i="25"/>
  <c r="E41" i="25"/>
  <c r="F41" i="25"/>
  <c r="G41" i="25"/>
  <c r="H41" i="25"/>
  <c r="I41" i="25"/>
  <c r="J41" i="25"/>
  <c r="K41" i="25"/>
  <c r="L41" i="25"/>
  <c r="M41" i="25"/>
  <c r="N41" i="25"/>
  <c r="O41" i="25"/>
  <c r="P41" i="25"/>
  <c r="C43" i="25"/>
  <c r="D43" i="25"/>
  <c r="E43" i="25"/>
  <c r="F43" i="25"/>
  <c r="G43" i="25"/>
  <c r="H43" i="25"/>
  <c r="I43" i="25"/>
  <c r="J43" i="25"/>
  <c r="K43" i="25"/>
  <c r="L43" i="25"/>
  <c r="M43" i="25"/>
  <c r="N43" i="25"/>
  <c r="O43" i="25"/>
  <c r="P43" i="25"/>
  <c r="C45" i="25"/>
  <c r="D45" i="25"/>
  <c r="E45" i="25"/>
  <c r="F45" i="25"/>
  <c r="G45" i="25"/>
  <c r="H45" i="25"/>
  <c r="I45" i="25"/>
  <c r="J45" i="25"/>
  <c r="K45" i="25"/>
  <c r="L45" i="25"/>
  <c r="M45" i="25"/>
  <c r="N45" i="25"/>
  <c r="O45" i="25"/>
  <c r="P45" i="25"/>
  <c r="C46" i="25"/>
  <c r="D46" i="25"/>
  <c r="E46" i="25"/>
  <c r="F46" i="25"/>
  <c r="G46" i="25"/>
  <c r="H46" i="25"/>
  <c r="I46" i="25"/>
  <c r="J46" i="25"/>
  <c r="K46" i="25"/>
  <c r="L46" i="25"/>
  <c r="M46" i="25"/>
  <c r="N46" i="25"/>
  <c r="O46" i="25"/>
  <c r="P46" i="25"/>
  <c r="C47" i="25"/>
  <c r="D47" i="25"/>
  <c r="E47" i="25"/>
  <c r="F47" i="25"/>
  <c r="G47" i="25"/>
  <c r="H47" i="25"/>
  <c r="I47" i="25"/>
  <c r="J47" i="25"/>
  <c r="K47" i="25"/>
  <c r="L47" i="25"/>
  <c r="M47" i="25"/>
  <c r="N47" i="25"/>
  <c r="O47" i="25"/>
  <c r="P47" i="25"/>
  <c r="C48" i="25"/>
  <c r="D48" i="25"/>
  <c r="E48" i="25"/>
  <c r="F48" i="25"/>
  <c r="G48" i="25"/>
  <c r="H48" i="25"/>
  <c r="I48" i="25"/>
  <c r="J48" i="25"/>
  <c r="K48" i="25"/>
  <c r="L48" i="25"/>
  <c r="M48" i="25"/>
  <c r="N48" i="25"/>
  <c r="O48" i="25"/>
  <c r="P48" i="25"/>
  <c r="C50" i="25"/>
  <c r="D50" i="25"/>
  <c r="E50" i="25"/>
  <c r="F50" i="25"/>
  <c r="G50" i="25"/>
  <c r="H50" i="25"/>
  <c r="I50" i="25"/>
  <c r="J50" i="25"/>
  <c r="K50" i="25"/>
  <c r="L50" i="25"/>
  <c r="M50" i="25"/>
  <c r="N50" i="25"/>
  <c r="O50" i="25"/>
  <c r="P50" i="25"/>
  <c r="C51" i="25"/>
  <c r="D51" i="25"/>
  <c r="E51" i="25"/>
  <c r="F51" i="25"/>
  <c r="G51" i="25"/>
  <c r="H51" i="25"/>
  <c r="I51" i="25"/>
  <c r="J51" i="25"/>
  <c r="K51" i="25"/>
  <c r="L51" i="25"/>
  <c r="M51" i="25"/>
  <c r="N51" i="25"/>
  <c r="O51" i="25"/>
  <c r="P51" i="25"/>
  <c r="C52" i="25"/>
  <c r="D52" i="25"/>
  <c r="E52" i="25"/>
  <c r="F52" i="25"/>
  <c r="G52" i="25"/>
  <c r="H52" i="25"/>
  <c r="I52" i="25"/>
  <c r="J52" i="25"/>
  <c r="K52" i="25"/>
  <c r="L52" i="25"/>
  <c r="M52" i="25"/>
  <c r="N52" i="25"/>
  <c r="O52" i="25"/>
  <c r="P52" i="25"/>
  <c r="C54" i="25"/>
  <c r="D54" i="25"/>
  <c r="E54" i="25"/>
  <c r="F54" i="25"/>
  <c r="G54" i="25"/>
  <c r="H54" i="25"/>
  <c r="I54" i="25"/>
  <c r="J54" i="25"/>
  <c r="K54" i="25"/>
  <c r="L54" i="25"/>
  <c r="M54" i="25"/>
  <c r="N54" i="25"/>
  <c r="O54" i="25"/>
  <c r="P54" i="25"/>
  <c r="C57" i="25"/>
  <c r="D57" i="25"/>
  <c r="E57" i="25"/>
  <c r="F57" i="25"/>
  <c r="G57" i="25"/>
  <c r="H57" i="25"/>
  <c r="I57" i="25"/>
  <c r="J57" i="25"/>
  <c r="K57" i="25"/>
  <c r="L57" i="25"/>
  <c r="M57" i="25"/>
  <c r="N57" i="25"/>
  <c r="O57" i="25"/>
  <c r="P57" i="25"/>
  <c r="C59" i="25"/>
  <c r="D59" i="25"/>
  <c r="E59" i="25"/>
  <c r="F59" i="25"/>
  <c r="G59" i="25"/>
  <c r="H59" i="25"/>
  <c r="I59" i="25"/>
  <c r="J59" i="25"/>
  <c r="K59" i="25"/>
  <c r="L59" i="25"/>
  <c r="M59" i="25"/>
  <c r="N59" i="25"/>
  <c r="O59" i="25"/>
  <c r="P59" i="25"/>
  <c r="C61" i="25"/>
  <c r="D61" i="25"/>
  <c r="E61" i="25"/>
  <c r="F61" i="25"/>
  <c r="G61" i="25"/>
  <c r="H61" i="25"/>
  <c r="I61" i="25"/>
  <c r="J61" i="25"/>
  <c r="K61" i="25"/>
  <c r="L61" i="25"/>
  <c r="M61" i="25"/>
  <c r="N61" i="25"/>
  <c r="O61" i="25"/>
  <c r="P61" i="25"/>
  <c r="C62" i="25"/>
  <c r="D62" i="25"/>
  <c r="E62" i="25"/>
  <c r="F62" i="25"/>
  <c r="G62" i="25"/>
  <c r="H62" i="25"/>
  <c r="I62" i="25"/>
  <c r="J62" i="25"/>
  <c r="K62" i="25"/>
  <c r="L62" i="25"/>
  <c r="M62" i="25"/>
  <c r="N62" i="25"/>
  <c r="O62" i="25"/>
  <c r="P62" i="25"/>
  <c r="C64" i="25"/>
  <c r="D64" i="25"/>
  <c r="E64" i="25"/>
  <c r="F64" i="25"/>
  <c r="G64" i="25"/>
  <c r="H64" i="25"/>
  <c r="I64" i="25"/>
  <c r="J64" i="25"/>
  <c r="K64" i="25"/>
  <c r="L64" i="25"/>
  <c r="M64" i="25"/>
  <c r="N64" i="25"/>
  <c r="O64" i="25"/>
  <c r="P64" i="25"/>
  <c r="C67" i="25"/>
  <c r="D67" i="25"/>
  <c r="E67" i="25"/>
  <c r="F67" i="25"/>
  <c r="G67" i="25"/>
  <c r="H67" i="25"/>
  <c r="I67" i="25"/>
  <c r="J67" i="25"/>
  <c r="K67" i="25"/>
  <c r="L67" i="25"/>
  <c r="M67" i="25"/>
  <c r="N67" i="25"/>
  <c r="O67" i="25"/>
  <c r="P67" i="25"/>
  <c r="C68" i="25"/>
  <c r="D68" i="25"/>
  <c r="E68" i="25"/>
  <c r="F68" i="25"/>
  <c r="G68" i="25"/>
  <c r="H68" i="25"/>
  <c r="I68" i="25"/>
  <c r="J68" i="25"/>
  <c r="K68" i="25"/>
  <c r="L68" i="25"/>
  <c r="M68" i="25"/>
  <c r="N68" i="25"/>
  <c r="O68" i="25"/>
  <c r="P68" i="25"/>
  <c r="C70" i="25"/>
  <c r="D70" i="25"/>
  <c r="E70" i="25"/>
  <c r="F70" i="25"/>
  <c r="G70" i="25"/>
  <c r="H70" i="25"/>
  <c r="I70" i="25"/>
  <c r="J70" i="25"/>
  <c r="K70" i="25"/>
  <c r="L70" i="25"/>
  <c r="M70" i="25"/>
  <c r="N70" i="25"/>
  <c r="O70" i="25"/>
  <c r="P70" i="25"/>
  <c r="C60" i="25"/>
  <c r="D60" i="25"/>
  <c r="E60" i="25"/>
  <c r="F60" i="25"/>
  <c r="G60" i="25"/>
  <c r="H60" i="25"/>
  <c r="I60" i="25"/>
  <c r="J60" i="25"/>
  <c r="K60" i="25"/>
  <c r="L60" i="25"/>
  <c r="M60" i="25"/>
  <c r="N60" i="25"/>
  <c r="O60" i="25"/>
  <c r="P60" i="25"/>
  <c r="C63" i="25"/>
  <c r="D63" i="25"/>
  <c r="E63" i="25"/>
  <c r="F63" i="25"/>
  <c r="G63" i="25"/>
  <c r="H63" i="25"/>
  <c r="I63" i="25"/>
  <c r="J63" i="25"/>
  <c r="K63" i="25"/>
  <c r="L63" i="25"/>
  <c r="M63" i="25"/>
  <c r="N63" i="25"/>
  <c r="O63" i="25"/>
  <c r="P63" i="25"/>
  <c r="C65" i="25"/>
  <c r="D65" i="25"/>
  <c r="E65" i="25"/>
  <c r="F65" i="25"/>
  <c r="G65" i="25"/>
  <c r="H65" i="25"/>
  <c r="I65" i="25"/>
  <c r="J65" i="25"/>
  <c r="K65" i="25"/>
  <c r="L65" i="25"/>
  <c r="M65" i="25"/>
  <c r="N65" i="25"/>
  <c r="O65" i="25"/>
  <c r="P65" i="25"/>
  <c r="C42" i="25"/>
  <c r="D42" i="25"/>
  <c r="E42" i="25"/>
  <c r="F42" i="25"/>
  <c r="G42" i="25"/>
  <c r="H42" i="25"/>
  <c r="I42" i="25"/>
  <c r="J42" i="25"/>
  <c r="K42" i="25"/>
  <c r="L42" i="25"/>
  <c r="M42" i="25"/>
  <c r="N42" i="25"/>
  <c r="O42" i="25"/>
  <c r="P42" i="25"/>
  <c r="C66" i="25"/>
  <c r="D66" i="25"/>
  <c r="E66" i="25"/>
  <c r="F66" i="25"/>
  <c r="G66" i="25"/>
  <c r="H66" i="25"/>
  <c r="I66" i="25"/>
  <c r="J66" i="25"/>
  <c r="K66" i="25"/>
  <c r="L66" i="25"/>
  <c r="M66" i="25"/>
  <c r="N66" i="25"/>
  <c r="O66" i="25"/>
  <c r="P66" i="25"/>
  <c r="C71" i="25"/>
  <c r="D71" i="25"/>
  <c r="E71" i="25"/>
  <c r="F71" i="25"/>
  <c r="G71" i="25"/>
  <c r="H71" i="25"/>
  <c r="I71" i="25"/>
  <c r="J71" i="25"/>
  <c r="K71" i="25"/>
  <c r="L71" i="25"/>
  <c r="M71" i="25"/>
  <c r="N71" i="25"/>
  <c r="O71" i="25"/>
  <c r="P71" i="25"/>
  <c r="C53" i="25"/>
  <c r="D53" i="25"/>
  <c r="E53" i="25"/>
  <c r="F53" i="25"/>
  <c r="G53" i="25"/>
  <c r="H53" i="25"/>
  <c r="I53" i="25"/>
  <c r="J53" i="25"/>
  <c r="K53" i="25"/>
  <c r="L53" i="25"/>
  <c r="M53" i="25"/>
  <c r="N53" i="25"/>
  <c r="O53" i="25"/>
  <c r="P53" i="25"/>
  <c r="C49" i="25"/>
  <c r="D49" i="25"/>
  <c r="E49" i="25"/>
  <c r="F49" i="25"/>
  <c r="G49" i="25"/>
  <c r="H49" i="25"/>
  <c r="I49" i="25"/>
  <c r="J49" i="25"/>
  <c r="K49" i="25"/>
  <c r="L49" i="25"/>
  <c r="M49" i="25"/>
  <c r="N49" i="25"/>
  <c r="O49" i="25"/>
  <c r="P49" i="25"/>
  <c r="C19" i="25"/>
  <c r="D19" i="25"/>
  <c r="E19" i="25"/>
  <c r="F19" i="25"/>
  <c r="G19" i="25"/>
  <c r="H19" i="25"/>
  <c r="I19" i="25"/>
  <c r="J19" i="25"/>
  <c r="K19" i="25"/>
  <c r="L19" i="25"/>
  <c r="M19" i="25"/>
  <c r="N19" i="25"/>
  <c r="O19" i="25"/>
  <c r="P19" i="25"/>
  <c r="C25" i="25"/>
  <c r="D25" i="25"/>
  <c r="E25" i="25"/>
  <c r="F25" i="25"/>
  <c r="G25" i="25"/>
  <c r="H25" i="25"/>
  <c r="I25" i="25"/>
  <c r="J25" i="25"/>
  <c r="K25" i="25"/>
  <c r="L25" i="25"/>
  <c r="M25" i="25"/>
  <c r="N25" i="25"/>
  <c r="O25" i="25"/>
  <c r="P25" i="25"/>
  <c r="C26" i="25"/>
  <c r="D26" i="25"/>
  <c r="E26" i="25"/>
  <c r="F26" i="25"/>
  <c r="G26" i="25"/>
  <c r="H26" i="25"/>
  <c r="I26" i="25"/>
  <c r="J26" i="25"/>
  <c r="K26" i="25"/>
  <c r="L26" i="25"/>
  <c r="M26" i="25"/>
  <c r="N26" i="25"/>
  <c r="O26" i="25"/>
  <c r="P26" i="25"/>
  <c r="C6" i="25"/>
  <c r="D6" i="25"/>
  <c r="E6" i="25"/>
  <c r="F6" i="25"/>
  <c r="G6" i="25"/>
  <c r="H6" i="25"/>
  <c r="I6" i="25"/>
  <c r="J6" i="25"/>
  <c r="K6" i="25"/>
  <c r="L6" i="25"/>
  <c r="M6" i="25"/>
  <c r="N6" i="25"/>
  <c r="O6" i="25"/>
  <c r="P6" i="25"/>
  <c r="C32" i="25"/>
  <c r="D32" i="25"/>
  <c r="E32" i="25"/>
  <c r="F32" i="25"/>
  <c r="G32" i="25"/>
  <c r="H32" i="25"/>
  <c r="I32" i="25"/>
  <c r="J32" i="25"/>
  <c r="K32" i="25"/>
  <c r="L32" i="25"/>
  <c r="M32" i="25"/>
  <c r="N32" i="25"/>
  <c r="O32" i="25"/>
  <c r="P32" i="25"/>
  <c r="C44" i="25"/>
  <c r="D44" i="25"/>
  <c r="E44" i="25"/>
  <c r="F44" i="25"/>
  <c r="G44" i="25"/>
  <c r="H44" i="25"/>
  <c r="I44" i="25"/>
  <c r="J44" i="25"/>
  <c r="K44" i="25"/>
  <c r="L44" i="25"/>
  <c r="M44" i="25"/>
  <c r="N44" i="25"/>
  <c r="O44" i="25"/>
  <c r="P44" i="25"/>
  <c r="C56" i="25"/>
  <c r="D56" i="25"/>
  <c r="E56" i="25"/>
  <c r="F56" i="25"/>
  <c r="G56" i="25"/>
  <c r="H56" i="25"/>
  <c r="I56" i="25"/>
  <c r="J56" i="25"/>
  <c r="K56" i="25"/>
  <c r="L56" i="25"/>
  <c r="M56" i="25"/>
  <c r="N56" i="25"/>
  <c r="O56" i="25"/>
  <c r="P56" i="25"/>
  <c r="C55" i="25"/>
  <c r="D55" i="25"/>
  <c r="E55" i="25"/>
  <c r="F55" i="25"/>
  <c r="G55" i="25"/>
  <c r="H55" i="25"/>
  <c r="I55" i="25"/>
  <c r="J55" i="25"/>
  <c r="K55" i="25"/>
  <c r="L55" i="25"/>
  <c r="M55" i="25"/>
  <c r="N55" i="25"/>
  <c r="O55" i="25"/>
  <c r="P55" i="25"/>
  <c r="C17" i="25"/>
  <c r="D17" i="25"/>
  <c r="E17" i="25"/>
  <c r="F17" i="25"/>
  <c r="G17" i="25"/>
  <c r="H17" i="25"/>
  <c r="I17" i="25"/>
  <c r="J17" i="25"/>
  <c r="K17" i="25"/>
  <c r="L17" i="25"/>
  <c r="M17" i="25"/>
  <c r="N17" i="25"/>
  <c r="O17" i="25"/>
  <c r="P17" i="25"/>
  <c r="C5" i="25"/>
  <c r="D5" i="25"/>
  <c r="E5" i="25"/>
  <c r="F5" i="25"/>
  <c r="G5" i="25"/>
  <c r="H5" i="25"/>
  <c r="I5" i="25"/>
  <c r="J5" i="25"/>
  <c r="K5" i="25"/>
  <c r="L5" i="25"/>
  <c r="M5" i="25"/>
  <c r="N5" i="25"/>
  <c r="O5" i="25"/>
  <c r="P5" i="25"/>
  <c r="C69" i="25"/>
  <c r="D69" i="25"/>
  <c r="E69" i="25"/>
  <c r="F69" i="25"/>
  <c r="G69" i="25"/>
  <c r="H69" i="25"/>
  <c r="I69" i="25"/>
  <c r="J69" i="25"/>
  <c r="K69" i="25"/>
  <c r="L69" i="25"/>
  <c r="M69" i="25"/>
  <c r="N69" i="25"/>
  <c r="O69" i="25"/>
  <c r="P69" i="25"/>
  <c r="C37" i="25"/>
  <c r="D37" i="25"/>
  <c r="E37" i="25"/>
  <c r="F37" i="25"/>
  <c r="G37" i="25"/>
  <c r="H37" i="25"/>
  <c r="I37" i="25"/>
  <c r="J37" i="25"/>
  <c r="K37" i="25"/>
  <c r="L37" i="25"/>
  <c r="M37" i="25"/>
  <c r="N37" i="25"/>
  <c r="O37" i="25"/>
  <c r="P37" i="25"/>
  <c r="C39" i="25"/>
  <c r="D39" i="25"/>
  <c r="E39" i="25"/>
  <c r="F39" i="25"/>
  <c r="G39" i="25"/>
  <c r="H39" i="25"/>
  <c r="I39" i="25"/>
  <c r="J39" i="25"/>
  <c r="K39" i="25"/>
  <c r="L39" i="25"/>
  <c r="M39" i="25"/>
  <c r="N39" i="25"/>
  <c r="O39" i="25"/>
  <c r="P39" i="25"/>
  <c r="C58" i="25"/>
  <c r="D58" i="25"/>
  <c r="E58" i="25"/>
  <c r="F58" i="25"/>
  <c r="G58" i="25"/>
  <c r="H58" i="25"/>
  <c r="I58" i="25"/>
  <c r="J58" i="25"/>
  <c r="K58" i="25"/>
  <c r="L58" i="25"/>
  <c r="M58" i="25"/>
  <c r="N58" i="25"/>
  <c r="O58" i="25"/>
  <c r="P58" i="25"/>
  <c r="C72" i="25"/>
  <c r="D72" i="25"/>
  <c r="E72" i="25"/>
  <c r="F72" i="25"/>
  <c r="G72" i="25"/>
  <c r="H72" i="25"/>
  <c r="I72" i="25"/>
  <c r="J72" i="25"/>
  <c r="K72" i="25"/>
  <c r="L72" i="25"/>
  <c r="M72" i="25"/>
  <c r="N72" i="25"/>
  <c r="O72" i="25"/>
  <c r="P72" i="25"/>
  <c r="C73" i="25"/>
  <c r="D73" i="25"/>
  <c r="E73" i="25"/>
  <c r="F73" i="25"/>
  <c r="G73" i="25"/>
  <c r="H73" i="25"/>
  <c r="I73" i="25"/>
  <c r="J73" i="25"/>
  <c r="K73" i="25"/>
  <c r="L73" i="25"/>
  <c r="M73" i="25"/>
  <c r="N73" i="25"/>
  <c r="O73" i="25"/>
  <c r="P73" i="25"/>
  <c r="C74" i="25"/>
  <c r="D74" i="25"/>
  <c r="E74" i="25"/>
  <c r="F74" i="25"/>
  <c r="G74" i="25"/>
  <c r="H74" i="25"/>
  <c r="I74" i="25"/>
  <c r="J74" i="25"/>
  <c r="K74" i="25"/>
  <c r="L74" i="25"/>
  <c r="M74" i="25"/>
  <c r="N74" i="25"/>
  <c r="O74" i="25"/>
  <c r="P74" i="25"/>
  <c r="C75" i="25"/>
  <c r="D75" i="25"/>
  <c r="E75" i="25"/>
  <c r="F75" i="25"/>
  <c r="G75" i="25"/>
  <c r="H75" i="25"/>
  <c r="I75" i="25"/>
  <c r="J75" i="25"/>
  <c r="K75" i="25"/>
  <c r="L75" i="25"/>
  <c r="M75" i="25"/>
  <c r="N75" i="25"/>
  <c r="O75" i="25"/>
  <c r="P75" i="25"/>
  <c r="C76" i="25"/>
  <c r="D76" i="25"/>
  <c r="E76" i="25"/>
  <c r="F76" i="25"/>
  <c r="G76" i="25"/>
  <c r="H76" i="25"/>
  <c r="I76" i="25"/>
  <c r="J76" i="25"/>
  <c r="K76" i="25"/>
  <c r="L76" i="25"/>
  <c r="M76" i="25"/>
  <c r="N76" i="25"/>
  <c r="O76" i="25"/>
  <c r="P76" i="25"/>
  <c r="C77" i="25"/>
  <c r="D77" i="25"/>
  <c r="E77" i="25"/>
  <c r="F77" i="25"/>
  <c r="G77" i="25"/>
  <c r="H77" i="25"/>
  <c r="I77" i="25"/>
  <c r="J77" i="25"/>
  <c r="K77" i="25"/>
  <c r="L77" i="25"/>
  <c r="M77" i="25"/>
  <c r="N77" i="25"/>
  <c r="O77" i="25"/>
  <c r="P77" i="25"/>
  <c r="C78" i="25"/>
  <c r="D78" i="25"/>
  <c r="E78" i="25"/>
  <c r="F78" i="25"/>
  <c r="G78" i="25"/>
  <c r="H78" i="25"/>
  <c r="I78" i="25"/>
  <c r="J78" i="25"/>
  <c r="K78" i="25"/>
  <c r="L78" i="25"/>
  <c r="M78" i="25"/>
  <c r="N78" i="25"/>
  <c r="O78" i="25"/>
  <c r="P78" i="25"/>
  <c r="C79" i="25"/>
  <c r="D79" i="25"/>
  <c r="E79" i="25"/>
  <c r="F79" i="25"/>
  <c r="G79" i="25"/>
  <c r="H79" i="25"/>
  <c r="I79" i="25"/>
  <c r="J79" i="25"/>
  <c r="K79" i="25"/>
  <c r="L79" i="25"/>
  <c r="M79" i="25"/>
  <c r="N79" i="25"/>
  <c r="O79" i="25"/>
  <c r="P79" i="25"/>
  <c r="C80" i="25"/>
  <c r="D80" i="25"/>
  <c r="E80" i="25"/>
  <c r="F80" i="25"/>
  <c r="G80" i="25"/>
  <c r="H80" i="25"/>
  <c r="I80" i="25"/>
  <c r="J80" i="25"/>
  <c r="K80" i="25"/>
  <c r="L80" i="25"/>
  <c r="M80" i="25"/>
  <c r="N80" i="25"/>
  <c r="O80" i="25"/>
  <c r="P80" i="25"/>
  <c r="C81" i="25"/>
  <c r="D81" i="25"/>
  <c r="E81" i="25"/>
  <c r="F81" i="25"/>
  <c r="G81" i="25"/>
  <c r="H81" i="25"/>
  <c r="I81" i="25"/>
  <c r="J81" i="25"/>
  <c r="K81" i="25"/>
  <c r="L81" i="25"/>
  <c r="M81" i="25"/>
  <c r="N81" i="25"/>
  <c r="O81" i="25"/>
  <c r="P81" i="25"/>
  <c r="C82" i="25"/>
  <c r="D82" i="25"/>
  <c r="E82" i="25"/>
  <c r="F82" i="25"/>
  <c r="G82" i="25"/>
  <c r="H82" i="25"/>
  <c r="I82" i="25"/>
  <c r="J82" i="25"/>
  <c r="K82" i="25"/>
  <c r="L82" i="25"/>
  <c r="M82" i="25"/>
  <c r="N82" i="25"/>
  <c r="O82" i="25"/>
  <c r="P82" i="25"/>
  <c r="C83" i="25"/>
  <c r="D83" i="25"/>
  <c r="E83" i="25"/>
  <c r="F83" i="25"/>
  <c r="G83" i="25"/>
  <c r="H83" i="25"/>
  <c r="I83" i="25"/>
  <c r="J83" i="25"/>
  <c r="K83" i="25"/>
  <c r="L83" i="25"/>
  <c r="M83" i="25"/>
  <c r="N83" i="25"/>
  <c r="O83" i="25"/>
  <c r="P83" i="25"/>
  <c r="C84" i="25"/>
  <c r="D84" i="25"/>
  <c r="E84" i="25"/>
  <c r="F84" i="25"/>
  <c r="G84" i="25"/>
  <c r="H84" i="25"/>
  <c r="I84" i="25"/>
  <c r="J84" i="25"/>
  <c r="K84" i="25"/>
  <c r="L84" i="25"/>
  <c r="M84" i="25"/>
  <c r="N84" i="25"/>
  <c r="O84" i="25"/>
  <c r="P84" i="25"/>
  <c r="C85" i="25"/>
  <c r="D85" i="25"/>
  <c r="E85" i="25"/>
  <c r="F85" i="25"/>
  <c r="G85" i="25"/>
  <c r="H85" i="25"/>
  <c r="I85" i="25"/>
  <c r="J85" i="25"/>
  <c r="K85" i="25"/>
  <c r="L85" i="25"/>
  <c r="M85" i="25"/>
  <c r="N85" i="25"/>
  <c r="O85" i="25"/>
  <c r="P85" i="25"/>
  <c r="C86" i="25"/>
  <c r="D86" i="25"/>
  <c r="E86" i="25"/>
  <c r="F86" i="25"/>
  <c r="G86" i="25"/>
  <c r="H86" i="25"/>
  <c r="I86" i="25"/>
  <c r="J86" i="25"/>
  <c r="K86" i="25"/>
  <c r="L86" i="25"/>
  <c r="M86" i="25"/>
  <c r="N86" i="25"/>
  <c r="O86" i="25"/>
  <c r="P86" i="25"/>
  <c r="C87" i="25"/>
  <c r="D87" i="25"/>
  <c r="E87" i="25"/>
  <c r="F87" i="25"/>
  <c r="G87" i="25"/>
  <c r="H87" i="25"/>
  <c r="I87" i="25"/>
  <c r="J87" i="25"/>
  <c r="K87" i="25"/>
  <c r="L87" i="25"/>
  <c r="M87" i="25"/>
  <c r="N87" i="25"/>
  <c r="O87" i="25"/>
  <c r="P87" i="25"/>
  <c r="C88" i="25"/>
  <c r="D88" i="25"/>
  <c r="E88" i="25"/>
  <c r="F88" i="25"/>
  <c r="G88" i="25"/>
  <c r="H88" i="25"/>
  <c r="I88" i="25"/>
  <c r="J88" i="25"/>
  <c r="K88" i="25"/>
  <c r="L88" i="25"/>
  <c r="M88" i="25"/>
  <c r="N88" i="25"/>
  <c r="O88" i="25"/>
  <c r="P88" i="25"/>
  <c r="C89" i="25"/>
  <c r="D89" i="25"/>
  <c r="E89" i="25"/>
  <c r="F89" i="25"/>
  <c r="G89" i="25"/>
  <c r="H89" i="25"/>
  <c r="I89" i="25"/>
  <c r="J89" i="25"/>
  <c r="K89" i="25"/>
  <c r="L89" i="25"/>
  <c r="M89" i="25"/>
  <c r="N89" i="25"/>
  <c r="O89" i="25"/>
  <c r="P89" i="25"/>
  <c r="C90" i="25"/>
  <c r="D90" i="25"/>
  <c r="E90" i="25"/>
  <c r="F90" i="25"/>
  <c r="G90" i="25"/>
  <c r="H90" i="25"/>
  <c r="I90" i="25"/>
  <c r="J90" i="25"/>
  <c r="K90" i="25"/>
  <c r="L90" i="25"/>
  <c r="M90" i="25"/>
  <c r="N90" i="25"/>
  <c r="O90" i="25"/>
  <c r="P90" i="25"/>
  <c r="C91" i="25"/>
  <c r="D91" i="25"/>
  <c r="E91" i="25"/>
  <c r="F91" i="25"/>
  <c r="G91" i="25"/>
  <c r="H91" i="25"/>
  <c r="I91" i="25"/>
  <c r="J91" i="25"/>
  <c r="K91" i="25"/>
  <c r="L91" i="25"/>
  <c r="M91" i="25"/>
  <c r="N91" i="25"/>
  <c r="O91" i="25"/>
  <c r="P91" i="25"/>
  <c r="C92" i="25"/>
  <c r="D92" i="25"/>
  <c r="E92" i="25"/>
  <c r="F92" i="25"/>
  <c r="G92" i="25"/>
  <c r="H92" i="25"/>
  <c r="I92" i="25"/>
  <c r="J92" i="25"/>
  <c r="K92" i="25"/>
  <c r="L92" i="25"/>
  <c r="M92" i="25"/>
  <c r="N92" i="25"/>
  <c r="O92" i="25"/>
  <c r="P92" i="25"/>
  <c r="C93" i="25"/>
  <c r="D93" i="25"/>
  <c r="E93" i="25"/>
  <c r="F93" i="25"/>
  <c r="G93" i="25"/>
  <c r="H93" i="25"/>
  <c r="I93" i="25"/>
  <c r="J93" i="25"/>
  <c r="K93" i="25"/>
  <c r="L93" i="25"/>
  <c r="M93" i="25"/>
  <c r="N93" i="25"/>
  <c r="O93" i="25"/>
  <c r="P93" i="25"/>
  <c r="C94" i="25"/>
  <c r="D94" i="25"/>
  <c r="E94" i="25"/>
  <c r="F94" i="25"/>
  <c r="G94" i="25"/>
  <c r="H94" i="25"/>
  <c r="I94" i="25"/>
  <c r="J94" i="25"/>
  <c r="K94" i="25"/>
  <c r="L94" i="25"/>
  <c r="M94" i="25"/>
  <c r="N94" i="25"/>
  <c r="O94" i="25"/>
  <c r="P94" i="25"/>
  <c r="C95" i="25"/>
  <c r="D95" i="25"/>
  <c r="E95" i="25"/>
  <c r="F95" i="25"/>
  <c r="G95" i="25"/>
  <c r="H95" i="25"/>
  <c r="I95" i="25"/>
  <c r="J95" i="25"/>
  <c r="K95" i="25"/>
  <c r="L95" i="25"/>
  <c r="M95" i="25"/>
  <c r="N95" i="25"/>
  <c r="O95" i="25"/>
  <c r="P95" i="25"/>
  <c r="C96" i="25"/>
  <c r="D96" i="25"/>
  <c r="E96" i="25"/>
  <c r="F96" i="25"/>
  <c r="G96" i="25"/>
  <c r="H96" i="25"/>
  <c r="I96" i="25"/>
  <c r="J96" i="25"/>
  <c r="K96" i="25"/>
  <c r="L96" i="25"/>
  <c r="M96" i="25"/>
  <c r="N96" i="25"/>
  <c r="O96" i="25"/>
  <c r="P96" i="25"/>
  <c r="C97" i="25"/>
  <c r="D97" i="25"/>
  <c r="E97" i="25"/>
  <c r="F97" i="25"/>
  <c r="G97" i="25"/>
  <c r="H97" i="25"/>
  <c r="I97" i="25"/>
  <c r="J97" i="25"/>
  <c r="K97" i="25"/>
  <c r="L97" i="25"/>
  <c r="M97" i="25"/>
  <c r="N97" i="25"/>
  <c r="O97" i="25"/>
  <c r="P97" i="25"/>
  <c r="C98" i="25"/>
  <c r="D98" i="25"/>
  <c r="E98" i="25"/>
  <c r="F98" i="25"/>
  <c r="G98" i="25"/>
  <c r="H98" i="25"/>
  <c r="I98" i="25"/>
  <c r="J98" i="25"/>
  <c r="K98" i="25"/>
  <c r="L98" i="25"/>
  <c r="M98" i="25"/>
  <c r="N98" i="25"/>
  <c r="O98" i="25"/>
  <c r="P98" i="25"/>
  <c r="C99" i="25"/>
  <c r="D99" i="25"/>
  <c r="E99" i="25"/>
  <c r="F99" i="25"/>
  <c r="G99" i="25"/>
  <c r="H99" i="25"/>
  <c r="I99" i="25"/>
  <c r="J99" i="25"/>
  <c r="K99" i="25"/>
  <c r="L99" i="25"/>
  <c r="M99" i="25"/>
  <c r="N99" i="25"/>
  <c r="O99" i="25"/>
  <c r="P99" i="25"/>
  <c r="C100" i="25"/>
  <c r="D100" i="25"/>
  <c r="E100" i="25"/>
  <c r="F100" i="25"/>
  <c r="G100" i="25"/>
  <c r="H100" i="25"/>
  <c r="I100" i="25"/>
  <c r="J100" i="25"/>
  <c r="K100" i="25"/>
  <c r="L100" i="25"/>
  <c r="M100" i="25"/>
  <c r="N100" i="25"/>
  <c r="O100" i="25"/>
  <c r="P100" i="25"/>
  <c r="C101" i="25"/>
  <c r="D101" i="25"/>
  <c r="E101" i="25"/>
  <c r="F101" i="25"/>
  <c r="G101" i="25"/>
  <c r="H101" i="25"/>
  <c r="I101" i="25"/>
  <c r="J101" i="25"/>
  <c r="K101" i="25"/>
  <c r="L101" i="25"/>
  <c r="M101" i="25"/>
  <c r="N101" i="25"/>
  <c r="O101" i="25"/>
  <c r="P101" i="25"/>
  <c r="C102" i="25"/>
  <c r="D102" i="25"/>
  <c r="E102" i="25"/>
  <c r="F102" i="25"/>
  <c r="G102" i="25"/>
  <c r="H102" i="25"/>
  <c r="I102" i="25"/>
  <c r="J102" i="25"/>
  <c r="K102" i="25"/>
  <c r="L102" i="25"/>
  <c r="M102" i="25"/>
  <c r="N102" i="25"/>
  <c r="O102" i="25"/>
  <c r="P102" i="25"/>
  <c r="C103" i="25"/>
  <c r="D103" i="25"/>
  <c r="E103" i="25"/>
  <c r="F103" i="25"/>
  <c r="G103" i="25"/>
  <c r="H103" i="25"/>
  <c r="I103" i="25"/>
  <c r="J103" i="25"/>
  <c r="K103" i="25"/>
  <c r="L103" i="25"/>
  <c r="M103" i="25"/>
  <c r="N103" i="25"/>
  <c r="O103" i="25"/>
  <c r="P103" i="25"/>
  <c r="C104" i="25"/>
  <c r="D104" i="25"/>
  <c r="E104" i="25"/>
  <c r="F104" i="25"/>
  <c r="G104" i="25"/>
  <c r="H104" i="25"/>
  <c r="I104" i="25"/>
  <c r="J104" i="25"/>
  <c r="K104" i="25"/>
  <c r="L104" i="25"/>
  <c r="M104" i="25"/>
  <c r="N104" i="25"/>
  <c r="O104" i="25"/>
  <c r="P104" i="25"/>
  <c r="C105" i="25"/>
  <c r="D105" i="25"/>
  <c r="E105" i="25"/>
  <c r="F105" i="25"/>
  <c r="G105" i="25"/>
  <c r="H105" i="25"/>
  <c r="I105" i="25"/>
  <c r="J105" i="25"/>
  <c r="K105" i="25"/>
  <c r="L105" i="25"/>
  <c r="M105" i="25"/>
  <c r="N105" i="25"/>
  <c r="O105" i="25"/>
  <c r="P105" i="25"/>
  <c r="C106" i="25"/>
  <c r="D106" i="25"/>
  <c r="E106" i="25"/>
  <c r="F106" i="25"/>
  <c r="G106" i="25"/>
  <c r="H106" i="25"/>
  <c r="I106" i="25"/>
  <c r="J106" i="25"/>
  <c r="K106" i="25"/>
  <c r="L106" i="25"/>
  <c r="M106" i="25"/>
  <c r="N106" i="25"/>
  <c r="O106" i="25"/>
  <c r="P106" i="25"/>
  <c r="C107" i="25"/>
  <c r="D107" i="25"/>
  <c r="E107" i="25"/>
  <c r="F107" i="25"/>
  <c r="G107" i="25"/>
  <c r="H107" i="25"/>
  <c r="I107" i="25"/>
  <c r="J107" i="25"/>
  <c r="K107" i="25"/>
  <c r="L107" i="25"/>
  <c r="M107" i="25"/>
  <c r="N107" i="25"/>
  <c r="O107" i="25"/>
  <c r="P107" i="25"/>
  <c r="C108" i="25"/>
  <c r="D108" i="25"/>
  <c r="E108" i="25"/>
  <c r="F108" i="25"/>
  <c r="G108" i="25"/>
  <c r="H108" i="25"/>
  <c r="I108" i="25"/>
  <c r="J108" i="25"/>
  <c r="K108" i="25"/>
  <c r="L108" i="25"/>
  <c r="M108" i="25"/>
  <c r="N108" i="25"/>
  <c r="O108" i="25"/>
  <c r="P108" i="25"/>
  <c r="C109" i="25"/>
  <c r="D109" i="25"/>
  <c r="E109" i="25"/>
  <c r="F109" i="25"/>
  <c r="G109" i="25"/>
  <c r="H109" i="25"/>
  <c r="I109" i="25"/>
  <c r="J109" i="25"/>
  <c r="K109" i="25"/>
  <c r="L109" i="25"/>
  <c r="M109" i="25"/>
  <c r="N109" i="25"/>
  <c r="O109" i="25"/>
  <c r="P109" i="25"/>
  <c r="C110" i="25"/>
  <c r="D110" i="25"/>
  <c r="E110" i="25"/>
  <c r="F110" i="25"/>
  <c r="G110" i="25"/>
  <c r="H110" i="25"/>
  <c r="I110" i="25"/>
  <c r="J110" i="25"/>
  <c r="K110" i="25"/>
  <c r="L110" i="25"/>
  <c r="M110" i="25"/>
  <c r="N110" i="25"/>
  <c r="O110" i="25"/>
  <c r="P110" i="25"/>
  <c r="C111" i="25"/>
  <c r="D111" i="25"/>
  <c r="E111" i="25"/>
  <c r="F111" i="25"/>
  <c r="G111" i="25"/>
  <c r="H111" i="25"/>
  <c r="I111" i="25"/>
  <c r="J111" i="25"/>
  <c r="K111" i="25"/>
  <c r="L111" i="25"/>
  <c r="M111" i="25"/>
  <c r="N111" i="25"/>
  <c r="O111" i="25"/>
  <c r="P111" i="25"/>
  <c r="C112" i="25"/>
  <c r="D112" i="25"/>
  <c r="E112" i="25"/>
  <c r="F112" i="25"/>
  <c r="G112" i="25"/>
  <c r="H112" i="25"/>
  <c r="I112" i="25"/>
  <c r="J112" i="25"/>
  <c r="K112" i="25"/>
  <c r="L112" i="25"/>
  <c r="M112" i="25"/>
  <c r="N112" i="25"/>
  <c r="O112" i="25"/>
  <c r="P112" i="25"/>
  <c r="C113" i="25"/>
  <c r="D113" i="25"/>
  <c r="E113" i="25"/>
  <c r="F113" i="25"/>
  <c r="G113" i="25"/>
  <c r="H113" i="25"/>
  <c r="I113" i="25"/>
  <c r="J113" i="25"/>
  <c r="K113" i="25"/>
  <c r="L113" i="25"/>
  <c r="M113" i="25"/>
  <c r="N113" i="25"/>
  <c r="O113" i="25"/>
  <c r="P113" i="25"/>
  <c r="C114" i="25"/>
  <c r="D114" i="25"/>
  <c r="E114" i="25"/>
  <c r="F114" i="25"/>
  <c r="G114" i="25"/>
  <c r="H114" i="25"/>
  <c r="I114" i="25"/>
  <c r="J114" i="25"/>
  <c r="K114" i="25"/>
  <c r="L114" i="25"/>
  <c r="M114" i="25"/>
  <c r="N114" i="25"/>
  <c r="O114" i="25"/>
  <c r="P114" i="25"/>
  <c r="C115" i="25"/>
  <c r="D115" i="25"/>
  <c r="E115" i="25"/>
  <c r="F115" i="25"/>
  <c r="G115" i="25"/>
  <c r="H115" i="25"/>
  <c r="I115" i="25"/>
  <c r="J115" i="25"/>
  <c r="K115" i="25"/>
  <c r="L115" i="25"/>
  <c r="M115" i="25"/>
  <c r="N115" i="25"/>
  <c r="O115" i="25"/>
  <c r="P115" i="25"/>
  <c r="C116" i="25"/>
  <c r="D116" i="25"/>
  <c r="E116" i="25"/>
  <c r="F116" i="25"/>
  <c r="G116" i="25"/>
  <c r="H116" i="25"/>
  <c r="I116" i="25"/>
  <c r="J116" i="25"/>
  <c r="K116" i="25"/>
  <c r="L116" i="25"/>
  <c r="M116" i="25"/>
  <c r="N116" i="25"/>
  <c r="O116" i="25"/>
  <c r="P116" i="25"/>
  <c r="C117" i="25"/>
  <c r="D117" i="25"/>
  <c r="E117" i="25"/>
  <c r="F117" i="25"/>
  <c r="G117" i="25"/>
  <c r="H117" i="25"/>
  <c r="I117" i="25"/>
  <c r="J117" i="25"/>
  <c r="K117" i="25"/>
  <c r="L117" i="25"/>
  <c r="M117" i="25"/>
  <c r="N117" i="25"/>
  <c r="O117" i="25"/>
  <c r="P117" i="25"/>
  <c r="C118" i="25"/>
  <c r="D118" i="25"/>
  <c r="E118" i="25"/>
  <c r="F118" i="25"/>
  <c r="G118" i="25"/>
  <c r="H118" i="25"/>
  <c r="I118" i="25"/>
  <c r="J118" i="25"/>
  <c r="K118" i="25"/>
  <c r="L118" i="25"/>
  <c r="M118" i="25"/>
  <c r="N118" i="25"/>
  <c r="O118" i="25"/>
  <c r="P118" i="25"/>
  <c r="C119" i="25"/>
  <c r="D119" i="25"/>
  <c r="E119" i="25"/>
  <c r="F119" i="25"/>
  <c r="G119" i="25"/>
  <c r="H119" i="25"/>
  <c r="I119" i="25"/>
  <c r="J119" i="25"/>
  <c r="K119" i="25"/>
  <c r="L119" i="25"/>
  <c r="M119" i="25"/>
  <c r="N119" i="25"/>
  <c r="O119" i="25"/>
  <c r="P119" i="25"/>
  <c r="C120" i="25"/>
  <c r="D120" i="25"/>
  <c r="E120" i="25"/>
  <c r="F120" i="25"/>
  <c r="G120" i="25"/>
  <c r="H120" i="25"/>
  <c r="I120" i="25"/>
  <c r="J120" i="25"/>
  <c r="K120" i="25"/>
  <c r="L120" i="25"/>
  <c r="M120" i="25"/>
  <c r="N120" i="25"/>
  <c r="O120" i="25"/>
  <c r="P120" i="25"/>
  <c r="C121" i="25"/>
  <c r="D121" i="25"/>
  <c r="E121" i="25"/>
  <c r="F121" i="25"/>
  <c r="G121" i="25"/>
  <c r="H121" i="25"/>
  <c r="I121" i="25"/>
  <c r="J121" i="25"/>
  <c r="K121" i="25"/>
  <c r="L121" i="25"/>
  <c r="M121" i="25"/>
  <c r="N121" i="25"/>
  <c r="O121" i="25"/>
  <c r="P121" i="25"/>
  <c r="C122" i="25"/>
  <c r="D122" i="25"/>
  <c r="E122" i="25"/>
  <c r="F122" i="25"/>
  <c r="G122" i="25"/>
  <c r="H122" i="25"/>
  <c r="I122" i="25"/>
  <c r="J122" i="25"/>
  <c r="K122" i="25"/>
  <c r="L122" i="25"/>
  <c r="M122" i="25"/>
  <c r="N122" i="25"/>
  <c r="O122" i="25"/>
  <c r="P122" i="25"/>
  <c r="C123" i="25"/>
  <c r="D123" i="25"/>
  <c r="E123" i="25"/>
  <c r="F123" i="25"/>
  <c r="G123" i="25"/>
  <c r="H123" i="25"/>
  <c r="I123" i="25"/>
  <c r="J123" i="25"/>
  <c r="K123" i="25"/>
  <c r="L123" i="25"/>
  <c r="M123" i="25"/>
  <c r="N123" i="25"/>
  <c r="O123" i="25"/>
  <c r="P123" i="25"/>
  <c r="C124" i="25"/>
  <c r="D124" i="25"/>
  <c r="E124" i="25"/>
  <c r="F124" i="25"/>
  <c r="G124" i="25"/>
  <c r="H124" i="25"/>
  <c r="I124" i="25"/>
  <c r="J124" i="25"/>
  <c r="K124" i="25"/>
  <c r="L124" i="25"/>
  <c r="M124" i="25"/>
  <c r="N124" i="25"/>
  <c r="O124" i="25"/>
  <c r="P124" i="25"/>
  <c r="C125" i="25"/>
  <c r="D125" i="25"/>
  <c r="E125" i="25"/>
  <c r="F125" i="25"/>
  <c r="G125" i="25"/>
  <c r="H125" i="25"/>
  <c r="I125" i="25"/>
  <c r="J125" i="25"/>
  <c r="K125" i="25"/>
  <c r="L125" i="25"/>
  <c r="M125" i="25"/>
  <c r="N125" i="25"/>
  <c r="O125" i="25"/>
  <c r="P125" i="25"/>
  <c r="C126" i="25"/>
  <c r="D126" i="25"/>
  <c r="E126" i="25"/>
  <c r="F126" i="25"/>
  <c r="G126" i="25"/>
  <c r="H126" i="25"/>
  <c r="I126" i="25"/>
  <c r="J126" i="25"/>
  <c r="K126" i="25"/>
  <c r="L126" i="25"/>
  <c r="M126" i="25"/>
  <c r="N126" i="25"/>
  <c r="O126" i="25"/>
  <c r="P126" i="25"/>
  <c r="C127" i="25"/>
  <c r="D127" i="25"/>
  <c r="E127" i="25"/>
  <c r="F127" i="25"/>
  <c r="G127" i="25"/>
  <c r="H127" i="25"/>
  <c r="I127" i="25"/>
  <c r="J127" i="25"/>
  <c r="K127" i="25"/>
  <c r="L127" i="25"/>
  <c r="M127" i="25"/>
  <c r="N127" i="25"/>
  <c r="O127" i="25"/>
  <c r="P127" i="25"/>
  <c r="C128" i="25"/>
  <c r="D128" i="25"/>
  <c r="E128" i="25"/>
  <c r="F128" i="25"/>
  <c r="G128" i="25"/>
  <c r="H128" i="25"/>
  <c r="I128" i="25"/>
  <c r="J128" i="25"/>
  <c r="K128" i="25"/>
  <c r="L128" i="25"/>
  <c r="M128" i="25"/>
  <c r="N128" i="25"/>
  <c r="O128" i="25"/>
  <c r="P128" i="25"/>
  <c r="C129" i="25"/>
  <c r="D129" i="25"/>
  <c r="E129" i="25"/>
  <c r="F129" i="25"/>
  <c r="G129" i="25"/>
  <c r="H129" i="25"/>
  <c r="I129" i="25"/>
  <c r="J129" i="25"/>
  <c r="K129" i="25"/>
  <c r="L129" i="25"/>
  <c r="M129" i="25"/>
  <c r="N129" i="25"/>
  <c r="O129" i="25"/>
  <c r="P129" i="25"/>
  <c r="C130" i="25"/>
  <c r="D130" i="25"/>
  <c r="E130" i="25"/>
  <c r="F130" i="25"/>
  <c r="G130" i="25"/>
  <c r="H130" i="25"/>
  <c r="I130" i="25"/>
  <c r="J130" i="25"/>
  <c r="K130" i="25"/>
  <c r="L130" i="25"/>
  <c r="M130" i="25"/>
  <c r="N130" i="25"/>
  <c r="O130" i="25"/>
  <c r="P130" i="25"/>
  <c r="P7" i="25"/>
  <c r="O7" i="25"/>
  <c r="N7" i="25"/>
  <c r="M7" i="25"/>
  <c r="L7" i="25"/>
  <c r="K7" i="25"/>
  <c r="J7" i="25"/>
  <c r="I7" i="25"/>
  <c r="H7" i="25"/>
  <c r="G7" i="25"/>
  <c r="F7" i="25"/>
  <c r="E7" i="25"/>
  <c r="D7" i="25"/>
  <c r="C7" i="25"/>
  <c r="C6" i="24"/>
  <c r="D6" i="24"/>
  <c r="E6" i="24"/>
  <c r="F6" i="24"/>
  <c r="G6" i="24"/>
  <c r="H6" i="24"/>
  <c r="I6" i="24"/>
  <c r="J6" i="24"/>
  <c r="K6" i="24"/>
  <c r="L6" i="24"/>
  <c r="M6" i="24"/>
  <c r="N6" i="24"/>
  <c r="O6" i="24"/>
  <c r="P6" i="24"/>
  <c r="C7" i="24"/>
  <c r="D7" i="24"/>
  <c r="E7" i="24"/>
  <c r="F7" i="24"/>
  <c r="G7" i="24"/>
  <c r="H7" i="24"/>
  <c r="I7" i="24"/>
  <c r="J7" i="24"/>
  <c r="K7" i="24"/>
  <c r="L7" i="24"/>
  <c r="M7" i="24"/>
  <c r="N7" i="24"/>
  <c r="O7" i="24"/>
  <c r="P7" i="24"/>
  <c r="C8" i="24"/>
  <c r="D8" i="24"/>
  <c r="E8" i="24"/>
  <c r="F8" i="24"/>
  <c r="G8" i="24"/>
  <c r="H8" i="24"/>
  <c r="I8" i="24"/>
  <c r="J8" i="24"/>
  <c r="K8" i="24"/>
  <c r="L8" i="24"/>
  <c r="M8" i="24"/>
  <c r="N8" i="24"/>
  <c r="O8" i="24"/>
  <c r="P8" i="24"/>
  <c r="C9" i="24"/>
  <c r="D9" i="24"/>
  <c r="E9" i="24"/>
  <c r="F9" i="24"/>
  <c r="G9" i="24"/>
  <c r="H9" i="24"/>
  <c r="I9" i="24"/>
  <c r="J9" i="24"/>
  <c r="K9" i="24"/>
  <c r="L9" i="24"/>
  <c r="M9" i="24"/>
  <c r="N9" i="24"/>
  <c r="O9" i="24"/>
  <c r="P9" i="24"/>
  <c r="C10" i="24"/>
  <c r="D10" i="24"/>
  <c r="E10" i="24"/>
  <c r="F10" i="24"/>
  <c r="G10" i="24"/>
  <c r="H10" i="24"/>
  <c r="I10" i="24"/>
  <c r="J10" i="24"/>
  <c r="K10" i="24"/>
  <c r="L10" i="24"/>
  <c r="M10" i="24"/>
  <c r="N10" i="24"/>
  <c r="O10" i="24"/>
  <c r="P10" i="24"/>
  <c r="C11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C12" i="24"/>
  <c r="D12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C13" i="24"/>
  <c r="D13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C14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C15" i="24"/>
  <c r="D15" i="24"/>
  <c r="E15" i="24"/>
  <c r="F15" i="24"/>
  <c r="G15" i="24"/>
  <c r="H15" i="24"/>
  <c r="I15" i="24"/>
  <c r="J15" i="24"/>
  <c r="K15" i="24"/>
  <c r="L15" i="24"/>
  <c r="M15" i="24"/>
  <c r="N15" i="24"/>
  <c r="O15" i="24"/>
  <c r="P15" i="24"/>
  <c r="C16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C17" i="24"/>
  <c r="D17" i="24"/>
  <c r="E17" i="24"/>
  <c r="F17" i="24"/>
  <c r="G17" i="24"/>
  <c r="H17" i="24"/>
  <c r="I17" i="24"/>
  <c r="J17" i="24"/>
  <c r="K17" i="24"/>
  <c r="L17" i="24"/>
  <c r="M17" i="24"/>
  <c r="N17" i="24"/>
  <c r="O17" i="24"/>
  <c r="P17" i="24"/>
  <c r="C18" i="24"/>
  <c r="D18" i="24"/>
  <c r="E18" i="24"/>
  <c r="F18" i="24"/>
  <c r="G18" i="24"/>
  <c r="H18" i="24"/>
  <c r="I18" i="24"/>
  <c r="J18" i="24"/>
  <c r="K18" i="24"/>
  <c r="L18" i="24"/>
  <c r="M18" i="24"/>
  <c r="N18" i="24"/>
  <c r="O18" i="24"/>
  <c r="P18" i="24"/>
  <c r="C19" i="24"/>
  <c r="D19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C20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C21" i="24"/>
  <c r="D21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C22" i="24"/>
  <c r="D22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C23" i="24"/>
  <c r="D23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C24" i="24"/>
  <c r="D24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C25" i="24"/>
  <c r="D25" i="24"/>
  <c r="E25" i="24"/>
  <c r="F25" i="24"/>
  <c r="G25" i="24"/>
  <c r="H25" i="24"/>
  <c r="I25" i="24"/>
  <c r="J25" i="24"/>
  <c r="K25" i="24"/>
  <c r="L25" i="24"/>
  <c r="M25" i="24"/>
  <c r="N25" i="24"/>
  <c r="O25" i="24"/>
  <c r="P25" i="24"/>
  <c r="C26" i="24"/>
  <c r="D26" i="24"/>
  <c r="E26" i="24"/>
  <c r="F26" i="24"/>
  <c r="G26" i="24"/>
  <c r="H26" i="24"/>
  <c r="I26" i="24"/>
  <c r="J26" i="24"/>
  <c r="K26" i="24"/>
  <c r="L26" i="24"/>
  <c r="M26" i="24"/>
  <c r="N26" i="24"/>
  <c r="O26" i="24"/>
  <c r="P26" i="24"/>
  <c r="C27" i="24"/>
  <c r="D27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C28" i="24"/>
  <c r="D28" i="24"/>
  <c r="E28" i="24"/>
  <c r="F28" i="24"/>
  <c r="G28" i="24"/>
  <c r="H28" i="24"/>
  <c r="I28" i="24"/>
  <c r="J28" i="24"/>
  <c r="K28" i="24"/>
  <c r="L28" i="24"/>
  <c r="M28" i="24"/>
  <c r="N28" i="24"/>
  <c r="O28" i="24"/>
  <c r="P28" i="24"/>
  <c r="C29" i="24"/>
  <c r="D29" i="24"/>
  <c r="E29" i="24"/>
  <c r="F29" i="24"/>
  <c r="G29" i="24"/>
  <c r="H29" i="24"/>
  <c r="I29" i="24"/>
  <c r="J29" i="24"/>
  <c r="K29" i="24"/>
  <c r="L29" i="24"/>
  <c r="M29" i="24"/>
  <c r="N29" i="24"/>
  <c r="O29" i="24"/>
  <c r="P29" i="24"/>
  <c r="C30" i="24"/>
  <c r="D30" i="24"/>
  <c r="E30" i="24"/>
  <c r="F30" i="24"/>
  <c r="G30" i="24"/>
  <c r="H30" i="24"/>
  <c r="I30" i="24"/>
  <c r="J30" i="24"/>
  <c r="K30" i="24"/>
  <c r="L30" i="24"/>
  <c r="M30" i="24"/>
  <c r="N30" i="24"/>
  <c r="O30" i="24"/>
  <c r="P30" i="24"/>
  <c r="C31" i="24"/>
  <c r="D31" i="24"/>
  <c r="E31" i="24"/>
  <c r="F31" i="24"/>
  <c r="G31" i="24"/>
  <c r="H31" i="24"/>
  <c r="I31" i="24"/>
  <c r="J31" i="24"/>
  <c r="K31" i="24"/>
  <c r="L31" i="24"/>
  <c r="M31" i="24"/>
  <c r="N31" i="24"/>
  <c r="O31" i="24"/>
  <c r="P31" i="24"/>
  <c r="C32" i="24"/>
  <c r="D32" i="24"/>
  <c r="E32" i="24"/>
  <c r="F32" i="24"/>
  <c r="G32" i="24"/>
  <c r="H32" i="24"/>
  <c r="I32" i="24"/>
  <c r="J32" i="24"/>
  <c r="K32" i="24"/>
  <c r="L32" i="24"/>
  <c r="M32" i="24"/>
  <c r="N32" i="24"/>
  <c r="O32" i="24"/>
  <c r="P32" i="24"/>
  <c r="C33" i="24"/>
  <c r="D33" i="24"/>
  <c r="E33" i="24"/>
  <c r="F33" i="24"/>
  <c r="G33" i="24"/>
  <c r="H33" i="24"/>
  <c r="I33" i="24"/>
  <c r="J33" i="24"/>
  <c r="K33" i="24"/>
  <c r="L33" i="24"/>
  <c r="M33" i="24"/>
  <c r="N33" i="24"/>
  <c r="O33" i="24"/>
  <c r="P33" i="24"/>
  <c r="C34" i="24"/>
  <c r="D34" i="24"/>
  <c r="E34" i="24"/>
  <c r="F34" i="24"/>
  <c r="G34" i="24"/>
  <c r="H34" i="24"/>
  <c r="I34" i="24"/>
  <c r="J34" i="24"/>
  <c r="K34" i="24"/>
  <c r="L34" i="24"/>
  <c r="M34" i="24"/>
  <c r="N34" i="24"/>
  <c r="O34" i="24"/>
  <c r="P34" i="24"/>
  <c r="C35" i="24"/>
  <c r="D35" i="24"/>
  <c r="E35" i="24"/>
  <c r="F35" i="24"/>
  <c r="G35" i="24"/>
  <c r="H35" i="24"/>
  <c r="I35" i="24"/>
  <c r="J35" i="24"/>
  <c r="K35" i="24"/>
  <c r="L35" i="24"/>
  <c r="M35" i="24"/>
  <c r="N35" i="24"/>
  <c r="O35" i="24"/>
  <c r="P35" i="24"/>
  <c r="C36" i="24"/>
  <c r="D36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C37" i="24"/>
  <c r="D37" i="24"/>
  <c r="E37" i="24"/>
  <c r="F37" i="24"/>
  <c r="G37" i="24"/>
  <c r="H37" i="24"/>
  <c r="I37" i="24"/>
  <c r="J37" i="24"/>
  <c r="K37" i="24"/>
  <c r="L37" i="24"/>
  <c r="M37" i="24"/>
  <c r="N37" i="24"/>
  <c r="O37" i="24"/>
  <c r="P37" i="24"/>
  <c r="C38" i="24"/>
  <c r="D38" i="24"/>
  <c r="E38" i="24"/>
  <c r="F38" i="24"/>
  <c r="G38" i="24"/>
  <c r="H38" i="24"/>
  <c r="I38" i="24"/>
  <c r="J38" i="24"/>
  <c r="K38" i="24"/>
  <c r="L38" i="24"/>
  <c r="M38" i="24"/>
  <c r="N38" i="24"/>
  <c r="O38" i="24"/>
  <c r="P38" i="24"/>
  <c r="C39" i="24"/>
  <c r="D39" i="24"/>
  <c r="E39" i="24"/>
  <c r="F39" i="24"/>
  <c r="G39" i="24"/>
  <c r="H39" i="24"/>
  <c r="I39" i="24"/>
  <c r="J39" i="24"/>
  <c r="K39" i="24"/>
  <c r="L39" i="24"/>
  <c r="M39" i="24"/>
  <c r="N39" i="24"/>
  <c r="O39" i="24"/>
  <c r="P39" i="24"/>
  <c r="C40" i="24"/>
  <c r="D40" i="24"/>
  <c r="E40" i="24"/>
  <c r="F40" i="24"/>
  <c r="G40" i="24"/>
  <c r="H40" i="24"/>
  <c r="I40" i="24"/>
  <c r="J40" i="24"/>
  <c r="K40" i="24"/>
  <c r="L40" i="24"/>
  <c r="M40" i="24"/>
  <c r="N40" i="24"/>
  <c r="O40" i="24"/>
  <c r="P40" i="24"/>
  <c r="C41" i="24"/>
  <c r="D41" i="24"/>
  <c r="E41" i="24"/>
  <c r="F41" i="24"/>
  <c r="G41" i="24"/>
  <c r="H41" i="24"/>
  <c r="I41" i="24"/>
  <c r="J41" i="24"/>
  <c r="K41" i="24"/>
  <c r="L41" i="24"/>
  <c r="M41" i="24"/>
  <c r="N41" i="24"/>
  <c r="O41" i="24"/>
  <c r="P41" i="24"/>
  <c r="C42" i="24"/>
  <c r="D42" i="24"/>
  <c r="E42" i="24"/>
  <c r="F42" i="24"/>
  <c r="G42" i="24"/>
  <c r="H42" i="24"/>
  <c r="I42" i="24"/>
  <c r="J42" i="24"/>
  <c r="K42" i="24"/>
  <c r="L42" i="24"/>
  <c r="M42" i="24"/>
  <c r="N42" i="24"/>
  <c r="O42" i="24"/>
  <c r="P42" i="24"/>
  <c r="C43" i="24"/>
  <c r="D43" i="24"/>
  <c r="E43" i="24"/>
  <c r="F43" i="24"/>
  <c r="G43" i="24"/>
  <c r="H43" i="24"/>
  <c r="I43" i="24"/>
  <c r="J43" i="24"/>
  <c r="K43" i="24"/>
  <c r="L43" i="24"/>
  <c r="M43" i="24"/>
  <c r="N43" i="24"/>
  <c r="O43" i="24"/>
  <c r="P43" i="24"/>
  <c r="C44" i="24"/>
  <c r="D44" i="24"/>
  <c r="E44" i="24"/>
  <c r="F44" i="24"/>
  <c r="G44" i="24"/>
  <c r="H44" i="24"/>
  <c r="I44" i="24"/>
  <c r="J44" i="24"/>
  <c r="K44" i="24"/>
  <c r="L44" i="24"/>
  <c r="M44" i="24"/>
  <c r="N44" i="24"/>
  <c r="O44" i="24"/>
  <c r="P44" i="24"/>
  <c r="C45" i="24"/>
  <c r="D45" i="24"/>
  <c r="E45" i="24"/>
  <c r="F45" i="24"/>
  <c r="G45" i="24"/>
  <c r="H45" i="24"/>
  <c r="I45" i="24"/>
  <c r="J45" i="24"/>
  <c r="K45" i="24"/>
  <c r="L45" i="24"/>
  <c r="M45" i="24"/>
  <c r="N45" i="24"/>
  <c r="O45" i="24"/>
  <c r="P45" i="24"/>
  <c r="C46" i="24"/>
  <c r="D46" i="24"/>
  <c r="E46" i="24"/>
  <c r="F46" i="24"/>
  <c r="G46" i="24"/>
  <c r="H46" i="24"/>
  <c r="I46" i="24"/>
  <c r="J46" i="24"/>
  <c r="K46" i="24"/>
  <c r="L46" i="24"/>
  <c r="M46" i="24"/>
  <c r="N46" i="24"/>
  <c r="O46" i="24"/>
  <c r="P46" i="24"/>
  <c r="C47" i="24"/>
  <c r="D47" i="24"/>
  <c r="E47" i="24"/>
  <c r="F47" i="24"/>
  <c r="G47" i="24"/>
  <c r="H47" i="24"/>
  <c r="I47" i="24"/>
  <c r="J47" i="24"/>
  <c r="K47" i="24"/>
  <c r="L47" i="24"/>
  <c r="M47" i="24"/>
  <c r="N47" i="24"/>
  <c r="O47" i="24"/>
  <c r="P47" i="24"/>
  <c r="C48" i="24"/>
  <c r="D48" i="24"/>
  <c r="E48" i="24"/>
  <c r="F48" i="24"/>
  <c r="G48" i="24"/>
  <c r="H48" i="24"/>
  <c r="I48" i="24"/>
  <c r="J48" i="24"/>
  <c r="K48" i="24"/>
  <c r="L48" i="24"/>
  <c r="M48" i="24"/>
  <c r="N48" i="24"/>
  <c r="O48" i="24"/>
  <c r="P48" i="24"/>
  <c r="C49" i="24"/>
  <c r="D49" i="24"/>
  <c r="E49" i="24"/>
  <c r="F49" i="24"/>
  <c r="G49" i="24"/>
  <c r="H49" i="24"/>
  <c r="I49" i="24"/>
  <c r="J49" i="24"/>
  <c r="K49" i="24"/>
  <c r="L49" i="24"/>
  <c r="M49" i="24"/>
  <c r="N49" i="24"/>
  <c r="O49" i="24"/>
  <c r="P49" i="24"/>
  <c r="C50" i="24"/>
  <c r="D50" i="24"/>
  <c r="E50" i="24"/>
  <c r="F50" i="24"/>
  <c r="G50" i="24"/>
  <c r="H50" i="24"/>
  <c r="I50" i="24"/>
  <c r="J50" i="24"/>
  <c r="K50" i="24"/>
  <c r="L50" i="24"/>
  <c r="M50" i="24"/>
  <c r="N50" i="24"/>
  <c r="O50" i="24"/>
  <c r="P50" i="24"/>
  <c r="C51" i="24"/>
  <c r="D51" i="24"/>
  <c r="E51" i="24"/>
  <c r="F51" i="24"/>
  <c r="G51" i="24"/>
  <c r="H51" i="24"/>
  <c r="I51" i="24"/>
  <c r="J51" i="24"/>
  <c r="K51" i="24"/>
  <c r="L51" i="24"/>
  <c r="M51" i="24"/>
  <c r="N51" i="24"/>
  <c r="O51" i="24"/>
  <c r="P51" i="24"/>
  <c r="C52" i="24"/>
  <c r="D52" i="24"/>
  <c r="E52" i="24"/>
  <c r="F52" i="24"/>
  <c r="G52" i="24"/>
  <c r="H52" i="24"/>
  <c r="I52" i="24"/>
  <c r="J52" i="24"/>
  <c r="K52" i="24"/>
  <c r="L52" i="24"/>
  <c r="M52" i="24"/>
  <c r="N52" i="24"/>
  <c r="O52" i="24"/>
  <c r="P52" i="24"/>
  <c r="C53" i="24"/>
  <c r="D53" i="24"/>
  <c r="E53" i="24"/>
  <c r="F53" i="24"/>
  <c r="G53" i="24"/>
  <c r="H53" i="24"/>
  <c r="I53" i="24"/>
  <c r="J53" i="24"/>
  <c r="K53" i="24"/>
  <c r="L53" i="24"/>
  <c r="M53" i="24"/>
  <c r="N53" i="24"/>
  <c r="O53" i="24"/>
  <c r="P53" i="24"/>
  <c r="C54" i="24"/>
  <c r="D54" i="24"/>
  <c r="E54" i="24"/>
  <c r="F54" i="24"/>
  <c r="G54" i="24"/>
  <c r="H54" i="24"/>
  <c r="I54" i="24"/>
  <c r="J54" i="24"/>
  <c r="K54" i="24"/>
  <c r="L54" i="24"/>
  <c r="M54" i="24"/>
  <c r="N54" i="24"/>
  <c r="O54" i="24"/>
  <c r="P54" i="24"/>
  <c r="C55" i="24"/>
  <c r="D55" i="24"/>
  <c r="E55" i="24"/>
  <c r="F55" i="24"/>
  <c r="G55" i="24"/>
  <c r="H55" i="24"/>
  <c r="I55" i="24"/>
  <c r="J55" i="24"/>
  <c r="K55" i="24"/>
  <c r="L55" i="24"/>
  <c r="M55" i="24"/>
  <c r="N55" i="24"/>
  <c r="O55" i="24"/>
  <c r="P55" i="24"/>
  <c r="C56" i="24"/>
  <c r="D56" i="24"/>
  <c r="E56" i="24"/>
  <c r="F56" i="24"/>
  <c r="G56" i="24"/>
  <c r="H56" i="24"/>
  <c r="I56" i="24"/>
  <c r="J56" i="24"/>
  <c r="K56" i="24"/>
  <c r="L56" i="24"/>
  <c r="M56" i="24"/>
  <c r="N56" i="24"/>
  <c r="O56" i="24"/>
  <c r="P56" i="24"/>
  <c r="C57" i="24"/>
  <c r="D57" i="24"/>
  <c r="E57" i="24"/>
  <c r="F57" i="24"/>
  <c r="G57" i="24"/>
  <c r="H57" i="24"/>
  <c r="I57" i="24"/>
  <c r="J57" i="24"/>
  <c r="K57" i="24"/>
  <c r="L57" i="24"/>
  <c r="M57" i="24"/>
  <c r="N57" i="24"/>
  <c r="O57" i="24"/>
  <c r="P57" i="24"/>
  <c r="C58" i="24"/>
  <c r="D58" i="24"/>
  <c r="E58" i="24"/>
  <c r="F58" i="24"/>
  <c r="G58" i="24"/>
  <c r="H58" i="24"/>
  <c r="I58" i="24"/>
  <c r="J58" i="24"/>
  <c r="K58" i="24"/>
  <c r="L58" i="24"/>
  <c r="M58" i="24"/>
  <c r="N58" i="24"/>
  <c r="O58" i="24"/>
  <c r="P58" i="24"/>
  <c r="C59" i="24"/>
  <c r="D59" i="24"/>
  <c r="E59" i="24"/>
  <c r="F59" i="24"/>
  <c r="G59" i="24"/>
  <c r="H59" i="24"/>
  <c r="I59" i="24"/>
  <c r="J59" i="24"/>
  <c r="K59" i="24"/>
  <c r="L59" i="24"/>
  <c r="M59" i="24"/>
  <c r="N59" i="24"/>
  <c r="O59" i="24"/>
  <c r="P59" i="24"/>
  <c r="C60" i="24"/>
  <c r="D60" i="24"/>
  <c r="E60" i="24"/>
  <c r="F60" i="24"/>
  <c r="G60" i="24"/>
  <c r="H60" i="24"/>
  <c r="I60" i="24"/>
  <c r="J60" i="24"/>
  <c r="K60" i="24"/>
  <c r="L60" i="24"/>
  <c r="M60" i="24"/>
  <c r="N60" i="24"/>
  <c r="O60" i="24"/>
  <c r="P60" i="24"/>
  <c r="C61" i="24"/>
  <c r="D61" i="24"/>
  <c r="E61" i="24"/>
  <c r="F61" i="24"/>
  <c r="G61" i="24"/>
  <c r="H61" i="24"/>
  <c r="I61" i="24"/>
  <c r="J61" i="24"/>
  <c r="K61" i="24"/>
  <c r="L61" i="24"/>
  <c r="M61" i="24"/>
  <c r="N61" i="24"/>
  <c r="O61" i="24"/>
  <c r="P61" i="24"/>
  <c r="C62" i="24"/>
  <c r="D62" i="24"/>
  <c r="E62" i="24"/>
  <c r="F62" i="24"/>
  <c r="G62" i="24"/>
  <c r="H62" i="24"/>
  <c r="I62" i="24"/>
  <c r="J62" i="24"/>
  <c r="K62" i="24"/>
  <c r="L62" i="24"/>
  <c r="M62" i="24"/>
  <c r="N62" i="24"/>
  <c r="O62" i="24"/>
  <c r="P62" i="24"/>
  <c r="C63" i="24"/>
  <c r="D63" i="24"/>
  <c r="E63" i="24"/>
  <c r="F63" i="24"/>
  <c r="G63" i="24"/>
  <c r="H63" i="24"/>
  <c r="I63" i="24"/>
  <c r="J63" i="24"/>
  <c r="K63" i="24"/>
  <c r="L63" i="24"/>
  <c r="M63" i="24"/>
  <c r="N63" i="24"/>
  <c r="O63" i="24"/>
  <c r="P63" i="24"/>
  <c r="C64" i="24"/>
  <c r="D64" i="24"/>
  <c r="E64" i="24"/>
  <c r="F64" i="24"/>
  <c r="G64" i="24"/>
  <c r="H64" i="24"/>
  <c r="I64" i="24"/>
  <c r="J64" i="24"/>
  <c r="K64" i="24"/>
  <c r="L64" i="24"/>
  <c r="M64" i="24"/>
  <c r="N64" i="24"/>
  <c r="O64" i="24"/>
  <c r="P64" i="24"/>
  <c r="C65" i="24"/>
  <c r="D65" i="24"/>
  <c r="E65" i="24"/>
  <c r="F65" i="24"/>
  <c r="G65" i="24"/>
  <c r="H65" i="24"/>
  <c r="I65" i="24"/>
  <c r="J65" i="24"/>
  <c r="K65" i="24"/>
  <c r="L65" i="24"/>
  <c r="M65" i="24"/>
  <c r="N65" i="24"/>
  <c r="O65" i="24"/>
  <c r="P65" i="24"/>
  <c r="C66" i="24"/>
  <c r="D66" i="24"/>
  <c r="E66" i="24"/>
  <c r="F66" i="24"/>
  <c r="G66" i="24"/>
  <c r="H66" i="24"/>
  <c r="I66" i="24"/>
  <c r="J66" i="24"/>
  <c r="K66" i="24"/>
  <c r="L66" i="24"/>
  <c r="M66" i="24"/>
  <c r="N66" i="24"/>
  <c r="O66" i="24"/>
  <c r="P66" i="24"/>
  <c r="C67" i="24"/>
  <c r="D67" i="24"/>
  <c r="E67" i="24"/>
  <c r="F67" i="24"/>
  <c r="G67" i="24"/>
  <c r="H67" i="24"/>
  <c r="I67" i="24"/>
  <c r="J67" i="24"/>
  <c r="K67" i="24"/>
  <c r="L67" i="24"/>
  <c r="M67" i="24"/>
  <c r="N67" i="24"/>
  <c r="O67" i="24"/>
  <c r="P67" i="24"/>
  <c r="C68" i="24"/>
  <c r="D68" i="24"/>
  <c r="E68" i="24"/>
  <c r="F68" i="24"/>
  <c r="G68" i="24"/>
  <c r="H68" i="24"/>
  <c r="I68" i="24"/>
  <c r="J68" i="24"/>
  <c r="K68" i="24"/>
  <c r="L68" i="24"/>
  <c r="M68" i="24"/>
  <c r="N68" i="24"/>
  <c r="O68" i="24"/>
  <c r="P68" i="24"/>
  <c r="C69" i="24"/>
  <c r="D69" i="24"/>
  <c r="E69" i="24"/>
  <c r="F69" i="24"/>
  <c r="G69" i="24"/>
  <c r="H69" i="24"/>
  <c r="I69" i="24"/>
  <c r="J69" i="24"/>
  <c r="K69" i="24"/>
  <c r="L69" i="24"/>
  <c r="M69" i="24"/>
  <c r="N69" i="24"/>
  <c r="O69" i="24"/>
  <c r="P69" i="24"/>
  <c r="C70" i="24"/>
  <c r="D70" i="24"/>
  <c r="E70" i="24"/>
  <c r="F70" i="24"/>
  <c r="G70" i="24"/>
  <c r="H70" i="24"/>
  <c r="I70" i="24"/>
  <c r="J70" i="24"/>
  <c r="K70" i="24"/>
  <c r="L70" i="24"/>
  <c r="M70" i="24"/>
  <c r="N70" i="24"/>
  <c r="O70" i="24"/>
  <c r="P70" i="24"/>
  <c r="C71" i="24"/>
  <c r="D71" i="24"/>
  <c r="E71" i="24"/>
  <c r="F71" i="24"/>
  <c r="G71" i="24"/>
  <c r="H71" i="24"/>
  <c r="I71" i="24"/>
  <c r="J71" i="24"/>
  <c r="K71" i="24"/>
  <c r="L71" i="24"/>
  <c r="M71" i="24"/>
  <c r="N71" i="24"/>
  <c r="O71" i="24"/>
  <c r="P71" i="24"/>
  <c r="C72" i="24"/>
  <c r="D72" i="24"/>
  <c r="E72" i="24"/>
  <c r="F72" i="24"/>
  <c r="G72" i="24"/>
  <c r="H72" i="24"/>
  <c r="I72" i="24"/>
  <c r="J72" i="24"/>
  <c r="K72" i="24"/>
  <c r="L72" i="24"/>
  <c r="M72" i="24"/>
  <c r="N72" i="24"/>
  <c r="O72" i="24"/>
  <c r="P72" i="24"/>
  <c r="C73" i="24"/>
  <c r="D73" i="24"/>
  <c r="E73" i="24"/>
  <c r="F73" i="24"/>
  <c r="G73" i="24"/>
  <c r="H73" i="24"/>
  <c r="I73" i="24"/>
  <c r="J73" i="24"/>
  <c r="K73" i="24"/>
  <c r="L73" i="24"/>
  <c r="M73" i="24"/>
  <c r="N73" i="24"/>
  <c r="O73" i="24"/>
  <c r="P73" i="24"/>
  <c r="C74" i="24"/>
  <c r="D74" i="24"/>
  <c r="E74" i="24"/>
  <c r="F74" i="24"/>
  <c r="G74" i="24"/>
  <c r="H74" i="24"/>
  <c r="I74" i="24"/>
  <c r="J74" i="24"/>
  <c r="K74" i="24"/>
  <c r="L74" i="24"/>
  <c r="M74" i="24"/>
  <c r="N74" i="24"/>
  <c r="O74" i="24"/>
  <c r="P74" i="24"/>
  <c r="C75" i="24"/>
  <c r="D75" i="24"/>
  <c r="E75" i="24"/>
  <c r="F75" i="24"/>
  <c r="G75" i="24"/>
  <c r="H75" i="24"/>
  <c r="I75" i="24"/>
  <c r="J75" i="24"/>
  <c r="K75" i="24"/>
  <c r="L75" i="24"/>
  <c r="M75" i="24"/>
  <c r="N75" i="24"/>
  <c r="O75" i="24"/>
  <c r="P75" i="24"/>
  <c r="C76" i="24"/>
  <c r="D76" i="24"/>
  <c r="E76" i="24"/>
  <c r="F76" i="24"/>
  <c r="G76" i="24"/>
  <c r="H76" i="24"/>
  <c r="I76" i="24"/>
  <c r="J76" i="24"/>
  <c r="K76" i="24"/>
  <c r="L76" i="24"/>
  <c r="M76" i="24"/>
  <c r="N76" i="24"/>
  <c r="O76" i="24"/>
  <c r="P76" i="24"/>
  <c r="C77" i="24"/>
  <c r="D77" i="24"/>
  <c r="E77" i="24"/>
  <c r="F77" i="24"/>
  <c r="G77" i="24"/>
  <c r="H77" i="24"/>
  <c r="I77" i="24"/>
  <c r="J77" i="24"/>
  <c r="K77" i="24"/>
  <c r="L77" i="24"/>
  <c r="M77" i="24"/>
  <c r="N77" i="24"/>
  <c r="O77" i="24"/>
  <c r="P77" i="24"/>
  <c r="C78" i="24"/>
  <c r="D78" i="24"/>
  <c r="E78" i="24"/>
  <c r="F78" i="24"/>
  <c r="G78" i="24"/>
  <c r="H78" i="24"/>
  <c r="I78" i="24"/>
  <c r="J78" i="24"/>
  <c r="K78" i="24"/>
  <c r="L78" i="24"/>
  <c r="M78" i="24"/>
  <c r="N78" i="24"/>
  <c r="O78" i="24"/>
  <c r="P78" i="24"/>
  <c r="C79" i="24"/>
  <c r="D79" i="24"/>
  <c r="E79" i="24"/>
  <c r="F79" i="24"/>
  <c r="G79" i="24"/>
  <c r="H79" i="24"/>
  <c r="I79" i="24"/>
  <c r="J79" i="24"/>
  <c r="K79" i="24"/>
  <c r="L79" i="24"/>
  <c r="M79" i="24"/>
  <c r="N79" i="24"/>
  <c r="O79" i="24"/>
  <c r="P79" i="24"/>
  <c r="C80" i="24"/>
  <c r="D80" i="24"/>
  <c r="E80" i="24"/>
  <c r="F80" i="24"/>
  <c r="G80" i="24"/>
  <c r="H80" i="24"/>
  <c r="I80" i="24"/>
  <c r="J80" i="24"/>
  <c r="K80" i="24"/>
  <c r="L80" i="24"/>
  <c r="M80" i="24"/>
  <c r="N80" i="24"/>
  <c r="O80" i="24"/>
  <c r="P80" i="24"/>
  <c r="C81" i="24"/>
  <c r="D81" i="24"/>
  <c r="E81" i="24"/>
  <c r="F81" i="24"/>
  <c r="G81" i="24"/>
  <c r="H81" i="24"/>
  <c r="I81" i="24"/>
  <c r="J81" i="24"/>
  <c r="K81" i="24"/>
  <c r="L81" i="24"/>
  <c r="M81" i="24"/>
  <c r="N81" i="24"/>
  <c r="O81" i="24"/>
  <c r="P81" i="24"/>
  <c r="C82" i="24"/>
  <c r="D82" i="24"/>
  <c r="E82" i="24"/>
  <c r="F82" i="24"/>
  <c r="G82" i="24"/>
  <c r="H82" i="24"/>
  <c r="I82" i="24"/>
  <c r="J82" i="24"/>
  <c r="K82" i="24"/>
  <c r="L82" i="24"/>
  <c r="M82" i="24"/>
  <c r="N82" i="24"/>
  <c r="O82" i="24"/>
  <c r="P82" i="24"/>
  <c r="C83" i="24"/>
  <c r="D83" i="24"/>
  <c r="E83" i="24"/>
  <c r="F83" i="24"/>
  <c r="G83" i="24"/>
  <c r="H83" i="24"/>
  <c r="I83" i="24"/>
  <c r="J83" i="24"/>
  <c r="K83" i="24"/>
  <c r="L83" i="24"/>
  <c r="M83" i="24"/>
  <c r="N83" i="24"/>
  <c r="O83" i="24"/>
  <c r="P83" i="24"/>
  <c r="C84" i="24"/>
  <c r="D84" i="24"/>
  <c r="E84" i="24"/>
  <c r="F84" i="24"/>
  <c r="G84" i="24"/>
  <c r="H84" i="24"/>
  <c r="I84" i="24"/>
  <c r="J84" i="24"/>
  <c r="K84" i="24"/>
  <c r="L84" i="24"/>
  <c r="M84" i="24"/>
  <c r="N84" i="24"/>
  <c r="O84" i="24"/>
  <c r="P84" i="24"/>
  <c r="C85" i="24"/>
  <c r="D85" i="24"/>
  <c r="E85" i="24"/>
  <c r="F85" i="24"/>
  <c r="G85" i="24"/>
  <c r="H85" i="24"/>
  <c r="I85" i="24"/>
  <c r="J85" i="24"/>
  <c r="K85" i="24"/>
  <c r="L85" i="24"/>
  <c r="M85" i="24"/>
  <c r="N85" i="24"/>
  <c r="O85" i="24"/>
  <c r="P85" i="24"/>
  <c r="C86" i="24"/>
  <c r="D86" i="24"/>
  <c r="E86" i="24"/>
  <c r="F86" i="24"/>
  <c r="G86" i="24"/>
  <c r="H86" i="24"/>
  <c r="I86" i="24"/>
  <c r="J86" i="24"/>
  <c r="K86" i="24"/>
  <c r="L86" i="24"/>
  <c r="M86" i="24"/>
  <c r="N86" i="24"/>
  <c r="O86" i="24"/>
  <c r="P86" i="24"/>
  <c r="C87" i="24"/>
  <c r="D87" i="24"/>
  <c r="E87" i="24"/>
  <c r="F87" i="24"/>
  <c r="G87" i="24"/>
  <c r="H87" i="24"/>
  <c r="I87" i="24"/>
  <c r="J87" i="24"/>
  <c r="K87" i="24"/>
  <c r="L87" i="24"/>
  <c r="M87" i="24"/>
  <c r="N87" i="24"/>
  <c r="O87" i="24"/>
  <c r="P87" i="24"/>
  <c r="C88" i="24"/>
  <c r="D88" i="24"/>
  <c r="E88" i="24"/>
  <c r="F88" i="24"/>
  <c r="G88" i="24"/>
  <c r="H88" i="24"/>
  <c r="I88" i="24"/>
  <c r="J88" i="24"/>
  <c r="K88" i="24"/>
  <c r="L88" i="24"/>
  <c r="M88" i="24"/>
  <c r="N88" i="24"/>
  <c r="O88" i="24"/>
  <c r="P88" i="24"/>
  <c r="C89" i="24"/>
  <c r="D89" i="24"/>
  <c r="E89" i="24"/>
  <c r="F89" i="24"/>
  <c r="G89" i="24"/>
  <c r="H89" i="24"/>
  <c r="I89" i="24"/>
  <c r="J89" i="24"/>
  <c r="K89" i="24"/>
  <c r="L89" i="24"/>
  <c r="M89" i="24"/>
  <c r="N89" i="24"/>
  <c r="O89" i="24"/>
  <c r="P89" i="24"/>
  <c r="C90" i="24"/>
  <c r="D90" i="24"/>
  <c r="E90" i="24"/>
  <c r="F90" i="24"/>
  <c r="G90" i="24"/>
  <c r="H90" i="24"/>
  <c r="I90" i="24"/>
  <c r="J90" i="24"/>
  <c r="K90" i="24"/>
  <c r="L90" i="24"/>
  <c r="M90" i="24"/>
  <c r="N90" i="24"/>
  <c r="O90" i="24"/>
  <c r="P90" i="24"/>
  <c r="C91" i="24"/>
  <c r="D91" i="24"/>
  <c r="E91" i="24"/>
  <c r="F91" i="24"/>
  <c r="G91" i="24"/>
  <c r="H91" i="24"/>
  <c r="I91" i="24"/>
  <c r="J91" i="24"/>
  <c r="K91" i="24"/>
  <c r="L91" i="24"/>
  <c r="M91" i="24"/>
  <c r="N91" i="24"/>
  <c r="O91" i="24"/>
  <c r="P91" i="24"/>
  <c r="C92" i="24"/>
  <c r="D92" i="24"/>
  <c r="E92" i="24"/>
  <c r="F92" i="24"/>
  <c r="G92" i="24"/>
  <c r="H92" i="24"/>
  <c r="I92" i="24"/>
  <c r="J92" i="24"/>
  <c r="K92" i="24"/>
  <c r="L92" i="24"/>
  <c r="M92" i="24"/>
  <c r="N92" i="24"/>
  <c r="O92" i="24"/>
  <c r="P92" i="24"/>
  <c r="C93" i="24"/>
  <c r="D93" i="24"/>
  <c r="E93" i="24"/>
  <c r="F93" i="24"/>
  <c r="G93" i="24"/>
  <c r="H93" i="24"/>
  <c r="I93" i="24"/>
  <c r="J93" i="24"/>
  <c r="K93" i="24"/>
  <c r="L93" i="24"/>
  <c r="M93" i="24"/>
  <c r="N93" i="24"/>
  <c r="O93" i="24"/>
  <c r="P93" i="24"/>
  <c r="C94" i="24"/>
  <c r="D94" i="24"/>
  <c r="E94" i="24"/>
  <c r="F94" i="24"/>
  <c r="G94" i="24"/>
  <c r="H94" i="24"/>
  <c r="I94" i="24"/>
  <c r="J94" i="24"/>
  <c r="K94" i="24"/>
  <c r="L94" i="24"/>
  <c r="M94" i="24"/>
  <c r="N94" i="24"/>
  <c r="O94" i="24"/>
  <c r="P94" i="24"/>
  <c r="C95" i="24"/>
  <c r="D95" i="24"/>
  <c r="E95" i="24"/>
  <c r="F95" i="24"/>
  <c r="G95" i="24"/>
  <c r="H95" i="24"/>
  <c r="I95" i="24"/>
  <c r="J95" i="24"/>
  <c r="K95" i="24"/>
  <c r="L95" i="24"/>
  <c r="M95" i="24"/>
  <c r="N95" i="24"/>
  <c r="O95" i="24"/>
  <c r="P95" i="24"/>
  <c r="C96" i="24"/>
  <c r="D96" i="24"/>
  <c r="E96" i="24"/>
  <c r="F96" i="24"/>
  <c r="G96" i="24"/>
  <c r="H96" i="24"/>
  <c r="I96" i="24"/>
  <c r="J96" i="24"/>
  <c r="K96" i="24"/>
  <c r="L96" i="24"/>
  <c r="M96" i="24"/>
  <c r="N96" i="24"/>
  <c r="O96" i="24"/>
  <c r="P96" i="24"/>
  <c r="C97" i="24"/>
  <c r="D97" i="24"/>
  <c r="E97" i="24"/>
  <c r="F97" i="24"/>
  <c r="G97" i="24"/>
  <c r="H97" i="24"/>
  <c r="I97" i="24"/>
  <c r="J97" i="24"/>
  <c r="K97" i="24"/>
  <c r="L97" i="24"/>
  <c r="M97" i="24"/>
  <c r="N97" i="24"/>
  <c r="O97" i="24"/>
  <c r="P97" i="24"/>
  <c r="C98" i="24"/>
  <c r="D98" i="24"/>
  <c r="E98" i="24"/>
  <c r="F98" i="24"/>
  <c r="G98" i="24"/>
  <c r="H98" i="24"/>
  <c r="I98" i="24"/>
  <c r="J98" i="24"/>
  <c r="K98" i="24"/>
  <c r="L98" i="24"/>
  <c r="M98" i="24"/>
  <c r="N98" i="24"/>
  <c r="O98" i="24"/>
  <c r="P98" i="24"/>
  <c r="C99" i="24"/>
  <c r="D99" i="24"/>
  <c r="E99" i="24"/>
  <c r="F99" i="24"/>
  <c r="G99" i="24"/>
  <c r="H99" i="24"/>
  <c r="I99" i="24"/>
  <c r="J99" i="24"/>
  <c r="K99" i="24"/>
  <c r="L99" i="24"/>
  <c r="M99" i="24"/>
  <c r="N99" i="24"/>
  <c r="O99" i="24"/>
  <c r="P99" i="24"/>
  <c r="C100" i="24"/>
  <c r="D100" i="24"/>
  <c r="E100" i="24"/>
  <c r="F100" i="24"/>
  <c r="G100" i="24"/>
  <c r="H100" i="24"/>
  <c r="I100" i="24"/>
  <c r="J100" i="24"/>
  <c r="K100" i="24"/>
  <c r="L100" i="24"/>
  <c r="M100" i="24"/>
  <c r="N100" i="24"/>
  <c r="O100" i="24"/>
  <c r="P100" i="24"/>
  <c r="C101" i="24"/>
  <c r="D101" i="24"/>
  <c r="E101" i="24"/>
  <c r="F101" i="24"/>
  <c r="G101" i="24"/>
  <c r="H101" i="24"/>
  <c r="I101" i="24"/>
  <c r="J101" i="24"/>
  <c r="K101" i="24"/>
  <c r="L101" i="24"/>
  <c r="M101" i="24"/>
  <c r="N101" i="24"/>
  <c r="O101" i="24"/>
  <c r="P101" i="24"/>
  <c r="C102" i="24"/>
  <c r="D102" i="24"/>
  <c r="E102" i="24"/>
  <c r="F102" i="24"/>
  <c r="G102" i="24"/>
  <c r="H102" i="24"/>
  <c r="I102" i="24"/>
  <c r="J102" i="24"/>
  <c r="K102" i="24"/>
  <c r="L102" i="24"/>
  <c r="M102" i="24"/>
  <c r="N102" i="24"/>
  <c r="O102" i="24"/>
  <c r="P102" i="24"/>
  <c r="C103" i="24"/>
  <c r="D103" i="24"/>
  <c r="E103" i="24"/>
  <c r="F103" i="24"/>
  <c r="G103" i="24"/>
  <c r="H103" i="24"/>
  <c r="I103" i="24"/>
  <c r="J103" i="24"/>
  <c r="K103" i="24"/>
  <c r="L103" i="24"/>
  <c r="M103" i="24"/>
  <c r="N103" i="24"/>
  <c r="O103" i="24"/>
  <c r="P103" i="24"/>
  <c r="C104" i="24"/>
  <c r="D104" i="24"/>
  <c r="E104" i="24"/>
  <c r="F104" i="24"/>
  <c r="G104" i="24"/>
  <c r="H104" i="24"/>
  <c r="I104" i="24"/>
  <c r="J104" i="24"/>
  <c r="K104" i="24"/>
  <c r="L104" i="24"/>
  <c r="M104" i="24"/>
  <c r="N104" i="24"/>
  <c r="O104" i="24"/>
  <c r="P104" i="24"/>
  <c r="C105" i="24"/>
  <c r="D105" i="24"/>
  <c r="E105" i="24"/>
  <c r="F105" i="24"/>
  <c r="G105" i="24"/>
  <c r="H105" i="24"/>
  <c r="I105" i="24"/>
  <c r="J105" i="24"/>
  <c r="K105" i="24"/>
  <c r="L105" i="24"/>
  <c r="M105" i="24"/>
  <c r="N105" i="24"/>
  <c r="O105" i="24"/>
  <c r="P105" i="24"/>
  <c r="C106" i="24"/>
  <c r="D106" i="24"/>
  <c r="E106" i="24"/>
  <c r="F106" i="24"/>
  <c r="G106" i="24"/>
  <c r="H106" i="24"/>
  <c r="I106" i="24"/>
  <c r="J106" i="24"/>
  <c r="K106" i="24"/>
  <c r="L106" i="24"/>
  <c r="M106" i="24"/>
  <c r="N106" i="24"/>
  <c r="O106" i="24"/>
  <c r="P106" i="24"/>
  <c r="C107" i="24"/>
  <c r="D107" i="24"/>
  <c r="E107" i="24"/>
  <c r="F107" i="24"/>
  <c r="G107" i="24"/>
  <c r="H107" i="24"/>
  <c r="I107" i="24"/>
  <c r="J107" i="24"/>
  <c r="K107" i="24"/>
  <c r="L107" i="24"/>
  <c r="M107" i="24"/>
  <c r="N107" i="24"/>
  <c r="O107" i="24"/>
  <c r="P107" i="24"/>
  <c r="C108" i="24"/>
  <c r="D108" i="24"/>
  <c r="E108" i="24"/>
  <c r="F108" i="24"/>
  <c r="G108" i="24"/>
  <c r="H108" i="24"/>
  <c r="I108" i="24"/>
  <c r="J108" i="24"/>
  <c r="K108" i="24"/>
  <c r="L108" i="24"/>
  <c r="M108" i="24"/>
  <c r="N108" i="24"/>
  <c r="O108" i="24"/>
  <c r="P108" i="24"/>
  <c r="C109" i="24"/>
  <c r="D109" i="24"/>
  <c r="E109" i="24"/>
  <c r="F109" i="24"/>
  <c r="G109" i="24"/>
  <c r="H109" i="24"/>
  <c r="I109" i="24"/>
  <c r="J109" i="24"/>
  <c r="K109" i="24"/>
  <c r="L109" i="24"/>
  <c r="M109" i="24"/>
  <c r="N109" i="24"/>
  <c r="O109" i="24"/>
  <c r="P109" i="24"/>
  <c r="C110" i="24"/>
  <c r="D110" i="24"/>
  <c r="E110" i="24"/>
  <c r="F110" i="24"/>
  <c r="G110" i="24"/>
  <c r="H110" i="24"/>
  <c r="I110" i="24"/>
  <c r="J110" i="24"/>
  <c r="K110" i="24"/>
  <c r="L110" i="24"/>
  <c r="M110" i="24"/>
  <c r="N110" i="24"/>
  <c r="O110" i="24"/>
  <c r="P110" i="24"/>
  <c r="C111" i="24"/>
  <c r="D111" i="24"/>
  <c r="E111" i="24"/>
  <c r="F111" i="24"/>
  <c r="G111" i="24"/>
  <c r="H111" i="24"/>
  <c r="I111" i="24"/>
  <c r="J111" i="24"/>
  <c r="K111" i="24"/>
  <c r="L111" i="24"/>
  <c r="M111" i="24"/>
  <c r="N111" i="24"/>
  <c r="O111" i="24"/>
  <c r="P111" i="24"/>
  <c r="C112" i="24"/>
  <c r="D112" i="24"/>
  <c r="E112" i="24"/>
  <c r="F112" i="24"/>
  <c r="G112" i="24"/>
  <c r="H112" i="24"/>
  <c r="I112" i="24"/>
  <c r="J112" i="24"/>
  <c r="K112" i="24"/>
  <c r="L112" i="24"/>
  <c r="M112" i="24"/>
  <c r="N112" i="24"/>
  <c r="O112" i="24"/>
  <c r="P112" i="24"/>
  <c r="C113" i="24"/>
  <c r="D113" i="24"/>
  <c r="E113" i="24"/>
  <c r="F113" i="24"/>
  <c r="G113" i="24"/>
  <c r="H113" i="24"/>
  <c r="I113" i="24"/>
  <c r="J113" i="24"/>
  <c r="K113" i="24"/>
  <c r="L113" i="24"/>
  <c r="M113" i="24"/>
  <c r="N113" i="24"/>
  <c r="O113" i="24"/>
  <c r="P113" i="24"/>
  <c r="C114" i="24"/>
  <c r="D114" i="24"/>
  <c r="E114" i="24"/>
  <c r="F114" i="24"/>
  <c r="G114" i="24"/>
  <c r="H114" i="24"/>
  <c r="I114" i="24"/>
  <c r="J114" i="24"/>
  <c r="K114" i="24"/>
  <c r="L114" i="24"/>
  <c r="M114" i="24"/>
  <c r="N114" i="24"/>
  <c r="O114" i="24"/>
  <c r="P114" i="24"/>
  <c r="C115" i="24"/>
  <c r="D115" i="24"/>
  <c r="E115" i="24"/>
  <c r="F115" i="24"/>
  <c r="G115" i="24"/>
  <c r="H115" i="24"/>
  <c r="I115" i="24"/>
  <c r="J115" i="24"/>
  <c r="K115" i="24"/>
  <c r="L115" i="24"/>
  <c r="M115" i="24"/>
  <c r="N115" i="24"/>
  <c r="O115" i="24"/>
  <c r="P115" i="24"/>
  <c r="C116" i="24"/>
  <c r="D116" i="24"/>
  <c r="E116" i="24"/>
  <c r="F116" i="24"/>
  <c r="G116" i="24"/>
  <c r="H116" i="24"/>
  <c r="I116" i="24"/>
  <c r="J116" i="24"/>
  <c r="K116" i="24"/>
  <c r="L116" i="24"/>
  <c r="M116" i="24"/>
  <c r="N116" i="24"/>
  <c r="O116" i="24"/>
  <c r="P116" i="24"/>
  <c r="C117" i="24"/>
  <c r="D117" i="24"/>
  <c r="E117" i="24"/>
  <c r="F117" i="24"/>
  <c r="G117" i="24"/>
  <c r="H117" i="24"/>
  <c r="I117" i="24"/>
  <c r="J117" i="24"/>
  <c r="K117" i="24"/>
  <c r="L117" i="24"/>
  <c r="M117" i="24"/>
  <c r="N117" i="24"/>
  <c r="O117" i="24"/>
  <c r="P117" i="24"/>
  <c r="C118" i="24"/>
  <c r="D118" i="24"/>
  <c r="E118" i="24"/>
  <c r="F118" i="24"/>
  <c r="G118" i="24"/>
  <c r="H118" i="24"/>
  <c r="I118" i="24"/>
  <c r="J118" i="24"/>
  <c r="K118" i="24"/>
  <c r="L118" i="24"/>
  <c r="M118" i="24"/>
  <c r="N118" i="24"/>
  <c r="O118" i="24"/>
  <c r="P118" i="24"/>
  <c r="C119" i="24"/>
  <c r="D119" i="24"/>
  <c r="E119" i="24"/>
  <c r="F119" i="24"/>
  <c r="G119" i="24"/>
  <c r="H119" i="24"/>
  <c r="I119" i="24"/>
  <c r="J119" i="24"/>
  <c r="K119" i="24"/>
  <c r="L119" i="24"/>
  <c r="M119" i="24"/>
  <c r="N119" i="24"/>
  <c r="O119" i="24"/>
  <c r="P119" i="24"/>
  <c r="C120" i="24"/>
  <c r="D120" i="24"/>
  <c r="E120" i="24"/>
  <c r="F120" i="24"/>
  <c r="G120" i="24"/>
  <c r="H120" i="24"/>
  <c r="I120" i="24"/>
  <c r="J120" i="24"/>
  <c r="K120" i="24"/>
  <c r="L120" i="24"/>
  <c r="M120" i="24"/>
  <c r="N120" i="24"/>
  <c r="O120" i="24"/>
  <c r="P120" i="24"/>
  <c r="C121" i="24"/>
  <c r="D121" i="24"/>
  <c r="E121" i="24"/>
  <c r="F121" i="24"/>
  <c r="G121" i="24"/>
  <c r="H121" i="24"/>
  <c r="I121" i="24"/>
  <c r="J121" i="24"/>
  <c r="K121" i="24"/>
  <c r="L121" i="24"/>
  <c r="M121" i="24"/>
  <c r="N121" i="24"/>
  <c r="O121" i="24"/>
  <c r="P121" i="24"/>
  <c r="C122" i="24"/>
  <c r="D122" i="24"/>
  <c r="E122" i="24"/>
  <c r="F122" i="24"/>
  <c r="G122" i="24"/>
  <c r="H122" i="24"/>
  <c r="I122" i="24"/>
  <c r="J122" i="24"/>
  <c r="K122" i="24"/>
  <c r="L122" i="24"/>
  <c r="M122" i="24"/>
  <c r="N122" i="24"/>
  <c r="O122" i="24"/>
  <c r="P122" i="24"/>
  <c r="C123" i="24"/>
  <c r="D123" i="24"/>
  <c r="E123" i="24"/>
  <c r="F123" i="24"/>
  <c r="G123" i="24"/>
  <c r="H123" i="24"/>
  <c r="I123" i="24"/>
  <c r="J123" i="24"/>
  <c r="K123" i="24"/>
  <c r="L123" i="24"/>
  <c r="M123" i="24"/>
  <c r="N123" i="24"/>
  <c r="O123" i="24"/>
  <c r="P123" i="24"/>
  <c r="C124" i="24"/>
  <c r="D124" i="24"/>
  <c r="E124" i="24"/>
  <c r="F124" i="24"/>
  <c r="G124" i="24"/>
  <c r="H124" i="24"/>
  <c r="I124" i="24"/>
  <c r="J124" i="24"/>
  <c r="K124" i="24"/>
  <c r="L124" i="24"/>
  <c r="M124" i="24"/>
  <c r="N124" i="24"/>
  <c r="O124" i="24"/>
  <c r="P124" i="24"/>
  <c r="C125" i="24"/>
  <c r="D125" i="24"/>
  <c r="E125" i="24"/>
  <c r="F125" i="24"/>
  <c r="G125" i="24"/>
  <c r="H125" i="24"/>
  <c r="I125" i="24"/>
  <c r="J125" i="24"/>
  <c r="K125" i="24"/>
  <c r="L125" i="24"/>
  <c r="M125" i="24"/>
  <c r="N125" i="24"/>
  <c r="O125" i="24"/>
  <c r="P125" i="24"/>
  <c r="C126" i="24"/>
  <c r="D126" i="24"/>
  <c r="E126" i="24"/>
  <c r="F126" i="24"/>
  <c r="G126" i="24"/>
  <c r="H126" i="24"/>
  <c r="I126" i="24"/>
  <c r="J126" i="24"/>
  <c r="K126" i="24"/>
  <c r="L126" i="24"/>
  <c r="M126" i="24"/>
  <c r="N126" i="24"/>
  <c r="O126" i="24"/>
  <c r="P126" i="24"/>
  <c r="C127" i="24"/>
  <c r="D127" i="24"/>
  <c r="E127" i="24"/>
  <c r="F127" i="24"/>
  <c r="G127" i="24"/>
  <c r="H127" i="24"/>
  <c r="I127" i="24"/>
  <c r="J127" i="24"/>
  <c r="K127" i="24"/>
  <c r="L127" i="24"/>
  <c r="M127" i="24"/>
  <c r="N127" i="24"/>
  <c r="O127" i="24"/>
  <c r="P127" i="24"/>
  <c r="C128" i="24"/>
  <c r="D128" i="24"/>
  <c r="E128" i="24"/>
  <c r="F128" i="24"/>
  <c r="G128" i="24"/>
  <c r="H128" i="24"/>
  <c r="I128" i="24"/>
  <c r="J128" i="24"/>
  <c r="K128" i="24"/>
  <c r="L128" i="24"/>
  <c r="M128" i="24"/>
  <c r="N128" i="24"/>
  <c r="O128" i="24"/>
  <c r="P128" i="24"/>
  <c r="C129" i="24"/>
  <c r="D129" i="24"/>
  <c r="E129" i="24"/>
  <c r="F129" i="24"/>
  <c r="G129" i="24"/>
  <c r="H129" i="24"/>
  <c r="I129" i="24"/>
  <c r="J129" i="24"/>
  <c r="K129" i="24"/>
  <c r="L129" i="24"/>
  <c r="M129" i="24"/>
  <c r="N129" i="24"/>
  <c r="O129" i="24"/>
  <c r="P129" i="24"/>
  <c r="C130" i="24"/>
  <c r="D130" i="24"/>
  <c r="E130" i="24"/>
  <c r="F130" i="24"/>
  <c r="G130" i="24"/>
  <c r="H130" i="24"/>
  <c r="I130" i="24"/>
  <c r="J130" i="24"/>
  <c r="K130" i="24"/>
  <c r="L130" i="24"/>
  <c r="M130" i="24"/>
  <c r="N130" i="24"/>
  <c r="O130" i="24"/>
  <c r="P130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C6" i="23"/>
  <c r="D6" i="23"/>
  <c r="E6" i="23"/>
  <c r="F6" i="23"/>
  <c r="G6" i="23"/>
  <c r="H6" i="23"/>
  <c r="I6" i="23"/>
  <c r="J6" i="23"/>
  <c r="K6" i="23"/>
  <c r="L6" i="23"/>
  <c r="M6" i="23"/>
  <c r="N6" i="23"/>
  <c r="O6" i="23"/>
  <c r="P6" i="23"/>
  <c r="C7" i="23"/>
  <c r="D7" i="23"/>
  <c r="E7" i="23"/>
  <c r="F7" i="23"/>
  <c r="G7" i="23"/>
  <c r="H7" i="23"/>
  <c r="I7" i="23"/>
  <c r="J7" i="23"/>
  <c r="K7" i="23"/>
  <c r="L7" i="23"/>
  <c r="M7" i="23"/>
  <c r="N7" i="23"/>
  <c r="O7" i="23"/>
  <c r="P7" i="23"/>
  <c r="C8" i="23"/>
  <c r="D8" i="23"/>
  <c r="E8" i="23"/>
  <c r="F8" i="23"/>
  <c r="G8" i="23"/>
  <c r="H8" i="23"/>
  <c r="I8" i="23"/>
  <c r="J8" i="23"/>
  <c r="K8" i="23"/>
  <c r="L8" i="23"/>
  <c r="M8" i="23"/>
  <c r="N8" i="23"/>
  <c r="O8" i="23"/>
  <c r="P8" i="23"/>
  <c r="C9" i="23"/>
  <c r="D9" i="23"/>
  <c r="E9" i="23"/>
  <c r="F9" i="23"/>
  <c r="G9" i="23"/>
  <c r="H9" i="23"/>
  <c r="I9" i="23"/>
  <c r="J9" i="23"/>
  <c r="K9" i="23"/>
  <c r="L9" i="23"/>
  <c r="M9" i="23"/>
  <c r="N9" i="23"/>
  <c r="O9" i="23"/>
  <c r="P9" i="23"/>
  <c r="C10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P10" i="23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C12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C13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C14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C15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C16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C17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P17" i="23"/>
  <c r="C18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P18" i="23"/>
  <c r="C19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C20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C21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C22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C23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C24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C25" i="23"/>
  <c r="D25" i="23"/>
  <c r="E25" i="23"/>
  <c r="F25" i="23"/>
  <c r="G25" i="23"/>
  <c r="H25" i="23"/>
  <c r="I25" i="23"/>
  <c r="J25" i="23"/>
  <c r="K25" i="23"/>
  <c r="L25" i="23"/>
  <c r="M25" i="23"/>
  <c r="N25" i="23"/>
  <c r="O25" i="23"/>
  <c r="P25" i="23"/>
  <c r="C26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C27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C28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C29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C30" i="23"/>
  <c r="D30" i="23"/>
  <c r="E30" i="23"/>
  <c r="F30" i="23"/>
  <c r="G30" i="23"/>
  <c r="H30" i="23"/>
  <c r="I30" i="23"/>
  <c r="J30" i="23"/>
  <c r="K30" i="23"/>
  <c r="L30" i="23"/>
  <c r="M30" i="23"/>
  <c r="N30" i="23"/>
  <c r="O30" i="23"/>
  <c r="P30" i="23"/>
  <c r="C31" i="23"/>
  <c r="D31" i="23"/>
  <c r="E31" i="23"/>
  <c r="F31" i="23"/>
  <c r="G31" i="23"/>
  <c r="H31" i="23"/>
  <c r="I31" i="23"/>
  <c r="J31" i="23"/>
  <c r="K31" i="23"/>
  <c r="L31" i="23"/>
  <c r="M31" i="23"/>
  <c r="N31" i="23"/>
  <c r="O31" i="23"/>
  <c r="P31" i="23"/>
  <c r="C32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C33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C34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C35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C36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C37" i="23"/>
  <c r="D37" i="23"/>
  <c r="E37" i="23"/>
  <c r="F37" i="23"/>
  <c r="G37" i="23"/>
  <c r="H37" i="23"/>
  <c r="I37" i="23"/>
  <c r="J37" i="23"/>
  <c r="K37" i="23"/>
  <c r="L37" i="23"/>
  <c r="M37" i="23"/>
  <c r="N37" i="23"/>
  <c r="O37" i="23"/>
  <c r="P37" i="23"/>
  <c r="C38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P38" i="23"/>
  <c r="C39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C40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C41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C42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C43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C44" i="23"/>
  <c r="D44" i="23"/>
  <c r="E44" i="23"/>
  <c r="F44" i="23"/>
  <c r="G44" i="23"/>
  <c r="H44" i="23"/>
  <c r="I44" i="23"/>
  <c r="J44" i="23"/>
  <c r="K44" i="23"/>
  <c r="L44" i="23"/>
  <c r="M44" i="23"/>
  <c r="N44" i="23"/>
  <c r="O44" i="23"/>
  <c r="P44" i="23"/>
  <c r="C45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C46" i="23"/>
  <c r="D46" i="23"/>
  <c r="E46" i="23"/>
  <c r="F46" i="23"/>
  <c r="G46" i="23"/>
  <c r="H46" i="23"/>
  <c r="I46" i="23"/>
  <c r="J46" i="23"/>
  <c r="K46" i="23"/>
  <c r="L46" i="23"/>
  <c r="M46" i="23"/>
  <c r="N46" i="23"/>
  <c r="O46" i="23"/>
  <c r="P46" i="23"/>
  <c r="C47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C48" i="23"/>
  <c r="D48" i="23"/>
  <c r="E48" i="23"/>
  <c r="F48" i="23"/>
  <c r="G48" i="23"/>
  <c r="H48" i="23"/>
  <c r="I48" i="23"/>
  <c r="J48" i="23"/>
  <c r="K48" i="23"/>
  <c r="L48" i="23"/>
  <c r="M48" i="23"/>
  <c r="N48" i="23"/>
  <c r="O48" i="23"/>
  <c r="P48" i="23"/>
  <c r="C49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C50" i="23"/>
  <c r="D50" i="23"/>
  <c r="E50" i="23"/>
  <c r="F50" i="23"/>
  <c r="G50" i="23"/>
  <c r="H50" i="23"/>
  <c r="I50" i="23"/>
  <c r="J50" i="23"/>
  <c r="K50" i="23"/>
  <c r="L50" i="23"/>
  <c r="M50" i="23"/>
  <c r="N50" i="23"/>
  <c r="O50" i="23"/>
  <c r="P50" i="23"/>
  <c r="C51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C52" i="23"/>
  <c r="D52" i="23"/>
  <c r="E52" i="23"/>
  <c r="F52" i="23"/>
  <c r="G52" i="23"/>
  <c r="H52" i="23"/>
  <c r="I52" i="23"/>
  <c r="J52" i="23"/>
  <c r="K52" i="23"/>
  <c r="L52" i="23"/>
  <c r="M52" i="23"/>
  <c r="N52" i="23"/>
  <c r="O52" i="23"/>
  <c r="P52" i="23"/>
  <c r="C53" i="23"/>
  <c r="D53" i="23"/>
  <c r="E53" i="23"/>
  <c r="F53" i="23"/>
  <c r="G53" i="23"/>
  <c r="H53" i="23"/>
  <c r="I53" i="23"/>
  <c r="J53" i="23"/>
  <c r="K53" i="23"/>
  <c r="L53" i="23"/>
  <c r="M53" i="23"/>
  <c r="N53" i="23"/>
  <c r="O53" i="23"/>
  <c r="P53" i="23"/>
  <c r="C54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P54" i="23"/>
  <c r="C55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P55" i="23"/>
  <c r="C56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C57" i="23"/>
  <c r="D57" i="23"/>
  <c r="E57" i="23"/>
  <c r="F57" i="23"/>
  <c r="G57" i="23"/>
  <c r="H57" i="23"/>
  <c r="I57" i="23"/>
  <c r="J57" i="23"/>
  <c r="K57" i="23"/>
  <c r="L57" i="23"/>
  <c r="M57" i="23"/>
  <c r="N57" i="23"/>
  <c r="O57" i="23"/>
  <c r="P57" i="23"/>
  <c r="C58" i="23"/>
  <c r="D58" i="23"/>
  <c r="E58" i="23"/>
  <c r="F58" i="23"/>
  <c r="G58" i="23"/>
  <c r="H58" i="23"/>
  <c r="I58" i="23"/>
  <c r="J58" i="23"/>
  <c r="K58" i="23"/>
  <c r="L58" i="23"/>
  <c r="M58" i="23"/>
  <c r="N58" i="23"/>
  <c r="O58" i="23"/>
  <c r="P58" i="23"/>
  <c r="C59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P59" i="23"/>
  <c r="C60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P60" i="23"/>
  <c r="C61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C62" i="23"/>
  <c r="D62" i="23"/>
  <c r="E62" i="23"/>
  <c r="F62" i="23"/>
  <c r="G62" i="23"/>
  <c r="H62" i="23"/>
  <c r="I62" i="23"/>
  <c r="J62" i="23"/>
  <c r="K62" i="23"/>
  <c r="L62" i="23"/>
  <c r="M62" i="23"/>
  <c r="N62" i="23"/>
  <c r="O62" i="23"/>
  <c r="P62" i="23"/>
  <c r="C63" i="23"/>
  <c r="D63" i="23"/>
  <c r="E63" i="23"/>
  <c r="F63" i="23"/>
  <c r="G63" i="23"/>
  <c r="H63" i="23"/>
  <c r="I63" i="23"/>
  <c r="J63" i="23"/>
  <c r="K63" i="23"/>
  <c r="L63" i="23"/>
  <c r="M63" i="23"/>
  <c r="N63" i="23"/>
  <c r="O63" i="23"/>
  <c r="P63" i="23"/>
  <c r="C64" i="23"/>
  <c r="D64" i="23"/>
  <c r="E64" i="23"/>
  <c r="F64" i="23"/>
  <c r="G64" i="23"/>
  <c r="H64" i="23"/>
  <c r="I64" i="23"/>
  <c r="J64" i="23"/>
  <c r="K64" i="23"/>
  <c r="L64" i="23"/>
  <c r="M64" i="23"/>
  <c r="N64" i="23"/>
  <c r="O64" i="23"/>
  <c r="P64" i="23"/>
  <c r="C65" i="23"/>
  <c r="D65" i="23"/>
  <c r="E65" i="23"/>
  <c r="F65" i="23"/>
  <c r="G65" i="23"/>
  <c r="H65" i="23"/>
  <c r="I65" i="23"/>
  <c r="J65" i="23"/>
  <c r="K65" i="23"/>
  <c r="L65" i="23"/>
  <c r="M65" i="23"/>
  <c r="N65" i="23"/>
  <c r="O65" i="23"/>
  <c r="P65" i="23"/>
  <c r="C66" i="23"/>
  <c r="D66" i="23"/>
  <c r="E66" i="23"/>
  <c r="F66" i="23"/>
  <c r="G66" i="23"/>
  <c r="H66" i="23"/>
  <c r="I66" i="23"/>
  <c r="J66" i="23"/>
  <c r="K66" i="23"/>
  <c r="L66" i="23"/>
  <c r="M66" i="23"/>
  <c r="N66" i="23"/>
  <c r="O66" i="23"/>
  <c r="P66" i="23"/>
  <c r="C67" i="23"/>
  <c r="D67" i="23"/>
  <c r="E67" i="23"/>
  <c r="F67" i="23"/>
  <c r="G67" i="23"/>
  <c r="H67" i="23"/>
  <c r="I67" i="23"/>
  <c r="J67" i="23"/>
  <c r="K67" i="23"/>
  <c r="L67" i="23"/>
  <c r="M67" i="23"/>
  <c r="N67" i="23"/>
  <c r="O67" i="23"/>
  <c r="P67" i="23"/>
  <c r="C68" i="23"/>
  <c r="D68" i="23"/>
  <c r="E68" i="23"/>
  <c r="F68" i="23"/>
  <c r="G68" i="23"/>
  <c r="H68" i="23"/>
  <c r="I68" i="23"/>
  <c r="J68" i="23"/>
  <c r="K68" i="23"/>
  <c r="L68" i="23"/>
  <c r="M68" i="23"/>
  <c r="N68" i="23"/>
  <c r="O68" i="23"/>
  <c r="P68" i="23"/>
  <c r="C69" i="23"/>
  <c r="D69" i="23"/>
  <c r="E69" i="23"/>
  <c r="F69" i="23"/>
  <c r="G69" i="23"/>
  <c r="H69" i="23"/>
  <c r="I69" i="23"/>
  <c r="J69" i="23"/>
  <c r="K69" i="23"/>
  <c r="L69" i="23"/>
  <c r="M69" i="23"/>
  <c r="N69" i="23"/>
  <c r="O69" i="23"/>
  <c r="P69" i="23"/>
  <c r="C70" i="23"/>
  <c r="D70" i="23"/>
  <c r="E70" i="23"/>
  <c r="F70" i="23"/>
  <c r="G70" i="23"/>
  <c r="H70" i="23"/>
  <c r="I70" i="23"/>
  <c r="J70" i="23"/>
  <c r="K70" i="23"/>
  <c r="L70" i="23"/>
  <c r="M70" i="23"/>
  <c r="N70" i="23"/>
  <c r="O70" i="23"/>
  <c r="P70" i="23"/>
  <c r="C71" i="23"/>
  <c r="D71" i="23"/>
  <c r="E71" i="23"/>
  <c r="F71" i="23"/>
  <c r="G71" i="23"/>
  <c r="H71" i="23"/>
  <c r="I71" i="23"/>
  <c r="J71" i="23"/>
  <c r="K71" i="23"/>
  <c r="L71" i="23"/>
  <c r="M71" i="23"/>
  <c r="N71" i="23"/>
  <c r="O71" i="23"/>
  <c r="P71" i="23"/>
  <c r="C72" i="23"/>
  <c r="D72" i="23"/>
  <c r="E72" i="23"/>
  <c r="F72" i="23"/>
  <c r="G72" i="23"/>
  <c r="H72" i="23"/>
  <c r="I72" i="23"/>
  <c r="J72" i="23"/>
  <c r="K72" i="23"/>
  <c r="L72" i="23"/>
  <c r="M72" i="23"/>
  <c r="N72" i="23"/>
  <c r="O72" i="23"/>
  <c r="P72" i="23"/>
  <c r="C73" i="23"/>
  <c r="D73" i="23"/>
  <c r="E73" i="23"/>
  <c r="F73" i="23"/>
  <c r="G73" i="23"/>
  <c r="H73" i="23"/>
  <c r="I73" i="23"/>
  <c r="J73" i="23"/>
  <c r="K73" i="23"/>
  <c r="L73" i="23"/>
  <c r="M73" i="23"/>
  <c r="N73" i="23"/>
  <c r="O73" i="23"/>
  <c r="P73" i="23"/>
  <c r="C74" i="23"/>
  <c r="D74" i="23"/>
  <c r="E74" i="23"/>
  <c r="F74" i="23"/>
  <c r="G74" i="23"/>
  <c r="H74" i="23"/>
  <c r="I74" i="23"/>
  <c r="J74" i="23"/>
  <c r="K74" i="23"/>
  <c r="L74" i="23"/>
  <c r="M74" i="23"/>
  <c r="N74" i="23"/>
  <c r="O74" i="23"/>
  <c r="P74" i="23"/>
  <c r="C75" i="23"/>
  <c r="D75" i="23"/>
  <c r="E75" i="23"/>
  <c r="F75" i="23"/>
  <c r="G75" i="23"/>
  <c r="H75" i="23"/>
  <c r="I75" i="23"/>
  <c r="J75" i="23"/>
  <c r="K75" i="23"/>
  <c r="L75" i="23"/>
  <c r="M75" i="23"/>
  <c r="N75" i="23"/>
  <c r="O75" i="23"/>
  <c r="P75" i="23"/>
  <c r="C76" i="23"/>
  <c r="D76" i="23"/>
  <c r="E76" i="23"/>
  <c r="F76" i="23"/>
  <c r="G76" i="23"/>
  <c r="H76" i="23"/>
  <c r="I76" i="23"/>
  <c r="J76" i="23"/>
  <c r="K76" i="23"/>
  <c r="L76" i="23"/>
  <c r="M76" i="23"/>
  <c r="N76" i="23"/>
  <c r="O76" i="23"/>
  <c r="P76" i="23"/>
  <c r="C77" i="23"/>
  <c r="D77" i="23"/>
  <c r="E77" i="23"/>
  <c r="F77" i="23"/>
  <c r="G77" i="23"/>
  <c r="H77" i="23"/>
  <c r="I77" i="23"/>
  <c r="J77" i="23"/>
  <c r="K77" i="23"/>
  <c r="L77" i="23"/>
  <c r="M77" i="23"/>
  <c r="N77" i="23"/>
  <c r="O77" i="23"/>
  <c r="P77" i="23"/>
  <c r="C78" i="23"/>
  <c r="D78" i="23"/>
  <c r="E78" i="23"/>
  <c r="F78" i="23"/>
  <c r="G78" i="23"/>
  <c r="H78" i="23"/>
  <c r="I78" i="23"/>
  <c r="J78" i="23"/>
  <c r="K78" i="23"/>
  <c r="L78" i="23"/>
  <c r="M78" i="23"/>
  <c r="N78" i="23"/>
  <c r="O78" i="23"/>
  <c r="P78" i="23"/>
  <c r="C79" i="23"/>
  <c r="D79" i="23"/>
  <c r="E79" i="23"/>
  <c r="F79" i="23"/>
  <c r="G79" i="23"/>
  <c r="H79" i="23"/>
  <c r="I79" i="23"/>
  <c r="J79" i="23"/>
  <c r="K79" i="23"/>
  <c r="L79" i="23"/>
  <c r="M79" i="23"/>
  <c r="N79" i="23"/>
  <c r="O79" i="23"/>
  <c r="P79" i="23"/>
  <c r="C80" i="23"/>
  <c r="D80" i="23"/>
  <c r="E80" i="23"/>
  <c r="F80" i="23"/>
  <c r="G80" i="23"/>
  <c r="H80" i="23"/>
  <c r="I80" i="23"/>
  <c r="J80" i="23"/>
  <c r="K80" i="23"/>
  <c r="L80" i="23"/>
  <c r="M80" i="23"/>
  <c r="N80" i="23"/>
  <c r="O80" i="23"/>
  <c r="P80" i="23"/>
  <c r="C81" i="23"/>
  <c r="D81" i="23"/>
  <c r="E81" i="23"/>
  <c r="F81" i="23"/>
  <c r="G81" i="23"/>
  <c r="H81" i="23"/>
  <c r="I81" i="23"/>
  <c r="J81" i="23"/>
  <c r="K81" i="23"/>
  <c r="L81" i="23"/>
  <c r="M81" i="23"/>
  <c r="N81" i="23"/>
  <c r="O81" i="23"/>
  <c r="P81" i="23"/>
  <c r="C82" i="23"/>
  <c r="D82" i="23"/>
  <c r="E82" i="23"/>
  <c r="F82" i="23"/>
  <c r="G82" i="23"/>
  <c r="H82" i="23"/>
  <c r="I82" i="23"/>
  <c r="J82" i="23"/>
  <c r="K82" i="23"/>
  <c r="L82" i="23"/>
  <c r="M82" i="23"/>
  <c r="N82" i="23"/>
  <c r="O82" i="23"/>
  <c r="P82" i="23"/>
  <c r="C83" i="23"/>
  <c r="D83" i="23"/>
  <c r="E83" i="23"/>
  <c r="F83" i="23"/>
  <c r="G83" i="23"/>
  <c r="H83" i="23"/>
  <c r="I83" i="23"/>
  <c r="J83" i="23"/>
  <c r="K83" i="23"/>
  <c r="L83" i="23"/>
  <c r="M83" i="23"/>
  <c r="N83" i="23"/>
  <c r="O83" i="23"/>
  <c r="P83" i="23"/>
  <c r="C84" i="23"/>
  <c r="D84" i="23"/>
  <c r="E84" i="23"/>
  <c r="F84" i="23"/>
  <c r="G84" i="23"/>
  <c r="H84" i="23"/>
  <c r="I84" i="23"/>
  <c r="J84" i="23"/>
  <c r="K84" i="23"/>
  <c r="L84" i="23"/>
  <c r="M84" i="23"/>
  <c r="N84" i="23"/>
  <c r="O84" i="23"/>
  <c r="P84" i="23"/>
  <c r="C85" i="23"/>
  <c r="D85" i="23"/>
  <c r="E85" i="23"/>
  <c r="F85" i="23"/>
  <c r="G85" i="23"/>
  <c r="H85" i="23"/>
  <c r="I85" i="23"/>
  <c r="J85" i="23"/>
  <c r="K85" i="23"/>
  <c r="L85" i="23"/>
  <c r="M85" i="23"/>
  <c r="N85" i="23"/>
  <c r="O85" i="23"/>
  <c r="P85" i="23"/>
  <c r="C86" i="23"/>
  <c r="D86" i="23"/>
  <c r="E86" i="23"/>
  <c r="F86" i="23"/>
  <c r="G86" i="23"/>
  <c r="H86" i="23"/>
  <c r="I86" i="23"/>
  <c r="J86" i="23"/>
  <c r="K86" i="23"/>
  <c r="L86" i="23"/>
  <c r="M86" i="23"/>
  <c r="N86" i="23"/>
  <c r="O86" i="23"/>
  <c r="P86" i="23"/>
  <c r="C87" i="23"/>
  <c r="D87" i="23"/>
  <c r="E87" i="23"/>
  <c r="F87" i="23"/>
  <c r="G87" i="23"/>
  <c r="H87" i="23"/>
  <c r="I87" i="23"/>
  <c r="J87" i="23"/>
  <c r="K87" i="23"/>
  <c r="L87" i="23"/>
  <c r="M87" i="23"/>
  <c r="N87" i="23"/>
  <c r="O87" i="23"/>
  <c r="P87" i="23"/>
  <c r="C88" i="23"/>
  <c r="D88" i="23"/>
  <c r="E88" i="23"/>
  <c r="F88" i="23"/>
  <c r="G88" i="23"/>
  <c r="H88" i="23"/>
  <c r="I88" i="23"/>
  <c r="J88" i="23"/>
  <c r="K88" i="23"/>
  <c r="L88" i="23"/>
  <c r="M88" i="23"/>
  <c r="N88" i="23"/>
  <c r="O88" i="23"/>
  <c r="P88" i="23"/>
  <c r="C89" i="23"/>
  <c r="D89" i="23"/>
  <c r="E89" i="23"/>
  <c r="F89" i="23"/>
  <c r="G89" i="23"/>
  <c r="H89" i="23"/>
  <c r="I89" i="23"/>
  <c r="J89" i="23"/>
  <c r="K89" i="23"/>
  <c r="L89" i="23"/>
  <c r="M89" i="23"/>
  <c r="N89" i="23"/>
  <c r="O89" i="23"/>
  <c r="P89" i="23"/>
  <c r="C90" i="23"/>
  <c r="D90" i="23"/>
  <c r="E90" i="23"/>
  <c r="F90" i="23"/>
  <c r="G90" i="23"/>
  <c r="H90" i="23"/>
  <c r="I90" i="23"/>
  <c r="J90" i="23"/>
  <c r="K90" i="23"/>
  <c r="L90" i="23"/>
  <c r="M90" i="23"/>
  <c r="N90" i="23"/>
  <c r="O90" i="23"/>
  <c r="P90" i="23"/>
  <c r="C91" i="23"/>
  <c r="D91" i="23"/>
  <c r="E91" i="23"/>
  <c r="F91" i="23"/>
  <c r="G91" i="23"/>
  <c r="H91" i="23"/>
  <c r="I91" i="23"/>
  <c r="J91" i="23"/>
  <c r="K91" i="23"/>
  <c r="L91" i="23"/>
  <c r="M91" i="23"/>
  <c r="N91" i="23"/>
  <c r="O91" i="23"/>
  <c r="P91" i="23"/>
  <c r="C92" i="23"/>
  <c r="D92" i="23"/>
  <c r="E92" i="23"/>
  <c r="F92" i="23"/>
  <c r="G92" i="23"/>
  <c r="H92" i="23"/>
  <c r="I92" i="23"/>
  <c r="J92" i="23"/>
  <c r="K92" i="23"/>
  <c r="L92" i="23"/>
  <c r="M92" i="23"/>
  <c r="N92" i="23"/>
  <c r="O92" i="23"/>
  <c r="P92" i="23"/>
  <c r="C93" i="23"/>
  <c r="D93" i="23"/>
  <c r="E93" i="23"/>
  <c r="F93" i="23"/>
  <c r="G93" i="23"/>
  <c r="H93" i="23"/>
  <c r="I93" i="23"/>
  <c r="J93" i="23"/>
  <c r="K93" i="23"/>
  <c r="L93" i="23"/>
  <c r="M93" i="23"/>
  <c r="N93" i="23"/>
  <c r="O93" i="23"/>
  <c r="P93" i="23"/>
  <c r="C94" i="23"/>
  <c r="D94" i="23"/>
  <c r="E94" i="23"/>
  <c r="F94" i="23"/>
  <c r="G94" i="23"/>
  <c r="H94" i="23"/>
  <c r="I94" i="23"/>
  <c r="J94" i="23"/>
  <c r="K94" i="23"/>
  <c r="L94" i="23"/>
  <c r="M94" i="23"/>
  <c r="N94" i="23"/>
  <c r="O94" i="23"/>
  <c r="P94" i="23"/>
  <c r="C95" i="23"/>
  <c r="D95" i="23"/>
  <c r="E95" i="23"/>
  <c r="F95" i="23"/>
  <c r="G95" i="23"/>
  <c r="H95" i="23"/>
  <c r="I95" i="23"/>
  <c r="J95" i="23"/>
  <c r="K95" i="23"/>
  <c r="L95" i="23"/>
  <c r="M95" i="23"/>
  <c r="N95" i="23"/>
  <c r="O95" i="23"/>
  <c r="P95" i="23"/>
  <c r="C96" i="23"/>
  <c r="D96" i="23"/>
  <c r="E96" i="23"/>
  <c r="F96" i="23"/>
  <c r="G96" i="23"/>
  <c r="H96" i="23"/>
  <c r="I96" i="23"/>
  <c r="J96" i="23"/>
  <c r="K96" i="23"/>
  <c r="L96" i="23"/>
  <c r="M96" i="23"/>
  <c r="N96" i="23"/>
  <c r="O96" i="23"/>
  <c r="P96" i="23"/>
  <c r="C97" i="23"/>
  <c r="D97" i="23"/>
  <c r="E97" i="23"/>
  <c r="F97" i="23"/>
  <c r="G97" i="23"/>
  <c r="H97" i="23"/>
  <c r="I97" i="23"/>
  <c r="J97" i="23"/>
  <c r="K97" i="23"/>
  <c r="L97" i="23"/>
  <c r="M97" i="23"/>
  <c r="N97" i="23"/>
  <c r="O97" i="23"/>
  <c r="P97" i="23"/>
  <c r="C98" i="23"/>
  <c r="D98" i="23"/>
  <c r="E98" i="23"/>
  <c r="F98" i="23"/>
  <c r="G98" i="23"/>
  <c r="H98" i="23"/>
  <c r="I98" i="23"/>
  <c r="J98" i="23"/>
  <c r="K98" i="23"/>
  <c r="L98" i="23"/>
  <c r="M98" i="23"/>
  <c r="N98" i="23"/>
  <c r="O98" i="23"/>
  <c r="P98" i="23"/>
  <c r="C99" i="23"/>
  <c r="D99" i="23"/>
  <c r="E99" i="23"/>
  <c r="F99" i="23"/>
  <c r="G99" i="23"/>
  <c r="H99" i="23"/>
  <c r="I99" i="23"/>
  <c r="J99" i="23"/>
  <c r="K99" i="23"/>
  <c r="L99" i="23"/>
  <c r="M99" i="23"/>
  <c r="N99" i="23"/>
  <c r="O99" i="23"/>
  <c r="P99" i="23"/>
  <c r="C100" i="23"/>
  <c r="D100" i="23"/>
  <c r="E100" i="23"/>
  <c r="F100" i="23"/>
  <c r="G100" i="23"/>
  <c r="H100" i="23"/>
  <c r="I100" i="23"/>
  <c r="J100" i="23"/>
  <c r="K100" i="23"/>
  <c r="L100" i="23"/>
  <c r="M100" i="23"/>
  <c r="N100" i="23"/>
  <c r="O100" i="23"/>
  <c r="P100" i="23"/>
  <c r="C101" i="23"/>
  <c r="D101" i="23"/>
  <c r="E101" i="23"/>
  <c r="F101" i="23"/>
  <c r="G101" i="23"/>
  <c r="H101" i="23"/>
  <c r="I101" i="23"/>
  <c r="J101" i="23"/>
  <c r="K101" i="23"/>
  <c r="L101" i="23"/>
  <c r="M101" i="23"/>
  <c r="N101" i="23"/>
  <c r="O101" i="23"/>
  <c r="P101" i="23"/>
  <c r="C102" i="23"/>
  <c r="D102" i="23"/>
  <c r="E102" i="23"/>
  <c r="F102" i="23"/>
  <c r="G102" i="23"/>
  <c r="H102" i="23"/>
  <c r="I102" i="23"/>
  <c r="J102" i="23"/>
  <c r="K102" i="23"/>
  <c r="L102" i="23"/>
  <c r="M102" i="23"/>
  <c r="N102" i="23"/>
  <c r="O102" i="23"/>
  <c r="P102" i="23"/>
  <c r="C103" i="23"/>
  <c r="D103" i="23"/>
  <c r="E103" i="23"/>
  <c r="F103" i="23"/>
  <c r="G103" i="23"/>
  <c r="H103" i="23"/>
  <c r="I103" i="23"/>
  <c r="J103" i="23"/>
  <c r="K103" i="23"/>
  <c r="L103" i="23"/>
  <c r="M103" i="23"/>
  <c r="N103" i="23"/>
  <c r="O103" i="23"/>
  <c r="P103" i="23"/>
  <c r="C104" i="23"/>
  <c r="D104" i="23"/>
  <c r="E104" i="23"/>
  <c r="F104" i="23"/>
  <c r="G104" i="23"/>
  <c r="H104" i="23"/>
  <c r="I104" i="23"/>
  <c r="J104" i="23"/>
  <c r="K104" i="23"/>
  <c r="L104" i="23"/>
  <c r="M104" i="23"/>
  <c r="N104" i="23"/>
  <c r="O104" i="23"/>
  <c r="P104" i="23"/>
  <c r="C105" i="23"/>
  <c r="D105" i="23"/>
  <c r="E105" i="23"/>
  <c r="F105" i="23"/>
  <c r="G105" i="23"/>
  <c r="H105" i="23"/>
  <c r="I105" i="23"/>
  <c r="J105" i="23"/>
  <c r="K105" i="23"/>
  <c r="L105" i="23"/>
  <c r="M105" i="23"/>
  <c r="N105" i="23"/>
  <c r="O105" i="23"/>
  <c r="P105" i="23"/>
  <c r="C106" i="23"/>
  <c r="D106" i="23"/>
  <c r="E106" i="23"/>
  <c r="F106" i="23"/>
  <c r="G106" i="23"/>
  <c r="H106" i="23"/>
  <c r="I106" i="23"/>
  <c r="J106" i="23"/>
  <c r="K106" i="23"/>
  <c r="L106" i="23"/>
  <c r="M106" i="23"/>
  <c r="N106" i="23"/>
  <c r="O106" i="23"/>
  <c r="P106" i="23"/>
  <c r="C107" i="23"/>
  <c r="D107" i="23"/>
  <c r="E107" i="23"/>
  <c r="F107" i="23"/>
  <c r="G107" i="23"/>
  <c r="H107" i="23"/>
  <c r="I107" i="23"/>
  <c r="J107" i="23"/>
  <c r="K107" i="23"/>
  <c r="L107" i="23"/>
  <c r="M107" i="23"/>
  <c r="N107" i="23"/>
  <c r="O107" i="23"/>
  <c r="P107" i="23"/>
  <c r="C108" i="23"/>
  <c r="D108" i="23"/>
  <c r="E108" i="23"/>
  <c r="F108" i="23"/>
  <c r="G108" i="23"/>
  <c r="H108" i="23"/>
  <c r="I108" i="23"/>
  <c r="J108" i="23"/>
  <c r="K108" i="23"/>
  <c r="L108" i="23"/>
  <c r="M108" i="23"/>
  <c r="N108" i="23"/>
  <c r="O108" i="23"/>
  <c r="P108" i="23"/>
  <c r="C109" i="23"/>
  <c r="D109" i="23"/>
  <c r="E109" i="23"/>
  <c r="F109" i="23"/>
  <c r="G109" i="23"/>
  <c r="H109" i="23"/>
  <c r="I109" i="23"/>
  <c r="J109" i="23"/>
  <c r="K109" i="23"/>
  <c r="L109" i="23"/>
  <c r="M109" i="23"/>
  <c r="N109" i="23"/>
  <c r="O109" i="23"/>
  <c r="P109" i="23"/>
  <c r="C110" i="23"/>
  <c r="D110" i="23"/>
  <c r="E110" i="23"/>
  <c r="F110" i="23"/>
  <c r="G110" i="23"/>
  <c r="H110" i="23"/>
  <c r="I110" i="23"/>
  <c r="J110" i="23"/>
  <c r="K110" i="23"/>
  <c r="L110" i="23"/>
  <c r="M110" i="23"/>
  <c r="N110" i="23"/>
  <c r="O110" i="23"/>
  <c r="P110" i="23"/>
  <c r="C111" i="23"/>
  <c r="D111" i="23"/>
  <c r="E111" i="23"/>
  <c r="F111" i="23"/>
  <c r="G111" i="23"/>
  <c r="H111" i="23"/>
  <c r="I111" i="23"/>
  <c r="J111" i="23"/>
  <c r="K111" i="23"/>
  <c r="L111" i="23"/>
  <c r="M111" i="23"/>
  <c r="N111" i="23"/>
  <c r="O111" i="23"/>
  <c r="P111" i="23"/>
  <c r="C112" i="23"/>
  <c r="D112" i="23"/>
  <c r="E112" i="23"/>
  <c r="F112" i="23"/>
  <c r="G112" i="23"/>
  <c r="H112" i="23"/>
  <c r="I112" i="23"/>
  <c r="J112" i="23"/>
  <c r="K112" i="23"/>
  <c r="L112" i="23"/>
  <c r="M112" i="23"/>
  <c r="N112" i="23"/>
  <c r="O112" i="23"/>
  <c r="P112" i="23"/>
  <c r="C113" i="23"/>
  <c r="D113" i="23"/>
  <c r="E113" i="23"/>
  <c r="F113" i="23"/>
  <c r="G113" i="23"/>
  <c r="H113" i="23"/>
  <c r="I113" i="23"/>
  <c r="J113" i="23"/>
  <c r="K113" i="23"/>
  <c r="L113" i="23"/>
  <c r="M113" i="23"/>
  <c r="N113" i="23"/>
  <c r="O113" i="23"/>
  <c r="P113" i="23"/>
  <c r="C114" i="23"/>
  <c r="D114" i="23"/>
  <c r="E114" i="23"/>
  <c r="F114" i="23"/>
  <c r="G114" i="23"/>
  <c r="H114" i="23"/>
  <c r="I114" i="23"/>
  <c r="J114" i="23"/>
  <c r="K114" i="23"/>
  <c r="L114" i="23"/>
  <c r="M114" i="23"/>
  <c r="N114" i="23"/>
  <c r="O114" i="23"/>
  <c r="P114" i="23"/>
  <c r="C115" i="23"/>
  <c r="D115" i="23"/>
  <c r="E115" i="23"/>
  <c r="F115" i="23"/>
  <c r="G115" i="23"/>
  <c r="H115" i="23"/>
  <c r="I115" i="23"/>
  <c r="J115" i="23"/>
  <c r="K115" i="23"/>
  <c r="L115" i="23"/>
  <c r="M115" i="23"/>
  <c r="N115" i="23"/>
  <c r="O115" i="23"/>
  <c r="P115" i="23"/>
  <c r="C116" i="23"/>
  <c r="D116" i="23"/>
  <c r="E116" i="23"/>
  <c r="F116" i="23"/>
  <c r="G116" i="23"/>
  <c r="H116" i="23"/>
  <c r="I116" i="23"/>
  <c r="J116" i="23"/>
  <c r="K116" i="23"/>
  <c r="L116" i="23"/>
  <c r="M116" i="23"/>
  <c r="N116" i="23"/>
  <c r="O116" i="23"/>
  <c r="P116" i="23"/>
  <c r="C117" i="23"/>
  <c r="D117" i="23"/>
  <c r="E117" i="23"/>
  <c r="F117" i="23"/>
  <c r="G117" i="23"/>
  <c r="H117" i="23"/>
  <c r="I117" i="23"/>
  <c r="J117" i="23"/>
  <c r="K117" i="23"/>
  <c r="L117" i="23"/>
  <c r="M117" i="23"/>
  <c r="N117" i="23"/>
  <c r="O117" i="23"/>
  <c r="P117" i="23"/>
  <c r="C118" i="23"/>
  <c r="D118" i="23"/>
  <c r="E118" i="23"/>
  <c r="F118" i="23"/>
  <c r="G118" i="23"/>
  <c r="H118" i="23"/>
  <c r="I118" i="23"/>
  <c r="J118" i="23"/>
  <c r="K118" i="23"/>
  <c r="L118" i="23"/>
  <c r="M118" i="23"/>
  <c r="N118" i="23"/>
  <c r="O118" i="23"/>
  <c r="P118" i="23"/>
  <c r="C119" i="23"/>
  <c r="D119" i="23"/>
  <c r="E119" i="23"/>
  <c r="F119" i="23"/>
  <c r="G119" i="23"/>
  <c r="H119" i="23"/>
  <c r="I119" i="23"/>
  <c r="J119" i="23"/>
  <c r="K119" i="23"/>
  <c r="L119" i="23"/>
  <c r="M119" i="23"/>
  <c r="N119" i="23"/>
  <c r="O119" i="23"/>
  <c r="P119" i="23"/>
  <c r="C120" i="23"/>
  <c r="D120" i="23"/>
  <c r="E120" i="23"/>
  <c r="F120" i="23"/>
  <c r="G120" i="23"/>
  <c r="H120" i="23"/>
  <c r="I120" i="23"/>
  <c r="J120" i="23"/>
  <c r="K120" i="23"/>
  <c r="L120" i="23"/>
  <c r="M120" i="23"/>
  <c r="N120" i="23"/>
  <c r="O120" i="23"/>
  <c r="P120" i="23"/>
  <c r="C121" i="23"/>
  <c r="D121" i="23"/>
  <c r="E121" i="23"/>
  <c r="F121" i="23"/>
  <c r="G121" i="23"/>
  <c r="H121" i="23"/>
  <c r="I121" i="23"/>
  <c r="J121" i="23"/>
  <c r="K121" i="23"/>
  <c r="L121" i="23"/>
  <c r="M121" i="23"/>
  <c r="N121" i="23"/>
  <c r="O121" i="23"/>
  <c r="P121" i="23"/>
  <c r="C122" i="23"/>
  <c r="D122" i="23"/>
  <c r="E122" i="23"/>
  <c r="F122" i="23"/>
  <c r="G122" i="23"/>
  <c r="H122" i="23"/>
  <c r="I122" i="23"/>
  <c r="J122" i="23"/>
  <c r="K122" i="23"/>
  <c r="L122" i="23"/>
  <c r="M122" i="23"/>
  <c r="N122" i="23"/>
  <c r="O122" i="23"/>
  <c r="P122" i="23"/>
  <c r="C123" i="23"/>
  <c r="D123" i="23"/>
  <c r="E123" i="23"/>
  <c r="F123" i="23"/>
  <c r="G123" i="23"/>
  <c r="H123" i="23"/>
  <c r="I123" i="23"/>
  <c r="J123" i="23"/>
  <c r="K123" i="23"/>
  <c r="L123" i="23"/>
  <c r="M123" i="23"/>
  <c r="N123" i="23"/>
  <c r="O123" i="23"/>
  <c r="P123" i="23"/>
  <c r="C124" i="23"/>
  <c r="D124" i="23"/>
  <c r="E124" i="23"/>
  <c r="F124" i="23"/>
  <c r="G124" i="23"/>
  <c r="H124" i="23"/>
  <c r="I124" i="23"/>
  <c r="J124" i="23"/>
  <c r="K124" i="23"/>
  <c r="L124" i="23"/>
  <c r="M124" i="23"/>
  <c r="N124" i="23"/>
  <c r="O124" i="23"/>
  <c r="P124" i="23"/>
  <c r="C125" i="23"/>
  <c r="D125" i="23"/>
  <c r="E125" i="23"/>
  <c r="F125" i="23"/>
  <c r="G125" i="23"/>
  <c r="H125" i="23"/>
  <c r="I125" i="23"/>
  <c r="J125" i="23"/>
  <c r="K125" i="23"/>
  <c r="L125" i="23"/>
  <c r="M125" i="23"/>
  <c r="N125" i="23"/>
  <c r="O125" i="23"/>
  <c r="P125" i="23"/>
  <c r="C126" i="23"/>
  <c r="D126" i="23"/>
  <c r="E126" i="23"/>
  <c r="F126" i="23"/>
  <c r="G126" i="23"/>
  <c r="H126" i="23"/>
  <c r="I126" i="23"/>
  <c r="J126" i="23"/>
  <c r="K126" i="23"/>
  <c r="L126" i="23"/>
  <c r="M126" i="23"/>
  <c r="N126" i="23"/>
  <c r="O126" i="23"/>
  <c r="P126" i="23"/>
  <c r="C127" i="23"/>
  <c r="D127" i="23"/>
  <c r="E127" i="23"/>
  <c r="F127" i="23"/>
  <c r="G127" i="23"/>
  <c r="H127" i="23"/>
  <c r="I127" i="23"/>
  <c r="J127" i="23"/>
  <c r="K127" i="23"/>
  <c r="L127" i="23"/>
  <c r="M127" i="23"/>
  <c r="N127" i="23"/>
  <c r="O127" i="23"/>
  <c r="P127" i="23"/>
  <c r="C128" i="23"/>
  <c r="D128" i="23"/>
  <c r="E128" i="23"/>
  <c r="F128" i="23"/>
  <c r="G128" i="23"/>
  <c r="H128" i="23"/>
  <c r="I128" i="23"/>
  <c r="J128" i="23"/>
  <c r="K128" i="23"/>
  <c r="L128" i="23"/>
  <c r="M128" i="23"/>
  <c r="N128" i="23"/>
  <c r="O128" i="23"/>
  <c r="P128" i="23"/>
  <c r="C129" i="23"/>
  <c r="D129" i="23"/>
  <c r="E129" i="23"/>
  <c r="F129" i="23"/>
  <c r="G129" i="23"/>
  <c r="H129" i="23"/>
  <c r="I129" i="23"/>
  <c r="J129" i="23"/>
  <c r="K129" i="23"/>
  <c r="L129" i="23"/>
  <c r="M129" i="23"/>
  <c r="N129" i="23"/>
  <c r="O129" i="23"/>
  <c r="P129" i="23"/>
  <c r="C130" i="23"/>
  <c r="D130" i="23"/>
  <c r="E130" i="23"/>
  <c r="F130" i="23"/>
  <c r="G130" i="23"/>
  <c r="H130" i="23"/>
  <c r="I130" i="23"/>
  <c r="J130" i="23"/>
  <c r="K130" i="23"/>
  <c r="L130" i="23"/>
  <c r="M130" i="23"/>
  <c r="N130" i="23"/>
  <c r="O130" i="23"/>
  <c r="P130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C6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C7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C8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C10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C12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C13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C14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C15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C16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C17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C18" i="22"/>
  <c r="D18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C19" i="22"/>
  <c r="D19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C20" i="22"/>
  <c r="D20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C21" i="22"/>
  <c r="D21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C22" i="22"/>
  <c r="D22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C23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C24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C26" i="22"/>
  <c r="D26" i="22"/>
  <c r="E26" i="22"/>
  <c r="F26" i="22"/>
  <c r="G26" i="22"/>
  <c r="H26" i="22"/>
  <c r="I26" i="22"/>
  <c r="J26" i="22"/>
  <c r="K26" i="22"/>
  <c r="L26" i="22"/>
  <c r="M26" i="22"/>
  <c r="N26" i="22"/>
  <c r="O26" i="22"/>
  <c r="P26" i="22"/>
  <c r="C27" i="22"/>
  <c r="D27" i="22"/>
  <c r="E27" i="22"/>
  <c r="F27" i="22"/>
  <c r="G27" i="22"/>
  <c r="H27" i="22"/>
  <c r="I27" i="22"/>
  <c r="J27" i="22"/>
  <c r="K27" i="22"/>
  <c r="L27" i="22"/>
  <c r="M27" i="22"/>
  <c r="N27" i="22"/>
  <c r="O27" i="22"/>
  <c r="P27" i="22"/>
  <c r="C28" i="22"/>
  <c r="D28" i="22"/>
  <c r="E28" i="22"/>
  <c r="F28" i="22"/>
  <c r="G28" i="22"/>
  <c r="H28" i="22"/>
  <c r="I28" i="22"/>
  <c r="J28" i="22"/>
  <c r="K28" i="22"/>
  <c r="L28" i="22"/>
  <c r="M28" i="22"/>
  <c r="N28" i="22"/>
  <c r="O28" i="22"/>
  <c r="P28" i="22"/>
  <c r="C29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C30" i="22"/>
  <c r="D30" i="22"/>
  <c r="E30" i="22"/>
  <c r="F30" i="22"/>
  <c r="G30" i="22"/>
  <c r="H30" i="22"/>
  <c r="I30" i="22"/>
  <c r="J30" i="22"/>
  <c r="K30" i="22"/>
  <c r="L30" i="22"/>
  <c r="M30" i="22"/>
  <c r="N30" i="22"/>
  <c r="O30" i="22"/>
  <c r="P30" i="22"/>
  <c r="C31" i="22"/>
  <c r="D31" i="22"/>
  <c r="E31" i="22"/>
  <c r="F31" i="22"/>
  <c r="G31" i="22"/>
  <c r="H31" i="22"/>
  <c r="I31" i="22"/>
  <c r="J31" i="22"/>
  <c r="K31" i="22"/>
  <c r="L31" i="22"/>
  <c r="M31" i="22"/>
  <c r="N31" i="22"/>
  <c r="O31" i="22"/>
  <c r="P31" i="22"/>
  <c r="C32" i="22"/>
  <c r="D32" i="22"/>
  <c r="E32" i="22"/>
  <c r="F32" i="22"/>
  <c r="G32" i="22"/>
  <c r="H32" i="22"/>
  <c r="I32" i="22"/>
  <c r="J32" i="22"/>
  <c r="K32" i="22"/>
  <c r="L32" i="22"/>
  <c r="M32" i="22"/>
  <c r="N32" i="22"/>
  <c r="O32" i="22"/>
  <c r="P32" i="22"/>
  <c r="C33" i="22"/>
  <c r="D33" i="22"/>
  <c r="E33" i="22"/>
  <c r="F33" i="22"/>
  <c r="G33" i="22"/>
  <c r="H33" i="22"/>
  <c r="I33" i="22"/>
  <c r="J33" i="22"/>
  <c r="K33" i="22"/>
  <c r="L33" i="22"/>
  <c r="M33" i="22"/>
  <c r="N33" i="22"/>
  <c r="O33" i="22"/>
  <c r="P33" i="22"/>
  <c r="C34" i="22"/>
  <c r="D34" i="22"/>
  <c r="E34" i="22"/>
  <c r="F34" i="22"/>
  <c r="G34" i="22"/>
  <c r="H34" i="22"/>
  <c r="I34" i="22"/>
  <c r="J34" i="22"/>
  <c r="K34" i="22"/>
  <c r="L34" i="22"/>
  <c r="M34" i="22"/>
  <c r="N34" i="22"/>
  <c r="O34" i="22"/>
  <c r="P34" i="22"/>
  <c r="C35" i="22"/>
  <c r="D35" i="22"/>
  <c r="E35" i="22"/>
  <c r="F35" i="22"/>
  <c r="G35" i="22"/>
  <c r="H35" i="22"/>
  <c r="I35" i="22"/>
  <c r="J35" i="22"/>
  <c r="K35" i="22"/>
  <c r="L35" i="22"/>
  <c r="M35" i="22"/>
  <c r="N35" i="22"/>
  <c r="O35" i="22"/>
  <c r="P35" i="22"/>
  <c r="C36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C37" i="22"/>
  <c r="D37" i="22"/>
  <c r="E37" i="22"/>
  <c r="F37" i="22"/>
  <c r="G37" i="22"/>
  <c r="H37" i="22"/>
  <c r="I37" i="22"/>
  <c r="J37" i="22"/>
  <c r="K37" i="22"/>
  <c r="L37" i="22"/>
  <c r="M37" i="22"/>
  <c r="N37" i="22"/>
  <c r="O37" i="22"/>
  <c r="P37" i="22"/>
  <c r="C38" i="22"/>
  <c r="D38" i="22"/>
  <c r="E38" i="22"/>
  <c r="F38" i="22"/>
  <c r="G38" i="22"/>
  <c r="H38" i="22"/>
  <c r="I38" i="22"/>
  <c r="J38" i="22"/>
  <c r="K38" i="22"/>
  <c r="L38" i="22"/>
  <c r="M38" i="22"/>
  <c r="N38" i="22"/>
  <c r="O38" i="22"/>
  <c r="P38" i="22"/>
  <c r="C39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C40" i="22"/>
  <c r="D40" i="22"/>
  <c r="E40" i="22"/>
  <c r="F40" i="22"/>
  <c r="G40" i="22"/>
  <c r="H40" i="22"/>
  <c r="I40" i="22"/>
  <c r="J40" i="22"/>
  <c r="K40" i="22"/>
  <c r="L40" i="22"/>
  <c r="M40" i="22"/>
  <c r="N40" i="22"/>
  <c r="O40" i="22"/>
  <c r="P40" i="22"/>
  <c r="C41" i="22"/>
  <c r="D41" i="22"/>
  <c r="E41" i="22"/>
  <c r="F41" i="22"/>
  <c r="G41" i="22"/>
  <c r="H41" i="22"/>
  <c r="I41" i="22"/>
  <c r="J41" i="22"/>
  <c r="K41" i="22"/>
  <c r="L41" i="22"/>
  <c r="M41" i="22"/>
  <c r="N41" i="22"/>
  <c r="O41" i="22"/>
  <c r="P41" i="22"/>
  <c r="C42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C43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C44" i="22"/>
  <c r="D44" i="22"/>
  <c r="E44" i="22"/>
  <c r="F44" i="22"/>
  <c r="G44" i="22"/>
  <c r="H44" i="22"/>
  <c r="I44" i="22"/>
  <c r="J44" i="22"/>
  <c r="K44" i="22"/>
  <c r="L44" i="22"/>
  <c r="M44" i="22"/>
  <c r="N44" i="22"/>
  <c r="O44" i="22"/>
  <c r="P44" i="22"/>
  <c r="C45" i="22"/>
  <c r="D45" i="22"/>
  <c r="E45" i="22"/>
  <c r="F45" i="22"/>
  <c r="G45" i="22"/>
  <c r="H45" i="22"/>
  <c r="I45" i="22"/>
  <c r="J45" i="22"/>
  <c r="K45" i="22"/>
  <c r="L45" i="22"/>
  <c r="M45" i="22"/>
  <c r="N45" i="22"/>
  <c r="O45" i="22"/>
  <c r="P45" i="22"/>
  <c r="C46" i="22"/>
  <c r="D46" i="22"/>
  <c r="E46" i="22"/>
  <c r="F46" i="22"/>
  <c r="G46" i="22"/>
  <c r="H46" i="22"/>
  <c r="I46" i="22"/>
  <c r="J46" i="22"/>
  <c r="K46" i="22"/>
  <c r="L46" i="22"/>
  <c r="M46" i="22"/>
  <c r="N46" i="22"/>
  <c r="O46" i="22"/>
  <c r="P46" i="22"/>
  <c r="C47" i="22"/>
  <c r="D47" i="22"/>
  <c r="E47" i="22"/>
  <c r="F47" i="22"/>
  <c r="G47" i="22"/>
  <c r="H47" i="22"/>
  <c r="I47" i="22"/>
  <c r="J47" i="22"/>
  <c r="K47" i="22"/>
  <c r="L47" i="22"/>
  <c r="M47" i="22"/>
  <c r="N47" i="22"/>
  <c r="O47" i="22"/>
  <c r="P47" i="22"/>
  <c r="C48" i="22"/>
  <c r="D48" i="22"/>
  <c r="E48" i="22"/>
  <c r="F48" i="22"/>
  <c r="G48" i="22"/>
  <c r="H48" i="22"/>
  <c r="I48" i="22"/>
  <c r="J48" i="22"/>
  <c r="K48" i="22"/>
  <c r="L48" i="22"/>
  <c r="M48" i="22"/>
  <c r="N48" i="22"/>
  <c r="O48" i="22"/>
  <c r="P48" i="22"/>
  <c r="C49" i="22"/>
  <c r="D49" i="22"/>
  <c r="E49" i="22"/>
  <c r="F49" i="22"/>
  <c r="G49" i="22"/>
  <c r="H49" i="22"/>
  <c r="I49" i="22"/>
  <c r="J49" i="22"/>
  <c r="K49" i="22"/>
  <c r="L49" i="22"/>
  <c r="M49" i="22"/>
  <c r="N49" i="22"/>
  <c r="O49" i="22"/>
  <c r="P49" i="22"/>
  <c r="C50" i="22"/>
  <c r="D50" i="22"/>
  <c r="E50" i="22"/>
  <c r="F50" i="22"/>
  <c r="G50" i="22"/>
  <c r="H50" i="22"/>
  <c r="I50" i="22"/>
  <c r="J50" i="22"/>
  <c r="K50" i="22"/>
  <c r="L50" i="22"/>
  <c r="M50" i="22"/>
  <c r="N50" i="22"/>
  <c r="O50" i="22"/>
  <c r="P50" i="22"/>
  <c r="C51" i="22"/>
  <c r="D51" i="22"/>
  <c r="E51" i="22"/>
  <c r="F51" i="22"/>
  <c r="G51" i="22"/>
  <c r="H51" i="22"/>
  <c r="I51" i="22"/>
  <c r="J51" i="22"/>
  <c r="K51" i="22"/>
  <c r="L51" i="22"/>
  <c r="M51" i="22"/>
  <c r="N51" i="22"/>
  <c r="O51" i="22"/>
  <c r="P51" i="22"/>
  <c r="C52" i="22"/>
  <c r="D52" i="22"/>
  <c r="E52" i="22"/>
  <c r="F52" i="22"/>
  <c r="G52" i="22"/>
  <c r="H52" i="22"/>
  <c r="I52" i="22"/>
  <c r="J52" i="22"/>
  <c r="K52" i="22"/>
  <c r="L52" i="22"/>
  <c r="M52" i="22"/>
  <c r="N52" i="22"/>
  <c r="O52" i="22"/>
  <c r="P52" i="22"/>
  <c r="C53" i="22"/>
  <c r="D53" i="22"/>
  <c r="E53" i="22"/>
  <c r="F53" i="22"/>
  <c r="G53" i="22"/>
  <c r="H53" i="22"/>
  <c r="I53" i="22"/>
  <c r="J53" i="22"/>
  <c r="K53" i="22"/>
  <c r="L53" i="22"/>
  <c r="M53" i="22"/>
  <c r="N53" i="22"/>
  <c r="O53" i="22"/>
  <c r="P53" i="22"/>
  <c r="C54" i="22"/>
  <c r="D54" i="22"/>
  <c r="E54" i="22"/>
  <c r="F54" i="22"/>
  <c r="G54" i="22"/>
  <c r="H54" i="22"/>
  <c r="I54" i="22"/>
  <c r="J54" i="22"/>
  <c r="K54" i="22"/>
  <c r="L54" i="22"/>
  <c r="M54" i="22"/>
  <c r="N54" i="22"/>
  <c r="O54" i="22"/>
  <c r="P54" i="22"/>
  <c r="C55" i="22"/>
  <c r="D55" i="22"/>
  <c r="E55" i="22"/>
  <c r="F55" i="22"/>
  <c r="G55" i="22"/>
  <c r="H55" i="22"/>
  <c r="I55" i="22"/>
  <c r="J55" i="22"/>
  <c r="K55" i="22"/>
  <c r="L55" i="22"/>
  <c r="M55" i="22"/>
  <c r="N55" i="22"/>
  <c r="O55" i="22"/>
  <c r="P55" i="22"/>
  <c r="C56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C57" i="22"/>
  <c r="D57" i="22"/>
  <c r="E57" i="22"/>
  <c r="F57" i="22"/>
  <c r="G57" i="22"/>
  <c r="H57" i="22"/>
  <c r="I57" i="22"/>
  <c r="J57" i="22"/>
  <c r="K57" i="22"/>
  <c r="L57" i="22"/>
  <c r="M57" i="22"/>
  <c r="N57" i="22"/>
  <c r="O57" i="22"/>
  <c r="P57" i="22"/>
  <c r="C58" i="22"/>
  <c r="D58" i="22"/>
  <c r="E58" i="22"/>
  <c r="F58" i="22"/>
  <c r="G58" i="22"/>
  <c r="H58" i="22"/>
  <c r="I58" i="22"/>
  <c r="J58" i="22"/>
  <c r="K58" i="22"/>
  <c r="L58" i="22"/>
  <c r="M58" i="22"/>
  <c r="N58" i="22"/>
  <c r="O58" i="22"/>
  <c r="P58" i="22"/>
  <c r="C59" i="22"/>
  <c r="D59" i="22"/>
  <c r="E59" i="22"/>
  <c r="F59" i="22"/>
  <c r="G59" i="22"/>
  <c r="H59" i="22"/>
  <c r="I59" i="22"/>
  <c r="J59" i="22"/>
  <c r="K59" i="22"/>
  <c r="L59" i="22"/>
  <c r="M59" i="22"/>
  <c r="N59" i="22"/>
  <c r="O59" i="22"/>
  <c r="P59" i="22"/>
  <c r="C60" i="22"/>
  <c r="D60" i="22"/>
  <c r="E60" i="22"/>
  <c r="F60" i="22"/>
  <c r="G60" i="22"/>
  <c r="H60" i="22"/>
  <c r="I60" i="22"/>
  <c r="J60" i="22"/>
  <c r="K60" i="22"/>
  <c r="L60" i="22"/>
  <c r="M60" i="22"/>
  <c r="N60" i="22"/>
  <c r="O60" i="22"/>
  <c r="P60" i="22"/>
  <c r="C61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C62" i="22"/>
  <c r="D62" i="22"/>
  <c r="E62" i="22"/>
  <c r="F62" i="22"/>
  <c r="G62" i="22"/>
  <c r="H62" i="22"/>
  <c r="I62" i="22"/>
  <c r="J62" i="22"/>
  <c r="K62" i="22"/>
  <c r="L62" i="22"/>
  <c r="M62" i="22"/>
  <c r="N62" i="22"/>
  <c r="O62" i="22"/>
  <c r="P62" i="22"/>
  <c r="C63" i="22"/>
  <c r="D63" i="22"/>
  <c r="E63" i="22"/>
  <c r="F63" i="22"/>
  <c r="G63" i="22"/>
  <c r="H63" i="22"/>
  <c r="I63" i="22"/>
  <c r="J63" i="22"/>
  <c r="K63" i="22"/>
  <c r="L63" i="22"/>
  <c r="M63" i="22"/>
  <c r="N63" i="22"/>
  <c r="O63" i="22"/>
  <c r="P63" i="22"/>
  <c r="C64" i="22"/>
  <c r="D64" i="22"/>
  <c r="E64" i="22"/>
  <c r="F64" i="22"/>
  <c r="G64" i="22"/>
  <c r="H64" i="22"/>
  <c r="I64" i="22"/>
  <c r="J64" i="22"/>
  <c r="K64" i="22"/>
  <c r="L64" i="22"/>
  <c r="M64" i="22"/>
  <c r="N64" i="22"/>
  <c r="O64" i="22"/>
  <c r="P64" i="22"/>
  <c r="C65" i="22"/>
  <c r="D65" i="22"/>
  <c r="E65" i="22"/>
  <c r="F65" i="22"/>
  <c r="G65" i="22"/>
  <c r="H65" i="22"/>
  <c r="I65" i="22"/>
  <c r="J65" i="22"/>
  <c r="K65" i="22"/>
  <c r="L65" i="22"/>
  <c r="M65" i="22"/>
  <c r="N65" i="22"/>
  <c r="O65" i="22"/>
  <c r="P65" i="22"/>
  <c r="C66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C67" i="22"/>
  <c r="D67" i="22"/>
  <c r="E67" i="22"/>
  <c r="F67" i="22"/>
  <c r="G67" i="22"/>
  <c r="H67" i="22"/>
  <c r="I67" i="22"/>
  <c r="J67" i="22"/>
  <c r="K67" i="22"/>
  <c r="L67" i="22"/>
  <c r="M67" i="22"/>
  <c r="N67" i="22"/>
  <c r="O67" i="22"/>
  <c r="P67" i="22"/>
  <c r="C68" i="22"/>
  <c r="D68" i="22"/>
  <c r="E68" i="22"/>
  <c r="F68" i="22"/>
  <c r="G68" i="22"/>
  <c r="H68" i="22"/>
  <c r="I68" i="22"/>
  <c r="J68" i="22"/>
  <c r="K68" i="22"/>
  <c r="L68" i="22"/>
  <c r="M68" i="22"/>
  <c r="N68" i="22"/>
  <c r="O68" i="22"/>
  <c r="P68" i="22"/>
  <c r="C69" i="22"/>
  <c r="D69" i="22"/>
  <c r="E69" i="22"/>
  <c r="F69" i="22"/>
  <c r="G69" i="22"/>
  <c r="H69" i="22"/>
  <c r="I69" i="22"/>
  <c r="J69" i="22"/>
  <c r="K69" i="22"/>
  <c r="L69" i="22"/>
  <c r="M69" i="22"/>
  <c r="N69" i="22"/>
  <c r="O69" i="22"/>
  <c r="P69" i="22"/>
  <c r="C70" i="22"/>
  <c r="D70" i="22"/>
  <c r="E70" i="22"/>
  <c r="F70" i="22"/>
  <c r="G70" i="22"/>
  <c r="H70" i="22"/>
  <c r="I70" i="22"/>
  <c r="J70" i="22"/>
  <c r="K70" i="22"/>
  <c r="L70" i="22"/>
  <c r="M70" i="22"/>
  <c r="N70" i="22"/>
  <c r="O70" i="22"/>
  <c r="P70" i="22"/>
  <c r="C71" i="22"/>
  <c r="D71" i="22"/>
  <c r="E71" i="22"/>
  <c r="F71" i="22"/>
  <c r="G71" i="22"/>
  <c r="H71" i="22"/>
  <c r="I71" i="22"/>
  <c r="J71" i="22"/>
  <c r="K71" i="22"/>
  <c r="L71" i="22"/>
  <c r="M71" i="22"/>
  <c r="N71" i="22"/>
  <c r="O71" i="22"/>
  <c r="P71" i="22"/>
  <c r="C72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C73" i="22"/>
  <c r="D73" i="22"/>
  <c r="E73" i="22"/>
  <c r="F73" i="22"/>
  <c r="G73" i="22"/>
  <c r="H73" i="22"/>
  <c r="I73" i="22"/>
  <c r="J73" i="22"/>
  <c r="K73" i="22"/>
  <c r="L73" i="22"/>
  <c r="M73" i="22"/>
  <c r="N73" i="22"/>
  <c r="O73" i="22"/>
  <c r="P73" i="22"/>
  <c r="C74" i="22"/>
  <c r="D74" i="22"/>
  <c r="E74" i="22"/>
  <c r="F74" i="22"/>
  <c r="G74" i="22"/>
  <c r="H74" i="22"/>
  <c r="I74" i="22"/>
  <c r="J74" i="22"/>
  <c r="K74" i="22"/>
  <c r="L74" i="22"/>
  <c r="M74" i="22"/>
  <c r="N74" i="22"/>
  <c r="O74" i="22"/>
  <c r="P74" i="22"/>
  <c r="C75" i="22"/>
  <c r="D75" i="22"/>
  <c r="E75" i="22"/>
  <c r="F75" i="22"/>
  <c r="G75" i="22"/>
  <c r="H75" i="22"/>
  <c r="I75" i="22"/>
  <c r="J75" i="22"/>
  <c r="K75" i="22"/>
  <c r="L75" i="22"/>
  <c r="M75" i="22"/>
  <c r="N75" i="22"/>
  <c r="O75" i="22"/>
  <c r="P75" i="22"/>
  <c r="C76" i="22"/>
  <c r="D76" i="22"/>
  <c r="E76" i="22"/>
  <c r="F76" i="22"/>
  <c r="G76" i="22"/>
  <c r="H76" i="22"/>
  <c r="I76" i="22"/>
  <c r="J76" i="22"/>
  <c r="K76" i="22"/>
  <c r="L76" i="22"/>
  <c r="M76" i="22"/>
  <c r="N76" i="22"/>
  <c r="O76" i="22"/>
  <c r="P76" i="22"/>
  <c r="C77" i="22"/>
  <c r="D77" i="22"/>
  <c r="E77" i="22"/>
  <c r="F77" i="22"/>
  <c r="G77" i="22"/>
  <c r="H77" i="22"/>
  <c r="I77" i="22"/>
  <c r="J77" i="22"/>
  <c r="K77" i="22"/>
  <c r="L77" i="22"/>
  <c r="M77" i="22"/>
  <c r="N77" i="22"/>
  <c r="O77" i="22"/>
  <c r="P77" i="22"/>
  <c r="C78" i="22"/>
  <c r="D78" i="22"/>
  <c r="E78" i="22"/>
  <c r="F78" i="22"/>
  <c r="G78" i="22"/>
  <c r="H78" i="22"/>
  <c r="I78" i="22"/>
  <c r="J78" i="22"/>
  <c r="K78" i="22"/>
  <c r="L78" i="22"/>
  <c r="M78" i="22"/>
  <c r="N78" i="22"/>
  <c r="O78" i="22"/>
  <c r="P78" i="22"/>
  <c r="C79" i="22"/>
  <c r="D79" i="22"/>
  <c r="E79" i="22"/>
  <c r="F79" i="22"/>
  <c r="G79" i="22"/>
  <c r="H79" i="22"/>
  <c r="I79" i="22"/>
  <c r="J79" i="22"/>
  <c r="K79" i="22"/>
  <c r="L79" i="22"/>
  <c r="M79" i="22"/>
  <c r="N79" i="22"/>
  <c r="O79" i="22"/>
  <c r="P79" i="22"/>
  <c r="C80" i="22"/>
  <c r="D80" i="22"/>
  <c r="E80" i="22"/>
  <c r="F80" i="22"/>
  <c r="G80" i="22"/>
  <c r="H80" i="22"/>
  <c r="I80" i="22"/>
  <c r="J80" i="22"/>
  <c r="K80" i="22"/>
  <c r="L80" i="22"/>
  <c r="M80" i="22"/>
  <c r="N80" i="22"/>
  <c r="O80" i="22"/>
  <c r="P80" i="22"/>
  <c r="C81" i="22"/>
  <c r="D81" i="22"/>
  <c r="E81" i="22"/>
  <c r="F81" i="22"/>
  <c r="G81" i="22"/>
  <c r="H81" i="22"/>
  <c r="I81" i="22"/>
  <c r="J81" i="22"/>
  <c r="K81" i="22"/>
  <c r="L81" i="22"/>
  <c r="M81" i="22"/>
  <c r="N81" i="22"/>
  <c r="O81" i="22"/>
  <c r="P81" i="22"/>
  <c r="C82" i="22"/>
  <c r="D82" i="22"/>
  <c r="E82" i="22"/>
  <c r="F82" i="22"/>
  <c r="G82" i="22"/>
  <c r="H82" i="22"/>
  <c r="I82" i="22"/>
  <c r="J82" i="22"/>
  <c r="K82" i="22"/>
  <c r="L82" i="22"/>
  <c r="M82" i="22"/>
  <c r="N82" i="22"/>
  <c r="O82" i="22"/>
  <c r="P82" i="22"/>
  <c r="C83" i="22"/>
  <c r="D83" i="22"/>
  <c r="E83" i="22"/>
  <c r="F83" i="22"/>
  <c r="G83" i="22"/>
  <c r="H83" i="22"/>
  <c r="I83" i="22"/>
  <c r="J83" i="22"/>
  <c r="K83" i="22"/>
  <c r="L83" i="22"/>
  <c r="M83" i="22"/>
  <c r="N83" i="22"/>
  <c r="O83" i="22"/>
  <c r="P83" i="22"/>
  <c r="C84" i="22"/>
  <c r="D84" i="22"/>
  <c r="E84" i="22"/>
  <c r="F84" i="22"/>
  <c r="G84" i="22"/>
  <c r="H84" i="22"/>
  <c r="I84" i="22"/>
  <c r="J84" i="22"/>
  <c r="K84" i="22"/>
  <c r="L84" i="22"/>
  <c r="M84" i="22"/>
  <c r="N84" i="22"/>
  <c r="O84" i="22"/>
  <c r="P84" i="22"/>
  <c r="C85" i="22"/>
  <c r="D85" i="22"/>
  <c r="E85" i="22"/>
  <c r="F85" i="22"/>
  <c r="G85" i="22"/>
  <c r="H85" i="22"/>
  <c r="I85" i="22"/>
  <c r="J85" i="22"/>
  <c r="K85" i="22"/>
  <c r="L85" i="22"/>
  <c r="M85" i="22"/>
  <c r="N85" i="22"/>
  <c r="O85" i="22"/>
  <c r="P85" i="22"/>
  <c r="C86" i="22"/>
  <c r="D86" i="22"/>
  <c r="E86" i="22"/>
  <c r="F86" i="22"/>
  <c r="G86" i="22"/>
  <c r="H86" i="22"/>
  <c r="I86" i="22"/>
  <c r="J86" i="22"/>
  <c r="K86" i="22"/>
  <c r="L86" i="22"/>
  <c r="M86" i="22"/>
  <c r="N86" i="22"/>
  <c r="O86" i="22"/>
  <c r="P86" i="22"/>
  <c r="C87" i="22"/>
  <c r="D87" i="22"/>
  <c r="E87" i="22"/>
  <c r="F87" i="22"/>
  <c r="G87" i="22"/>
  <c r="H87" i="22"/>
  <c r="I87" i="22"/>
  <c r="J87" i="22"/>
  <c r="K87" i="22"/>
  <c r="L87" i="22"/>
  <c r="M87" i="22"/>
  <c r="N87" i="22"/>
  <c r="O87" i="22"/>
  <c r="P87" i="22"/>
  <c r="C88" i="22"/>
  <c r="D88" i="22"/>
  <c r="E88" i="22"/>
  <c r="F88" i="22"/>
  <c r="G88" i="22"/>
  <c r="H88" i="22"/>
  <c r="I88" i="22"/>
  <c r="J88" i="22"/>
  <c r="K88" i="22"/>
  <c r="L88" i="22"/>
  <c r="M88" i="22"/>
  <c r="N88" i="22"/>
  <c r="O88" i="22"/>
  <c r="P88" i="22"/>
  <c r="C89" i="22"/>
  <c r="D89" i="22"/>
  <c r="E89" i="22"/>
  <c r="F89" i="22"/>
  <c r="G89" i="22"/>
  <c r="H89" i="22"/>
  <c r="I89" i="22"/>
  <c r="J89" i="22"/>
  <c r="K89" i="22"/>
  <c r="L89" i="22"/>
  <c r="M89" i="22"/>
  <c r="N89" i="22"/>
  <c r="O89" i="22"/>
  <c r="P89" i="22"/>
  <c r="C90" i="22"/>
  <c r="D90" i="22"/>
  <c r="E90" i="22"/>
  <c r="F90" i="22"/>
  <c r="G90" i="22"/>
  <c r="H90" i="22"/>
  <c r="I90" i="22"/>
  <c r="J90" i="22"/>
  <c r="K90" i="22"/>
  <c r="L90" i="22"/>
  <c r="M90" i="22"/>
  <c r="N90" i="22"/>
  <c r="O90" i="22"/>
  <c r="P90" i="22"/>
  <c r="C91" i="22"/>
  <c r="D91" i="22"/>
  <c r="E91" i="22"/>
  <c r="F91" i="22"/>
  <c r="G91" i="22"/>
  <c r="H91" i="22"/>
  <c r="I91" i="22"/>
  <c r="J91" i="22"/>
  <c r="K91" i="22"/>
  <c r="L91" i="22"/>
  <c r="M91" i="22"/>
  <c r="N91" i="22"/>
  <c r="O91" i="22"/>
  <c r="P91" i="22"/>
  <c r="C92" i="22"/>
  <c r="D92" i="22"/>
  <c r="E92" i="22"/>
  <c r="F92" i="22"/>
  <c r="G92" i="22"/>
  <c r="H92" i="22"/>
  <c r="I92" i="22"/>
  <c r="J92" i="22"/>
  <c r="K92" i="22"/>
  <c r="L92" i="22"/>
  <c r="M92" i="22"/>
  <c r="N92" i="22"/>
  <c r="O92" i="22"/>
  <c r="P92" i="22"/>
  <c r="C93" i="22"/>
  <c r="D93" i="22"/>
  <c r="E93" i="22"/>
  <c r="F93" i="22"/>
  <c r="G93" i="22"/>
  <c r="H93" i="22"/>
  <c r="I93" i="22"/>
  <c r="J93" i="22"/>
  <c r="K93" i="22"/>
  <c r="L93" i="22"/>
  <c r="M93" i="22"/>
  <c r="N93" i="22"/>
  <c r="O93" i="22"/>
  <c r="P93" i="22"/>
  <c r="C94" i="22"/>
  <c r="D94" i="22"/>
  <c r="E94" i="22"/>
  <c r="F94" i="22"/>
  <c r="G94" i="22"/>
  <c r="H94" i="22"/>
  <c r="I94" i="22"/>
  <c r="J94" i="22"/>
  <c r="K94" i="22"/>
  <c r="L94" i="22"/>
  <c r="M94" i="22"/>
  <c r="N94" i="22"/>
  <c r="O94" i="22"/>
  <c r="P94" i="22"/>
  <c r="C95" i="22"/>
  <c r="D95" i="22"/>
  <c r="E95" i="22"/>
  <c r="F95" i="22"/>
  <c r="G95" i="22"/>
  <c r="H95" i="22"/>
  <c r="I95" i="22"/>
  <c r="J95" i="22"/>
  <c r="K95" i="22"/>
  <c r="L95" i="22"/>
  <c r="M95" i="22"/>
  <c r="N95" i="22"/>
  <c r="O95" i="22"/>
  <c r="P95" i="22"/>
  <c r="C96" i="22"/>
  <c r="D96" i="22"/>
  <c r="E96" i="22"/>
  <c r="F96" i="22"/>
  <c r="G96" i="22"/>
  <c r="H96" i="22"/>
  <c r="I96" i="22"/>
  <c r="J96" i="22"/>
  <c r="K96" i="22"/>
  <c r="L96" i="22"/>
  <c r="M96" i="22"/>
  <c r="N96" i="22"/>
  <c r="O96" i="22"/>
  <c r="P96" i="22"/>
  <c r="C97" i="22"/>
  <c r="D97" i="22"/>
  <c r="E97" i="22"/>
  <c r="F97" i="22"/>
  <c r="G97" i="22"/>
  <c r="H97" i="22"/>
  <c r="I97" i="22"/>
  <c r="J97" i="22"/>
  <c r="K97" i="22"/>
  <c r="L97" i="22"/>
  <c r="M97" i="22"/>
  <c r="N97" i="22"/>
  <c r="O97" i="22"/>
  <c r="P97" i="22"/>
  <c r="C98" i="22"/>
  <c r="D98" i="22"/>
  <c r="E98" i="22"/>
  <c r="F98" i="22"/>
  <c r="G98" i="22"/>
  <c r="H98" i="22"/>
  <c r="I98" i="22"/>
  <c r="J98" i="22"/>
  <c r="K98" i="22"/>
  <c r="L98" i="22"/>
  <c r="M98" i="22"/>
  <c r="N98" i="22"/>
  <c r="O98" i="22"/>
  <c r="P98" i="22"/>
  <c r="C99" i="22"/>
  <c r="D99" i="22"/>
  <c r="E99" i="22"/>
  <c r="F99" i="22"/>
  <c r="G99" i="22"/>
  <c r="H99" i="22"/>
  <c r="I99" i="22"/>
  <c r="J99" i="22"/>
  <c r="K99" i="22"/>
  <c r="L99" i="22"/>
  <c r="M99" i="22"/>
  <c r="N99" i="22"/>
  <c r="O99" i="22"/>
  <c r="P99" i="22"/>
  <c r="C100" i="22"/>
  <c r="D100" i="22"/>
  <c r="E100" i="22"/>
  <c r="F100" i="22"/>
  <c r="G100" i="22"/>
  <c r="H100" i="22"/>
  <c r="I100" i="22"/>
  <c r="J100" i="22"/>
  <c r="K100" i="22"/>
  <c r="L100" i="22"/>
  <c r="M100" i="22"/>
  <c r="N100" i="22"/>
  <c r="O100" i="22"/>
  <c r="P100" i="22"/>
  <c r="C101" i="22"/>
  <c r="D101" i="22"/>
  <c r="E101" i="22"/>
  <c r="F101" i="22"/>
  <c r="G101" i="22"/>
  <c r="H101" i="22"/>
  <c r="I101" i="22"/>
  <c r="J101" i="22"/>
  <c r="K101" i="22"/>
  <c r="L101" i="22"/>
  <c r="M101" i="22"/>
  <c r="N101" i="22"/>
  <c r="O101" i="22"/>
  <c r="P101" i="22"/>
  <c r="C102" i="22"/>
  <c r="D102" i="22"/>
  <c r="E102" i="22"/>
  <c r="F102" i="22"/>
  <c r="G102" i="22"/>
  <c r="H102" i="22"/>
  <c r="I102" i="22"/>
  <c r="J102" i="22"/>
  <c r="K102" i="22"/>
  <c r="L102" i="22"/>
  <c r="M102" i="22"/>
  <c r="N102" i="22"/>
  <c r="O102" i="22"/>
  <c r="P102" i="22"/>
  <c r="C103" i="22"/>
  <c r="D103" i="22"/>
  <c r="E103" i="22"/>
  <c r="F103" i="22"/>
  <c r="G103" i="22"/>
  <c r="H103" i="22"/>
  <c r="I103" i="22"/>
  <c r="J103" i="22"/>
  <c r="K103" i="22"/>
  <c r="L103" i="22"/>
  <c r="M103" i="22"/>
  <c r="N103" i="22"/>
  <c r="O103" i="22"/>
  <c r="P103" i="22"/>
  <c r="C104" i="22"/>
  <c r="D104" i="22"/>
  <c r="E104" i="22"/>
  <c r="F104" i="22"/>
  <c r="G104" i="22"/>
  <c r="H104" i="22"/>
  <c r="I104" i="22"/>
  <c r="J104" i="22"/>
  <c r="K104" i="22"/>
  <c r="L104" i="22"/>
  <c r="M104" i="22"/>
  <c r="N104" i="22"/>
  <c r="O104" i="22"/>
  <c r="P104" i="22"/>
  <c r="C105" i="22"/>
  <c r="D105" i="22"/>
  <c r="E105" i="22"/>
  <c r="F105" i="22"/>
  <c r="G105" i="22"/>
  <c r="H105" i="22"/>
  <c r="I105" i="22"/>
  <c r="J105" i="22"/>
  <c r="K105" i="22"/>
  <c r="L105" i="22"/>
  <c r="M105" i="22"/>
  <c r="N105" i="22"/>
  <c r="O105" i="22"/>
  <c r="P105" i="22"/>
  <c r="C106" i="22"/>
  <c r="D106" i="22"/>
  <c r="E106" i="22"/>
  <c r="F106" i="22"/>
  <c r="G106" i="22"/>
  <c r="H106" i="22"/>
  <c r="I106" i="22"/>
  <c r="J106" i="22"/>
  <c r="K106" i="22"/>
  <c r="L106" i="22"/>
  <c r="M106" i="22"/>
  <c r="N106" i="22"/>
  <c r="O106" i="22"/>
  <c r="P106" i="22"/>
  <c r="C107" i="22"/>
  <c r="D107" i="22"/>
  <c r="E107" i="22"/>
  <c r="F107" i="22"/>
  <c r="G107" i="22"/>
  <c r="H107" i="22"/>
  <c r="I107" i="22"/>
  <c r="J107" i="22"/>
  <c r="K107" i="22"/>
  <c r="L107" i="22"/>
  <c r="M107" i="22"/>
  <c r="N107" i="22"/>
  <c r="O107" i="22"/>
  <c r="P107" i="22"/>
  <c r="C108" i="22"/>
  <c r="D108" i="22"/>
  <c r="E108" i="22"/>
  <c r="F108" i="22"/>
  <c r="G108" i="22"/>
  <c r="H108" i="22"/>
  <c r="I108" i="22"/>
  <c r="J108" i="22"/>
  <c r="K108" i="22"/>
  <c r="L108" i="22"/>
  <c r="M108" i="22"/>
  <c r="N108" i="22"/>
  <c r="O108" i="22"/>
  <c r="P108" i="22"/>
  <c r="C109" i="22"/>
  <c r="D109" i="22"/>
  <c r="E109" i="22"/>
  <c r="F109" i="22"/>
  <c r="G109" i="22"/>
  <c r="H109" i="22"/>
  <c r="I109" i="22"/>
  <c r="J109" i="22"/>
  <c r="K109" i="22"/>
  <c r="L109" i="22"/>
  <c r="M109" i="22"/>
  <c r="N109" i="22"/>
  <c r="O109" i="22"/>
  <c r="P109" i="22"/>
  <c r="C110" i="22"/>
  <c r="D110" i="22"/>
  <c r="E110" i="22"/>
  <c r="F110" i="22"/>
  <c r="G110" i="22"/>
  <c r="H110" i="22"/>
  <c r="I110" i="22"/>
  <c r="J110" i="22"/>
  <c r="K110" i="22"/>
  <c r="L110" i="22"/>
  <c r="M110" i="22"/>
  <c r="N110" i="22"/>
  <c r="O110" i="22"/>
  <c r="P110" i="22"/>
  <c r="C111" i="22"/>
  <c r="D111" i="22"/>
  <c r="E111" i="22"/>
  <c r="F111" i="22"/>
  <c r="G111" i="22"/>
  <c r="H111" i="22"/>
  <c r="I111" i="22"/>
  <c r="J111" i="22"/>
  <c r="K111" i="22"/>
  <c r="L111" i="22"/>
  <c r="M111" i="22"/>
  <c r="N111" i="22"/>
  <c r="O111" i="22"/>
  <c r="P111" i="22"/>
  <c r="C112" i="22"/>
  <c r="D112" i="22"/>
  <c r="E112" i="22"/>
  <c r="F112" i="22"/>
  <c r="G112" i="22"/>
  <c r="H112" i="22"/>
  <c r="I112" i="22"/>
  <c r="J112" i="22"/>
  <c r="K112" i="22"/>
  <c r="L112" i="22"/>
  <c r="M112" i="22"/>
  <c r="N112" i="22"/>
  <c r="O112" i="22"/>
  <c r="P112" i="22"/>
  <c r="C113" i="22"/>
  <c r="D113" i="22"/>
  <c r="E113" i="22"/>
  <c r="F113" i="22"/>
  <c r="G113" i="22"/>
  <c r="H113" i="22"/>
  <c r="I113" i="22"/>
  <c r="J113" i="22"/>
  <c r="K113" i="22"/>
  <c r="L113" i="22"/>
  <c r="M113" i="22"/>
  <c r="N113" i="22"/>
  <c r="O113" i="22"/>
  <c r="P113" i="22"/>
  <c r="C114" i="22"/>
  <c r="D114" i="22"/>
  <c r="E114" i="22"/>
  <c r="F114" i="22"/>
  <c r="G114" i="22"/>
  <c r="H114" i="22"/>
  <c r="I114" i="22"/>
  <c r="J114" i="22"/>
  <c r="K114" i="22"/>
  <c r="L114" i="22"/>
  <c r="M114" i="22"/>
  <c r="N114" i="22"/>
  <c r="O114" i="22"/>
  <c r="P114" i="22"/>
  <c r="C115" i="22"/>
  <c r="D115" i="22"/>
  <c r="E115" i="22"/>
  <c r="F115" i="22"/>
  <c r="G115" i="22"/>
  <c r="H115" i="22"/>
  <c r="I115" i="22"/>
  <c r="J115" i="22"/>
  <c r="K115" i="22"/>
  <c r="L115" i="22"/>
  <c r="M115" i="22"/>
  <c r="N115" i="22"/>
  <c r="O115" i="22"/>
  <c r="P115" i="22"/>
  <c r="C116" i="22"/>
  <c r="D116" i="22"/>
  <c r="E116" i="22"/>
  <c r="F116" i="22"/>
  <c r="G116" i="22"/>
  <c r="H116" i="22"/>
  <c r="I116" i="22"/>
  <c r="J116" i="22"/>
  <c r="K116" i="22"/>
  <c r="L116" i="22"/>
  <c r="M116" i="22"/>
  <c r="N116" i="22"/>
  <c r="O116" i="22"/>
  <c r="P116" i="22"/>
  <c r="C117" i="22"/>
  <c r="D117" i="22"/>
  <c r="E117" i="22"/>
  <c r="F117" i="22"/>
  <c r="G117" i="22"/>
  <c r="H117" i="22"/>
  <c r="I117" i="22"/>
  <c r="J117" i="22"/>
  <c r="K117" i="22"/>
  <c r="L117" i="22"/>
  <c r="M117" i="22"/>
  <c r="N117" i="22"/>
  <c r="O117" i="22"/>
  <c r="P117" i="22"/>
  <c r="C118" i="22"/>
  <c r="D118" i="22"/>
  <c r="E118" i="22"/>
  <c r="F118" i="22"/>
  <c r="G118" i="22"/>
  <c r="H118" i="22"/>
  <c r="I118" i="22"/>
  <c r="J118" i="22"/>
  <c r="K118" i="22"/>
  <c r="L118" i="22"/>
  <c r="M118" i="22"/>
  <c r="N118" i="22"/>
  <c r="O118" i="22"/>
  <c r="P118" i="22"/>
  <c r="C119" i="22"/>
  <c r="D119" i="22"/>
  <c r="E119" i="22"/>
  <c r="F119" i="22"/>
  <c r="G119" i="22"/>
  <c r="H119" i="22"/>
  <c r="I119" i="22"/>
  <c r="J119" i="22"/>
  <c r="K119" i="22"/>
  <c r="L119" i="22"/>
  <c r="M119" i="22"/>
  <c r="N119" i="22"/>
  <c r="O119" i="22"/>
  <c r="P119" i="22"/>
  <c r="C120" i="22"/>
  <c r="D120" i="22"/>
  <c r="E120" i="22"/>
  <c r="F120" i="22"/>
  <c r="G120" i="22"/>
  <c r="H120" i="22"/>
  <c r="I120" i="22"/>
  <c r="J120" i="22"/>
  <c r="K120" i="22"/>
  <c r="L120" i="22"/>
  <c r="M120" i="22"/>
  <c r="N120" i="22"/>
  <c r="O120" i="22"/>
  <c r="P120" i="22"/>
  <c r="C121" i="22"/>
  <c r="D121" i="22"/>
  <c r="E121" i="22"/>
  <c r="F121" i="22"/>
  <c r="G121" i="22"/>
  <c r="H121" i="22"/>
  <c r="I121" i="22"/>
  <c r="J121" i="22"/>
  <c r="K121" i="22"/>
  <c r="L121" i="22"/>
  <c r="M121" i="22"/>
  <c r="N121" i="22"/>
  <c r="O121" i="22"/>
  <c r="P121" i="22"/>
  <c r="C122" i="22"/>
  <c r="D122" i="22"/>
  <c r="E122" i="22"/>
  <c r="F122" i="22"/>
  <c r="G122" i="22"/>
  <c r="H122" i="22"/>
  <c r="I122" i="22"/>
  <c r="J122" i="22"/>
  <c r="K122" i="22"/>
  <c r="L122" i="22"/>
  <c r="M122" i="22"/>
  <c r="N122" i="22"/>
  <c r="O122" i="22"/>
  <c r="P122" i="22"/>
  <c r="C123" i="22"/>
  <c r="D123" i="22"/>
  <c r="E123" i="22"/>
  <c r="F123" i="22"/>
  <c r="G123" i="22"/>
  <c r="H123" i="22"/>
  <c r="I123" i="22"/>
  <c r="J123" i="22"/>
  <c r="K123" i="22"/>
  <c r="L123" i="22"/>
  <c r="M123" i="22"/>
  <c r="N123" i="22"/>
  <c r="O123" i="22"/>
  <c r="P123" i="22"/>
  <c r="C124" i="22"/>
  <c r="D124" i="22"/>
  <c r="E124" i="22"/>
  <c r="F124" i="22"/>
  <c r="G124" i="22"/>
  <c r="H124" i="22"/>
  <c r="I124" i="22"/>
  <c r="J124" i="22"/>
  <c r="K124" i="22"/>
  <c r="L124" i="22"/>
  <c r="M124" i="22"/>
  <c r="N124" i="22"/>
  <c r="O124" i="22"/>
  <c r="P124" i="22"/>
  <c r="C125" i="22"/>
  <c r="D125" i="22"/>
  <c r="E125" i="22"/>
  <c r="F125" i="22"/>
  <c r="G125" i="22"/>
  <c r="H125" i="22"/>
  <c r="I125" i="22"/>
  <c r="J125" i="22"/>
  <c r="K125" i="22"/>
  <c r="L125" i="22"/>
  <c r="M125" i="22"/>
  <c r="N125" i="22"/>
  <c r="O125" i="22"/>
  <c r="P125" i="22"/>
  <c r="C126" i="22"/>
  <c r="D126" i="22"/>
  <c r="E126" i="22"/>
  <c r="F126" i="22"/>
  <c r="G126" i="22"/>
  <c r="H126" i="22"/>
  <c r="I126" i="22"/>
  <c r="J126" i="22"/>
  <c r="K126" i="22"/>
  <c r="L126" i="22"/>
  <c r="M126" i="22"/>
  <c r="N126" i="22"/>
  <c r="O126" i="22"/>
  <c r="P126" i="22"/>
  <c r="C127" i="22"/>
  <c r="D127" i="22"/>
  <c r="E127" i="22"/>
  <c r="F127" i="22"/>
  <c r="G127" i="22"/>
  <c r="H127" i="22"/>
  <c r="I127" i="22"/>
  <c r="J127" i="22"/>
  <c r="K127" i="22"/>
  <c r="L127" i="22"/>
  <c r="M127" i="22"/>
  <c r="N127" i="22"/>
  <c r="O127" i="22"/>
  <c r="P127" i="22"/>
  <c r="C128" i="22"/>
  <c r="D128" i="22"/>
  <c r="E128" i="22"/>
  <c r="F128" i="22"/>
  <c r="G128" i="22"/>
  <c r="H128" i="22"/>
  <c r="I128" i="22"/>
  <c r="J128" i="22"/>
  <c r="K128" i="22"/>
  <c r="L128" i="22"/>
  <c r="M128" i="22"/>
  <c r="N128" i="22"/>
  <c r="O128" i="22"/>
  <c r="P128" i="22"/>
  <c r="C129" i="22"/>
  <c r="D129" i="22"/>
  <c r="E129" i="22"/>
  <c r="F129" i="22"/>
  <c r="G129" i="22"/>
  <c r="H129" i="22"/>
  <c r="I129" i="22"/>
  <c r="J129" i="22"/>
  <c r="K129" i="22"/>
  <c r="L129" i="22"/>
  <c r="M129" i="22"/>
  <c r="N129" i="22"/>
  <c r="O129" i="22"/>
  <c r="P129" i="22"/>
  <c r="C130" i="22"/>
  <c r="D130" i="22"/>
  <c r="E130" i="22"/>
  <c r="F130" i="22"/>
  <c r="G130" i="22"/>
  <c r="H130" i="22"/>
  <c r="I130" i="22"/>
  <c r="J130" i="22"/>
  <c r="K130" i="22"/>
  <c r="L130" i="22"/>
  <c r="M130" i="22"/>
  <c r="N130" i="22"/>
  <c r="O130" i="22"/>
  <c r="P130" i="22"/>
  <c r="P5" i="22"/>
  <c r="O5" i="22"/>
  <c r="N5" i="22"/>
  <c r="M5" i="22"/>
  <c r="L5" i="22"/>
  <c r="K5" i="22"/>
  <c r="J5" i="22"/>
  <c r="I5" i="22"/>
  <c r="H5" i="22"/>
  <c r="G5" i="22"/>
  <c r="F5" i="22"/>
  <c r="E5" i="22"/>
  <c r="D5" i="22"/>
  <c r="C6" i="21"/>
  <c r="D6" i="21"/>
  <c r="E6" i="21"/>
  <c r="F6" i="21"/>
  <c r="G6" i="21"/>
  <c r="H6" i="21"/>
  <c r="I6" i="21"/>
  <c r="J6" i="21"/>
  <c r="K6" i="21"/>
  <c r="L6" i="21"/>
  <c r="M6" i="21"/>
  <c r="N6" i="21"/>
  <c r="O6" i="21"/>
  <c r="P6" i="21"/>
  <c r="C7" i="21"/>
  <c r="D7" i="21"/>
  <c r="E7" i="21"/>
  <c r="F7" i="21"/>
  <c r="G7" i="21"/>
  <c r="H7" i="21"/>
  <c r="I7" i="21"/>
  <c r="J7" i="21"/>
  <c r="K7" i="21"/>
  <c r="L7" i="21"/>
  <c r="M7" i="21"/>
  <c r="N7" i="21"/>
  <c r="O7" i="21"/>
  <c r="P7" i="21"/>
  <c r="C8" i="21"/>
  <c r="D8" i="21"/>
  <c r="E8" i="21"/>
  <c r="F8" i="21"/>
  <c r="G8" i="21"/>
  <c r="H8" i="21"/>
  <c r="I8" i="21"/>
  <c r="J8" i="21"/>
  <c r="K8" i="21"/>
  <c r="L8" i="21"/>
  <c r="M8" i="21"/>
  <c r="N8" i="21"/>
  <c r="O8" i="21"/>
  <c r="P8" i="21"/>
  <c r="C9" i="21"/>
  <c r="D9" i="21"/>
  <c r="E9" i="21"/>
  <c r="F9" i="21"/>
  <c r="G9" i="21"/>
  <c r="H9" i="21"/>
  <c r="I9" i="21"/>
  <c r="J9" i="21"/>
  <c r="K9" i="21"/>
  <c r="L9" i="21"/>
  <c r="M9" i="21"/>
  <c r="N9" i="21"/>
  <c r="O9" i="21"/>
  <c r="P9" i="21"/>
  <c r="C10" i="21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C11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C12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P12" i="21"/>
  <c r="C13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C14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C15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C16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C17" i="21"/>
  <c r="D17" i="21"/>
  <c r="E17" i="21"/>
  <c r="F17" i="21"/>
  <c r="G17" i="21"/>
  <c r="H17" i="21"/>
  <c r="I17" i="21"/>
  <c r="J17" i="21"/>
  <c r="K17" i="21"/>
  <c r="L17" i="21"/>
  <c r="M17" i="21"/>
  <c r="N17" i="21"/>
  <c r="O17" i="21"/>
  <c r="P17" i="21"/>
  <c r="C18" i="21"/>
  <c r="D18" i="21"/>
  <c r="E18" i="21"/>
  <c r="F18" i="21"/>
  <c r="G18" i="21"/>
  <c r="H18" i="21"/>
  <c r="I18" i="21"/>
  <c r="J18" i="21"/>
  <c r="K18" i="21"/>
  <c r="L18" i="21"/>
  <c r="M18" i="21"/>
  <c r="N18" i="21"/>
  <c r="O18" i="21"/>
  <c r="P18" i="21"/>
  <c r="C19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C20" i="21"/>
  <c r="D20" i="21"/>
  <c r="E20" i="21"/>
  <c r="F20" i="21"/>
  <c r="G20" i="21"/>
  <c r="H20" i="21"/>
  <c r="I20" i="21"/>
  <c r="J20" i="21"/>
  <c r="K20" i="21"/>
  <c r="L20" i="21"/>
  <c r="M20" i="21"/>
  <c r="N20" i="21"/>
  <c r="O20" i="21"/>
  <c r="P20" i="21"/>
  <c r="C21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C22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C23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C24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C25" i="21"/>
  <c r="D25" i="21"/>
  <c r="E25" i="21"/>
  <c r="F25" i="21"/>
  <c r="G25" i="21"/>
  <c r="H25" i="21"/>
  <c r="I25" i="21"/>
  <c r="J25" i="21"/>
  <c r="K25" i="21"/>
  <c r="L25" i="21"/>
  <c r="M25" i="21"/>
  <c r="N25" i="21"/>
  <c r="O25" i="21"/>
  <c r="P25" i="21"/>
  <c r="C26" i="21"/>
  <c r="D26" i="21"/>
  <c r="E26" i="21"/>
  <c r="F26" i="21"/>
  <c r="G26" i="21"/>
  <c r="H26" i="21"/>
  <c r="I26" i="21"/>
  <c r="J26" i="21"/>
  <c r="K26" i="21"/>
  <c r="L26" i="21"/>
  <c r="M26" i="21"/>
  <c r="N26" i="21"/>
  <c r="O26" i="21"/>
  <c r="P26" i="21"/>
  <c r="C27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C28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C29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C30" i="21"/>
  <c r="D30" i="21"/>
  <c r="E30" i="21"/>
  <c r="F30" i="21"/>
  <c r="G30" i="21"/>
  <c r="H30" i="21"/>
  <c r="I30" i="21"/>
  <c r="J30" i="21"/>
  <c r="K30" i="21"/>
  <c r="L30" i="21"/>
  <c r="M30" i="21"/>
  <c r="N30" i="21"/>
  <c r="O30" i="21"/>
  <c r="P30" i="21"/>
  <c r="C31" i="21"/>
  <c r="D31" i="21"/>
  <c r="E31" i="21"/>
  <c r="F31" i="21"/>
  <c r="G31" i="21"/>
  <c r="H31" i="21"/>
  <c r="I31" i="21"/>
  <c r="J31" i="21"/>
  <c r="K31" i="21"/>
  <c r="L31" i="21"/>
  <c r="M31" i="21"/>
  <c r="N31" i="21"/>
  <c r="O31" i="21"/>
  <c r="P31" i="21"/>
  <c r="C32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P32" i="21"/>
  <c r="C33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P33" i="21"/>
  <c r="C34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P34" i="21"/>
  <c r="C35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C36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C37" i="21"/>
  <c r="D37" i="21"/>
  <c r="E37" i="21"/>
  <c r="F37" i="21"/>
  <c r="G37" i="21"/>
  <c r="H37" i="21"/>
  <c r="I37" i="21"/>
  <c r="J37" i="21"/>
  <c r="K37" i="21"/>
  <c r="L37" i="21"/>
  <c r="M37" i="21"/>
  <c r="N37" i="21"/>
  <c r="O37" i="21"/>
  <c r="P37" i="21"/>
  <c r="C38" i="21"/>
  <c r="D38" i="21"/>
  <c r="E38" i="21"/>
  <c r="F38" i="21"/>
  <c r="G38" i="21"/>
  <c r="H38" i="21"/>
  <c r="I38" i="21"/>
  <c r="J38" i="21"/>
  <c r="K38" i="21"/>
  <c r="L38" i="21"/>
  <c r="M38" i="21"/>
  <c r="N38" i="21"/>
  <c r="O38" i="21"/>
  <c r="P38" i="21"/>
  <c r="C39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C40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P40" i="21"/>
  <c r="C41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C42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C43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C44" i="21"/>
  <c r="D44" i="21"/>
  <c r="E44" i="21"/>
  <c r="F44" i="21"/>
  <c r="G44" i="21"/>
  <c r="H44" i="21"/>
  <c r="I44" i="21"/>
  <c r="J44" i="21"/>
  <c r="K44" i="21"/>
  <c r="L44" i="21"/>
  <c r="M44" i="21"/>
  <c r="N44" i="21"/>
  <c r="O44" i="21"/>
  <c r="P44" i="21"/>
  <c r="C45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C46" i="21"/>
  <c r="D46" i="21"/>
  <c r="E46" i="21"/>
  <c r="F46" i="21"/>
  <c r="G46" i="21"/>
  <c r="H46" i="21"/>
  <c r="I46" i="21"/>
  <c r="J46" i="21"/>
  <c r="K46" i="21"/>
  <c r="L46" i="21"/>
  <c r="M46" i="21"/>
  <c r="N46" i="21"/>
  <c r="O46" i="21"/>
  <c r="P46" i="21"/>
  <c r="C47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C48" i="21"/>
  <c r="D48" i="21"/>
  <c r="E48" i="21"/>
  <c r="F48" i="21"/>
  <c r="G48" i="21"/>
  <c r="H48" i="21"/>
  <c r="I48" i="21"/>
  <c r="J48" i="21"/>
  <c r="K48" i="21"/>
  <c r="L48" i="21"/>
  <c r="M48" i="21"/>
  <c r="N48" i="21"/>
  <c r="O48" i="21"/>
  <c r="P48" i="21"/>
  <c r="C49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P49" i="21"/>
  <c r="C50" i="21"/>
  <c r="D50" i="21"/>
  <c r="E50" i="21"/>
  <c r="F50" i="21"/>
  <c r="G50" i="21"/>
  <c r="H50" i="21"/>
  <c r="I50" i="21"/>
  <c r="J50" i="21"/>
  <c r="K50" i="21"/>
  <c r="L50" i="21"/>
  <c r="M50" i="21"/>
  <c r="N50" i="21"/>
  <c r="O50" i="21"/>
  <c r="P50" i="21"/>
  <c r="C51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P51" i="21"/>
  <c r="C52" i="21"/>
  <c r="D52" i="21"/>
  <c r="E52" i="21"/>
  <c r="F52" i="21"/>
  <c r="G52" i="21"/>
  <c r="H52" i="21"/>
  <c r="I52" i="21"/>
  <c r="J52" i="21"/>
  <c r="K52" i="21"/>
  <c r="L52" i="21"/>
  <c r="M52" i="21"/>
  <c r="N52" i="21"/>
  <c r="O52" i="21"/>
  <c r="P52" i="21"/>
  <c r="C53" i="21"/>
  <c r="D53" i="21"/>
  <c r="E53" i="21"/>
  <c r="F53" i="21"/>
  <c r="G53" i="21"/>
  <c r="H53" i="21"/>
  <c r="I53" i="21"/>
  <c r="J53" i="21"/>
  <c r="K53" i="21"/>
  <c r="L53" i="21"/>
  <c r="M53" i="21"/>
  <c r="N53" i="21"/>
  <c r="O53" i="21"/>
  <c r="P53" i="21"/>
  <c r="C54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C55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C56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C57" i="21"/>
  <c r="D57" i="21"/>
  <c r="E57" i="21"/>
  <c r="F57" i="21"/>
  <c r="G57" i="21"/>
  <c r="H57" i="21"/>
  <c r="I57" i="21"/>
  <c r="J57" i="21"/>
  <c r="K57" i="21"/>
  <c r="L57" i="21"/>
  <c r="M57" i="21"/>
  <c r="N57" i="21"/>
  <c r="O57" i="21"/>
  <c r="P57" i="21"/>
  <c r="C58" i="21"/>
  <c r="D58" i="21"/>
  <c r="E58" i="21"/>
  <c r="F58" i="21"/>
  <c r="G58" i="21"/>
  <c r="H58" i="21"/>
  <c r="I58" i="21"/>
  <c r="J58" i="21"/>
  <c r="K58" i="21"/>
  <c r="L58" i="21"/>
  <c r="M58" i="21"/>
  <c r="N58" i="21"/>
  <c r="O58" i="21"/>
  <c r="P58" i="21"/>
  <c r="C59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C60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C61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C62" i="21"/>
  <c r="D62" i="21"/>
  <c r="E62" i="21"/>
  <c r="F62" i="21"/>
  <c r="G62" i="21"/>
  <c r="H62" i="21"/>
  <c r="I62" i="21"/>
  <c r="J62" i="21"/>
  <c r="K62" i="21"/>
  <c r="L62" i="21"/>
  <c r="M62" i="21"/>
  <c r="N62" i="21"/>
  <c r="O62" i="21"/>
  <c r="P62" i="21"/>
  <c r="C63" i="21"/>
  <c r="D63" i="21"/>
  <c r="E63" i="21"/>
  <c r="F63" i="21"/>
  <c r="G63" i="21"/>
  <c r="H63" i="21"/>
  <c r="I63" i="21"/>
  <c r="J63" i="21"/>
  <c r="K63" i="21"/>
  <c r="L63" i="21"/>
  <c r="M63" i="21"/>
  <c r="N63" i="21"/>
  <c r="O63" i="21"/>
  <c r="P63" i="21"/>
  <c r="C64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C65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C66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C67" i="21"/>
  <c r="D67" i="21"/>
  <c r="E67" i="21"/>
  <c r="F67" i="21"/>
  <c r="G67" i="21"/>
  <c r="H67" i="21"/>
  <c r="I67" i="21"/>
  <c r="J67" i="21"/>
  <c r="K67" i="21"/>
  <c r="L67" i="21"/>
  <c r="M67" i="21"/>
  <c r="N67" i="21"/>
  <c r="O67" i="21"/>
  <c r="P67" i="21"/>
  <c r="C68" i="21"/>
  <c r="D68" i="21"/>
  <c r="E68" i="21"/>
  <c r="F68" i="21"/>
  <c r="G68" i="21"/>
  <c r="H68" i="21"/>
  <c r="I68" i="21"/>
  <c r="J68" i="21"/>
  <c r="K68" i="21"/>
  <c r="L68" i="21"/>
  <c r="M68" i="21"/>
  <c r="N68" i="21"/>
  <c r="O68" i="21"/>
  <c r="P68" i="21"/>
  <c r="C69" i="21"/>
  <c r="D69" i="21"/>
  <c r="E69" i="21"/>
  <c r="F69" i="21"/>
  <c r="G69" i="21"/>
  <c r="H69" i="21"/>
  <c r="I69" i="21"/>
  <c r="J69" i="21"/>
  <c r="K69" i="21"/>
  <c r="L69" i="21"/>
  <c r="M69" i="21"/>
  <c r="N69" i="21"/>
  <c r="O69" i="21"/>
  <c r="P69" i="21"/>
  <c r="C70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C71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C72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C73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C74" i="21"/>
  <c r="D74" i="21"/>
  <c r="E74" i="21"/>
  <c r="F74" i="21"/>
  <c r="G74" i="21"/>
  <c r="H74" i="21"/>
  <c r="I74" i="21"/>
  <c r="J74" i="21"/>
  <c r="K74" i="21"/>
  <c r="L74" i="21"/>
  <c r="M74" i="21"/>
  <c r="N74" i="21"/>
  <c r="O74" i="21"/>
  <c r="P74" i="21"/>
  <c r="C75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C76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C77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C78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C79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C80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C81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C82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C83" i="21"/>
  <c r="D83" i="21"/>
  <c r="E83" i="21"/>
  <c r="F83" i="21"/>
  <c r="G83" i="21"/>
  <c r="H83" i="21"/>
  <c r="I83" i="21"/>
  <c r="J83" i="21"/>
  <c r="K83" i="21"/>
  <c r="L83" i="21"/>
  <c r="M83" i="21"/>
  <c r="N83" i="21"/>
  <c r="O83" i="21"/>
  <c r="P83" i="21"/>
  <c r="C84" i="21"/>
  <c r="D84" i="21"/>
  <c r="E84" i="21"/>
  <c r="F84" i="21"/>
  <c r="G84" i="21"/>
  <c r="H84" i="21"/>
  <c r="I84" i="21"/>
  <c r="J84" i="21"/>
  <c r="K84" i="21"/>
  <c r="L84" i="21"/>
  <c r="M84" i="21"/>
  <c r="N84" i="21"/>
  <c r="O84" i="21"/>
  <c r="P84" i="21"/>
  <c r="C85" i="21"/>
  <c r="D85" i="21"/>
  <c r="E85" i="21"/>
  <c r="F85" i="21"/>
  <c r="G85" i="21"/>
  <c r="H85" i="21"/>
  <c r="I85" i="21"/>
  <c r="J85" i="21"/>
  <c r="K85" i="21"/>
  <c r="L85" i="21"/>
  <c r="M85" i="21"/>
  <c r="N85" i="21"/>
  <c r="O85" i="21"/>
  <c r="P85" i="21"/>
  <c r="C86" i="21"/>
  <c r="D86" i="21"/>
  <c r="E86" i="21"/>
  <c r="F86" i="21"/>
  <c r="G86" i="21"/>
  <c r="H86" i="21"/>
  <c r="I86" i="21"/>
  <c r="J86" i="21"/>
  <c r="K86" i="21"/>
  <c r="L86" i="21"/>
  <c r="M86" i="21"/>
  <c r="N86" i="21"/>
  <c r="O86" i="21"/>
  <c r="P86" i="21"/>
  <c r="C87" i="21"/>
  <c r="D87" i="21"/>
  <c r="E87" i="21"/>
  <c r="F87" i="21"/>
  <c r="G87" i="21"/>
  <c r="H87" i="21"/>
  <c r="I87" i="21"/>
  <c r="J87" i="21"/>
  <c r="K87" i="21"/>
  <c r="L87" i="21"/>
  <c r="M87" i="21"/>
  <c r="N87" i="21"/>
  <c r="O87" i="21"/>
  <c r="P87" i="21"/>
  <c r="C88" i="21"/>
  <c r="D88" i="21"/>
  <c r="E88" i="21"/>
  <c r="F88" i="21"/>
  <c r="G88" i="21"/>
  <c r="H88" i="21"/>
  <c r="I88" i="21"/>
  <c r="J88" i="21"/>
  <c r="K88" i="21"/>
  <c r="L88" i="21"/>
  <c r="M88" i="21"/>
  <c r="N88" i="21"/>
  <c r="O88" i="21"/>
  <c r="P88" i="21"/>
  <c r="C89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C90" i="21"/>
  <c r="D90" i="21"/>
  <c r="E90" i="21"/>
  <c r="F90" i="21"/>
  <c r="G90" i="21"/>
  <c r="H90" i="21"/>
  <c r="I90" i="21"/>
  <c r="J90" i="21"/>
  <c r="K90" i="21"/>
  <c r="L90" i="21"/>
  <c r="M90" i="21"/>
  <c r="N90" i="21"/>
  <c r="O90" i="21"/>
  <c r="P90" i="21"/>
  <c r="C91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C92" i="21"/>
  <c r="D92" i="21"/>
  <c r="E92" i="21"/>
  <c r="F92" i="21"/>
  <c r="G92" i="21"/>
  <c r="H92" i="21"/>
  <c r="I92" i="21"/>
  <c r="J92" i="21"/>
  <c r="K92" i="21"/>
  <c r="L92" i="21"/>
  <c r="M92" i="21"/>
  <c r="N92" i="21"/>
  <c r="O92" i="21"/>
  <c r="P92" i="21"/>
  <c r="C93" i="21"/>
  <c r="D93" i="21"/>
  <c r="E93" i="21"/>
  <c r="F93" i="21"/>
  <c r="G93" i="21"/>
  <c r="H93" i="21"/>
  <c r="I93" i="21"/>
  <c r="J93" i="21"/>
  <c r="K93" i="21"/>
  <c r="L93" i="21"/>
  <c r="M93" i="21"/>
  <c r="N93" i="21"/>
  <c r="O93" i="21"/>
  <c r="P93" i="21"/>
  <c r="C94" i="21"/>
  <c r="D94" i="21"/>
  <c r="E94" i="21"/>
  <c r="F94" i="21"/>
  <c r="G94" i="21"/>
  <c r="H94" i="21"/>
  <c r="I94" i="21"/>
  <c r="J94" i="21"/>
  <c r="K94" i="21"/>
  <c r="L94" i="21"/>
  <c r="M94" i="21"/>
  <c r="N94" i="21"/>
  <c r="O94" i="21"/>
  <c r="P94" i="21"/>
  <c r="C95" i="21"/>
  <c r="D95" i="21"/>
  <c r="E95" i="21"/>
  <c r="F95" i="21"/>
  <c r="G95" i="21"/>
  <c r="H95" i="21"/>
  <c r="I95" i="21"/>
  <c r="J95" i="21"/>
  <c r="K95" i="21"/>
  <c r="L95" i="21"/>
  <c r="M95" i="21"/>
  <c r="N95" i="21"/>
  <c r="O95" i="21"/>
  <c r="P95" i="21"/>
  <c r="C96" i="21"/>
  <c r="D96" i="21"/>
  <c r="E96" i="21"/>
  <c r="F96" i="21"/>
  <c r="G96" i="21"/>
  <c r="H96" i="21"/>
  <c r="I96" i="21"/>
  <c r="J96" i="21"/>
  <c r="K96" i="21"/>
  <c r="L96" i="21"/>
  <c r="M96" i="21"/>
  <c r="N96" i="21"/>
  <c r="O96" i="21"/>
  <c r="P96" i="21"/>
  <c r="C97" i="21"/>
  <c r="D97" i="21"/>
  <c r="E97" i="21"/>
  <c r="F97" i="21"/>
  <c r="G97" i="21"/>
  <c r="H97" i="21"/>
  <c r="I97" i="21"/>
  <c r="J97" i="21"/>
  <c r="K97" i="21"/>
  <c r="L97" i="21"/>
  <c r="M97" i="21"/>
  <c r="N97" i="21"/>
  <c r="O97" i="21"/>
  <c r="P97" i="21"/>
  <c r="C98" i="21"/>
  <c r="D98" i="21"/>
  <c r="E98" i="21"/>
  <c r="F98" i="21"/>
  <c r="G98" i="21"/>
  <c r="H98" i="21"/>
  <c r="I98" i="21"/>
  <c r="J98" i="21"/>
  <c r="K98" i="21"/>
  <c r="L98" i="21"/>
  <c r="M98" i="21"/>
  <c r="N98" i="21"/>
  <c r="O98" i="21"/>
  <c r="P98" i="21"/>
  <c r="C99" i="21"/>
  <c r="D99" i="21"/>
  <c r="E99" i="21"/>
  <c r="F99" i="21"/>
  <c r="G99" i="21"/>
  <c r="H99" i="21"/>
  <c r="I99" i="21"/>
  <c r="J99" i="21"/>
  <c r="K99" i="21"/>
  <c r="L99" i="21"/>
  <c r="M99" i="21"/>
  <c r="N99" i="21"/>
  <c r="O99" i="21"/>
  <c r="P99" i="21"/>
  <c r="C100" i="21"/>
  <c r="D100" i="21"/>
  <c r="E100" i="21"/>
  <c r="F100" i="21"/>
  <c r="G100" i="21"/>
  <c r="H100" i="21"/>
  <c r="I100" i="21"/>
  <c r="J100" i="21"/>
  <c r="K100" i="21"/>
  <c r="L100" i="21"/>
  <c r="M100" i="21"/>
  <c r="N100" i="21"/>
  <c r="O100" i="21"/>
  <c r="P100" i="21"/>
  <c r="C101" i="21"/>
  <c r="D101" i="21"/>
  <c r="E101" i="21"/>
  <c r="F101" i="21"/>
  <c r="G101" i="21"/>
  <c r="H101" i="21"/>
  <c r="I101" i="21"/>
  <c r="J101" i="21"/>
  <c r="K101" i="21"/>
  <c r="L101" i="21"/>
  <c r="M101" i="21"/>
  <c r="N101" i="21"/>
  <c r="O101" i="21"/>
  <c r="P101" i="21"/>
  <c r="C102" i="21"/>
  <c r="D102" i="21"/>
  <c r="E102" i="21"/>
  <c r="F102" i="21"/>
  <c r="G102" i="21"/>
  <c r="H102" i="21"/>
  <c r="I102" i="21"/>
  <c r="J102" i="21"/>
  <c r="K102" i="21"/>
  <c r="L102" i="21"/>
  <c r="M102" i="21"/>
  <c r="N102" i="21"/>
  <c r="O102" i="21"/>
  <c r="P102" i="21"/>
  <c r="C103" i="21"/>
  <c r="D103" i="21"/>
  <c r="E103" i="21"/>
  <c r="F103" i="21"/>
  <c r="G103" i="21"/>
  <c r="H103" i="21"/>
  <c r="I103" i="21"/>
  <c r="J103" i="21"/>
  <c r="K103" i="21"/>
  <c r="L103" i="21"/>
  <c r="M103" i="21"/>
  <c r="N103" i="21"/>
  <c r="O103" i="21"/>
  <c r="P103" i="21"/>
  <c r="C104" i="21"/>
  <c r="D104" i="21"/>
  <c r="E104" i="21"/>
  <c r="F104" i="21"/>
  <c r="G104" i="21"/>
  <c r="H104" i="21"/>
  <c r="I104" i="21"/>
  <c r="J104" i="21"/>
  <c r="K104" i="21"/>
  <c r="L104" i="21"/>
  <c r="M104" i="21"/>
  <c r="N104" i="21"/>
  <c r="O104" i="21"/>
  <c r="P104" i="21"/>
  <c r="C105" i="21"/>
  <c r="D105" i="21"/>
  <c r="E105" i="21"/>
  <c r="F105" i="21"/>
  <c r="G105" i="21"/>
  <c r="H105" i="21"/>
  <c r="I105" i="21"/>
  <c r="J105" i="21"/>
  <c r="K105" i="21"/>
  <c r="L105" i="21"/>
  <c r="M105" i="21"/>
  <c r="N105" i="21"/>
  <c r="O105" i="21"/>
  <c r="P105" i="21"/>
  <c r="C106" i="21"/>
  <c r="D106" i="21"/>
  <c r="E106" i="21"/>
  <c r="F106" i="21"/>
  <c r="G106" i="21"/>
  <c r="H106" i="21"/>
  <c r="I106" i="21"/>
  <c r="J106" i="21"/>
  <c r="K106" i="21"/>
  <c r="L106" i="21"/>
  <c r="M106" i="21"/>
  <c r="N106" i="21"/>
  <c r="O106" i="21"/>
  <c r="P106" i="21"/>
  <c r="C107" i="21"/>
  <c r="D107" i="21"/>
  <c r="E107" i="21"/>
  <c r="F107" i="21"/>
  <c r="G107" i="21"/>
  <c r="H107" i="21"/>
  <c r="I107" i="21"/>
  <c r="J107" i="21"/>
  <c r="K107" i="21"/>
  <c r="L107" i="21"/>
  <c r="M107" i="21"/>
  <c r="N107" i="21"/>
  <c r="O107" i="21"/>
  <c r="P107" i="21"/>
  <c r="C108" i="21"/>
  <c r="D108" i="21"/>
  <c r="E108" i="21"/>
  <c r="F108" i="21"/>
  <c r="G108" i="21"/>
  <c r="H108" i="21"/>
  <c r="I108" i="21"/>
  <c r="J108" i="21"/>
  <c r="K108" i="21"/>
  <c r="L108" i="21"/>
  <c r="M108" i="21"/>
  <c r="N108" i="21"/>
  <c r="O108" i="21"/>
  <c r="P108" i="21"/>
  <c r="C109" i="21"/>
  <c r="D109" i="21"/>
  <c r="E109" i="21"/>
  <c r="F109" i="21"/>
  <c r="G109" i="21"/>
  <c r="H109" i="21"/>
  <c r="I109" i="21"/>
  <c r="J109" i="21"/>
  <c r="K109" i="21"/>
  <c r="L109" i="21"/>
  <c r="M109" i="21"/>
  <c r="N109" i="21"/>
  <c r="O109" i="21"/>
  <c r="P109" i="21"/>
  <c r="C110" i="21"/>
  <c r="D110" i="21"/>
  <c r="E110" i="21"/>
  <c r="F110" i="21"/>
  <c r="G110" i="21"/>
  <c r="H110" i="21"/>
  <c r="I110" i="21"/>
  <c r="J110" i="21"/>
  <c r="K110" i="21"/>
  <c r="L110" i="21"/>
  <c r="M110" i="21"/>
  <c r="N110" i="21"/>
  <c r="O110" i="21"/>
  <c r="P110" i="21"/>
  <c r="C111" i="21"/>
  <c r="D111" i="21"/>
  <c r="E111" i="21"/>
  <c r="F111" i="21"/>
  <c r="G111" i="21"/>
  <c r="H111" i="21"/>
  <c r="I111" i="21"/>
  <c r="J111" i="21"/>
  <c r="K111" i="21"/>
  <c r="L111" i="21"/>
  <c r="M111" i="21"/>
  <c r="N111" i="21"/>
  <c r="O111" i="21"/>
  <c r="P111" i="21"/>
  <c r="C112" i="21"/>
  <c r="D112" i="21"/>
  <c r="E112" i="21"/>
  <c r="F112" i="21"/>
  <c r="G112" i="21"/>
  <c r="H112" i="21"/>
  <c r="I112" i="21"/>
  <c r="J112" i="21"/>
  <c r="K112" i="21"/>
  <c r="L112" i="21"/>
  <c r="M112" i="21"/>
  <c r="N112" i="21"/>
  <c r="O112" i="21"/>
  <c r="P112" i="21"/>
  <c r="C113" i="21"/>
  <c r="D113" i="21"/>
  <c r="E113" i="21"/>
  <c r="F113" i="21"/>
  <c r="G113" i="21"/>
  <c r="H113" i="21"/>
  <c r="I113" i="21"/>
  <c r="J113" i="21"/>
  <c r="K113" i="21"/>
  <c r="L113" i="21"/>
  <c r="M113" i="21"/>
  <c r="N113" i="21"/>
  <c r="O113" i="21"/>
  <c r="P113" i="21"/>
  <c r="C114" i="21"/>
  <c r="D114" i="21"/>
  <c r="E114" i="21"/>
  <c r="F114" i="21"/>
  <c r="G114" i="21"/>
  <c r="H114" i="21"/>
  <c r="I114" i="21"/>
  <c r="J114" i="21"/>
  <c r="K114" i="21"/>
  <c r="L114" i="21"/>
  <c r="M114" i="21"/>
  <c r="N114" i="21"/>
  <c r="O114" i="21"/>
  <c r="P114" i="21"/>
  <c r="C115" i="21"/>
  <c r="D115" i="21"/>
  <c r="E115" i="21"/>
  <c r="F115" i="21"/>
  <c r="G115" i="21"/>
  <c r="H115" i="21"/>
  <c r="I115" i="21"/>
  <c r="J115" i="21"/>
  <c r="K115" i="21"/>
  <c r="L115" i="21"/>
  <c r="M115" i="21"/>
  <c r="N115" i="21"/>
  <c r="O115" i="21"/>
  <c r="P115" i="21"/>
  <c r="C116" i="21"/>
  <c r="D116" i="21"/>
  <c r="E116" i="21"/>
  <c r="F116" i="21"/>
  <c r="G116" i="21"/>
  <c r="H116" i="21"/>
  <c r="I116" i="21"/>
  <c r="J116" i="21"/>
  <c r="K116" i="21"/>
  <c r="L116" i="21"/>
  <c r="M116" i="21"/>
  <c r="N116" i="21"/>
  <c r="O116" i="21"/>
  <c r="P116" i="21"/>
  <c r="C117" i="21"/>
  <c r="D117" i="21"/>
  <c r="E117" i="21"/>
  <c r="F117" i="21"/>
  <c r="G117" i="21"/>
  <c r="H117" i="21"/>
  <c r="I117" i="21"/>
  <c r="J117" i="21"/>
  <c r="K117" i="21"/>
  <c r="L117" i="21"/>
  <c r="M117" i="21"/>
  <c r="N117" i="21"/>
  <c r="O117" i="21"/>
  <c r="P117" i="21"/>
  <c r="C118" i="21"/>
  <c r="D118" i="21"/>
  <c r="E118" i="21"/>
  <c r="F118" i="21"/>
  <c r="G118" i="21"/>
  <c r="H118" i="21"/>
  <c r="I118" i="21"/>
  <c r="J118" i="21"/>
  <c r="K118" i="21"/>
  <c r="L118" i="21"/>
  <c r="M118" i="21"/>
  <c r="N118" i="21"/>
  <c r="O118" i="21"/>
  <c r="P118" i="21"/>
  <c r="C119" i="21"/>
  <c r="D119" i="21"/>
  <c r="E119" i="21"/>
  <c r="F119" i="21"/>
  <c r="G119" i="21"/>
  <c r="H119" i="21"/>
  <c r="I119" i="21"/>
  <c r="J119" i="21"/>
  <c r="K119" i="21"/>
  <c r="L119" i="21"/>
  <c r="M119" i="21"/>
  <c r="N119" i="21"/>
  <c r="O119" i="21"/>
  <c r="P119" i="21"/>
  <c r="C120" i="21"/>
  <c r="D120" i="21"/>
  <c r="E120" i="21"/>
  <c r="F120" i="21"/>
  <c r="G120" i="21"/>
  <c r="H120" i="21"/>
  <c r="I120" i="21"/>
  <c r="J120" i="21"/>
  <c r="K120" i="21"/>
  <c r="L120" i="21"/>
  <c r="M120" i="21"/>
  <c r="N120" i="21"/>
  <c r="O120" i="21"/>
  <c r="P120" i="21"/>
  <c r="C121" i="21"/>
  <c r="D121" i="21"/>
  <c r="E121" i="21"/>
  <c r="F121" i="21"/>
  <c r="G121" i="21"/>
  <c r="H121" i="21"/>
  <c r="I121" i="21"/>
  <c r="J121" i="21"/>
  <c r="K121" i="21"/>
  <c r="L121" i="21"/>
  <c r="M121" i="21"/>
  <c r="N121" i="21"/>
  <c r="O121" i="21"/>
  <c r="P121" i="21"/>
  <c r="C122" i="21"/>
  <c r="D122" i="21"/>
  <c r="E122" i="21"/>
  <c r="F122" i="21"/>
  <c r="G122" i="21"/>
  <c r="H122" i="21"/>
  <c r="I122" i="21"/>
  <c r="J122" i="21"/>
  <c r="K122" i="21"/>
  <c r="L122" i="21"/>
  <c r="M122" i="21"/>
  <c r="N122" i="21"/>
  <c r="O122" i="21"/>
  <c r="P122" i="21"/>
  <c r="C123" i="21"/>
  <c r="D123" i="21"/>
  <c r="E123" i="21"/>
  <c r="F123" i="21"/>
  <c r="G123" i="21"/>
  <c r="H123" i="21"/>
  <c r="I123" i="21"/>
  <c r="J123" i="21"/>
  <c r="K123" i="21"/>
  <c r="L123" i="21"/>
  <c r="M123" i="21"/>
  <c r="N123" i="21"/>
  <c r="O123" i="21"/>
  <c r="P123" i="21"/>
  <c r="C124" i="21"/>
  <c r="D124" i="21"/>
  <c r="E124" i="21"/>
  <c r="F124" i="21"/>
  <c r="G124" i="21"/>
  <c r="H124" i="21"/>
  <c r="I124" i="21"/>
  <c r="J124" i="21"/>
  <c r="K124" i="21"/>
  <c r="L124" i="21"/>
  <c r="M124" i="21"/>
  <c r="N124" i="21"/>
  <c r="O124" i="21"/>
  <c r="P124" i="21"/>
  <c r="C125" i="21"/>
  <c r="D125" i="21"/>
  <c r="E125" i="21"/>
  <c r="F125" i="21"/>
  <c r="G125" i="21"/>
  <c r="H125" i="21"/>
  <c r="I125" i="21"/>
  <c r="J125" i="21"/>
  <c r="K125" i="21"/>
  <c r="L125" i="21"/>
  <c r="M125" i="21"/>
  <c r="N125" i="21"/>
  <c r="O125" i="21"/>
  <c r="P125" i="21"/>
  <c r="C126" i="21"/>
  <c r="D126" i="21"/>
  <c r="E126" i="21"/>
  <c r="F126" i="21"/>
  <c r="G126" i="21"/>
  <c r="H126" i="21"/>
  <c r="I126" i="21"/>
  <c r="J126" i="21"/>
  <c r="K126" i="21"/>
  <c r="L126" i="21"/>
  <c r="M126" i="21"/>
  <c r="N126" i="21"/>
  <c r="O126" i="21"/>
  <c r="P126" i="21"/>
  <c r="C127" i="21"/>
  <c r="D127" i="21"/>
  <c r="E127" i="21"/>
  <c r="F127" i="21"/>
  <c r="G127" i="21"/>
  <c r="H127" i="21"/>
  <c r="I127" i="21"/>
  <c r="J127" i="21"/>
  <c r="K127" i="21"/>
  <c r="L127" i="21"/>
  <c r="M127" i="21"/>
  <c r="N127" i="21"/>
  <c r="O127" i="21"/>
  <c r="P127" i="21"/>
  <c r="C128" i="21"/>
  <c r="D128" i="21"/>
  <c r="E128" i="21"/>
  <c r="F128" i="21"/>
  <c r="G128" i="21"/>
  <c r="H128" i="21"/>
  <c r="I128" i="21"/>
  <c r="J128" i="21"/>
  <c r="K128" i="21"/>
  <c r="L128" i="21"/>
  <c r="M128" i="21"/>
  <c r="N128" i="21"/>
  <c r="O128" i="21"/>
  <c r="P128" i="21"/>
  <c r="C129" i="21"/>
  <c r="D129" i="21"/>
  <c r="E129" i="21"/>
  <c r="F129" i="21"/>
  <c r="G129" i="21"/>
  <c r="H129" i="21"/>
  <c r="I129" i="21"/>
  <c r="J129" i="21"/>
  <c r="K129" i="21"/>
  <c r="L129" i="21"/>
  <c r="M129" i="21"/>
  <c r="N129" i="21"/>
  <c r="O129" i="21"/>
  <c r="P129" i="21"/>
  <c r="C130" i="21"/>
  <c r="D130" i="21"/>
  <c r="E130" i="21"/>
  <c r="F130" i="21"/>
  <c r="G130" i="21"/>
  <c r="H130" i="21"/>
  <c r="I130" i="21"/>
  <c r="J130" i="21"/>
  <c r="K130" i="21"/>
  <c r="L130" i="21"/>
  <c r="M130" i="21"/>
  <c r="N130" i="21"/>
  <c r="O130" i="21"/>
  <c r="P130" i="21"/>
  <c r="P5" i="21"/>
  <c r="O5" i="21"/>
  <c r="N5" i="21"/>
  <c r="M5" i="21"/>
  <c r="L5" i="21"/>
  <c r="K5" i="21"/>
  <c r="J5" i="21"/>
  <c r="I5" i="21"/>
  <c r="H5" i="21"/>
  <c r="G5" i="21"/>
  <c r="F5" i="21"/>
  <c r="E5" i="21"/>
  <c r="D5" i="21"/>
  <c r="C5" i="21"/>
  <c r="C5" i="22"/>
  <c r="C6" i="20"/>
  <c r="D6" i="20"/>
  <c r="E6" i="20"/>
  <c r="F6" i="20"/>
  <c r="G6" i="20"/>
  <c r="H6" i="20"/>
  <c r="I6" i="20"/>
  <c r="J6" i="20"/>
  <c r="K6" i="20"/>
  <c r="L6" i="20"/>
  <c r="M6" i="20"/>
  <c r="N6" i="20"/>
  <c r="O6" i="20"/>
  <c r="P6" i="20"/>
  <c r="C7" i="20"/>
  <c r="D7" i="20"/>
  <c r="E7" i="20"/>
  <c r="F7" i="20"/>
  <c r="G7" i="20"/>
  <c r="H7" i="20"/>
  <c r="I7" i="20"/>
  <c r="J7" i="20"/>
  <c r="K7" i="20"/>
  <c r="L7" i="20"/>
  <c r="M7" i="20"/>
  <c r="N7" i="20"/>
  <c r="O7" i="20"/>
  <c r="P7" i="20"/>
  <c r="C8" i="20"/>
  <c r="D8" i="20"/>
  <c r="E8" i="20"/>
  <c r="F8" i="20"/>
  <c r="G8" i="20"/>
  <c r="H8" i="20"/>
  <c r="I8" i="20"/>
  <c r="J8" i="20"/>
  <c r="K8" i="20"/>
  <c r="L8" i="20"/>
  <c r="M8" i="20"/>
  <c r="N8" i="20"/>
  <c r="O8" i="20"/>
  <c r="P8" i="20"/>
  <c r="C9" i="20"/>
  <c r="D9" i="20"/>
  <c r="E9" i="20"/>
  <c r="F9" i="20"/>
  <c r="G9" i="20"/>
  <c r="H9" i="20"/>
  <c r="I9" i="20"/>
  <c r="J9" i="20"/>
  <c r="K9" i="20"/>
  <c r="L9" i="20"/>
  <c r="M9" i="20"/>
  <c r="N9" i="20"/>
  <c r="O9" i="20"/>
  <c r="P9" i="20"/>
  <c r="C10" i="20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C11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C12" i="20"/>
  <c r="D12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C13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C14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C15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C16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C17" i="20"/>
  <c r="D17" i="20"/>
  <c r="E17" i="20"/>
  <c r="F17" i="20"/>
  <c r="G17" i="20"/>
  <c r="H17" i="20"/>
  <c r="I17" i="20"/>
  <c r="J17" i="20"/>
  <c r="K17" i="20"/>
  <c r="L17" i="20"/>
  <c r="M17" i="20"/>
  <c r="N17" i="20"/>
  <c r="O17" i="20"/>
  <c r="P17" i="20"/>
  <c r="C18" i="20"/>
  <c r="D18" i="20"/>
  <c r="E18" i="20"/>
  <c r="F18" i="20"/>
  <c r="G18" i="20"/>
  <c r="H18" i="20"/>
  <c r="I18" i="20"/>
  <c r="J18" i="20"/>
  <c r="K18" i="20"/>
  <c r="L18" i="20"/>
  <c r="M18" i="20"/>
  <c r="N18" i="20"/>
  <c r="O18" i="20"/>
  <c r="P18" i="20"/>
  <c r="C19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C20" i="20"/>
  <c r="D20" i="20"/>
  <c r="E20" i="20"/>
  <c r="F20" i="20"/>
  <c r="G20" i="20"/>
  <c r="H20" i="20"/>
  <c r="I20" i="20"/>
  <c r="J20" i="20"/>
  <c r="K20" i="20"/>
  <c r="L20" i="20"/>
  <c r="M20" i="20"/>
  <c r="N20" i="20"/>
  <c r="O20" i="20"/>
  <c r="P20" i="20"/>
  <c r="C21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C22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C23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C24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C25" i="20"/>
  <c r="D25" i="20"/>
  <c r="E25" i="20"/>
  <c r="F25" i="20"/>
  <c r="G25" i="20"/>
  <c r="H25" i="20"/>
  <c r="I25" i="20"/>
  <c r="J25" i="20"/>
  <c r="K25" i="20"/>
  <c r="L25" i="20"/>
  <c r="M25" i="20"/>
  <c r="N25" i="20"/>
  <c r="O25" i="20"/>
  <c r="P25" i="20"/>
  <c r="C26" i="20"/>
  <c r="D26" i="20"/>
  <c r="E26" i="20"/>
  <c r="F26" i="20"/>
  <c r="G26" i="20"/>
  <c r="H26" i="20"/>
  <c r="I26" i="20"/>
  <c r="J26" i="20"/>
  <c r="K26" i="20"/>
  <c r="L26" i="20"/>
  <c r="M26" i="20"/>
  <c r="N26" i="20"/>
  <c r="O26" i="20"/>
  <c r="P26" i="20"/>
  <c r="C27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C28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C29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C30" i="20"/>
  <c r="D30" i="20"/>
  <c r="E30" i="20"/>
  <c r="F30" i="20"/>
  <c r="G30" i="20"/>
  <c r="H30" i="20"/>
  <c r="I30" i="20"/>
  <c r="J30" i="20"/>
  <c r="K30" i="20"/>
  <c r="L30" i="20"/>
  <c r="M30" i="20"/>
  <c r="N30" i="20"/>
  <c r="O30" i="20"/>
  <c r="P30" i="20"/>
  <c r="C31" i="20"/>
  <c r="D31" i="20"/>
  <c r="E31" i="20"/>
  <c r="F31" i="20"/>
  <c r="G31" i="20"/>
  <c r="H31" i="20"/>
  <c r="I31" i="20"/>
  <c r="J31" i="20"/>
  <c r="K31" i="20"/>
  <c r="L31" i="20"/>
  <c r="M31" i="20"/>
  <c r="N31" i="20"/>
  <c r="O31" i="20"/>
  <c r="P31" i="20"/>
  <c r="C32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C33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C34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C35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C36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C37" i="20"/>
  <c r="D37" i="20"/>
  <c r="E37" i="20"/>
  <c r="F37" i="20"/>
  <c r="G37" i="20"/>
  <c r="H37" i="20"/>
  <c r="I37" i="20"/>
  <c r="J37" i="20"/>
  <c r="K37" i="20"/>
  <c r="L37" i="20"/>
  <c r="M37" i="20"/>
  <c r="N37" i="20"/>
  <c r="O37" i="20"/>
  <c r="P37" i="20"/>
  <c r="C38" i="20"/>
  <c r="D38" i="20"/>
  <c r="E38" i="20"/>
  <c r="F38" i="20"/>
  <c r="G38" i="20"/>
  <c r="H38" i="20"/>
  <c r="I38" i="20"/>
  <c r="J38" i="20"/>
  <c r="K38" i="20"/>
  <c r="L38" i="20"/>
  <c r="M38" i="20"/>
  <c r="N38" i="20"/>
  <c r="O38" i="20"/>
  <c r="P38" i="20"/>
  <c r="C39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C40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C41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C42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C43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C44" i="20"/>
  <c r="D44" i="20"/>
  <c r="E44" i="20"/>
  <c r="F44" i="20"/>
  <c r="G44" i="20"/>
  <c r="H44" i="20"/>
  <c r="I44" i="20"/>
  <c r="J44" i="20"/>
  <c r="K44" i="20"/>
  <c r="L44" i="20"/>
  <c r="M44" i="20"/>
  <c r="N44" i="20"/>
  <c r="O44" i="20"/>
  <c r="P44" i="20"/>
  <c r="C45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C46" i="20"/>
  <c r="D46" i="20"/>
  <c r="E46" i="20"/>
  <c r="F46" i="20"/>
  <c r="G46" i="20"/>
  <c r="H46" i="20"/>
  <c r="I46" i="20"/>
  <c r="J46" i="20"/>
  <c r="K46" i="20"/>
  <c r="L46" i="20"/>
  <c r="M46" i="20"/>
  <c r="N46" i="20"/>
  <c r="O46" i="20"/>
  <c r="P46" i="20"/>
  <c r="C47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C48" i="20"/>
  <c r="D48" i="20"/>
  <c r="E48" i="20"/>
  <c r="F48" i="20"/>
  <c r="G48" i="20"/>
  <c r="H48" i="20"/>
  <c r="I48" i="20"/>
  <c r="J48" i="20"/>
  <c r="K48" i="20"/>
  <c r="L48" i="20"/>
  <c r="M48" i="20"/>
  <c r="N48" i="20"/>
  <c r="O48" i="20"/>
  <c r="P48" i="20"/>
  <c r="C49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C50" i="20"/>
  <c r="D50" i="20"/>
  <c r="E50" i="20"/>
  <c r="F50" i="20"/>
  <c r="G50" i="20"/>
  <c r="H50" i="20"/>
  <c r="I50" i="20"/>
  <c r="J50" i="20"/>
  <c r="K50" i="20"/>
  <c r="L50" i="20"/>
  <c r="M50" i="20"/>
  <c r="N50" i="20"/>
  <c r="O50" i="20"/>
  <c r="P50" i="20"/>
  <c r="C51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C52" i="20"/>
  <c r="D52" i="20"/>
  <c r="E52" i="20"/>
  <c r="F52" i="20"/>
  <c r="G52" i="20"/>
  <c r="H52" i="20"/>
  <c r="I52" i="20"/>
  <c r="J52" i="20"/>
  <c r="K52" i="20"/>
  <c r="L52" i="20"/>
  <c r="M52" i="20"/>
  <c r="N52" i="20"/>
  <c r="O52" i="20"/>
  <c r="P52" i="20"/>
  <c r="C53" i="20"/>
  <c r="D53" i="20"/>
  <c r="E53" i="20"/>
  <c r="F53" i="20"/>
  <c r="G53" i="20"/>
  <c r="H53" i="20"/>
  <c r="I53" i="20"/>
  <c r="J53" i="20"/>
  <c r="K53" i="20"/>
  <c r="L53" i="20"/>
  <c r="M53" i="20"/>
  <c r="N53" i="20"/>
  <c r="O53" i="20"/>
  <c r="P53" i="20"/>
  <c r="C54" i="20"/>
  <c r="D54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C55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C56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C57" i="20"/>
  <c r="D57" i="20"/>
  <c r="E57" i="20"/>
  <c r="F57" i="20"/>
  <c r="G57" i="20"/>
  <c r="H57" i="20"/>
  <c r="I57" i="20"/>
  <c r="J57" i="20"/>
  <c r="K57" i="20"/>
  <c r="L57" i="20"/>
  <c r="M57" i="20"/>
  <c r="N57" i="20"/>
  <c r="O57" i="20"/>
  <c r="P57" i="20"/>
  <c r="C58" i="20"/>
  <c r="D58" i="20"/>
  <c r="E58" i="20"/>
  <c r="F58" i="20"/>
  <c r="G58" i="20"/>
  <c r="H58" i="20"/>
  <c r="I58" i="20"/>
  <c r="J58" i="20"/>
  <c r="K58" i="20"/>
  <c r="L58" i="20"/>
  <c r="M58" i="20"/>
  <c r="N58" i="20"/>
  <c r="O58" i="20"/>
  <c r="P58" i="20"/>
  <c r="C59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C60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C61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C62" i="20"/>
  <c r="D62" i="20"/>
  <c r="E62" i="20"/>
  <c r="F62" i="20"/>
  <c r="G62" i="20"/>
  <c r="H62" i="20"/>
  <c r="I62" i="20"/>
  <c r="J62" i="20"/>
  <c r="K62" i="20"/>
  <c r="L62" i="20"/>
  <c r="M62" i="20"/>
  <c r="N62" i="20"/>
  <c r="O62" i="20"/>
  <c r="P62" i="20"/>
  <c r="C63" i="20"/>
  <c r="D63" i="20"/>
  <c r="E63" i="20"/>
  <c r="F63" i="20"/>
  <c r="G63" i="20"/>
  <c r="H63" i="20"/>
  <c r="I63" i="20"/>
  <c r="J63" i="20"/>
  <c r="K63" i="20"/>
  <c r="L63" i="20"/>
  <c r="M63" i="20"/>
  <c r="N63" i="20"/>
  <c r="O63" i="20"/>
  <c r="P63" i="20"/>
  <c r="C64" i="20"/>
  <c r="D64" i="20"/>
  <c r="E64" i="20"/>
  <c r="F64" i="20"/>
  <c r="G64" i="20"/>
  <c r="H64" i="20"/>
  <c r="I64" i="20"/>
  <c r="J64" i="20"/>
  <c r="K64" i="20"/>
  <c r="L64" i="20"/>
  <c r="M64" i="20"/>
  <c r="N64" i="20"/>
  <c r="O64" i="20"/>
  <c r="P64" i="20"/>
  <c r="C65" i="20"/>
  <c r="D65" i="20"/>
  <c r="E65" i="20"/>
  <c r="F65" i="20"/>
  <c r="G65" i="20"/>
  <c r="H65" i="20"/>
  <c r="I65" i="20"/>
  <c r="J65" i="20"/>
  <c r="K65" i="20"/>
  <c r="L65" i="20"/>
  <c r="M65" i="20"/>
  <c r="N65" i="20"/>
  <c r="O65" i="20"/>
  <c r="P65" i="20"/>
  <c r="C66" i="20"/>
  <c r="D66" i="20"/>
  <c r="E66" i="20"/>
  <c r="F66" i="20"/>
  <c r="G66" i="20"/>
  <c r="H66" i="20"/>
  <c r="I66" i="20"/>
  <c r="J66" i="20"/>
  <c r="K66" i="20"/>
  <c r="L66" i="20"/>
  <c r="M66" i="20"/>
  <c r="N66" i="20"/>
  <c r="O66" i="20"/>
  <c r="P66" i="20"/>
  <c r="C67" i="20"/>
  <c r="D67" i="20"/>
  <c r="E67" i="20"/>
  <c r="F67" i="20"/>
  <c r="G67" i="20"/>
  <c r="H67" i="20"/>
  <c r="I67" i="20"/>
  <c r="J67" i="20"/>
  <c r="K67" i="20"/>
  <c r="L67" i="20"/>
  <c r="M67" i="20"/>
  <c r="N67" i="20"/>
  <c r="O67" i="20"/>
  <c r="P67" i="20"/>
  <c r="C68" i="20"/>
  <c r="D68" i="20"/>
  <c r="E68" i="20"/>
  <c r="F68" i="20"/>
  <c r="G68" i="20"/>
  <c r="H68" i="20"/>
  <c r="I68" i="20"/>
  <c r="J68" i="20"/>
  <c r="K68" i="20"/>
  <c r="L68" i="20"/>
  <c r="M68" i="20"/>
  <c r="N68" i="20"/>
  <c r="O68" i="20"/>
  <c r="P68" i="20"/>
  <c r="C69" i="20"/>
  <c r="D69" i="20"/>
  <c r="E69" i="20"/>
  <c r="F69" i="20"/>
  <c r="G69" i="20"/>
  <c r="H69" i="20"/>
  <c r="I69" i="20"/>
  <c r="J69" i="20"/>
  <c r="K69" i="20"/>
  <c r="L69" i="20"/>
  <c r="M69" i="20"/>
  <c r="N69" i="20"/>
  <c r="O69" i="20"/>
  <c r="P69" i="20"/>
  <c r="C70" i="20"/>
  <c r="D70" i="20"/>
  <c r="E70" i="20"/>
  <c r="F70" i="20"/>
  <c r="G70" i="20"/>
  <c r="H70" i="20"/>
  <c r="I70" i="20"/>
  <c r="J70" i="20"/>
  <c r="K70" i="20"/>
  <c r="L70" i="20"/>
  <c r="M70" i="20"/>
  <c r="N70" i="20"/>
  <c r="O70" i="20"/>
  <c r="P70" i="20"/>
  <c r="C71" i="20"/>
  <c r="D71" i="20"/>
  <c r="E71" i="20"/>
  <c r="F71" i="20"/>
  <c r="G71" i="20"/>
  <c r="H71" i="20"/>
  <c r="I71" i="20"/>
  <c r="J71" i="20"/>
  <c r="K71" i="20"/>
  <c r="L71" i="20"/>
  <c r="M71" i="20"/>
  <c r="N71" i="20"/>
  <c r="O71" i="20"/>
  <c r="P71" i="20"/>
  <c r="C72" i="20"/>
  <c r="D72" i="20"/>
  <c r="E72" i="20"/>
  <c r="F72" i="20"/>
  <c r="G72" i="20"/>
  <c r="H72" i="20"/>
  <c r="I72" i="20"/>
  <c r="J72" i="20"/>
  <c r="K72" i="20"/>
  <c r="L72" i="20"/>
  <c r="M72" i="20"/>
  <c r="N72" i="20"/>
  <c r="O72" i="20"/>
  <c r="P72" i="20"/>
  <c r="C73" i="20"/>
  <c r="D73" i="20"/>
  <c r="E73" i="20"/>
  <c r="F73" i="20"/>
  <c r="G73" i="20"/>
  <c r="H73" i="20"/>
  <c r="I73" i="20"/>
  <c r="J73" i="20"/>
  <c r="K73" i="20"/>
  <c r="L73" i="20"/>
  <c r="M73" i="20"/>
  <c r="N73" i="20"/>
  <c r="O73" i="20"/>
  <c r="P73" i="20"/>
  <c r="C74" i="20"/>
  <c r="D74" i="20"/>
  <c r="E74" i="20"/>
  <c r="F74" i="20"/>
  <c r="G74" i="20"/>
  <c r="H74" i="20"/>
  <c r="I74" i="20"/>
  <c r="J74" i="20"/>
  <c r="K74" i="20"/>
  <c r="L74" i="20"/>
  <c r="M74" i="20"/>
  <c r="N74" i="20"/>
  <c r="O74" i="20"/>
  <c r="P74" i="20"/>
  <c r="C75" i="20"/>
  <c r="D75" i="20"/>
  <c r="E75" i="20"/>
  <c r="F75" i="20"/>
  <c r="G75" i="20"/>
  <c r="H75" i="20"/>
  <c r="I75" i="20"/>
  <c r="J75" i="20"/>
  <c r="K75" i="20"/>
  <c r="L75" i="20"/>
  <c r="M75" i="20"/>
  <c r="N75" i="20"/>
  <c r="O75" i="20"/>
  <c r="P75" i="20"/>
  <c r="C76" i="20"/>
  <c r="D76" i="20"/>
  <c r="E76" i="20"/>
  <c r="F76" i="20"/>
  <c r="G76" i="20"/>
  <c r="H76" i="20"/>
  <c r="I76" i="20"/>
  <c r="J76" i="20"/>
  <c r="K76" i="20"/>
  <c r="L76" i="20"/>
  <c r="M76" i="20"/>
  <c r="N76" i="20"/>
  <c r="O76" i="20"/>
  <c r="P76" i="20"/>
  <c r="C77" i="20"/>
  <c r="D77" i="20"/>
  <c r="E77" i="20"/>
  <c r="F77" i="20"/>
  <c r="G77" i="20"/>
  <c r="H77" i="20"/>
  <c r="I77" i="20"/>
  <c r="J77" i="20"/>
  <c r="K77" i="20"/>
  <c r="L77" i="20"/>
  <c r="M77" i="20"/>
  <c r="N77" i="20"/>
  <c r="O77" i="20"/>
  <c r="P77" i="20"/>
  <c r="C78" i="20"/>
  <c r="D78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C79" i="20"/>
  <c r="D79" i="20"/>
  <c r="E79" i="20"/>
  <c r="F79" i="20"/>
  <c r="G79" i="20"/>
  <c r="H79" i="20"/>
  <c r="I79" i="20"/>
  <c r="J79" i="20"/>
  <c r="K79" i="20"/>
  <c r="L79" i="20"/>
  <c r="M79" i="20"/>
  <c r="N79" i="20"/>
  <c r="O79" i="20"/>
  <c r="P79" i="20"/>
  <c r="C80" i="20"/>
  <c r="D80" i="20"/>
  <c r="E80" i="20"/>
  <c r="F80" i="20"/>
  <c r="G80" i="20"/>
  <c r="H80" i="20"/>
  <c r="I80" i="20"/>
  <c r="J80" i="20"/>
  <c r="K80" i="20"/>
  <c r="L80" i="20"/>
  <c r="M80" i="20"/>
  <c r="N80" i="20"/>
  <c r="O80" i="20"/>
  <c r="P80" i="20"/>
  <c r="C81" i="20"/>
  <c r="D81" i="20"/>
  <c r="E81" i="20"/>
  <c r="F81" i="20"/>
  <c r="G81" i="20"/>
  <c r="H81" i="20"/>
  <c r="I81" i="20"/>
  <c r="J81" i="20"/>
  <c r="K81" i="20"/>
  <c r="L81" i="20"/>
  <c r="M81" i="20"/>
  <c r="N81" i="20"/>
  <c r="O81" i="20"/>
  <c r="P81" i="20"/>
  <c r="C82" i="20"/>
  <c r="D82" i="20"/>
  <c r="E82" i="20"/>
  <c r="F82" i="20"/>
  <c r="G82" i="20"/>
  <c r="H82" i="20"/>
  <c r="I82" i="20"/>
  <c r="J82" i="20"/>
  <c r="K82" i="20"/>
  <c r="L82" i="20"/>
  <c r="M82" i="20"/>
  <c r="N82" i="20"/>
  <c r="O82" i="20"/>
  <c r="P82" i="20"/>
  <c r="C83" i="20"/>
  <c r="D83" i="20"/>
  <c r="E83" i="20"/>
  <c r="F83" i="20"/>
  <c r="G83" i="20"/>
  <c r="H83" i="20"/>
  <c r="I83" i="20"/>
  <c r="J83" i="20"/>
  <c r="K83" i="20"/>
  <c r="L83" i="20"/>
  <c r="M83" i="20"/>
  <c r="N83" i="20"/>
  <c r="O83" i="20"/>
  <c r="P83" i="20"/>
  <c r="C84" i="20"/>
  <c r="D84" i="20"/>
  <c r="E84" i="20"/>
  <c r="F84" i="20"/>
  <c r="G84" i="20"/>
  <c r="H84" i="20"/>
  <c r="I84" i="20"/>
  <c r="J84" i="20"/>
  <c r="K84" i="20"/>
  <c r="L84" i="20"/>
  <c r="M84" i="20"/>
  <c r="N84" i="20"/>
  <c r="O84" i="20"/>
  <c r="P84" i="20"/>
  <c r="C85" i="20"/>
  <c r="D85" i="20"/>
  <c r="E85" i="20"/>
  <c r="F85" i="20"/>
  <c r="G85" i="20"/>
  <c r="H85" i="20"/>
  <c r="I85" i="20"/>
  <c r="J85" i="20"/>
  <c r="K85" i="20"/>
  <c r="L85" i="20"/>
  <c r="M85" i="20"/>
  <c r="N85" i="20"/>
  <c r="O85" i="20"/>
  <c r="P85" i="20"/>
  <c r="C86" i="20"/>
  <c r="D86" i="20"/>
  <c r="E86" i="20"/>
  <c r="F86" i="20"/>
  <c r="G86" i="20"/>
  <c r="H86" i="20"/>
  <c r="I86" i="20"/>
  <c r="J86" i="20"/>
  <c r="K86" i="20"/>
  <c r="L86" i="20"/>
  <c r="M86" i="20"/>
  <c r="N86" i="20"/>
  <c r="O86" i="20"/>
  <c r="P86" i="20"/>
  <c r="C87" i="20"/>
  <c r="D87" i="20"/>
  <c r="E87" i="20"/>
  <c r="F87" i="20"/>
  <c r="G87" i="20"/>
  <c r="H87" i="20"/>
  <c r="I87" i="20"/>
  <c r="J87" i="20"/>
  <c r="K87" i="20"/>
  <c r="L87" i="20"/>
  <c r="M87" i="20"/>
  <c r="N87" i="20"/>
  <c r="O87" i="20"/>
  <c r="P87" i="20"/>
  <c r="C88" i="20"/>
  <c r="D88" i="20"/>
  <c r="E88" i="20"/>
  <c r="F88" i="20"/>
  <c r="G88" i="20"/>
  <c r="H88" i="20"/>
  <c r="I88" i="20"/>
  <c r="J88" i="20"/>
  <c r="K88" i="20"/>
  <c r="L88" i="20"/>
  <c r="M88" i="20"/>
  <c r="N88" i="20"/>
  <c r="O88" i="20"/>
  <c r="P88" i="20"/>
  <c r="C89" i="20"/>
  <c r="D89" i="20"/>
  <c r="E89" i="20"/>
  <c r="F89" i="20"/>
  <c r="G89" i="20"/>
  <c r="H89" i="20"/>
  <c r="I89" i="20"/>
  <c r="J89" i="20"/>
  <c r="K89" i="20"/>
  <c r="L89" i="20"/>
  <c r="M89" i="20"/>
  <c r="N89" i="20"/>
  <c r="O89" i="20"/>
  <c r="P89" i="20"/>
  <c r="C90" i="20"/>
  <c r="D90" i="20"/>
  <c r="E90" i="20"/>
  <c r="F90" i="20"/>
  <c r="G90" i="20"/>
  <c r="H90" i="20"/>
  <c r="I90" i="20"/>
  <c r="J90" i="20"/>
  <c r="K90" i="20"/>
  <c r="L90" i="20"/>
  <c r="M90" i="20"/>
  <c r="N90" i="20"/>
  <c r="O90" i="20"/>
  <c r="P90" i="20"/>
  <c r="C91" i="20"/>
  <c r="D91" i="20"/>
  <c r="E91" i="20"/>
  <c r="F91" i="20"/>
  <c r="G91" i="20"/>
  <c r="H91" i="20"/>
  <c r="I91" i="20"/>
  <c r="J91" i="20"/>
  <c r="K91" i="20"/>
  <c r="L91" i="20"/>
  <c r="M91" i="20"/>
  <c r="N91" i="20"/>
  <c r="O91" i="20"/>
  <c r="P91" i="20"/>
  <c r="C92" i="20"/>
  <c r="D92" i="20"/>
  <c r="E92" i="20"/>
  <c r="F92" i="20"/>
  <c r="G92" i="20"/>
  <c r="H92" i="20"/>
  <c r="I92" i="20"/>
  <c r="J92" i="20"/>
  <c r="K92" i="20"/>
  <c r="L92" i="20"/>
  <c r="M92" i="20"/>
  <c r="N92" i="20"/>
  <c r="O92" i="20"/>
  <c r="P92" i="20"/>
  <c r="C93" i="20"/>
  <c r="D93" i="20"/>
  <c r="E93" i="20"/>
  <c r="F93" i="20"/>
  <c r="G93" i="20"/>
  <c r="H93" i="20"/>
  <c r="I93" i="20"/>
  <c r="J93" i="20"/>
  <c r="K93" i="20"/>
  <c r="L93" i="20"/>
  <c r="M93" i="20"/>
  <c r="N93" i="20"/>
  <c r="O93" i="20"/>
  <c r="P93" i="20"/>
  <c r="C94" i="20"/>
  <c r="D94" i="20"/>
  <c r="E94" i="20"/>
  <c r="F94" i="20"/>
  <c r="G94" i="20"/>
  <c r="H94" i="20"/>
  <c r="I94" i="20"/>
  <c r="J94" i="20"/>
  <c r="K94" i="20"/>
  <c r="L94" i="20"/>
  <c r="M94" i="20"/>
  <c r="N94" i="20"/>
  <c r="O94" i="20"/>
  <c r="P94" i="20"/>
  <c r="C95" i="20"/>
  <c r="D95" i="20"/>
  <c r="E95" i="20"/>
  <c r="F95" i="20"/>
  <c r="G95" i="20"/>
  <c r="H95" i="20"/>
  <c r="I95" i="20"/>
  <c r="J95" i="20"/>
  <c r="K95" i="20"/>
  <c r="L95" i="20"/>
  <c r="M95" i="20"/>
  <c r="N95" i="20"/>
  <c r="O95" i="20"/>
  <c r="P95" i="20"/>
  <c r="C96" i="20"/>
  <c r="D96" i="20"/>
  <c r="E96" i="20"/>
  <c r="F96" i="20"/>
  <c r="G96" i="20"/>
  <c r="H96" i="20"/>
  <c r="I96" i="20"/>
  <c r="J96" i="20"/>
  <c r="K96" i="20"/>
  <c r="L96" i="20"/>
  <c r="M96" i="20"/>
  <c r="N96" i="20"/>
  <c r="O96" i="20"/>
  <c r="P96" i="20"/>
  <c r="C97" i="20"/>
  <c r="D97" i="20"/>
  <c r="E97" i="20"/>
  <c r="F97" i="20"/>
  <c r="G97" i="20"/>
  <c r="H97" i="20"/>
  <c r="I97" i="20"/>
  <c r="J97" i="20"/>
  <c r="K97" i="20"/>
  <c r="L97" i="20"/>
  <c r="M97" i="20"/>
  <c r="N97" i="20"/>
  <c r="O97" i="20"/>
  <c r="P97" i="20"/>
  <c r="C98" i="20"/>
  <c r="D98" i="20"/>
  <c r="E98" i="20"/>
  <c r="F98" i="20"/>
  <c r="G98" i="20"/>
  <c r="H98" i="20"/>
  <c r="I98" i="20"/>
  <c r="J98" i="20"/>
  <c r="K98" i="20"/>
  <c r="L98" i="20"/>
  <c r="M98" i="20"/>
  <c r="N98" i="20"/>
  <c r="O98" i="20"/>
  <c r="P98" i="20"/>
  <c r="C99" i="20"/>
  <c r="D99" i="20"/>
  <c r="E99" i="20"/>
  <c r="F99" i="20"/>
  <c r="G99" i="20"/>
  <c r="H99" i="20"/>
  <c r="I99" i="20"/>
  <c r="J99" i="20"/>
  <c r="K99" i="20"/>
  <c r="L99" i="20"/>
  <c r="M99" i="20"/>
  <c r="N99" i="20"/>
  <c r="O99" i="20"/>
  <c r="P99" i="20"/>
  <c r="C100" i="20"/>
  <c r="D100" i="20"/>
  <c r="E100" i="20"/>
  <c r="F100" i="20"/>
  <c r="G100" i="20"/>
  <c r="H100" i="20"/>
  <c r="I100" i="20"/>
  <c r="J100" i="20"/>
  <c r="K100" i="20"/>
  <c r="L100" i="20"/>
  <c r="M100" i="20"/>
  <c r="N100" i="20"/>
  <c r="O100" i="20"/>
  <c r="P100" i="20"/>
  <c r="C101" i="20"/>
  <c r="D101" i="20"/>
  <c r="E101" i="20"/>
  <c r="F101" i="20"/>
  <c r="G101" i="20"/>
  <c r="H101" i="20"/>
  <c r="I101" i="20"/>
  <c r="J101" i="20"/>
  <c r="K101" i="20"/>
  <c r="L101" i="20"/>
  <c r="M101" i="20"/>
  <c r="N101" i="20"/>
  <c r="O101" i="20"/>
  <c r="P101" i="20"/>
  <c r="C102" i="20"/>
  <c r="D102" i="20"/>
  <c r="E102" i="20"/>
  <c r="F102" i="20"/>
  <c r="G102" i="20"/>
  <c r="H102" i="20"/>
  <c r="I102" i="20"/>
  <c r="J102" i="20"/>
  <c r="K102" i="20"/>
  <c r="L102" i="20"/>
  <c r="M102" i="20"/>
  <c r="N102" i="20"/>
  <c r="O102" i="20"/>
  <c r="P102" i="20"/>
  <c r="C103" i="20"/>
  <c r="D103" i="20"/>
  <c r="E103" i="20"/>
  <c r="F103" i="20"/>
  <c r="G103" i="20"/>
  <c r="H103" i="20"/>
  <c r="I103" i="20"/>
  <c r="J103" i="20"/>
  <c r="K103" i="20"/>
  <c r="L103" i="20"/>
  <c r="M103" i="20"/>
  <c r="N103" i="20"/>
  <c r="O103" i="20"/>
  <c r="P103" i="20"/>
  <c r="C104" i="20"/>
  <c r="D104" i="20"/>
  <c r="E104" i="20"/>
  <c r="F104" i="20"/>
  <c r="G104" i="20"/>
  <c r="H104" i="20"/>
  <c r="I104" i="20"/>
  <c r="J104" i="20"/>
  <c r="K104" i="20"/>
  <c r="L104" i="20"/>
  <c r="M104" i="20"/>
  <c r="N104" i="20"/>
  <c r="O104" i="20"/>
  <c r="P104" i="20"/>
  <c r="C105" i="20"/>
  <c r="D105" i="20"/>
  <c r="E105" i="20"/>
  <c r="F105" i="20"/>
  <c r="G105" i="20"/>
  <c r="H105" i="20"/>
  <c r="I105" i="20"/>
  <c r="J105" i="20"/>
  <c r="K105" i="20"/>
  <c r="L105" i="20"/>
  <c r="M105" i="20"/>
  <c r="N105" i="20"/>
  <c r="O105" i="20"/>
  <c r="P105" i="20"/>
  <c r="C106" i="20"/>
  <c r="D106" i="20"/>
  <c r="E106" i="20"/>
  <c r="F106" i="20"/>
  <c r="G106" i="20"/>
  <c r="H106" i="20"/>
  <c r="I106" i="20"/>
  <c r="J106" i="20"/>
  <c r="K106" i="20"/>
  <c r="L106" i="20"/>
  <c r="M106" i="20"/>
  <c r="N106" i="20"/>
  <c r="O106" i="20"/>
  <c r="P106" i="20"/>
  <c r="C107" i="20"/>
  <c r="D107" i="20"/>
  <c r="E107" i="20"/>
  <c r="F107" i="20"/>
  <c r="G107" i="20"/>
  <c r="H107" i="20"/>
  <c r="I107" i="20"/>
  <c r="J107" i="20"/>
  <c r="K107" i="20"/>
  <c r="L107" i="20"/>
  <c r="M107" i="20"/>
  <c r="N107" i="20"/>
  <c r="O107" i="20"/>
  <c r="P107" i="20"/>
  <c r="C108" i="20"/>
  <c r="D108" i="20"/>
  <c r="E108" i="20"/>
  <c r="F108" i="20"/>
  <c r="G108" i="20"/>
  <c r="H108" i="20"/>
  <c r="I108" i="20"/>
  <c r="J108" i="20"/>
  <c r="K108" i="20"/>
  <c r="L108" i="20"/>
  <c r="M108" i="20"/>
  <c r="N108" i="20"/>
  <c r="O108" i="20"/>
  <c r="P108" i="20"/>
  <c r="C109" i="20"/>
  <c r="D109" i="20"/>
  <c r="E109" i="20"/>
  <c r="F109" i="20"/>
  <c r="G109" i="20"/>
  <c r="H109" i="20"/>
  <c r="I109" i="20"/>
  <c r="J109" i="20"/>
  <c r="K109" i="20"/>
  <c r="L109" i="20"/>
  <c r="M109" i="20"/>
  <c r="N109" i="20"/>
  <c r="O109" i="20"/>
  <c r="P109" i="20"/>
  <c r="C110" i="20"/>
  <c r="D110" i="20"/>
  <c r="E110" i="20"/>
  <c r="F110" i="20"/>
  <c r="G110" i="20"/>
  <c r="H110" i="20"/>
  <c r="I110" i="20"/>
  <c r="J110" i="20"/>
  <c r="K110" i="20"/>
  <c r="L110" i="20"/>
  <c r="M110" i="20"/>
  <c r="N110" i="20"/>
  <c r="O110" i="20"/>
  <c r="P110" i="20"/>
  <c r="C111" i="20"/>
  <c r="D111" i="20"/>
  <c r="E111" i="20"/>
  <c r="F111" i="20"/>
  <c r="G111" i="20"/>
  <c r="H111" i="20"/>
  <c r="I111" i="20"/>
  <c r="J111" i="20"/>
  <c r="K111" i="20"/>
  <c r="L111" i="20"/>
  <c r="M111" i="20"/>
  <c r="N111" i="20"/>
  <c r="O111" i="20"/>
  <c r="P111" i="20"/>
  <c r="C112" i="20"/>
  <c r="D112" i="20"/>
  <c r="E112" i="20"/>
  <c r="F112" i="20"/>
  <c r="G112" i="20"/>
  <c r="H112" i="20"/>
  <c r="I112" i="20"/>
  <c r="J112" i="20"/>
  <c r="K112" i="20"/>
  <c r="L112" i="20"/>
  <c r="M112" i="20"/>
  <c r="N112" i="20"/>
  <c r="O112" i="20"/>
  <c r="P112" i="20"/>
  <c r="C113" i="20"/>
  <c r="D113" i="20"/>
  <c r="E113" i="20"/>
  <c r="F113" i="20"/>
  <c r="G113" i="20"/>
  <c r="H113" i="20"/>
  <c r="I113" i="20"/>
  <c r="J113" i="20"/>
  <c r="K113" i="20"/>
  <c r="L113" i="20"/>
  <c r="M113" i="20"/>
  <c r="N113" i="20"/>
  <c r="O113" i="20"/>
  <c r="P113" i="20"/>
  <c r="C114" i="20"/>
  <c r="D114" i="20"/>
  <c r="E114" i="20"/>
  <c r="F114" i="20"/>
  <c r="G114" i="20"/>
  <c r="H114" i="20"/>
  <c r="I114" i="20"/>
  <c r="J114" i="20"/>
  <c r="K114" i="20"/>
  <c r="L114" i="20"/>
  <c r="M114" i="20"/>
  <c r="N114" i="20"/>
  <c r="O114" i="20"/>
  <c r="P114" i="20"/>
  <c r="C115" i="20"/>
  <c r="D115" i="20"/>
  <c r="E115" i="20"/>
  <c r="F115" i="20"/>
  <c r="G115" i="20"/>
  <c r="H115" i="20"/>
  <c r="I115" i="20"/>
  <c r="J115" i="20"/>
  <c r="K115" i="20"/>
  <c r="L115" i="20"/>
  <c r="M115" i="20"/>
  <c r="N115" i="20"/>
  <c r="O115" i="20"/>
  <c r="P115" i="20"/>
  <c r="C116" i="20"/>
  <c r="D116" i="20"/>
  <c r="E116" i="20"/>
  <c r="F116" i="20"/>
  <c r="G116" i="20"/>
  <c r="H116" i="20"/>
  <c r="I116" i="20"/>
  <c r="J116" i="20"/>
  <c r="K116" i="20"/>
  <c r="L116" i="20"/>
  <c r="M116" i="20"/>
  <c r="N116" i="20"/>
  <c r="O116" i="20"/>
  <c r="P116" i="20"/>
  <c r="C117" i="20"/>
  <c r="D117" i="20"/>
  <c r="E117" i="20"/>
  <c r="F117" i="20"/>
  <c r="G117" i="20"/>
  <c r="H117" i="20"/>
  <c r="I117" i="20"/>
  <c r="J117" i="20"/>
  <c r="K117" i="20"/>
  <c r="L117" i="20"/>
  <c r="M117" i="20"/>
  <c r="N117" i="20"/>
  <c r="O117" i="20"/>
  <c r="P117" i="20"/>
  <c r="C118" i="20"/>
  <c r="D118" i="20"/>
  <c r="E118" i="20"/>
  <c r="F118" i="20"/>
  <c r="G118" i="20"/>
  <c r="H118" i="20"/>
  <c r="I118" i="20"/>
  <c r="J118" i="20"/>
  <c r="K118" i="20"/>
  <c r="L118" i="20"/>
  <c r="M118" i="20"/>
  <c r="N118" i="20"/>
  <c r="O118" i="20"/>
  <c r="P118" i="20"/>
  <c r="C119" i="20"/>
  <c r="D119" i="20"/>
  <c r="E119" i="20"/>
  <c r="F119" i="20"/>
  <c r="G119" i="20"/>
  <c r="H119" i="20"/>
  <c r="I119" i="20"/>
  <c r="J119" i="20"/>
  <c r="K119" i="20"/>
  <c r="L119" i="20"/>
  <c r="M119" i="20"/>
  <c r="N119" i="20"/>
  <c r="O119" i="20"/>
  <c r="P119" i="20"/>
  <c r="C120" i="20"/>
  <c r="D120" i="20"/>
  <c r="E120" i="20"/>
  <c r="F120" i="20"/>
  <c r="G120" i="20"/>
  <c r="H120" i="20"/>
  <c r="I120" i="20"/>
  <c r="J120" i="20"/>
  <c r="K120" i="20"/>
  <c r="L120" i="20"/>
  <c r="M120" i="20"/>
  <c r="N120" i="20"/>
  <c r="O120" i="20"/>
  <c r="P120" i="20"/>
  <c r="C121" i="20"/>
  <c r="D121" i="20"/>
  <c r="E121" i="20"/>
  <c r="F121" i="20"/>
  <c r="G121" i="20"/>
  <c r="H121" i="20"/>
  <c r="I121" i="20"/>
  <c r="J121" i="20"/>
  <c r="K121" i="20"/>
  <c r="L121" i="20"/>
  <c r="M121" i="20"/>
  <c r="N121" i="20"/>
  <c r="O121" i="20"/>
  <c r="P121" i="20"/>
  <c r="C122" i="20"/>
  <c r="D122" i="20"/>
  <c r="E122" i="20"/>
  <c r="F122" i="20"/>
  <c r="G122" i="20"/>
  <c r="H122" i="20"/>
  <c r="I122" i="20"/>
  <c r="J122" i="20"/>
  <c r="K122" i="20"/>
  <c r="L122" i="20"/>
  <c r="M122" i="20"/>
  <c r="N122" i="20"/>
  <c r="O122" i="20"/>
  <c r="P122" i="20"/>
  <c r="C123" i="20"/>
  <c r="D123" i="20"/>
  <c r="E123" i="20"/>
  <c r="F123" i="20"/>
  <c r="G123" i="20"/>
  <c r="H123" i="20"/>
  <c r="I123" i="20"/>
  <c r="J123" i="20"/>
  <c r="K123" i="20"/>
  <c r="L123" i="20"/>
  <c r="M123" i="20"/>
  <c r="N123" i="20"/>
  <c r="O123" i="20"/>
  <c r="P123" i="20"/>
  <c r="C124" i="20"/>
  <c r="D124" i="20"/>
  <c r="E124" i="20"/>
  <c r="F124" i="20"/>
  <c r="G124" i="20"/>
  <c r="H124" i="20"/>
  <c r="I124" i="20"/>
  <c r="J124" i="20"/>
  <c r="K124" i="20"/>
  <c r="L124" i="20"/>
  <c r="M124" i="20"/>
  <c r="N124" i="20"/>
  <c r="O124" i="20"/>
  <c r="P124" i="20"/>
  <c r="C125" i="20"/>
  <c r="D125" i="20"/>
  <c r="E125" i="20"/>
  <c r="F125" i="20"/>
  <c r="G125" i="20"/>
  <c r="H125" i="20"/>
  <c r="I125" i="20"/>
  <c r="J125" i="20"/>
  <c r="K125" i="20"/>
  <c r="L125" i="20"/>
  <c r="M125" i="20"/>
  <c r="N125" i="20"/>
  <c r="O125" i="20"/>
  <c r="P125" i="20"/>
  <c r="C126" i="20"/>
  <c r="D126" i="20"/>
  <c r="E126" i="20"/>
  <c r="F126" i="20"/>
  <c r="G126" i="20"/>
  <c r="H126" i="20"/>
  <c r="I126" i="20"/>
  <c r="J126" i="20"/>
  <c r="K126" i="20"/>
  <c r="L126" i="20"/>
  <c r="M126" i="20"/>
  <c r="N126" i="20"/>
  <c r="O126" i="20"/>
  <c r="P126" i="20"/>
  <c r="C127" i="20"/>
  <c r="D127" i="20"/>
  <c r="E127" i="20"/>
  <c r="F127" i="20"/>
  <c r="G127" i="20"/>
  <c r="H127" i="20"/>
  <c r="I127" i="20"/>
  <c r="J127" i="20"/>
  <c r="K127" i="20"/>
  <c r="L127" i="20"/>
  <c r="M127" i="20"/>
  <c r="N127" i="20"/>
  <c r="O127" i="20"/>
  <c r="P127" i="20"/>
  <c r="C128" i="20"/>
  <c r="D128" i="20"/>
  <c r="E128" i="20"/>
  <c r="F128" i="20"/>
  <c r="G128" i="20"/>
  <c r="H128" i="20"/>
  <c r="I128" i="20"/>
  <c r="J128" i="20"/>
  <c r="K128" i="20"/>
  <c r="L128" i="20"/>
  <c r="M128" i="20"/>
  <c r="N128" i="20"/>
  <c r="O128" i="20"/>
  <c r="P128" i="20"/>
  <c r="C129" i="20"/>
  <c r="D129" i="20"/>
  <c r="E129" i="20"/>
  <c r="F129" i="20"/>
  <c r="G129" i="20"/>
  <c r="H129" i="20"/>
  <c r="I129" i="20"/>
  <c r="J129" i="20"/>
  <c r="K129" i="20"/>
  <c r="L129" i="20"/>
  <c r="M129" i="20"/>
  <c r="N129" i="20"/>
  <c r="O129" i="20"/>
  <c r="P129" i="20"/>
  <c r="C130" i="20"/>
  <c r="D130" i="20"/>
  <c r="E130" i="20"/>
  <c r="F130" i="20"/>
  <c r="G130" i="20"/>
  <c r="H130" i="20"/>
  <c r="I130" i="20"/>
  <c r="J130" i="20"/>
  <c r="K130" i="20"/>
  <c r="L130" i="20"/>
  <c r="M130" i="20"/>
  <c r="N130" i="20"/>
  <c r="O130" i="20"/>
  <c r="P130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C6" i="19"/>
  <c r="D6" i="19"/>
  <c r="E6" i="19"/>
  <c r="F6" i="19"/>
  <c r="G6" i="19"/>
  <c r="H6" i="19"/>
  <c r="I6" i="19"/>
  <c r="J6" i="19"/>
  <c r="K6" i="19"/>
  <c r="L6" i="19"/>
  <c r="M6" i="19"/>
  <c r="N6" i="19"/>
  <c r="O6" i="19"/>
  <c r="P6" i="19"/>
  <c r="C7" i="19"/>
  <c r="D7" i="19"/>
  <c r="E7" i="19"/>
  <c r="F7" i="19"/>
  <c r="G7" i="19"/>
  <c r="H7" i="19"/>
  <c r="I7" i="19"/>
  <c r="J7" i="19"/>
  <c r="K7" i="19"/>
  <c r="L7" i="19"/>
  <c r="M7" i="19"/>
  <c r="N7" i="19"/>
  <c r="O7" i="19"/>
  <c r="P7" i="19"/>
  <c r="C8" i="19"/>
  <c r="D8" i="19"/>
  <c r="E8" i="19"/>
  <c r="F8" i="19"/>
  <c r="G8" i="19"/>
  <c r="H8" i="19"/>
  <c r="I8" i="19"/>
  <c r="J8" i="19"/>
  <c r="K8" i="19"/>
  <c r="L8" i="19"/>
  <c r="M8" i="19"/>
  <c r="N8" i="19"/>
  <c r="O8" i="19"/>
  <c r="P8" i="19"/>
  <c r="C9" i="19"/>
  <c r="D9" i="19"/>
  <c r="E9" i="19"/>
  <c r="F9" i="19"/>
  <c r="G9" i="19"/>
  <c r="H9" i="19"/>
  <c r="I9" i="19"/>
  <c r="J9" i="19"/>
  <c r="K9" i="19"/>
  <c r="L9" i="19"/>
  <c r="M9" i="19"/>
  <c r="N9" i="19"/>
  <c r="O9" i="19"/>
  <c r="P9" i="19"/>
  <c r="C10" i="19"/>
  <c r="D10" i="19"/>
  <c r="E10" i="19"/>
  <c r="F10" i="19"/>
  <c r="G10" i="19"/>
  <c r="H10" i="19"/>
  <c r="I10" i="19"/>
  <c r="J10" i="19"/>
  <c r="K10" i="19"/>
  <c r="L10" i="19"/>
  <c r="M10" i="19"/>
  <c r="N10" i="19"/>
  <c r="O10" i="19"/>
  <c r="P10" i="19"/>
  <c r="C11" i="19"/>
  <c r="D11" i="19"/>
  <c r="E11" i="19"/>
  <c r="F11" i="19"/>
  <c r="G11" i="19"/>
  <c r="H11" i="19"/>
  <c r="I11" i="19"/>
  <c r="J11" i="19"/>
  <c r="K11" i="19"/>
  <c r="L11" i="19"/>
  <c r="M11" i="19"/>
  <c r="N11" i="19"/>
  <c r="O11" i="19"/>
  <c r="P11" i="19"/>
  <c r="C12" i="19"/>
  <c r="D12" i="19"/>
  <c r="E12" i="19"/>
  <c r="F12" i="19"/>
  <c r="G12" i="19"/>
  <c r="H12" i="19"/>
  <c r="I12" i="19"/>
  <c r="J12" i="19"/>
  <c r="K12" i="19"/>
  <c r="L12" i="19"/>
  <c r="M12" i="19"/>
  <c r="N12" i="19"/>
  <c r="O12" i="19"/>
  <c r="P12" i="19"/>
  <c r="C13" i="19"/>
  <c r="D13" i="19"/>
  <c r="E13" i="19"/>
  <c r="F13" i="19"/>
  <c r="G13" i="19"/>
  <c r="H13" i="19"/>
  <c r="I13" i="19"/>
  <c r="J13" i="19"/>
  <c r="K13" i="19"/>
  <c r="L13" i="19"/>
  <c r="M13" i="19"/>
  <c r="N13" i="19"/>
  <c r="O13" i="19"/>
  <c r="P13" i="19"/>
  <c r="C14" i="19"/>
  <c r="D14" i="19"/>
  <c r="E14" i="19"/>
  <c r="F14" i="19"/>
  <c r="G14" i="19"/>
  <c r="H14" i="19"/>
  <c r="I14" i="19"/>
  <c r="J14" i="19"/>
  <c r="K14" i="19"/>
  <c r="L14" i="19"/>
  <c r="M14" i="19"/>
  <c r="N14" i="19"/>
  <c r="O14" i="19"/>
  <c r="P14" i="19"/>
  <c r="C15" i="19"/>
  <c r="D15" i="19"/>
  <c r="E15" i="19"/>
  <c r="F15" i="19"/>
  <c r="G15" i="19"/>
  <c r="H15" i="19"/>
  <c r="I15" i="19"/>
  <c r="J15" i="19"/>
  <c r="K15" i="19"/>
  <c r="L15" i="19"/>
  <c r="M15" i="19"/>
  <c r="N15" i="19"/>
  <c r="O15" i="19"/>
  <c r="P15" i="19"/>
  <c r="C16" i="19"/>
  <c r="D16" i="19"/>
  <c r="E16" i="19"/>
  <c r="F16" i="19"/>
  <c r="G16" i="19"/>
  <c r="H16" i="19"/>
  <c r="I16" i="19"/>
  <c r="J16" i="19"/>
  <c r="K16" i="19"/>
  <c r="L16" i="19"/>
  <c r="M16" i="19"/>
  <c r="N16" i="19"/>
  <c r="O16" i="19"/>
  <c r="P16" i="19"/>
  <c r="C17" i="19"/>
  <c r="D17" i="19"/>
  <c r="E17" i="19"/>
  <c r="F17" i="19"/>
  <c r="G17" i="19"/>
  <c r="H17" i="19"/>
  <c r="I17" i="19"/>
  <c r="J17" i="19"/>
  <c r="K17" i="19"/>
  <c r="L17" i="19"/>
  <c r="M17" i="19"/>
  <c r="N17" i="19"/>
  <c r="O17" i="19"/>
  <c r="P17" i="19"/>
  <c r="C18" i="19"/>
  <c r="D18" i="19"/>
  <c r="E18" i="19"/>
  <c r="F18" i="19"/>
  <c r="G18" i="19"/>
  <c r="H18" i="19"/>
  <c r="I18" i="19"/>
  <c r="J18" i="19"/>
  <c r="K18" i="19"/>
  <c r="L18" i="19"/>
  <c r="M18" i="19"/>
  <c r="N18" i="19"/>
  <c r="O18" i="19"/>
  <c r="P18" i="19"/>
  <c r="C19" i="19"/>
  <c r="D19" i="19"/>
  <c r="E19" i="19"/>
  <c r="F19" i="19"/>
  <c r="G19" i="19"/>
  <c r="H19" i="19"/>
  <c r="I19" i="19"/>
  <c r="J19" i="19"/>
  <c r="K19" i="19"/>
  <c r="L19" i="19"/>
  <c r="M19" i="19"/>
  <c r="N19" i="19"/>
  <c r="O19" i="19"/>
  <c r="P19" i="19"/>
  <c r="C20" i="19"/>
  <c r="D20" i="19"/>
  <c r="E20" i="19"/>
  <c r="F20" i="19"/>
  <c r="G20" i="19"/>
  <c r="H20" i="19"/>
  <c r="I20" i="19"/>
  <c r="J20" i="19"/>
  <c r="K20" i="19"/>
  <c r="L20" i="19"/>
  <c r="M20" i="19"/>
  <c r="N20" i="19"/>
  <c r="O20" i="19"/>
  <c r="P20" i="19"/>
  <c r="C21" i="19"/>
  <c r="D21" i="19"/>
  <c r="E21" i="19"/>
  <c r="F21" i="19"/>
  <c r="G21" i="19"/>
  <c r="H21" i="19"/>
  <c r="I21" i="19"/>
  <c r="J21" i="19"/>
  <c r="K21" i="19"/>
  <c r="L21" i="19"/>
  <c r="M21" i="19"/>
  <c r="N21" i="19"/>
  <c r="O21" i="19"/>
  <c r="P21" i="19"/>
  <c r="C22" i="19"/>
  <c r="D22" i="19"/>
  <c r="E22" i="19"/>
  <c r="F22" i="19"/>
  <c r="G22" i="19"/>
  <c r="H22" i="19"/>
  <c r="I22" i="19"/>
  <c r="J22" i="19"/>
  <c r="K22" i="19"/>
  <c r="L22" i="19"/>
  <c r="M22" i="19"/>
  <c r="N22" i="19"/>
  <c r="O22" i="19"/>
  <c r="P22" i="19"/>
  <c r="C23" i="19"/>
  <c r="D23" i="19"/>
  <c r="E23" i="19"/>
  <c r="F23" i="19"/>
  <c r="G23" i="19"/>
  <c r="H23" i="19"/>
  <c r="I23" i="19"/>
  <c r="J23" i="19"/>
  <c r="K23" i="19"/>
  <c r="L23" i="19"/>
  <c r="M23" i="19"/>
  <c r="N23" i="19"/>
  <c r="O23" i="19"/>
  <c r="P23" i="19"/>
  <c r="C24" i="19"/>
  <c r="D24" i="19"/>
  <c r="E24" i="19"/>
  <c r="F24" i="19"/>
  <c r="G24" i="19"/>
  <c r="H24" i="19"/>
  <c r="I24" i="19"/>
  <c r="J24" i="19"/>
  <c r="K24" i="19"/>
  <c r="L24" i="19"/>
  <c r="M24" i="19"/>
  <c r="N24" i="19"/>
  <c r="O24" i="19"/>
  <c r="P24" i="19"/>
  <c r="C25" i="19"/>
  <c r="D25" i="19"/>
  <c r="E25" i="19"/>
  <c r="F25" i="19"/>
  <c r="G25" i="19"/>
  <c r="H25" i="19"/>
  <c r="I25" i="19"/>
  <c r="J25" i="19"/>
  <c r="K25" i="19"/>
  <c r="L25" i="19"/>
  <c r="M25" i="19"/>
  <c r="N25" i="19"/>
  <c r="O25" i="19"/>
  <c r="P25" i="19"/>
  <c r="C26" i="19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C27" i="19"/>
  <c r="D27" i="19"/>
  <c r="E27" i="19"/>
  <c r="F27" i="19"/>
  <c r="G27" i="19"/>
  <c r="H27" i="19"/>
  <c r="I27" i="19"/>
  <c r="J27" i="19"/>
  <c r="K27" i="19"/>
  <c r="L27" i="19"/>
  <c r="M27" i="19"/>
  <c r="N27" i="19"/>
  <c r="O27" i="19"/>
  <c r="P27" i="19"/>
  <c r="C28" i="19"/>
  <c r="D28" i="19"/>
  <c r="E28" i="19"/>
  <c r="F28" i="19"/>
  <c r="G28" i="19"/>
  <c r="H28" i="19"/>
  <c r="I28" i="19"/>
  <c r="J28" i="19"/>
  <c r="K28" i="19"/>
  <c r="L28" i="19"/>
  <c r="M28" i="19"/>
  <c r="N28" i="19"/>
  <c r="O28" i="19"/>
  <c r="P28" i="19"/>
  <c r="C29" i="19"/>
  <c r="D29" i="19"/>
  <c r="E29" i="19"/>
  <c r="F29" i="19"/>
  <c r="G29" i="19"/>
  <c r="H29" i="19"/>
  <c r="I29" i="19"/>
  <c r="J29" i="19"/>
  <c r="K29" i="19"/>
  <c r="L29" i="19"/>
  <c r="M29" i="19"/>
  <c r="N29" i="19"/>
  <c r="O29" i="19"/>
  <c r="P29" i="19"/>
  <c r="C30" i="19"/>
  <c r="D30" i="19"/>
  <c r="E30" i="19"/>
  <c r="F30" i="19"/>
  <c r="G30" i="19"/>
  <c r="H30" i="19"/>
  <c r="I30" i="19"/>
  <c r="J30" i="19"/>
  <c r="K30" i="19"/>
  <c r="L30" i="19"/>
  <c r="M30" i="19"/>
  <c r="N30" i="19"/>
  <c r="O30" i="19"/>
  <c r="P30" i="19"/>
  <c r="C31" i="19"/>
  <c r="D31" i="19"/>
  <c r="E31" i="19"/>
  <c r="F31" i="19"/>
  <c r="G31" i="19"/>
  <c r="H31" i="19"/>
  <c r="I31" i="19"/>
  <c r="J31" i="19"/>
  <c r="K31" i="19"/>
  <c r="L31" i="19"/>
  <c r="M31" i="19"/>
  <c r="N31" i="19"/>
  <c r="O31" i="19"/>
  <c r="P31" i="19"/>
  <c r="C32" i="19"/>
  <c r="D32" i="19"/>
  <c r="E32" i="19"/>
  <c r="F32" i="19"/>
  <c r="G32" i="19"/>
  <c r="H32" i="19"/>
  <c r="I32" i="19"/>
  <c r="J32" i="19"/>
  <c r="K32" i="19"/>
  <c r="L32" i="19"/>
  <c r="M32" i="19"/>
  <c r="N32" i="19"/>
  <c r="O32" i="19"/>
  <c r="P32" i="19"/>
  <c r="C33" i="19"/>
  <c r="D33" i="19"/>
  <c r="E33" i="19"/>
  <c r="F33" i="19"/>
  <c r="G33" i="19"/>
  <c r="H33" i="19"/>
  <c r="I33" i="19"/>
  <c r="J33" i="19"/>
  <c r="K33" i="19"/>
  <c r="L33" i="19"/>
  <c r="M33" i="19"/>
  <c r="N33" i="19"/>
  <c r="O33" i="19"/>
  <c r="P33" i="19"/>
  <c r="C34" i="19"/>
  <c r="D34" i="19"/>
  <c r="E34" i="19"/>
  <c r="F34" i="19"/>
  <c r="G34" i="19"/>
  <c r="H34" i="19"/>
  <c r="I34" i="19"/>
  <c r="J34" i="19"/>
  <c r="K34" i="19"/>
  <c r="L34" i="19"/>
  <c r="M34" i="19"/>
  <c r="N34" i="19"/>
  <c r="O34" i="19"/>
  <c r="P34" i="19"/>
  <c r="C35" i="19"/>
  <c r="D35" i="19"/>
  <c r="E35" i="19"/>
  <c r="F35" i="19"/>
  <c r="G35" i="19"/>
  <c r="H35" i="19"/>
  <c r="I35" i="19"/>
  <c r="J35" i="19"/>
  <c r="K35" i="19"/>
  <c r="L35" i="19"/>
  <c r="M35" i="19"/>
  <c r="N35" i="19"/>
  <c r="O35" i="19"/>
  <c r="P35" i="19"/>
  <c r="C36" i="19"/>
  <c r="D36" i="19"/>
  <c r="E36" i="19"/>
  <c r="F36" i="19"/>
  <c r="G36" i="19"/>
  <c r="H36" i="19"/>
  <c r="I36" i="19"/>
  <c r="J36" i="19"/>
  <c r="K36" i="19"/>
  <c r="L36" i="19"/>
  <c r="M36" i="19"/>
  <c r="N36" i="19"/>
  <c r="O36" i="19"/>
  <c r="P36" i="19"/>
  <c r="C37" i="19"/>
  <c r="D37" i="19"/>
  <c r="E37" i="19"/>
  <c r="F37" i="19"/>
  <c r="G37" i="19"/>
  <c r="H37" i="19"/>
  <c r="I37" i="19"/>
  <c r="J37" i="19"/>
  <c r="K37" i="19"/>
  <c r="L37" i="19"/>
  <c r="M37" i="19"/>
  <c r="N37" i="19"/>
  <c r="O37" i="19"/>
  <c r="P37" i="19"/>
  <c r="C38" i="19"/>
  <c r="D38" i="19"/>
  <c r="E38" i="19"/>
  <c r="F38" i="19"/>
  <c r="G38" i="19"/>
  <c r="H38" i="19"/>
  <c r="I38" i="19"/>
  <c r="J38" i="19"/>
  <c r="K38" i="19"/>
  <c r="L38" i="19"/>
  <c r="M38" i="19"/>
  <c r="N38" i="19"/>
  <c r="O38" i="19"/>
  <c r="P38" i="19"/>
  <c r="C39" i="19"/>
  <c r="D39" i="19"/>
  <c r="E39" i="19"/>
  <c r="F39" i="19"/>
  <c r="G39" i="19"/>
  <c r="H39" i="19"/>
  <c r="I39" i="19"/>
  <c r="J39" i="19"/>
  <c r="K39" i="19"/>
  <c r="L39" i="19"/>
  <c r="M39" i="19"/>
  <c r="N39" i="19"/>
  <c r="O39" i="19"/>
  <c r="P39" i="19"/>
  <c r="C40" i="19"/>
  <c r="D40" i="19"/>
  <c r="E40" i="19"/>
  <c r="F40" i="19"/>
  <c r="G40" i="19"/>
  <c r="H40" i="19"/>
  <c r="I40" i="19"/>
  <c r="J40" i="19"/>
  <c r="K40" i="19"/>
  <c r="L40" i="19"/>
  <c r="M40" i="19"/>
  <c r="N40" i="19"/>
  <c r="O40" i="19"/>
  <c r="P40" i="19"/>
  <c r="C41" i="19"/>
  <c r="D41" i="19"/>
  <c r="E41" i="19"/>
  <c r="F41" i="19"/>
  <c r="G41" i="19"/>
  <c r="H41" i="19"/>
  <c r="I41" i="19"/>
  <c r="J41" i="19"/>
  <c r="K41" i="19"/>
  <c r="L41" i="19"/>
  <c r="M41" i="19"/>
  <c r="N41" i="19"/>
  <c r="O41" i="19"/>
  <c r="P41" i="19"/>
  <c r="C42" i="19"/>
  <c r="D42" i="19"/>
  <c r="E42" i="19"/>
  <c r="F42" i="19"/>
  <c r="G42" i="19"/>
  <c r="H42" i="19"/>
  <c r="I42" i="19"/>
  <c r="J42" i="19"/>
  <c r="K42" i="19"/>
  <c r="L42" i="19"/>
  <c r="M42" i="19"/>
  <c r="N42" i="19"/>
  <c r="O42" i="19"/>
  <c r="P42" i="19"/>
  <c r="C43" i="19"/>
  <c r="D43" i="19"/>
  <c r="E43" i="19"/>
  <c r="F43" i="19"/>
  <c r="G43" i="19"/>
  <c r="H43" i="19"/>
  <c r="I43" i="19"/>
  <c r="J43" i="19"/>
  <c r="K43" i="19"/>
  <c r="L43" i="19"/>
  <c r="M43" i="19"/>
  <c r="N43" i="19"/>
  <c r="O43" i="19"/>
  <c r="P43" i="19"/>
  <c r="C44" i="19"/>
  <c r="D44" i="19"/>
  <c r="E44" i="19"/>
  <c r="F44" i="19"/>
  <c r="G44" i="19"/>
  <c r="H44" i="19"/>
  <c r="I44" i="19"/>
  <c r="J44" i="19"/>
  <c r="K44" i="19"/>
  <c r="L44" i="19"/>
  <c r="M44" i="19"/>
  <c r="N44" i="19"/>
  <c r="O44" i="19"/>
  <c r="P44" i="19"/>
  <c r="C45" i="19"/>
  <c r="D45" i="19"/>
  <c r="E45" i="19"/>
  <c r="F45" i="19"/>
  <c r="G45" i="19"/>
  <c r="H45" i="19"/>
  <c r="I45" i="19"/>
  <c r="J45" i="19"/>
  <c r="K45" i="19"/>
  <c r="L45" i="19"/>
  <c r="M45" i="19"/>
  <c r="N45" i="19"/>
  <c r="O45" i="19"/>
  <c r="P45" i="19"/>
  <c r="C46" i="19"/>
  <c r="D46" i="19"/>
  <c r="E46" i="19"/>
  <c r="F46" i="19"/>
  <c r="G46" i="19"/>
  <c r="H46" i="19"/>
  <c r="I46" i="19"/>
  <c r="J46" i="19"/>
  <c r="K46" i="19"/>
  <c r="L46" i="19"/>
  <c r="M46" i="19"/>
  <c r="N46" i="19"/>
  <c r="O46" i="19"/>
  <c r="P46" i="19"/>
  <c r="C47" i="19"/>
  <c r="D47" i="19"/>
  <c r="E47" i="19"/>
  <c r="F47" i="19"/>
  <c r="G47" i="19"/>
  <c r="H47" i="19"/>
  <c r="I47" i="19"/>
  <c r="J47" i="19"/>
  <c r="K47" i="19"/>
  <c r="L47" i="19"/>
  <c r="M47" i="19"/>
  <c r="N47" i="19"/>
  <c r="O47" i="19"/>
  <c r="P47" i="19"/>
  <c r="C48" i="19"/>
  <c r="D48" i="19"/>
  <c r="E48" i="19"/>
  <c r="F48" i="19"/>
  <c r="G48" i="19"/>
  <c r="H48" i="19"/>
  <c r="I48" i="19"/>
  <c r="J48" i="19"/>
  <c r="K48" i="19"/>
  <c r="L48" i="19"/>
  <c r="M48" i="19"/>
  <c r="N48" i="19"/>
  <c r="O48" i="19"/>
  <c r="P48" i="19"/>
  <c r="C49" i="19"/>
  <c r="D49" i="19"/>
  <c r="E49" i="19"/>
  <c r="F49" i="19"/>
  <c r="G49" i="19"/>
  <c r="H49" i="19"/>
  <c r="I49" i="19"/>
  <c r="J49" i="19"/>
  <c r="K49" i="19"/>
  <c r="L49" i="19"/>
  <c r="M49" i="19"/>
  <c r="N49" i="19"/>
  <c r="O49" i="19"/>
  <c r="P49" i="19"/>
  <c r="C50" i="19"/>
  <c r="D50" i="19"/>
  <c r="E50" i="19"/>
  <c r="F50" i="19"/>
  <c r="G50" i="19"/>
  <c r="H50" i="19"/>
  <c r="I50" i="19"/>
  <c r="J50" i="19"/>
  <c r="K50" i="19"/>
  <c r="L50" i="19"/>
  <c r="M50" i="19"/>
  <c r="N50" i="19"/>
  <c r="O50" i="19"/>
  <c r="P50" i="19"/>
  <c r="C51" i="19"/>
  <c r="D51" i="19"/>
  <c r="E51" i="19"/>
  <c r="F51" i="19"/>
  <c r="G51" i="19"/>
  <c r="H51" i="19"/>
  <c r="I51" i="19"/>
  <c r="J51" i="19"/>
  <c r="K51" i="19"/>
  <c r="L51" i="19"/>
  <c r="M51" i="19"/>
  <c r="N51" i="19"/>
  <c r="O51" i="19"/>
  <c r="P51" i="19"/>
  <c r="C52" i="19"/>
  <c r="D52" i="19"/>
  <c r="E52" i="19"/>
  <c r="F52" i="19"/>
  <c r="G52" i="19"/>
  <c r="H52" i="19"/>
  <c r="I52" i="19"/>
  <c r="J52" i="19"/>
  <c r="K52" i="19"/>
  <c r="L52" i="19"/>
  <c r="M52" i="19"/>
  <c r="N52" i="19"/>
  <c r="O52" i="19"/>
  <c r="P52" i="19"/>
  <c r="C53" i="19"/>
  <c r="D53" i="19"/>
  <c r="E53" i="19"/>
  <c r="F53" i="19"/>
  <c r="G53" i="19"/>
  <c r="H53" i="19"/>
  <c r="I53" i="19"/>
  <c r="J53" i="19"/>
  <c r="K53" i="19"/>
  <c r="L53" i="19"/>
  <c r="M53" i="19"/>
  <c r="N53" i="19"/>
  <c r="O53" i="19"/>
  <c r="P53" i="19"/>
  <c r="C54" i="19"/>
  <c r="D54" i="19"/>
  <c r="E54" i="19"/>
  <c r="F54" i="19"/>
  <c r="G54" i="19"/>
  <c r="H54" i="19"/>
  <c r="I54" i="19"/>
  <c r="J54" i="19"/>
  <c r="K54" i="19"/>
  <c r="L54" i="19"/>
  <c r="M54" i="19"/>
  <c r="N54" i="19"/>
  <c r="O54" i="19"/>
  <c r="P54" i="19"/>
  <c r="C55" i="19"/>
  <c r="D55" i="19"/>
  <c r="E55" i="19"/>
  <c r="F55" i="19"/>
  <c r="G55" i="19"/>
  <c r="H55" i="19"/>
  <c r="I55" i="19"/>
  <c r="J55" i="19"/>
  <c r="K55" i="19"/>
  <c r="L55" i="19"/>
  <c r="M55" i="19"/>
  <c r="N55" i="19"/>
  <c r="O55" i="19"/>
  <c r="P55" i="19"/>
  <c r="C56" i="19"/>
  <c r="D56" i="19"/>
  <c r="E56" i="19"/>
  <c r="F56" i="19"/>
  <c r="G56" i="19"/>
  <c r="H56" i="19"/>
  <c r="I56" i="19"/>
  <c r="J56" i="19"/>
  <c r="K56" i="19"/>
  <c r="L56" i="19"/>
  <c r="M56" i="19"/>
  <c r="N56" i="19"/>
  <c r="O56" i="19"/>
  <c r="P56" i="19"/>
  <c r="C57" i="19"/>
  <c r="D57" i="19"/>
  <c r="E57" i="19"/>
  <c r="F57" i="19"/>
  <c r="G57" i="19"/>
  <c r="H57" i="19"/>
  <c r="I57" i="19"/>
  <c r="J57" i="19"/>
  <c r="K57" i="19"/>
  <c r="L57" i="19"/>
  <c r="M57" i="19"/>
  <c r="N57" i="19"/>
  <c r="O57" i="19"/>
  <c r="P57" i="19"/>
  <c r="C58" i="19"/>
  <c r="D58" i="19"/>
  <c r="E58" i="19"/>
  <c r="F58" i="19"/>
  <c r="G58" i="19"/>
  <c r="H58" i="19"/>
  <c r="I58" i="19"/>
  <c r="J58" i="19"/>
  <c r="K58" i="19"/>
  <c r="L58" i="19"/>
  <c r="M58" i="19"/>
  <c r="N58" i="19"/>
  <c r="O58" i="19"/>
  <c r="P58" i="19"/>
  <c r="C59" i="19"/>
  <c r="D59" i="19"/>
  <c r="E59" i="19"/>
  <c r="F59" i="19"/>
  <c r="G59" i="19"/>
  <c r="H59" i="19"/>
  <c r="I59" i="19"/>
  <c r="J59" i="19"/>
  <c r="K59" i="19"/>
  <c r="L59" i="19"/>
  <c r="M59" i="19"/>
  <c r="N59" i="19"/>
  <c r="O59" i="19"/>
  <c r="P59" i="19"/>
  <c r="C60" i="19"/>
  <c r="D60" i="19"/>
  <c r="E60" i="19"/>
  <c r="F60" i="19"/>
  <c r="G60" i="19"/>
  <c r="H60" i="19"/>
  <c r="I60" i="19"/>
  <c r="J60" i="19"/>
  <c r="K60" i="19"/>
  <c r="L60" i="19"/>
  <c r="M60" i="19"/>
  <c r="N60" i="19"/>
  <c r="O60" i="19"/>
  <c r="P60" i="19"/>
  <c r="C61" i="19"/>
  <c r="D61" i="19"/>
  <c r="E61" i="19"/>
  <c r="F61" i="19"/>
  <c r="G61" i="19"/>
  <c r="H61" i="19"/>
  <c r="I61" i="19"/>
  <c r="J61" i="19"/>
  <c r="K61" i="19"/>
  <c r="L61" i="19"/>
  <c r="M61" i="19"/>
  <c r="N61" i="19"/>
  <c r="O61" i="19"/>
  <c r="P61" i="19"/>
  <c r="C62" i="19"/>
  <c r="D62" i="19"/>
  <c r="E62" i="19"/>
  <c r="F62" i="19"/>
  <c r="G62" i="19"/>
  <c r="H62" i="19"/>
  <c r="I62" i="19"/>
  <c r="J62" i="19"/>
  <c r="K62" i="19"/>
  <c r="L62" i="19"/>
  <c r="M62" i="19"/>
  <c r="N62" i="19"/>
  <c r="O62" i="19"/>
  <c r="P62" i="19"/>
  <c r="C63" i="19"/>
  <c r="D63" i="19"/>
  <c r="E63" i="19"/>
  <c r="F63" i="19"/>
  <c r="G63" i="19"/>
  <c r="H63" i="19"/>
  <c r="I63" i="19"/>
  <c r="J63" i="19"/>
  <c r="K63" i="19"/>
  <c r="L63" i="19"/>
  <c r="M63" i="19"/>
  <c r="N63" i="19"/>
  <c r="O63" i="19"/>
  <c r="P63" i="19"/>
  <c r="C64" i="19"/>
  <c r="D64" i="19"/>
  <c r="E64" i="19"/>
  <c r="F64" i="19"/>
  <c r="G64" i="19"/>
  <c r="H64" i="19"/>
  <c r="I64" i="19"/>
  <c r="J64" i="19"/>
  <c r="K64" i="19"/>
  <c r="L64" i="19"/>
  <c r="M64" i="19"/>
  <c r="N64" i="19"/>
  <c r="O64" i="19"/>
  <c r="P64" i="19"/>
  <c r="C65" i="19"/>
  <c r="D65" i="19"/>
  <c r="E65" i="19"/>
  <c r="F65" i="19"/>
  <c r="G65" i="19"/>
  <c r="H65" i="19"/>
  <c r="I65" i="19"/>
  <c r="J65" i="19"/>
  <c r="K65" i="19"/>
  <c r="L65" i="19"/>
  <c r="M65" i="19"/>
  <c r="N65" i="19"/>
  <c r="O65" i="19"/>
  <c r="P65" i="19"/>
  <c r="C66" i="19"/>
  <c r="D66" i="19"/>
  <c r="E66" i="19"/>
  <c r="F66" i="19"/>
  <c r="G66" i="19"/>
  <c r="H66" i="19"/>
  <c r="I66" i="19"/>
  <c r="J66" i="19"/>
  <c r="K66" i="19"/>
  <c r="L66" i="19"/>
  <c r="M66" i="19"/>
  <c r="N66" i="19"/>
  <c r="O66" i="19"/>
  <c r="P66" i="19"/>
  <c r="C67" i="19"/>
  <c r="D67" i="19"/>
  <c r="E67" i="19"/>
  <c r="F67" i="19"/>
  <c r="G67" i="19"/>
  <c r="H67" i="19"/>
  <c r="I67" i="19"/>
  <c r="J67" i="19"/>
  <c r="K67" i="19"/>
  <c r="L67" i="19"/>
  <c r="M67" i="19"/>
  <c r="N67" i="19"/>
  <c r="O67" i="19"/>
  <c r="P67" i="19"/>
  <c r="C68" i="19"/>
  <c r="D68" i="19"/>
  <c r="E68" i="19"/>
  <c r="F68" i="19"/>
  <c r="G68" i="19"/>
  <c r="H68" i="19"/>
  <c r="I68" i="19"/>
  <c r="J68" i="19"/>
  <c r="K68" i="19"/>
  <c r="L68" i="19"/>
  <c r="M68" i="19"/>
  <c r="N68" i="19"/>
  <c r="O68" i="19"/>
  <c r="P68" i="19"/>
  <c r="C69" i="19"/>
  <c r="D69" i="19"/>
  <c r="E69" i="19"/>
  <c r="F69" i="19"/>
  <c r="G69" i="19"/>
  <c r="H69" i="19"/>
  <c r="I69" i="19"/>
  <c r="J69" i="19"/>
  <c r="K69" i="19"/>
  <c r="L69" i="19"/>
  <c r="M69" i="19"/>
  <c r="N69" i="19"/>
  <c r="O69" i="19"/>
  <c r="P69" i="19"/>
  <c r="C70" i="19"/>
  <c r="D70" i="19"/>
  <c r="E70" i="19"/>
  <c r="F70" i="19"/>
  <c r="G70" i="19"/>
  <c r="H70" i="19"/>
  <c r="I70" i="19"/>
  <c r="J70" i="19"/>
  <c r="K70" i="19"/>
  <c r="L70" i="19"/>
  <c r="M70" i="19"/>
  <c r="N70" i="19"/>
  <c r="O70" i="19"/>
  <c r="P70" i="19"/>
  <c r="C71" i="19"/>
  <c r="D71" i="19"/>
  <c r="E71" i="19"/>
  <c r="F71" i="19"/>
  <c r="G71" i="19"/>
  <c r="H71" i="19"/>
  <c r="I71" i="19"/>
  <c r="J71" i="19"/>
  <c r="K71" i="19"/>
  <c r="L71" i="19"/>
  <c r="M71" i="19"/>
  <c r="N71" i="19"/>
  <c r="O71" i="19"/>
  <c r="P71" i="19"/>
  <c r="C72" i="19"/>
  <c r="D72" i="19"/>
  <c r="E72" i="19"/>
  <c r="F72" i="19"/>
  <c r="G72" i="19"/>
  <c r="H72" i="19"/>
  <c r="I72" i="19"/>
  <c r="J72" i="19"/>
  <c r="K72" i="19"/>
  <c r="L72" i="19"/>
  <c r="M72" i="19"/>
  <c r="N72" i="19"/>
  <c r="O72" i="19"/>
  <c r="P72" i="19"/>
  <c r="C73" i="19"/>
  <c r="D73" i="19"/>
  <c r="E73" i="19"/>
  <c r="F73" i="19"/>
  <c r="G73" i="19"/>
  <c r="H73" i="19"/>
  <c r="I73" i="19"/>
  <c r="J73" i="19"/>
  <c r="K73" i="19"/>
  <c r="L73" i="19"/>
  <c r="M73" i="19"/>
  <c r="N73" i="19"/>
  <c r="O73" i="19"/>
  <c r="P73" i="19"/>
  <c r="C74" i="19"/>
  <c r="D74" i="19"/>
  <c r="E74" i="19"/>
  <c r="F74" i="19"/>
  <c r="G74" i="19"/>
  <c r="H74" i="19"/>
  <c r="I74" i="19"/>
  <c r="J74" i="19"/>
  <c r="K74" i="19"/>
  <c r="L74" i="19"/>
  <c r="M74" i="19"/>
  <c r="N74" i="19"/>
  <c r="O74" i="19"/>
  <c r="P74" i="19"/>
  <c r="C75" i="19"/>
  <c r="D75" i="19"/>
  <c r="E75" i="19"/>
  <c r="F75" i="19"/>
  <c r="G75" i="19"/>
  <c r="H75" i="19"/>
  <c r="I75" i="19"/>
  <c r="J75" i="19"/>
  <c r="K75" i="19"/>
  <c r="L75" i="19"/>
  <c r="M75" i="19"/>
  <c r="N75" i="19"/>
  <c r="O75" i="19"/>
  <c r="P75" i="19"/>
  <c r="C76" i="19"/>
  <c r="D76" i="19"/>
  <c r="E76" i="19"/>
  <c r="F76" i="19"/>
  <c r="G76" i="19"/>
  <c r="H76" i="19"/>
  <c r="I76" i="19"/>
  <c r="J76" i="19"/>
  <c r="K76" i="19"/>
  <c r="L76" i="19"/>
  <c r="M76" i="19"/>
  <c r="N76" i="19"/>
  <c r="O76" i="19"/>
  <c r="P76" i="19"/>
  <c r="C77" i="19"/>
  <c r="D77" i="19"/>
  <c r="E77" i="19"/>
  <c r="F77" i="19"/>
  <c r="G77" i="19"/>
  <c r="H77" i="19"/>
  <c r="I77" i="19"/>
  <c r="J77" i="19"/>
  <c r="K77" i="19"/>
  <c r="L77" i="19"/>
  <c r="M77" i="19"/>
  <c r="N77" i="19"/>
  <c r="O77" i="19"/>
  <c r="P77" i="19"/>
  <c r="C78" i="19"/>
  <c r="D78" i="19"/>
  <c r="E78" i="19"/>
  <c r="F78" i="19"/>
  <c r="G78" i="19"/>
  <c r="H78" i="19"/>
  <c r="I78" i="19"/>
  <c r="J78" i="19"/>
  <c r="K78" i="19"/>
  <c r="L78" i="19"/>
  <c r="M78" i="19"/>
  <c r="N78" i="19"/>
  <c r="O78" i="19"/>
  <c r="P78" i="19"/>
  <c r="C79" i="19"/>
  <c r="D79" i="19"/>
  <c r="E79" i="19"/>
  <c r="F79" i="19"/>
  <c r="G79" i="19"/>
  <c r="H79" i="19"/>
  <c r="I79" i="19"/>
  <c r="J79" i="19"/>
  <c r="K79" i="19"/>
  <c r="L79" i="19"/>
  <c r="M79" i="19"/>
  <c r="N79" i="19"/>
  <c r="O79" i="19"/>
  <c r="P79" i="19"/>
  <c r="C80" i="19"/>
  <c r="D80" i="19"/>
  <c r="E80" i="19"/>
  <c r="F80" i="19"/>
  <c r="G80" i="19"/>
  <c r="H80" i="19"/>
  <c r="I80" i="19"/>
  <c r="J80" i="19"/>
  <c r="K80" i="19"/>
  <c r="L80" i="19"/>
  <c r="M80" i="19"/>
  <c r="N80" i="19"/>
  <c r="O80" i="19"/>
  <c r="P80" i="19"/>
  <c r="C81" i="19"/>
  <c r="D81" i="19"/>
  <c r="E81" i="19"/>
  <c r="F81" i="19"/>
  <c r="G81" i="19"/>
  <c r="H81" i="19"/>
  <c r="I81" i="19"/>
  <c r="J81" i="19"/>
  <c r="K81" i="19"/>
  <c r="L81" i="19"/>
  <c r="M81" i="19"/>
  <c r="N81" i="19"/>
  <c r="O81" i="19"/>
  <c r="P81" i="19"/>
  <c r="C82" i="19"/>
  <c r="D82" i="19"/>
  <c r="E82" i="19"/>
  <c r="F82" i="19"/>
  <c r="G82" i="19"/>
  <c r="H82" i="19"/>
  <c r="I82" i="19"/>
  <c r="J82" i="19"/>
  <c r="K82" i="19"/>
  <c r="L82" i="19"/>
  <c r="M82" i="19"/>
  <c r="N82" i="19"/>
  <c r="O82" i="19"/>
  <c r="P82" i="19"/>
  <c r="C83" i="19"/>
  <c r="D83" i="19"/>
  <c r="E83" i="19"/>
  <c r="F83" i="19"/>
  <c r="G83" i="19"/>
  <c r="H83" i="19"/>
  <c r="I83" i="19"/>
  <c r="J83" i="19"/>
  <c r="K83" i="19"/>
  <c r="L83" i="19"/>
  <c r="M83" i="19"/>
  <c r="N83" i="19"/>
  <c r="O83" i="19"/>
  <c r="P83" i="19"/>
  <c r="C84" i="19"/>
  <c r="D84" i="19"/>
  <c r="E84" i="19"/>
  <c r="F84" i="19"/>
  <c r="G84" i="19"/>
  <c r="H84" i="19"/>
  <c r="I84" i="19"/>
  <c r="J84" i="19"/>
  <c r="K84" i="19"/>
  <c r="L84" i="19"/>
  <c r="M84" i="19"/>
  <c r="N84" i="19"/>
  <c r="O84" i="19"/>
  <c r="P84" i="19"/>
  <c r="C85" i="19"/>
  <c r="D85" i="19"/>
  <c r="E85" i="19"/>
  <c r="F85" i="19"/>
  <c r="G85" i="19"/>
  <c r="H85" i="19"/>
  <c r="I85" i="19"/>
  <c r="J85" i="19"/>
  <c r="K85" i="19"/>
  <c r="L85" i="19"/>
  <c r="M85" i="19"/>
  <c r="N85" i="19"/>
  <c r="O85" i="19"/>
  <c r="P85" i="19"/>
  <c r="C86" i="19"/>
  <c r="D86" i="19"/>
  <c r="E86" i="19"/>
  <c r="F86" i="19"/>
  <c r="G86" i="19"/>
  <c r="H86" i="19"/>
  <c r="I86" i="19"/>
  <c r="J86" i="19"/>
  <c r="K86" i="19"/>
  <c r="L86" i="19"/>
  <c r="M86" i="19"/>
  <c r="N86" i="19"/>
  <c r="O86" i="19"/>
  <c r="P86" i="19"/>
  <c r="C87" i="19"/>
  <c r="D87" i="19"/>
  <c r="E87" i="19"/>
  <c r="F87" i="19"/>
  <c r="G87" i="19"/>
  <c r="H87" i="19"/>
  <c r="I87" i="19"/>
  <c r="J87" i="19"/>
  <c r="K87" i="19"/>
  <c r="L87" i="19"/>
  <c r="M87" i="19"/>
  <c r="N87" i="19"/>
  <c r="O87" i="19"/>
  <c r="P87" i="19"/>
  <c r="C88" i="19"/>
  <c r="D88" i="19"/>
  <c r="E88" i="19"/>
  <c r="F88" i="19"/>
  <c r="G88" i="19"/>
  <c r="H88" i="19"/>
  <c r="I88" i="19"/>
  <c r="J88" i="19"/>
  <c r="K88" i="19"/>
  <c r="L88" i="19"/>
  <c r="M88" i="19"/>
  <c r="N88" i="19"/>
  <c r="O88" i="19"/>
  <c r="P88" i="19"/>
  <c r="C89" i="19"/>
  <c r="D89" i="19"/>
  <c r="E89" i="19"/>
  <c r="F89" i="19"/>
  <c r="G89" i="19"/>
  <c r="H89" i="19"/>
  <c r="I89" i="19"/>
  <c r="J89" i="19"/>
  <c r="K89" i="19"/>
  <c r="L89" i="19"/>
  <c r="M89" i="19"/>
  <c r="N89" i="19"/>
  <c r="O89" i="19"/>
  <c r="P89" i="19"/>
  <c r="C90" i="19"/>
  <c r="D90" i="19"/>
  <c r="E90" i="19"/>
  <c r="F90" i="19"/>
  <c r="G90" i="19"/>
  <c r="H90" i="19"/>
  <c r="I90" i="19"/>
  <c r="J90" i="19"/>
  <c r="K90" i="19"/>
  <c r="L90" i="19"/>
  <c r="M90" i="19"/>
  <c r="N90" i="19"/>
  <c r="O90" i="19"/>
  <c r="P90" i="19"/>
  <c r="C91" i="19"/>
  <c r="D91" i="19"/>
  <c r="E91" i="19"/>
  <c r="F91" i="19"/>
  <c r="G91" i="19"/>
  <c r="H91" i="19"/>
  <c r="I91" i="19"/>
  <c r="J91" i="19"/>
  <c r="K91" i="19"/>
  <c r="L91" i="19"/>
  <c r="M91" i="19"/>
  <c r="N91" i="19"/>
  <c r="O91" i="19"/>
  <c r="P91" i="19"/>
  <c r="C92" i="19"/>
  <c r="D92" i="19"/>
  <c r="E92" i="19"/>
  <c r="F92" i="19"/>
  <c r="G92" i="19"/>
  <c r="H92" i="19"/>
  <c r="I92" i="19"/>
  <c r="J92" i="19"/>
  <c r="K92" i="19"/>
  <c r="L92" i="19"/>
  <c r="M92" i="19"/>
  <c r="N92" i="19"/>
  <c r="O92" i="19"/>
  <c r="P92" i="19"/>
  <c r="C93" i="19"/>
  <c r="D93" i="19"/>
  <c r="E93" i="19"/>
  <c r="F93" i="19"/>
  <c r="G93" i="19"/>
  <c r="H93" i="19"/>
  <c r="I93" i="19"/>
  <c r="J93" i="19"/>
  <c r="K93" i="19"/>
  <c r="L93" i="19"/>
  <c r="M93" i="19"/>
  <c r="N93" i="19"/>
  <c r="O93" i="19"/>
  <c r="P93" i="19"/>
  <c r="C94" i="19"/>
  <c r="D94" i="19"/>
  <c r="E94" i="19"/>
  <c r="F94" i="19"/>
  <c r="G94" i="19"/>
  <c r="H94" i="19"/>
  <c r="I94" i="19"/>
  <c r="J94" i="19"/>
  <c r="K94" i="19"/>
  <c r="L94" i="19"/>
  <c r="M94" i="19"/>
  <c r="N94" i="19"/>
  <c r="O94" i="19"/>
  <c r="P94" i="19"/>
  <c r="C95" i="19"/>
  <c r="D95" i="19"/>
  <c r="E95" i="19"/>
  <c r="F95" i="19"/>
  <c r="G95" i="19"/>
  <c r="H95" i="19"/>
  <c r="I95" i="19"/>
  <c r="J95" i="19"/>
  <c r="K95" i="19"/>
  <c r="L95" i="19"/>
  <c r="M95" i="19"/>
  <c r="N95" i="19"/>
  <c r="O95" i="19"/>
  <c r="P95" i="19"/>
  <c r="C96" i="19"/>
  <c r="D96" i="19"/>
  <c r="E96" i="19"/>
  <c r="F96" i="19"/>
  <c r="G96" i="19"/>
  <c r="H96" i="19"/>
  <c r="I96" i="19"/>
  <c r="J96" i="19"/>
  <c r="K96" i="19"/>
  <c r="L96" i="19"/>
  <c r="M96" i="19"/>
  <c r="N96" i="19"/>
  <c r="O96" i="19"/>
  <c r="P96" i="19"/>
  <c r="C97" i="19"/>
  <c r="D97" i="19"/>
  <c r="E97" i="19"/>
  <c r="F97" i="19"/>
  <c r="G97" i="19"/>
  <c r="H97" i="19"/>
  <c r="I97" i="19"/>
  <c r="J97" i="19"/>
  <c r="K97" i="19"/>
  <c r="L97" i="19"/>
  <c r="M97" i="19"/>
  <c r="N97" i="19"/>
  <c r="O97" i="19"/>
  <c r="P97" i="19"/>
  <c r="C98" i="19"/>
  <c r="D98" i="19"/>
  <c r="E98" i="19"/>
  <c r="F98" i="19"/>
  <c r="G98" i="19"/>
  <c r="H98" i="19"/>
  <c r="I98" i="19"/>
  <c r="J98" i="19"/>
  <c r="K98" i="19"/>
  <c r="L98" i="19"/>
  <c r="M98" i="19"/>
  <c r="N98" i="19"/>
  <c r="O98" i="19"/>
  <c r="P98" i="19"/>
  <c r="C99" i="19"/>
  <c r="D99" i="19"/>
  <c r="E99" i="19"/>
  <c r="F99" i="19"/>
  <c r="G99" i="19"/>
  <c r="H99" i="19"/>
  <c r="I99" i="19"/>
  <c r="J99" i="19"/>
  <c r="K99" i="19"/>
  <c r="L99" i="19"/>
  <c r="M99" i="19"/>
  <c r="N99" i="19"/>
  <c r="O99" i="19"/>
  <c r="P99" i="19"/>
  <c r="C100" i="19"/>
  <c r="D100" i="19"/>
  <c r="E100" i="19"/>
  <c r="F100" i="19"/>
  <c r="G100" i="19"/>
  <c r="H100" i="19"/>
  <c r="I100" i="19"/>
  <c r="J100" i="19"/>
  <c r="K100" i="19"/>
  <c r="L100" i="19"/>
  <c r="M100" i="19"/>
  <c r="N100" i="19"/>
  <c r="O100" i="19"/>
  <c r="P100" i="19"/>
  <c r="C101" i="19"/>
  <c r="D101" i="19"/>
  <c r="E101" i="19"/>
  <c r="F101" i="19"/>
  <c r="G101" i="19"/>
  <c r="H101" i="19"/>
  <c r="I101" i="19"/>
  <c r="J101" i="19"/>
  <c r="K101" i="19"/>
  <c r="L101" i="19"/>
  <c r="M101" i="19"/>
  <c r="N101" i="19"/>
  <c r="O101" i="19"/>
  <c r="P101" i="19"/>
  <c r="C102" i="19"/>
  <c r="D102" i="19"/>
  <c r="E102" i="19"/>
  <c r="F102" i="19"/>
  <c r="G102" i="19"/>
  <c r="H102" i="19"/>
  <c r="I102" i="19"/>
  <c r="J102" i="19"/>
  <c r="K102" i="19"/>
  <c r="L102" i="19"/>
  <c r="M102" i="19"/>
  <c r="N102" i="19"/>
  <c r="O102" i="19"/>
  <c r="P102" i="19"/>
  <c r="C103" i="19"/>
  <c r="D103" i="19"/>
  <c r="E103" i="19"/>
  <c r="F103" i="19"/>
  <c r="G103" i="19"/>
  <c r="H103" i="19"/>
  <c r="I103" i="19"/>
  <c r="J103" i="19"/>
  <c r="K103" i="19"/>
  <c r="L103" i="19"/>
  <c r="M103" i="19"/>
  <c r="N103" i="19"/>
  <c r="O103" i="19"/>
  <c r="P103" i="19"/>
  <c r="C104" i="19"/>
  <c r="D104" i="19"/>
  <c r="E104" i="19"/>
  <c r="F104" i="19"/>
  <c r="G104" i="19"/>
  <c r="H104" i="19"/>
  <c r="I104" i="19"/>
  <c r="J104" i="19"/>
  <c r="K104" i="19"/>
  <c r="L104" i="19"/>
  <c r="M104" i="19"/>
  <c r="N104" i="19"/>
  <c r="O104" i="19"/>
  <c r="P104" i="19"/>
  <c r="C105" i="19"/>
  <c r="D105" i="19"/>
  <c r="E105" i="19"/>
  <c r="F105" i="19"/>
  <c r="G105" i="19"/>
  <c r="H105" i="19"/>
  <c r="I105" i="19"/>
  <c r="J105" i="19"/>
  <c r="K105" i="19"/>
  <c r="L105" i="19"/>
  <c r="M105" i="19"/>
  <c r="N105" i="19"/>
  <c r="O105" i="19"/>
  <c r="P105" i="19"/>
  <c r="C106" i="19"/>
  <c r="D106" i="19"/>
  <c r="E106" i="19"/>
  <c r="F106" i="19"/>
  <c r="G106" i="19"/>
  <c r="H106" i="19"/>
  <c r="I106" i="19"/>
  <c r="J106" i="19"/>
  <c r="K106" i="19"/>
  <c r="L106" i="19"/>
  <c r="M106" i="19"/>
  <c r="N106" i="19"/>
  <c r="O106" i="19"/>
  <c r="P106" i="19"/>
  <c r="C107" i="19"/>
  <c r="D107" i="19"/>
  <c r="E107" i="19"/>
  <c r="F107" i="19"/>
  <c r="G107" i="19"/>
  <c r="H107" i="19"/>
  <c r="I107" i="19"/>
  <c r="J107" i="19"/>
  <c r="K107" i="19"/>
  <c r="L107" i="19"/>
  <c r="M107" i="19"/>
  <c r="N107" i="19"/>
  <c r="O107" i="19"/>
  <c r="P107" i="19"/>
  <c r="C108" i="19"/>
  <c r="D108" i="19"/>
  <c r="E108" i="19"/>
  <c r="F108" i="19"/>
  <c r="G108" i="19"/>
  <c r="H108" i="19"/>
  <c r="I108" i="19"/>
  <c r="J108" i="19"/>
  <c r="K108" i="19"/>
  <c r="L108" i="19"/>
  <c r="M108" i="19"/>
  <c r="N108" i="19"/>
  <c r="O108" i="19"/>
  <c r="P108" i="19"/>
  <c r="C109" i="19"/>
  <c r="D109" i="19"/>
  <c r="E109" i="19"/>
  <c r="F109" i="19"/>
  <c r="G109" i="19"/>
  <c r="H109" i="19"/>
  <c r="I109" i="19"/>
  <c r="J109" i="19"/>
  <c r="K109" i="19"/>
  <c r="L109" i="19"/>
  <c r="M109" i="19"/>
  <c r="N109" i="19"/>
  <c r="O109" i="19"/>
  <c r="P109" i="19"/>
  <c r="C110" i="19"/>
  <c r="D110" i="19"/>
  <c r="E110" i="19"/>
  <c r="F110" i="19"/>
  <c r="G110" i="19"/>
  <c r="H110" i="19"/>
  <c r="I110" i="19"/>
  <c r="J110" i="19"/>
  <c r="K110" i="19"/>
  <c r="L110" i="19"/>
  <c r="M110" i="19"/>
  <c r="N110" i="19"/>
  <c r="O110" i="19"/>
  <c r="P110" i="19"/>
  <c r="C111" i="19"/>
  <c r="D111" i="19"/>
  <c r="E111" i="19"/>
  <c r="F111" i="19"/>
  <c r="G111" i="19"/>
  <c r="H111" i="19"/>
  <c r="I111" i="19"/>
  <c r="J111" i="19"/>
  <c r="K111" i="19"/>
  <c r="L111" i="19"/>
  <c r="M111" i="19"/>
  <c r="N111" i="19"/>
  <c r="O111" i="19"/>
  <c r="P111" i="19"/>
  <c r="C112" i="19"/>
  <c r="D112" i="19"/>
  <c r="E112" i="19"/>
  <c r="F112" i="19"/>
  <c r="G112" i="19"/>
  <c r="H112" i="19"/>
  <c r="I112" i="19"/>
  <c r="J112" i="19"/>
  <c r="K112" i="19"/>
  <c r="L112" i="19"/>
  <c r="M112" i="19"/>
  <c r="N112" i="19"/>
  <c r="O112" i="19"/>
  <c r="P112" i="19"/>
  <c r="C113" i="19"/>
  <c r="D113" i="19"/>
  <c r="E113" i="19"/>
  <c r="F113" i="19"/>
  <c r="G113" i="19"/>
  <c r="H113" i="19"/>
  <c r="I113" i="19"/>
  <c r="J113" i="19"/>
  <c r="K113" i="19"/>
  <c r="L113" i="19"/>
  <c r="M113" i="19"/>
  <c r="N113" i="19"/>
  <c r="O113" i="19"/>
  <c r="P113" i="19"/>
  <c r="C114" i="19"/>
  <c r="D114" i="19"/>
  <c r="E114" i="19"/>
  <c r="F114" i="19"/>
  <c r="G114" i="19"/>
  <c r="H114" i="19"/>
  <c r="I114" i="19"/>
  <c r="J114" i="19"/>
  <c r="K114" i="19"/>
  <c r="L114" i="19"/>
  <c r="M114" i="19"/>
  <c r="N114" i="19"/>
  <c r="O114" i="19"/>
  <c r="P114" i="19"/>
  <c r="C115" i="19"/>
  <c r="D115" i="19"/>
  <c r="E115" i="19"/>
  <c r="F115" i="19"/>
  <c r="G115" i="19"/>
  <c r="H115" i="19"/>
  <c r="I115" i="19"/>
  <c r="J115" i="19"/>
  <c r="K115" i="19"/>
  <c r="L115" i="19"/>
  <c r="M115" i="19"/>
  <c r="N115" i="19"/>
  <c r="O115" i="19"/>
  <c r="P115" i="19"/>
  <c r="C116" i="19"/>
  <c r="D116" i="19"/>
  <c r="E116" i="19"/>
  <c r="F116" i="19"/>
  <c r="G116" i="19"/>
  <c r="H116" i="19"/>
  <c r="I116" i="19"/>
  <c r="J116" i="19"/>
  <c r="K116" i="19"/>
  <c r="L116" i="19"/>
  <c r="M116" i="19"/>
  <c r="N116" i="19"/>
  <c r="O116" i="19"/>
  <c r="P116" i="19"/>
  <c r="C117" i="19"/>
  <c r="D117" i="19"/>
  <c r="E117" i="19"/>
  <c r="F117" i="19"/>
  <c r="G117" i="19"/>
  <c r="H117" i="19"/>
  <c r="I117" i="19"/>
  <c r="J117" i="19"/>
  <c r="K117" i="19"/>
  <c r="L117" i="19"/>
  <c r="M117" i="19"/>
  <c r="N117" i="19"/>
  <c r="O117" i="19"/>
  <c r="P117" i="19"/>
  <c r="C118" i="19"/>
  <c r="D118" i="19"/>
  <c r="E118" i="19"/>
  <c r="F118" i="19"/>
  <c r="G118" i="19"/>
  <c r="H118" i="19"/>
  <c r="I118" i="19"/>
  <c r="J118" i="19"/>
  <c r="K118" i="19"/>
  <c r="L118" i="19"/>
  <c r="M118" i="19"/>
  <c r="N118" i="19"/>
  <c r="O118" i="19"/>
  <c r="P118" i="19"/>
  <c r="C119" i="19"/>
  <c r="D119" i="19"/>
  <c r="E119" i="19"/>
  <c r="F119" i="19"/>
  <c r="G119" i="19"/>
  <c r="H119" i="19"/>
  <c r="I119" i="19"/>
  <c r="J119" i="19"/>
  <c r="K119" i="19"/>
  <c r="L119" i="19"/>
  <c r="M119" i="19"/>
  <c r="N119" i="19"/>
  <c r="O119" i="19"/>
  <c r="P119" i="19"/>
  <c r="C120" i="19"/>
  <c r="D120" i="19"/>
  <c r="E120" i="19"/>
  <c r="F120" i="19"/>
  <c r="G120" i="19"/>
  <c r="H120" i="19"/>
  <c r="I120" i="19"/>
  <c r="J120" i="19"/>
  <c r="K120" i="19"/>
  <c r="L120" i="19"/>
  <c r="M120" i="19"/>
  <c r="N120" i="19"/>
  <c r="O120" i="19"/>
  <c r="P120" i="19"/>
  <c r="C121" i="19"/>
  <c r="D121" i="19"/>
  <c r="E121" i="19"/>
  <c r="F121" i="19"/>
  <c r="G121" i="19"/>
  <c r="H121" i="19"/>
  <c r="I121" i="19"/>
  <c r="J121" i="19"/>
  <c r="K121" i="19"/>
  <c r="L121" i="19"/>
  <c r="M121" i="19"/>
  <c r="N121" i="19"/>
  <c r="O121" i="19"/>
  <c r="P121" i="19"/>
  <c r="C122" i="19"/>
  <c r="D122" i="19"/>
  <c r="E122" i="19"/>
  <c r="F122" i="19"/>
  <c r="G122" i="19"/>
  <c r="H122" i="19"/>
  <c r="I122" i="19"/>
  <c r="J122" i="19"/>
  <c r="K122" i="19"/>
  <c r="L122" i="19"/>
  <c r="M122" i="19"/>
  <c r="N122" i="19"/>
  <c r="O122" i="19"/>
  <c r="P122" i="19"/>
  <c r="C123" i="19"/>
  <c r="D123" i="19"/>
  <c r="E123" i="19"/>
  <c r="F123" i="19"/>
  <c r="G123" i="19"/>
  <c r="H123" i="19"/>
  <c r="I123" i="19"/>
  <c r="J123" i="19"/>
  <c r="K123" i="19"/>
  <c r="L123" i="19"/>
  <c r="M123" i="19"/>
  <c r="N123" i="19"/>
  <c r="O123" i="19"/>
  <c r="P123" i="19"/>
  <c r="C124" i="19"/>
  <c r="D124" i="19"/>
  <c r="E124" i="19"/>
  <c r="F124" i="19"/>
  <c r="G124" i="19"/>
  <c r="H124" i="19"/>
  <c r="I124" i="19"/>
  <c r="J124" i="19"/>
  <c r="K124" i="19"/>
  <c r="L124" i="19"/>
  <c r="M124" i="19"/>
  <c r="N124" i="19"/>
  <c r="O124" i="19"/>
  <c r="P124" i="19"/>
  <c r="C125" i="19"/>
  <c r="D125" i="19"/>
  <c r="E125" i="19"/>
  <c r="F125" i="19"/>
  <c r="G125" i="19"/>
  <c r="H125" i="19"/>
  <c r="I125" i="19"/>
  <c r="J125" i="19"/>
  <c r="K125" i="19"/>
  <c r="L125" i="19"/>
  <c r="M125" i="19"/>
  <c r="N125" i="19"/>
  <c r="O125" i="19"/>
  <c r="P125" i="19"/>
  <c r="C126" i="19"/>
  <c r="D126" i="19"/>
  <c r="E126" i="19"/>
  <c r="F126" i="19"/>
  <c r="G126" i="19"/>
  <c r="H126" i="19"/>
  <c r="I126" i="19"/>
  <c r="J126" i="19"/>
  <c r="K126" i="19"/>
  <c r="L126" i="19"/>
  <c r="M126" i="19"/>
  <c r="N126" i="19"/>
  <c r="O126" i="19"/>
  <c r="P126" i="19"/>
  <c r="C127" i="19"/>
  <c r="D127" i="19"/>
  <c r="E127" i="19"/>
  <c r="F127" i="19"/>
  <c r="G127" i="19"/>
  <c r="H127" i="19"/>
  <c r="I127" i="19"/>
  <c r="J127" i="19"/>
  <c r="K127" i="19"/>
  <c r="L127" i="19"/>
  <c r="M127" i="19"/>
  <c r="N127" i="19"/>
  <c r="O127" i="19"/>
  <c r="P127" i="19"/>
  <c r="C128" i="19"/>
  <c r="D128" i="19"/>
  <c r="E128" i="19"/>
  <c r="F128" i="19"/>
  <c r="G128" i="19"/>
  <c r="H128" i="19"/>
  <c r="I128" i="19"/>
  <c r="J128" i="19"/>
  <c r="K128" i="19"/>
  <c r="L128" i="19"/>
  <c r="M128" i="19"/>
  <c r="N128" i="19"/>
  <c r="O128" i="19"/>
  <c r="P128" i="19"/>
  <c r="C129" i="19"/>
  <c r="D129" i="19"/>
  <c r="E129" i="19"/>
  <c r="F129" i="19"/>
  <c r="G129" i="19"/>
  <c r="H129" i="19"/>
  <c r="I129" i="19"/>
  <c r="J129" i="19"/>
  <c r="K129" i="19"/>
  <c r="L129" i="19"/>
  <c r="M129" i="19"/>
  <c r="N129" i="19"/>
  <c r="O129" i="19"/>
  <c r="P129" i="19"/>
  <c r="C130" i="19"/>
  <c r="D130" i="19"/>
  <c r="E130" i="19"/>
  <c r="F130" i="19"/>
  <c r="G130" i="19"/>
  <c r="H130" i="19"/>
  <c r="I130" i="19"/>
  <c r="J130" i="19"/>
  <c r="K130" i="19"/>
  <c r="L130" i="19"/>
  <c r="M130" i="19"/>
  <c r="N130" i="19"/>
  <c r="O130" i="19"/>
  <c r="P130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3" i="26"/>
  <c r="B3" i="25"/>
  <c r="B3" i="24"/>
  <c r="B3" i="23"/>
  <c r="B3" i="22"/>
  <c r="B3" i="21"/>
  <c r="B3" i="20"/>
  <c r="B3" i="19"/>
  <c r="K5" i="17"/>
  <c r="K6" i="17"/>
  <c r="K7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2" i="17"/>
  <c r="K83" i="17"/>
  <c r="K84" i="17"/>
  <c r="K85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8" i="17"/>
  <c r="K86" i="17"/>
  <c r="K81" i="17"/>
  <c r="K103" i="17"/>
  <c r="K46" i="17"/>
  <c r="K87" i="17"/>
  <c r="K120" i="17"/>
  <c r="K121" i="17"/>
  <c r="K122" i="17"/>
  <c r="K123" i="17"/>
  <c r="K124" i="17"/>
  <c r="K125" i="17"/>
  <c r="T125" i="19" l="1"/>
  <c r="U125" i="19" s="1"/>
  <c r="T127" i="19"/>
  <c r="U127" i="19" s="1"/>
  <c r="T126" i="20"/>
  <c r="U126" i="20" s="1"/>
  <c r="N3" i="21"/>
  <c r="O3" i="19"/>
  <c r="R110" i="20"/>
  <c r="T36" i="21"/>
  <c r="D3" i="21"/>
  <c r="T98" i="19"/>
  <c r="T95" i="19"/>
  <c r="U95" i="19" s="1"/>
  <c r="T93" i="19"/>
  <c r="T87" i="19"/>
  <c r="U87" i="19" s="1"/>
  <c r="T79" i="19"/>
  <c r="U79" i="19" s="1"/>
  <c r="T69" i="19"/>
  <c r="T63" i="19"/>
  <c r="U63" i="19" s="1"/>
  <c r="T62" i="19"/>
  <c r="U62" i="19" s="1"/>
  <c r="R58" i="19"/>
  <c r="T47" i="19"/>
  <c r="U47" i="19" s="1"/>
  <c r="Q40" i="19"/>
  <c r="R39" i="19"/>
  <c r="R31" i="19"/>
  <c r="R23" i="19"/>
  <c r="Q20" i="19"/>
  <c r="R15" i="19"/>
  <c r="R9" i="19"/>
  <c r="R66" i="20"/>
  <c r="R62" i="20"/>
  <c r="J3" i="20"/>
  <c r="T5" i="22"/>
  <c r="M3" i="25"/>
  <c r="T78" i="21"/>
  <c r="T44" i="21"/>
  <c r="U44" i="21" s="1"/>
  <c r="T40" i="21"/>
  <c r="T32" i="21"/>
  <c r="U32" i="21" s="1"/>
  <c r="T24" i="21"/>
  <c r="U24" i="21" s="1"/>
  <c r="T20" i="21"/>
  <c r="U20" i="21" s="1"/>
  <c r="T16" i="21"/>
  <c r="T12" i="21"/>
  <c r="T8" i="21"/>
  <c r="U8" i="21" s="1"/>
  <c r="I3" i="21"/>
  <c r="K3" i="21"/>
  <c r="T28" i="21"/>
  <c r="U28" i="21" s="1"/>
  <c r="F3" i="20"/>
  <c r="R78" i="20"/>
  <c r="Q46" i="20"/>
  <c r="T30" i="20"/>
  <c r="T26" i="20"/>
  <c r="T22" i="20"/>
  <c r="U22" i="20" s="1"/>
  <c r="T14" i="20"/>
  <c r="R6" i="20"/>
  <c r="N3" i="20"/>
  <c r="H3" i="20"/>
  <c r="R98" i="20"/>
  <c r="T42" i="20"/>
  <c r="M3" i="20"/>
  <c r="T38" i="20"/>
  <c r="U38" i="20" s="1"/>
  <c r="T18" i="20"/>
  <c r="U18" i="20" s="1"/>
  <c r="I3" i="20"/>
  <c r="R114" i="20"/>
  <c r="R82" i="20"/>
  <c r="R54" i="20"/>
  <c r="P3" i="20"/>
  <c r="R94" i="20"/>
  <c r="T34" i="20"/>
  <c r="U34" i="20" s="1"/>
  <c r="T10" i="20"/>
  <c r="Q26" i="19"/>
  <c r="T85" i="19"/>
  <c r="U85" i="19" s="1"/>
  <c r="T73" i="19"/>
  <c r="T15" i="19"/>
  <c r="T119" i="19"/>
  <c r="T117" i="19"/>
  <c r="U117" i="19" s="1"/>
  <c r="T111" i="19"/>
  <c r="U111" i="19" s="1"/>
  <c r="T109" i="19"/>
  <c r="T103" i="19"/>
  <c r="U103" i="19" s="1"/>
  <c r="T101" i="19"/>
  <c r="U101" i="19" s="1"/>
  <c r="G3" i="19"/>
  <c r="R26" i="23"/>
  <c r="T28" i="23"/>
  <c r="T53" i="23"/>
  <c r="U53" i="23" s="1"/>
  <c r="R64" i="23"/>
  <c r="T125" i="23"/>
  <c r="U125" i="23" s="1"/>
  <c r="T99" i="24"/>
  <c r="U99" i="24" s="1"/>
  <c r="T103" i="24"/>
  <c r="U103" i="24" s="1"/>
  <c r="J3" i="25"/>
  <c r="T25" i="25"/>
  <c r="U25" i="25" s="1"/>
  <c r="T21" i="22"/>
  <c r="U21" i="22" s="1"/>
  <c r="T27" i="22"/>
  <c r="U27" i="22" s="1"/>
  <c r="T29" i="22"/>
  <c r="U29" i="22" s="1"/>
  <c r="T47" i="22"/>
  <c r="R48" i="22"/>
  <c r="R89" i="22"/>
  <c r="T71" i="23"/>
  <c r="U71" i="23" s="1"/>
  <c r="T13" i="23"/>
  <c r="U13" i="23" s="1"/>
  <c r="Q16" i="26"/>
  <c r="P3" i="26"/>
  <c r="Q6" i="26"/>
  <c r="Q10" i="26"/>
  <c r="Q25" i="26"/>
  <c r="Q12" i="26"/>
  <c r="Q5" i="26"/>
  <c r="T21" i="26"/>
  <c r="U21" i="26" s="1"/>
  <c r="Q29" i="26"/>
  <c r="T31" i="26"/>
  <c r="U31" i="26" s="1"/>
  <c r="Q33" i="26"/>
  <c r="T35" i="26"/>
  <c r="U35" i="26" s="1"/>
  <c r="Q37" i="26"/>
  <c r="Q41" i="26"/>
  <c r="Q45" i="26"/>
  <c r="Q46" i="23"/>
  <c r="T6" i="25"/>
  <c r="T79" i="23"/>
  <c r="U79" i="23" s="1"/>
  <c r="T45" i="22"/>
  <c r="U45" i="22" s="1"/>
  <c r="T84" i="23"/>
  <c r="U84" i="23" s="1"/>
  <c r="R86" i="23"/>
  <c r="T57" i="24"/>
  <c r="T97" i="24"/>
  <c r="T130" i="24"/>
  <c r="U130" i="24" s="1"/>
  <c r="T23" i="22"/>
  <c r="U23" i="22" s="1"/>
  <c r="Q122" i="23"/>
  <c r="T10" i="23"/>
  <c r="U10" i="23" s="1"/>
  <c r="R12" i="23"/>
  <c r="T17" i="23"/>
  <c r="U17" i="23" s="1"/>
  <c r="T39" i="23"/>
  <c r="T41" i="23"/>
  <c r="R115" i="23"/>
  <c r="T121" i="23"/>
  <c r="R21" i="24"/>
  <c r="T53" i="24"/>
  <c r="U53" i="24" s="1"/>
  <c r="T105" i="24"/>
  <c r="U105" i="24" s="1"/>
  <c r="T125" i="24"/>
  <c r="U125" i="24" s="1"/>
  <c r="T129" i="24"/>
  <c r="U129" i="24" s="1"/>
  <c r="E3" i="25"/>
  <c r="T26" i="25"/>
  <c r="U26" i="25" s="1"/>
  <c r="T56" i="25"/>
  <c r="U56" i="25" s="1"/>
  <c r="T72" i="25"/>
  <c r="U72" i="25" s="1"/>
  <c r="T76" i="25"/>
  <c r="U76" i="25" s="1"/>
  <c r="T88" i="25"/>
  <c r="U88" i="25" s="1"/>
  <c r="R92" i="25"/>
  <c r="T104" i="25"/>
  <c r="U104" i="25" s="1"/>
  <c r="R108" i="25"/>
  <c r="R120" i="25"/>
  <c r="T124" i="25"/>
  <c r="U124" i="25" s="1"/>
  <c r="T111" i="23"/>
  <c r="U111" i="23" s="1"/>
  <c r="T103" i="22"/>
  <c r="U103" i="22" s="1"/>
  <c r="R124" i="22"/>
  <c r="T5" i="23"/>
  <c r="R68" i="23"/>
  <c r="R108" i="23"/>
  <c r="T8" i="24"/>
  <c r="U8" i="24" s="1"/>
  <c r="T12" i="24"/>
  <c r="U12" i="24" s="1"/>
  <c r="T16" i="24"/>
  <c r="U16" i="24" s="1"/>
  <c r="T56" i="24"/>
  <c r="U56" i="24" s="1"/>
  <c r="T113" i="24"/>
  <c r="T32" i="25"/>
  <c r="U32" i="25" s="1"/>
  <c r="I3" i="22"/>
  <c r="T13" i="22"/>
  <c r="T34" i="22"/>
  <c r="U34" i="22" s="1"/>
  <c r="R52" i="22"/>
  <c r="R100" i="22"/>
  <c r="T21" i="23"/>
  <c r="T25" i="23"/>
  <c r="T33" i="23"/>
  <c r="T37" i="23"/>
  <c r="U37" i="23" s="1"/>
  <c r="T45" i="23"/>
  <c r="T49" i="23"/>
  <c r="U49" i="23" s="1"/>
  <c r="T69" i="23"/>
  <c r="U69" i="23" s="1"/>
  <c r="T89" i="23"/>
  <c r="U89" i="23" s="1"/>
  <c r="Q96" i="23"/>
  <c r="Q100" i="23"/>
  <c r="T105" i="23"/>
  <c r="U105" i="23" s="1"/>
  <c r="Q128" i="23"/>
  <c r="Q129" i="23"/>
  <c r="T19" i="22"/>
  <c r="U19" i="22" s="1"/>
  <c r="T31" i="22"/>
  <c r="T37" i="22"/>
  <c r="T39" i="22"/>
  <c r="U39" i="22" s="1"/>
  <c r="T43" i="22"/>
  <c r="R65" i="22"/>
  <c r="R71" i="22"/>
  <c r="R75" i="22"/>
  <c r="T75" i="23"/>
  <c r="U75" i="23" s="1"/>
  <c r="T77" i="23"/>
  <c r="U77" i="23" s="1"/>
  <c r="R50" i="24"/>
  <c r="T35" i="22"/>
  <c r="U35" i="22" s="1"/>
  <c r="R50" i="22"/>
  <c r="T29" i="23"/>
  <c r="U29" i="23" s="1"/>
  <c r="T31" i="23"/>
  <c r="U31" i="23" s="1"/>
  <c r="T93" i="23"/>
  <c r="U93" i="23" s="1"/>
  <c r="T95" i="23"/>
  <c r="U95" i="23" s="1"/>
  <c r="T127" i="23"/>
  <c r="U127" i="23" s="1"/>
  <c r="T63" i="24"/>
  <c r="T67" i="24"/>
  <c r="U67" i="24" s="1"/>
  <c r="T71" i="24"/>
  <c r="T75" i="24"/>
  <c r="T95" i="24"/>
  <c r="T111" i="24"/>
  <c r="U111" i="24" s="1"/>
  <c r="T119" i="24"/>
  <c r="T127" i="24"/>
  <c r="U127" i="24" s="1"/>
  <c r="T71" i="26"/>
  <c r="U71" i="26" s="1"/>
  <c r="T116" i="26"/>
  <c r="U116" i="26" s="1"/>
  <c r="T119" i="26"/>
  <c r="U119" i="26" s="1"/>
  <c r="R68" i="26"/>
  <c r="R47" i="26"/>
  <c r="T57" i="26"/>
  <c r="U57" i="26" s="1"/>
  <c r="T63" i="26"/>
  <c r="U63" i="26" s="1"/>
  <c r="T103" i="26"/>
  <c r="U103" i="26" s="1"/>
  <c r="T111" i="26"/>
  <c r="U111" i="26" s="1"/>
  <c r="T87" i="26"/>
  <c r="U87" i="26" s="1"/>
  <c r="T105" i="26"/>
  <c r="U105" i="26" s="1"/>
  <c r="T129" i="26"/>
  <c r="U129" i="26" s="1"/>
  <c r="T127" i="26"/>
  <c r="U127" i="26" s="1"/>
  <c r="T73" i="26"/>
  <c r="U73" i="26" s="1"/>
  <c r="T89" i="26"/>
  <c r="U89" i="26" s="1"/>
  <c r="T113" i="26"/>
  <c r="U113" i="26" s="1"/>
  <c r="T121" i="26"/>
  <c r="U121" i="26" s="1"/>
  <c r="T125" i="26"/>
  <c r="U125" i="26" s="1"/>
  <c r="F3" i="21"/>
  <c r="U93" i="19"/>
  <c r="U109" i="19"/>
  <c r="U119" i="19"/>
  <c r="U42" i="20"/>
  <c r="T11" i="19"/>
  <c r="T23" i="19"/>
  <c r="Q28" i="19"/>
  <c r="Q34" i="19"/>
  <c r="Q37" i="19"/>
  <c r="R49" i="19"/>
  <c r="R78" i="19"/>
  <c r="R92" i="19"/>
  <c r="R106" i="19"/>
  <c r="T124" i="19"/>
  <c r="U124" i="19" s="1"/>
  <c r="T54" i="20"/>
  <c r="T62" i="20"/>
  <c r="T66" i="20"/>
  <c r="T78" i="20"/>
  <c r="T82" i="20"/>
  <c r="T94" i="20"/>
  <c r="T98" i="20"/>
  <c r="T110" i="20"/>
  <c r="T114" i="20"/>
  <c r="G3" i="21"/>
  <c r="O3" i="21"/>
  <c r="Q7" i="21"/>
  <c r="R9" i="21"/>
  <c r="Q11" i="21"/>
  <c r="R13" i="21"/>
  <c r="Q15" i="21"/>
  <c r="R17" i="21"/>
  <c r="Q19" i="21"/>
  <c r="R21" i="21"/>
  <c r="T47" i="21"/>
  <c r="T51" i="21"/>
  <c r="H3" i="23"/>
  <c r="U121" i="23"/>
  <c r="U98" i="19"/>
  <c r="U26" i="20"/>
  <c r="I3" i="19"/>
  <c r="M3" i="19"/>
  <c r="T17" i="19"/>
  <c r="T31" i="19"/>
  <c r="Q36" i="19"/>
  <c r="Q42" i="19"/>
  <c r="Q46" i="19"/>
  <c r="R53" i="19"/>
  <c r="Q54" i="19"/>
  <c r="T61" i="19"/>
  <c r="T68" i="19"/>
  <c r="T72" i="19"/>
  <c r="T106" i="19"/>
  <c r="R5" i="20"/>
  <c r="K3" i="20"/>
  <c r="R9" i="20"/>
  <c r="R13" i="20"/>
  <c r="R17" i="20"/>
  <c r="R21" i="20"/>
  <c r="R25" i="20"/>
  <c r="R29" i="20"/>
  <c r="R33" i="20"/>
  <c r="R37" i="20"/>
  <c r="R41" i="20"/>
  <c r="R45" i="20"/>
  <c r="H3" i="21"/>
  <c r="P3" i="21"/>
  <c r="T7" i="21"/>
  <c r="T11" i="21"/>
  <c r="T15" i="21"/>
  <c r="T19" i="21"/>
  <c r="T23" i="21"/>
  <c r="T27" i="21"/>
  <c r="T31" i="21"/>
  <c r="T35" i="21"/>
  <c r="T39" i="21"/>
  <c r="T43" i="21"/>
  <c r="T9" i="23"/>
  <c r="U69" i="19"/>
  <c r="U30" i="20"/>
  <c r="E3" i="20"/>
  <c r="U36" i="21"/>
  <c r="Q123" i="23"/>
  <c r="T123" i="23"/>
  <c r="U123" i="23" s="1"/>
  <c r="Q6" i="19"/>
  <c r="R11" i="19"/>
  <c r="T19" i="19"/>
  <c r="T25" i="19"/>
  <c r="T39" i="19"/>
  <c r="Q44" i="19"/>
  <c r="R45" i="19"/>
  <c r="R52" i="19"/>
  <c r="T77" i="19"/>
  <c r="R82" i="19"/>
  <c r="R100" i="19"/>
  <c r="T105" i="19"/>
  <c r="R114" i="19"/>
  <c r="Q130" i="19"/>
  <c r="D3" i="20"/>
  <c r="L3" i="20"/>
  <c r="R6" i="21"/>
  <c r="R10" i="21"/>
  <c r="R14" i="21"/>
  <c r="R18" i="21"/>
  <c r="R22" i="21"/>
  <c r="R23" i="21"/>
  <c r="R26" i="21"/>
  <c r="R27" i="21"/>
  <c r="R30" i="21"/>
  <c r="R31" i="21"/>
  <c r="R34" i="21"/>
  <c r="R35" i="21"/>
  <c r="R38" i="21"/>
  <c r="R39" i="21"/>
  <c r="R42" i="21"/>
  <c r="R43" i="21"/>
  <c r="R46" i="21"/>
  <c r="U25" i="23"/>
  <c r="U12" i="21"/>
  <c r="E3" i="19"/>
  <c r="R19" i="19"/>
  <c r="T75" i="19"/>
  <c r="T6" i="20"/>
  <c r="T24" i="20"/>
  <c r="T32" i="20"/>
  <c r="T36" i="20"/>
  <c r="T40" i="20"/>
  <c r="T44" i="20"/>
  <c r="T58" i="20"/>
  <c r="R60" i="20"/>
  <c r="R72" i="20"/>
  <c r="R76" i="20"/>
  <c r="R88" i="20"/>
  <c r="R92" i="20"/>
  <c r="R104" i="20"/>
  <c r="R108" i="20"/>
  <c r="R120" i="20"/>
  <c r="R124" i="20"/>
  <c r="J3" i="21"/>
  <c r="T6" i="21"/>
  <c r="L3" i="21"/>
  <c r="T10" i="21"/>
  <c r="T14" i="21"/>
  <c r="T18" i="21"/>
  <c r="T22" i="21"/>
  <c r="T26" i="21"/>
  <c r="T30" i="21"/>
  <c r="T34" i="21"/>
  <c r="T38" i="21"/>
  <c r="T42" i="21"/>
  <c r="T46" i="21"/>
  <c r="U78" i="21"/>
  <c r="T94" i="21"/>
  <c r="U47" i="22"/>
  <c r="T109" i="23"/>
  <c r="U16" i="21"/>
  <c r="K3" i="19"/>
  <c r="T71" i="19"/>
  <c r="T82" i="19"/>
  <c r="T114" i="19"/>
  <c r="F3" i="19"/>
  <c r="H3" i="19"/>
  <c r="R41" i="19"/>
  <c r="T81" i="19"/>
  <c r="R90" i="19"/>
  <c r="R108" i="19"/>
  <c r="Q120" i="19"/>
  <c r="T122" i="19"/>
  <c r="T56" i="20"/>
  <c r="T60" i="20"/>
  <c r="T68" i="20"/>
  <c r="T72" i="20"/>
  <c r="T76" i="20"/>
  <c r="T84" i="20"/>
  <c r="T88" i="20"/>
  <c r="T92" i="20"/>
  <c r="T100" i="20"/>
  <c r="T104" i="20"/>
  <c r="T108" i="20"/>
  <c r="T116" i="20"/>
  <c r="T120" i="20"/>
  <c r="T124" i="20"/>
  <c r="U124" i="20" s="1"/>
  <c r="Q5" i="21"/>
  <c r="R7" i="21"/>
  <c r="Q9" i="21"/>
  <c r="R11" i="21"/>
  <c r="Q13" i="21"/>
  <c r="R15" i="21"/>
  <c r="Q17" i="21"/>
  <c r="R19" i="21"/>
  <c r="Q21" i="21"/>
  <c r="T49" i="21"/>
  <c r="T53" i="21"/>
  <c r="R81" i="22"/>
  <c r="R97" i="22"/>
  <c r="U119" i="24"/>
  <c r="U15" i="19"/>
  <c r="Q8" i="19"/>
  <c r="O3" i="20"/>
  <c r="T16" i="20"/>
  <c r="T20" i="20"/>
  <c r="N3" i="19"/>
  <c r="Q13" i="19"/>
  <c r="T35" i="19"/>
  <c r="T55" i="19"/>
  <c r="Q10" i="19"/>
  <c r="T13" i="19"/>
  <c r="Q24" i="19"/>
  <c r="R50" i="19"/>
  <c r="R64" i="19"/>
  <c r="T70" i="19"/>
  <c r="T74" i="19"/>
  <c r="T90" i="19"/>
  <c r="R7" i="20"/>
  <c r="R11" i="20"/>
  <c r="R15" i="20"/>
  <c r="R19" i="20"/>
  <c r="R23" i="20"/>
  <c r="R27" i="20"/>
  <c r="R31" i="20"/>
  <c r="R35" i="20"/>
  <c r="R39" i="20"/>
  <c r="R43" i="20"/>
  <c r="T5" i="21"/>
  <c r="T9" i="21"/>
  <c r="T13" i="21"/>
  <c r="T17" i="21"/>
  <c r="T21" i="21"/>
  <c r="T25" i="21"/>
  <c r="T29" i="21"/>
  <c r="T33" i="21"/>
  <c r="T37" i="21"/>
  <c r="T41" i="21"/>
  <c r="T45" i="21"/>
  <c r="T7" i="22"/>
  <c r="T11" i="22"/>
  <c r="T85" i="22"/>
  <c r="U14" i="20"/>
  <c r="U40" i="21"/>
  <c r="T5" i="19"/>
  <c r="T27" i="19"/>
  <c r="T33" i="19"/>
  <c r="T8" i="20"/>
  <c r="T12" i="20"/>
  <c r="T28" i="20"/>
  <c r="P3" i="19"/>
  <c r="Q12" i="19"/>
  <c r="Q18" i="19"/>
  <c r="R21" i="19"/>
  <c r="Q32" i="19"/>
  <c r="R43" i="19"/>
  <c r="T67" i="19"/>
  <c r="T78" i="19"/>
  <c r="R84" i="19"/>
  <c r="R98" i="19"/>
  <c r="T121" i="19"/>
  <c r="Q47" i="20"/>
  <c r="T55" i="20"/>
  <c r="C3" i="21"/>
  <c r="E3" i="21"/>
  <c r="M3" i="21"/>
  <c r="R8" i="21"/>
  <c r="R12" i="21"/>
  <c r="R16" i="21"/>
  <c r="R20" i="21"/>
  <c r="R24" i="21"/>
  <c r="R25" i="21"/>
  <c r="R28" i="21"/>
  <c r="R29" i="21"/>
  <c r="R32" i="21"/>
  <c r="R33" i="21"/>
  <c r="R36" i="21"/>
  <c r="R37" i="21"/>
  <c r="R40" i="21"/>
  <c r="R41" i="21"/>
  <c r="R44" i="21"/>
  <c r="R45" i="21"/>
  <c r="H3" i="22"/>
  <c r="T15" i="22"/>
  <c r="R64" i="22"/>
  <c r="T67" i="23"/>
  <c r="T84" i="21"/>
  <c r="T88" i="21"/>
  <c r="T92" i="21"/>
  <c r="T100" i="21"/>
  <c r="T104" i="21"/>
  <c r="T108" i="21"/>
  <c r="T116" i="21"/>
  <c r="T120" i="21"/>
  <c r="T124" i="21"/>
  <c r="U124" i="21" s="1"/>
  <c r="P3" i="22"/>
  <c r="T42" i="22"/>
  <c r="R62" i="22"/>
  <c r="Q65" i="22"/>
  <c r="R67" i="22"/>
  <c r="R98" i="22"/>
  <c r="R6" i="23"/>
  <c r="O3" i="23"/>
  <c r="R24" i="23"/>
  <c r="R34" i="23"/>
  <c r="T36" i="23"/>
  <c r="T51" i="23"/>
  <c r="T59" i="23"/>
  <c r="R62" i="23"/>
  <c r="R98" i="23"/>
  <c r="T100" i="23"/>
  <c r="R102" i="23"/>
  <c r="Q112" i="23"/>
  <c r="Q113" i="23"/>
  <c r="Q130" i="23"/>
  <c r="K3" i="24"/>
  <c r="H3" i="24"/>
  <c r="R19" i="24"/>
  <c r="R110" i="24"/>
  <c r="T117" i="24"/>
  <c r="I3" i="25"/>
  <c r="T8" i="25"/>
  <c r="T12" i="25"/>
  <c r="T16" i="25"/>
  <c r="T22" i="25"/>
  <c r="T28" i="25"/>
  <c r="T33" i="25"/>
  <c r="T38" i="25"/>
  <c r="T45" i="25"/>
  <c r="T50" i="25"/>
  <c r="T57" i="25"/>
  <c r="T64" i="25"/>
  <c r="R60" i="25"/>
  <c r="R49" i="22"/>
  <c r="Q91" i="22"/>
  <c r="R122" i="22"/>
  <c r="R126" i="22"/>
  <c r="P3" i="23"/>
  <c r="R10" i="23"/>
  <c r="T12" i="23"/>
  <c r="T26" i="23"/>
  <c r="R28" i="23"/>
  <c r="R38" i="23"/>
  <c r="R66" i="23"/>
  <c r="Q80" i="23"/>
  <c r="T86" i="23"/>
  <c r="R88" i="23"/>
  <c r="T91" i="23"/>
  <c r="R121" i="23"/>
  <c r="R127" i="23"/>
  <c r="J3" i="24"/>
  <c r="T10" i="24"/>
  <c r="R17" i="24"/>
  <c r="T47" i="24"/>
  <c r="T26" i="22"/>
  <c r="T51" i="22"/>
  <c r="R53" i="22"/>
  <c r="R57" i="22"/>
  <c r="R61" i="22"/>
  <c r="R66" i="22"/>
  <c r="R73" i="22"/>
  <c r="R77" i="22"/>
  <c r="R79" i="22"/>
  <c r="Q104" i="22"/>
  <c r="R106" i="22"/>
  <c r="Q108" i="22"/>
  <c r="R110" i="22"/>
  <c r="R114" i="22"/>
  <c r="R118" i="22"/>
  <c r="Q120" i="22"/>
  <c r="Q124" i="22"/>
  <c r="S124" i="22" s="1"/>
  <c r="T7" i="23"/>
  <c r="R14" i="23"/>
  <c r="Q51" i="23"/>
  <c r="R58" i="23"/>
  <c r="R60" i="23"/>
  <c r="T62" i="23"/>
  <c r="Q64" i="23"/>
  <c r="T73" i="23"/>
  <c r="Q84" i="23"/>
  <c r="T99" i="23"/>
  <c r="Q106" i="23"/>
  <c r="R5" i="24"/>
  <c r="T18" i="24"/>
  <c r="R23" i="24"/>
  <c r="T93" i="24"/>
  <c r="T98" i="24"/>
  <c r="Q108" i="24"/>
  <c r="R114" i="24"/>
  <c r="R118" i="24"/>
  <c r="R7" i="25"/>
  <c r="K3" i="25"/>
  <c r="R11" i="25"/>
  <c r="R15" i="25"/>
  <c r="R21" i="25"/>
  <c r="R27" i="25"/>
  <c r="R31" i="25"/>
  <c r="R36" i="25"/>
  <c r="R43" i="25"/>
  <c r="R48" i="25"/>
  <c r="R54" i="25"/>
  <c r="R62" i="25"/>
  <c r="Q68" i="25"/>
  <c r="R42" i="25"/>
  <c r="R49" i="25"/>
  <c r="T92" i="25"/>
  <c r="T108" i="25"/>
  <c r="T116" i="25"/>
  <c r="T120" i="25"/>
  <c r="Q48" i="21"/>
  <c r="T50" i="21"/>
  <c r="T54" i="21"/>
  <c r="R78" i="21"/>
  <c r="R90" i="21"/>
  <c r="R94" i="21"/>
  <c r="R98" i="21"/>
  <c r="R110" i="21"/>
  <c r="R114" i="21"/>
  <c r="R122" i="21"/>
  <c r="T126" i="21"/>
  <c r="U126" i="21" s="1"/>
  <c r="Q55" i="22"/>
  <c r="T63" i="22"/>
  <c r="R72" i="22"/>
  <c r="R96" i="22"/>
  <c r="T108" i="22"/>
  <c r="T116" i="22"/>
  <c r="T120" i="22"/>
  <c r="T124" i="22"/>
  <c r="U124" i="22" s="1"/>
  <c r="R18" i="23"/>
  <c r="T20" i="23"/>
  <c r="R32" i="23"/>
  <c r="R42" i="23"/>
  <c r="T44" i="23"/>
  <c r="Q74" i="23"/>
  <c r="R78" i="23"/>
  <c r="T81" i="23"/>
  <c r="T103" i="23"/>
  <c r="R114" i="23"/>
  <c r="T116" i="23"/>
  <c r="R118" i="23"/>
  <c r="Q125" i="23"/>
  <c r="D3" i="24"/>
  <c r="L3" i="24"/>
  <c r="T42" i="24"/>
  <c r="T65" i="24"/>
  <c r="T107" i="24"/>
  <c r="R122" i="24"/>
  <c r="R126" i="24"/>
  <c r="D3" i="25"/>
  <c r="L3" i="25"/>
  <c r="R70" i="25"/>
  <c r="R63" i="25"/>
  <c r="P3" i="25"/>
  <c r="R71" i="25"/>
  <c r="T110" i="21"/>
  <c r="T10" i="22"/>
  <c r="R70" i="22"/>
  <c r="T99" i="22"/>
  <c r="R8" i="23"/>
  <c r="T15" i="23"/>
  <c r="R22" i="23"/>
  <c r="T34" i="23"/>
  <c r="R36" i="23"/>
  <c r="Q49" i="23"/>
  <c r="T55" i="23"/>
  <c r="T102" i="23"/>
  <c r="R104" i="23"/>
  <c r="T107" i="23"/>
  <c r="R111" i="23"/>
  <c r="Q115" i="23"/>
  <c r="R125" i="23"/>
  <c r="E3" i="24"/>
  <c r="M3" i="24"/>
  <c r="G3" i="24"/>
  <c r="R9" i="24"/>
  <c r="R13" i="24"/>
  <c r="Q21" i="24"/>
  <c r="R45" i="24"/>
  <c r="R48" i="24"/>
  <c r="T101" i="24"/>
  <c r="T106" i="24"/>
  <c r="G3" i="25"/>
  <c r="O3" i="25"/>
  <c r="T10" i="25"/>
  <c r="T14" i="25"/>
  <c r="T20" i="25"/>
  <c r="T24" i="25"/>
  <c r="T30" i="25"/>
  <c r="T35" i="25"/>
  <c r="T41" i="25"/>
  <c r="T47" i="25"/>
  <c r="T52" i="25"/>
  <c r="T61" i="25"/>
  <c r="T68" i="25"/>
  <c r="I3" i="24"/>
  <c r="R49" i="24"/>
  <c r="T55" i="24"/>
  <c r="R62" i="24"/>
  <c r="F3" i="24"/>
  <c r="N3" i="24"/>
  <c r="T115" i="24"/>
  <c r="R130" i="24"/>
  <c r="F3" i="25"/>
  <c r="N3" i="25"/>
  <c r="R65" i="25"/>
  <c r="R53" i="25"/>
  <c r="T74" i="25"/>
  <c r="T78" i="25"/>
  <c r="T90" i="25"/>
  <c r="T94" i="25"/>
  <c r="R106" i="25"/>
  <c r="R110" i="25"/>
  <c r="T122" i="25"/>
  <c r="T126" i="25"/>
  <c r="U126" i="25" s="1"/>
  <c r="E3" i="22"/>
  <c r="M3" i="22"/>
  <c r="R54" i="22"/>
  <c r="R56" i="22"/>
  <c r="R58" i="22"/>
  <c r="R60" i="22"/>
  <c r="R93" i="22"/>
  <c r="R95" i="22"/>
  <c r="Q106" i="22"/>
  <c r="R108" i="22"/>
  <c r="Q110" i="22"/>
  <c r="R112" i="22"/>
  <c r="R116" i="22"/>
  <c r="R120" i="22"/>
  <c r="Q122" i="22"/>
  <c r="T126" i="22"/>
  <c r="U126" i="22" s="1"/>
  <c r="R16" i="23"/>
  <c r="T23" i="23"/>
  <c r="R30" i="23"/>
  <c r="R40" i="23"/>
  <c r="T57" i="23"/>
  <c r="T60" i="23"/>
  <c r="T65" i="23"/>
  <c r="Q109" i="23"/>
  <c r="T119" i="23"/>
  <c r="R123" i="23"/>
  <c r="R129" i="23"/>
  <c r="O3" i="24"/>
  <c r="U71" i="24"/>
  <c r="T79" i="24"/>
  <c r="T83" i="24"/>
  <c r="T87" i="24"/>
  <c r="T91" i="24"/>
  <c r="T109" i="24"/>
  <c r="T114" i="24"/>
  <c r="R116" i="24"/>
  <c r="R9" i="25"/>
  <c r="R13" i="25"/>
  <c r="R18" i="25"/>
  <c r="R23" i="25"/>
  <c r="R29" i="25"/>
  <c r="R34" i="25"/>
  <c r="R40" i="25"/>
  <c r="R46" i="25"/>
  <c r="R51" i="25"/>
  <c r="R59" i="25"/>
  <c r="R67" i="25"/>
  <c r="T110" i="25"/>
  <c r="T52" i="21"/>
  <c r="T56" i="21"/>
  <c r="T58" i="21"/>
  <c r="R88" i="21"/>
  <c r="R92" i="21"/>
  <c r="R104" i="21"/>
  <c r="R108" i="21"/>
  <c r="R120" i="21"/>
  <c r="R124" i="21"/>
  <c r="R6" i="22"/>
  <c r="O3" i="22"/>
  <c r="T18" i="22"/>
  <c r="R91" i="22"/>
  <c r="T101" i="22"/>
  <c r="T106" i="22"/>
  <c r="T110" i="22"/>
  <c r="T114" i="22"/>
  <c r="T122" i="22"/>
  <c r="T18" i="23"/>
  <c r="R20" i="23"/>
  <c r="T42" i="23"/>
  <c r="R44" i="23"/>
  <c r="Q50" i="23"/>
  <c r="R54" i="23"/>
  <c r="Q62" i="23"/>
  <c r="R72" i="23"/>
  <c r="T87" i="23"/>
  <c r="Q90" i="23"/>
  <c r="T97" i="23"/>
  <c r="R109" i="23"/>
  <c r="T118" i="23"/>
  <c r="R120" i="23"/>
  <c r="P3" i="24"/>
  <c r="R11" i="24"/>
  <c r="T44" i="24"/>
  <c r="T122" i="24"/>
  <c r="T15" i="26"/>
  <c r="T17" i="26"/>
  <c r="T22" i="26"/>
  <c r="T27" i="26"/>
  <c r="T13" i="26"/>
  <c r="T28" i="26"/>
  <c r="T32" i="26"/>
  <c r="Q36" i="26"/>
  <c r="Q40" i="26"/>
  <c r="Q44" i="26"/>
  <c r="T48" i="26"/>
  <c r="Q52" i="26"/>
  <c r="R58" i="26"/>
  <c r="T23" i="26"/>
  <c r="T11" i="26"/>
  <c r="T24" i="26"/>
  <c r="T9" i="26"/>
  <c r="T18" i="26"/>
  <c r="R21" i="26"/>
  <c r="R31" i="26"/>
  <c r="R35" i="26"/>
  <c r="T39" i="26"/>
  <c r="T43" i="26"/>
  <c r="Q50" i="26"/>
  <c r="R60" i="26"/>
  <c r="R66" i="26"/>
  <c r="T77" i="26"/>
  <c r="T83" i="26"/>
  <c r="T85" i="26"/>
  <c r="I3" i="26"/>
  <c r="Q7" i="26"/>
  <c r="R8" i="26"/>
  <c r="R19" i="26"/>
  <c r="R14" i="26"/>
  <c r="R20" i="26"/>
  <c r="R26" i="26"/>
  <c r="R30" i="26"/>
  <c r="R34" i="26"/>
  <c r="R38" i="26"/>
  <c r="R42" i="26"/>
  <c r="R46" i="26"/>
  <c r="R48" i="26"/>
  <c r="N3" i="26"/>
  <c r="T65" i="26"/>
  <c r="T93" i="26"/>
  <c r="T99" i="26"/>
  <c r="T101" i="26"/>
  <c r="T124" i="26"/>
  <c r="U124" i="26" s="1"/>
  <c r="J3" i="26"/>
  <c r="R7" i="26"/>
  <c r="L3" i="26"/>
  <c r="T8" i="26"/>
  <c r="T19" i="26"/>
  <c r="T14" i="26"/>
  <c r="T20" i="26"/>
  <c r="T26" i="26"/>
  <c r="T30" i="26"/>
  <c r="Q34" i="26"/>
  <c r="Q38" i="26"/>
  <c r="Q42" i="26"/>
  <c r="Q46" i="26"/>
  <c r="T46" i="26"/>
  <c r="G3" i="26"/>
  <c r="O3" i="26"/>
  <c r="T50" i="26"/>
  <c r="R51" i="26"/>
  <c r="T62" i="26"/>
  <c r="C3" i="26"/>
  <c r="K3" i="26"/>
  <c r="E3" i="26"/>
  <c r="M3" i="26"/>
  <c r="T6" i="26"/>
  <c r="T10" i="26"/>
  <c r="T25" i="26"/>
  <c r="T12" i="26"/>
  <c r="R5" i="26"/>
  <c r="R29" i="26"/>
  <c r="R33" i="26"/>
  <c r="T37" i="26"/>
  <c r="T41" i="26"/>
  <c r="T45" i="26"/>
  <c r="R54" i="26"/>
  <c r="R56" i="26"/>
  <c r="T59" i="26"/>
  <c r="T81" i="26"/>
  <c r="T109" i="26"/>
  <c r="Q23" i="26"/>
  <c r="Q11" i="26"/>
  <c r="Q24" i="26"/>
  <c r="Q9" i="26"/>
  <c r="Q18" i="26"/>
  <c r="T5" i="26"/>
  <c r="Q21" i="26"/>
  <c r="T29" i="26"/>
  <c r="Q31" i="26"/>
  <c r="T33" i="26"/>
  <c r="Q35" i="26"/>
  <c r="Q39" i="26"/>
  <c r="Q43" i="26"/>
  <c r="Q49" i="26"/>
  <c r="R53" i="26"/>
  <c r="R64" i="26"/>
  <c r="T67" i="26"/>
  <c r="T79" i="26"/>
  <c r="R15" i="26"/>
  <c r="R17" i="26"/>
  <c r="R22" i="26"/>
  <c r="R27" i="26"/>
  <c r="R13" i="26"/>
  <c r="R28" i="26"/>
  <c r="R32" i="26"/>
  <c r="R36" i="26"/>
  <c r="R40" i="26"/>
  <c r="R44" i="26"/>
  <c r="R52" i="26"/>
  <c r="T95" i="26"/>
  <c r="T97" i="26"/>
  <c r="T108" i="26"/>
  <c r="T117" i="26"/>
  <c r="T7" i="26"/>
  <c r="T34" i="26"/>
  <c r="T36" i="26"/>
  <c r="T38" i="26"/>
  <c r="T40" i="26"/>
  <c r="T42" i="26"/>
  <c r="T44" i="26"/>
  <c r="T49" i="26"/>
  <c r="R61" i="26"/>
  <c r="Q61" i="26"/>
  <c r="R69" i="26"/>
  <c r="Q69" i="26"/>
  <c r="R75" i="26"/>
  <c r="Q75" i="26"/>
  <c r="T76" i="26"/>
  <c r="R76" i="26"/>
  <c r="Q76" i="26"/>
  <c r="R91" i="26"/>
  <c r="Q91" i="26"/>
  <c r="T92" i="26"/>
  <c r="R92" i="26"/>
  <c r="Q92" i="26"/>
  <c r="R107" i="26"/>
  <c r="Q107" i="26"/>
  <c r="R115" i="26"/>
  <c r="Q115" i="26"/>
  <c r="R123" i="26"/>
  <c r="Q123" i="26"/>
  <c r="R89" i="26"/>
  <c r="Q89" i="26"/>
  <c r="T90" i="26"/>
  <c r="R90" i="26"/>
  <c r="Q90" i="26"/>
  <c r="R105" i="26"/>
  <c r="Q105" i="26"/>
  <c r="T106" i="26"/>
  <c r="R106" i="26"/>
  <c r="Q106" i="26"/>
  <c r="F3" i="26"/>
  <c r="R16" i="26"/>
  <c r="R23" i="26"/>
  <c r="R6" i="26"/>
  <c r="R11" i="26"/>
  <c r="R10" i="26"/>
  <c r="R24" i="26"/>
  <c r="R25" i="26"/>
  <c r="R9" i="26"/>
  <c r="R12" i="26"/>
  <c r="R18" i="26"/>
  <c r="R37" i="26"/>
  <c r="R39" i="26"/>
  <c r="R41" i="26"/>
  <c r="R43" i="26"/>
  <c r="R45" i="26"/>
  <c r="Q47" i="26"/>
  <c r="T47" i="26"/>
  <c r="R50" i="26"/>
  <c r="T52" i="26"/>
  <c r="R63" i="26"/>
  <c r="Q63" i="26"/>
  <c r="T72" i="26"/>
  <c r="R72" i="26"/>
  <c r="Q72" i="26"/>
  <c r="R87" i="26"/>
  <c r="Q87" i="26"/>
  <c r="T88" i="26"/>
  <c r="R88" i="26"/>
  <c r="Q88" i="26"/>
  <c r="R103" i="26"/>
  <c r="Q103" i="26"/>
  <c r="T104" i="26"/>
  <c r="R104" i="26"/>
  <c r="Q104" i="26"/>
  <c r="R113" i="26"/>
  <c r="Q113" i="26"/>
  <c r="T114" i="26"/>
  <c r="R121" i="26"/>
  <c r="Q121" i="26"/>
  <c r="T122" i="26"/>
  <c r="R129" i="26"/>
  <c r="Q129" i="26"/>
  <c r="T130" i="26"/>
  <c r="U130" i="26" s="1"/>
  <c r="Q48" i="26"/>
  <c r="Q56" i="26"/>
  <c r="T56" i="26"/>
  <c r="Q64" i="26"/>
  <c r="T64" i="26"/>
  <c r="R85" i="26"/>
  <c r="Q85" i="26"/>
  <c r="T86" i="26"/>
  <c r="R86" i="26"/>
  <c r="Q86" i="26"/>
  <c r="R101" i="26"/>
  <c r="Q101" i="26"/>
  <c r="T102" i="26"/>
  <c r="R102" i="26"/>
  <c r="Q102" i="26"/>
  <c r="H3" i="26"/>
  <c r="T16" i="26"/>
  <c r="Q53" i="26"/>
  <c r="T53" i="26"/>
  <c r="R57" i="26"/>
  <c r="Q57" i="26"/>
  <c r="R65" i="26"/>
  <c r="Q65" i="26"/>
  <c r="R83" i="26"/>
  <c r="Q83" i="26"/>
  <c r="T84" i="26"/>
  <c r="R84" i="26"/>
  <c r="Q84" i="26"/>
  <c r="R99" i="26"/>
  <c r="Q99" i="26"/>
  <c r="T100" i="26"/>
  <c r="R100" i="26"/>
  <c r="Q100" i="26"/>
  <c r="R111" i="26"/>
  <c r="Q111" i="26"/>
  <c r="T112" i="26"/>
  <c r="R119" i="26"/>
  <c r="Q119" i="26"/>
  <c r="T120" i="26"/>
  <c r="R127" i="26"/>
  <c r="Q127" i="26"/>
  <c r="T128" i="26"/>
  <c r="U128" i="26" s="1"/>
  <c r="Q55" i="26"/>
  <c r="Q15" i="26"/>
  <c r="Q8" i="26"/>
  <c r="Q17" i="26"/>
  <c r="Q19" i="26"/>
  <c r="Q22" i="26"/>
  <c r="Q14" i="26"/>
  <c r="Q27" i="26"/>
  <c r="Q20" i="26"/>
  <c r="Q13" i="26"/>
  <c r="Q26" i="26"/>
  <c r="Q28" i="26"/>
  <c r="Q30" i="26"/>
  <c r="Q32" i="26"/>
  <c r="Q58" i="26"/>
  <c r="T58" i="26"/>
  <c r="Q66" i="26"/>
  <c r="T66" i="26"/>
  <c r="R81" i="26"/>
  <c r="Q81" i="26"/>
  <c r="T82" i="26"/>
  <c r="R82" i="26"/>
  <c r="Q82" i="26"/>
  <c r="R97" i="26"/>
  <c r="Q97" i="26"/>
  <c r="T98" i="26"/>
  <c r="R98" i="26"/>
  <c r="Q98" i="26"/>
  <c r="D3" i="26"/>
  <c r="Q62" i="26"/>
  <c r="T74" i="26"/>
  <c r="R74" i="26"/>
  <c r="Q74" i="26"/>
  <c r="R49" i="26"/>
  <c r="Q51" i="26"/>
  <c r="T51" i="26"/>
  <c r="R59" i="26"/>
  <c r="Q59" i="26"/>
  <c r="R67" i="26"/>
  <c r="Q67" i="26"/>
  <c r="R79" i="26"/>
  <c r="Q79" i="26"/>
  <c r="T80" i="26"/>
  <c r="R80" i="26"/>
  <c r="Q80" i="26"/>
  <c r="R95" i="26"/>
  <c r="Q95" i="26"/>
  <c r="T96" i="26"/>
  <c r="R96" i="26"/>
  <c r="Q96" i="26"/>
  <c r="R109" i="26"/>
  <c r="Q109" i="26"/>
  <c r="T110" i="26"/>
  <c r="R117" i="26"/>
  <c r="Q117" i="26"/>
  <c r="T118" i="26"/>
  <c r="R125" i="26"/>
  <c r="Q125" i="26"/>
  <c r="T126" i="26"/>
  <c r="U126" i="26" s="1"/>
  <c r="T55" i="26"/>
  <c r="T70" i="26"/>
  <c r="Q70" i="26"/>
  <c r="R71" i="26"/>
  <c r="Q71" i="26"/>
  <c r="R73" i="26"/>
  <c r="Q73" i="26"/>
  <c r="Q54" i="26"/>
  <c r="T54" i="26"/>
  <c r="R55" i="26"/>
  <c r="Q60" i="26"/>
  <c r="T60" i="26"/>
  <c r="T61" i="26"/>
  <c r="R62" i="26"/>
  <c r="Q68" i="26"/>
  <c r="T68" i="26"/>
  <c r="T69" i="26"/>
  <c r="R70" i="26"/>
  <c r="T75" i="26"/>
  <c r="R77" i="26"/>
  <c r="Q77" i="26"/>
  <c r="T78" i="26"/>
  <c r="R78" i="26"/>
  <c r="Q78" i="26"/>
  <c r="T91" i="26"/>
  <c r="R93" i="26"/>
  <c r="Q93" i="26"/>
  <c r="T94" i="26"/>
  <c r="R94" i="26"/>
  <c r="Q94" i="26"/>
  <c r="T107" i="26"/>
  <c r="T115" i="26"/>
  <c r="T123" i="26"/>
  <c r="U123" i="26" s="1"/>
  <c r="Q108" i="26"/>
  <c r="Q110" i="26"/>
  <c r="Q112" i="26"/>
  <c r="Q114" i="26"/>
  <c r="Q116" i="26"/>
  <c r="Q118" i="26"/>
  <c r="Q120" i="26"/>
  <c r="Q122" i="26"/>
  <c r="Q124" i="26"/>
  <c r="Q126" i="26"/>
  <c r="Q128" i="26"/>
  <c r="Q130" i="26"/>
  <c r="R108" i="26"/>
  <c r="R110" i="26"/>
  <c r="R112" i="26"/>
  <c r="R114" i="26"/>
  <c r="R116" i="26"/>
  <c r="R118" i="26"/>
  <c r="R120" i="26"/>
  <c r="R122" i="26"/>
  <c r="R124" i="26"/>
  <c r="R126" i="26"/>
  <c r="R128" i="26"/>
  <c r="R130" i="26"/>
  <c r="R99" i="25"/>
  <c r="Q99" i="25"/>
  <c r="T99" i="25"/>
  <c r="H3" i="25"/>
  <c r="T21" i="25"/>
  <c r="T23" i="25"/>
  <c r="T27" i="25"/>
  <c r="T29" i="25"/>
  <c r="T31" i="25"/>
  <c r="T34" i="25"/>
  <c r="T36" i="25"/>
  <c r="T40" i="25"/>
  <c r="T43" i="25"/>
  <c r="T46" i="25"/>
  <c r="T48" i="25"/>
  <c r="T51" i="25"/>
  <c r="T54" i="25"/>
  <c r="T59" i="25"/>
  <c r="T62" i="25"/>
  <c r="R68" i="25"/>
  <c r="T60" i="25"/>
  <c r="Q66" i="25"/>
  <c r="T66" i="25"/>
  <c r="Q19" i="25"/>
  <c r="T19" i="25"/>
  <c r="R56" i="25"/>
  <c r="Q56" i="25"/>
  <c r="R55" i="25"/>
  <c r="Q55" i="25"/>
  <c r="T55" i="25"/>
  <c r="R77" i="25"/>
  <c r="Q77" i="25"/>
  <c r="T77" i="25"/>
  <c r="R93" i="25"/>
  <c r="Q93" i="25"/>
  <c r="T93" i="25"/>
  <c r="R109" i="25"/>
  <c r="Q109" i="25"/>
  <c r="T109" i="25"/>
  <c r="R125" i="25"/>
  <c r="Q125" i="25"/>
  <c r="T125" i="25"/>
  <c r="U125" i="25" s="1"/>
  <c r="R5" i="25"/>
  <c r="Q5" i="25"/>
  <c r="T5" i="25"/>
  <c r="T13" i="25"/>
  <c r="T15" i="25"/>
  <c r="T18" i="25"/>
  <c r="Q8" i="25"/>
  <c r="Q10" i="25"/>
  <c r="Q12" i="25"/>
  <c r="Q14" i="25"/>
  <c r="Q16" i="25"/>
  <c r="Q20" i="25"/>
  <c r="Q22" i="25"/>
  <c r="Q24" i="25"/>
  <c r="Q28" i="25"/>
  <c r="Q30" i="25"/>
  <c r="Q33" i="25"/>
  <c r="Q35" i="25"/>
  <c r="Q38" i="25"/>
  <c r="Q41" i="25"/>
  <c r="Q45" i="25"/>
  <c r="Q47" i="25"/>
  <c r="Q50" i="25"/>
  <c r="Q52" i="25"/>
  <c r="Q57" i="25"/>
  <c r="Q61" i="25"/>
  <c r="Q64" i="25"/>
  <c r="R25" i="25"/>
  <c r="Q25" i="25"/>
  <c r="R26" i="25"/>
  <c r="Q26" i="25"/>
  <c r="R6" i="25"/>
  <c r="Q6" i="25"/>
  <c r="R32" i="25"/>
  <c r="Q32" i="25"/>
  <c r="R44" i="25"/>
  <c r="Q44" i="25"/>
  <c r="T44" i="25"/>
  <c r="R58" i="25"/>
  <c r="Q58" i="25"/>
  <c r="T58" i="25"/>
  <c r="T82" i="25"/>
  <c r="R87" i="25"/>
  <c r="Q87" i="25"/>
  <c r="T87" i="25"/>
  <c r="T98" i="25"/>
  <c r="R103" i="25"/>
  <c r="Q103" i="25"/>
  <c r="T103" i="25"/>
  <c r="Q114" i="25"/>
  <c r="R119" i="25"/>
  <c r="Q119" i="25"/>
  <c r="T119" i="25"/>
  <c r="T130" i="25"/>
  <c r="U130" i="25" s="1"/>
  <c r="R83" i="25"/>
  <c r="Q83" i="25"/>
  <c r="T83" i="25"/>
  <c r="T7" i="25"/>
  <c r="T9" i="25"/>
  <c r="T11" i="25"/>
  <c r="R8" i="25"/>
  <c r="R10" i="25"/>
  <c r="R12" i="25"/>
  <c r="R14" i="25"/>
  <c r="R16" i="25"/>
  <c r="R20" i="25"/>
  <c r="R22" i="25"/>
  <c r="R24" i="25"/>
  <c r="R28" i="25"/>
  <c r="R30" i="25"/>
  <c r="R33" i="25"/>
  <c r="R35" i="25"/>
  <c r="R38" i="25"/>
  <c r="R41" i="25"/>
  <c r="R45" i="25"/>
  <c r="R47" i="25"/>
  <c r="R50" i="25"/>
  <c r="R52" i="25"/>
  <c r="R57" i="25"/>
  <c r="R61" i="25"/>
  <c r="R64" i="25"/>
  <c r="Q63" i="25"/>
  <c r="T63" i="25"/>
  <c r="Q71" i="25"/>
  <c r="T71" i="25"/>
  <c r="R81" i="25"/>
  <c r="Q81" i="25"/>
  <c r="T81" i="25"/>
  <c r="R97" i="25"/>
  <c r="Q97" i="25"/>
  <c r="T97" i="25"/>
  <c r="R113" i="25"/>
  <c r="Q113" i="25"/>
  <c r="T113" i="25"/>
  <c r="T114" i="25"/>
  <c r="R129" i="25"/>
  <c r="Q129" i="25"/>
  <c r="T129" i="25"/>
  <c r="U129" i="25" s="1"/>
  <c r="R115" i="25"/>
  <c r="Q115" i="25"/>
  <c r="T115" i="25"/>
  <c r="T39" i="25"/>
  <c r="R75" i="25"/>
  <c r="Q75" i="25"/>
  <c r="T75" i="25"/>
  <c r="T86" i="25"/>
  <c r="R91" i="25"/>
  <c r="Q91" i="25"/>
  <c r="T91" i="25"/>
  <c r="T102" i="25"/>
  <c r="R107" i="25"/>
  <c r="Q107" i="25"/>
  <c r="T107" i="25"/>
  <c r="Q118" i="25"/>
  <c r="R123" i="25"/>
  <c r="Q123" i="25"/>
  <c r="T123" i="25"/>
  <c r="U123" i="25" s="1"/>
  <c r="R17" i="25"/>
  <c r="Q17" i="25"/>
  <c r="C3" i="25"/>
  <c r="Q70" i="25"/>
  <c r="T70" i="25"/>
  <c r="Q65" i="25"/>
  <c r="T65" i="25"/>
  <c r="Q53" i="25"/>
  <c r="T53" i="25"/>
  <c r="R37" i="25"/>
  <c r="Q37" i="25"/>
  <c r="T37" i="25"/>
  <c r="T80" i="25"/>
  <c r="R85" i="25"/>
  <c r="Q85" i="25"/>
  <c r="T85" i="25"/>
  <c r="T96" i="25"/>
  <c r="R101" i="25"/>
  <c r="Q101" i="25"/>
  <c r="T101" i="25"/>
  <c r="Q112" i="25"/>
  <c r="R117" i="25"/>
  <c r="Q117" i="25"/>
  <c r="T117" i="25"/>
  <c r="T118" i="25"/>
  <c r="T128" i="25"/>
  <c r="U128" i="25" s="1"/>
  <c r="Q7" i="25"/>
  <c r="Q9" i="25"/>
  <c r="Q11" i="25"/>
  <c r="Q13" i="25"/>
  <c r="Q15" i="25"/>
  <c r="Q18" i="25"/>
  <c r="Q21" i="25"/>
  <c r="Q23" i="25"/>
  <c r="Q27" i="25"/>
  <c r="Q29" i="25"/>
  <c r="Q31" i="25"/>
  <c r="Q34" i="25"/>
  <c r="Q36" i="25"/>
  <c r="Q40" i="25"/>
  <c r="Q43" i="25"/>
  <c r="Q46" i="25"/>
  <c r="Q48" i="25"/>
  <c r="Q51" i="25"/>
  <c r="Q54" i="25"/>
  <c r="Q59" i="25"/>
  <c r="Q62" i="25"/>
  <c r="Q60" i="25"/>
  <c r="R79" i="25"/>
  <c r="Q79" i="25"/>
  <c r="T79" i="25"/>
  <c r="R95" i="25"/>
  <c r="Q95" i="25"/>
  <c r="T95" i="25"/>
  <c r="R111" i="25"/>
  <c r="Q111" i="25"/>
  <c r="T111" i="25"/>
  <c r="T112" i="25"/>
  <c r="R127" i="25"/>
  <c r="Q127" i="25"/>
  <c r="T127" i="25"/>
  <c r="U127" i="25" s="1"/>
  <c r="Q67" i="25"/>
  <c r="T67" i="25"/>
  <c r="Q42" i="25"/>
  <c r="T42" i="25"/>
  <c r="R66" i="25"/>
  <c r="Q49" i="25"/>
  <c r="T49" i="25"/>
  <c r="R19" i="25"/>
  <c r="T17" i="25"/>
  <c r="T69" i="25"/>
  <c r="R73" i="25"/>
  <c r="Q73" i="25"/>
  <c r="T73" i="25"/>
  <c r="T84" i="25"/>
  <c r="R89" i="25"/>
  <c r="Q89" i="25"/>
  <c r="T89" i="25"/>
  <c r="T100" i="25"/>
  <c r="R105" i="25"/>
  <c r="Q105" i="25"/>
  <c r="T105" i="25"/>
  <c r="T106" i="25"/>
  <c r="Q116" i="25"/>
  <c r="R121" i="25"/>
  <c r="Q121" i="25"/>
  <c r="T121" i="25"/>
  <c r="Q69" i="25"/>
  <c r="Q39" i="25"/>
  <c r="Q72" i="25"/>
  <c r="Q74" i="25"/>
  <c r="Q76" i="25"/>
  <c r="Q78" i="25"/>
  <c r="Q80" i="25"/>
  <c r="Q82" i="25"/>
  <c r="Q84" i="25"/>
  <c r="Q86" i="25"/>
  <c r="Q88" i="25"/>
  <c r="Q90" i="25"/>
  <c r="Q92" i="25"/>
  <c r="Q94" i="25"/>
  <c r="Q96" i="25"/>
  <c r="Q98" i="25"/>
  <c r="Q100" i="25"/>
  <c r="Q102" i="25"/>
  <c r="Q104" i="25"/>
  <c r="Q106" i="25"/>
  <c r="Q108" i="25"/>
  <c r="Q110" i="25"/>
  <c r="Q120" i="25"/>
  <c r="Q122" i="25"/>
  <c r="Q124" i="25"/>
  <c r="Q126" i="25"/>
  <c r="Q128" i="25"/>
  <c r="Q130" i="25"/>
  <c r="R69" i="25"/>
  <c r="R39" i="25"/>
  <c r="R72" i="25"/>
  <c r="R74" i="25"/>
  <c r="R76" i="25"/>
  <c r="R78" i="25"/>
  <c r="R80" i="25"/>
  <c r="R82" i="25"/>
  <c r="R84" i="25"/>
  <c r="R86" i="25"/>
  <c r="R88" i="25"/>
  <c r="R90" i="25"/>
  <c r="R94" i="25"/>
  <c r="R96" i="25"/>
  <c r="R98" i="25"/>
  <c r="R100" i="25"/>
  <c r="R102" i="25"/>
  <c r="R104" i="25"/>
  <c r="R112" i="25"/>
  <c r="R114" i="25"/>
  <c r="R116" i="25"/>
  <c r="R118" i="25"/>
  <c r="R122" i="25"/>
  <c r="R124" i="25"/>
  <c r="R126" i="25"/>
  <c r="R128" i="25"/>
  <c r="R130" i="25"/>
  <c r="R121" i="24"/>
  <c r="Q121" i="24"/>
  <c r="Q7" i="24"/>
  <c r="T31" i="24"/>
  <c r="Q31" i="24"/>
  <c r="T33" i="24"/>
  <c r="Q33" i="24"/>
  <c r="T34" i="24"/>
  <c r="R34" i="24"/>
  <c r="Q34" i="24"/>
  <c r="T35" i="24"/>
  <c r="Q35" i="24"/>
  <c r="T36" i="24"/>
  <c r="R36" i="24"/>
  <c r="Q36" i="24"/>
  <c r="T37" i="24"/>
  <c r="Q37" i="24"/>
  <c r="T38" i="24"/>
  <c r="R38" i="24"/>
  <c r="Q38" i="24"/>
  <c r="T40" i="24"/>
  <c r="R40" i="24"/>
  <c r="Q40" i="24"/>
  <c r="T41" i="24"/>
  <c r="Q41" i="24"/>
  <c r="R14" i="24"/>
  <c r="Q14" i="24"/>
  <c r="Q25" i="24"/>
  <c r="T7" i="24"/>
  <c r="T26" i="24"/>
  <c r="R26" i="24"/>
  <c r="Q26" i="24"/>
  <c r="T27" i="24"/>
  <c r="Q27" i="24"/>
  <c r="T29" i="24"/>
  <c r="Q29" i="24"/>
  <c r="T30" i="24"/>
  <c r="R30" i="24"/>
  <c r="Q30" i="24"/>
  <c r="T32" i="24"/>
  <c r="R32" i="24"/>
  <c r="Q32" i="24"/>
  <c r="T39" i="24"/>
  <c r="Q39" i="24"/>
  <c r="C3" i="24"/>
  <c r="R8" i="24"/>
  <c r="Q8" i="24"/>
  <c r="R16" i="24"/>
  <c r="Q16" i="24"/>
  <c r="R52" i="24"/>
  <c r="Q52" i="24"/>
  <c r="T54" i="24"/>
  <c r="R60" i="24"/>
  <c r="Q60" i="24"/>
  <c r="T60" i="24"/>
  <c r="R102" i="24"/>
  <c r="Q102" i="24"/>
  <c r="R105" i="24"/>
  <c r="Q105" i="24"/>
  <c r="R6" i="24"/>
  <c r="Q6" i="24"/>
  <c r="Q15" i="24"/>
  <c r="T15" i="24"/>
  <c r="T28" i="24"/>
  <c r="R28" i="24"/>
  <c r="Q28" i="24"/>
  <c r="Q9" i="24"/>
  <c r="T9" i="24"/>
  <c r="Q17" i="24"/>
  <c r="T17" i="24"/>
  <c r="Q48" i="24"/>
  <c r="T50" i="24"/>
  <c r="Q50" i="24"/>
  <c r="T59" i="24"/>
  <c r="R64" i="24"/>
  <c r="Q64" i="24"/>
  <c r="R129" i="24"/>
  <c r="Q129" i="24"/>
  <c r="R18" i="24"/>
  <c r="Q18" i="24"/>
  <c r="R51" i="24"/>
  <c r="T24" i="24"/>
  <c r="R24" i="24"/>
  <c r="Q24" i="24"/>
  <c r="T25" i="24"/>
  <c r="T43" i="24"/>
  <c r="Q43" i="24"/>
  <c r="R10" i="24"/>
  <c r="Q10" i="24"/>
  <c r="Q11" i="24"/>
  <c r="T11" i="24"/>
  <c r="Q19" i="24"/>
  <c r="T19" i="24"/>
  <c r="Q47" i="24"/>
  <c r="R47" i="24"/>
  <c r="T48" i="24"/>
  <c r="Q56" i="24"/>
  <c r="R56" i="24"/>
  <c r="Q62" i="24"/>
  <c r="T69" i="24"/>
  <c r="T73" i="24"/>
  <c r="T77" i="24"/>
  <c r="T81" i="24"/>
  <c r="T85" i="24"/>
  <c r="T89" i="24"/>
  <c r="R113" i="24"/>
  <c r="Q113" i="24"/>
  <c r="R12" i="24"/>
  <c r="Q12" i="24"/>
  <c r="T20" i="24"/>
  <c r="R20" i="24"/>
  <c r="Q20" i="24"/>
  <c r="T21" i="24"/>
  <c r="R25" i="24"/>
  <c r="R43" i="24"/>
  <c r="T58" i="24"/>
  <c r="T121" i="24"/>
  <c r="Q5" i="24"/>
  <c r="T5" i="24"/>
  <c r="T6" i="24"/>
  <c r="R7" i="24"/>
  <c r="Q13" i="24"/>
  <c r="T13" i="24"/>
  <c r="T14" i="24"/>
  <c r="R15" i="24"/>
  <c r="T22" i="24"/>
  <c r="R22" i="24"/>
  <c r="Q22" i="24"/>
  <c r="Q23" i="24"/>
  <c r="T23" i="24"/>
  <c r="R27" i="24"/>
  <c r="R29" i="24"/>
  <c r="R31" i="24"/>
  <c r="R33" i="24"/>
  <c r="R35" i="24"/>
  <c r="R37" i="24"/>
  <c r="R39" i="24"/>
  <c r="R41" i="24"/>
  <c r="T45" i="24"/>
  <c r="Q45" i="24"/>
  <c r="T46" i="24"/>
  <c r="T52" i="24"/>
  <c r="R61" i="24"/>
  <c r="Q61" i="24"/>
  <c r="T61" i="24"/>
  <c r="R94" i="24"/>
  <c r="Q94" i="24"/>
  <c r="R97" i="24"/>
  <c r="Q97" i="24"/>
  <c r="T66" i="24"/>
  <c r="T68" i="24"/>
  <c r="T70" i="24"/>
  <c r="T72" i="24"/>
  <c r="T74" i="24"/>
  <c r="T76" i="24"/>
  <c r="T78" i="24"/>
  <c r="R96" i="24"/>
  <c r="Q96" i="24"/>
  <c r="R99" i="24"/>
  <c r="Q99" i="24"/>
  <c r="T100" i="24"/>
  <c r="R104" i="24"/>
  <c r="Q104" i="24"/>
  <c r="R107" i="24"/>
  <c r="Q107" i="24"/>
  <c r="T108" i="24"/>
  <c r="Q110" i="24"/>
  <c r="R112" i="24"/>
  <c r="R115" i="24"/>
  <c r="Q115" i="24"/>
  <c r="T116" i="24"/>
  <c r="R120" i="24"/>
  <c r="R123" i="24"/>
  <c r="Q123" i="24"/>
  <c r="T124" i="24"/>
  <c r="U124" i="24" s="1"/>
  <c r="R128" i="24"/>
  <c r="R53" i="24"/>
  <c r="Q53" i="24"/>
  <c r="Q54" i="24"/>
  <c r="R57" i="24"/>
  <c r="Q57" i="24"/>
  <c r="Q58" i="24"/>
  <c r="R63" i="24"/>
  <c r="Q63" i="24"/>
  <c r="Q66" i="24"/>
  <c r="Q68" i="24"/>
  <c r="Q70" i="24"/>
  <c r="Q72" i="24"/>
  <c r="Q74" i="24"/>
  <c r="Q76" i="24"/>
  <c r="Q78" i="24"/>
  <c r="Q80" i="24"/>
  <c r="Q82" i="24"/>
  <c r="Q84" i="24"/>
  <c r="Q86" i="24"/>
  <c r="Q88" i="24"/>
  <c r="Q90" i="24"/>
  <c r="Q92" i="24"/>
  <c r="Q42" i="24"/>
  <c r="Q44" i="24"/>
  <c r="Q46" i="24"/>
  <c r="R54" i="24"/>
  <c r="R58" i="24"/>
  <c r="T62" i="24"/>
  <c r="R95" i="24"/>
  <c r="Q95" i="24"/>
  <c r="T96" i="24"/>
  <c r="R100" i="24"/>
  <c r="Q100" i="24"/>
  <c r="R103" i="24"/>
  <c r="Q103" i="24"/>
  <c r="T104" i="24"/>
  <c r="R108" i="24"/>
  <c r="R111" i="24"/>
  <c r="Q111" i="24"/>
  <c r="T112" i="24"/>
  <c r="R119" i="24"/>
  <c r="Q119" i="24"/>
  <c r="T120" i="24"/>
  <c r="R124" i="24"/>
  <c r="R127" i="24"/>
  <c r="Q127" i="24"/>
  <c r="T128" i="24"/>
  <c r="U128" i="24" s="1"/>
  <c r="R42" i="24"/>
  <c r="R44" i="24"/>
  <c r="R46" i="24"/>
  <c r="Q51" i="24"/>
  <c r="T51" i="24"/>
  <c r="R65" i="24"/>
  <c r="Q65" i="24"/>
  <c r="R66" i="24"/>
  <c r="R68" i="24"/>
  <c r="R70" i="24"/>
  <c r="R72" i="24"/>
  <c r="R74" i="24"/>
  <c r="R76" i="24"/>
  <c r="R78" i="24"/>
  <c r="R80" i="24"/>
  <c r="R82" i="24"/>
  <c r="R84" i="24"/>
  <c r="R86" i="24"/>
  <c r="R88" i="24"/>
  <c r="R90" i="24"/>
  <c r="R92" i="24"/>
  <c r="R59" i="24"/>
  <c r="Q59" i="24"/>
  <c r="T64" i="24"/>
  <c r="R67" i="24"/>
  <c r="Q67" i="24"/>
  <c r="R69" i="24"/>
  <c r="Q69" i="24"/>
  <c r="R71" i="24"/>
  <c r="Q71" i="24"/>
  <c r="R73" i="24"/>
  <c r="Q73" i="24"/>
  <c r="R75" i="24"/>
  <c r="Q75" i="24"/>
  <c r="R77" i="24"/>
  <c r="Q77" i="24"/>
  <c r="R79" i="24"/>
  <c r="Q79" i="24"/>
  <c r="R81" i="24"/>
  <c r="Q81" i="24"/>
  <c r="R83" i="24"/>
  <c r="Q83" i="24"/>
  <c r="R85" i="24"/>
  <c r="Q85" i="24"/>
  <c r="R87" i="24"/>
  <c r="Q87" i="24"/>
  <c r="R89" i="24"/>
  <c r="Q89" i="24"/>
  <c r="R91" i="24"/>
  <c r="Q91" i="24"/>
  <c r="R93" i="24"/>
  <c r="Q93" i="24"/>
  <c r="T94" i="24"/>
  <c r="R98" i="24"/>
  <c r="Q98" i="24"/>
  <c r="R101" i="24"/>
  <c r="Q101" i="24"/>
  <c r="T102" i="24"/>
  <c r="R106" i="24"/>
  <c r="Q106" i="24"/>
  <c r="R109" i="24"/>
  <c r="Q109" i="24"/>
  <c r="T110" i="24"/>
  <c r="R117" i="24"/>
  <c r="Q117" i="24"/>
  <c r="T118" i="24"/>
  <c r="R125" i="24"/>
  <c r="Q125" i="24"/>
  <c r="T126" i="24"/>
  <c r="U126" i="24" s="1"/>
  <c r="Q49" i="24"/>
  <c r="T49" i="24"/>
  <c r="R55" i="24"/>
  <c r="Q55" i="24"/>
  <c r="T80" i="24"/>
  <c r="T82" i="24"/>
  <c r="T84" i="24"/>
  <c r="T86" i="24"/>
  <c r="T88" i="24"/>
  <c r="T90" i="24"/>
  <c r="T92" i="24"/>
  <c r="T123" i="24"/>
  <c r="Q112" i="24"/>
  <c r="Q114" i="24"/>
  <c r="Q116" i="24"/>
  <c r="Q118" i="24"/>
  <c r="Q120" i="24"/>
  <c r="Q122" i="24"/>
  <c r="Q124" i="24"/>
  <c r="Q126" i="24"/>
  <c r="Q128" i="24"/>
  <c r="Q130" i="24"/>
  <c r="R35" i="23"/>
  <c r="Q35" i="23"/>
  <c r="R43" i="23"/>
  <c r="Q43" i="23"/>
  <c r="T52" i="23"/>
  <c r="R52" i="23"/>
  <c r="Q52" i="23"/>
  <c r="R83" i="23"/>
  <c r="Q83" i="23"/>
  <c r="T83" i="23"/>
  <c r="F3" i="23"/>
  <c r="R17" i="23"/>
  <c r="Q17" i="23"/>
  <c r="R25" i="23"/>
  <c r="Q25" i="23"/>
  <c r="R33" i="23"/>
  <c r="Q33" i="23"/>
  <c r="R41" i="23"/>
  <c r="Q41" i="23"/>
  <c r="T56" i="23"/>
  <c r="R56" i="23"/>
  <c r="Q56" i="23"/>
  <c r="Q78" i="23"/>
  <c r="R9" i="23"/>
  <c r="Q9" i="23"/>
  <c r="R50" i="23"/>
  <c r="Q66" i="23"/>
  <c r="Q68" i="23"/>
  <c r="R92" i="23"/>
  <c r="Q92" i="23"/>
  <c r="R27" i="23"/>
  <c r="Q27" i="23"/>
  <c r="R63" i="23"/>
  <c r="Q63" i="23"/>
  <c r="T63" i="23"/>
  <c r="I3" i="23"/>
  <c r="T8" i="23"/>
  <c r="R15" i="23"/>
  <c r="Q15" i="23"/>
  <c r="T16" i="23"/>
  <c r="R23" i="23"/>
  <c r="Q23" i="23"/>
  <c r="T24" i="23"/>
  <c r="R31" i="23"/>
  <c r="Q31" i="23"/>
  <c r="T32" i="23"/>
  <c r="R39" i="23"/>
  <c r="Q39" i="23"/>
  <c r="T40" i="23"/>
  <c r="T48" i="23"/>
  <c r="R48" i="23"/>
  <c r="Q48" i="23"/>
  <c r="Q54" i="23"/>
  <c r="R61" i="23"/>
  <c r="Q61" i="23"/>
  <c r="T61" i="23"/>
  <c r="R76" i="23"/>
  <c r="Q76" i="23"/>
  <c r="R85" i="23"/>
  <c r="Q85" i="23"/>
  <c r="T85" i="23"/>
  <c r="R126" i="23"/>
  <c r="Q126" i="23"/>
  <c r="R19" i="23"/>
  <c r="Q19" i="23"/>
  <c r="R70" i="23"/>
  <c r="Q70" i="23"/>
  <c r="R94" i="23"/>
  <c r="Q94" i="23"/>
  <c r="R7" i="23"/>
  <c r="Q7" i="23"/>
  <c r="E3" i="23"/>
  <c r="M3" i="23"/>
  <c r="J3" i="23"/>
  <c r="R110" i="23"/>
  <c r="Q110" i="23"/>
  <c r="R101" i="23"/>
  <c r="Q101" i="23"/>
  <c r="T101" i="23"/>
  <c r="R5" i="23"/>
  <c r="Q5" i="23"/>
  <c r="C3" i="23"/>
  <c r="K3" i="23"/>
  <c r="T6" i="23"/>
  <c r="R13" i="23"/>
  <c r="Q13" i="23"/>
  <c r="T14" i="23"/>
  <c r="R21" i="23"/>
  <c r="Q21" i="23"/>
  <c r="T22" i="23"/>
  <c r="R29" i="23"/>
  <c r="Q29" i="23"/>
  <c r="T30" i="23"/>
  <c r="R37" i="23"/>
  <c r="Q37" i="23"/>
  <c r="T38" i="23"/>
  <c r="R45" i="23"/>
  <c r="Q45" i="23"/>
  <c r="T46" i="23"/>
  <c r="R117" i="23"/>
  <c r="T117" i="23"/>
  <c r="R11" i="23"/>
  <c r="Q11" i="23"/>
  <c r="T47" i="23"/>
  <c r="Q47" i="23"/>
  <c r="N3" i="23"/>
  <c r="G3" i="23"/>
  <c r="D3" i="23"/>
  <c r="L3" i="23"/>
  <c r="T11" i="23"/>
  <c r="T19" i="23"/>
  <c r="T27" i="23"/>
  <c r="T35" i="23"/>
  <c r="T43" i="23"/>
  <c r="T50" i="23"/>
  <c r="T54" i="23"/>
  <c r="R124" i="23"/>
  <c r="Q6" i="23"/>
  <c r="Q8" i="23"/>
  <c r="Q10" i="23"/>
  <c r="Q12" i="23"/>
  <c r="Q14" i="23"/>
  <c r="Q16" i="23"/>
  <c r="Q18" i="23"/>
  <c r="Q20" i="23"/>
  <c r="Q22" i="23"/>
  <c r="Q24" i="23"/>
  <c r="Q26" i="23"/>
  <c r="Q28" i="23"/>
  <c r="Q30" i="23"/>
  <c r="Q32" i="23"/>
  <c r="Q34" i="23"/>
  <c r="Q36" i="23"/>
  <c r="Q38" i="23"/>
  <c r="Q40" i="23"/>
  <c r="Q42" i="23"/>
  <c r="Q44" i="23"/>
  <c r="R46" i="23"/>
  <c r="R49" i="23"/>
  <c r="R53" i="23"/>
  <c r="Q53" i="23"/>
  <c r="T64" i="23"/>
  <c r="R65" i="23"/>
  <c r="Q65" i="23"/>
  <c r="R74" i="23"/>
  <c r="R81" i="23"/>
  <c r="Q81" i="23"/>
  <c r="T82" i="23"/>
  <c r="R90" i="23"/>
  <c r="R97" i="23"/>
  <c r="Q97" i="23"/>
  <c r="T98" i="23"/>
  <c r="R106" i="23"/>
  <c r="Q108" i="23"/>
  <c r="Q111" i="23"/>
  <c r="R113" i="23"/>
  <c r="T114" i="23"/>
  <c r="R122" i="23"/>
  <c r="Q124" i="23"/>
  <c r="Q127" i="23"/>
  <c r="T130" i="23"/>
  <c r="U130" i="23" s="1"/>
  <c r="T66" i="23"/>
  <c r="R67" i="23"/>
  <c r="Q67" i="23"/>
  <c r="Q72" i="23"/>
  <c r="R79" i="23"/>
  <c r="Q79" i="23"/>
  <c r="T80" i="23"/>
  <c r="R95" i="23"/>
  <c r="Q95" i="23"/>
  <c r="T96" i="23"/>
  <c r="T112" i="23"/>
  <c r="T128" i="23"/>
  <c r="U128" i="23" s="1"/>
  <c r="R55" i="23"/>
  <c r="Q55" i="23"/>
  <c r="Q58" i="23"/>
  <c r="T68" i="23"/>
  <c r="R69" i="23"/>
  <c r="Q69" i="23"/>
  <c r="R77" i="23"/>
  <c r="Q77" i="23"/>
  <c r="T78" i="23"/>
  <c r="Q88" i="23"/>
  <c r="R93" i="23"/>
  <c r="Q93" i="23"/>
  <c r="T94" i="23"/>
  <c r="Q104" i="23"/>
  <c r="T110" i="23"/>
  <c r="Q120" i="23"/>
  <c r="T126" i="23"/>
  <c r="U126" i="23" s="1"/>
  <c r="Q60" i="23"/>
  <c r="T70" i="23"/>
  <c r="R71" i="23"/>
  <c r="Q71" i="23"/>
  <c r="R75" i="23"/>
  <c r="Q75" i="23"/>
  <c r="T76" i="23"/>
  <c r="R84" i="23"/>
  <c r="Q86" i="23"/>
  <c r="R91" i="23"/>
  <c r="Q91" i="23"/>
  <c r="T92" i="23"/>
  <c r="R100" i="23"/>
  <c r="Q102" i="23"/>
  <c r="R107" i="23"/>
  <c r="Q107" i="23"/>
  <c r="T108" i="23"/>
  <c r="R116" i="23"/>
  <c r="Q118" i="23"/>
  <c r="Q121" i="23"/>
  <c r="T124" i="23"/>
  <c r="U124" i="23" s="1"/>
  <c r="R47" i="23"/>
  <c r="R51" i="23"/>
  <c r="R57" i="23"/>
  <c r="Q57" i="23"/>
  <c r="T72" i="23"/>
  <c r="R73" i="23"/>
  <c r="Q73" i="23"/>
  <c r="T74" i="23"/>
  <c r="R82" i="23"/>
  <c r="R89" i="23"/>
  <c r="Q89" i="23"/>
  <c r="T90" i="23"/>
  <c r="R105" i="23"/>
  <c r="Q105" i="23"/>
  <c r="T106" i="23"/>
  <c r="T115" i="23"/>
  <c r="Q116" i="23"/>
  <c r="Q119" i="23"/>
  <c r="T122" i="23"/>
  <c r="R99" i="23"/>
  <c r="Q99" i="23"/>
  <c r="T58" i="23"/>
  <c r="R59" i="23"/>
  <c r="Q59" i="23"/>
  <c r="R80" i="23"/>
  <c r="Q82" i="23"/>
  <c r="R87" i="23"/>
  <c r="Q87" i="23"/>
  <c r="T88" i="23"/>
  <c r="R96" i="23"/>
  <c r="Q98" i="23"/>
  <c r="R103" i="23"/>
  <c r="Q103" i="23"/>
  <c r="T104" i="23"/>
  <c r="R112" i="23"/>
  <c r="T113" i="23"/>
  <c r="Q114" i="23"/>
  <c r="Q117" i="23"/>
  <c r="R119" i="23"/>
  <c r="T120" i="23"/>
  <c r="R128" i="23"/>
  <c r="T129" i="23"/>
  <c r="U129" i="23" s="1"/>
  <c r="R130" i="23"/>
  <c r="R14" i="22"/>
  <c r="T87" i="22"/>
  <c r="R7" i="22"/>
  <c r="Q7" i="22"/>
  <c r="T8" i="22"/>
  <c r="R12" i="22"/>
  <c r="R15" i="22"/>
  <c r="Q15" i="22"/>
  <c r="T16" i="22"/>
  <c r="R23" i="22"/>
  <c r="Q23" i="22"/>
  <c r="T24" i="22"/>
  <c r="R31" i="22"/>
  <c r="Q31" i="22"/>
  <c r="T32" i="22"/>
  <c r="R39" i="22"/>
  <c r="Q39" i="22"/>
  <c r="T40" i="22"/>
  <c r="U5" i="22"/>
  <c r="R47" i="22"/>
  <c r="Q47" i="22"/>
  <c r="Q85" i="22"/>
  <c r="R85" i="22"/>
  <c r="R33" i="22"/>
  <c r="Q33" i="22"/>
  <c r="J3" i="22"/>
  <c r="R5" i="22"/>
  <c r="Q5" i="22"/>
  <c r="C3" i="22"/>
  <c r="K3" i="22"/>
  <c r="T6" i="22"/>
  <c r="R10" i="22"/>
  <c r="R13" i="22"/>
  <c r="Q13" i="22"/>
  <c r="T14" i="22"/>
  <c r="R21" i="22"/>
  <c r="Q21" i="22"/>
  <c r="T22" i="22"/>
  <c r="R29" i="22"/>
  <c r="Q29" i="22"/>
  <c r="T30" i="22"/>
  <c r="R37" i="22"/>
  <c r="Q37" i="22"/>
  <c r="T38" i="22"/>
  <c r="R45" i="22"/>
  <c r="Q45" i="22"/>
  <c r="R46" i="22"/>
  <c r="R83" i="22"/>
  <c r="D3" i="22"/>
  <c r="L3" i="22"/>
  <c r="T84" i="22"/>
  <c r="R84" i="22"/>
  <c r="Q84" i="22"/>
  <c r="R9" i="22"/>
  <c r="Q9" i="22"/>
  <c r="R25" i="22"/>
  <c r="Q25" i="22"/>
  <c r="R41" i="22"/>
  <c r="Q41" i="22"/>
  <c r="R8" i="22"/>
  <c r="R11" i="22"/>
  <c r="Q11" i="22"/>
  <c r="T12" i="22"/>
  <c r="R16" i="22"/>
  <c r="R19" i="22"/>
  <c r="Q19" i="22"/>
  <c r="T20" i="22"/>
  <c r="R27" i="22"/>
  <c r="Q27" i="22"/>
  <c r="T28" i="22"/>
  <c r="R35" i="22"/>
  <c r="Q35" i="22"/>
  <c r="T36" i="22"/>
  <c r="R43" i="22"/>
  <c r="Q43" i="22"/>
  <c r="T44" i="22"/>
  <c r="Q63" i="22"/>
  <c r="R63" i="22"/>
  <c r="R17" i="22"/>
  <c r="Q17" i="22"/>
  <c r="G3" i="22"/>
  <c r="F3" i="22"/>
  <c r="N3" i="22"/>
  <c r="T9" i="22"/>
  <c r="T17" i="22"/>
  <c r="T25" i="22"/>
  <c r="T33" i="22"/>
  <c r="T41" i="22"/>
  <c r="Q51" i="22"/>
  <c r="R51" i="22"/>
  <c r="T68" i="22"/>
  <c r="Q68" i="22"/>
  <c r="R68" i="22"/>
  <c r="R115" i="22"/>
  <c r="Q115" i="22"/>
  <c r="T115" i="22"/>
  <c r="T86" i="22"/>
  <c r="R86" i="22"/>
  <c r="Q86" i="22"/>
  <c r="R103" i="22"/>
  <c r="Q103" i="22"/>
  <c r="R109" i="22"/>
  <c r="Q109" i="22"/>
  <c r="T109" i="22"/>
  <c r="R125" i="22"/>
  <c r="Q125" i="22"/>
  <c r="T125" i="22"/>
  <c r="U125" i="22" s="1"/>
  <c r="Q6" i="22"/>
  <c r="Q8" i="22"/>
  <c r="Q10" i="22"/>
  <c r="Q12" i="22"/>
  <c r="Q14" i="22"/>
  <c r="Q16" i="22"/>
  <c r="Q18" i="22"/>
  <c r="Q20" i="22"/>
  <c r="Q22" i="22"/>
  <c r="Q24" i="22"/>
  <c r="Q26" i="22"/>
  <c r="Q28" i="22"/>
  <c r="Q30" i="22"/>
  <c r="Q32" i="22"/>
  <c r="Q34" i="22"/>
  <c r="Q36" i="22"/>
  <c r="Q38" i="22"/>
  <c r="Q40" i="22"/>
  <c r="Q42" i="22"/>
  <c r="Q44" i="22"/>
  <c r="Q48" i="22"/>
  <c r="T48" i="22"/>
  <c r="T64" i="22"/>
  <c r="Q64" i="22"/>
  <c r="Q75" i="22"/>
  <c r="T75" i="22"/>
  <c r="T88" i="22"/>
  <c r="R88" i="22"/>
  <c r="Q88" i="22"/>
  <c r="Q89" i="22"/>
  <c r="T89" i="22"/>
  <c r="T104" i="22"/>
  <c r="Q114" i="22"/>
  <c r="R119" i="22"/>
  <c r="Q119" i="22"/>
  <c r="T119" i="22"/>
  <c r="T130" i="22"/>
  <c r="U130" i="22" s="1"/>
  <c r="R18" i="22"/>
  <c r="R20" i="22"/>
  <c r="R22" i="22"/>
  <c r="R24" i="22"/>
  <c r="R26" i="22"/>
  <c r="R28" i="22"/>
  <c r="R30" i="22"/>
  <c r="R32" i="22"/>
  <c r="R34" i="22"/>
  <c r="R36" i="22"/>
  <c r="R38" i="22"/>
  <c r="R40" i="22"/>
  <c r="R42" i="22"/>
  <c r="R44" i="22"/>
  <c r="Q52" i="22"/>
  <c r="T52" i="22"/>
  <c r="Q56" i="22"/>
  <c r="T56" i="22"/>
  <c r="Q60" i="22"/>
  <c r="T60" i="22"/>
  <c r="T65" i="22"/>
  <c r="T70" i="22"/>
  <c r="Q70" i="22"/>
  <c r="T90" i="22"/>
  <c r="R90" i="22"/>
  <c r="Q90" i="22"/>
  <c r="T91" i="22"/>
  <c r="R101" i="22"/>
  <c r="Q101" i="22"/>
  <c r="Q102" i="22"/>
  <c r="R113" i="22"/>
  <c r="Q113" i="22"/>
  <c r="T113" i="22"/>
  <c r="R129" i="22"/>
  <c r="Q129" i="22"/>
  <c r="T129" i="22"/>
  <c r="U129" i="22" s="1"/>
  <c r="T55" i="22"/>
  <c r="Q46" i="22"/>
  <c r="T46" i="22"/>
  <c r="Q71" i="22"/>
  <c r="T71" i="22"/>
  <c r="T76" i="22"/>
  <c r="R76" i="22"/>
  <c r="Q76" i="22"/>
  <c r="Q77" i="22"/>
  <c r="T77" i="22"/>
  <c r="T92" i="22"/>
  <c r="R92" i="22"/>
  <c r="Q92" i="22"/>
  <c r="Q93" i="22"/>
  <c r="T93" i="22"/>
  <c r="T102" i="22"/>
  <c r="R107" i="22"/>
  <c r="Q107" i="22"/>
  <c r="T107" i="22"/>
  <c r="Q118" i="22"/>
  <c r="R123" i="22"/>
  <c r="Q123" i="22"/>
  <c r="T123" i="22"/>
  <c r="U123" i="22" s="1"/>
  <c r="Q69" i="22"/>
  <c r="T69" i="22"/>
  <c r="T74" i="22"/>
  <c r="Q74" i="22"/>
  <c r="Q49" i="22"/>
  <c r="T49" i="22"/>
  <c r="Q53" i="22"/>
  <c r="T53" i="22"/>
  <c r="Q57" i="22"/>
  <c r="T57" i="22"/>
  <c r="Q61" i="22"/>
  <c r="T61" i="22"/>
  <c r="T66" i="22"/>
  <c r="Q66" i="22"/>
  <c r="T78" i="22"/>
  <c r="R78" i="22"/>
  <c r="Q78" i="22"/>
  <c r="Q79" i="22"/>
  <c r="T79" i="22"/>
  <c r="T94" i="22"/>
  <c r="R94" i="22"/>
  <c r="Q94" i="22"/>
  <c r="Q95" i="22"/>
  <c r="T95" i="22"/>
  <c r="Q97" i="22"/>
  <c r="T97" i="22"/>
  <c r="R99" i="22"/>
  <c r="Q99" i="22"/>
  <c r="Q100" i="22"/>
  <c r="R104" i="22"/>
  <c r="Q112" i="22"/>
  <c r="R117" i="22"/>
  <c r="Q117" i="22"/>
  <c r="T117" i="22"/>
  <c r="T118" i="22"/>
  <c r="T128" i="22"/>
  <c r="U128" i="22" s="1"/>
  <c r="Q59" i="22"/>
  <c r="T59" i="22"/>
  <c r="Q87" i="22"/>
  <c r="Q67" i="22"/>
  <c r="T67" i="22"/>
  <c r="T72" i="22"/>
  <c r="Q72" i="22"/>
  <c r="T80" i="22"/>
  <c r="R80" i="22"/>
  <c r="Q80" i="22"/>
  <c r="Q81" i="22"/>
  <c r="T81" i="22"/>
  <c r="Q96" i="22"/>
  <c r="Q98" i="22"/>
  <c r="T100" i="22"/>
  <c r="R111" i="22"/>
  <c r="Q111" i="22"/>
  <c r="T111" i="22"/>
  <c r="T112" i="22"/>
  <c r="R127" i="22"/>
  <c r="Q127" i="22"/>
  <c r="T127" i="22"/>
  <c r="U127" i="22" s="1"/>
  <c r="R128" i="22"/>
  <c r="Q50" i="22"/>
  <c r="T50" i="22"/>
  <c r="Q54" i="22"/>
  <c r="T54" i="22"/>
  <c r="R55" i="22"/>
  <c r="Q58" i="22"/>
  <c r="T58" i="22"/>
  <c r="R59" i="22"/>
  <c r="T62" i="22"/>
  <c r="Q62" i="22"/>
  <c r="R69" i="22"/>
  <c r="Q73" i="22"/>
  <c r="T73" i="22"/>
  <c r="R74" i="22"/>
  <c r="T82" i="22"/>
  <c r="R82" i="22"/>
  <c r="Q82" i="22"/>
  <c r="Q83" i="22"/>
  <c r="T83" i="22"/>
  <c r="R87" i="22"/>
  <c r="T96" i="22"/>
  <c r="T98" i="22"/>
  <c r="R102" i="22"/>
  <c r="R105" i="22"/>
  <c r="Q105" i="22"/>
  <c r="T105" i="22"/>
  <c r="Q116" i="22"/>
  <c r="R121" i="22"/>
  <c r="Q121" i="22"/>
  <c r="T121" i="22"/>
  <c r="Q126" i="22"/>
  <c r="Q128" i="22"/>
  <c r="Q130" i="22"/>
  <c r="R130" i="22"/>
  <c r="R63" i="21"/>
  <c r="Q63" i="21"/>
  <c r="T63" i="21"/>
  <c r="R71" i="21"/>
  <c r="Q71" i="21"/>
  <c r="T71" i="21"/>
  <c r="R83" i="21"/>
  <c r="Q83" i="21"/>
  <c r="T83" i="21"/>
  <c r="R99" i="21"/>
  <c r="Q99" i="21"/>
  <c r="T99" i="21"/>
  <c r="R115" i="21"/>
  <c r="Q115" i="21"/>
  <c r="T115" i="21"/>
  <c r="T70" i="21"/>
  <c r="R70" i="21"/>
  <c r="Q70" i="21"/>
  <c r="Q23" i="21"/>
  <c r="Q25" i="21"/>
  <c r="Q27" i="21"/>
  <c r="Q29" i="21"/>
  <c r="Q31" i="21"/>
  <c r="Q33" i="21"/>
  <c r="Q35" i="21"/>
  <c r="Q37" i="21"/>
  <c r="Q39" i="21"/>
  <c r="Q41" i="21"/>
  <c r="Q43" i="21"/>
  <c r="Q45" i="21"/>
  <c r="R61" i="21"/>
  <c r="Q61" i="21"/>
  <c r="T61" i="21"/>
  <c r="R69" i="21"/>
  <c r="Q69" i="21"/>
  <c r="T69" i="21"/>
  <c r="R82" i="21"/>
  <c r="R87" i="21"/>
  <c r="Q87" i="21"/>
  <c r="T87" i="21"/>
  <c r="R103" i="21"/>
  <c r="Q103" i="21"/>
  <c r="T103" i="21"/>
  <c r="R119" i="21"/>
  <c r="Q119" i="21"/>
  <c r="T119" i="21"/>
  <c r="Q126" i="21"/>
  <c r="T130" i="21"/>
  <c r="U130" i="21" s="1"/>
  <c r="R5" i="21"/>
  <c r="R47" i="21"/>
  <c r="Q47" i="21"/>
  <c r="T60" i="21"/>
  <c r="R60" i="21"/>
  <c r="Q60" i="21"/>
  <c r="T68" i="21"/>
  <c r="R68" i="21"/>
  <c r="Q68" i="21"/>
  <c r="T76" i="21"/>
  <c r="R76" i="21"/>
  <c r="Q76" i="21"/>
  <c r="R81" i="21"/>
  <c r="Q81" i="21"/>
  <c r="T81" i="21"/>
  <c r="T82" i="21"/>
  <c r="R97" i="21"/>
  <c r="Q97" i="21"/>
  <c r="T97" i="21"/>
  <c r="T98" i="21"/>
  <c r="R113" i="21"/>
  <c r="Q113" i="21"/>
  <c r="T113" i="21"/>
  <c r="T114" i="21"/>
  <c r="R129" i="21"/>
  <c r="Q129" i="21"/>
  <c r="T129" i="21"/>
  <c r="U129" i="21" s="1"/>
  <c r="R48" i="21"/>
  <c r="T48" i="21"/>
  <c r="R58" i="21"/>
  <c r="Q58" i="21"/>
  <c r="R59" i="21"/>
  <c r="Q59" i="21"/>
  <c r="T59" i="21"/>
  <c r="R67" i="21"/>
  <c r="Q67" i="21"/>
  <c r="T67" i="21"/>
  <c r="R75" i="21"/>
  <c r="Q75" i="21"/>
  <c r="T75" i="21"/>
  <c r="R86" i="21"/>
  <c r="R91" i="21"/>
  <c r="Q91" i="21"/>
  <c r="T91" i="21"/>
  <c r="R102" i="21"/>
  <c r="R107" i="21"/>
  <c r="Q107" i="21"/>
  <c r="T107" i="21"/>
  <c r="R118" i="21"/>
  <c r="R123" i="21"/>
  <c r="Q123" i="21"/>
  <c r="T123" i="21"/>
  <c r="U123" i="21" s="1"/>
  <c r="R49" i="21"/>
  <c r="Q49" i="21"/>
  <c r="R56" i="21"/>
  <c r="Q56" i="21"/>
  <c r="R57" i="21"/>
  <c r="Q57" i="21"/>
  <c r="T57" i="21"/>
  <c r="T66" i="21"/>
  <c r="R66" i="21"/>
  <c r="Q66" i="21"/>
  <c r="T74" i="21"/>
  <c r="R74" i="21"/>
  <c r="Q74" i="21"/>
  <c r="R80" i="21"/>
  <c r="R85" i="21"/>
  <c r="Q85" i="21"/>
  <c r="T85" i="21"/>
  <c r="T86" i="21"/>
  <c r="R96" i="21"/>
  <c r="R101" i="21"/>
  <c r="Q101" i="21"/>
  <c r="T101" i="21"/>
  <c r="T102" i="21"/>
  <c r="R112" i="21"/>
  <c r="R117" i="21"/>
  <c r="Q117" i="21"/>
  <c r="T117" i="21"/>
  <c r="T118" i="21"/>
  <c r="Q124" i="21"/>
  <c r="S124" i="21" s="1"/>
  <c r="T128" i="21"/>
  <c r="U128" i="21" s="1"/>
  <c r="R109" i="21"/>
  <c r="Q109" i="21"/>
  <c r="T109" i="21"/>
  <c r="Q6" i="21"/>
  <c r="Q8" i="21"/>
  <c r="Q10" i="21"/>
  <c r="Q12" i="21"/>
  <c r="Q14" i="21"/>
  <c r="Q16" i="21"/>
  <c r="Q18" i="21"/>
  <c r="Q20" i="21"/>
  <c r="Q22" i="21"/>
  <c r="Q24" i="21"/>
  <c r="Q26" i="21"/>
  <c r="Q28" i="21"/>
  <c r="Q30" i="21"/>
  <c r="Q32" i="21"/>
  <c r="Q34" i="21"/>
  <c r="Q36" i="21"/>
  <c r="Q38" i="21"/>
  <c r="Q40" i="21"/>
  <c r="Q42" i="21"/>
  <c r="Q44" i="21"/>
  <c r="Q46" i="21"/>
  <c r="R50" i="21"/>
  <c r="Q50" i="21"/>
  <c r="R51" i="21"/>
  <c r="Q51" i="21"/>
  <c r="R52" i="21"/>
  <c r="Q52" i="21"/>
  <c r="R53" i="21"/>
  <c r="Q53" i="21"/>
  <c r="R54" i="21"/>
  <c r="Q54" i="21"/>
  <c r="R55" i="21"/>
  <c r="Q55" i="21"/>
  <c r="T55" i="21"/>
  <c r="R65" i="21"/>
  <c r="Q65" i="21"/>
  <c r="T65" i="21"/>
  <c r="R73" i="21"/>
  <c r="Q73" i="21"/>
  <c r="T73" i="21"/>
  <c r="R79" i="21"/>
  <c r="Q79" i="21"/>
  <c r="T79" i="21"/>
  <c r="T80" i="21"/>
  <c r="R95" i="21"/>
  <c r="Q95" i="21"/>
  <c r="T95" i="21"/>
  <c r="T96" i="21"/>
  <c r="R106" i="21"/>
  <c r="R111" i="21"/>
  <c r="Q111" i="21"/>
  <c r="T111" i="21"/>
  <c r="T112" i="21"/>
  <c r="R127" i="21"/>
  <c r="Q127" i="21"/>
  <c r="T127" i="21"/>
  <c r="U127" i="21" s="1"/>
  <c r="T62" i="21"/>
  <c r="R62" i="21"/>
  <c r="Q62" i="21"/>
  <c r="R77" i="21"/>
  <c r="Q77" i="21"/>
  <c r="T77" i="21"/>
  <c r="R93" i="21"/>
  <c r="Q93" i="21"/>
  <c r="T93" i="21"/>
  <c r="R125" i="21"/>
  <c r="Q125" i="21"/>
  <c r="T125" i="21"/>
  <c r="U125" i="21" s="1"/>
  <c r="T64" i="21"/>
  <c r="R64" i="21"/>
  <c r="Q64" i="21"/>
  <c r="T72" i="21"/>
  <c r="R72" i="21"/>
  <c r="Q72" i="21"/>
  <c r="R84" i="21"/>
  <c r="R89" i="21"/>
  <c r="Q89" i="21"/>
  <c r="T89" i="21"/>
  <c r="T90" i="21"/>
  <c r="R100" i="21"/>
  <c r="R105" i="21"/>
  <c r="Q105" i="21"/>
  <c r="T105" i="21"/>
  <c r="T106" i="21"/>
  <c r="R121" i="21"/>
  <c r="Q121" i="21"/>
  <c r="T121" i="21"/>
  <c r="T122" i="21"/>
  <c r="Q78" i="21"/>
  <c r="Q80" i="21"/>
  <c r="Q82" i="21"/>
  <c r="Q84" i="21"/>
  <c r="Q86" i="21"/>
  <c r="Q88" i="21"/>
  <c r="Q90" i="21"/>
  <c r="Q92" i="21"/>
  <c r="Q94" i="21"/>
  <c r="Q96" i="21"/>
  <c r="Q98" i="21"/>
  <c r="Q100" i="21"/>
  <c r="Q102" i="21"/>
  <c r="Q104" i="21"/>
  <c r="Q106" i="21"/>
  <c r="Q108" i="21"/>
  <c r="Q110" i="21"/>
  <c r="Q112" i="21"/>
  <c r="Q114" i="21"/>
  <c r="Q116" i="21"/>
  <c r="Q118" i="21"/>
  <c r="Q120" i="21"/>
  <c r="Q122" i="21"/>
  <c r="Q128" i="21"/>
  <c r="Q130" i="21"/>
  <c r="R116" i="21"/>
  <c r="R126" i="21"/>
  <c r="R128" i="21"/>
  <c r="R130" i="21"/>
  <c r="R50" i="20"/>
  <c r="Q50" i="20"/>
  <c r="R115" i="20"/>
  <c r="Q115" i="20"/>
  <c r="T115" i="20"/>
  <c r="T11" i="20"/>
  <c r="T19" i="20"/>
  <c r="T25" i="20"/>
  <c r="T41" i="20"/>
  <c r="R61" i="20"/>
  <c r="Q61" i="20"/>
  <c r="T61" i="20"/>
  <c r="R109" i="20"/>
  <c r="Q109" i="20"/>
  <c r="T109" i="20"/>
  <c r="R125" i="20"/>
  <c r="Q125" i="20"/>
  <c r="T125" i="20"/>
  <c r="U125" i="20" s="1"/>
  <c r="Q6" i="20"/>
  <c r="Q8" i="20"/>
  <c r="Q10" i="20"/>
  <c r="Q12" i="20"/>
  <c r="Q14" i="20"/>
  <c r="Q16" i="20"/>
  <c r="Q18" i="20"/>
  <c r="Q20" i="20"/>
  <c r="Q22" i="20"/>
  <c r="Q24" i="20"/>
  <c r="Q26" i="20"/>
  <c r="Q28" i="20"/>
  <c r="Q30" i="20"/>
  <c r="Q32" i="20"/>
  <c r="Q34" i="20"/>
  <c r="Q36" i="20"/>
  <c r="Q38" i="20"/>
  <c r="Q40" i="20"/>
  <c r="Q42" i="20"/>
  <c r="Q44" i="20"/>
  <c r="R71" i="20"/>
  <c r="Q71" i="20"/>
  <c r="T71" i="20"/>
  <c r="R87" i="20"/>
  <c r="Q87" i="20"/>
  <c r="T87" i="20"/>
  <c r="R103" i="20"/>
  <c r="Q103" i="20"/>
  <c r="T103" i="20"/>
  <c r="R119" i="20"/>
  <c r="Q119" i="20"/>
  <c r="T119" i="20"/>
  <c r="T130" i="20"/>
  <c r="U130" i="20" s="1"/>
  <c r="R49" i="20"/>
  <c r="Q49" i="20"/>
  <c r="R51" i="20"/>
  <c r="Q51" i="20"/>
  <c r="R67" i="20"/>
  <c r="Q67" i="20"/>
  <c r="T67" i="20"/>
  <c r="R83" i="20"/>
  <c r="Q83" i="20"/>
  <c r="T83" i="20"/>
  <c r="R99" i="20"/>
  <c r="Q99" i="20"/>
  <c r="T99" i="20"/>
  <c r="T21" i="20"/>
  <c r="T31" i="20"/>
  <c r="T39" i="20"/>
  <c r="T45" i="20"/>
  <c r="R8" i="20"/>
  <c r="R10" i="20"/>
  <c r="R12" i="20"/>
  <c r="R14" i="20"/>
  <c r="R16" i="20"/>
  <c r="R18" i="20"/>
  <c r="R20" i="20"/>
  <c r="R22" i="20"/>
  <c r="R24" i="20"/>
  <c r="R26" i="20"/>
  <c r="R28" i="20"/>
  <c r="R30" i="20"/>
  <c r="R32" i="20"/>
  <c r="R34" i="20"/>
  <c r="R36" i="20"/>
  <c r="R38" i="20"/>
  <c r="R40" i="20"/>
  <c r="R42" i="20"/>
  <c r="R44" i="20"/>
  <c r="R65" i="20"/>
  <c r="Q65" i="20"/>
  <c r="T65" i="20"/>
  <c r="R81" i="20"/>
  <c r="Q81" i="20"/>
  <c r="T81" i="20"/>
  <c r="R97" i="20"/>
  <c r="Q97" i="20"/>
  <c r="T97" i="20"/>
  <c r="R113" i="20"/>
  <c r="Q113" i="20"/>
  <c r="T113" i="20"/>
  <c r="R129" i="20"/>
  <c r="Q129" i="20"/>
  <c r="T129" i="20"/>
  <c r="U129" i="20" s="1"/>
  <c r="T7" i="20"/>
  <c r="T9" i="20"/>
  <c r="T15" i="20"/>
  <c r="T23" i="20"/>
  <c r="T29" i="20"/>
  <c r="T35" i="20"/>
  <c r="C3" i="20"/>
  <c r="R46" i="20"/>
  <c r="T46" i="20"/>
  <c r="R59" i="20"/>
  <c r="Q59" i="20"/>
  <c r="T59" i="20"/>
  <c r="R70" i="20"/>
  <c r="R75" i="20"/>
  <c r="Q75" i="20"/>
  <c r="T75" i="20"/>
  <c r="R86" i="20"/>
  <c r="R91" i="20"/>
  <c r="Q91" i="20"/>
  <c r="T91" i="20"/>
  <c r="R102" i="20"/>
  <c r="R107" i="20"/>
  <c r="Q107" i="20"/>
  <c r="T107" i="20"/>
  <c r="R118" i="20"/>
  <c r="R123" i="20"/>
  <c r="Q123" i="20"/>
  <c r="T123" i="20"/>
  <c r="U123" i="20" s="1"/>
  <c r="R48" i="20"/>
  <c r="Q48" i="20"/>
  <c r="T13" i="20"/>
  <c r="T33" i="20"/>
  <c r="T37" i="20"/>
  <c r="T43" i="20"/>
  <c r="R58" i="20"/>
  <c r="R64" i="20"/>
  <c r="R69" i="20"/>
  <c r="Q69" i="20"/>
  <c r="T69" i="20"/>
  <c r="T70" i="20"/>
  <c r="R80" i="20"/>
  <c r="R85" i="20"/>
  <c r="Q85" i="20"/>
  <c r="T85" i="20"/>
  <c r="T86" i="20"/>
  <c r="R96" i="20"/>
  <c r="R101" i="20"/>
  <c r="Q101" i="20"/>
  <c r="T101" i="20"/>
  <c r="T102" i="20"/>
  <c r="R112" i="20"/>
  <c r="R117" i="20"/>
  <c r="Q117" i="20"/>
  <c r="T117" i="20"/>
  <c r="T118" i="20"/>
  <c r="T128" i="20"/>
  <c r="U128" i="20" s="1"/>
  <c r="G3" i="20"/>
  <c r="R52" i="20"/>
  <c r="Q52" i="20"/>
  <c r="T17" i="20"/>
  <c r="Q9" i="20"/>
  <c r="Q11" i="20"/>
  <c r="Q13" i="20"/>
  <c r="Q15" i="20"/>
  <c r="Q17" i="20"/>
  <c r="Q19" i="20"/>
  <c r="Q21" i="20"/>
  <c r="Q23" i="20"/>
  <c r="Q25" i="20"/>
  <c r="Q27" i="20"/>
  <c r="Q29" i="20"/>
  <c r="Q31" i="20"/>
  <c r="Q33" i="20"/>
  <c r="Q35" i="20"/>
  <c r="Q37" i="20"/>
  <c r="Q39" i="20"/>
  <c r="Q41" i="20"/>
  <c r="Q43" i="20"/>
  <c r="Q45" i="20"/>
  <c r="R57" i="20"/>
  <c r="Q57" i="20"/>
  <c r="T57" i="20"/>
  <c r="R63" i="20"/>
  <c r="Q63" i="20"/>
  <c r="T63" i="20"/>
  <c r="T64" i="20"/>
  <c r="R74" i="20"/>
  <c r="R79" i="20"/>
  <c r="Q79" i="20"/>
  <c r="T79" i="20"/>
  <c r="T80" i="20"/>
  <c r="R90" i="20"/>
  <c r="R95" i="20"/>
  <c r="Q95" i="20"/>
  <c r="T95" i="20"/>
  <c r="T96" i="20"/>
  <c r="R106" i="20"/>
  <c r="R111" i="20"/>
  <c r="Q111" i="20"/>
  <c r="T111" i="20"/>
  <c r="T112" i="20"/>
  <c r="R122" i="20"/>
  <c r="R127" i="20"/>
  <c r="Q127" i="20"/>
  <c r="T127" i="20"/>
  <c r="U127" i="20" s="1"/>
  <c r="R53" i="20"/>
  <c r="Q53" i="20"/>
  <c r="T5" i="20"/>
  <c r="T27" i="20"/>
  <c r="R77" i="20"/>
  <c r="Q77" i="20"/>
  <c r="T77" i="20"/>
  <c r="R93" i="20"/>
  <c r="Q93" i="20"/>
  <c r="T93" i="20"/>
  <c r="Q5" i="20"/>
  <c r="Q7" i="20"/>
  <c r="R47" i="20"/>
  <c r="T47" i="20"/>
  <c r="T48" i="20"/>
  <c r="T49" i="20"/>
  <c r="T50" i="20"/>
  <c r="T51" i="20"/>
  <c r="T52" i="20"/>
  <c r="T53" i="20"/>
  <c r="R55" i="20"/>
  <c r="Q55" i="20"/>
  <c r="R56" i="20"/>
  <c r="R68" i="20"/>
  <c r="R73" i="20"/>
  <c r="Q73" i="20"/>
  <c r="T73" i="20"/>
  <c r="T74" i="20"/>
  <c r="R84" i="20"/>
  <c r="R89" i="20"/>
  <c r="Q89" i="20"/>
  <c r="T89" i="20"/>
  <c r="T90" i="20"/>
  <c r="R100" i="20"/>
  <c r="R105" i="20"/>
  <c r="Q105" i="20"/>
  <c r="T105" i="20"/>
  <c r="T106" i="20"/>
  <c r="R116" i="20"/>
  <c r="R121" i="20"/>
  <c r="Q121" i="20"/>
  <c r="T121" i="20"/>
  <c r="T122" i="20"/>
  <c r="Q54" i="20"/>
  <c r="Q56" i="20"/>
  <c r="Q58" i="20"/>
  <c r="Q60" i="20"/>
  <c r="Q62" i="20"/>
  <c r="Q64" i="20"/>
  <c r="Q66" i="20"/>
  <c r="Q68" i="20"/>
  <c r="Q70" i="20"/>
  <c r="Q72" i="20"/>
  <c r="Q74" i="20"/>
  <c r="Q76" i="20"/>
  <c r="Q78" i="20"/>
  <c r="Q80" i="20"/>
  <c r="Q82" i="20"/>
  <c r="Q84" i="20"/>
  <c r="Q86" i="20"/>
  <c r="Q88" i="20"/>
  <c r="Q90" i="20"/>
  <c r="Q92" i="20"/>
  <c r="Q94" i="20"/>
  <c r="Q96" i="20"/>
  <c r="Q98" i="20"/>
  <c r="Q100" i="20"/>
  <c r="Q102" i="20"/>
  <c r="Q104" i="20"/>
  <c r="Q106" i="20"/>
  <c r="Q108" i="20"/>
  <c r="Q110" i="20"/>
  <c r="Q112" i="20"/>
  <c r="Q114" i="20"/>
  <c r="Q116" i="20"/>
  <c r="Q118" i="20"/>
  <c r="Q120" i="20"/>
  <c r="Q122" i="20"/>
  <c r="Q124" i="20"/>
  <c r="Q126" i="20"/>
  <c r="Q128" i="20"/>
  <c r="Q130" i="20"/>
  <c r="R126" i="20"/>
  <c r="R128" i="20"/>
  <c r="R130" i="20"/>
  <c r="Q7" i="19"/>
  <c r="T38" i="19"/>
  <c r="R38" i="19"/>
  <c r="Q15" i="19"/>
  <c r="R17" i="19"/>
  <c r="R25" i="19"/>
  <c r="R33" i="19"/>
  <c r="Q50" i="19"/>
  <c r="R51" i="19"/>
  <c r="R60" i="19"/>
  <c r="R115" i="19"/>
  <c r="Q115" i="19"/>
  <c r="T115" i="19"/>
  <c r="T7" i="19"/>
  <c r="T22" i="19"/>
  <c r="R22" i="19"/>
  <c r="Q128" i="19"/>
  <c r="Q5" i="19"/>
  <c r="J3" i="19"/>
  <c r="R5" i="19"/>
  <c r="Q9" i="19"/>
  <c r="T9" i="19"/>
  <c r="T16" i="19"/>
  <c r="R16" i="19"/>
  <c r="Q23" i="19"/>
  <c r="T24" i="19"/>
  <c r="R24" i="19"/>
  <c r="Q31" i="19"/>
  <c r="T32" i="19"/>
  <c r="R32" i="19"/>
  <c r="Q39" i="19"/>
  <c r="T40" i="19"/>
  <c r="R40" i="19"/>
  <c r="T48" i="19"/>
  <c r="R48" i="19"/>
  <c r="Q48" i="19"/>
  <c r="R65" i="19"/>
  <c r="Q65" i="19"/>
  <c r="T65" i="19"/>
  <c r="R66" i="19"/>
  <c r="T129" i="19"/>
  <c r="U129" i="19" s="1"/>
  <c r="Q29" i="19"/>
  <c r="Q17" i="19"/>
  <c r="R27" i="19"/>
  <c r="R35" i="19"/>
  <c r="T42" i="19"/>
  <c r="R42" i="19"/>
  <c r="Q47" i="19"/>
  <c r="R47" i="19"/>
  <c r="R57" i="19"/>
  <c r="Q58" i="19"/>
  <c r="R59" i="19"/>
  <c r="T76" i="19"/>
  <c r="T89" i="19"/>
  <c r="R99" i="19"/>
  <c r="Q99" i="19"/>
  <c r="T99" i="19"/>
  <c r="T14" i="19"/>
  <c r="R14" i="19"/>
  <c r="C3" i="19"/>
  <c r="D3" i="19"/>
  <c r="L3" i="19"/>
  <c r="T10" i="19"/>
  <c r="R10" i="19"/>
  <c r="T18" i="19"/>
  <c r="R18" i="19"/>
  <c r="Q25" i="19"/>
  <c r="T26" i="19"/>
  <c r="R26" i="19"/>
  <c r="Q33" i="19"/>
  <c r="T34" i="19"/>
  <c r="R34" i="19"/>
  <c r="Q41" i="19"/>
  <c r="T44" i="19"/>
  <c r="R44" i="19"/>
  <c r="T46" i="19"/>
  <c r="T56" i="19"/>
  <c r="R56" i="19"/>
  <c r="Q56" i="19"/>
  <c r="T113" i="19"/>
  <c r="R123" i="19"/>
  <c r="Q123" i="19"/>
  <c r="T123" i="19"/>
  <c r="U123" i="19" s="1"/>
  <c r="Q16" i="19"/>
  <c r="T30" i="19"/>
  <c r="R30" i="19"/>
  <c r="Q52" i="19"/>
  <c r="T8" i="19"/>
  <c r="R8" i="19"/>
  <c r="R7" i="19"/>
  <c r="Q11" i="19"/>
  <c r="R13" i="19"/>
  <c r="R29" i="19"/>
  <c r="R37" i="19"/>
  <c r="Q43" i="19"/>
  <c r="Q45" i="19"/>
  <c r="T52" i="19"/>
  <c r="Q55" i="19"/>
  <c r="R55" i="19"/>
  <c r="Q62" i="19"/>
  <c r="R62" i="19"/>
  <c r="R83" i="19"/>
  <c r="Q83" i="19"/>
  <c r="T83" i="19"/>
  <c r="Q21" i="19"/>
  <c r="R91" i="19"/>
  <c r="Q91" i="19"/>
  <c r="T91" i="19"/>
  <c r="T6" i="19"/>
  <c r="R6" i="19"/>
  <c r="T12" i="19"/>
  <c r="R12" i="19"/>
  <c r="Q14" i="19"/>
  <c r="Q19" i="19"/>
  <c r="T20" i="19"/>
  <c r="R20" i="19"/>
  <c r="T21" i="19"/>
  <c r="Q22" i="19"/>
  <c r="Q27" i="19"/>
  <c r="T28" i="19"/>
  <c r="R28" i="19"/>
  <c r="T29" i="19"/>
  <c r="Q30" i="19"/>
  <c r="Q35" i="19"/>
  <c r="T36" i="19"/>
  <c r="R36" i="19"/>
  <c r="T37" i="19"/>
  <c r="Q38" i="19"/>
  <c r="T54" i="19"/>
  <c r="T97" i="19"/>
  <c r="R107" i="19"/>
  <c r="Q107" i="19"/>
  <c r="T107" i="19"/>
  <c r="R63" i="19"/>
  <c r="Q63" i="19"/>
  <c r="T84" i="19"/>
  <c r="T92" i="19"/>
  <c r="T100" i="19"/>
  <c r="T108" i="19"/>
  <c r="T116" i="19"/>
  <c r="R124" i="19"/>
  <c r="T41" i="19"/>
  <c r="T43" i="19"/>
  <c r="T45" i="19"/>
  <c r="T50" i="19"/>
  <c r="Q53" i="19"/>
  <c r="T53" i="19"/>
  <c r="T58" i="19"/>
  <c r="Q64" i="19"/>
  <c r="T64" i="19"/>
  <c r="R81" i="19"/>
  <c r="Q81" i="19"/>
  <c r="R89" i="19"/>
  <c r="Q89" i="19"/>
  <c r="R97" i="19"/>
  <c r="Q97" i="19"/>
  <c r="R105" i="19"/>
  <c r="Q105" i="19"/>
  <c r="R113" i="19"/>
  <c r="Q113" i="19"/>
  <c r="Q118" i="19"/>
  <c r="R121" i="19"/>
  <c r="Q121" i="19"/>
  <c r="Q126" i="19"/>
  <c r="R129" i="19"/>
  <c r="Q129" i="19"/>
  <c r="T130" i="19"/>
  <c r="U130" i="19" s="1"/>
  <c r="R46" i="19"/>
  <c r="Q51" i="19"/>
  <c r="T51" i="19"/>
  <c r="R54" i="19"/>
  <c r="Q59" i="19"/>
  <c r="T59" i="19"/>
  <c r="Q66" i="19"/>
  <c r="T66" i="19"/>
  <c r="R79" i="19"/>
  <c r="Q79" i="19"/>
  <c r="R80" i="19"/>
  <c r="R87" i="19"/>
  <c r="Q87" i="19"/>
  <c r="R88" i="19"/>
  <c r="R95" i="19"/>
  <c r="Q95" i="19"/>
  <c r="R96" i="19"/>
  <c r="R103" i="19"/>
  <c r="Q103" i="19"/>
  <c r="R104" i="19"/>
  <c r="R111" i="19"/>
  <c r="Q111" i="19"/>
  <c r="R112" i="19"/>
  <c r="Q116" i="19"/>
  <c r="R119" i="19"/>
  <c r="Q119" i="19"/>
  <c r="R120" i="19"/>
  <c r="Q124" i="19"/>
  <c r="R127" i="19"/>
  <c r="Q127" i="19"/>
  <c r="T128" i="19"/>
  <c r="U128" i="19" s="1"/>
  <c r="R67" i="19"/>
  <c r="Q67" i="19"/>
  <c r="R77" i="19"/>
  <c r="Q77" i="19"/>
  <c r="T80" i="19"/>
  <c r="T88" i="19"/>
  <c r="T96" i="19"/>
  <c r="T104" i="19"/>
  <c r="T112" i="19"/>
  <c r="T120" i="19"/>
  <c r="R128" i="19"/>
  <c r="Q49" i="19"/>
  <c r="T49" i="19"/>
  <c r="Q57" i="19"/>
  <c r="T57" i="19"/>
  <c r="Q60" i="19"/>
  <c r="T60" i="19"/>
  <c r="R68" i="19"/>
  <c r="Q68" i="19"/>
  <c r="R69" i="19"/>
  <c r="Q69" i="19"/>
  <c r="R70" i="19"/>
  <c r="Q70" i="19"/>
  <c r="R71" i="19"/>
  <c r="Q71" i="19"/>
  <c r="R72" i="19"/>
  <c r="Q72" i="19"/>
  <c r="R73" i="19"/>
  <c r="Q73" i="19"/>
  <c r="R74" i="19"/>
  <c r="Q74" i="19"/>
  <c r="R75" i="19"/>
  <c r="Q75" i="19"/>
  <c r="R76" i="19"/>
  <c r="R85" i="19"/>
  <c r="Q85" i="19"/>
  <c r="R86" i="19"/>
  <c r="R93" i="19"/>
  <c r="Q93" i="19"/>
  <c r="R94" i="19"/>
  <c r="R101" i="19"/>
  <c r="Q101" i="19"/>
  <c r="R102" i="19"/>
  <c r="R109" i="19"/>
  <c r="Q109" i="19"/>
  <c r="R110" i="19"/>
  <c r="Q114" i="19"/>
  <c r="R117" i="19"/>
  <c r="Q117" i="19"/>
  <c r="R118" i="19"/>
  <c r="Q122" i="19"/>
  <c r="R125" i="19"/>
  <c r="Q125" i="19"/>
  <c r="T126" i="19"/>
  <c r="U126" i="19" s="1"/>
  <c r="R61" i="19"/>
  <c r="Q61" i="19"/>
  <c r="T86" i="19"/>
  <c r="T94" i="19"/>
  <c r="T102" i="19"/>
  <c r="T110" i="19"/>
  <c r="T118" i="19"/>
  <c r="R126" i="19"/>
  <c r="Q76" i="19"/>
  <c r="Q78" i="19"/>
  <c r="Q80" i="19"/>
  <c r="Q82" i="19"/>
  <c r="Q84" i="19"/>
  <c r="Q86" i="19"/>
  <c r="Q88" i="19"/>
  <c r="Q90" i="19"/>
  <c r="Q92" i="19"/>
  <c r="Q94" i="19"/>
  <c r="Q96" i="19"/>
  <c r="Q98" i="19"/>
  <c r="Q100" i="19"/>
  <c r="Q102" i="19"/>
  <c r="Q104" i="19"/>
  <c r="Q106" i="19"/>
  <c r="Q108" i="19"/>
  <c r="Q110" i="19"/>
  <c r="Q112" i="19"/>
  <c r="R116" i="19"/>
  <c r="R122" i="19"/>
  <c r="R130" i="19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D130" i="17"/>
  <c r="C130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D129" i="17"/>
  <c r="C129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D128" i="17"/>
  <c r="C128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D127" i="17"/>
  <c r="C127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D126" i="17"/>
  <c r="C126" i="17"/>
  <c r="P125" i="17"/>
  <c r="O125" i="17"/>
  <c r="N125" i="17"/>
  <c r="M125" i="17"/>
  <c r="L125" i="17"/>
  <c r="J125" i="17"/>
  <c r="I125" i="17"/>
  <c r="H125" i="17"/>
  <c r="G125" i="17"/>
  <c r="F125" i="17"/>
  <c r="E125" i="17"/>
  <c r="D125" i="17"/>
  <c r="C125" i="17"/>
  <c r="P124" i="17"/>
  <c r="O124" i="17"/>
  <c r="N124" i="17"/>
  <c r="M124" i="17"/>
  <c r="L124" i="17"/>
  <c r="J124" i="17"/>
  <c r="I124" i="17"/>
  <c r="H124" i="17"/>
  <c r="G124" i="17"/>
  <c r="F124" i="17"/>
  <c r="E124" i="17"/>
  <c r="D124" i="17"/>
  <c r="C124" i="17"/>
  <c r="P123" i="17"/>
  <c r="O123" i="17"/>
  <c r="N123" i="17"/>
  <c r="M123" i="17"/>
  <c r="L123" i="17"/>
  <c r="J123" i="17"/>
  <c r="I123" i="17"/>
  <c r="H123" i="17"/>
  <c r="G123" i="17"/>
  <c r="F123" i="17"/>
  <c r="E123" i="17"/>
  <c r="D123" i="17"/>
  <c r="C123" i="17"/>
  <c r="P122" i="17"/>
  <c r="O122" i="17"/>
  <c r="N122" i="17"/>
  <c r="M122" i="17"/>
  <c r="L122" i="17"/>
  <c r="J122" i="17"/>
  <c r="I122" i="17"/>
  <c r="H122" i="17"/>
  <c r="G122" i="17"/>
  <c r="F122" i="17"/>
  <c r="E122" i="17"/>
  <c r="D122" i="17"/>
  <c r="C122" i="17"/>
  <c r="P121" i="17"/>
  <c r="O121" i="17"/>
  <c r="N121" i="17"/>
  <c r="M121" i="17"/>
  <c r="L121" i="17"/>
  <c r="J121" i="17"/>
  <c r="I121" i="17"/>
  <c r="H121" i="17"/>
  <c r="G121" i="17"/>
  <c r="F121" i="17"/>
  <c r="E121" i="17"/>
  <c r="D121" i="17"/>
  <c r="C121" i="17"/>
  <c r="P120" i="17"/>
  <c r="O120" i="17"/>
  <c r="N120" i="17"/>
  <c r="M120" i="17"/>
  <c r="L120" i="17"/>
  <c r="J120" i="17"/>
  <c r="I120" i="17"/>
  <c r="H120" i="17"/>
  <c r="G120" i="17"/>
  <c r="F120" i="17"/>
  <c r="E120" i="17"/>
  <c r="D120" i="17"/>
  <c r="C120" i="17"/>
  <c r="P87" i="17"/>
  <c r="O87" i="17"/>
  <c r="N87" i="17"/>
  <c r="M87" i="17"/>
  <c r="L87" i="17"/>
  <c r="J87" i="17"/>
  <c r="I87" i="17"/>
  <c r="H87" i="17"/>
  <c r="G87" i="17"/>
  <c r="F87" i="17"/>
  <c r="E87" i="17"/>
  <c r="D87" i="17"/>
  <c r="C87" i="17"/>
  <c r="P46" i="17"/>
  <c r="O46" i="17"/>
  <c r="N46" i="17"/>
  <c r="M46" i="17"/>
  <c r="L46" i="17"/>
  <c r="J46" i="17"/>
  <c r="I46" i="17"/>
  <c r="H46" i="17"/>
  <c r="G46" i="17"/>
  <c r="F46" i="17"/>
  <c r="E46" i="17"/>
  <c r="D46" i="17"/>
  <c r="C46" i="17"/>
  <c r="P103" i="17"/>
  <c r="O103" i="17"/>
  <c r="N103" i="17"/>
  <c r="M103" i="17"/>
  <c r="L103" i="17"/>
  <c r="J103" i="17"/>
  <c r="I103" i="17"/>
  <c r="H103" i="17"/>
  <c r="G103" i="17"/>
  <c r="F103" i="17"/>
  <c r="E103" i="17"/>
  <c r="D103" i="17"/>
  <c r="C103" i="17"/>
  <c r="P81" i="17"/>
  <c r="O81" i="17"/>
  <c r="N81" i="17"/>
  <c r="M81" i="17"/>
  <c r="L81" i="17"/>
  <c r="J81" i="17"/>
  <c r="I81" i="17"/>
  <c r="H81" i="17"/>
  <c r="G81" i="17"/>
  <c r="F81" i="17"/>
  <c r="E81" i="17"/>
  <c r="D81" i="17"/>
  <c r="C81" i="17"/>
  <c r="P86" i="17"/>
  <c r="O86" i="17"/>
  <c r="N86" i="17"/>
  <c r="M86" i="17"/>
  <c r="L86" i="17"/>
  <c r="J86" i="17"/>
  <c r="I86" i="17"/>
  <c r="H86" i="17"/>
  <c r="G86" i="17"/>
  <c r="F86" i="17"/>
  <c r="E86" i="17"/>
  <c r="D86" i="17"/>
  <c r="C86" i="17"/>
  <c r="P8" i="17"/>
  <c r="O8" i="17"/>
  <c r="N8" i="17"/>
  <c r="M8" i="17"/>
  <c r="L8" i="17"/>
  <c r="J8" i="17"/>
  <c r="I8" i="17"/>
  <c r="H8" i="17"/>
  <c r="G8" i="17"/>
  <c r="F8" i="17"/>
  <c r="E8" i="17"/>
  <c r="D8" i="17"/>
  <c r="C8" i="17"/>
  <c r="P113" i="17"/>
  <c r="O113" i="17"/>
  <c r="N113" i="17"/>
  <c r="M113" i="17"/>
  <c r="L113" i="17"/>
  <c r="J113" i="17"/>
  <c r="I113" i="17"/>
  <c r="H113" i="17"/>
  <c r="G113" i="17"/>
  <c r="F113" i="17"/>
  <c r="E113" i="17"/>
  <c r="D113" i="17"/>
  <c r="C113" i="17"/>
  <c r="P27" i="17"/>
  <c r="O27" i="17"/>
  <c r="N27" i="17"/>
  <c r="M27" i="17"/>
  <c r="L27" i="17"/>
  <c r="J27" i="17"/>
  <c r="I27" i="17"/>
  <c r="H27" i="17"/>
  <c r="G27" i="17"/>
  <c r="F27" i="17"/>
  <c r="E27" i="17"/>
  <c r="D27" i="17"/>
  <c r="C27" i="17"/>
  <c r="P78" i="17"/>
  <c r="O78" i="17"/>
  <c r="N78" i="17"/>
  <c r="M78" i="17"/>
  <c r="L78" i="17"/>
  <c r="J78" i="17"/>
  <c r="I78" i="17"/>
  <c r="H78" i="17"/>
  <c r="G78" i="17"/>
  <c r="F78" i="17"/>
  <c r="E78" i="17"/>
  <c r="D78" i="17"/>
  <c r="C78" i="17"/>
  <c r="P58" i="17"/>
  <c r="O58" i="17"/>
  <c r="N58" i="17"/>
  <c r="M58" i="17"/>
  <c r="L58" i="17"/>
  <c r="J58" i="17"/>
  <c r="I58" i="17"/>
  <c r="H58" i="17"/>
  <c r="G58" i="17"/>
  <c r="F58" i="17"/>
  <c r="E58" i="17"/>
  <c r="D58" i="17"/>
  <c r="C58" i="17"/>
  <c r="P79" i="17"/>
  <c r="O79" i="17"/>
  <c r="N79" i="17"/>
  <c r="M79" i="17"/>
  <c r="L79" i="17"/>
  <c r="J79" i="17"/>
  <c r="I79" i="17"/>
  <c r="H79" i="17"/>
  <c r="G79" i="17"/>
  <c r="F79" i="17"/>
  <c r="E79" i="17"/>
  <c r="D79" i="17"/>
  <c r="C79" i="17"/>
  <c r="P67" i="17"/>
  <c r="O67" i="17"/>
  <c r="N67" i="17"/>
  <c r="M67" i="17"/>
  <c r="L67" i="17"/>
  <c r="J67" i="17"/>
  <c r="I67" i="17"/>
  <c r="H67" i="17"/>
  <c r="G67" i="17"/>
  <c r="F67" i="17"/>
  <c r="E67" i="17"/>
  <c r="D67" i="17"/>
  <c r="C67" i="17"/>
  <c r="P69" i="17"/>
  <c r="O69" i="17"/>
  <c r="N69" i="17"/>
  <c r="M69" i="17"/>
  <c r="L69" i="17"/>
  <c r="J69" i="17"/>
  <c r="I69" i="17"/>
  <c r="H69" i="17"/>
  <c r="G69" i="17"/>
  <c r="F69" i="17"/>
  <c r="E69" i="17"/>
  <c r="D69" i="17"/>
  <c r="C69" i="17"/>
  <c r="P21" i="17"/>
  <c r="O21" i="17"/>
  <c r="N21" i="17"/>
  <c r="M21" i="17"/>
  <c r="L21" i="17"/>
  <c r="J21" i="17"/>
  <c r="I21" i="17"/>
  <c r="H21" i="17"/>
  <c r="G21" i="17"/>
  <c r="F21" i="17"/>
  <c r="E21" i="17"/>
  <c r="D21" i="17"/>
  <c r="C21" i="17"/>
  <c r="P77" i="17"/>
  <c r="O77" i="17"/>
  <c r="N77" i="17"/>
  <c r="M77" i="17"/>
  <c r="L77" i="17"/>
  <c r="J77" i="17"/>
  <c r="I77" i="17"/>
  <c r="H77" i="17"/>
  <c r="G77" i="17"/>
  <c r="F77" i="17"/>
  <c r="E77" i="17"/>
  <c r="D77" i="17"/>
  <c r="C77" i="17"/>
  <c r="P118" i="17"/>
  <c r="O118" i="17"/>
  <c r="N118" i="17"/>
  <c r="M118" i="17"/>
  <c r="L118" i="17"/>
  <c r="J118" i="17"/>
  <c r="I118" i="17"/>
  <c r="H118" i="17"/>
  <c r="G118" i="17"/>
  <c r="F118" i="17"/>
  <c r="E118" i="17"/>
  <c r="D118" i="17"/>
  <c r="C118" i="17"/>
  <c r="P80" i="17"/>
  <c r="O80" i="17"/>
  <c r="N80" i="17"/>
  <c r="M80" i="17"/>
  <c r="L80" i="17"/>
  <c r="J80" i="17"/>
  <c r="I80" i="17"/>
  <c r="H80" i="17"/>
  <c r="G80" i="17"/>
  <c r="F80" i="17"/>
  <c r="E80" i="17"/>
  <c r="D80" i="17"/>
  <c r="C80" i="17"/>
  <c r="P38" i="17"/>
  <c r="O38" i="17"/>
  <c r="N38" i="17"/>
  <c r="M38" i="17"/>
  <c r="L38" i="17"/>
  <c r="J38" i="17"/>
  <c r="I38" i="17"/>
  <c r="H38" i="17"/>
  <c r="G38" i="17"/>
  <c r="F38" i="17"/>
  <c r="E38" i="17"/>
  <c r="D38" i="17"/>
  <c r="C38" i="17"/>
  <c r="P117" i="17"/>
  <c r="O117" i="17"/>
  <c r="N117" i="17"/>
  <c r="M117" i="17"/>
  <c r="L117" i="17"/>
  <c r="J117" i="17"/>
  <c r="I117" i="17"/>
  <c r="H117" i="17"/>
  <c r="G117" i="17"/>
  <c r="F117" i="17"/>
  <c r="E117" i="17"/>
  <c r="D117" i="17"/>
  <c r="C117" i="17"/>
  <c r="P104" i="17"/>
  <c r="O104" i="17"/>
  <c r="N104" i="17"/>
  <c r="M104" i="17"/>
  <c r="L104" i="17"/>
  <c r="J104" i="17"/>
  <c r="I104" i="17"/>
  <c r="H104" i="17"/>
  <c r="G104" i="17"/>
  <c r="F104" i="17"/>
  <c r="E104" i="17"/>
  <c r="D104" i="17"/>
  <c r="C104" i="17"/>
  <c r="P42" i="17"/>
  <c r="O42" i="17"/>
  <c r="N42" i="17"/>
  <c r="M42" i="17"/>
  <c r="L42" i="17"/>
  <c r="J42" i="17"/>
  <c r="I42" i="17"/>
  <c r="H42" i="17"/>
  <c r="G42" i="17"/>
  <c r="F42" i="17"/>
  <c r="E42" i="17"/>
  <c r="D42" i="17"/>
  <c r="C42" i="17"/>
  <c r="P110" i="17"/>
  <c r="O110" i="17"/>
  <c r="N110" i="17"/>
  <c r="M110" i="17"/>
  <c r="L110" i="17"/>
  <c r="J110" i="17"/>
  <c r="I110" i="17"/>
  <c r="H110" i="17"/>
  <c r="G110" i="17"/>
  <c r="F110" i="17"/>
  <c r="E110" i="17"/>
  <c r="D110" i="17"/>
  <c r="C110" i="17"/>
  <c r="P85" i="17"/>
  <c r="O85" i="17"/>
  <c r="N85" i="17"/>
  <c r="M85" i="17"/>
  <c r="L85" i="17"/>
  <c r="J85" i="17"/>
  <c r="I85" i="17"/>
  <c r="H85" i="17"/>
  <c r="G85" i="17"/>
  <c r="F85" i="17"/>
  <c r="E85" i="17"/>
  <c r="D85" i="17"/>
  <c r="C85" i="17"/>
  <c r="P47" i="17"/>
  <c r="O47" i="17"/>
  <c r="N47" i="17"/>
  <c r="M47" i="17"/>
  <c r="L47" i="17"/>
  <c r="J47" i="17"/>
  <c r="I47" i="17"/>
  <c r="H47" i="17"/>
  <c r="G47" i="17"/>
  <c r="F47" i="17"/>
  <c r="E47" i="17"/>
  <c r="D47" i="17"/>
  <c r="C47" i="17"/>
  <c r="P96" i="17"/>
  <c r="O96" i="17"/>
  <c r="N96" i="17"/>
  <c r="M96" i="17"/>
  <c r="L96" i="17"/>
  <c r="J96" i="17"/>
  <c r="I96" i="17"/>
  <c r="H96" i="17"/>
  <c r="G96" i="17"/>
  <c r="F96" i="17"/>
  <c r="E96" i="17"/>
  <c r="D96" i="17"/>
  <c r="C96" i="17"/>
  <c r="P19" i="17"/>
  <c r="O19" i="17"/>
  <c r="N19" i="17"/>
  <c r="M19" i="17"/>
  <c r="L19" i="17"/>
  <c r="J19" i="17"/>
  <c r="I19" i="17"/>
  <c r="H19" i="17"/>
  <c r="G19" i="17"/>
  <c r="F19" i="17"/>
  <c r="E19" i="17"/>
  <c r="D19" i="17"/>
  <c r="C19" i="17"/>
  <c r="P28" i="17"/>
  <c r="O28" i="17"/>
  <c r="N28" i="17"/>
  <c r="M28" i="17"/>
  <c r="L28" i="17"/>
  <c r="J28" i="17"/>
  <c r="I28" i="17"/>
  <c r="H28" i="17"/>
  <c r="G28" i="17"/>
  <c r="F28" i="17"/>
  <c r="E28" i="17"/>
  <c r="D28" i="17"/>
  <c r="C28" i="17"/>
  <c r="P25" i="17"/>
  <c r="O25" i="17"/>
  <c r="N25" i="17"/>
  <c r="M25" i="17"/>
  <c r="L25" i="17"/>
  <c r="J25" i="17"/>
  <c r="I25" i="17"/>
  <c r="H25" i="17"/>
  <c r="G25" i="17"/>
  <c r="F25" i="17"/>
  <c r="E25" i="17"/>
  <c r="D25" i="17"/>
  <c r="C25" i="17"/>
  <c r="P75" i="17"/>
  <c r="O75" i="17"/>
  <c r="N75" i="17"/>
  <c r="M75" i="17"/>
  <c r="L75" i="17"/>
  <c r="J75" i="17"/>
  <c r="I75" i="17"/>
  <c r="H75" i="17"/>
  <c r="G75" i="17"/>
  <c r="F75" i="17"/>
  <c r="E75" i="17"/>
  <c r="D75" i="17"/>
  <c r="C75" i="17"/>
  <c r="P13" i="17"/>
  <c r="O13" i="17"/>
  <c r="N13" i="17"/>
  <c r="M13" i="17"/>
  <c r="L13" i="17"/>
  <c r="J13" i="17"/>
  <c r="I13" i="17"/>
  <c r="H13" i="17"/>
  <c r="G13" i="17"/>
  <c r="F13" i="17"/>
  <c r="E13" i="17"/>
  <c r="D13" i="17"/>
  <c r="C13" i="17"/>
  <c r="P71" i="17"/>
  <c r="O71" i="17"/>
  <c r="N71" i="17"/>
  <c r="M71" i="17"/>
  <c r="L71" i="17"/>
  <c r="J71" i="17"/>
  <c r="I71" i="17"/>
  <c r="H71" i="17"/>
  <c r="G71" i="17"/>
  <c r="F71" i="17"/>
  <c r="E71" i="17"/>
  <c r="D71" i="17"/>
  <c r="C71" i="17"/>
  <c r="P60" i="17"/>
  <c r="O60" i="17"/>
  <c r="N60" i="17"/>
  <c r="M60" i="17"/>
  <c r="L60" i="17"/>
  <c r="J60" i="17"/>
  <c r="I60" i="17"/>
  <c r="H60" i="17"/>
  <c r="G60" i="17"/>
  <c r="F60" i="17"/>
  <c r="E60" i="17"/>
  <c r="D60" i="17"/>
  <c r="C60" i="17"/>
  <c r="P59" i="17"/>
  <c r="O59" i="17"/>
  <c r="N59" i="17"/>
  <c r="M59" i="17"/>
  <c r="L59" i="17"/>
  <c r="J59" i="17"/>
  <c r="I59" i="17"/>
  <c r="H59" i="17"/>
  <c r="G59" i="17"/>
  <c r="F59" i="17"/>
  <c r="E59" i="17"/>
  <c r="D59" i="17"/>
  <c r="C59" i="17"/>
  <c r="P63" i="17"/>
  <c r="O63" i="17"/>
  <c r="N63" i="17"/>
  <c r="M63" i="17"/>
  <c r="L63" i="17"/>
  <c r="J63" i="17"/>
  <c r="I63" i="17"/>
  <c r="H63" i="17"/>
  <c r="G63" i="17"/>
  <c r="F63" i="17"/>
  <c r="E63" i="17"/>
  <c r="D63" i="17"/>
  <c r="C63" i="17"/>
  <c r="P114" i="17"/>
  <c r="O114" i="17"/>
  <c r="N114" i="17"/>
  <c r="M114" i="17"/>
  <c r="L114" i="17"/>
  <c r="J114" i="17"/>
  <c r="I114" i="17"/>
  <c r="H114" i="17"/>
  <c r="G114" i="17"/>
  <c r="F114" i="17"/>
  <c r="E114" i="17"/>
  <c r="D114" i="17"/>
  <c r="C114" i="17"/>
  <c r="P12" i="17"/>
  <c r="O12" i="17"/>
  <c r="N12" i="17"/>
  <c r="M12" i="17"/>
  <c r="L12" i="17"/>
  <c r="J12" i="17"/>
  <c r="I12" i="17"/>
  <c r="H12" i="17"/>
  <c r="G12" i="17"/>
  <c r="F12" i="17"/>
  <c r="E12" i="17"/>
  <c r="D12" i="17"/>
  <c r="C12" i="17"/>
  <c r="P49" i="17"/>
  <c r="O49" i="17"/>
  <c r="N49" i="17"/>
  <c r="M49" i="17"/>
  <c r="L49" i="17"/>
  <c r="J49" i="17"/>
  <c r="I49" i="17"/>
  <c r="H49" i="17"/>
  <c r="G49" i="17"/>
  <c r="F49" i="17"/>
  <c r="E49" i="17"/>
  <c r="D49" i="17"/>
  <c r="C49" i="17"/>
  <c r="P45" i="17"/>
  <c r="O45" i="17"/>
  <c r="N45" i="17"/>
  <c r="M45" i="17"/>
  <c r="L45" i="17"/>
  <c r="J45" i="17"/>
  <c r="I45" i="17"/>
  <c r="H45" i="17"/>
  <c r="G45" i="17"/>
  <c r="F45" i="17"/>
  <c r="E45" i="17"/>
  <c r="D45" i="17"/>
  <c r="C45" i="17"/>
  <c r="P93" i="17"/>
  <c r="O93" i="17"/>
  <c r="N93" i="17"/>
  <c r="M93" i="17"/>
  <c r="L93" i="17"/>
  <c r="J93" i="17"/>
  <c r="I93" i="17"/>
  <c r="H93" i="17"/>
  <c r="G93" i="17"/>
  <c r="F93" i="17"/>
  <c r="E93" i="17"/>
  <c r="D93" i="17"/>
  <c r="C93" i="17"/>
  <c r="P64" i="17"/>
  <c r="O64" i="17"/>
  <c r="N64" i="17"/>
  <c r="M64" i="17"/>
  <c r="L64" i="17"/>
  <c r="J64" i="17"/>
  <c r="I64" i="17"/>
  <c r="H64" i="17"/>
  <c r="G64" i="17"/>
  <c r="F64" i="17"/>
  <c r="E64" i="17"/>
  <c r="D64" i="17"/>
  <c r="C64" i="17"/>
  <c r="P82" i="17"/>
  <c r="O82" i="17"/>
  <c r="N82" i="17"/>
  <c r="M82" i="17"/>
  <c r="L82" i="17"/>
  <c r="J82" i="17"/>
  <c r="I82" i="17"/>
  <c r="H82" i="17"/>
  <c r="G82" i="17"/>
  <c r="F82" i="17"/>
  <c r="E82" i="17"/>
  <c r="D82" i="17"/>
  <c r="C82" i="17"/>
  <c r="P40" i="17"/>
  <c r="O40" i="17"/>
  <c r="N40" i="17"/>
  <c r="M40" i="17"/>
  <c r="L40" i="17"/>
  <c r="J40" i="17"/>
  <c r="I40" i="17"/>
  <c r="H40" i="17"/>
  <c r="G40" i="17"/>
  <c r="F40" i="17"/>
  <c r="E40" i="17"/>
  <c r="D40" i="17"/>
  <c r="C40" i="17"/>
  <c r="P22" i="17"/>
  <c r="O22" i="17"/>
  <c r="N22" i="17"/>
  <c r="M22" i="17"/>
  <c r="L22" i="17"/>
  <c r="J22" i="17"/>
  <c r="I22" i="17"/>
  <c r="H22" i="17"/>
  <c r="G22" i="17"/>
  <c r="F22" i="17"/>
  <c r="E22" i="17"/>
  <c r="D22" i="17"/>
  <c r="C22" i="17"/>
  <c r="P7" i="17"/>
  <c r="O7" i="17"/>
  <c r="N7" i="17"/>
  <c r="M7" i="17"/>
  <c r="L7" i="17"/>
  <c r="J7" i="17"/>
  <c r="I7" i="17"/>
  <c r="H7" i="17"/>
  <c r="G7" i="17"/>
  <c r="F7" i="17"/>
  <c r="E7" i="17"/>
  <c r="D7" i="17"/>
  <c r="C7" i="17"/>
  <c r="P111" i="17"/>
  <c r="O111" i="17"/>
  <c r="N111" i="17"/>
  <c r="M111" i="17"/>
  <c r="L111" i="17"/>
  <c r="J111" i="17"/>
  <c r="I111" i="17"/>
  <c r="H111" i="17"/>
  <c r="G111" i="17"/>
  <c r="F111" i="17"/>
  <c r="E111" i="17"/>
  <c r="D111" i="17"/>
  <c r="C111" i="17"/>
  <c r="P35" i="17"/>
  <c r="O35" i="17"/>
  <c r="N35" i="17"/>
  <c r="M35" i="17"/>
  <c r="L35" i="17"/>
  <c r="J35" i="17"/>
  <c r="I35" i="17"/>
  <c r="H35" i="17"/>
  <c r="G35" i="17"/>
  <c r="F35" i="17"/>
  <c r="E35" i="17"/>
  <c r="D35" i="17"/>
  <c r="C35" i="17"/>
  <c r="P15" i="17"/>
  <c r="O15" i="17"/>
  <c r="N15" i="17"/>
  <c r="M15" i="17"/>
  <c r="L15" i="17"/>
  <c r="J15" i="17"/>
  <c r="I15" i="17"/>
  <c r="H15" i="17"/>
  <c r="G15" i="17"/>
  <c r="F15" i="17"/>
  <c r="E15" i="17"/>
  <c r="D15" i="17"/>
  <c r="C15" i="17"/>
  <c r="P16" i="17"/>
  <c r="O16" i="17"/>
  <c r="N16" i="17"/>
  <c r="M16" i="17"/>
  <c r="L16" i="17"/>
  <c r="J16" i="17"/>
  <c r="I16" i="17"/>
  <c r="H16" i="17"/>
  <c r="G16" i="17"/>
  <c r="F16" i="17"/>
  <c r="E16" i="17"/>
  <c r="D16" i="17"/>
  <c r="C16" i="17"/>
  <c r="P98" i="17"/>
  <c r="O98" i="17"/>
  <c r="N98" i="17"/>
  <c r="M98" i="17"/>
  <c r="L98" i="17"/>
  <c r="J98" i="17"/>
  <c r="I98" i="17"/>
  <c r="H98" i="17"/>
  <c r="G98" i="17"/>
  <c r="F98" i="17"/>
  <c r="E98" i="17"/>
  <c r="D98" i="17"/>
  <c r="C98" i="17"/>
  <c r="P65" i="17"/>
  <c r="O65" i="17"/>
  <c r="N65" i="17"/>
  <c r="M65" i="17"/>
  <c r="L65" i="17"/>
  <c r="J65" i="17"/>
  <c r="I65" i="17"/>
  <c r="H65" i="17"/>
  <c r="G65" i="17"/>
  <c r="F65" i="17"/>
  <c r="E65" i="17"/>
  <c r="D65" i="17"/>
  <c r="C65" i="17"/>
  <c r="P33" i="17"/>
  <c r="O33" i="17"/>
  <c r="N33" i="17"/>
  <c r="M33" i="17"/>
  <c r="L33" i="17"/>
  <c r="J33" i="17"/>
  <c r="I33" i="17"/>
  <c r="H33" i="17"/>
  <c r="G33" i="17"/>
  <c r="F33" i="17"/>
  <c r="E33" i="17"/>
  <c r="D33" i="17"/>
  <c r="C33" i="17"/>
  <c r="P73" i="17"/>
  <c r="O73" i="17"/>
  <c r="N73" i="17"/>
  <c r="M73" i="17"/>
  <c r="L73" i="17"/>
  <c r="J73" i="17"/>
  <c r="I73" i="17"/>
  <c r="H73" i="17"/>
  <c r="G73" i="17"/>
  <c r="F73" i="17"/>
  <c r="E73" i="17"/>
  <c r="D73" i="17"/>
  <c r="C73" i="17"/>
  <c r="P52" i="17"/>
  <c r="O52" i="17"/>
  <c r="N52" i="17"/>
  <c r="M52" i="17"/>
  <c r="L52" i="17"/>
  <c r="J52" i="17"/>
  <c r="I52" i="17"/>
  <c r="H52" i="17"/>
  <c r="G52" i="17"/>
  <c r="F52" i="17"/>
  <c r="E52" i="17"/>
  <c r="D52" i="17"/>
  <c r="C52" i="17"/>
  <c r="P116" i="17"/>
  <c r="O116" i="17"/>
  <c r="N116" i="17"/>
  <c r="M116" i="17"/>
  <c r="L116" i="17"/>
  <c r="J116" i="17"/>
  <c r="I116" i="17"/>
  <c r="H116" i="17"/>
  <c r="G116" i="17"/>
  <c r="F116" i="17"/>
  <c r="E116" i="17"/>
  <c r="D116" i="17"/>
  <c r="C116" i="17"/>
  <c r="P83" i="17"/>
  <c r="O83" i="17"/>
  <c r="N83" i="17"/>
  <c r="M83" i="17"/>
  <c r="L83" i="17"/>
  <c r="J83" i="17"/>
  <c r="I83" i="17"/>
  <c r="H83" i="17"/>
  <c r="G83" i="17"/>
  <c r="F83" i="17"/>
  <c r="E83" i="17"/>
  <c r="D83" i="17"/>
  <c r="C83" i="17"/>
  <c r="P97" i="17"/>
  <c r="O97" i="17"/>
  <c r="N97" i="17"/>
  <c r="M97" i="17"/>
  <c r="L97" i="17"/>
  <c r="J97" i="17"/>
  <c r="I97" i="17"/>
  <c r="H97" i="17"/>
  <c r="G97" i="17"/>
  <c r="F97" i="17"/>
  <c r="E97" i="17"/>
  <c r="D97" i="17"/>
  <c r="C97" i="17"/>
  <c r="P34" i="17"/>
  <c r="O34" i="17"/>
  <c r="N34" i="17"/>
  <c r="M34" i="17"/>
  <c r="L34" i="17"/>
  <c r="J34" i="17"/>
  <c r="I34" i="17"/>
  <c r="H34" i="17"/>
  <c r="G34" i="17"/>
  <c r="F34" i="17"/>
  <c r="E34" i="17"/>
  <c r="D34" i="17"/>
  <c r="C34" i="17"/>
  <c r="P56" i="17"/>
  <c r="O56" i="17"/>
  <c r="N56" i="17"/>
  <c r="M56" i="17"/>
  <c r="L56" i="17"/>
  <c r="J56" i="17"/>
  <c r="I56" i="17"/>
  <c r="H56" i="17"/>
  <c r="G56" i="17"/>
  <c r="F56" i="17"/>
  <c r="E56" i="17"/>
  <c r="D56" i="17"/>
  <c r="C56" i="17"/>
  <c r="P23" i="17"/>
  <c r="O23" i="17"/>
  <c r="N23" i="17"/>
  <c r="M23" i="17"/>
  <c r="L23" i="17"/>
  <c r="J23" i="17"/>
  <c r="I23" i="17"/>
  <c r="H23" i="17"/>
  <c r="G23" i="17"/>
  <c r="F23" i="17"/>
  <c r="E23" i="17"/>
  <c r="D23" i="17"/>
  <c r="C23" i="17"/>
  <c r="P14" i="17"/>
  <c r="O14" i="17"/>
  <c r="N14" i="17"/>
  <c r="M14" i="17"/>
  <c r="L14" i="17"/>
  <c r="J14" i="17"/>
  <c r="I14" i="17"/>
  <c r="H14" i="17"/>
  <c r="G14" i="17"/>
  <c r="F14" i="17"/>
  <c r="E14" i="17"/>
  <c r="D14" i="17"/>
  <c r="C14" i="17"/>
  <c r="P106" i="17"/>
  <c r="O106" i="17"/>
  <c r="N106" i="17"/>
  <c r="M106" i="17"/>
  <c r="L106" i="17"/>
  <c r="J106" i="17"/>
  <c r="I106" i="17"/>
  <c r="H106" i="17"/>
  <c r="G106" i="17"/>
  <c r="F106" i="17"/>
  <c r="E106" i="17"/>
  <c r="D106" i="17"/>
  <c r="C106" i="17"/>
  <c r="P53" i="17"/>
  <c r="O53" i="17"/>
  <c r="N53" i="17"/>
  <c r="M53" i="17"/>
  <c r="L53" i="17"/>
  <c r="J53" i="17"/>
  <c r="I53" i="17"/>
  <c r="H53" i="17"/>
  <c r="G53" i="17"/>
  <c r="F53" i="17"/>
  <c r="E53" i="17"/>
  <c r="D53" i="17"/>
  <c r="C53" i="17"/>
  <c r="P99" i="17"/>
  <c r="O99" i="17"/>
  <c r="N99" i="17"/>
  <c r="M99" i="17"/>
  <c r="L99" i="17"/>
  <c r="J99" i="17"/>
  <c r="I99" i="17"/>
  <c r="H99" i="17"/>
  <c r="G99" i="17"/>
  <c r="F99" i="17"/>
  <c r="E99" i="17"/>
  <c r="D99" i="17"/>
  <c r="C99" i="17"/>
  <c r="P54" i="17"/>
  <c r="O54" i="17"/>
  <c r="N54" i="17"/>
  <c r="M54" i="17"/>
  <c r="L54" i="17"/>
  <c r="J54" i="17"/>
  <c r="I54" i="17"/>
  <c r="H54" i="17"/>
  <c r="G54" i="17"/>
  <c r="F54" i="17"/>
  <c r="E54" i="17"/>
  <c r="D54" i="17"/>
  <c r="C54" i="17"/>
  <c r="P89" i="17"/>
  <c r="O89" i="17"/>
  <c r="N89" i="17"/>
  <c r="M89" i="17"/>
  <c r="L89" i="17"/>
  <c r="J89" i="17"/>
  <c r="I89" i="17"/>
  <c r="H89" i="17"/>
  <c r="G89" i="17"/>
  <c r="F89" i="17"/>
  <c r="E89" i="17"/>
  <c r="D89" i="17"/>
  <c r="C89" i="17"/>
  <c r="P94" i="17"/>
  <c r="O94" i="17"/>
  <c r="N94" i="17"/>
  <c r="M94" i="17"/>
  <c r="L94" i="17"/>
  <c r="J94" i="17"/>
  <c r="I94" i="17"/>
  <c r="H94" i="17"/>
  <c r="G94" i="17"/>
  <c r="F94" i="17"/>
  <c r="E94" i="17"/>
  <c r="D94" i="17"/>
  <c r="C94" i="17"/>
  <c r="P91" i="17"/>
  <c r="O91" i="17"/>
  <c r="N91" i="17"/>
  <c r="M91" i="17"/>
  <c r="L91" i="17"/>
  <c r="J91" i="17"/>
  <c r="I91" i="17"/>
  <c r="H91" i="17"/>
  <c r="G91" i="17"/>
  <c r="F91" i="17"/>
  <c r="E91" i="17"/>
  <c r="D91" i="17"/>
  <c r="C91" i="17"/>
  <c r="P50" i="17"/>
  <c r="O50" i="17"/>
  <c r="N50" i="17"/>
  <c r="M50" i="17"/>
  <c r="L50" i="17"/>
  <c r="J50" i="17"/>
  <c r="I50" i="17"/>
  <c r="H50" i="17"/>
  <c r="G50" i="17"/>
  <c r="F50" i="17"/>
  <c r="E50" i="17"/>
  <c r="D50" i="17"/>
  <c r="C50" i="17"/>
  <c r="P84" i="17"/>
  <c r="O84" i="17"/>
  <c r="N84" i="17"/>
  <c r="M84" i="17"/>
  <c r="L84" i="17"/>
  <c r="J84" i="17"/>
  <c r="I84" i="17"/>
  <c r="H84" i="17"/>
  <c r="G84" i="17"/>
  <c r="F84" i="17"/>
  <c r="E84" i="17"/>
  <c r="D84" i="17"/>
  <c r="C84" i="17"/>
  <c r="P5" i="17"/>
  <c r="O5" i="17"/>
  <c r="N5" i="17"/>
  <c r="M5" i="17"/>
  <c r="L5" i="17"/>
  <c r="J5" i="17"/>
  <c r="I5" i="17"/>
  <c r="H5" i="17"/>
  <c r="G5" i="17"/>
  <c r="F5" i="17"/>
  <c r="E5" i="17"/>
  <c r="D5" i="17"/>
  <c r="C5" i="17"/>
  <c r="P9" i="17"/>
  <c r="O9" i="17"/>
  <c r="N9" i="17"/>
  <c r="M9" i="17"/>
  <c r="L9" i="17"/>
  <c r="J9" i="17"/>
  <c r="I9" i="17"/>
  <c r="H9" i="17"/>
  <c r="G9" i="17"/>
  <c r="F9" i="17"/>
  <c r="E9" i="17"/>
  <c r="D9" i="17"/>
  <c r="C9" i="17"/>
  <c r="P37" i="17"/>
  <c r="O37" i="17"/>
  <c r="N37" i="17"/>
  <c r="M37" i="17"/>
  <c r="L37" i="17"/>
  <c r="J37" i="17"/>
  <c r="I37" i="17"/>
  <c r="H37" i="17"/>
  <c r="G37" i="17"/>
  <c r="F37" i="17"/>
  <c r="E37" i="17"/>
  <c r="D37" i="17"/>
  <c r="C37" i="17"/>
  <c r="P26" i="17"/>
  <c r="O26" i="17"/>
  <c r="N26" i="17"/>
  <c r="M26" i="17"/>
  <c r="L26" i="17"/>
  <c r="J26" i="17"/>
  <c r="I26" i="17"/>
  <c r="H26" i="17"/>
  <c r="G26" i="17"/>
  <c r="F26" i="17"/>
  <c r="E26" i="17"/>
  <c r="D26" i="17"/>
  <c r="C26" i="17"/>
  <c r="P70" i="17"/>
  <c r="O70" i="17"/>
  <c r="N70" i="17"/>
  <c r="M70" i="17"/>
  <c r="L70" i="17"/>
  <c r="J70" i="17"/>
  <c r="I70" i="17"/>
  <c r="H70" i="17"/>
  <c r="G70" i="17"/>
  <c r="F70" i="17"/>
  <c r="E70" i="17"/>
  <c r="D70" i="17"/>
  <c r="C70" i="17"/>
  <c r="P48" i="17"/>
  <c r="O48" i="17"/>
  <c r="N48" i="17"/>
  <c r="M48" i="17"/>
  <c r="L48" i="17"/>
  <c r="J48" i="17"/>
  <c r="I48" i="17"/>
  <c r="H48" i="17"/>
  <c r="G48" i="17"/>
  <c r="F48" i="17"/>
  <c r="E48" i="17"/>
  <c r="D48" i="17"/>
  <c r="C48" i="17"/>
  <c r="P61" i="17"/>
  <c r="O61" i="17"/>
  <c r="N61" i="17"/>
  <c r="M61" i="17"/>
  <c r="L61" i="17"/>
  <c r="J61" i="17"/>
  <c r="I61" i="17"/>
  <c r="H61" i="17"/>
  <c r="G61" i="17"/>
  <c r="F61" i="17"/>
  <c r="E61" i="17"/>
  <c r="D61" i="17"/>
  <c r="C61" i="17"/>
  <c r="P31" i="17"/>
  <c r="O31" i="17"/>
  <c r="N31" i="17"/>
  <c r="M31" i="17"/>
  <c r="L31" i="17"/>
  <c r="J31" i="17"/>
  <c r="I31" i="17"/>
  <c r="H31" i="17"/>
  <c r="G31" i="17"/>
  <c r="F31" i="17"/>
  <c r="E31" i="17"/>
  <c r="D31" i="17"/>
  <c r="C31" i="17"/>
  <c r="P20" i="17"/>
  <c r="O20" i="17"/>
  <c r="N20" i="17"/>
  <c r="M20" i="17"/>
  <c r="L20" i="17"/>
  <c r="J20" i="17"/>
  <c r="I20" i="17"/>
  <c r="H20" i="17"/>
  <c r="G20" i="17"/>
  <c r="F20" i="17"/>
  <c r="E20" i="17"/>
  <c r="D20" i="17"/>
  <c r="C20" i="17"/>
  <c r="P6" i="17"/>
  <c r="O6" i="17"/>
  <c r="N6" i="17"/>
  <c r="M6" i="17"/>
  <c r="L6" i="17"/>
  <c r="J6" i="17"/>
  <c r="I6" i="17"/>
  <c r="H6" i="17"/>
  <c r="G6" i="17"/>
  <c r="F6" i="17"/>
  <c r="E6" i="17"/>
  <c r="D6" i="17"/>
  <c r="C6" i="17"/>
  <c r="P66" i="17"/>
  <c r="O66" i="17"/>
  <c r="N66" i="17"/>
  <c r="M66" i="17"/>
  <c r="L66" i="17"/>
  <c r="J66" i="17"/>
  <c r="I66" i="17"/>
  <c r="H66" i="17"/>
  <c r="G66" i="17"/>
  <c r="F66" i="17"/>
  <c r="E66" i="17"/>
  <c r="D66" i="17"/>
  <c r="C66" i="17"/>
  <c r="P55" i="17"/>
  <c r="O55" i="17"/>
  <c r="N55" i="17"/>
  <c r="M55" i="17"/>
  <c r="L55" i="17"/>
  <c r="J55" i="17"/>
  <c r="I55" i="17"/>
  <c r="H55" i="17"/>
  <c r="G55" i="17"/>
  <c r="F55" i="17"/>
  <c r="E55" i="17"/>
  <c r="D55" i="17"/>
  <c r="C55" i="17"/>
  <c r="P32" i="17"/>
  <c r="O32" i="17"/>
  <c r="N32" i="17"/>
  <c r="M32" i="17"/>
  <c r="L32" i="17"/>
  <c r="J32" i="17"/>
  <c r="I32" i="17"/>
  <c r="H32" i="17"/>
  <c r="G32" i="17"/>
  <c r="F32" i="17"/>
  <c r="E32" i="17"/>
  <c r="D32" i="17"/>
  <c r="C32" i="17"/>
  <c r="P51" i="17"/>
  <c r="O51" i="17"/>
  <c r="N51" i="17"/>
  <c r="M51" i="17"/>
  <c r="L51" i="17"/>
  <c r="J51" i="17"/>
  <c r="I51" i="17"/>
  <c r="H51" i="17"/>
  <c r="G51" i="17"/>
  <c r="F51" i="17"/>
  <c r="E51" i="17"/>
  <c r="D51" i="17"/>
  <c r="C51" i="17"/>
  <c r="P30" i="17"/>
  <c r="O30" i="17"/>
  <c r="N30" i="17"/>
  <c r="M30" i="17"/>
  <c r="L30" i="17"/>
  <c r="J30" i="17"/>
  <c r="I30" i="17"/>
  <c r="H30" i="17"/>
  <c r="G30" i="17"/>
  <c r="F30" i="17"/>
  <c r="E30" i="17"/>
  <c r="D30" i="17"/>
  <c r="C30" i="17"/>
  <c r="P107" i="17"/>
  <c r="O107" i="17"/>
  <c r="N107" i="17"/>
  <c r="M107" i="17"/>
  <c r="L107" i="17"/>
  <c r="J107" i="17"/>
  <c r="I107" i="17"/>
  <c r="H107" i="17"/>
  <c r="G107" i="17"/>
  <c r="F107" i="17"/>
  <c r="E107" i="17"/>
  <c r="D107" i="17"/>
  <c r="C107" i="17"/>
  <c r="P101" i="17"/>
  <c r="O101" i="17"/>
  <c r="N101" i="17"/>
  <c r="M101" i="17"/>
  <c r="L101" i="17"/>
  <c r="J101" i="17"/>
  <c r="I101" i="17"/>
  <c r="H101" i="17"/>
  <c r="G101" i="17"/>
  <c r="F101" i="17"/>
  <c r="E101" i="17"/>
  <c r="D101" i="17"/>
  <c r="C101" i="17"/>
  <c r="P92" i="17"/>
  <c r="O92" i="17"/>
  <c r="N92" i="17"/>
  <c r="M92" i="17"/>
  <c r="L92" i="17"/>
  <c r="J92" i="17"/>
  <c r="I92" i="17"/>
  <c r="H92" i="17"/>
  <c r="G92" i="17"/>
  <c r="F92" i="17"/>
  <c r="E92" i="17"/>
  <c r="D92" i="17"/>
  <c r="C92" i="17"/>
  <c r="P109" i="17"/>
  <c r="O109" i="17"/>
  <c r="N109" i="17"/>
  <c r="M109" i="17"/>
  <c r="L109" i="17"/>
  <c r="J109" i="17"/>
  <c r="I109" i="17"/>
  <c r="H109" i="17"/>
  <c r="G109" i="17"/>
  <c r="F109" i="17"/>
  <c r="E109" i="17"/>
  <c r="D109" i="17"/>
  <c r="C109" i="17"/>
  <c r="P62" i="17"/>
  <c r="O62" i="17"/>
  <c r="N62" i="17"/>
  <c r="M62" i="17"/>
  <c r="L62" i="17"/>
  <c r="J62" i="17"/>
  <c r="I62" i="17"/>
  <c r="H62" i="17"/>
  <c r="G62" i="17"/>
  <c r="F62" i="17"/>
  <c r="E62" i="17"/>
  <c r="D62" i="17"/>
  <c r="C62" i="17"/>
  <c r="P108" i="17"/>
  <c r="O108" i="17"/>
  <c r="N108" i="17"/>
  <c r="M108" i="17"/>
  <c r="L108" i="17"/>
  <c r="J108" i="17"/>
  <c r="I108" i="17"/>
  <c r="H108" i="17"/>
  <c r="G108" i="17"/>
  <c r="F108" i="17"/>
  <c r="E108" i="17"/>
  <c r="D108" i="17"/>
  <c r="C108" i="17"/>
  <c r="P24" i="17"/>
  <c r="O24" i="17"/>
  <c r="N24" i="17"/>
  <c r="M24" i="17"/>
  <c r="L24" i="17"/>
  <c r="J24" i="17"/>
  <c r="I24" i="17"/>
  <c r="H24" i="17"/>
  <c r="G24" i="17"/>
  <c r="F24" i="17"/>
  <c r="E24" i="17"/>
  <c r="D24" i="17"/>
  <c r="C24" i="17"/>
  <c r="P72" i="17"/>
  <c r="O72" i="17"/>
  <c r="N72" i="17"/>
  <c r="M72" i="17"/>
  <c r="L72" i="17"/>
  <c r="J72" i="17"/>
  <c r="I72" i="17"/>
  <c r="H72" i="17"/>
  <c r="G72" i="17"/>
  <c r="F72" i="17"/>
  <c r="E72" i="17"/>
  <c r="D72" i="17"/>
  <c r="C72" i="17"/>
  <c r="P41" i="17"/>
  <c r="O41" i="17"/>
  <c r="N41" i="17"/>
  <c r="M41" i="17"/>
  <c r="L41" i="17"/>
  <c r="J41" i="17"/>
  <c r="I41" i="17"/>
  <c r="H41" i="17"/>
  <c r="G41" i="17"/>
  <c r="F41" i="17"/>
  <c r="E41" i="17"/>
  <c r="D41" i="17"/>
  <c r="C41" i="17"/>
  <c r="P36" i="17"/>
  <c r="O36" i="17"/>
  <c r="N36" i="17"/>
  <c r="M36" i="17"/>
  <c r="L36" i="17"/>
  <c r="J36" i="17"/>
  <c r="I36" i="17"/>
  <c r="H36" i="17"/>
  <c r="G36" i="17"/>
  <c r="F36" i="17"/>
  <c r="E36" i="17"/>
  <c r="D36" i="17"/>
  <c r="C36" i="17"/>
  <c r="P115" i="17"/>
  <c r="O115" i="17"/>
  <c r="N115" i="17"/>
  <c r="M115" i="17"/>
  <c r="L115" i="17"/>
  <c r="J115" i="17"/>
  <c r="I115" i="17"/>
  <c r="H115" i="17"/>
  <c r="G115" i="17"/>
  <c r="F115" i="17"/>
  <c r="E115" i="17"/>
  <c r="D115" i="17"/>
  <c r="C115" i="17"/>
  <c r="P39" i="17"/>
  <c r="O39" i="17"/>
  <c r="N39" i="17"/>
  <c r="M39" i="17"/>
  <c r="L39" i="17"/>
  <c r="J39" i="17"/>
  <c r="I39" i="17"/>
  <c r="H39" i="17"/>
  <c r="G39" i="17"/>
  <c r="F39" i="17"/>
  <c r="E39" i="17"/>
  <c r="D39" i="17"/>
  <c r="C39" i="17"/>
  <c r="P88" i="17"/>
  <c r="O88" i="17"/>
  <c r="N88" i="17"/>
  <c r="M88" i="17"/>
  <c r="L88" i="17"/>
  <c r="J88" i="17"/>
  <c r="I88" i="17"/>
  <c r="H88" i="17"/>
  <c r="G88" i="17"/>
  <c r="F88" i="17"/>
  <c r="E88" i="17"/>
  <c r="D88" i="17"/>
  <c r="C88" i="17"/>
  <c r="P18" i="17"/>
  <c r="O18" i="17"/>
  <c r="N18" i="17"/>
  <c r="M18" i="17"/>
  <c r="L18" i="17"/>
  <c r="J18" i="17"/>
  <c r="I18" i="17"/>
  <c r="H18" i="17"/>
  <c r="G18" i="17"/>
  <c r="F18" i="17"/>
  <c r="E18" i="17"/>
  <c r="D18" i="17"/>
  <c r="C18" i="17"/>
  <c r="P11" i="17"/>
  <c r="O11" i="17"/>
  <c r="N11" i="17"/>
  <c r="M11" i="17"/>
  <c r="L11" i="17"/>
  <c r="J11" i="17"/>
  <c r="I11" i="17"/>
  <c r="H11" i="17"/>
  <c r="G11" i="17"/>
  <c r="F11" i="17"/>
  <c r="E11" i="17"/>
  <c r="D11" i="17"/>
  <c r="C11" i="17"/>
  <c r="P44" i="17"/>
  <c r="O44" i="17"/>
  <c r="N44" i="17"/>
  <c r="M44" i="17"/>
  <c r="L44" i="17"/>
  <c r="J44" i="17"/>
  <c r="I44" i="17"/>
  <c r="H44" i="17"/>
  <c r="G44" i="17"/>
  <c r="F44" i="17"/>
  <c r="E44" i="17"/>
  <c r="D44" i="17"/>
  <c r="C44" i="17"/>
  <c r="P57" i="17"/>
  <c r="O57" i="17"/>
  <c r="N57" i="17"/>
  <c r="M57" i="17"/>
  <c r="L57" i="17"/>
  <c r="J57" i="17"/>
  <c r="I57" i="17"/>
  <c r="H57" i="17"/>
  <c r="G57" i="17"/>
  <c r="F57" i="17"/>
  <c r="E57" i="17"/>
  <c r="D57" i="17"/>
  <c r="C57" i="17"/>
  <c r="P68" i="17"/>
  <c r="O68" i="17"/>
  <c r="N68" i="17"/>
  <c r="M68" i="17"/>
  <c r="L68" i="17"/>
  <c r="J68" i="17"/>
  <c r="I68" i="17"/>
  <c r="H68" i="17"/>
  <c r="G68" i="17"/>
  <c r="F68" i="17"/>
  <c r="E68" i="17"/>
  <c r="D68" i="17"/>
  <c r="C68" i="17"/>
  <c r="P105" i="17"/>
  <c r="O105" i="17"/>
  <c r="N105" i="17"/>
  <c r="M105" i="17"/>
  <c r="L105" i="17"/>
  <c r="J105" i="17"/>
  <c r="I105" i="17"/>
  <c r="H105" i="17"/>
  <c r="G105" i="17"/>
  <c r="F105" i="17"/>
  <c r="E105" i="17"/>
  <c r="D105" i="17"/>
  <c r="C105" i="17"/>
  <c r="P74" i="17"/>
  <c r="O74" i="17"/>
  <c r="N74" i="17"/>
  <c r="M74" i="17"/>
  <c r="L74" i="17"/>
  <c r="J74" i="17"/>
  <c r="I74" i="17"/>
  <c r="H74" i="17"/>
  <c r="G74" i="17"/>
  <c r="F74" i="17"/>
  <c r="E74" i="17"/>
  <c r="D74" i="17"/>
  <c r="C74" i="17"/>
  <c r="P95" i="17"/>
  <c r="O95" i="17"/>
  <c r="N95" i="17"/>
  <c r="M95" i="17"/>
  <c r="L95" i="17"/>
  <c r="J95" i="17"/>
  <c r="I95" i="17"/>
  <c r="H95" i="17"/>
  <c r="G95" i="17"/>
  <c r="F95" i="17"/>
  <c r="E95" i="17"/>
  <c r="D95" i="17"/>
  <c r="C95" i="17"/>
  <c r="P119" i="17"/>
  <c r="O119" i="17"/>
  <c r="N119" i="17"/>
  <c r="M119" i="17"/>
  <c r="L119" i="17"/>
  <c r="J119" i="17"/>
  <c r="I119" i="17"/>
  <c r="H119" i="17"/>
  <c r="G119" i="17"/>
  <c r="F119" i="17"/>
  <c r="E119" i="17"/>
  <c r="D119" i="17"/>
  <c r="C119" i="17"/>
  <c r="P76" i="17"/>
  <c r="O76" i="17"/>
  <c r="N76" i="17"/>
  <c r="M76" i="17"/>
  <c r="L76" i="17"/>
  <c r="J76" i="17"/>
  <c r="I76" i="17"/>
  <c r="H76" i="17"/>
  <c r="G76" i="17"/>
  <c r="F76" i="17"/>
  <c r="E76" i="17"/>
  <c r="D76" i="17"/>
  <c r="C76" i="17"/>
  <c r="P10" i="17"/>
  <c r="O10" i="17"/>
  <c r="N10" i="17"/>
  <c r="M10" i="17"/>
  <c r="L10" i="17"/>
  <c r="J10" i="17"/>
  <c r="I10" i="17"/>
  <c r="H10" i="17"/>
  <c r="G10" i="17"/>
  <c r="F10" i="17"/>
  <c r="E10" i="17"/>
  <c r="D10" i="17"/>
  <c r="C10" i="17"/>
  <c r="P90" i="17"/>
  <c r="O90" i="17"/>
  <c r="N90" i="17"/>
  <c r="M90" i="17"/>
  <c r="L90" i="17"/>
  <c r="J90" i="17"/>
  <c r="I90" i="17"/>
  <c r="H90" i="17"/>
  <c r="G90" i="17"/>
  <c r="F90" i="17"/>
  <c r="E90" i="17"/>
  <c r="D90" i="17"/>
  <c r="C90" i="17"/>
  <c r="P100" i="17"/>
  <c r="O100" i="17"/>
  <c r="N100" i="17"/>
  <c r="M100" i="17"/>
  <c r="L100" i="17"/>
  <c r="J100" i="17"/>
  <c r="I100" i="17"/>
  <c r="H100" i="17"/>
  <c r="G100" i="17"/>
  <c r="F100" i="17"/>
  <c r="E100" i="17"/>
  <c r="D100" i="17"/>
  <c r="C100" i="17"/>
  <c r="P17" i="17"/>
  <c r="O17" i="17"/>
  <c r="N17" i="17"/>
  <c r="M17" i="17"/>
  <c r="L17" i="17"/>
  <c r="J17" i="17"/>
  <c r="I17" i="17"/>
  <c r="H17" i="17"/>
  <c r="G17" i="17"/>
  <c r="F17" i="17"/>
  <c r="E17" i="17"/>
  <c r="D17" i="17"/>
  <c r="C17" i="17"/>
  <c r="P43" i="17"/>
  <c r="O43" i="17"/>
  <c r="N43" i="17"/>
  <c r="M43" i="17"/>
  <c r="L43" i="17"/>
  <c r="J43" i="17"/>
  <c r="I43" i="17"/>
  <c r="H43" i="17"/>
  <c r="G43" i="17"/>
  <c r="F43" i="17"/>
  <c r="E43" i="17"/>
  <c r="D43" i="17"/>
  <c r="C43" i="17"/>
  <c r="P112" i="17"/>
  <c r="O112" i="17"/>
  <c r="N112" i="17"/>
  <c r="M112" i="17"/>
  <c r="L112" i="17"/>
  <c r="J112" i="17"/>
  <c r="I112" i="17"/>
  <c r="H112" i="17"/>
  <c r="G112" i="17"/>
  <c r="F112" i="17"/>
  <c r="E112" i="17"/>
  <c r="D112" i="17"/>
  <c r="C112" i="17"/>
  <c r="P29" i="17"/>
  <c r="O29" i="17"/>
  <c r="N29" i="17"/>
  <c r="M29" i="17"/>
  <c r="L29" i="17"/>
  <c r="J29" i="17"/>
  <c r="I29" i="17"/>
  <c r="H29" i="17"/>
  <c r="G29" i="17"/>
  <c r="F29" i="17"/>
  <c r="E29" i="17"/>
  <c r="D29" i="17"/>
  <c r="C29" i="17"/>
  <c r="P102" i="17"/>
  <c r="O102" i="17"/>
  <c r="N102" i="17"/>
  <c r="M102" i="17"/>
  <c r="L102" i="17"/>
  <c r="J102" i="17"/>
  <c r="I102" i="17"/>
  <c r="H102" i="17"/>
  <c r="G102" i="17"/>
  <c r="F102" i="17"/>
  <c r="E102" i="17"/>
  <c r="D102" i="17"/>
  <c r="C102" i="17"/>
  <c r="B3" i="17"/>
  <c r="AQ5" i="10"/>
  <c r="AR5" i="10"/>
  <c r="AQ6" i="10"/>
  <c r="AR6" i="10"/>
  <c r="AQ7" i="10"/>
  <c r="AR7" i="10"/>
  <c r="AQ8" i="10"/>
  <c r="AR8" i="10"/>
  <c r="AQ9" i="10"/>
  <c r="AR9" i="10"/>
  <c r="AQ10" i="10"/>
  <c r="AR10" i="10"/>
  <c r="AQ11" i="10"/>
  <c r="AR11" i="10"/>
  <c r="AQ12" i="10"/>
  <c r="AR12" i="10"/>
  <c r="AQ13" i="10"/>
  <c r="AR13" i="10"/>
  <c r="AQ14" i="10"/>
  <c r="AR14" i="10"/>
  <c r="AQ15" i="10"/>
  <c r="AR15" i="10"/>
  <c r="AQ16" i="10"/>
  <c r="AR16" i="10"/>
  <c r="AQ17" i="10"/>
  <c r="AR17" i="10"/>
  <c r="AQ18" i="10"/>
  <c r="AR18" i="10"/>
  <c r="AQ19" i="10"/>
  <c r="AR19" i="10"/>
  <c r="AQ20" i="10"/>
  <c r="AR20" i="10"/>
  <c r="AQ21" i="10"/>
  <c r="AR21" i="10"/>
  <c r="AQ22" i="10"/>
  <c r="AR22" i="10"/>
  <c r="AQ23" i="10"/>
  <c r="AR23" i="10"/>
  <c r="AQ24" i="10"/>
  <c r="AR24" i="10"/>
  <c r="AQ25" i="10"/>
  <c r="AR25" i="10"/>
  <c r="AQ26" i="10"/>
  <c r="AR26" i="10"/>
  <c r="AQ27" i="10"/>
  <c r="AR27" i="10"/>
  <c r="AQ28" i="10"/>
  <c r="AR28" i="10"/>
  <c r="AQ29" i="10"/>
  <c r="AR29" i="10"/>
  <c r="AQ30" i="10"/>
  <c r="AR30" i="10"/>
  <c r="AQ31" i="10"/>
  <c r="AR31" i="10"/>
  <c r="AQ32" i="10"/>
  <c r="AR32" i="10"/>
  <c r="AQ33" i="10"/>
  <c r="AR33" i="10"/>
  <c r="AQ34" i="10"/>
  <c r="AR34" i="10"/>
  <c r="AQ35" i="10"/>
  <c r="AR35" i="10"/>
  <c r="AQ36" i="10"/>
  <c r="AR36" i="10"/>
  <c r="AQ37" i="10"/>
  <c r="AR37" i="10"/>
  <c r="AQ38" i="10"/>
  <c r="AR38" i="10"/>
  <c r="AQ39" i="10"/>
  <c r="AR39" i="10"/>
  <c r="AQ40" i="10"/>
  <c r="AR40" i="10"/>
  <c r="AQ41" i="10"/>
  <c r="AR41" i="10"/>
  <c r="AQ42" i="10"/>
  <c r="AR42" i="10"/>
  <c r="AQ43" i="10"/>
  <c r="AR43" i="10"/>
  <c r="AQ44" i="10"/>
  <c r="AR44" i="10"/>
  <c r="AQ45" i="10"/>
  <c r="AR45" i="10"/>
  <c r="AQ46" i="10"/>
  <c r="AR46" i="10"/>
  <c r="AQ47" i="10"/>
  <c r="AR47" i="10"/>
  <c r="AQ48" i="10"/>
  <c r="AR48" i="10"/>
  <c r="AQ49" i="10"/>
  <c r="AR49" i="10"/>
  <c r="AQ50" i="10"/>
  <c r="AR50" i="10"/>
  <c r="AQ51" i="10"/>
  <c r="AR51" i="10"/>
  <c r="AQ52" i="10"/>
  <c r="AR52" i="10"/>
  <c r="AQ53" i="10"/>
  <c r="AR53" i="10"/>
  <c r="AQ54" i="10"/>
  <c r="AR54" i="10"/>
  <c r="AQ55" i="10"/>
  <c r="AR55" i="10"/>
  <c r="AQ56" i="10"/>
  <c r="AR56" i="10"/>
  <c r="AQ57" i="10"/>
  <c r="AR57" i="10"/>
  <c r="AQ58" i="10"/>
  <c r="AR58" i="10"/>
  <c r="AQ59" i="10"/>
  <c r="AR59" i="10"/>
  <c r="AQ60" i="10"/>
  <c r="AR60" i="10"/>
  <c r="AQ61" i="10"/>
  <c r="AR61" i="10"/>
  <c r="AQ62" i="10"/>
  <c r="AR62" i="10"/>
  <c r="AQ63" i="10"/>
  <c r="AR63" i="10"/>
  <c r="AQ64" i="10"/>
  <c r="AR64" i="10"/>
  <c r="AQ65" i="10"/>
  <c r="AR65" i="10"/>
  <c r="AQ66" i="10"/>
  <c r="AR66" i="10"/>
  <c r="AQ67" i="10"/>
  <c r="AR67" i="10"/>
  <c r="AQ68" i="10"/>
  <c r="AR68" i="10"/>
  <c r="AQ69" i="10"/>
  <c r="AR69" i="10"/>
  <c r="AQ70" i="10"/>
  <c r="AR70" i="10"/>
  <c r="AQ71" i="10"/>
  <c r="AR71" i="10"/>
  <c r="AQ72" i="10"/>
  <c r="AR72" i="10"/>
  <c r="AQ73" i="10"/>
  <c r="AR73" i="10"/>
  <c r="AQ74" i="10"/>
  <c r="AR74" i="10"/>
  <c r="AQ75" i="10"/>
  <c r="AR75" i="10"/>
  <c r="AQ76" i="10"/>
  <c r="AR76" i="10"/>
  <c r="AQ77" i="10"/>
  <c r="AR77" i="10"/>
  <c r="AQ78" i="10"/>
  <c r="AR78" i="10"/>
  <c r="AQ79" i="10"/>
  <c r="AR79" i="10"/>
  <c r="AQ80" i="10"/>
  <c r="AR80" i="10"/>
  <c r="AQ81" i="10"/>
  <c r="AR81" i="10"/>
  <c r="AQ82" i="10"/>
  <c r="AR82" i="10"/>
  <c r="AQ83" i="10"/>
  <c r="AR83" i="10"/>
  <c r="AQ84" i="10"/>
  <c r="AR84" i="10"/>
  <c r="AQ85" i="10"/>
  <c r="AR85" i="10"/>
  <c r="AQ86" i="10"/>
  <c r="AR86" i="10"/>
  <c r="AQ87" i="10"/>
  <c r="AR87" i="10"/>
  <c r="AQ88" i="10"/>
  <c r="AR88" i="10"/>
  <c r="AQ89" i="10"/>
  <c r="AR89" i="10"/>
  <c r="AQ90" i="10"/>
  <c r="AR90" i="10"/>
  <c r="AQ91" i="10"/>
  <c r="AR91" i="10"/>
  <c r="AQ92" i="10"/>
  <c r="AR92" i="10"/>
  <c r="AQ93" i="10"/>
  <c r="AR93" i="10"/>
  <c r="AQ94" i="10"/>
  <c r="AR94" i="10"/>
  <c r="AQ95" i="10"/>
  <c r="AR95" i="10"/>
  <c r="AQ96" i="10"/>
  <c r="AR96" i="10"/>
  <c r="AQ97" i="10"/>
  <c r="AR97" i="10"/>
  <c r="AQ98" i="10"/>
  <c r="AR98" i="10"/>
  <c r="AQ99" i="10"/>
  <c r="AR99" i="10"/>
  <c r="AQ100" i="10"/>
  <c r="AR100" i="10"/>
  <c r="AQ101" i="10"/>
  <c r="AR101" i="10"/>
  <c r="AQ102" i="10"/>
  <c r="AR102" i="10"/>
  <c r="AQ103" i="10"/>
  <c r="AR103" i="10"/>
  <c r="AQ104" i="10"/>
  <c r="AR104" i="10"/>
  <c r="AQ105" i="10"/>
  <c r="AR105" i="10"/>
  <c r="AQ106" i="10"/>
  <c r="AR106" i="10"/>
  <c r="AQ107" i="10"/>
  <c r="AR107" i="10"/>
  <c r="AQ108" i="10"/>
  <c r="AR108" i="10"/>
  <c r="AQ109" i="10"/>
  <c r="AR109" i="10"/>
  <c r="AQ110" i="10"/>
  <c r="AR110" i="10"/>
  <c r="AQ111" i="10"/>
  <c r="AR111" i="10"/>
  <c r="AQ112" i="10"/>
  <c r="AR112" i="10"/>
  <c r="AQ113" i="10"/>
  <c r="AR113" i="10"/>
  <c r="AQ114" i="10"/>
  <c r="AR114" i="10"/>
  <c r="AQ115" i="10"/>
  <c r="AR115" i="10"/>
  <c r="AQ116" i="10"/>
  <c r="AR116" i="10"/>
  <c r="AQ117" i="10"/>
  <c r="AR117" i="10"/>
  <c r="AQ118" i="10"/>
  <c r="AR118" i="10"/>
  <c r="AQ119" i="10"/>
  <c r="AR119" i="10"/>
  <c r="AQ120" i="10"/>
  <c r="AR120" i="10"/>
  <c r="AQ121" i="10"/>
  <c r="AR121" i="10"/>
  <c r="AQ122" i="10"/>
  <c r="AR122" i="10"/>
  <c r="AQ123" i="10"/>
  <c r="AR123" i="10"/>
  <c r="AQ124" i="10"/>
  <c r="AR124" i="10"/>
  <c r="AQ125" i="10"/>
  <c r="AR125" i="10"/>
  <c r="AQ126" i="10"/>
  <c r="AR126" i="10"/>
  <c r="AQ127" i="10"/>
  <c r="AR127" i="10"/>
  <c r="AQ128" i="10"/>
  <c r="AR128" i="10"/>
  <c r="AQ129" i="10"/>
  <c r="AR129" i="10"/>
  <c r="AQ130" i="10"/>
  <c r="AR130" i="10"/>
  <c r="AN5" i="10"/>
  <c r="AO5" i="10"/>
  <c r="AN6" i="10"/>
  <c r="AO6" i="10"/>
  <c r="AN7" i="10"/>
  <c r="AO7" i="10"/>
  <c r="AN8" i="10"/>
  <c r="AO8" i="10"/>
  <c r="AN9" i="10"/>
  <c r="AO9" i="10"/>
  <c r="AN10" i="10"/>
  <c r="AO10" i="10"/>
  <c r="AN11" i="10"/>
  <c r="AO11" i="10"/>
  <c r="AN12" i="10"/>
  <c r="AO12" i="10"/>
  <c r="AN13" i="10"/>
  <c r="AO13" i="10"/>
  <c r="AN14" i="10"/>
  <c r="AO14" i="10"/>
  <c r="AN15" i="10"/>
  <c r="AO15" i="10"/>
  <c r="AN16" i="10"/>
  <c r="AO16" i="10"/>
  <c r="AN17" i="10"/>
  <c r="AO17" i="10"/>
  <c r="AN18" i="10"/>
  <c r="AO18" i="10"/>
  <c r="AN19" i="10"/>
  <c r="AO19" i="10"/>
  <c r="AN20" i="10"/>
  <c r="AO20" i="10"/>
  <c r="AN21" i="10"/>
  <c r="AO21" i="10"/>
  <c r="AN22" i="10"/>
  <c r="AO22" i="10"/>
  <c r="AN23" i="10"/>
  <c r="AO23" i="10"/>
  <c r="AN24" i="10"/>
  <c r="AO24" i="10"/>
  <c r="AN25" i="10"/>
  <c r="AO25" i="10"/>
  <c r="AN26" i="10"/>
  <c r="AO26" i="10"/>
  <c r="AN27" i="10"/>
  <c r="AO27" i="10"/>
  <c r="AN28" i="10"/>
  <c r="AO28" i="10"/>
  <c r="AN29" i="10"/>
  <c r="AO29" i="10"/>
  <c r="AN30" i="10"/>
  <c r="AO30" i="10"/>
  <c r="AN31" i="10"/>
  <c r="AO31" i="10"/>
  <c r="AN32" i="10"/>
  <c r="AO32" i="10"/>
  <c r="AN33" i="10"/>
  <c r="AO33" i="10"/>
  <c r="AN34" i="10"/>
  <c r="AO34" i="10"/>
  <c r="AN35" i="10"/>
  <c r="AO35" i="10"/>
  <c r="AN36" i="10"/>
  <c r="AO36" i="10"/>
  <c r="AN37" i="10"/>
  <c r="AO37" i="10"/>
  <c r="AN38" i="10"/>
  <c r="AO38" i="10"/>
  <c r="AN39" i="10"/>
  <c r="AO39" i="10"/>
  <c r="AN40" i="10"/>
  <c r="AO40" i="10"/>
  <c r="AN41" i="10"/>
  <c r="AO41" i="10"/>
  <c r="AN42" i="10"/>
  <c r="AO42" i="10"/>
  <c r="AN43" i="10"/>
  <c r="AO43" i="10"/>
  <c r="AN44" i="10"/>
  <c r="AO44" i="10"/>
  <c r="AN45" i="10"/>
  <c r="AO45" i="10"/>
  <c r="AN46" i="10"/>
  <c r="AO46" i="10"/>
  <c r="AN47" i="10"/>
  <c r="AO47" i="10"/>
  <c r="AN48" i="10"/>
  <c r="AO48" i="10"/>
  <c r="AN49" i="10"/>
  <c r="AO49" i="10"/>
  <c r="AN50" i="10"/>
  <c r="AO50" i="10"/>
  <c r="AN51" i="10"/>
  <c r="AO51" i="10"/>
  <c r="AN52" i="10"/>
  <c r="AO52" i="10"/>
  <c r="AN53" i="10"/>
  <c r="AO53" i="10"/>
  <c r="AN54" i="10"/>
  <c r="AO54" i="10"/>
  <c r="AN55" i="10"/>
  <c r="AO55" i="10"/>
  <c r="AN56" i="10"/>
  <c r="AO56" i="10"/>
  <c r="AN57" i="10"/>
  <c r="AO57" i="10"/>
  <c r="AN58" i="10"/>
  <c r="AO58" i="10"/>
  <c r="AN59" i="10"/>
  <c r="AO59" i="10"/>
  <c r="AN60" i="10"/>
  <c r="AO60" i="10"/>
  <c r="AN61" i="10"/>
  <c r="AO61" i="10"/>
  <c r="AN62" i="10"/>
  <c r="AO62" i="10"/>
  <c r="AN63" i="10"/>
  <c r="AO63" i="10"/>
  <c r="AN64" i="10"/>
  <c r="AO64" i="10"/>
  <c r="AN65" i="10"/>
  <c r="AO65" i="10"/>
  <c r="AN66" i="10"/>
  <c r="AO66" i="10"/>
  <c r="AN67" i="10"/>
  <c r="AO67" i="10"/>
  <c r="AN68" i="10"/>
  <c r="AO68" i="10"/>
  <c r="AN69" i="10"/>
  <c r="AO69" i="10"/>
  <c r="AN70" i="10"/>
  <c r="AO70" i="10"/>
  <c r="AN71" i="10"/>
  <c r="AO71" i="10"/>
  <c r="AN72" i="10"/>
  <c r="AO72" i="10"/>
  <c r="AN73" i="10"/>
  <c r="AO73" i="10"/>
  <c r="AN74" i="10"/>
  <c r="AO74" i="10"/>
  <c r="AN75" i="10"/>
  <c r="AO75" i="10"/>
  <c r="AN76" i="10"/>
  <c r="AO76" i="10"/>
  <c r="AN77" i="10"/>
  <c r="AO77" i="10"/>
  <c r="AN78" i="10"/>
  <c r="AO78" i="10"/>
  <c r="AN79" i="10"/>
  <c r="AO79" i="10"/>
  <c r="AN80" i="10"/>
  <c r="AO80" i="10"/>
  <c r="AN81" i="10"/>
  <c r="AO81" i="10"/>
  <c r="AN82" i="10"/>
  <c r="AO82" i="10"/>
  <c r="AN83" i="10"/>
  <c r="AO83" i="10"/>
  <c r="AN84" i="10"/>
  <c r="AO84" i="10"/>
  <c r="AN85" i="10"/>
  <c r="AO85" i="10"/>
  <c r="AN86" i="10"/>
  <c r="AO86" i="10"/>
  <c r="AN87" i="10"/>
  <c r="AO87" i="10"/>
  <c r="AN88" i="10"/>
  <c r="AO88" i="10"/>
  <c r="AN89" i="10"/>
  <c r="AO89" i="10"/>
  <c r="AN90" i="10"/>
  <c r="AO90" i="10"/>
  <c r="AN91" i="10"/>
  <c r="AO91" i="10"/>
  <c r="AN92" i="10"/>
  <c r="AO92" i="10"/>
  <c r="AN93" i="10"/>
  <c r="AO93" i="10"/>
  <c r="AN94" i="10"/>
  <c r="AO94" i="10"/>
  <c r="AN95" i="10"/>
  <c r="AO95" i="10"/>
  <c r="AN96" i="10"/>
  <c r="AO96" i="10"/>
  <c r="AN97" i="10"/>
  <c r="AO97" i="10"/>
  <c r="AN98" i="10"/>
  <c r="AO98" i="10"/>
  <c r="AN99" i="10"/>
  <c r="AO99" i="10"/>
  <c r="AN100" i="10"/>
  <c r="AO100" i="10"/>
  <c r="AN101" i="10"/>
  <c r="AO101" i="10"/>
  <c r="AN102" i="10"/>
  <c r="AO102" i="10"/>
  <c r="AN103" i="10"/>
  <c r="AO103" i="10"/>
  <c r="AN104" i="10"/>
  <c r="AO104" i="10"/>
  <c r="AN105" i="10"/>
  <c r="AO105" i="10"/>
  <c r="AN106" i="10"/>
  <c r="AO106" i="10"/>
  <c r="AN107" i="10"/>
  <c r="AO107" i="10"/>
  <c r="AN108" i="10"/>
  <c r="AO108" i="10"/>
  <c r="AN109" i="10"/>
  <c r="AO109" i="10"/>
  <c r="AN110" i="10"/>
  <c r="AO110" i="10"/>
  <c r="AN111" i="10"/>
  <c r="AO111" i="10"/>
  <c r="AN112" i="10"/>
  <c r="AO112" i="10"/>
  <c r="AN113" i="10"/>
  <c r="AO113" i="10"/>
  <c r="AN114" i="10"/>
  <c r="AO114" i="10"/>
  <c r="AN115" i="10"/>
  <c r="AO115" i="10"/>
  <c r="AN116" i="10"/>
  <c r="AO116" i="10"/>
  <c r="AN117" i="10"/>
  <c r="AO117" i="10"/>
  <c r="AN118" i="10"/>
  <c r="AO118" i="10"/>
  <c r="AN119" i="10"/>
  <c r="AO119" i="10"/>
  <c r="AN120" i="10"/>
  <c r="AO120" i="10"/>
  <c r="AN121" i="10"/>
  <c r="AO121" i="10"/>
  <c r="AN122" i="10"/>
  <c r="AO122" i="10"/>
  <c r="AN123" i="10"/>
  <c r="AO123" i="10"/>
  <c r="AN124" i="10"/>
  <c r="AO124" i="10"/>
  <c r="AN125" i="10"/>
  <c r="AO125" i="10"/>
  <c r="AN126" i="10"/>
  <c r="AO126" i="10"/>
  <c r="AN127" i="10"/>
  <c r="AO127" i="10"/>
  <c r="AN128" i="10"/>
  <c r="AO128" i="10"/>
  <c r="AN129" i="10"/>
  <c r="AO129" i="10"/>
  <c r="AN130" i="10"/>
  <c r="AO130" i="10"/>
  <c r="AK5" i="10"/>
  <c r="AL5" i="10"/>
  <c r="AK6" i="10"/>
  <c r="AL6" i="10"/>
  <c r="AK7" i="10"/>
  <c r="AL7" i="10"/>
  <c r="AK8" i="10"/>
  <c r="AL8" i="10"/>
  <c r="AK9" i="10"/>
  <c r="AL9" i="10"/>
  <c r="AK10" i="10"/>
  <c r="AL10" i="10"/>
  <c r="AK11" i="10"/>
  <c r="AL11" i="10"/>
  <c r="AK12" i="10"/>
  <c r="AL12" i="10"/>
  <c r="AK13" i="10"/>
  <c r="AL13" i="10"/>
  <c r="AK14" i="10"/>
  <c r="AL14" i="10"/>
  <c r="AK15" i="10"/>
  <c r="AL15" i="10"/>
  <c r="AK16" i="10"/>
  <c r="AL16" i="10"/>
  <c r="AK17" i="10"/>
  <c r="AL17" i="10"/>
  <c r="AK18" i="10"/>
  <c r="AL18" i="10"/>
  <c r="AK19" i="10"/>
  <c r="AL19" i="10"/>
  <c r="AK20" i="10"/>
  <c r="AL20" i="10"/>
  <c r="AK21" i="10"/>
  <c r="AL21" i="10"/>
  <c r="AK22" i="10"/>
  <c r="AL22" i="10"/>
  <c r="AK23" i="10"/>
  <c r="AL23" i="10"/>
  <c r="AK24" i="10"/>
  <c r="AL24" i="10"/>
  <c r="AK25" i="10"/>
  <c r="AL25" i="10"/>
  <c r="AK26" i="10"/>
  <c r="AL26" i="10"/>
  <c r="AK27" i="10"/>
  <c r="AL27" i="10"/>
  <c r="AK28" i="10"/>
  <c r="AL28" i="10"/>
  <c r="AK29" i="10"/>
  <c r="AL29" i="10"/>
  <c r="AK30" i="10"/>
  <c r="AL30" i="10"/>
  <c r="AK31" i="10"/>
  <c r="AL31" i="10"/>
  <c r="AK32" i="10"/>
  <c r="AL32" i="10"/>
  <c r="AK33" i="10"/>
  <c r="AL33" i="10"/>
  <c r="AK34" i="10"/>
  <c r="AL34" i="10"/>
  <c r="AK35" i="10"/>
  <c r="AL35" i="10"/>
  <c r="AK36" i="10"/>
  <c r="AL36" i="10"/>
  <c r="AK37" i="10"/>
  <c r="AL37" i="10"/>
  <c r="AK38" i="10"/>
  <c r="AL38" i="10"/>
  <c r="AK39" i="10"/>
  <c r="AL39" i="10"/>
  <c r="AK40" i="10"/>
  <c r="AL40" i="10"/>
  <c r="AK41" i="10"/>
  <c r="AL41" i="10"/>
  <c r="AK42" i="10"/>
  <c r="AL42" i="10"/>
  <c r="AK43" i="10"/>
  <c r="AL43" i="10"/>
  <c r="AK44" i="10"/>
  <c r="AL44" i="10"/>
  <c r="AK45" i="10"/>
  <c r="AL45" i="10"/>
  <c r="AK46" i="10"/>
  <c r="AL46" i="10"/>
  <c r="AK47" i="10"/>
  <c r="AL47" i="10"/>
  <c r="AK48" i="10"/>
  <c r="AL48" i="10"/>
  <c r="AK49" i="10"/>
  <c r="AL49" i="10"/>
  <c r="AK50" i="10"/>
  <c r="AL50" i="10"/>
  <c r="AK51" i="10"/>
  <c r="AL51" i="10"/>
  <c r="AK52" i="10"/>
  <c r="AL52" i="10"/>
  <c r="AK53" i="10"/>
  <c r="AL53" i="10"/>
  <c r="AK54" i="10"/>
  <c r="AL54" i="10"/>
  <c r="AK55" i="10"/>
  <c r="AL55" i="10"/>
  <c r="AK56" i="10"/>
  <c r="AL56" i="10"/>
  <c r="AK57" i="10"/>
  <c r="AL57" i="10"/>
  <c r="AK58" i="10"/>
  <c r="AL58" i="10"/>
  <c r="AK59" i="10"/>
  <c r="AL59" i="10"/>
  <c r="AK60" i="10"/>
  <c r="AL60" i="10"/>
  <c r="AK61" i="10"/>
  <c r="AL61" i="10"/>
  <c r="AK62" i="10"/>
  <c r="AL62" i="10"/>
  <c r="AK63" i="10"/>
  <c r="AL63" i="10"/>
  <c r="AK64" i="10"/>
  <c r="AL64" i="10"/>
  <c r="AK65" i="10"/>
  <c r="AL65" i="10"/>
  <c r="AK66" i="10"/>
  <c r="AL66" i="10"/>
  <c r="AK67" i="10"/>
  <c r="AL67" i="10"/>
  <c r="AK68" i="10"/>
  <c r="AL68" i="10"/>
  <c r="AK69" i="10"/>
  <c r="AL69" i="10"/>
  <c r="AK70" i="10"/>
  <c r="AL70" i="10"/>
  <c r="AK71" i="10"/>
  <c r="AL71" i="10"/>
  <c r="AK72" i="10"/>
  <c r="AL72" i="10"/>
  <c r="AK73" i="10"/>
  <c r="AL73" i="10"/>
  <c r="AK74" i="10"/>
  <c r="AL74" i="10"/>
  <c r="AK75" i="10"/>
  <c r="AL75" i="10"/>
  <c r="AK76" i="10"/>
  <c r="AL76" i="10"/>
  <c r="AK77" i="10"/>
  <c r="AL77" i="10"/>
  <c r="AK78" i="10"/>
  <c r="AL78" i="10"/>
  <c r="AK79" i="10"/>
  <c r="AL79" i="10"/>
  <c r="AK80" i="10"/>
  <c r="AL80" i="10"/>
  <c r="AK81" i="10"/>
  <c r="AL81" i="10"/>
  <c r="AK82" i="10"/>
  <c r="AL82" i="10"/>
  <c r="AK83" i="10"/>
  <c r="AL83" i="10"/>
  <c r="AK84" i="10"/>
  <c r="AL84" i="10"/>
  <c r="AK85" i="10"/>
  <c r="AL85" i="10"/>
  <c r="AK86" i="10"/>
  <c r="AL86" i="10"/>
  <c r="AK87" i="10"/>
  <c r="AL87" i="10"/>
  <c r="AK88" i="10"/>
  <c r="AL88" i="10"/>
  <c r="AK89" i="10"/>
  <c r="AL89" i="10"/>
  <c r="AK90" i="10"/>
  <c r="AL90" i="10"/>
  <c r="AK91" i="10"/>
  <c r="AL91" i="10"/>
  <c r="AK92" i="10"/>
  <c r="AL92" i="10"/>
  <c r="AK93" i="10"/>
  <c r="AL93" i="10"/>
  <c r="AK94" i="10"/>
  <c r="AL94" i="10"/>
  <c r="AK95" i="10"/>
  <c r="AL95" i="10"/>
  <c r="AK96" i="10"/>
  <c r="AL96" i="10"/>
  <c r="AK97" i="10"/>
  <c r="AL97" i="10"/>
  <c r="AK98" i="10"/>
  <c r="AL98" i="10"/>
  <c r="AK99" i="10"/>
  <c r="AL99" i="10"/>
  <c r="AK100" i="10"/>
  <c r="AL100" i="10"/>
  <c r="AK101" i="10"/>
  <c r="AL101" i="10"/>
  <c r="AK102" i="10"/>
  <c r="AL102" i="10"/>
  <c r="AK103" i="10"/>
  <c r="AL103" i="10"/>
  <c r="AK104" i="10"/>
  <c r="AL104" i="10"/>
  <c r="AK105" i="10"/>
  <c r="AL105" i="10"/>
  <c r="AK106" i="10"/>
  <c r="AL106" i="10"/>
  <c r="AK107" i="10"/>
  <c r="AL107" i="10"/>
  <c r="AK108" i="10"/>
  <c r="AL108" i="10"/>
  <c r="AK109" i="10"/>
  <c r="AL109" i="10"/>
  <c r="AK110" i="10"/>
  <c r="AL110" i="10"/>
  <c r="AK111" i="10"/>
  <c r="AL111" i="10"/>
  <c r="AK112" i="10"/>
  <c r="AL112" i="10"/>
  <c r="AK113" i="10"/>
  <c r="AL113" i="10"/>
  <c r="AK114" i="10"/>
  <c r="AL114" i="10"/>
  <c r="AK115" i="10"/>
  <c r="AL115" i="10"/>
  <c r="AK116" i="10"/>
  <c r="AL116" i="10"/>
  <c r="AK117" i="10"/>
  <c r="AL117" i="10"/>
  <c r="AK118" i="10"/>
  <c r="AL118" i="10"/>
  <c r="AK119" i="10"/>
  <c r="AL119" i="10"/>
  <c r="AK120" i="10"/>
  <c r="AL120" i="10"/>
  <c r="AK121" i="10"/>
  <c r="AL121" i="10"/>
  <c r="AK122" i="10"/>
  <c r="AL122" i="10"/>
  <c r="AK123" i="10"/>
  <c r="AL123" i="10"/>
  <c r="AK124" i="10"/>
  <c r="AL124" i="10"/>
  <c r="AK125" i="10"/>
  <c r="AL125" i="10"/>
  <c r="AK126" i="10"/>
  <c r="AL126" i="10"/>
  <c r="AK127" i="10"/>
  <c r="AL127" i="10"/>
  <c r="AK128" i="10"/>
  <c r="AL128" i="10"/>
  <c r="AK129" i="10"/>
  <c r="AL129" i="10"/>
  <c r="AK130" i="10"/>
  <c r="AL130" i="10"/>
  <c r="AH5" i="10"/>
  <c r="AI5" i="10"/>
  <c r="AH6" i="10"/>
  <c r="AI6" i="10"/>
  <c r="AH7" i="10"/>
  <c r="AI7" i="10"/>
  <c r="AH8" i="10"/>
  <c r="AI8" i="10"/>
  <c r="AH9" i="10"/>
  <c r="AI9" i="10"/>
  <c r="AH10" i="10"/>
  <c r="AI10" i="10"/>
  <c r="AH11" i="10"/>
  <c r="AI11" i="10"/>
  <c r="AH12" i="10"/>
  <c r="AI12" i="10"/>
  <c r="AH13" i="10"/>
  <c r="AI13" i="10"/>
  <c r="AH14" i="10"/>
  <c r="AI14" i="10"/>
  <c r="AH15" i="10"/>
  <c r="AI15" i="10"/>
  <c r="AH16" i="10"/>
  <c r="AI16" i="10"/>
  <c r="AH17" i="10"/>
  <c r="AI17" i="10"/>
  <c r="AH18" i="10"/>
  <c r="AI18" i="10"/>
  <c r="AH19" i="10"/>
  <c r="AI19" i="10"/>
  <c r="AH20" i="10"/>
  <c r="AI20" i="10"/>
  <c r="AH21" i="10"/>
  <c r="AI21" i="10"/>
  <c r="AH22" i="10"/>
  <c r="AI22" i="10"/>
  <c r="AH23" i="10"/>
  <c r="AI23" i="10"/>
  <c r="AH24" i="10"/>
  <c r="AI24" i="10"/>
  <c r="AH25" i="10"/>
  <c r="AI25" i="10"/>
  <c r="AH26" i="10"/>
  <c r="AI26" i="10"/>
  <c r="AH27" i="10"/>
  <c r="AI27" i="10"/>
  <c r="AH28" i="10"/>
  <c r="AI28" i="10"/>
  <c r="AH29" i="10"/>
  <c r="AI29" i="10"/>
  <c r="AH30" i="10"/>
  <c r="AI30" i="10"/>
  <c r="AH31" i="10"/>
  <c r="AI31" i="10"/>
  <c r="AH32" i="10"/>
  <c r="AI32" i="10"/>
  <c r="AH33" i="10"/>
  <c r="AI33" i="10"/>
  <c r="AH34" i="10"/>
  <c r="AI34" i="10"/>
  <c r="AH35" i="10"/>
  <c r="AI35" i="10"/>
  <c r="AH36" i="10"/>
  <c r="AI36" i="10"/>
  <c r="AH37" i="10"/>
  <c r="AI37" i="10"/>
  <c r="AH38" i="10"/>
  <c r="AI38" i="10"/>
  <c r="AH39" i="10"/>
  <c r="AI39" i="10"/>
  <c r="AH40" i="10"/>
  <c r="AI40" i="10"/>
  <c r="AH41" i="10"/>
  <c r="AI41" i="10"/>
  <c r="AH42" i="10"/>
  <c r="AI42" i="10"/>
  <c r="AH43" i="10"/>
  <c r="AI43" i="10"/>
  <c r="AH44" i="10"/>
  <c r="AI44" i="10"/>
  <c r="AH45" i="10"/>
  <c r="AI45" i="10"/>
  <c r="AH46" i="10"/>
  <c r="AI46" i="10"/>
  <c r="AH47" i="10"/>
  <c r="AI47" i="10"/>
  <c r="AH48" i="10"/>
  <c r="AI48" i="10"/>
  <c r="AH49" i="10"/>
  <c r="AI49" i="10"/>
  <c r="AH50" i="10"/>
  <c r="AI50" i="10"/>
  <c r="AH51" i="10"/>
  <c r="AI51" i="10"/>
  <c r="AH52" i="10"/>
  <c r="AI52" i="10"/>
  <c r="AH53" i="10"/>
  <c r="AI53" i="10"/>
  <c r="AH54" i="10"/>
  <c r="AI54" i="10"/>
  <c r="AH55" i="10"/>
  <c r="AI55" i="10"/>
  <c r="AH56" i="10"/>
  <c r="AI56" i="10"/>
  <c r="AH57" i="10"/>
  <c r="AI57" i="10"/>
  <c r="AH58" i="10"/>
  <c r="AI58" i="10"/>
  <c r="AH59" i="10"/>
  <c r="AI59" i="10"/>
  <c r="AH60" i="10"/>
  <c r="AI60" i="10"/>
  <c r="AH61" i="10"/>
  <c r="AI61" i="10"/>
  <c r="AH62" i="10"/>
  <c r="AI62" i="10"/>
  <c r="AH63" i="10"/>
  <c r="AI63" i="10"/>
  <c r="AH64" i="10"/>
  <c r="AI64" i="10"/>
  <c r="AH65" i="10"/>
  <c r="AI65" i="10"/>
  <c r="AH66" i="10"/>
  <c r="AI66" i="10"/>
  <c r="AH67" i="10"/>
  <c r="AI67" i="10"/>
  <c r="AH68" i="10"/>
  <c r="AI68" i="10"/>
  <c r="AH69" i="10"/>
  <c r="AI69" i="10"/>
  <c r="AH70" i="10"/>
  <c r="AI70" i="10"/>
  <c r="AH71" i="10"/>
  <c r="AI71" i="10"/>
  <c r="AH72" i="10"/>
  <c r="AI72" i="10"/>
  <c r="AH73" i="10"/>
  <c r="AI73" i="10"/>
  <c r="AH74" i="10"/>
  <c r="AI74" i="10"/>
  <c r="AH75" i="10"/>
  <c r="AI75" i="10"/>
  <c r="AH76" i="10"/>
  <c r="AI76" i="10"/>
  <c r="AH77" i="10"/>
  <c r="AI77" i="10"/>
  <c r="AH78" i="10"/>
  <c r="AI78" i="10"/>
  <c r="AH79" i="10"/>
  <c r="AI79" i="10"/>
  <c r="AH80" i="10"/>
  <c r="AI80" i="10"/>
  <c r="AH81" i="10"/>
  <c r="AI81" i="10"/>
  <c r="AH82" i="10"/>
  <c r="AI82" i="10"/>
  <c r="AH83" i="10"/>
  <c r="AI83" i="10"/>
  <c r="AH84" i="10"/>
  <c r="AI84" i="10"/>
  <c r="AH85" i="10"/>
  <c r="AI85" i="10"/>
  <c r="AH86" i="10"/>
  <c r="AI86" i="10"/>
  <c r="AH87" i="10"/>
  <c r="AI87" i="10"/>
  <c r="AH88" i="10"/>
  <c r="AI88" i="10"/>
  <c r="AH89" i="10"/>
  <c r="AI89" i="10"/>
  <c r="AH90" i="10"/>
  <c r="AI90" i="10"/>
  <c r="AH91" i="10"/>
  <c r="AI91" i="10"/>
  <c r="AH92" i="10"/>
  <c r="AI92" i="10"/>
  <c r="AH93" i="10"/>
  <c r="AI93" i="10"/>
  <c r="AH94" i="10"/>
  <c r="AI94" i="10"/>
  <c r="AH95" i="10"/>
  <c r="AI95" i="10"/>
  <c r="AH96" i="10"/>
  <c r="AI96" i="10"/>
  <c r="AH97" i="10"/>
  <c r="AI97" i="10"/>
  <c r="AH98" i="10"/>
  <c r="AI98" i="10"/>
  <c r="AH99" i="10"/>
  <c r="AI99" i="10"/>
  <c r="AH100" i="10"/>
  <c r="AI100" i="10"/>
  <c r="AH101" i="10"/>
  <c r="AI101" i="10"/>
  <c r="AH102" i="10"/>
  <c r="AI102" i="10"/>
  <c r="AH103" i="10"/>
  <c r="AI103" i="10"/>
  <c r="AH104" i="10"/>
  <c r="AI104" i="10"/>
  <c r="AH105" i="10"/>
  <c r="AI105" i="10"/>
  <c r="AH106" i="10"/>
  <c r="AI106" i="10"/>
  <c r="AH107" i="10"/>
  <c r="AI107" i="10"/>
  <c r="AH108" i="10"/>
  <c r="AI108" i="10"/>
  <c r="AH109" i="10"/>
  <c r="AI109" i="10"/>
  <c r="AH110" i="10"/>
  <c r="AI110" i="10"/>
  <c r="AH111" i="10"/>
  <c r="AI111" i="10"/>
  <c r="AH112" i="10"/>
  <c r="AI112" i="10"/>
  <c r="AH113" i="10"/>
  <c r="AI113" i="10"/>
  <c r="AH114" i="10"/>
  <c r="AI114" i="10"/>
  <c r="AH115" i="10"/>
  <c r="AI115" i="10"/>
  <c r="AH116" i="10"/>
  <c r="AI116" i="10"/>
  <c r="AH117" i="10"/>
  <c r="AI117" i="10"/>
  <c r="AH118" i="10"/>
  <c r="AI118" i="10"/>
  <c r="AH119" i="10"/>
  <c r="AI119" i="10"/>
  <c r="AH120" i="10"/>
  <c r="AI120" i="10"/>
  <c r="AH121" i="10"/>
  <c r="AI121" i="10"/>
  <c r="AH122" i="10"/>
  <c r="AI122" i="10"/>
  <c r="AH123" i="10"/>
  <c r="AI123" i="10"/>
  <c r="AH124" i="10"/>
  <c r="AI124" i="10"/>
  <c r="AH125" i="10"/>
  <c r="AI125" i="10"/>
  <c r="AH126" i="10"/>
  <c r="AI126" i="10"/>
  <c r="AH127" i="10"/>
  <c r="AI127" i="10"/>
  <c r="AH128" i="10"/>
  <c r="AI128" i="10"/>
  <c r="AH129" i="10"/>
  <c r="AI129" i="10"/>
  <c r="AH130" i="10"/>
  <c r="AI130" i="10"/>
  <c r="AE5" i="10"/>
  <c r="AF5" i="10"/>
  <c r="AE6" i="10"/>
  <c r="AF6" i="10"/>
  <c r="AE7" i="10"/>
  <c r="AF7" i="10"/>
  <c r="AE8" i="10"/>
  <c r="AF8" i="10"/>
  <c r="AE9" i="10"/>
  <c r="AF9" i="10"/>
  <c r="AE10" i="10"/>
  <c r="AF10" i="10"/>
  <c r="AE11" i="10"/>
  <c r="AF11" i="10"/>
  <c r="AE12" i="10"/>
  <c r="AF12" i="10"/>
  <c r="AE13" i="10"/>
  <c r="AF13" i="10"/>
  <c r="AE14" i="10"/>
  <c r="AF14" i="10"/>
  <c r="AE15" i="10"/>
  <c r="AF15" i="10"/>
  <c r="AE16" i="10"/>
  <c r="AF16" i="10"/>
  <c r="AE17" i="10"/>
  <c r="AF17" i="10"/>
  <c r="AE18" i="10"/>
  <c r="AF18" i="10"/>
  <c r="AE19" i="10"/>
  <c r="AF19" i="10"/>
  <c r="AE20" i="10"/>
  <c r="AF20" i="10"/>
  <c r="AE21" i="10"/>
  <c r="AF21" i="10"/>
  <c r="AE22" i="10"/>
  <c r="AF22" i="10"/>
  <c r="AE23" i="10"/>
  <c r="AF23" i="10"/>
  <c r="AE24" i="10"/>
  <c r="AF24" i="10"/>
  <c r="AE25" i="10"/>
  <c r="AF25" i="10"/>
  <c r="AE26" i="10"/>
  <c r="AF26" i="10"/>
  <c r="AE27" i="10"/>
  <c r="AF27" i="10"/>
  <c r="AE28" i="10"/>
  <c r="AF28" i="10"/>
  <c r="AE29" i="10"/>
  <c r="AF29" i="10"/>
  <c r="AE30" i="10"/>
  <c r="AF30" i="10"/>
  <c r="AE31" i="10"/>
  <c r="AF31" i="10"/>
  <c r="AE32" i="10"/>
  <c r="AF32" i="10"/>
  <c r="AE33" i="10"/>
  <c r="AF33" i="10"/>
  <c r="AE34" i="10"/>
  <c r="AF34" i="10"/>
  <c r="AE35" i="10"/>
  <c r="AF35" i="10"/>
  <c r="AE36" i="10"/>
  <c r="AF36" i="10"/>
  <c r="AE37" i="10"/>
  <c r="AF37" i="10"/>
  <c r="AE38" i="10"/>
  <c r="AF38" i="10"/>
  <c r="AE39" i="10"/>
  <c r="AF39" i="10"/>
  <c r="AE40" i="10"/>
  <c r="AF40" i="10"/>
  <c r="AE41" i="10"/>
  <c r="AF41" i="10"/>
  <c r="AE42" i="10"/>
  <c r="AF42" i="10"/>
  <c r="AE43" i="10"/>
  <c r="AF43" i="10"/>
  <c r="AE44" i="10"/>
  <c r="AF44" i="10"/>
  <c r="AE45" i="10"/>
  <c r="AF45" i="10"/>
  <c r="AE46" i="10"/>
  <c r="AF46" i="10"/>
  <c r="AE47" i="10"/>
  <c r="AF47" i="10"/>
  <c r="AE48" i="10"/>
  <c r="AF48" i="10"/>
  <c r="AE49" i="10"/>
  <c r="AF49" i="10"/>
  <c r="AE50" i="10"/>
  <c r="AF50" i="10"/>
  <c r="AE51" i="10"/>
  <c r="AF51" i="10"/>
  <c r="AE52" i="10"/>
  <c r="AF52" i="10"/>
  <c r="AE53" i="10"/>
  <c r="AF53" i="10"/>
  <c r="AE54" i="10"/>
  <c r="AF54" i="10"/>
  <c r="AE55" i="10"/>
  <c r="AF55" i="10"/>
  <c r="AE56" i="10"/>
  <c r="AF56" i="10"/>
  <c r="AE57" i="10"/>
  <c r="AF57" i="10"/>
  <c r="AE58" i="10"/>
  <c r="AF58" i="10"/>
  <c r="AE59" i="10"/>
  <c r="AF59" i="10"/>
  <c r="AE60" i="10"/>
  <c r="AF60" i="10"/>
  <c r="AE61" i="10"/>
  <c r="AF61" i="10"/>
  <c r="AE62" i="10"/>
  <c r="AF62" i="10"/>
  <c r="AE63" i="10"/>
  <c r="AF63" i="10"/>
  <c r="AE64" i="10"/>
  <c r="AF64" i="10"/>
  <c r="AE65" i="10"/>
  <c r="AF65" i="10"/>
  <c r="AE66" i="10"/>
  <c r="AF66" i="10"/>
  <c r="AE67" i="10"/>
  <c r="AF67" i="10"/>
  <c r="AE68" i="10"/>
  <c r="AF68" i="10"/>
  <c r="AE69" i="10"/>
  <c r="AF69" i="10"/>
  <c r="AE70" i="10"/>
  <c r="AF70" i="10"/>
  <c r="AE71" i="10"/>
  <c r="AF71" i="10"/>
  <c r="AE72" i="10"/>
  <c r="AF72" i="10"/>
  <c r="AE73" i="10"/>
  <c r="AF73" i="10"/>
  <c r="AE74" i="10"/>
  <c r="AF74" i="10"/>
  <c r="AE75" i="10"/>
  <c r="AF75" i="10"/>
  <c r="AE76" i="10"/>
  <c r="AF76" i="10"/>
  <c r="AE77" i="10"/>
  <c r="AF77" i="10"/>
  <c r="AE78" i="10"/>
  <c r="AF78" i="10"/>
  <c r="AE79" i="10"/>
  <c r="AF79" i="10"/>
  <c r="AE80" i="10"/>
  <c r="AF80" i="10"/>
  <c r="AE81" i="10"/>
  <c r="AF81" i="10"/>
  <c r="AE82" i="10"/>
  <c r="AF82" i="10"/>
  <c r="AE83" i="10"/>
  <c r="AF83" i="10"/>
  <c r="AE84" i="10"/>
  <c r="AF84" i="10"/>
  <c r="AE85" i="10"/>
  <c r="AF85" i="10"/>
  <c r="AE86" i="10"/>
  <c r="AF86" i="10"/>
  <c r="AE87" i="10"/>
  <c r="AF87" i="10"/>
  <c r="AE88" i="10"/>
  <c r="AF88" i="10"/>
  <c r="AE89" i="10"/>
  <c r="AF89" i="10"/>
  <c r="AE90" i="10"/>
  <c r="AF90" i="10"/>
  <c r="AE91" i="10"/>
  <c r="AF91" i="10"/>
  <c r="AE92" i="10"/>
  <c r="AF92" i="10"/>
  <c r="AE93" i="10"/>
  <c r="AF93" i="10"/>
  <c r="AE94" i="10"/>
  <c r="AF94" i="10"/>
  <c r="AE95" i="10"/>
  <c r="AF95" i="10"/>
  <c r="AE96" i="10"/>
  <c r="AF96" i="10"/>
  <c r="AE97" i="10"/>
  <c r="AF97" i="10"/>
  <c r="AE98" i="10"/>
  <c r="AF98" i="10"/>
  <c r="AE99" i="10"/>
  <c r="AF99" i="10"/>
  <c r="AE100" i="10"/>
  <c r="AF100" i="10"/>
  <c r="AE101" i="10"/>
  <c r="AF101" i="10"/>
  <c r="AE102" i="10"/>
  <c r="AF102" i="10"/>
  <c r="AE103" i="10"/>
  <c r="AF103" i="10"/>
  <c r="AE104" i="10"/>
  <c r="AF104" i="10"/>
  <c r="AE105" i="10"/>
  <c r="AF105" i="10"/>
  <c r="AE106" i="10"/>
  <c r="AF106" i="10"/>
  <c r="AE107" i="10"/>
  <c r="AF107" i="10"/>
  <c r="AE108" i="10"/>
  <c r="AF108" i="10"/>
  <c r="AE109" i="10"/>
  <c r="AF109" i="10"/>
  <c r="AE110" i="10"/>
  <c r="AF110" i="10"/>
  <c r="AE111" i="10"/>
  <c r="AF111" i="10"/>
  <c r="AE112" i="10"/>
  <c r="AF112" i="10"/>
  <c r="AE113" i="10"/>
  <c r="AF113" i="10"/>
  <c r="AE114" i="10"/>
  <c r="AF114" i="10"/>
  <c r="AE115" i="10"/>
  <c r="AF115" i="10"/>
  <c r="AE116" i="10"/>
  <c r="AF116" i="10"/>
  <c r="AE117" i="10"/>
  <c r="AF117" i="10"/>
  <c r="AE118" i="10"/>
  <c r="AF118" i="10"/>
  <c r="AE119" i="10"/>
  <c r="AF119" i="10"/>
  <c r="AE120" i="10"/>
  <c r="AF120" i="10"/>
  <c r="AE121" i="10"/>
  <c r="AF121" i="10"/>
  <c r="AE122" i="10"/>
  <c r="AF122" i="10"/>
  <c r="AE123" i="10"/>
  <c r="AF123" i="10"/>
  <c r="AE124" i="10"/>
  <c r="AF124" i="10"/>
  <c r="AE125" i="10"/>
  <c r="AF125" i="10"/>
  <c r="AE126" i="10"/>
  <c r="AF126" i="10"/>
  <c r="AE127" i="10"/>
  <c r="AF127" i="10"/>
  <c r="AE128" i="10"/>
  <c r="AF128" i="10"/>
  <c r="AE129" i="10"/>
  <c r="AF129" i="10"/>
  <c r="AE130" i="10"/>
  <c r="AF130" i="10"/>
  <c r="AB5" i="10"/>
  <c r="AC5" i="10"/>
  <c r="AB6" i="10"/>
  <c r="AC6" i="10"/>
  <c r="AB7" i="10"/>
  <c r="AC7" i="10"/>
  <c r="AB8" i="10"/>
  <c r="AC8" i="10"/>
  <c r="AB9" i="10"/>
  <c r="AC9" i="10"/>
  <c r="AB10" i="10"/>
  <c r="AC10" i="10"/>
  <c r="AB11" i="10"/>
  <c r="AC11" i="10"/>
  <c r="AB12" i="10"/>
  <c r="AC12" i="10"/>
  <c r="AB13" i="10"/>
  <c r="AC13" i="10"/>
  <c r="AB14" i="10"/>
  <c r="AC14" i="10"/>
  <c r="AB15" i="10"/>
  <c r="AC15" i="10"/>
  <c r="AB16" i="10"/>
  <c r="AC16" i="10"/>
  <c r="AB17" i="10"/>
  <c r="AC17" i="10"/>
  <c r="AB18" i="10"/>
  <c r="AC18" i="10"/>
  <c r="AB19" i="10"/>
  <c r="AC19" i="10"/>
  <c r="AB20" i="10"/>
  <c r="AC20" i="10"/>
  <c r="AB21" i="10"/>
  <c r="AC21" i="10"/>
  <c r="AB22" i="10"/>
  <c r="AC22" i="10"/>
  <c r="AB23" i="10"/>
  <c r="AC23" i="10"/>
  <c r="AB24" i="10"/>
  <c r="AC24" i="10"/>
  <c r="AB25" i="10"/>
  <c r="AC25" i="10"/>
  <c r="AB26" i="10"/>
  <c r="AC26" i="10"/>
  <c r="AB27" i="10"/>
  <c r="AC27" i="10"/>
  <c r="AB28" i="10"/>
  <c r="AC28" i="10"/>
  <c r="AB29" i="10"/>
  <c r="AC29" i="10"/>
  <c r="AB30" i="10"/>
  <c r="AC30" i="10"/>
  <c r="AB31" i="10"/>
  <c r="AC31" i="10"/>
  <c r="AB32" i="10"/>
  <c r="AC32" i="10"/>
  <c r="AB33" i="10"/>
  <c r="AC33" i="10"/>
  <c r="AB34" i="10"/>
  <c r="AC34" i="10"/>
  <c r="AB35" i="10"/>
  <c r="AC35" i="10"/>
  <c r="AB36" i="10"/>
  <c r="AC36" i="10"/>
  <c r="AB37" i="10"/>
  <c r="AC37" i="10"/>
  <c r="AB38" i="10"/>
  <c r="AC38" i="10"/>
  <c r="AB39" i="10"/>
  <c r="AC39" i="10"/>
  <c r="AB40" i="10"/>
  <c r="AC40" i="10"/>
  <c r="AB41" i="10"/>
  <c r="AC41" i="10"/>
  <c r="AB42" i="10"/>
  <c r="AC42" i="10"/>
  <c r="AB43" i="10"/>
  <c r="AC43" i="10"/>
  <c r="AB44" i="10"/>
  <c r="AC44" i="10"/>
  <c r="AB45" i="10"/>
  <c r="AC45" i="10"/>
  <c r="AB46" i="10"/>
  <c r="AC46" i="10"/>
  <c r="AB47" i="10"/>
  <c r="AC47" i="10"/>
  <c r="AB48" i="10"/>
  <c r="AC48" i="10"/>
  <c r="AB49" i="10"/>
  <c r="AC49" i="10"/>
  <c r="AB50" i="10"/>
  <c r="AC50" i="10"/>
  <c r="AB51" i="10"/>
  <c r="AC51" i="10"/>
  <c r="AB52" i="10"/>
  <c r="AC52" i="10"/>
  <c r="AB53" i="10"/>
  <c r="AC53" i="10"/>
  <c r="AB54" i="10"/>
  <c r="AC54" i="10"/>
  <c r="AB55" i="10"/>
  <c r="AC55" i="10"/>
  <c r="AB56" i="10"/>
  <c r="AC56" i="10"/>
  <c r="AB57" i="10"/>
  <c r="AC57" i="10"/>
  <c r="AB58" i="10"/>
  <c r="AC58" i="10"/>
  <c r="AB59" i="10"/>
  <c r="AC59" i="10"/>
  <c r="AB60" i="10"/>
  <c r="AC60" i="10"/>
  <c r="AB61" i="10"/>
  <c r="AC61" i="10"/>
  <c r="AB62" i="10"/>
  <c r="AC62" i="10"/>
  <c r="AB63" i="10"/>
  <c r="AC63" i="10"/>
  <c r="AB64" i="10"/>
  <c r="AC64" i="10"/>
  <c r="AB65" i="10"/>
  <c r="AC65" i="10"/>
  <c r="AB66" i="10"/>
  <c r="AC66" i="10"/>
  <c r="AB67" i="10"/>
  <c r="AC67" i="10"/>
  <c r="AB68" i="10"/>
  <c r="AC68" i="10"/>
  <c r="AB69" i="10"/>
  <c r="AC69" i="10"/>
  <c r="AB70" i="10"/>
  <c r="AC70" i="10"/>
  <c r="AB71" i="10"/>
  <c r="AC71" i="10"/>
  <c r="AB72" i="10"/>
  <c r="AC72" i="10"/>
  <c r="AB73" i="10"/>
  <c r="AC73" i="10"/>
  <c r="AB74" i="10"/>
  <c r="AC74" i="10"/>
  <c r="AB75" i="10"/>
  <c r="AC75" i="10"/>
  <c r="AB76" i="10"/>
  <c r="AC76" i="10"/>
  <c r="AB77" i="10"/>
  <c r="AC77" i="10"/>
  <c r="AB78" i="10"/>
  <c r="AC78" i="10"/>
  <c r="AB79" i="10"/>
  <c r="AC79" i="10"/>
  <c r="AB80" i="10"/>
  <c r="AC80" i="10"/>
  <c r="AB81" i="10"/>
  <c r="AC81" i="10"/>
  <c r="AB82" i="10"/>
  <c r="AC82" i="10"/>
  <c r="AB83" i="10"/>
  <c r="AC83" i="10"/>
  <c r="AB84" i="10"/>
  <c r="AC84" i="10"/>
  <c r="AB85" i="10"/>
  <c r="AC85" i="10"/>
  <c r="AB86" i="10"/>
  <c r="AC86" i="10"/>
  <c r="AB87" i="10"/>
  <c r="AC87" i="10"/>
  <c r="AB88" i="10"/>
  <c r="AC88" i="10"/>
  <c r="AB89" i="10"/>
  <c r="AC89" i="10"/>
  <c r="AB90" i="10"/>
  <c r="AC90" i="10"/>
  <c r="AB91" i="10"/>
  <c r="AC91" i="10"/>
  <c r="AB92" i="10"/>
  <c r="AC92" i="10"/>
  <c r="AB93" i="10"/>
  <c r="AC93" i="10"/>
  <c r="AB94" i="10"/>
  <c r="AC94" i="10"/>
  <c r="AB95" i="10"/>
  <c r="AC95" i="10"/>
  <c r="AB96" i="10"/>
  <c r="AC96" i="10"/>
  <c r="AB97" i="10"/>
  <c r="AC97" i="10"/>
  <c r="AB98" i="10"/>
  <c r="AC98" i="10"/>
  <c r="AB99" i="10"/>
  <c r="AC99" i="10"/>
  <c r="AB100" i="10"/>
  <c r="AC100" i="10"/>
  <c r="AB101" i="10"/>
  <c r="AC101" i="10"/>
  <c r="AB102" i="10"/>
  <c r="AC102" i="10"/>
  <c r="AB103" i="10"/>
  <c r="AC103" i="10"/>
  <c r="AB104" i="10"/>
  <c r="AC104" i="10"/>
  <c r="AB105" i="10"/>
  <c r="AC105" i="10"/>
  <c r="AB106" i="10"/>
  <c r="AC106" i="10"/>
  <c r="AB107" i="10"/>
  <c r="AC107" i="10"/>
  <c r="AB108" i="10"/>
  <c r="AC108" i="10"/>
  <c r="AB109" i="10"/>
  <c r="AC109" i="10"/>
  <c r="AB110" i="10"/>
  <c r="AC110" i="10"/>
  <c r="AB111" i="10"/>
  <c r="AC111" i="10"/>
  <c r="AB112" i="10"/>
  <c r="AC112" i="10"/>
  <c r="AB113" i="10"/>
  <c r="AC113" i="10"/>
  <c r="AB114" i="10"/>
  <c r="AC114" i="10"/>
  <c r="AB115" i="10"/>
  <c r="AC115" i="10"/>
  <c r="AB116" i="10"/>
  <c r="AC116" i="10"/>
  <c r="AB117" i="10"/>
  <c r="AC117" i="10"/>
  <c r="AB118" i="10"/>
  <c r="AC118" i="10"/>
  <c r="AB119" i="10"/>
  <c r="AC119" i="10"/>
  <c r="AB120" i="10"/>
  <c r="AC120" i="10"/>
  <c r="AB121" i="10"/>
  <c r="AC121" i="10"/>
  <c r="AB122" i="10"/>
  <c r="AC122" i="10"/>
  <c r="AB123" i="10"/>
  <c r="AC123" i="10"/>
  <c r="AB124" i="10"/>
  <c r="AC124" i="10"/>
  <c r="AB125" i="10"/>
  <c r="AC125" i="10"/>
  <c r="AB126" i="10"/>
  <c r="AC126" i="10"/>
  <c r="AB127" i="10"/>
  <c r="AC127" i="10"/>
  <c r="AB128" i="10"/>
  <c r="AC128" i="10"/>
  <c r="AB129" i="10"/>
  <c r="AC129" i="10"/>
  <c r="AB130" i="10"/>
  <c r="AC130" i="10"/>
  <c r="Y5" i="10"/>
  <c r="Z5" i="10"/>
  <c r="Y6" i="10"/>
  <c r="Z6" i="10"/>
  <c r="Y7" i="10"/>
  <c r="Z7" i="10"/>
  <c r="Y8" i="10"/>
  <c r="Z8" i="10"/>
  <c r="Y9" i="10"/>
  <c r="Z9" i="10"/>
  <c r="Y10" i="10"/>
  <c r="Z10" i="10"/>
  <c r="Y11" i="10"/>
  <c r="Z11" i="10"/>
  <c r="Y12" i="10"/>
  <c r="Z12" i="10"/>
  <c r="Y13" i="10"/>
  <c r="Z13" i="10"/>
  <c r="Y14" i="10"/>
  <c r="Z14" i="10"/>
  <c r="Y15" i="10"/>
  <c r="Z15" i="10"/>
  <c r="Y16" i="10"/>
  <c r="Z16" i="10"/>
  <c r="Y17" i="10"/>
  <c r="Z17" i="10"/>
  <c r="Y18" i="10"/>
  <c r="Z18" i="10"/>
  <c r="Y19" i="10"/>
  <c r="Z19" i="10"/>
  <c r="Y20" i="10"/>
  <c r="Z20" i="10"/>
  <c r="Y21" i="10"/>
  <c r="Z21" i="10"/>
  <c r="Y22" i="10"/>
  <c r="Z22" i="10"/>
  <c r="Y23" i="10"/>
  <c r="Z23" i="10"/>
  <c r="Y24" i="10"/>
  <c r="Z24" i="10"/>
  <c r="Y25" i="10"/>
  <c r="Z25" i="10"/>
  <c r="Y26" i="10"/>
  <c r="Z26" i="10"/>
  <c r="Y27" i="10"/>
  <c r="Z27" i="10"/>
  <c r="Y28" i="10"/>
  <c r="Z28" i="10"/>
  <c r="Y29" i="10"/>
  <c r="Z29" i="10"/>
  <c r="Y30" i="10"/>
  <c r="Z30" i="10"/>
  <c r="Y31" i="10"/>
  <c r="Z31" i="10"/>
  <c r="Y32" i="10"/>
  <c r="Z32" i="10"/>
  <c r="Y33" i="10"/>
  <c r="Z33" i="10"/>
  <c r="Y34" i="10"/>
  <c r="Z34" i="10"/>
  <c r="Y35" i="10"/>
  <c r="Z35" i="10"/>
  <c r="Y36" i="10"/>
  <c r="Z36" i="10"/>
  <c r="Y37" i="10"/>
  <c r="Z37" i="10"/>
  <c r="Y38" i="10"/>
  <c r="Z38" i="10"/>
  <c r="Y39" i="10"/>
  <c r="Z39" i="10"/>
  <c r="Y40" i="10"/>
  <c r="Z40" i="10"/>
  <c r="Y41" i="10"/>
  <c r="Z41" i="10"/>
  <c r="Y42" i="10"/>
  <c r="Z42" i="10"/>
  <c r="Y43" i="10"/>
  <c r="Z43" i="10"/>
  <c r="Y44" i="10"/>
  <c r="Z44" i="10"/>
  <c r="Y45" i="10"/>
  <c r="Z45" i="10"/>
  <c r="Y46" i="10"/>
  <c r="Z46" i="10"/>
  <c r="Y47" i="10"/>
  <c r="Z47" i="10"/>
  <c r="Y48" i="10"/>
  <c r="Z48" i="10"/>
  <c r="Y49" i="10"/>
  <c r="Z49" i="10"/>
  <c r="Y50" i="10"/>
  <c r="Z50" i="10"/>
  <c r="Y51" i="10"/>
  <c r="Z51" i="10"/>
  <c r="Y52" i="10"/>
  <c r="Z52" i="10"/>
  <c r="Y53" i="10"/>
  <c r="Z53" i="10"/>
  <c r="Y54" i="10"/>
  <c r="Z54" i="10"/>
  <c r="Y55" i="10"/>
  <c r="Z55" i="10"/>
  <c r="Y56" i="10"/>
  <c r="Z56" i="10"/>
  <c r="Y57" i="10"/>
  <c r="Z57" i="10"/>
  <c r="Y58" i="10"/>
  <c r="Z58" i="10"/>
  <c r="Y59" i="10"/>
  <c r="Z59" i="10"/>
  <c r="Y60" i="10"/>
  <c r="Z60" i="10"/>
  <c r="Y61" i="10"/>
  <c r="Z61" i="10"/>
  <c r="Y62" i="10"/>
  <c r="Z62" i="10"/>
  <c r="Y63" i="10"/>
  <c r="Z63" i="10"/>
  <c r="Y64" i="10"/>
  <c r="Z64" i="10"/>
  <c r="Y65" i="10"/>
  <c r="Z65" i="10"/>
  <c r="Y66" i="10"/>
  <c r="Z66" i="10"/>
  <c r="Y67" i="10"/>
  <c r="Z67" i="10"/>
  <c r="Y68" i="10"/>
  <c r="Z68" i="10"/>
  <c r="Y69" i="10"/>
  <c r="Z69" i="10"/>
  <c r="Y70" i="10"/>
  <c r="Z70" i="10"/>
  <c r="Y71" i="10"/>
  <c r="Z71" i="10"/>
  <c r="Y72" i="10"/>
  <c r="Z72" i="10"/>
  <c r="Y73" i="10"/>
  <c r="Z73" i="10"/>
  <c r="Y74" i="10"/>
  <c r="Z74" i="10"/>
  <c r="Y75" i="10"/>
  <c r="Z75" i="10"/>
  <c r="Y76" i="10"/>
  <c r="Z76" i="10"/>
  <c r="Y77" i="10"/>
  <c r="Z77" i="10"/>
  <c r="Y78" i="10"/>
  <c r="Z78" i="10"/>
  <c r="Y79" i="10"/>
  <c r="Z79" i="10"/>
  <c r="Y80" i="10"/>
  <c r="Z80" i="10"/>
  <c r="Y81" i="10"/>
  <c r="Z81" i="10"/>
  <c r="Y82" i="10"/>
  <c r="Z82" i="10"/>
  <c r="Y83" i="10"/>
  <c r="Z83" i="10"/>
  <c r="Y84" i="10"/>
  <c r="Z84" i="10"/>
  <c r="Y85" i="10"/>
  <c r="Z85" i="10"/>
  <c r="Y86" i="10"/>
  <c r="Z86" i="10"/>
  <c r="Y87" i="10"/>
  <c r="Z87" i="10"/>
  <c r="Y88" i="10"/>
  <c r="Z88" i="10"/>
  <c r="Y89" i="10"/>
  <c r="Z89" i="10"/>
  <c r="Y90" i="10"/>
  <c r="Z90" i="10"/>
  <c r="Y91" i="10"/>
  <c r="Z91" i="10"/>
  <c r="Y92" i="10"/>
  <c r="Z92" i="10"/>
  <c r="Y93" i="10"/>
  <c r="Z93" i="10"/>
  <c r="Y94" i="10"/>
  <c r="Z94" i="10"/>
  <c r="Y95" i="10"/>
  <c r="Z95" i="10"/>
  <c r="Y96" i="10"/>
  <c r="Z96" i="10"/>
  <c r="Y97" i="10"/>
  <c r="Z97" i="10"/>
  <c r="Y98" i="10"/>
  <c r="Z98" i="10"/>
  <c r="Y99" i="10"/>
  <c r="Z99" i="10"/>
  <c r="Y100" i="10"/>
  <c r="Z100" i="10"/>
  <c r="Y101" i="10"/>
  <c r="Z101" i="10"/>
  <c r="Y102" i="10"/>
  <c r="Z102" i="10"/>
  <c r="Y103" i="10"/>
  <c r="Z103" i="10"/>
  <c r="Y104" i="10"/>
  <c r="Z104" i="10"/>
  <c r="Y105" i="10"/>
  <c r="Z105" i="10"/>
  <c r="Y106" i="10"/>
  <c r="Z106" i="10"/>
  <c r="Y107" i="10"/>
  <c r="Z107" i="10"/>
  <c r="Y108" i="10"/>
  <c r="Z108" i="10"/>
  <c r="Y109" i="10"/>
  <c r="Z109" i="10"/>
  <c r="Y110" i="10"/>
  <c r="Z110" i="10"/>
  <c r="Y111" i="10"/>
  <c r="Z111" i="10"/>
  <c r="Y112" i="10"/>
  <c r="Z112" i="10"/>
  <c r="Y113" i="10"/>
  <c r="Z113" i="10"/>
  <c r="Y114" i="10"/>
  <c r="Z114" i="10"/>
  <c r="Y115" i="10"/>
  <c r="Z115" i="10"/>
  <c r="Y116" i="10"/>
  <c r="Z116" i="10"/>
  <c r="Y117" i="10"/>
  <c r="Z117" i="10"/>
  <c r="Y118" i="10"/>
  <c r="Z118" i="10"/>
  <c r="Y119" i="10"/>
  <c r="Z119" i="10"/>
  <c r="Y120" i="10"/>
  <c r="Z120" i="10"/>
  <c r="Y121" i="10"/>
  <c r="Z121" i="10"/>
  <c r="Y122" i="10"/>
  <c r="Z122" i="10"/>
  <c r="Y123" i="10"/>
  <c r="Z123" i="10"/>
  <c r="Y124" i="10"/>
  <c r="Z124" i="10"/>
  <c r="Y125" i="10"/>
  <c r="Z125" i="10"/>
  <c r="Y126" i="10"/>
  <c r="Z126" i="10"/>
  <c r="Y127" i="10"/>
  <c r="Z127" i="10"/>
  <c r="Y128" i="10"/>
  <c r="Z128" i="10"/>
  <c r="Y129" i="10"/>
  <c r="Z129" i="10"/>
  <c r="Y130" i="10"/>
  <c r="Z130" i="10"/>
  <c r="V5" i="10"/>
  <c r="W5" i="10"/>
  <c r="V6" i="10"/>
  <c r="W6" i="10"/>
  <c r="V7" i="10"/>
  <c r="W7" i="10"/>
  <c r="V8" i="10"/>
  <c r="W8" i="10"/>
  <c r="V9" i="10"/>
  <c r="W9" i="10"/>
  <c r="V10" i="10"/>
  <c r="W10" i="10"/>
  <c r="V11" i="10"/>
  <c r="W11" i="10"/>
  <c r="V12" i="10"/>
  <c r="W12" i="10"/>
  <c r="V13" i="10"/>
  <c r="W13" i="10"/>
  <c r="V14" i="10"/>
  <c r="W14" i="10"/>
  <c r="V15" i="10"/>
  <c r="W15" i="10"/>
  <c r="V16" i="10"/>
  <c r="W16" i="10"/>
  <c r="V17" i="10"/>
  <c r="W17" i="10"/>
  <c r="V18" i="10"/>
  <c r="W18" i="10"/>
  <c r="V19" i="10"/>
  <c r="W19" i="10"/>
  <c r="V20" i="10"/>
  <c r="W20" i="10"/>
  <c r="V21" i="10"/>
  <c r="W21" i="10"/>
  <c r="V22" i="10"/>
  <c r="W22" i="10"/>
  <c r="V23" i="10"/>
  <c r="W23" i="10"/>
  <c r="V24" i="10"/>
  <c r="W24" i="10"/>
  <c r="V25" i="10"/>
  <c r="W25" i="10"/>
  <c r="V26" i="10"/>
  <c r="W26" i="10"/>
  <c r="V27" i="10"/>
  <c r="W27" i="10"/>
  <c r="V28" i="10"/>
  <c r="W28" i="10"/>
  <c r="V29" i="10"/>
  <c r="W29" i="10"/>
  <c r="V30" i="10"/>
  <c r="W30" i="10"/>
  <c r="V31" i="10"/>
  <c r="W31" i="10"/>
  <c r="V32" i="10"/>
  <c r="W32" i="10"/>
  <c r="V33" i="10"/>
  <c r="W33" i="10"/>
  <c r="V34" i="10"/>
  <c r="W34" i="10"/>
  <c r="V35" i="10"/>
  <c r="W35" i="10"/>
  <c r="V36" i="10"/>
  <c r="W36" i="10"/>
  <c r="V37" i="10"/>
  <c r="W37" i="10"/>
  <c r="V38" i="10"/>
  <c r="W38" i="10"/>
  <c r="V39" i="10"/>
  <c r="W39" i="10"/>
  <c r="V40" i="10"/>
  <c r="W40" i="10"/>
  <c r="V41" i="10"/>
  <c r="W41" i="10"/>
  <c r="V42" i="10"/>
  <c r="W42" i="10"/>
  <c r="V43" i="10"/>
  <c r="W43" i="10"/>
  <c r="V44" i="10"/>
  <c r="W44" i="10"/>
  <c r="V45" i="10"/>
  <c r="W45" i="10"/>
  <c r="V46" i="10"/>
  <c r="W46" i="10"/>
  <c r="V47" i="10"/>
  <c r="W47" i="10"/>
  <c r="V48" i="10"/>
  <c r="W48" i="10"/>
  <c r="V49" i="10"/>
  <c r="W49" i="10"/>
  <c r="V50" i="10"/>
  <c r="W50" i="10"/>
  <c r="V51" i="10"/>
  <c r="W51" i="10"/>
  <c r="V52" i="10"/>
  <c r="W52" i="10"/>
  <c r="V53" i="10"/>
  <c r="W53" i="10"/>
  <c r="V54" i="10"/>
  <c r="W54" i="10"/>
  <c r="V55" i="10"/>
  <c r="W55" i="10"/>
  <c r="V56" i="10"/>
  <c r="W56" i="10"/>
  <c r="V57" i="10"/>
  <c r="W57" i="10"/>
  <c r="V58" i="10"/>
  <c r="W58" i="10"/>
  <c r="V59" i="10"/>
  <c r="W59" i="10"/>
  <c r="V60" i="10"/>
  <c r="W60" i="10"/>
  <c r="V61" i="10"/>
  <c r="W61" i="10"/>
  <c r="V62" i="10"/>
  <c r="W62" i="10"/>
  <c r="V63" i="10"/>
  <c r="W63" i="10"/>
  <c r="V64" i="10"/>
  <c r="W64" i="10"/>
  <c r="V65" i="10"/>
  <c r="W65" i="10"/>
  <c r="V66" i="10"/>
  <c r="W66" i="10"/>
  <c r="V67" i="10"/>
  <c r="W67" i="10"/>
  <c r="V68" i="10"/>
  <c r="W68" i="10"/>
  <c r="V69" i="10"/>
  <c r="W69" i="10"/>
  <c r="V70" i="10"/>
  <c r="W70" i="10"/>
  <c r="V71" i="10"/>
  <c r="W71" i="10"/>
  <c r="V72" i="10"/>
  <c r="W72" i="10"/>
  <c r="V73" i="10"/>
  <c r="W73" i="10"/>
  <c r="V74" i="10"/>
  <c r="W74" i="10"/>
  <c r="V75" i="10"/>
  <c r="W75" i="10"/>
  <c r="V76" i="10"/>
  <c r="W76" i="10"/>
  <c r="V77" i="10"/>
  <c r="W77" i="10"/>
  <c r="V78" i="10"/>
  <c r="W78" i="10"/>
  <c r="V79" i="10"/>
  <c r="W79" i="10"/>
  <c r="V80" i="10"/>
  <c r="W80" i="10"/>
  <c r="V81" i="10"/>
  <c r="W81" i="10"/>
  <c r="V82" i="10"/>
  <c r="W82" i="10"/>
  <c r="V83" i="10"/>
  <c r="W83" i="10"/>
  <c r="V84" i="10"/>
  <c r="W84" i="10"/>
  <c r="V85" i="10"/>
  <c r="W85" i="10"/>
  <c r="V86" i="10"/>
  <c r="W86" i="10"/>
  <c r="V87" i="10"/>
  <c r="W87" i="10"/>
  <c r="V88" i="10"/>
  <c r="W88" i="10"/>
  <c r="V89" i="10"/>
  <c r="W89" i="10"/>
  <c r="V90" i="10"/>
  <c r="W90" i="10"/>
  <c r="V91" i="10"/>
  <c r="W91" i="10"/>
  <c r="V92" i="10"/>
  <c r="W92" i="10"/>
  <c r="V93" i="10"/>
  <c r="W93" i="10"/>
  <c r="V94" i="10"/>
  <c r="W94" i="10"/>
  <c r="V95" i="10"/>
  <c r="W95" i="10"/>
  <c r="V96" i="10"/>
  <c r="W96" i="10"/>
  <c r="V97" i="10"/>
  <c r="W97" i="10"/>
  <c r="V98" i="10"/>
  <c r="W98" i="10"/>
  <c r="V99" i="10"/>
  <c r="W99" i="10"/>
  <c r="V100" i="10"/>
  <c r="W100" i="10"/>
  <c r="V101" i="10"/>
  <c r="W101" i="10"/>
  <c r="V102" i="10"/>
  <c r="W102" i="10"/>
  <c r="V103" i="10"/>
  <c r="W103" i="10"/>
  <c r="V104" i="10"/>
  <c r="W104" i="10"/>
  <c r="V105" i="10"/>
  <c r="W105" i="10"/>
  <c r="V106" i="10"/>
  <c r="W106" i="10"/>
  <c r="V107" i="10"/>
  <c r="W107" i="10"/>
  <c r="V108" i="10"/>
  <c r="W108" i="10"/>
  <c r="V109" i="10"/>
  <c r="W109" i="10"/>
  <c r="V110" i="10"/>
  <c r="W110" i="10"/>
  <c r="V111" i="10"/>
  <c r="W111" i="10"/>
  <c r="V112" i="10"/>
  <c r="W112" i="10"/>
  <c r="V113" i="10"/>
  <c r="W113" i="10"/>
  <c r="V114" i="10"/>
  <c r="W114" i="10"/>
  <c r="V115" i="10"/>
  <c r="W115" i="10"/>
  <c r="V116" i="10"/>
  <c r="W116" i="10"/>
  <c r="V117" i="10"/>
  <c r="W117" i="10"/>
  <c r="V118" i="10"/>
  <c r="W118" i="10"/>
  <c r="V119" i="10"/>
  <c r="W119" i="10"/>
  <c r="V120" i="10"/>
  <c r="W120" i="10"/>
  <c r="V121" i="10"/>
  <c r="W121" i="10"/>
  <c r="V122" i="10"/>
  <c r="W122" i="10"/>
  <c r="V123" i="10"/>
  <c r="W123" i="10"/>
  <c r="V124" i="10"/>
  <c r="W124" i="10"/>
  <c r="V125" i="10"/>
  <c r="W125" i="10"/>
  <c r="V126" i="10"/>
  <c r="W126" i="10"/>
  <c r="V127" i="10"/>
  <c r="W127" i="10"/>
  <c r="V128" i="10"/>
  <c r="W128" i="10"/>
  <c r="V129" i="10"/>
  <c r="W129" i="10"/>
  <c r="V130" i="10"/>
  <c r="W130" i="10"/>
  <c r="S5" i="10"/>
  <c r="T5" i="10"/>
  <c r="S6" i="10"/>
  <c r="T6" i="10"/>
  <c r="S7" i="10"/>
  <c r="T7" i="10"/>
  <c r="S8" i="10"/>
  <c r="T8" i="10"/>
  <c r="S9" i="10"/>
  <c r="T9" i="10"/>
  <c r="S10" i="10"/>
  <c r="T10" i="10"/>
  <c r="S11" i="10"/>
  <c r="T11" i="10"/>
  <c r="S12" i="10"/>
  <c r="T12" i="10"/>
  <c r="S13" i="10"/>
  <c r="T13" i="10"/>
  <c r="S14" i="10"/>
  <c r="T14" i="10"/>
  <c r="S15" i="10"/>
  <c r="T15" i="10"/>
  <c r="S16" i="10"/>
  <c r="T16" i="10"/>
  <c r="S17" i="10"/>
  <c r="T17" i="10"/>
  <c r="S18" i="10"/>
  <c r="T18" i="10"/>
  <c r="S19" i="10"/>
  <c r="T19" i="10"/>
  <c r="S20" i="10"/>
  <c r="T20" i="10"/>
  <c r="S21" i="10"/>
  <c r="T21" i="10"/>
  <c r="S22" i="10"/>
  <c r="T22" i="10"/>
  <c r="S23" i="10"/>
  <c r="T23" i="10"/>
  <c r="S24" i="10"/>
  <c r="T24" i="10"/>
  <c r="S25" i="10"/>
  <c r="T25" i="10"/>
  <c r="S26" i="10"/>
  <c r="T26" i="10"/>
  <c r="S27" i="10"/>
  <c r="T27" i="10"/>
  <c r="S28" i="10"/>
  <c r="T28" i="10"/>
  <c r="S29" i="10"/>
  <c r="T29" i="10"/>
  <c r="S30" i="10"/>
  <c r="T30" i="10"/>
  <c r="S31" i="10"/>
  <c r="T31" i="10"/>
  <c r="S32" i="10"/>
  <c r="T32" i="10"/>
  <c r="S33" i="10"/>
  <c r="T33" i="10"/>
  <c r="S34" i="10"/>
  <c r="T34" i="10"/>
  <c r="S35" i="10"/>
  <c r="T35" i="10"/>
  <c r="S36" i="10"/>
  <c r="T36" i="10"/>
  <c r="S37" i="10"/>
  <c r="T37" i="10"/>
  <c r="S38" i="10"/>
  <c r="T38" i="10"/>
  <c r="S39" i="10"/>
  <c r="T39" i="10"/>
  <c r="S40" i="10"/>
  <c r="T40" i="10"/>
  <c r="S41" i="10"/>
  <c r="T41" i="10"/>
  <c r="S42" i="10"/>
  <c r="T42" i="10"/>
  <c r="S43" i="10"/>
  <c r="T43" i="10"/>
  <c r="S44" i="10"/>
  <c r="T44" i="10"/>
  <c r="S45" i="10"/>
  <c r="T45" i="10"/>
  <c r="S46" i="10"/>
  <c r="T46" i="10"/>
  <c r="S47" i="10"/>
  <c r="T47" i="10"/>
  <c r="S48" i="10"/>
  <c r="T48" i="10"/>
  <c r="S49" i="10"/>
  <c r="T49" i="10"/>
  <c r="S50" i="10"/>
  <c r="T50" i="10"/>
  <c r="S51" i="10"/>
  <c r="T51" i="10"/>
  <c r="S52" i="10"/>
  <c r="T52" i="10"/>
  <c r="S53" i="10"/>
  <c r="T53" i="10"/>
  <c r="S54" i="10"/>
  <c r="T54" i="10"/>
  <c r="S55" i="10"/>
  <c r="T55" i="10"/>
  <c r="S56" i="10"/>
  <c r="T56" i="10"/>
  <c r="S57" i="10"/>
  <c r="T57" i="10"/>
  <c r="S58" i="10"/>
  <c r="T58" i="10"/>
  <c r="S59" i="10"/>
  <c r="T59" i="10"/>
  <c r="S60" i="10"/>
  <c r="T60" i="10"/>
  <c r="S61" i="10"/>
  <c r="T61" i="10"/>
  <c r="S62" i="10"/>
  <c r="T62" i="10"/>
  <c r="S63" i="10"/>
  <c r="T63" i="10"/>
  <c r="S64" i="10"/>
  <c r="T64" i="10"/>
  <c r="S65" i="10"/>
  <c r="T65" i="10"/>
  <c r="S66" i="10"/>
  <c r="T66" i="10"/>
  <c r="S67" i="10"/>
  <c r="T67" i="10"/>
  <c r="S68" i="10"/>
  <c r="T68" i="10"/>
  <c r="S69" i="10"/>
  <c r="T69" i="10"/>
  <c r="S70" i="10"/>
  <c r="T70" i="10"/>
  <c r="S71" i="10"/>
  <c r="T71" i="10"/>
  <c r="S72" i="10"/>
  <c r="T72" i="10"/>
  <c r="S73" i="10"/>
  <c r="T73" i="10"/>
  <c r="S74" i="10"/>
  <c r="T74" i="10"/>
  <c r="S75" i="10"/>
  <c r="T75" i="10"/>
  <c r="S76" i="10"/>
  <c r="T76" i="10"/>
  <c r="S77" i="10"/>
  <c r="T77" i="10"/>
  <c r="S78" i="10"/>
  <c r="T78" i="10"/>
  <c r="S79" i="10"/>
  <c r="T79" i="10"/>
  <c r="S80" i="10"/>
  <c r="T80" i="10"/>
  <c r="S81" i="10"/>
  <c r="T81" i="10"/>
  <c r="S82" i="10"/>
  <c r="T82" i="10"/>
  <c r="S83" i="10"/>
  <c r="T83" i="10"/>
  <c r="S84" i="10"/>
  <c r="T84" i="10"/>
  <c r="S85" i="10"/>
  <c r="T85" i="10"/>
  <c r="S86" i="10"/>
  <c r="T86" i="10"/>
  <c r="S87" i="10"/>
  <c r="T87" i="10"/>
  <c r="S88" i="10"/>
  <c r="T88" i="10"/>
  <c r="S89" i="10"/>
  <c r="T89" i="10"/>
  <c r="S90" i="10"/>
  <c r="T90" i="10"/>
  <c r="S91" i="10"/>
  <c r="T91" i="10"/>
  <c r="S92" i="10"/>
  <c r="T92" i="10"/>
  <c r="S93" i="10"/>
  <c r="T93" i="10"/>
  <c r="S94" i="10"/>
  <c r="T94" i="10"/>
  <c r="S95" i="10"/>
  <c r="T95" i="10"/>
  <c r="S96" i="10"/>
  <c r="T96" i="10"/>
  <c r="S97" i="10"/>
  <c r="T97" i="10"/>
  <c r="S98" i="10"/>
  <c r="T98" i="10"/>
  <c r="S99" i="10"/>
  <c r="T99" i="10"/>
  <c r="S100" i="10"/>
  <c r="T100" i="10"/>
  <c r="S101" i="10"/>
  <c r="T101" i="10"/>
  <c r="S102" i="10"/>
  <c r="T102" i="10"/>
  <c r="S103" i="10"/>
  <c r="T103" i="10"/>
  <c r="S104" i="10"/>
  <c r="T104" i="10"/>
  <c r="S105" i="10"/>
  <c r="T105" i="10"/>
  <c r="S106" i="10"/>
  <c r="T106" i="10"/>
  <c r="S107" i="10"/>
  <c r="T107" i="10"/>
  <c r="S108" i="10"/>
  <c r="T108" i="10"/>
  <c r="S109" i="10"/>
  <c r="T109" i="10"/>
  <c r="S110" i="10"/>
  <c r="T110" i="10"/>
  <c r="S111" i="10"/>
  <c r="T111" i="10"/>
  <c r="S112" i="10"/>
  <c r="T112" i="10"/>
  <c r="S113" i="10"/>
  <c r="T113" i="10"/>
  <c r="S114" i="10"/>
  <c r="T114" i="10"/>
  <c r="S115" i="10"/>
  <c r="T115" i="10"/>
  <c r="S116" i="10"/>
  <c r="T116" i="10"/>
  <c r="S117" i="10"/>
  <c r="T117" i="10"/>
  <c r="S118" i="10"/>
  <c r="T118" i="10"/>
  <c r="S119" i="10"/>
  <c r="T119" i="10"/>
  <c r="S120" i="10"/>
  <c r="T120" i="10"/>
  <c r="S121" i="10"/>
  <c r="T121" i="10"/>
  <c r="S122" i="10"/>
  <c r="T122" i="10"/>
  <c r="S123" i="10"/>
  <c r="T123" i="10"/>
  <c r="S124" i="10"/>
  <c r="T124" i="10"/>
  <c r="S125" i="10"/>
  <c r="T125" i="10"/>
  <c r="S126" i="10"/>
  <c r="T126" i="10"/>
  <c r="S127" i="10"/>
  <c r="T127" i="10"/>
  <c r="S128" i="10"/>
  <c r="T128" i="10"/>
  <c r="S129" i="10"/>
  <c r="T129" i="10"/>
  <c r="S130" i="10"/>
  <c r="T130" i="10"/>
  <c r="P5" i="10"/>
  <c r="Q5" i="10"/>
  <c r="P6" i="10"/>
  <c r="Q6" i="10"/>
  <c r="P7" i="10"/>
  <c r="Q7" i="10"/>
  <c r="P8" i="10"/>
  <c r="Q8" i="10"/>
  <c r="P9" i="10"/>
  <c r="Q9" i="10"/>
  <c r="P10" i="10"/>
  <c r="Q10" i="10"/>
  <c r="P11" i="10"/>
  <c r="Q11" i="10"/>
  <c r="P12" i="10"/>
  <c r="Q12" i="10"/>
  <c r="P13" i="10"/>
  <c r="Q13" i="10"/>
  <c r="P14" i="10"/>
  <c r="Q14" i="10"/>
  <c r="P15" i="10"/>
  <c r="Q15" i="10"/>
  <c r="P16" i="10"/>
  <c r="Q16" i="10"/>
  <c r="P17" i="10"/>
  <c r="Q17" i="10"/>
  <c r="P18" i="10"/>
  <c r="Q18" i="10"/>
  <c r="P19" i="10"/>
  <c r="Q19" i="10"/>
  <c r="P20" i="10"/>
  <c r="Q20" i="10"/>
  <c r="P21" i="10"/>
  <c r="Q21" i="10"/>
  <c r="P22" i="10"/>
  <c r="Q22" i="10"/>
  <c r="P23" i="10"/>
  <c r="Q23" i="10"/>
  <c r="P24" i="10"/>
  <c r="Q24" i="10"/>
  <c r="P25" i="10"/>
  <c r="Q25" i="10"/>
  <c r="P26" i="10"/>
  <c r="Q26" i="10"/>
  <c r="P27" i="10"/>
  <c r="Q27" i="10"/>
  <c r="P28" i="10"/>
  <c r="Q28" i="10"/>
  <c r="P29" i="10"/>
  <c r="Q29" i="10"/>
  <c r="P30" i="10"/>
  <c r="Q30" i="10"/>
  <c r="P31" i="10"/>
  <c r="Q31" i="10"/>
  <c r="P32" i="10"/>
  <c r="Q32" i="10"/>
  <c r="P33" i="10"/>
  <c r="Q33" i="10"/>
  <c r="P34" i="10"/>
  <c r="Q34" i="10"/>
  <c r="P35" i="10"/>
  <c r="Q35" i="10"/>
  <c r="P36" i="10"/>
  <c r="Q36" i="10"/>
  <c r="P37" i="10"/>
  <c r="Q37" i="10"/>
  <c r="P38" i="10"/>
  <c r="Q38" i="10"/>
  <c r="P39" i="10"/>
  <c r="Q39" i="10"/>
  <c r="P40" i="10"/>
  <c r="Q40" i="10"/>
  <c r="P41" i="10"/>
  <c r="Q41" i="10"/>
  <c r="P42" i="10"/>
  <c r="Q42" i="10"/>
  <c r="P43" i="10"/>
  <c r="Q43" i="10"/>
  <c r="P44" i="10"/>
  <c r="Q44" i="10"/>
  <c r="P45" i="10"/>
  <c r="Q45" i="10"/>
  <c r="P46" i="10"/>
  <c r="Q46" i="10"/>
  <c r="P47" i="10"/>
  <c r="Q47" i="10"/>
  <c r="P48" i="10"/>
  <c r="Q48" i="10"/>
  <c r="P49" i="10"/>
  <c r="Q49" i="10"/>
  <c r="P50" i="10"/>
  <c r="Q50" i="10"/>
  <c r="P51" i="10"/>
  <c r="Q51" i="10"/>
  <c r="P52" i="10"/>
  <c r="Q52" i="10"/>
  <c r="P53" i="10"/>
  <c r="Q53" i="10"/>
  <c r="P54" i="10"/>
  <c r="Q54" i="10"/>
  <c r="P55" i="10"/>
  <c r="Q55" i="10"/>
  <c r="P56" i="10"/>
  <c r="Q56" i="10"/>
  <c r="P57" i="10"/>
  <c r="Q57" i="10"/>
  <c r="P58" i="10"/>
  <c r="Q58" i="10"/>
  <c r="P59" i="10"/>
  <c r="Q59" i="10"/>
  <c r="P60" i="10"/>
  <c r="Q60" i="10"/>
  <c r="P61" i="10"/>
  <c r="Q61" i="10"/>
  <c r="P62" i="10"/>
  <c r="Q62" i="10"/>
  <c r="P63" i="10"/>
  <c r="Q63" i="10"/>
  <c r="P64" i="10"/>
  <c r="Q64" i="10"/>
  <c r="P65" i="10"/>
  <c r="Q65" i="10"/>
  <c r="P66" i="10"/>
  <c r="Q66" i="10"/>
  <c r="P67" i="10"/>
  <c r="Q67" i="10"/>
  <c r="P68" i="10"/>
  <c r="Q68" i="10"/>
  <c r="P69" i="10"/>
  <c r="Q69" i="10"/>
  <c r="P70" i="10"/>
  <c r="Q70" i="10"/>
  <c r="P71" i="10"/>
  <c r="Q71" i="10"/>
  <c r="P72" i="10"/>
  <c r="Q72" i="10"/>
  <c r="P73" i="10"/>
  <c r="Q73" i="10"/>
  <c r="P74" i="10"/>
  <c r="Q74" i="10"/>
  <c r="P75" i="10"/>
  <c r="Q75" i="10"/>
  <c r="P76" i="10"/>
  <c r="Q76" i="10"/>
  <c r="P77" i="10"/>
  <c r="Q77" i="10"/>
  <c r="P78" i="10"/>
  <c r="Q78" i="10"/>
  <c r="P79" i="10"/>
  <c r="Q79" i="10"/>
  <c r="P80" i="10"/>
  <c r="Q80" i="10"/>
  <c r="P81" i="10"/>
  <c r="Q81" i="10"/>
  <c r="P82" i="10"/>
  <c r="Q82" i="10"/>
  <c r="P83" i="10"/>
  <c r="Q83" i="10"/>
  <c r="P84" i="10"/>
  <c r="Q84" i="10"/>
  <c r="P85" i="10"/>
  <c r="Q85" i="10"/>
  <c r="P86" i="10"/>
  <c r="Q86" i="10"/>
  <c r="P87" i="10"/>
  <c r="Q87" i="10"/>
  <c r="P88" i="10"/>
  <c r="Q88" i="10"/>
  <c r="P89" i="10"/>
  <c r="Q89" i="10"/>
  <c r="P90" i="10"/>
  <c r="Q90" i="10"/>
  <c r="P91" i="10"/>
  <c r="Q91" i="10"/>
  <c r="P92" i="10"/>
  <c r="Q92" i="10"/>
  <c r="P93" i="10"/>
  <c r="Q93" i="10"/>
  <c r="P94" i="10"/>
  <c r="Q94" i="10"/>
  <c r="P95" i="10"/>
  <c r="Q95" i="10"/>
  <c r="P96" i="10"/>
  <c r="Q96" i="10"/>
  <c r="P97" i="10"/>
  <c r="Q97" i="10"/>
  <c r="P98" i="10"/>
  <c r="Q98" i="10"/>
  <c r="P99" i="10"/>
  <c r="Q99" i="10"/>
  <c r="P100" i="10"/>
  <c r="Q100" i="10"/>
  <c r="P101" i="10"/>
  <c r="Q101" i="10"/>
  <c r="P102" i="10"/>
  <c r="Q102" i="10"/>
  <c r="P103" i="10"/>
  <c r="Q103" i="10"/>
  <c r="P104" i="10"/>
  <c r="Q104" i="10"/>
  <c r="P105" i="10"/>
  <c r="Q105" i="10"/>
  <c r="P106" i="10"/>
  <c r="Q106" i="10"/>
  <c r="P107" i="10"/>
  <c r="Q107" i="10"/>
  <c r="P108" i="10"/>
  <c r="Q108" i="10"/>
  <c r="P109" i="10"/>
  <c r="Q109" i="10"/>
  <c r="P110" i="10"/>
  <c r="Q110" i="10"/>
  <c r="P111" i="10"/>
  <c r="Q111" i="10"/>
  <c r="P112" i="10"/>
  <c r="Q112" i="10"/>
  <c r="P113" i="10"/>
  <c r="Q113" i="10"/>
  <c r="P114" i="10"/>
  <c r="Q114" i="10"/>
  <c r="P115" i="10"/>
  <c r="Q115" i="10"/>
  <c r="P116" i="10"/>
  <c r="Q116" i="10"/>
  <c r="P117" i="10"/>
  <c r="Q117" i="10"/>
  <c r="P118" i="10"/>
  <c r="Q118" i="10"/>
  <c r="P119" i="10"/>
  <c r="Q119" i="10"/>
  <c r="P120" i="10"/>
  <c r="Q120" i="10"/>
  <c r="P121" i="10"/>
  <c r="Q121" i="10"/>
  <c r="P122" i="10"/>
  <c r="Q122" i="10"/>
  <c r="P123" i="10"/>
  <c r="Q123" i="10"/>
  <c r="P124" i="10"/>
  <c r="Q124" i="10"/>
  <c r="P125" i="10"/>
  <c r="Q125" i="10"/>
  <c r="P126" i="10"/>
  <c r="Q126" i="10"/>
  <c r="P127" i="10"/>
  <c r="Q127" i="10"/>
  <c r="P128" i="10"/>
  <c r="Q128" i="10"/>
  <c r="P129" i="10"/>
  <c r="Q129" i="10"/>
  <c r="P130" i="10"/>
  <c r="Q130" i="10"/>
  <c r="M5" i="10"/>
  <c r="N5" i="10"/>
  <c r="M6" i="10"/>
  <c r="N6" i="10"/>
  <c r="M7" i="10"/>
  <c r="N7" i="10"/>
  <c r="M8" i="10"/>
  <c r="N8" i="10"/>
  <c r="M9" i="10"/>
  <c r="N9" i="10"/>
  <c r="M10" i="10"/>
  <c r="N10" i="10"/>
  <c r="M11" i="10"/>
  <c r="N11" i="10"/>
  <c r="M12" i="10"/>
  <c r="N12" i="10"/>
  <c r="M13" i="10"/>
  <c r="N13" i="10"/>
  <c r="M14" i="10"/>
  <c r="N14" i="10"/>
  <c r="M15" i="10"/>
  <c r="N15" i="10"/>
  <c r="M16" i="10"/>
  <c r="N16" i="10"/>
  <c r="M17" i="10"/>
  <c r="N17" i="10"/>
  <c r="M18" i="10"/>
  <c r="N18" i="10"/>
  <c r="M19" i="10"/>
  <c r="N19" i="10"/>
  <c r="M20" i="10"/>
  <c r="N20" i="10"/>
  <c r="M21" i="10"/>
  <c r="N21" i="10"/>
  <c r="M22" i="10"/>
  <c r="N22" i="10"/>
  <c r="M23" i="10"/>
  <c r="N23" i="10"/>
  <c r="M24" i="10"/>
  <c r="N24" i="10"/>
  <c r="M25" i="10"/>
  <c r="N25" i="10"/>
  <c r="M26" i="10"/>
  <c r="N26" i="10"/>
  <c r="M27" i="10"/>
  <c r="N27" i="10"/>
  <c r="M28" i="10"/>
  <c r="N28" i="10"/>
  <c r="M29" i="10"/>
  <c r="N29" i="10"/>
  <c r="M30" i="10"/>
  <c r="N30" i="10"/>
  <c r="M31" i="10"/>
  <c r="N31" i="10"/>
  <c r="M32" i="10"/>
  <c r="N32" i="10"/>
  <c r="M33" i="10"/>
  <c r="N33" i="10"/>
  <c r="M34" i="10"/>
  <c r="N34" i="10"/>
  <c r="M35" i="10"/>
  <c r="N35" i="10"/>
  <c r="M36" i="10"/>
  <c r="N36" i="10"/>
  <c r="M37" i="10"/>
  <c r="N37" i="10"/>
  <c r="M38" i="10"/>
  <c r="N38" i="10"/>
  <c r="M39" i="10"/>
  <c r="N39" i="10"/>
  <c r="M40" i="10"/>
  <c r="N40" i="10"/>
  <c r="M41" i="10"/>
  <c r="N41" i="10"/>
  <c r="M42" i="10"/>
  <c r="N42" i="10"/>
  <c r="M43" i="10"/>
  <c r="N43" i="10"/>
  <c r="M44" i="10"/>
  <c r="N44" i="10"/>
  <c r="M45" i="10"/>
  <c r="N45" i="10"/>
  <c r="M46" i="10"/>
  <c r="N46" i="10"/>
  <c r="M47" i="10"/>
  <c r="N47" i="10"/>
  <c r="M48" i="10"/>
  <c r="N48" i="10"/>
  <c r="M49" i="10"/>
  <c r="N49" i="10"/>
  <c r="M50" i="10"/>
  <c r="N50" i="10"/>
  <c r="M51" i="10"/>
  <c r="N51" i="10"/>
  <c r="M52" i="10"/>
  <c r="N52" i="10"/>
  <c r="M53" i="10"/>
  <c r="N53" i="10"/>
  <c r="M54" i="10"/>
  <c r="N54" i="10"/>
  <c r="M55" i="10"/>
  <c r="N55" i="10"/>
  <c r="M56" i="10"/>
  <c r="N56" i="10"/>
  <c r="M57" i="10"/>
  <c r="N57" i="10"/>
  <c r="M58" i="10"/>
  <c r="N58" i="10"/>
  <c r="M59" i="10"/>
  <c r="N59" i="10"/>
  <c r="M60" i="10"/>
  <c r="N60" i="10"/>
  <c r="M61" i="10"/>
  <c r="N61" i="10"/>
  <c r="M62" i="10"/>
  <c r="N62" i="10"/>
  <c r="M63" i="10"/>
  <c r="N63" i="10"/>
  <c r="M64" i="10"/>
  <c r="N64" i="10"/>
  <c r="M65" i="10"/>
  <c r="N65" i="10"/>
  <c r="M66" i="10"/>
  <c r="N66" i="10"/>
  <c r="M67" i="10"/>
  <c r="N67" i="10"/>
  <c r="M68" i="10"/>
  <c r="N68" i="10"/>
  <c r="M69" i="10"/>
  <c r="N69" i="10"/>
  <c r="M70" i="10"/>
  <c r="N70" i="10"/>
  <c r="M71" i="10"/>
  <c r="N71" i="10"/>
  <c r="M72" i="10"/>
  <c r="N72" i="10"/>
  <c r="M73" i="10"/>
  <c r="N73" i="10"/>
  <c r="M74" i="10"/>
  <c r="N74" i="10"/>
  <c r="M75" i="10"/>
  <c r="N75" i="10"/>
  <c r="M76" i="10"/>
  <c r="N76" i="10"/>
  <c r="M77" i="10"/>
  <c r="N77" i="10"/>
  <c r="M78" i="10"/>
  <c r="N78" i="10"/>
  <c r="M79" i="10"/>
  <c r="N79" i="10"/>
  <c r="M80" i="10"/>
  <c r="N80" i="10"/>
  <c r="M81" i="10"/>
  <c r="N81" i="10"/>
  <c r="M82" i="10"/>
  <c r="N82" i="10"/>
  <c r="M83" i="10"/>
  <c r="N83" i="10"/>
  <c r="M84" i="10"/>
  <c r="N84" i="10"/>
  <c r="M85" i="10"/>
  <c r="N85" i="10"/>
  <c r="M86" i="10"/>
  <c r="N86" i="10"/>
  <c r="M87" i="10"/>
  <c r="N87" i="10"/>
  <c r="M88" i="10"/>
  <c r="N88" i="10"/>
  <c r="M89" i="10"/>
  <c r="N89" i="10"/>
  <c r="M90" i="10"/>
  <c r="N90" i="10"/>
  <c r="M91" i="10"/>
  <c r="N91" i="10"/>
  <c r="M92" i="10"/>
  <c r="N92" i="10"/>
  <c r="M93" i="10"/>
  <c r="N93" i="10"/>
  <c r="M94" i="10"/>
  <c r="N94" i="10"/>
  <c r="M95" i="10"/>
  <c r="N95" i="10"/>
  <c r="M96" i="10"/>
  <c r="N96" i="10"/>
  <c r="M97" i="10"/>
  <c r="N97" i="10"/>
  <c r="M98" i="10"/>
  <c r="N98" i="10"/>
  <c r="M99" i="10"/>
  <c r="N99" i="10"/>
  <c r="M100" i="10"/>
  <c r="N100" i="10"/>
  <c r="M101" i="10"/>
  <c r="N101" i="10"/>
  <c r="M102" i="10"/>
  <c r="N102" i="10"/>
  <c r="M103" i="10"/>
  <c r="N103" i="10"/>
  <c r="M104" i="10"/>
  <c r="N104" i="10"/>
  <c r="M105" i="10"/>
  <c r="N105" i="10"/>
  <c r="M106" i="10"/>
  <c r="N106" i="10"/>
  <c r="M107" i="10"/>
  <c r="N107" i="10"/>
  <c r="M108" i="10"/>
  <c r="N108" i="10"/>
  <c r="M109" i="10"/>
  <c r="N109" i="10"/>
  <c r="M110" i="10"/>
  <c r="N110" i="10"/>
  <c r="M111" i="10"/>
  <c r="N111" i="10"/>
  <c r="M112" i="10"/>
  <c r="N112" i="10"/>
  <c r="M113" i="10"/>
  <c r="N113" i="10"/>
  <c r="M114" i="10"/>
  <c r="N114" i="10"/>
  <c r="M115" i="10"/>
  <c r="N115" i="10"/>
  <c r="M116" i="10"/>
  <c r="N116" i="10"/>
  <c r="M117" i="10"/>
  <c r="N117" i="10"/>
  <c r="M118" i="10"/>
  <c r="N118" i="10"/>
  <c r="M119" i="10"/>
  <c r="N119" i="10"/>
  <c r="M120" i="10"/>
  <c r="N120" i="10"/>
  <c r="M121" i="10"/>
  <c r="N121" i="10"/>
  <c r="M122" i="10"/>
  <c r="N122" i="10"/>
  <c r="M123" i="10"/>
  <c r="N123" i="10"/>
  <c r="M124" i="10"/>
  <c r="N124" i="10"/>
  <c r="M125" i="10"/>
  <c r="N125" i="10"/>
  <c r="M126" i="10"/>
  <c r="N126" i="10"/>
  <c r="M127" i="10"/>
  <c r="N127" i="10"/>
  <c r="M128" i="10"/>
  <c r="N128" i="10"/>
  <c r="M129" i="10"/>
  <c r="N129" i="10"/>
  <c r="M130" i="10"/>
  <c r="N130" i="10"/>
  <c r="J5" i="10"/>
  <c r="K5" i="10"/>
  <c r="J6" i="10"/>
  <c r="K6" i="10"/>
  <c r="J7" i="10"/>
  <c r="K7" i="10"/>
  <c r="J8" i="10"/>
  <c r="K8" i="10"/>
  <c r="J9" i="10"/>
  <c r="K9" i="10"/>
  <c r="J10" i="10"/>
  <c r="K10" i="10"/>
  <c r="J11" i="10"/>
  <c r="K11" i="10"/>
  <c r="J12" i="10"/>
  <c r="K12" i="10"/>
  <c r="J13" i="10"/>
  <c r="K13" i="10"/>
  <c r="J14" i="10"/>
  <c r="K14" i="10"/>
  <c r="J15" i="10"/>
  <c r="K15" i="10"/>
  <c r="J16" i="10"/>
  <c r="K16" i="10"/>
  <c r="J17" i="10"/>
  <c r="K17" i="10"/>
  <c r="J18" i="10"/>
  <c r="K18" i="10"/>
  <c r="J19" i="10"/>
  <c r="K19" i="10"/>
  <c r="J20" i="10"/>
  <c r="K20" i="10"/>
  <c r="J21" i="10"/>
  <c r="K21" i="10"/>
  <c r="J22" i="10"/>
  <c r="K22" i="10"/>
  <c r="J23" i="10"/>
  <c r="K23" i="10"/>
  <c r="J24" i="10"/>
  <c r="K24" i="10"/>
  <c r="J25" i="10"/>
  <c r="K25" i="10"/>
  <c r="J26" i="10"/>
  <c r="K26" i="10"/>
  <c r="J27" i="10"/>
  <c r="K27" i="10"/>
  <c r="J28" i="10"/>
  <c r="K28" i="10"/>
  <c r="J29" i="10"/>
  <c r="K29" i="10"/>
  <c r="J30" i="10"/>
  <c r="K30" i="10"/>
  <c r="J31" i="10"/>
  <c r="K31" i="10"/>
  <c r="J32" i="10"/>
  <c r="K32" i="10"/>
  <c r="J33" i="10"/>
  <c r="K33" i="10"/>
  <c r="J34" i="10"/>
  <c r="K34" i="10"/>
  <c r="J35" i="10"/>
  <c r="K35" i="10"/>
  <c r="J36" i="10"/>
  <c r="K36" i="10"/>
  <c r="J37" i="10"/>
  <c r="K37" i="10"/>
  <c r="J38" i="10"/>
  <c r="K38" i="10"/>
  <c r="J39" i="10"/>
  <c r="K39" i="10"/>
  <c r="J40" i="10"/>
  <c r="K40" i="10"/>
  <c r="J41" i="10"/>
  <c r="K41" i="10"/>
  <c r="J42" i="10"/>
  <c r="K42" i="10"/>
  <c r="J43" i="10"/>
  <c r="K43" i="10"/>
  <c r="J44" i="10"/>
  <c r="K44" i="10"/>
  <c r="J45" i="10"/>
  <c r="K45" i="10"/>
  <c r="J46" i="10"/>
  <c r="K46" i="10"/>
  <c r="J47" i="10"/>
  <c r="K47" i="10"/>
  <c r="J48" i="10"/>
  <c r="K48" i="10"/>
  <c r="J49" i="10"/>
  <c r="K49" i="10"/>
  <c r="J50" i="10"/>
  <c r="K50" i="10"/>
  <c r="J51" i="10"/>
  <c r="K51" i="10"/>
  <c r="J52" i="10"/>
  <c r="K52" i="10"/>
  <c r="J53" i="10"/>
  <c r="K53" i="10"/>
  <c r="J54" i="10"/>
  <c r="K54" i="10"/>
  <c r="J55" i="10"/>
  <c r="K55" i="10"/>
  <c r="J56" i="10"/>
  <c r="K56" i="10"/>
  <c r="J57" i="10"/>
  <c r="K57" i="10"/>
  <c r="J58" i="10"/>
  <c r="K58" i="10"/>
  <c r="J59" i="10"/>
  <c r="K59" i="10"/>
  <c r="J60" i="10"/>
  <c r="K60" i="10"/>
  <c r="J61" i="10"/>
  <c r="K61" i="10"/>
  <c r="J62" i="10"/>
  <c r="K62" i="10"/>
  <c r="J63" i="10"/>
  <c r="K63" i="10"/>
  <c r="J64" i="10"/>
  <c r="K64" i="10"/>
  <c r="J65" i="10"/>
  <c r="K65" i="10"/>
  <c r="J66" i="10"/>
  <c r="K66" i="10"/>
  <c r="J67" i="10"/>
  <c r="K67" i="10"/>
  <c r="J68" i="10"/>
  <c r="K68" i="10"/>
  <c r="J69" i="10"/>
  <c r="K69" i="10"/>
  <c r="J70" i="10"/>
  <c r="K70" i="10"/>
  <c r="J71" i="10"/>
  <c r="K71" i="10"/>
  <c r="J72" i="10"/>
  <c r="K72" i="10"/>
  <c r="J73" i="10"/>
  <c r="K73" i="10"/>
  <c r="J74" i="10"/>
  <c r="K74" i="10"/>
  <c r="J75" i="10"/>
  <c r="K75" i="10"/>
  <c r="J76" i="10"/>
  <c r="K76" i="10"/>
  <c r="J77" i="10"/>
  <c r="K77" i="10"/>
  <c r="J78" i="10"/>
  <c r="K78" i="10"/>
  <c r="J79" i="10"/>
  <c r="K79" i="10"/>
  <c r="J80" i="10"/>
  <c r="K80" i="10"/>
  <c r="J81" i="10"/>
  <c r="K81" i="10"/>
  <c r="J82" i="10"/>
  <c r="K82" i="10"/>
  <c r="J83" i="10"/>
  <c r="K83" i="10"/>
  <c r="J84" i="10"/>
  <c r="K84" i="10"/>
  <c r="J85" i="10"/>
  <c r="K85" i="10"/>
  <c r="J86" i="10"/>
  <c r="K86" i="10"/>
  <c r="J87" i="10"/>
  <c r="K87" i="10"/>
  <c r="J88" i="10"/>
  <c r="K88" i="10"/>
  <c r="J89" i="10"/>
  <c r="K89" i="10"/>
  <c r="J90" i="10"/>
  <c r="K90" i="10"/>
  <c r="J91" i="10"/>
  <c r="K91" i="10"/>
  <c r="J92" i="10"/>
  <c r="K92" i="10"/>
  <c r="J93" i="10"/>
  <c r="K93" i="10"/>
  <c r="J94" i="10"/>
  <c r="K94" i="10"/>
  <c r="J95" i="10"/>
  <c r="K95" i="10"/>
  <c r="J96" i="10"/>
  <c r="K96" i="10"/>
  <c r="J97" i="10"/>
  <c r="K97" i="10"/>
  <c r="J98" i="10"/>
  <c r="K98" i="10"/>
  <c r="J99" i="10"/>
  <c r="K99" i="10"/>
  <c r="J100" i="10"/>
  <c r="K100" i="10"/>
  <c r="J101" i="10"/>
  <c r="K101" i="10"/>
  <c r="J102" i="10"/>
  <c r="K102" i="10"/>
  <c r="J103" i="10"/>
  <c r="K103" i="10"/>
  <c r="J104" i="10"/>
  <c r="K104" i="10"/>
  <c r="J105" i="10"/>
  <c r="K105" i="10"/>
  <c r="J106" i="10"/>
  <c r="K106" i="10"/>
  <c r="J107" i="10"/>
  <c r="K107" i="10"/>
  <c r="J108" i="10"/>
  <c r="K108" i="10"/>
  <c r="J109" i="10"/>
  <c r="K109" i="10"/>
  <c r="J110" i="10"/>
  <c r="K110" i="10"/>
  <c r="J111" i="10"/>
  <c r="K111" i="10"/>
  <c r="J112" i="10"/>
  <c r="K112" i="10"/>
  <c r="J113" i="10"/>
  <c r="K113" i="10"/>
  <c r="J114" i="10"/>
  <c r="K114" i="10"/>
  <c r="J115" i="10"/>
  <c r="K115" i="10"/>
  <c r="J116" i="10"/>
  <c r="K116" i="10"/>
  <c r="J117" i="10"/>
  <c r="K117" i="10"/>
  <c r="J118" i="10"/>
  <c r="K118" i="10"/>
  <c r="J119" i="10"/>
  <c r="K119" i="10"/>
  <c r="J120" i="10"/>
  <c r="K120" i="10"/>
  <c r="J121" i="10"/>
  <c r="K121" i="10"/>
  <c r="J122" i="10"/>
  <c r="K122" i="10"/>
  <c r="J123" i="10"/>
  <c r="K123" i="10"/>
  <c r="J124" i="10"/>
  <c r="K124" i="10"/>
  <c r="J125" i="10"/>
  <c r="K125" i="10"/>
  <c r="J126" i="10"/>
  <c r="K126" i="10"/>
  <c r="J127" i="10"/>
  <c r="K127" i="10"/>
  <c r="J128" i="10"/>
  <c r="K128" i="10"/>
  <c r="J129" i="10"/>
  <c r="K129" i="10"/>
  <c r="J130" i="10"/>
  <c r="K130" i="10"/>
  <c r="G5" i="10"/>
  <c r="H5" i="10"/>
  <c r="G6" i="10"/>
  <c r="H6" i="10"/>
  <c r="G7" i="10"/>
  <c r="H7" i="10"/>
  <c r="G8" i="10"/>
  <c r="H8" i="10"/>
  <c r="G9" i="10"/>
  <c r="H9" i="10"/>
  <c r="G10" i="10"/>
  <c r="H10" i="10"/>
  <c r="G11" i="10"/>
  <c r="H11" i="10"/>
  <c r="G12" i="10"/>
  <c r="H12" i="10"/>
  <c r="G13" i="10"/>
  <c r="H13" i="10"/>
  <c r="G14" i="10"/>
  <c r="H14" i="10"/>
  <c r="G15" i="10"/>
  <c r="H15" i="10"/>
  <c r="G16" i="10"/>
  <c r="H16" i="10"/>
  <c r="G17" i="10"/>
  <c r="H17" i="10"/>
  <c r="G18" i="10"/>
  <c r="H18" i="10"/>
  <c r="G19" i="10"/>
  <c r="H19" i="10"/>
  <c r="G20" i="10"/>
  <c r="H20" i="10"/>
  <c r="G21" i="10"/>
  <c r="H21" i="10"/>
  <c r="G22" i="10"/>
  <c r="H22" i="10"/>
  <c r="G23" i="10"/>
  <c r="H23" i="10"/>
  <c r="G24" i="10"/>
  <c r="H24" i="10"/>
  <c r="G25" i="10"/>
  <c r="H25" i="10"/>
  <c r="G26" i="10"/>
  <c r="H26" i="10"/>
  <c r="G27" i="10"/>
  <c r="H27" i="10"/>
  <c r="G28" i="10"/>
  <c r="H28" i="10"/>
  <c r="G29" i="10"/>
  <c r="H29" i="10"/>
  <c r="G30" i="10"/>
  <c r="H30" i="10"/>
  <c r="G31" i="10"/>
  <c r="H31" i="10"/>
  <c r="G32" i="10"/>
  <c r="H32" i="10"/>
  <c r="G33" i="10"/>
  <c r="H33" i="10"/>
  <c r="G34" i="10"/>
  <c r="H34" i="10"/>
  <c r="G35" i="10"/>
  <c r="H35" i="10"/>
  <c r="G36" i="10"/>
  <c r="H36" i="10"/>
  <c r="G37" i="10"/>
  <c r="H37" i="10"/>
  <c r="G38" i="10"/>
  <c r="H38" i="10"/>
  <c r="G39" i="10"/>
  <c r="H39" i="10"/>
  <c r="G40" i="10"/>
  <c r="H40" i="10"/>
  <c r="G41" i="10"/>
  <c r="H41" i="10"/>
  <c r="G42" i="10"/>
  <c r="H42" i="10"/>
  <c r="G43" i="10"/>
  <c r="H43" i="10"/>
  <c r="G44" i="10"/>
  <c r="H44" i="10"/>
  <c r="G45" i="10"/>
  <c r="H45" i="10"/>
  <c r="G46" i="10"/>
  <c r="H46" i="10"/>
  <c r="G47" i="10"/>
  <c r="H47" i="10"/>
  <c r="G48" i="10"/>
  <c r="H48" i="10"/>
  <c r="G49" i="10"/>
  <c r="H49" i="10"/>
  <c r="G50" i="10"/>
  <c r="H50" i="10"/>
  <c r="G51" i="10"/>
  <c r="H51" i="10"/>
  <c r="G52" i="10"/>
  <c r="H52" i="10"/>
  <c r="G53" i="10"/>
  <c r="H53" i="10"/>
  <c r="G54" i="10"/>
  <c r="H54" i="10"/>
  <c r="G55" i="10"/>
  <c r="H55" i="10"/>
  <c r="G56" i="10"/>
  <c r="H56" i="10"/>
  <c r="G57" i="10"/>
  <c r="H57" i="10"/>
  <c r="G58" i="10"/>
  <c r="H58" i="10"/>
  <c r="G59" i="10"/>
  <c r="H59" i="10"/>
  <c r="G60" i="10"/>
  <c r="H60" i="10"/>
  <c r="G61" i="10"/>
  <c r="H61" i="10"/>
  <c r="G62" i="10"/>
  <c r="H62" i="10"/>
  <c r="G63" i="10"/>
  <c r="H63" i="10"/>
  <c r="G64" i="10"/>
  <c r="H64" i="10"/>
  <c r="G65" i="10"/>
  <c r="H65" i="10"/>
  <c r="G66" i="10"/>
  <c r="H66" i="10"/>
  <c r="G67" i="10"/>
  <c r="H67" i="10"/>
  <c r="G68" i="10"/>
  <c r="H68" i="10"/>
  <c r="G69" i="10"/>
  <c r="H69" i="10"/>
  <c r="G70" i="10"/>
  <c r="H70" i="10"/>
  <c r="G71" i="10"/>
  <c r="H71" i="10"/>
  <c r="G72" i="10"/>
  <c r="H72" i="10"/>
  <c r="G73" i="10"/>
  <c r="H73" i="10"/>
  <c r="G74" i="10"/>
  <c r="H74" i="10"/>
  <c r="G75" i="10"/>
  <c r="H75" i="10"/>
  <c r="G76" i="10"/>
  <c r="H76" i="10"/>
  <c r="G77" i="10"/>
  <c r="H77" i="10"/>
  <c r="G78" i="10"/>
  <c r="H78" i="10"/>
  <c r="G79" i="10"/>
  <c r="H79" i="10"/>
  <c r="G80" i="10"/>
  <c r="H80" i="10"/>
  <c r="G81" i="10"/>
  <c r="H81" i="10"/>
  <c r="G82" i="10"/>
  <c r="H82" i="10"/>
  <c r="G83" i="10"/>
  <c r="H83" i="10"/>
  <c r="G84" i="10"/>
  <c r="H84" i="10"/>
  <c r="G85" i="10"/>
  <c r="H85" i="10"/>
  <c r="G86" i="10"/>
  <c r="H86" i="10"/>
  <c r="G87" i="10"/>
  <c r="H87" i="10"/>
  <c r="G88" i="10"/>
  <c r="H88" i="10"/>
  <c r="G89" i="10"/>
  <c r="H89" i="10"/>
  <c r="G90" i="10"/>
  <c r="H90" i="10"/>
  <c r="G91" i="10"/>
  <c r="H91" i="10"/>
  <c r="G92" i="10"/>
  <c r="H92" i="10"/>
  <c r="G93" i="10"/>
  <c r="H93" i="10"/>
  <c r="G94" i="10"/>
  <c r="H94" i="10"/>
  <c r="G95" i="10"/>
  <c r="H95" i="10"/>
  <c r="G96" i="10"/>
  <c r="H96" i="10"/>
  <c r="G97" i="10"/>
  <c r="H97" i="10"/>
  <c r="G98" i="10"/>
  <c r="H98" i="10"/>
  <c r="G99" i="10"/>
  <c r="H99" i="10"/>
  <c r="G100" i="10"/>
  <c r="H100" i="10"/>
  <c r="G101" i="10"/>
  <c r="H101" i="10"/>
  <c r="G102" i="10"/>
  <c r="H102" i="10"/>
  <c r="G103" i="10"/>
  <c r="H103" i="10"/>
  <c r="G104" i="10"/>
  <c r="H104" i="10"/>
  <c r="G105" i="10"/>
  <c r="H105" i="10"/>
  <c r="G106" i="10"/>
  <c r="H106" i="10"/>
  <c r="G107" i="10"/>
  <c r="H107" i="10"/>
  <c r="G108" i="10"/>
  <c r="H108" i="10"/>
  <c r="G109" i="10"/>
  <c r="H109" i="10"/>
  <c r="G110" i="10"/>
  <c r="H110" i="10"/>
  <c r="G111" i="10"/>
  <c r="H111" i="10"/>
  <c r="G112" i="10"/>
  <c r="H112" i="10"/>
  <c r="G113" i="10"/>
  <c r="H113" i="10"/>
  <c r="G114" i="10"/>
  <c r="H114" i="10"/>
  <c r="G115" i="10"/>
  <c r="H115" i="10"/>
  <c r="G116" i="10"/>
  <c r="H116" i="10"/>
  <c r="G117" i="10"/>
  <c r="H117" i="10"/>
  <c r="G118" i="10"/>
  <c r="H118" i="10"/>
  <c r="G119" i="10"/>
  <c r="H119" i="10"/>
  <c r="G120" i="10"/>
  <c r="H120" i="10"/>
  <c r="G121" i="10"/>
  <c r="H121" i="10"/>
  <c r="G122" i="10"/>
  <c r="H122" i="10"/>
  <c r="G123" i="10"/>
  <c r="H123" i="10"/>
  <c r="G124" i="10"/>
  <c r="H124" i="10"/>
  <c r="G125" i="10"/>
  <c r="H125" i="10"/>
  <c r="G126" i="10"/>
  <c r="H126" i="10"/>
  <c r="G127" i="10"/>
  <c r="H127" i="10"/>
  <c r="G128" i="10"/>
  <c r="H128" i="10"/>
  <c r="G129" i="10"/>
  <c r="H129" i="10"/>
  <c r="G130" i="10"/>
  <c r="H130" i="10"/>
  <c r="D5" i="10"/>
  <c r="E5" i="10"/>
  <c r="D6" i="10"/>
  <c r="E6" i="10"/>
  <c r="D7" i="10"/>
  <c r="E7" i="10"/>
  <c r="D8" i="10"/>
  <c r="E8" i="10"/>
  <c r="D9" i="10"/>
  <c r="E9" i="10"/>
  <c r="D10" i="10"/>
  <c r="E10" i="10"/>
  <c r="D11" i="10"/>
  <c r="E11" i="10"/>
  <c r="D12" i="10"/>
  <c r="E12" i="10"/>
  <c r="D13" i="10"/>
  <c r="E13" i="10"/>
  <c r="D14" i="10"/>
  <c r="E14" i="10"/>
  <c r="D15" i="10"/>
  <c r="E15" i="10"/>
  <c r="D16" i="10"/>
  <c r="E16" i="10"/>
  <c r="D17" i="10"/>
  <c r="E17" i="10"/>
  <c r="D18" i="10"/>
  <c r="E18" i="10"/>
  <c r="D19" i="10"/>
  <c r="E19" i="10"/>
  <c r="D20" i="10"/>
  <c r="E20" i="10"/>
  <c r="D21" i="10"/>
  <c r="E21" i="10"/>
  <c r="D22" i="10"/>
  <c r="E22" i="10"/>
  <c r="D23" i="10"/>
  <c r="E23" i="10"/>
  <c r="D24" i="10"/>
  <c r="E24" i="10"/>
  <c r="D25" i="10"/>
  <c r="E25" i="10"/>
  <c r="D26" i="10"/>
  <c r="E26" i="10"/>
  <c r="D27" i="10"/>
  <c r="E27" i="10"/>
  <c r="D28" i="10"/>
  <c r="E28" i="10"/>
  <c r="D29" i="10"/>
  <c r="E29" i="10"/>
  <c r="D30" i="10"/>
  <c r="E30" i="10"/>
  <c r="D31" i="10"/>
  <c r="E31" i="10"/>
  <c r="D32" i="10"/>
  <c r="E32" i="10"/>
  <c r="D33" i="10"/>
  <c r="E33" i="10"/>
  <c r="D34" i="10"/>
  <c r="E34" i="10"/>
  <c r="D35" i="10"/>
  <c r="E35" i="10"/>
  <c r="D36" i="10"/>
  <c r="E36" i="10"/>
  <c r="D37" i="10"/>
  <c r="E37" i="10"/>
  <c r="D38" i="10"/>
  <c r="E38" i="10"/>
  <c r="D39" i="10"/>
  <c r="E39" i="10"/>
  <c r="D40" i="10"/>
  <c r="E40" i="10"/>
  <c r="D41" i="10"/>
  <c r="E41" i="10"/>
  <c r="D42" i="10"/>
  <c r="E42" i="10"/>
  <c r="D43" i="10"/>
  <c r="E43" i="10"/>
  <c r="D44" i="10"/>
  <c r="E44" i="10"/>
  <c r="D45" i="10"/>
  <c r="E45" i="10"/>
  <c r="D46" i="10"/>
  <c r="E46" i="10"/>
  <c r="D47" i="10"/>
  <c r="E47" i="10"/>
  <c r="D48" i="10"/>
  <c r="E48" i="10"/>
  <c r="D49" i="10"/>
  <c r="E49" i="10"/>
  <c r="D50" i="10"/>
  <c r="E50" i="10"/>
  <c r="D51" i="10"/>
  <c r="E51" i="10"/>
  <c r="D52" i="10"/>
  <c r="E52" i="10"/>
  <c r="D53" i="10"/>
  <c r="E53" i="10"/>
  <c r="D54" i="10"/>
  <c r="E54" i="10"/>
  <c r="D55" i="10"/>
  <c r="E55" i="10"/>
  <c r="D56" i="10"/>
  <c r="E56" i="10"/>
  <c r="D57" i="10"/>
  <c r="E57" i="10"/>
  <c r="D58" i="10"/>
  <c r="E58" i="10"/>
  <c r="D59" i="10"/>
  <c r="E59" i="10"/>
  <c r="D60" i="10"/>
  <c r="E60" i="10"/>
  <c r="D61" i="10"/>
  <c r="E61" i="10"/>
  <c r="D62" i="10"/>
  <c r="E62" i="10"/>
  <c r="D63" i="10"/>
  <c r="E63" i="10"/>
  <c r="D64" i="10"/>
  <c r="E64" i="10"/>
  <c r="D65" i="10"/>
  <c r="E65" i="10"/>
  <c r="D66" i="10"/>
  <c r="E66" i="10"/>
  <c r="D67" i="10"/>
  <c r="E67" i="10"/>
  <c r="D68" i="10"/>
  <c r="E68" i="10"/>
  <c r="D69" i="10"/>
  <c r="E69" i="10"/>
  <c r="D70" i="10"/>
  <c r="E70" i="10"/>
  <c r="D71" i="10"/>
  <c r="E71" i="10"/>
  <c r="D72" i="10"/>
  <c r="E72" i="10"/>
  <c r="D73" i="10"/>
  <c r="E73" i="10"/>
  <c r="D74" i="10"/>
  <c r="E74" i="10"/>
  <c r="D75" i="10"/>
  <c r="E75" i="10"/>
  <c r="D76" i="10"/>
  <c r="E76" i="10"/>
  <c r="D77" i="10"/>
  <c r="E77" i="10"/>
  <c r="D78" i="10"/>
  <c r="E78" i="10"/>
  <c r="D79" i="10"/>
  <c r="E79" i="10"/>
  <c r="D80" i="10"/>
  <c r="E80" i="10"/>
  <c r="D81" i="10"/>
  <c r="E81" i="10"/>
  <c r="D82" i="10"/>
  <c r="E82" i="10"/>
  <c r="D83" i="10"/>
  <c r="E83" i="10"/>
  <c r="D84" i="10"/>
  <c r="E84" i="10"/>
  <c r="D85" i="10"/>
  <c r="E85" i="10"/>
  <c r="D86" i="10"/>
  <c r="E86" i="10"/>
  <c r="D87" i="10"/>
  <c r="E87" i="10"/>
  <c r="D88" i="10"/>
  <c r="E88" i="10"/>
  <c r="D89" i="10"/>
  <c r="E89" i="10"/>
  <c r="D90" i="10"/>
  <c r="E90" i="10"/>
  <c r="D91" i="10"/>
  <c r="E91" i="10"/>
  <c r="D92" i="10"/>
  <c r="E92" i="10"/>
  <c r="D93" i="10"/>
  <c r="E93" i="10"/>
  <c r="D94" i="10"/>
  <c r="E94" i="10"/>
  <c r="D95" i="10"/>
  <c r="E95" i="10"/>
  <c r="D96" i="10"/>
  <c r="E96" i="10"/>
  <c r="D97" i="10"/>
  <c r="E97" i="10"/>
  <c r="D98" i="10"/>
  <c r="E98" i="10"/>
  <c r="D99" i="10"/>
  <c r="E99" i="10"/>
  <c r="D100" i="10"/>
  <c r="E100" i="10"/>
  <c r="D101" i="10"/>
  <c r="E101" i="10"/>
  <c r="D102" i="10"/>
  <c r="E102" i="10"/>
  <c r="D103" i="10"/>
  <c r="E103" i="10"/>
  <c r="D104" i="10"/>
  <c r="E104" i="10"/>
  <c r="D105" i="10"/>
  <c r="E105" i="10"/>
  <c r="D106" i="10"/>
  <c r="E106" i="10"/>
  <c r="D107" i="10"/>
  <c r="E107" i="10"/>
  <c r="D108" i="10"/>
  <c r="E108" i="10"/>
  <c r="D109" i="10"/>
  <c r="E109" i="10"/>
  <c r="D110" i="10"/>
  <c r="E110" i="10"/>
  <c r="D111" i="10"/>
  <c r="E111" i="10"/>
  <c r="D112" i="10"/>
  <c r="E112" i="10"/>
  <c r="D113" i="10"/>
  <c r="E113" i="10"/>
  <c r="D114" i="10"/>
  <c r="E114" i="10"/>
  <c r="D115" i="10"/>
  <c r="E115" i="10"/>
  <c r="D116" i="10"/>
  <c r="E116" i="10"/>
  <c r="D117" i="10"/>
  <c r="E117" i="10"/>
  <c r="D118" i="10"/>
  <c r="E118" i="10"/>
  <c r="D119" i="10"/>
  <c r="E119" i="10"/>
  <c r="D120" i="10"/>
  <c r="E120" i="10"/>
  <c r="D121" i="10"/>
  <c r="E121" i="10"/>
  <c r="D122" i="10"/>
  <c r="E122" i="10"/>
  <c r="D123" i="10"/>
  <c r="E123" i="10"/>
  <c r="D124" i="10"/>
  <c r="E124" i="10"/>
  <c r="D125" i="10"/>
  <c r="E125" i="10"/>
  <c r="D126" i="10"/>
  <c r="E126" i="10"/>
  <c r="D127" i="10"/>
  <c r="E127" i="10"/>
  <c r="D128" i="10"/>
  <c r="E128" i="10"/>
  <c r="D129" i="10"/>
  <c r="E129" i="10"/>
  <c r="D130" i="10"/>
  <c r="E130" i="10"/>
  <c r="C59" i="10"/>
  <c r="F59" i="10"/>
  <c r="I59" i="10"/>
  <c r="L59" i="10"/>
  <c r="O59" i="10"/>
  <c r="R59" i="10"/>
  <c r="U59" i="10"/>
  <c r="X59" i="10"/>
  <c r="AA59" i="10"/>
  <c r="AD59" i="10"/>
  <c r="AG59" i="10"/>
  <c r="AJ59" i="10"/>
  <c r="AM59" i="10"/>
  <c r="AP59" i="10"/>
  <c r="C60" i="10"/>
  <c r="F60" i="10"/>
  <c r="I60" i="10"/>
  <c r="L60" i="10"/>
  <c r="O60" i="10"/>
  <c r="R60" i="10"/>
  <c r="U60" i="10"/>
  <c r="X60" i="10"/>
  <c r="AA60" i="10"/>
  <c r="AD60" i="10"/>
  <c r="AG60" i="10"/>
  <c r="AJ60" i="10"/>
  <c r="AM60" i="10"/>
  <c r="AP60" i="10"/>
  <c r="C61" i="10"/>
  <c r="F61" i="10"/>
  <c r="I61" i="10"/>
  <c r="L61" i="10"/>
  <c r="O61" i="10"/>
  <c r="R61" i="10"/>
  <c r="U61" i="10"/>
  <c r="X61" i="10"/>
  <c r="AA61" i="10"/>
  <c r="AD61" i="10"/>
  <c r="AG61" i="10"/>
  <c r="AJ61" i="10"/>
  <c r="AM61" i="10"/>
  <c r="AP61" i="10"/>
  <c r="C62" i="10"/>
  <c r="F62" i="10"/>
  <c r="I62" i="10"/>
  <c r="L62" i="10"/>
  <c r="O62" i="10"/>
  <c r="R62" i="10"/>
  <c r="U62" i="10"/>
  <c r="X62" i="10"/>
  <c r="AA62" i="10"/>
  <c r="AD62" i="10"/>
  <c r="AG62" i="10"/>
  <c r="AJ62" i="10"/>
  <c r="AM62" i="10"/>
  <c r="AP62" i="10"/>
  <c r="C63" i="10"/>
  <c r="F63" i="10"/>
  <c r="I63" i="10"/>
  <c r="L63" i="10"/>
  <c r="O63" i="10"/>
  <c r="R63" i="10"/>
  <c r="U63" i="10"/>
  <c r="X63" i="10"/>
  <c r="AA63" i="10"/>
  <c r="AD63" i="10"/>
  <c r="AG63" i="10"/>
  <c r="AJ63" i="10"/>
  <c r="AM63" i="10"/>
  <c r="AP63" i="10"/>
  <c r="C64" i="10"/>
  <c r="F64" i="10"/>
  <c r="I64" i="10"/>
  <c r="L64" i="10"/>
  <c r="O64" i="10"/>
  <c r="R64" i="10"/>
  <c r="U64" i="10"/>
  <c r="X64" i="10"/>
  <c r="AA64" i="10"/>
  <c r="AD64" i="10"/>
  <c r="AG64" i="10"/>
  <c r="AJ64" i="10"/>
  <c r="AM64" i="10"/>
  <c r="AP64" i="10"/>
  <c r="C65" i="10"/>
  <c r="F65" i="10"/>
  <c r="I65" i="10"/>
  <c r="L65" i="10"/>
  <c r="O65" i="10"/>
  <c r="R65" i="10"/>
  <c r="U65" i="10"/>
  <c r="X65" i="10"/>
  <c r="AA65" i="10"/>
  <c r="AD65" i="10"/>
  <c r="AG65" i="10"/>
  <c r="AJ65" i="10"/>
  <c r="AM65" i="10"/>
  <c r="AP65" i="10"/>
  <c r="C66" i="10"/>
  <c r="F66" i="10"/>
  <c r="I66" i="10"/>
  <c r="L66" i="10"/>
  <c r="O66" i="10"/>
  <c r="R66" i="10"/>
  <c r="U66" i="10"/>
  <c r="X66" i="10"/>
  <c r="AA66" i="10"/>
  <c r="AD66" i="10"/>
  <c r="AG66" i="10"/>
  <c r="AJ66" i="10"/>
  <c r="AM66" i="10"/>
  <c r="AP66" i="10"/>
  <c r="C67" i="10"/>
  <c r="F67" i="10"/>
  <c r="I67" i="10"/>
  <c r="L67" i="10"/>
  <c r="O67" i="10"/>
  <c r="R67" i="10"/>
  <c r="U67" i="10"/>
  <c r="X67" i="10"/>
  <c r="AA67" i="10"/>
  <c r="AD67" i="10"/>
  <c r="AG67" i="10"/>
  <c r="AJ67" i="10"/>
  <c r="AM67" i="10"/>
  <c r="AP67" i="10"/>
  <c r="C68" i="10"/>
  <c r="F68" i="10"/>
  <c r="I68" i="10"/>
  <c r="L68" i="10"/>
  <c r="O68" i="10"/>
  <c r="R68" i="10"/>
  <c r="U68" i="10"/>
  <c r="X68" i="10"/>
  <c r="AA68" i="10"/>
  <c r="AD68" i="10"/>
  <c r="AG68" i="10"/>
  <c r="AJ68" i="10"/>
  <c r="AM68" i="10"/>
  <c r="AP68" i="10"/>
  <c r="C69" i="10"/>
  <c r="F69" i="10"/>
  <c r="I69" i="10"/>
  <c r="L69" i="10"/>
  <c r="O69" i="10"/>
  <c r="R69" i="10"/>
  <c r="U69" i="10"/>
  <c r="X69" i="10"/>
  <c r="AA69" i="10"/>
  <c r="AD69" i="10"/>
  <c r="AG69" i="10"/>
  <c r="AJ69" i="10"/>
  <c r="AM69" i="10"/>
  <c r="AP69" i="10"/>
  <c r="C70" i="10"/>
  <c r="F70" i="10"/>
  <c r="I70" i="10"/>
  <c r="L70" i="10"/>
  <c r="O70" i="10"/>
  <c r="R70" i="10"/>
  <c r="U70" i="10"/>
  <c r="X70" i="10"/>
  <c r="AA70" i="10"/>
  <c r="AD70" i="10"/>
  <c r="AG70" i="10"/>
  <c r="AJ70" i="10"/>
  <c r="AM70" i="10"/>
  <c r="AP70" i="10"/>
  <c r="C71" i="10"/>
  <c r="F71" i="10"/>
  <c r="I71" i="10"/>
  <c r="L71" i="10"/>
  <c r="O71" i="10"/>
  <c r="R71" i="10"/>
  <c r="U71" i="10"/>
  <c r="X71" i="10"/>
  <c r="AA71" i="10"/>
  <c r="AD71" i="10"/>
  <c r="AG71" i="10"/>
  <c r="AJ71" i="10"/>
  <c r="AM71" i="10"/>
  <c r="AP71" i="10"/>
  <c r="C72" i="10"/>
  <c r="F72" i="10"/>
  <c r="I72" i="10"/>
  <c r="L72" i="10"/>
  <c r="O72" i="10"/>
  <c r="R72" i="10"/>
  <c r="U72" i="10"/>
  <c r="X72" i="10"/>
  <c r="AA72" i="10"/>
  <c r="AD72" i="10"/>
  <c r="AG72" i="10"/>
  <c r="AJ72" i="10"/>
  <c r="AM72" i="10"/>
  <c r="AP72" i="10"/>
  <c r="C73" i="10"/>
  <c r="F73" i="10"/>
  <c r="I73" i="10"/>
  <c r="L73" i="10"/>
  <c r="O73" i="10"/>
  <c r="R73" i="10"/>
  <c r="U73" i="10"/>
  <c r="X73" i="10"/>
  <c r="AA73" i="10"/>
  <c r="AD73" i="10"/>
  <c r="AG73" i="10"/>
  <c r="AJ73" i="10"/>
  <c r="AM73" i="10"/>
  <c r="AP73" i="10"/>
  <c r="C74" i="10"/>
  <c r="F74" i="10"/>
  <c r="I74" i="10"/>
  <c r="L74" i="10"/>
  <c r="O74" i="10"/>
  <c r="R74" i="10"/>
  <c r="U74" i="10"/>
  <c r="X74" i="10"/>
  <c r="AA74" i="10"/>
  <c r="AD74" i="10"/>
  <c r="AG74" i="10"/>
  <c r="AJ74" i="10"/>
  <c r="AM74" i="10"/>
  <c r="AP74" i="10"/>
  <c r="C75" i="10"/>
  <c r="F75" i="10"/>
  <c r="I75" i="10"/>
  <c r="L75" i="10"/>
  <c r="O75" i="10"/>
  <c r="R75" i="10"/>
  <c r="U75" i="10"/>
  <c r="X75" i="10"/>
  <c r="AA75" i="10"/>
  <c r="AD75" i="10"/>
  <c r="AG75" i="10"/>
  <c r="AJ75" i="10"/>
  <c r="AM75" i="10"/>
  <c r="AP75" i="10"/>
  <c r="C76" i="10"/>
  <c r="F76" i="10"/>
  <c r="I76" i="10"/>
  <c r="L76" i="10"/>
  <c r="O76" i="10"/>
  <c r="R76" i="10"/>
  <c r="U76" i="10"/>
  <c r="X76" i="10"/>
  <c r="AA76" i="10"/>
  <c r="AD76" i="10"/>
  <c r="AG76" i="10"/>
  <c r="AJ76" i="10"/>
  <c r="AM76" i="10"/>
  <c r="AP76" i="10"/>
  <c r="C77" i="10"/>
  <c r="F77" i="10"/>
  <c r="I77" i="10"/>
  <c r="L77" i="10"/>
  <c r="O77" i="10"/>
  <c r="R77" i="10"/>
  <c r="U77" i="10"/>
  <c r="X77" i="10"/>
  <c r="AA77" i="10"/>
  <c r="AD77" i="10"/>
  <c r="AG77" i="10"/>
  <c r="AJ77" i="10"/>
  <c r="AM77" i="10"/>
  <c r="AP77" i="10"/>
  <c r="C78" i="10"/>
  <c r="F78" i="10"/>
  <c r="I78" i="10"/>
  <c r="L78" i="10"/>
  <c r="O78" i="10"/>
  <c r="R78" i="10"/>
  <c r="U78" i="10"/>
  <c r="X78" i="10"/>
  <c r="AA78" i="10"/>
  <c r="AD78" i="10"/>
  <c r="AG78" i="10"/>
  <c r="AJ78" i="10"/>
  <c r="AM78" i="10"/>
  <c r="AP78" i="10"/>
  <c r="C79" i="10"/>
  <c r="F79" i="10"/>
  <c r="I79" i="10"/>
  <c r="L79" i="10"/>
  <c r="O79" i="10"/>
  <c r="R79" i="10"/>
  <c r="U79" i="10"/>
  <c r="X79" i="10"/>
  <c r="AA79" i="10"/>
  <c r="AD79" i="10"/>
  <c r="AG79" i="10"/>
  <c r="AJ79" i="10"/>
  <c r="AM79" i="10"/>
  <c r="AP79" i="10"/>
  <c r="C80" i="10"/>
  <c r="F80" i="10"/>
  <c r="I80" i="10"/>
  <c r="L80" i="10"/>
  <c r="O80" i="10"/>
  <c r="R80" i="10"/>
  <c r="U80" i="10"/>
  <c r="X80" i="10"/>
  <c r="AA80" i="10"/>
  <c r="AD80" i="10"/>
  <c r="AG80" i="10"/>
  <c r="AJ80" i="10"/>
  <c r="AM80" i="10"/>
  <c r="AP80" i="10"/>
  <c r="C81" i="10"/>
  <c r="F81" i="10"/>
  <c r="I81" i="10"/>
  <c r="L81" i="10"/>
  <c r="O81" i="10"/>
  <c r="R81" i="10"/>
  <c r="U81" i="10"/>
  <c r="X81" i="10"/>
  <c r="AA81" i="10"/>
  <c r="AD81" i="10"/>
  <c r="AG81" i="10"/>
  <c r="AJ81" i="10"/>
  <c r="AM81" i="10"/>
  <c r="AP81" i="10"/>
  <c r="C82" i="10"/>
  <c r="F82" i="10"/>
  <c r="I82" i="10"/>
  <c r="L82" i="10"/>
  <c r="O82" i="10"/>
  <c r="R82" i="10"/>
  <c r="U82" i="10"/>
  <c r="X82" i="10"/>
  <c r="AA82" i="10"/>
  <c r="AD82" i="10"/>
  <c r="AG82" i="10"/>
  <c r="AJ82" i="10"/>
  <c r="AM82" i="10"/>
  <c r="AP82" i="10"/>
  <c r="C83" i="10"/>
  <c r="F83" i="10"/>
  <c r="I83" i="10"/>
  <c r="L83" i="10"/>
  <c r="O83" i="10"/>
  <c r="R83" i="10"/>
  <c r="U83" i="10"/>
  <c r="X83" i="10"/>
  <c r="AA83" i="10"/>
  <c r="AD83" i="10"/>
  <c r="AG83" i="10"/>
  <c r="AJ83" i="10"/>
  <c r="AM83" i="10"/>
  <c r="AP83" i="10"/>
  <c r="C84" i="10"/>
  <c r="F84" i="10"/>
  <c r="I84" i="10"/>
  <c r="L84" i="10"/>
  <c r="O84" i="10"/>
  <c r="R84" i="10"/>
  <c r="U84" i="10"/>
  <c r="X84" i="10"/>
  <c r="AA84" i="10"/>
  <c r="AD84" i="10"/>
  <c r="AG84" i="10"/>
  <c r="AJ84" i="10"/>
  <c r="AM84" i="10"/>
  <c r="AP84" i="10"/>
  <c r="C85" i="10"/>
  <c r="F85" i="10"/>
  <c r="I85" i="10"/>
  <c r="L85" i="10"/>
  <c r="O85" i="10"/>
  <c r="R85" i="10"/>
  <c r="U85" i="10"/>
  <c r="X85" i="10"/>
  <c r="AA85" i="10"/>
  <c r="AD85" i="10"/>
  <c r="AG85" i="10"/>
  <c r="AJ85" i="10"/>
  <c r="AM85" i="10"/>
  <c r="AP85" i="10"/>
  <c r="C86" i="10"/>
  <c r="F86" i="10"/>
  <c r="I86" i="10"/>
  <c r="L86" i="10"/>
  <c r="O86" i="10"/>
  <c r="R86" i="10"/>
  <c r="U86" i="10"/>
  <c r="X86" i="10"/>
  <c r="AA86" i="10"/>
  <c r="AD86" i="10"/>
  <c r="AG86" i="10"/>
  <c r="AJ86" i="10"/>
  <c r="AM86" i="10"/>
  <c r="AP86" i="10"/>
  <c r="C87" i="10"/>
  <c r="F87" i="10"/>
  <c r="I87" i="10"/>
  <c r="L87" i="10"/>
  <c r="O87" i="10"/>
  <c r="R87" i="10"/>
  <c r="U87" i="10"/>
  <c r="X87" i="10"/>
  <c r="AA87" i="10"/>
  <c r="AD87" i="10"/>
  <c r="AG87" i="10"/>
  <c r="AJ87" i="10"/>
  <c r="AM87" i="10"/>
  <c r="AP87" i="10"/>
  <c r="C88" i="10"/>
  <c r="F88" i="10"/>
  <c r="I88" i="10"/>
  <c r="L88" i="10"/>
  <c r="O88" i="10"/>
  <c r="R88" i="10"/>
  <c r="U88" i="10"/>
  <c r="X88" i="10"/>
  <c r="AA88" i="10"/>
  <c r="AD88" i="10"/>
  <c r="AG88" i="10"/>
  <c r="AJ88" i="10"/>
  <c r="AM88" i="10"/>
  <c r="AP88" i="10"/>
  <c r="C89" i="10"/>
  <c r="F89" i="10"/>
  <c r="I89" i="10"/>
  <c r="L89" i="10"/>
  <c r="O89" i="10"/>
  <c r="R89" i="10"/>
  <c r="U89" i="10"/>
  <c r="X89" i="10"/>
  <c r="AA89" i="10"/>
  <c r="AD89" i="10"/>
  <c r="AG89" i="10"/>
  <c r="AJ89" i="10"/>
  <c r="AM89" i="10"/>
  <c r="AP89" i="10"/>
  <c r="C90" i="10"/>
  <c r="F90" i="10"/>
  <c r="I90" i="10"/>
  <c r="L90" i="10"/>
  <c r="O90" i="10"/>
  <c r="R90" i="10"/>
  <c r="U90" i="10"/>
  <c r="X90" i="10"/>
  <c r="AA90" i="10"/>
  <c r="AD90" i="10"/>
  <c r="AG90" i="10"/>
  <c r="AJ90" i="10"/>
  <c r="AM90" i="10"/>
  <c r="AP90" i="10"/>
  <c r="C91" i="10"/>
  <c r="F91" i="10"/>
  <c r="I91" i="10"/>
  <c r="L91" i="10"/>
  <c r="O91" i="10"/>
  <c r="R91" i="10"/>
  <c r="U91" i="10"/>
  <c r="X91" i="10"/>
  <c r="AA91" i="10"/>
  <c r="AD91" i="10"/>
  <c r="AG91" i="10"/>
  <c r="AJ91" i="10"/>
  <c r="AM91" i="10"/>
  <c r="AP91" i="10"/>
  <c r="C92" i="10"/>
  <c r="F92" i="10"/>
  <c r="I92" i="10"/>
  <c r="L92" i="10"/>
  <c r="O92" i="10"/>
  <c r="R92" i="10"/>
  <c r="U92" i="10"/>
  <c r="X92" i="10"/>
  <c r="AA92" i="10"/>
  <c r="AD92" i="10"/>
  <c r="AG92" i="10"/>
  <c r="AJ92" i="10"/>
  <c r="AM92" i="10"/>
  <c r="AP92" i="10"/>
  <c r="C93" i="10"/>
  <c r="F93" i="10"/>
  <c r="I93" i="10"/>
  <c r="L93" i="10"/>
  <c r="O93" i="10"/>
  <c r="R93" i="10"/>
  <c r="U93" i="10"/>
  <c r="X93" i="10"/>
  <c r="AA93" i="10"/>
  <c r="AD93" i="10"/>
  <c r="AG93" i="10"/>
  <c r="AJ93" i="10"/>
  <c r="AM93" i="10"/>
  <c r="AP93" i="10"/>
  <c r="C94" i="10"/>
  <c r="F94" i="10"/>
  <c r="I94" i="10"/>
  <c r="L94" i="10"/>
  <c r="O94" i="10"/>
  <c r="R94" i="10"/>
  <c r="U94" i="10"/>
  <c r="X94" i="10"/>
  <c r="AA94" i="10"/>
  <c r="AD94" i="10"/>
  <c r="AG94" i="10"/>
  <c r="AJ94" i="10"/>
  <c r="AM94" i="10"/>
  <c r="AP94" i="10"/>
  <c r="C95" i="10"/>
  <c r="F95" i="10"/>
  <c r="I95" i="10"/>
  <c r="L95" i="10"/>
  <c r="O95" i="10"/>
  <c r="R95" i="10"/>
  <c r="U95" i="10"/>
  <c r="X95" i="10"/>
  <c r="AA95" i="10"/>
  <c r="AD95" i="10"/>
  <c r="AG95" i="10"/>
  <c r="AJ95" i="10"/>
  <c r="AM95" i="10"/>
  <c r="AP95" i="10"/>
  <c r="C96" i="10"/>
  <c r="F96" i="10"/>
  <c r="I96" i="10"/>
  <c r="L96" i="10"/>
  <c r="O96" i="10"/>
  <c r="R96" i="10"/>
  <c r="U96" i="10"/>
  <c r="X96" i="10"/>
  <c r="AA96" i="10"/>
  <c r="AD96" i="10"/>
  <c r="AG96" i="10"/>
  <c r="AJ96" i="10"/>
  <c r="AM96" i="10"/>
  <c r="AP96" i="10"/>
  <c r="C97" i="10"/>
  <c r="F97" i="10"/>
  <c r="I97" i="10"/>
  <c r="L97" i="10"/>
  <c r="O97" i="10"/>
  <c r="R97" i="10"/>
  <c r="U97" i="10"/>
  <c r="X97" i="10"/>
  <c r="AA97" i="10"/>
  <c r="AD97" i="10"/>
  <c r="AG97" i="10"/>
  <c r="AJ97" i="10"/>
  <c r="AM97" i="10"/>
  <c r="AP97" i="10"/>
  <c r="C98" i="10"/>
  <c r="F98" i="10"/>
  <c r="I98" i="10"/>
  <c r="L98" i="10"/>
  <c r="O98" i="10"/>
  <c r="R98" i="10"/>
  <c r="U98" i="10"/>
  <c r="X98" i="10"/>
  <c r="AA98" i="10"/>
  <c r="AD98" i="10"/>
  <c r="AG98" i="10"/>
  <c r="AJ98" i="10"/>
  <c r="AM98" i="10"/>
  <c r="AP98" i="10"/>
  <c r="C99" i="10"/>
  <c r="F99" i="10"/>
  <c r="I99" i="10"/>
  <c r="L99" i="10"/>
  <c r="O99" i="10"/>
  <c r="R99" i="10"/>
  <c r="U99" i="10"/>
  <c r="X99" i="10"/>
  <c r="AA99" i="10"/>
  <c r="AD99" i="10"/>
  <c r="AG99" i="10"/>
  <c r="AJ99" i="10"/>
  <c r="AM99" i="10"/>
  <c r="AP99" i="10"/>
  <c r="C100" i="10"/>
  <c r="F100" i="10"/>
  <c r="I100" i="10"/>
  <c r="L100" i="10"/>
  <c r="O100" i="10"/>
  <c r="R100" i="10"/>
  <c r="U100" i="10"/>
  <c r="X100" i="10"/>
  <c r="AA100" i="10"/>
  <c r="AD100" i="10"/>
  <c r="AG100" i="10"/>
  <c r="AJ100" i="10"/>
  <c r="AM100" i="10"/>
  <c r="AP100" i="10"/>
  <c r="C101" i="10"/>
  <c r="F101" i="10"/>
  <c r="I101" i="10"/>
  <c r="L101" i="10"/>
  <c r="O101" i="10"/>
  <c r="R101" i="10"/>
  <c r="U101" i="10"/>
  <c r="X101" i="10"/>
  <c r="AA101" i="10"/>
  <c r="AD101" i="10"/>
  <c r="AG101" i="10"/>
  <c r="AJ101" i="10"/>
  <c r="AM101" i="10"/>
  <c r="AP101" i="10"/>
  <c r="C102" i="10"/>
  <c r="F102" i="10"/>
  <c r="I102" i="10"/>
  <c r="L102" i="10"/>
  <c r="O102" i="10"/>
  <c r="R102" i="10"/>
  <c r="U102" i="10"/>
  <c r="X102" i="10"/>
  <c r="AA102" i="10"/>
  <c r="AD102" i="10"/>
  <c r="AG102" i="10"/>
  <c r="AJ102" i="10"/>
  <c r="AM102" i="10"/>
  <c r="AP102" i="10"/>
  <c r="C103" i="10"/>
  <c r="F103" i="10"/>
  <c r="I103" i="10"/>
  <c r="L103" i="10"/>
  <c r="O103" i="10"/>
  <c r="R103" i="10"/>
  <c r="U103" i="10"/>
  <c r="X103" i="10"/>
  <c r="AA103" i="10"/>
  <c r="AD103" i="10"/>
  <c r="AG103" i="10"/>
  <c r="AJ103" i="10"/>
  <c r="AM103" i="10"/>
  <c r="AP103" i="10"/>
  <c r="C104" i="10"/>
  <c r="F104" i="10"/>
  <c r="I104" i="10"/>
  <c r="L104" i="10"/>
  <c r="O104" i="10"/>
  <c r="R104" i="10"/>
  <c r="U104" i="10"/>
  <c r="X104" i="10"/>
  <c r="AA104" i="10"/>
  <c r="AD104" i="10"/>
  <c r="AG104" i="10"/>
  <c r="AJ104" i="10"/>
  <c r="AM104" i="10"/>
  <c r="AP104" i="10"/>
  <c r="C105" i="10"/>
  <c r="F105" i="10"/>
  <c r="I105" i="10"/>
  <c r="L105" i="10"/>
  <c r="O105" i="10"/>
  <c r="R105" i="10"/>
  <c r="U105" i="10"/>
  <c r="X105" i="10"/>
  <c r="AA105" i="10"/>
  <c r="AD105" i="10"/>
  <c r="AG105" i="10"/>
  <c r="AJ105" i="10"/>
  <c r="AM105" i="10"/>
  <c r="AP105" i="10"/>
  <c r="C106" i="10"/>
  <c r="F106" i="10"/>
  <c r="I106" i="10"/>
  <c r="L106" i="10"/>
  <c r="O106" i="10"/>
  <c r="R106" i="10"/>
  <c r="U106" i="10"/>
  <c r="X106" i="10"/>
  <c r="AA106" i="10"/>
  <c r="AD106" i="10"/>
  <c r="AG106" i="10"/>
  <c r="AJ106" i="10"/>
  <c r="AM106" i="10"/>
  <c r="AP106" i="10"/>
  <c r="C107" i="10"/>
  <c r="F107" i="10"/>
  <c r="I107" i="10"/>
  <c r="L107" i="10"/>
  <c r="O107" i="10"/>
  <c r="R107" i="10"/>
  <c r="U107" i="10"/>
  <c r="X107" i="10"/>
  <c r="AA107" i="10"/>
  <c r="AD107" i="10"/>
  <c r="AG107" i="10"/>
  <c r="AJ107" i="10"/>
  <c r="AM107" i="10"/>
  <c r="AP107" i="10"/>
  <c r="C108" i="10"/>
  <c r="F108" i="10"/>
  <c r="I108" i="10"/>
  <c r="L108" i="10"/>
  <c r="O108" i="10"/>
  <c r="R108" i="10"/>
  <c r="U108" i="10"/>
  <c r="X108" i="10"/>
  <c r="AA108" i="10"/>
  <c r="AD108" i="10"/>
  <c r="AG108" i="10"/>
  <c r="AJ108" i="10"/>
  <c r="AM108" i="10"/>
  <c r="AP108" i="10"/>
  <c r="C109" i="10"/>
  <c r="F109" i="10"/>
  <c r="I109" i="10"/>
  <c r="L109" i="10"/>
  <c r="O109" i="10"/>
  <c r="R109" i="10"/>
  <c r="U109" i="10"/>
  <c r="X109" i="10"/>
  <c r="AA109" i="10"/>
  <c r="AD109" i="10"/>
  <c r="AG109" i="10"/>
  <c r="AJ109" i="10"/>
  <c r="AM109" i="10"/>
  <c r="AP109" i="10"/>
  <c r="C110" i="10"/>
  <c r="F110" i="10"/>
  <c r="I110" i="10"/>
  <c r="L110" i="10"/>
  <c r="O110" i="10"/>
  <c r="R110" i="10"/>
  <c r="U110" i="10"/>
  <c r="X110" i="10"/>
  <c r="AA110" i="10"/>
  <c r="AD110" i="10"/>
  <c r="AG110" i="10"/>
  <c r="AJ110" i="10"/>
  <c r="AM110" i="10"/>
  <c r="AP110" i="10"/>
  <c r="C111" i="10"/>
  <c r="F111" i="10"/>
  <c r="I111" i="10"/>
  <c r="L111" i="10"/>
  <c r="O111" i="10"/>
  <c r="R111" i="10"/>
  <c r="U111" i="10"/>
  <c r="X111" i="10"/>
  <c r="AA111" i="10"/>
  <c r="AD111" i="10"/>
  <c r="AG111" i="10"/>
  <c r="AJ111" i="10"/>
  <c r="AM111" i="10"/>
  <c r="AP111" i="10"/>
  <c r="C112" i="10"/>
  <c r="F112" i="10"/>
  <c r="I112" i="10"/>
  <c r="L112" i="10"/>
  <c r="O112" i="10"/>
  <c r="R112" i="10"/>
  <c r="U112" i="10"/>
  <c r="X112" i="10"/>
  <c r="AA112" i="10"/>
  <c r="AD112" i="10"/>
  <c r="AG112" i="10"/>
  <c r="AJ112" i="10"/>
  <c r="AM112" i="10"/>
  <c r="AP112" i="10"/>
  <c r="C113" i="10"/>
  <c r="F113" i="10"/>
  <c r="I113" i="10"/>
  <c r="L113" i="10"/>
  <c r="O113" i="10"/>
  <c r="R113" i="10"/>
  <c r="U113" i="10"/>
  <c r="X113" i="10"/>
  <c r="AA113" i="10"/>
  <c r="AD113" i="10"/>
  <c r="AG113" i="10"/>
  <c r="AJ113" i="10"/>
  <c r="AM113" i="10"/>
  <c r="AP113" i="10"/>
  <c r="C114" i="10"/>
  <c r="F114" i="10"/>
  <c r="I114" i="10"/>
  <c r="L114" i="10"/>
  <c r="O114" i="10"/>
  <c r="R114" i="10"/>
  <c r="U114" i="10"/>
  <c r="X114" i="10"/>
  <c r="AA114" i="10"/>
  <c r="AD114" i="10"/>
  <c r="AG114" i="10"/>
  <c r="AJ114" i="10"/>
  <c r="AM114" i="10"/>
  <c r="AP114" i="10"/>
  <c r="C115" i="10"/>
  <c r="F115" i="10"/>
  <c r="I115" i="10"/>
  <c r="L115" i="10"/>
  <c r="O115" i="10"/>
  <c r="R115" i="10"/>
  <c r="U115" i="10"/>
  <c r="X115" i="10"/>
  <c r="AA115" i="10"/>
  <c r="AD115" i="10"/>
  <c r="AG115" i="10"/>
  <c r="AJ115" i="10"/>
  <c r="AM115" i="10"/>
  <c r="AP115" i="10"/>
  <c r="C116" i="10"/>
  <c r="F116" i="10"/>
  <c r="I116" i="10"/>
  <c r="L116" i="10"/>
  <c r="O116" i="10"/>
  <c r="R116" i="10"/>
  <c r="U116" i="10"/>
  <c r="X116" i="10"/>
  <c r="AA116" i="10"/>
  <c r="AD116" i="10"/>
  <c r="AG116" i="10"/>
  <c r="AJ116" i="10"/>
  <c r="AM116" i="10"/>
  <c r="AP116" i="10"/>
  <c r="C117" i="10"/>
  <c r="F117" i="10"/>
  <c r="I117" i="10"/>
  <c r="L117" i="10"/>
  <c r="O117" i="10"/>
  <c r="R117" i="10"/>
  <c r="U117" i="10"/>
  <c r="X117" i="10"/>
  <c r="AA117" i="10"/>
  <c r="AD117" i="10"/>
  <c r="AG117" i="10"/>
  <c r="AJ117" i="10"/>
  <c r="AM117" i="10"/>
  <c r="AP117" i="10"/>
  <c r="C118" i="10"/>
  <c r="F118" i="10"/>
  <c r="I118" i="10"/>
  <c r="L118" i="10"/>
  <c r="O118" i="10"/>
  <c r="R118" i="10"/>
  <c r="U118" i="10"/>
  <c r="X118" i="10"/>
  <c r="AA118" i="10"/>
  <c r="AD118" i="10"/>
  <c r="AG118" i="10"/>
  <c r="AJ118" i="10"/>
  <c r="AM118" i="10"/>
  <c r="AP118" i="10"/>
  <c r="C119" i="10"/>
  <c r="F119" i="10"/>
  <c r="I119" i="10"/>
  <c r="L119" i="10"/>
  <c r="O119" i="10"/>
  <c r="R119" i="10"/>
  <c r="U119" i="10"/>
  <c r="X119" i="10"/>
  <c r="AA119" i="10"/>
  <c r="AD119" i="10"/>
  <c r="AG119" i="10"/>
  <c r="AJ119" i="10"/>
  <c r="AM119" i="10"/>
  <c r="AP119" i="10"/>
  <c r="C120" i="10"/>
  <c r="F120" i="10"/>
  <c r="I120" i="10"/>
  <c r="L120" i="10"/>
  <c r="O120" i="10"/>
  <c r="R120" i="10"/>
  <c r="U120" i="10"/>
  <c r="X120" i="10"/>
  <c r="AA120" i="10"/>
  <c r="AD120" i="10"/>
  <c r="AG120" i="10"/>
  <c r="AJ120" i="10"/>
  <c r="AM120" i="10"/>
  <c r="AP120" i="10"/>
  <c r="C121" i="10"/>
  <c r="F121" i="10"/>
  <c r="I121" i="10"/>
  <c r="L121" i="10"/>
  <c r="O121" i="10"/>
  <c r="R121" i="10"/>
  <c r="U121" i="10"/>
  <c r="X121" i="10"/>
  <c r="AA121" i="10"/>
  <c r="AD121" i="10"/>
  <c r="AG121" i="10"/>
  <c r="AJ121" i="10"/>
  <c r="AM121" i="10"/>
  <c r="AP121" i="10"/>
  <c r="C122" i="10"/>
  <c r="F122" i="10"/>
  <c r="I122" i="10"/>
  <c r="L122" i="10"/>
  <c r="O122" i="10"/>
  <c r="R122" i="10"/>
  <c r="U122" i="10"/>
  <c r="X122" i="10"/>
  <c r="AA122" i="10"/>
  <c r="AD122" i="10"/>
  <c r="AG122" i="10"/>
  <c r="AJ122" i="10"/>
  <c r="AM122" i="10"/>
  <c r="AP122" i="10"/>
  <c r="C123" i="10"/>
  <c r="F123" i="10"/>
  <c r="I123" i="10"/>
  <c r="L123" i="10"/>
  <c r="O123" i="10"/>
  <c r="R123" i="10"/>
  <c r="U123" i="10"/>
  <c r="X123" i="10"/>
  <c r="AA123" i="10"/>
  <c r="AD123" i="10"/>
  <c r="AG123" i="10"/>
  <c r="AJ123" i="10"/>
  <c r="AM123" i="10"/>
  <c r="AP123" i="10"/>
  <c r="C124" i="10"/>
  <c r="F124" i="10"/>
  <c r="I124" i="10"/>
  <c r="L124" i="10"/>
  <c r="O124" i="10"/>
  <c r="R124" i="10"/>
  <c r="U124" i="10"/>
  <c r="X124" i="10"/>
  <c r="AA124" i="10"/>
  <c r="AD124" i="10"/>
  <c r="AG124" i="10"/>
  <c r="AJ124" i="10"/>
  <c r="AM124" i="10"/>
  <c r="AP124" i="10"/>
  <c r="C125" i="10"/>
  <c r="F125" i="10"/>
  <c r="I125" i="10"/>
  <c r="L125" i="10"/>
  <c r="O125" i="10"/>
  <c r="R125" i="10"/>
  <c r="U125" i="10"/>
  <c r="X125" i="10"/>
  <c r="AA125" i="10"/>
  <c r="AD125" i="10"/>
  <c r="AG125" i="10"/>
  <c r="AJ125" i="10"/>
  <c r="AM125" i="10"/>
  <c r="AP125" i="10"/>
  <c r="C126" i="10"/>
  <c r="F126" i="10"/>
  <c r="I126" i="10"/>
  <c r="L126" i="10"/>
  <c r="O126" i="10"/>
  <c r="R126" i="10"/>
  <c r="U126" i="10"/>
  <c r="X126" i="10"/>
  <c r="AA126" i="10"/>
  <c r="AD126" i="10"/>
  <c r="AG126" i="10"/>
  <c r="AJ126" i="10"/>
  <c r="AM126" i="10"/>
  <c r="AP126" i="10"/>
  <c r="C127" i="10"/>
  <c r="F127" i="10"/>
  <c r="I127" i="10"/>
  <c r="L127" i="10"/>
  <c r="O127" i="10"/>
  <c r="R127" i="10"/>
  <c r="U127" i="10"/>
  <c r="X127" i="10"/>
  <c r="AA127" i="10"/>
  <c r="AD127" i="10"/>
  <c r="AG127" i="10"/>
  <c r="AJ127" i="10"/>
  <c r="AM127" i="10"/>
  <c r="AP127" i="10"/>
  <c r="C128" i="10"/>
  <c r="F128" i="10"/>
  <c r="I128" i="10"/>
  <c r="L128" i="10"/>
  <c r="O128" i="10"/>
  <c r="R128" i="10"/>
  <c r="U128" i="10"/>
  <c r="X128" i="10"/>
  <c r="AA128" i="10"/>
  <c r="AD128" i="10"/>
  <c r="AG128" i="10"/>
  <c r="AJ128" i="10"/>
  <c r="AM128" i="10"/>
  <c r="AP128" i="10"/>
  <c r="C129" i="10"/>
  <c r="F129" i="10"/>
  <c r="I129" i="10"/>
  <c r="L129" i="10"/>
  <c r="O129" i="10"/>
  <c r="R129" i="10"/>
  <c r="U129" i="10"/>
  <c r="X129" i="10"/>
  <c r="AA129" i="10"/>
  <c r="AD129" i="10"/>
  <c r="AG129" i="10"/>
  <c r="AJ129" i="10"/>
  <c r="AM129" i="10"/>
  <c r="AP129" i="10"/>
  <c r="C130" i="10"/>
  <c r="F130" i="10"/>
  <c r="I130" i="10"/>
  <c r="L130" i="10"/>
  <c r="O130" i="10"/>
  <c r="R130" i="10"/>
  <c r="U130" i="10"/>
  <c r="X130" i="10"/>
  <c r="AA130" i="10"/>
  <c r="AD130" i="10"/>
  <c r="AG130" i="10"/>
  <c r="AJ130" i="10"/>
  <c r="AM130" i="10"/>
  <c r="AP130" i="10"/>
  <c r="C49" i="10"/>
  <c r="F49" i="10"/>
  <c r="I49" i="10"/>
  <c r="L49" i="10"/>
  <c r="O49" i="10"/>
  <c r="R49" i="10"/>
  <c r="U49" i="10"/>
  <c r="X49" i="10"/>
  <c r="AA49" i="10"/>
  <c r="AD49" i="10"/>
  <c r="AG49" i="10"/>
  <c r="AJ49" i="10"/>
  <c r="AM49" i="10"/>
  <c r="AP49" i="10"/>
  <c r="C50" i="10"/>
  <c r="F50" i="10"/>
  <c r="I50" i="10"/>
  <c r="L50" i="10"/>
  <c r="O50" i="10"/>
  <c r="R50" i="10"/>
  <c r="U50" i="10"/>
  <c r="X50" i="10"/>
  <c r="AA50" i="10"/>
  <c r="AD50" i="10"/>
  <c r="AG50" i="10"/>
  <c r="AJ50" i="10"/>
  <c r="AM50" i="10"/>
  <c r="AP50" i="10"/>
  <c r="C51" i="10"/>
  <c r="F51" i="10"/>
  <c r="I51" i="10"/>
  <c r="L51" i="10"/>
  <c r="O51" i="10"/>
  <c r="R51" i="10"/>
  <c r="U51" i="10"/>
  <c r="X51" i="10"/>
  <c r="AA51" i="10"/>
  <c r="AD51" i="10"/>
  <c r="AG51" i="10"/>
  <c r="AJ51" i="10"/>
  <c r="AM51" i="10"/>
  <c r="AP51" i="10"/>
  <c r="C52" i="10"/>
  <c r="F52" i="10"/>
  <c r="I52" i="10"/>
  <c r="L52" i="10"/>
  <c r="O52" i="10"/>
  <c r="R52" i="10"/>
  <c r="U52" i="10"/>
  <c r="X52" i="10"/>
  <c r="AA52" i="10"/>
  <c r="AD52" i="10"/>
  <c r="AG52" i="10"/>
  <c r="AJ52" i="10"/>
  <c r="AM52" i="10"/>
  <c r="AP52" i="10"/>
  <c r="C53" i="10"/>
  <c r="F53" i="10"/>
  <c r="I53" i="10"/>
  <c r="L53" i="10"/>
  <c r="O53" i="10"/>
  <c r="R53" i="10"/>
  <c r="U53" i="10"/>
  <c r="X53" i="10"/>
  <c r="AA53" i="10"/>
  <c r="AD53" i="10"/>
  <c r="AG53" i="10"/>
  <c r="AJ53" i="10"/>
  <c r="AM53" i="10"/>
  <c r="AP53" i="10"/>
  <c r="C54" i="10"/>
  <c r="F54" i="10"/>
  <c r="I54" i="10"/>
  <c r="L54" i="10"/>
  <c r="O54" i="10"/>
  <c r="R54" i="10"/>
  <c r="U54" i="10"/>
  <c r="X54" i="10"/>
  <c r="AA54" i="10"/>
  <c r="AD54" i="10"/>
  <c r="AG54" i="10"/>
  <c r="AJ54" i="10"/>
  <c r="AM54" i="10"/>
  <c r="AP54" i="10"/>
  <c r="C55" i="10"/>
  <c r="F55" i="10"/>
  <c r="I55" i="10"/>
  <c r="L55" i="10"/>
  <c r="O55" i="10"/>
  <c r="R55" i="10"/>
  <c r="U55" i="10"/>
  <c r="X55" i="10"/>
  <c r="AA55" i="10"/>
  <c r="AD55" i="10"/>
  <c r="AG55" i="10"/>
  <c r="AJ55" i="10"/>
  <c r="AM55" i="10"/>
  <c r="AP55" i="10"/>
  <c r="C56" i="10"/>
  <c r="F56" i="10"/>
  <c r="I56" i="10"/>
  <c r="L56" i="10"/>
  <c r="O56" i="10"/>
  <c r="R56" i="10"/>
  <c r="U56" i="10"/>
  <c r="X56" i="10"/>
  <c r="AA56" i="10"/>
  <c r="AD56" i="10"/>
  <c r="AG56" i="10"/>
  <c r="AJ56" i="10"/>
  <c r="AM56" i="10"/>
  <c r="AP56" i="10"/>
  <c r="C57" i="10"/>
  <c r="F57" i="10"/>
  <c r="I57" i="10"/>
  <c r="L57" i="10"/>
  <c r="O57" i="10"/>
  <c r="R57" i="10"/>
  <c r="U57" i="10"/>
  <c r="X57" i="10"/>
  <c r="AA57" i="10"/>
  <c r="AD57" i="10"/>
  <c r="AG57" i="10"/>
  <c r="AJ57" i="10"/>
  <c r="AM57" i="10"/>
  <c r="AP57" i="10"/>
  <c r="C58" i="10"/>
  <c r="F58" i="10"/>
  <c r="I58" i="10"/>
  <c r="L58" i="10"/>
  <c r="O58" i="10"/>
  <c r="R58" i="10"/>
  <c r="U58" i="10"/>
  <c r="X58" i="10"/>
  <c r="AA58" i="10"/>
  <c r="AD58" i="10"/>
  <c r="AG58" i="10"/>
  <c r="AJ58" i="10"/>
  <c r="AM58" i="10"/>
  <c r="AP58" i="10"/>
  <c r="C6" i="10"/>
  <c r="F6" i="10"/>
  <c r="I6" i="10"/>
  <c r="L6" i="10"/>
  <c r="O6" i="10"/>
  <c r="R6" i="10"/>
  <c r="U6" i="10"/>
  <c r="X6" i="10"/>
  <c r="AA6" i="10"/>
  <c r="AD6" i="10"/>
  <c r="AG6" i="10"/>
  <c r="AJ6" i="10"/>
  <c r="AM6" i="10"/>
  <c r="AP6" i="10"/>
  <c r="C7" i="10"/>
  <c r="F7" i="10"/>
  <c r="I7" i="10"/>
  <c r="L7" i="10"/>
  <c r="O7" i="10"/>
  <c r="R7" i="10"/>
  <c r="U7" i="10"/>
  <c r="X7" i="10"/>
  <c r="AA7" i="10"/>
  <c r="AD7" i="10"/>
  <c r="AG7" i="10"/>
  <c r="AJ7" i="10"/>
  <c r="AM7" i="10"/>
  <c r="AP7" i="10"/>
  <c r="C8" i="10"/>
  <c r="F8" i="10"/>
  <c r="I8" i="10"/>
  <c r="L8" i="10"/>
  <c r="O8" i="10"/>
  <c r="R8" i="10"/>
  <c r="U8" i="10"/>
  <c r="X8" i="10"/>
  <c r="AA8" i="10"/>
  <c r="AD8" i="10"/>
  <c r="AG8" i="10"/>
  <c r="AJ8" i="10"/>
  <c r="AM8" i="10"/>
  <c r="AP8" i="10"/>
  <c r="C9" i="10"/>
  <c r="F9" i="10"/>
  <c r="I9" i="10"/>
  <c r="L9" i="10"/>
  <c r="O9" i="10"/>
  <c r="R9" i="10"/>
  <c r="U9" i="10"/>
  <c r="X9" i="10"/>
  <c r="AA9" i="10"/>
  <c r="AD9" i="10"/>
  <c r="AG9" i="10"/>
  <c r="AJ9" i="10"/>
  <c r="AM9" i="10"/>
  <c r="AP9" i="10"/>
  <c r="C10" i="10"/>
  <c r="F10" i="10"/>
  <c r="I10" i="10"/>
  <c r="L10" i="10"/>
  <c r="O10" i="10"/>
  <c r="R10" i="10"/>
  <c r="U10" i="10"/>
  <c r="X10" i="10"/>
  <c r="AA10" i="10"/>
  <c r="AD10" i="10"/>
  <c r="AG10" i="10"/>
  <c r="AJ10" i="10"/>
  <c r="AM10" i="10"/>
  <c r="AP10" i="10"/>
  <c r="C11" i="10"/>
  <c r="F11" i="10"/>
  <c r="I11" i="10"/>
  <c r="L11" i="10"/>
  <c r="O11" i="10"/>
  <c r="R11" i="10"/>
  <c r="U11" i="10"/>
  <c r="X11" i="10"/>
  <c r="AA11" i="10"/>
  <c r="AD11" i="10"/>
  <c r="AG11" i="10"/>
  <c r="AJ11" i="10"/>
  <c r="AM11" i="10"/>
  <c r="AP11" i="10"/>
  <c r="C12" i="10"/>
  <c r="F12" i="10"/>
  <c r="I12" i="10"/>
  <c r="L12" i="10"/>
  <c r="O12" i="10"/>
  <c r="R12" i="10"/>
  <c r="U12" i="10"/>
  <c r="X12" i="10"/>
  <c r="AA12" i="10"/>
  <c r="AD12" i="10"/>
  <c r="AG12" i="10"/>
  <c r="AJ12" i="10"/>
  <c r="AM12" i="10"/>
  <c r="AP12" i="10"/>
  <c r="C13" i="10"/>
  <c r="F13" i="10"/>
  <c r="I13" i="10"/>
  <c r="L13" i="10"/>
  <c r="O13" i="10"/>
  <c r="R13" i="10"/>
  <c r="U13" i="10"/>
  <c r="X13" i="10"/>
  <c r="AA13" i="10"/>
  <c r="AD13" i="10"/>
  <c r="AG13" i="10"/>
  <c r="AJ13" i="10"/>
  <c r="AM13" i="10"/>
  <c r="AP13" i="10"/>
  <c r="C14" i="10"/>
  <c r="F14" i="10"/>
  <c r="I14" i="10"/>
  <c r="L14" i="10"/>
  <c r="O14" i="10"/>
  <c r="R14" i="10"/>
  <c r="U14" i="10"/>
  <c r="X14" i="10"/>
  <c r="AA14" i="10"/>
  <c r="AD14" i="10"/>
  <c r="AG14" i="10"/>
  <c r="AJ14" i="10"/>
  <c r="AM14" i="10"/>
  <c r="AP14" i="10"/>
  <c r="C15" i="10"/>
  <c r="F15" i="10"/>
  <c r="I15" i="10"/>
  <c r="L15" i="10"/>
  <c r="O15" i="10"/>
  <c r="R15" i="10"/>
  <c r="U15" i="10"/>
  <c r="X15" i="10"/>
  <c r="AA15" i="10"/>
  <c r="AD15" i="10"/>
  <c r="AG15" i="10"/>
  <c r="AJ15" i="10"/>
  <c r="AM15" i="10"/>
  <c r="AP15" i="10"/>
  <c r="C16" i="10"/>
  <c r="F16" i="10"/>
  <c r="I16" i="10"/>
  <c r="L16" i="10"/>
  <c r="O16" i="10"/>
  <c r="R16" i="10"/>
  <c r="U16" i="10"/>
  <c r="X16" i="10"/>
  <c r="AA16" i="10"/>
  <c r="AD16" i="10"/>
  <c r="AG16" i="10"/>
  <c r="AJ16" i="10"/>
  <c r="AM16" i="10"/>
  <c r="AP16" i="10"/>
  <c r="C17" i="10"/>
  <c r="F17" i="10"/>
  <c r="I17" i="10"/>
  <c r="L17" i="10"/>
  <c r="O17" i="10"/>
  <c r="R17" i="10"/>
  <c r="U17" i="10"/>
  <c r="X17" i="10"/>
  <c r="AA17" i="10"/>
  <c r="AD17" i="10"/>
  <c r="AG17" i="10"/>
  <c r="AJ17" i="10"/>
  <c r="AM17" i="10"/>
  <c r="AP17" i="10"/>
  <c r="C18" i="10"/>
  <c r="F18" i="10"/>
  <c r="I18" i="10"/>
  <c r="L18" i="10"/>
  <c r="O18" i="10"/>
  <c r="R18" i="10"/>
  <c r="U18" i="10"/>
  <c r="X18" i="10"/>
  <c r="AA18" i="10"/>
  <c r="AD18" i="10"/>
  <c r="AG18" i="10"/>
  <c r="AJ18" i="10"/>
  <c r="AM18" i="10"/>
  <c r="AP18" i="10"/>
  <c r="C19" i="10"/>
  <c r="F19" i="10"/>
  <c r="I19" i="10"/>
  <c r="L19" i="10"/>
  <c r="O19" i="10"/>
  <c r="R19" i="10"/>
  <c r="U19" i="10"/>
  <c r="X19" i="10"/>
  <c r="AA19" i="10"/>
  <c r="AD19" i="10"/>
  <c r="AG19" i="10"/>
  <c r="AJ19" i="10"/>
  <c r="AM19" i="10"/>
  <c r="AP19" i="10"/>
  <c r="C20" i="10"/>
  <c r="F20" i="10"/>
  <c r="I20" i="10"/>
  <c r="L20" i="10"/>
  <c r="O20" i="10"/>
  <c r="R20" i="10"/>
  <c r="U20" i="10"/>
  <c r="X20" i="10"/>
  <c r="AA20" i="10"/>
  <c r="AD20" i="10"/>
  <c r="AG20" i="10"/>
  <c r="AJ20" i="10"/>
  <c r="AM20" i="10"/>
  <c r="AP20" i="10"/>
  <c r="C21" i="10"/>
  <c r="F21" i="10"/>
  <c r="I21" i="10"/>
  <c r="L21" i="10"/>
  <c r="O21" i="10"/>
  <c r="R21" i="10"/>
  <c r="U21" i="10"/>
  <c r="X21" i="10"/>
  <c r="AA21" i="10"/>
  <c r="AD21" i="10"/>
  <c r="AG21" i="10"/>
  <c r="AJ21" i="10"/>
  <c r="AM21" i="10"/>
  <c r="AP21" i="10"/>
  <c r="C22" i="10"/>
  <c r="F22" i="10"/>
  <c r="I22" i="10"/>
  <c r="L22" i="10"/>
  <c r="O22" i="10"/>
  <c r="R22" i="10"/>
  <c r="U22" i="10"/>
  <c r="X22" i="10"/>
  <c r="AA22" i="10"/>
  <c r="AD22" i="10"/>
  <c r="AG22" i="10"/>
  <c r="AJ22" i="10"/>
  <c r="AM22" i="10"/>
  <c r="AP22" i="10"/>
  <c r="C23" i="10"/>
  <c r="F23" i="10"/>
  <c r="I23" i="10"/>
  <c r="L23" i="10"/>
  <c r="O23" i="10"/>
  <c r="R23" i="10"/>
  <c r="U23" i="10"/>
  <c r="X23" i="10"/>
  <c r="AA23" i="10"/>
  <c r="AD23" i="10"/>
  <c r="AG23" i="10"/>
  <c r="AJ23" i="10"/>
  <c r="AM23" i="10"/>
  <c r="AP23" i="10"/>
  <c r="C24" i="10"/>
  <c r="F24" i="10"/>
  <c r="I24" i="10"/>
  <c r="L24" i="10"/>
  <c r="O24" i="10"/>
  <c r="R24" i="10"/>
  <c r="U24" i="10"/>
  <c r="X24" i="10"/>
  <c r="AA24" i="10"/>
  <c r="AD24" i="10"/>
  <c r="AG24" i="10"/>
  <c r="AJ24" i="10"/>
  <c r="AM24" i="10"/>
  <c r="AP24" i="10"/>
  <c r="C25" i="10"/>
  <c r="F25" i="10"/>
  <c r="I25" i="10"/>
  <c r="L25" i="10"/>
  <c r="O25" i="10"/>
  <c r="R25" i="10"/>
  <c r="U25" i="10"/>
  <c r="X25" i="10"/>
  <c r="AA25" i="10"/>
  <c r="AD25" i="10"/>
  <c r="AG25" i="10"/>
  <c r="AJ25" i="10"/>
  <c r="AM25" i="10"/>
  <c r="AP25" i="10"/>
  <c r="C26" i="10"/>
  <c r="F26" i="10"/>
  <c r="I26" i="10"/>
  <c r="L26" i="10"/>
  <c r="O26" i="10"/>
  <c r="R26" i="10"/>
  <c r="U26" i="10"/>
  <c r="X26" i="10"/>
  <c r="AA26" i="10"/>
  <c r="AD26" i="10"/>
  <c r="AG26" i="10"/>
  <c r="AJ26" i="10"/>
  <c r="AM26" i="10"/>
  <c r="AP26" i="10"/>
  <c r="C27" i="10"/>
  <c r="F27" i="10"/>
  <c r="I27" i="10"/>
  <c r="L27" i="10"/>
  <c r="O27" i="10"/>
  <c r="R27" i="10"/>
  <c r="U27" i="10"/>
  <c r="X27" i="10"/>
  <c r="AA27" i="10"/>
  <c r="AD27" i="10"/>
  <c r="AG27" i="10"/>
  <c r="AJ27" i="10"/>
  <c r="AM27" i="10"/>
  <c r="AP27" i="10"/>
  <c r="C28" i="10"/>
  <c r="F28" i="10"/>
  <c r="I28" i="10"/>
  <c r="L28" i="10"/>
  <c r="O28" i="10"/>
  <c r="R28" i="10"/>
  <c r="U28" i="10"/>
  <c r="X28" i="10"/>
  <c r="AA28" i="10"/>
  <c r="AD28" i="10"/>
  <c r="AG28" i="10"/>
  <c r="AJ28" i="10"/>
  <c r="AM28" i="10"/>
  <c r="AP28" i="10"/>
  <c r="C29" i="10"/>
  <c r="F29" i="10"/>
  <c r="I29" i="10"/>
  <c r="L29" i="10"/>
  <c r="O29" i="10"/>
  <c r="R29" i="10"/>
  <c r="U29" i="10"/>
  <c r="X29" i="10"/>
  <c r="AA29" i="10"/>
  <c r="AD29" i="10"/>
  <c r="AG29" i="10"/>
  <c r="AJ29" i="10"/>
  <c r="AM29" i="10"/>
  <c r="AP29" i="10"/>
  <c r="C30" i="10"/>
  <c r="F30" i="10"/>
  <c r="I30" i="10"/>
  <c r="L30" i="10"/>
  <c r="O30" i="10"/>
  <c r="R30" i="10"/>
  <c r="U30" i="10"/>
  <c r="X30" i="10"/>
  <c r="AA30" i="10"/>
  <c r="AD30" i="10"/>
  <c r="AG30" i="10"/>
  <c r="AJ30" i="10"/>
  <c r="AM30" i="10"/>
  <c r="AP30" i="10"/>
  <c r="C31" i="10"/>
  <c r="F31" i="10"/>
  <c r="I31" i="10"/>
  <c r="L31" i="10"/>
  <c r="O31" i="10"/>
  <c r="R31" i="10"/>
  <c r="U31" i="10"/>
  <c r="X31" i="10"/>
  <c r="AA31" i="10"/>
  <c r="AD31" i="10"/>
  <c r="AG31" i="10"/>
  <c r="AJ31" i="10"/>
  <c r="AM31" i="10"/>
  <c r="AP31" i="10"/>
  <c r="C32" i="10"/>
  <c r="F32" i="10"/>
  <c r="I32" i="10"/>
  <c r="L32" i="10"/>
  <c r="O32" i="10"/>
  <c r="R32" i="10"/>
  <c r="U32" i="10"/>
  <c r="X32" i="10"/>
  <c r="AA32" i="10"/>
  <c r="AD32" i="10"/>
  <c r="AG32" i="10"/>
  <c r="AJ32" i="10"/>
  <c r="AM32" i="10"/>
  <c r="AP32" i="10"/>
  <c r="C33" i="10"/>
  <c r="F33" i="10"/>
  <c r="I33" i="10"/>
  <c r="L33" i="10"/>
  <c r="O33" i="10"/>
  <c r="R33" i="10"/>
  <c r="U33" i="10"/>
  <c r="X33" i="10"/>
  <c r="AA33" i="10"/>
  <c r="AD33" i="10"/>
  <c r="AG33" i="10"/>
  <c r="AJ33" i="10"/>
  <c r="AM33" i="10"/>
  <c r="AP33" i="10"/>
  <c r="C34" i="10"/>
  <c r="F34" i="10"/>
  <c r="I34" i="10"/>
  <c r="L34" i="10"/>
  <c r="O34" i="10"/>
  <c r="R34" i="10"/>
  <c r="U34" i="10"/>
  <c r="X34" i="10"/>
  <c r="AA34" i="10"/>
  <c r="AD34" i="10"/>
  <c r="AG34" i="10"/>
  <c r="AJ34" i="10"/>
  <c r="AM34" i="10"/>
  <c r="AP34" i="10"/>
  <c r="C35" i="10"/>
  <c r="F35" i="10"/>
  <c r="I35" i="10"/>
  <c r="L35" i="10"/>
  <c r="O35" i="10"/>
  <c r="R35" i="10"/>
  <c r="U35" i="10"/>
  <c r="X35" i="10"/>
  <c r="AA35" i="10"/>
  <c r="AD35" i="10"/>
  <c r="AG35" i="10"/>
  <c r="AJ35" i="10"/>
  <c r="AM35" i="10"/>
  <c r="AP35" i="10"/>
  <c r="C36" i="10"/>
  <c r="F36" i="10"/>
  <c r="I36" i="10"/>
  <c r="L36" i="10"/>
  <c r="O36" i="10"/>
  <c r="R36" i="10"/>
  <c r="U36" i="10"/>
  <c r="X36" i="10"/>
  <c r="AA36" i="10"/>
  <c r="AD36" i="10"/>
  <c r="AG36" i="10"/>
  <c r="AJ36" i="10"/>
  <c r="AM36" i="10"/>
  <c r="AP36" i="10"/>
  <c r="C37" i="10"/>
  <c r="F37" i="10"/>
  <c r="I37" i="10"/>
  <c r="L37" i="10"/>
  <c r="O37" i="10"/>
  <c r="R37" i="10"/>
  <c r="U37" i="10"/>
  <c r="X37" i="10"/>
  <c r="AA37" i="10"/>
  <c r="AD37" i="10"/>
  <c r="AG37" i="10"/>
  <c r="AJ37" i="10"/>
  <c r="AM37" i="10"/>
  <c r="AP37" i="10"/>
  <c r="C38" i="10"/>
  <c r="F38" i="10"/>
  <c r="I38" i="10"/>
  <c r="L38" i="10"/>
  <c r="O38" i="10"/>
  <c r="R38" i="10"/>
  <c r="U38" i="10"/>
  <c r="X38" i="10"/>
  <c r="AA38" i="10"/>
  <c r="AD38" i="10"/>
  <c r="AG38" i="10"/>
  <c r="AJ38" i="10"/>
  <c r="AM38" i="10"/>
  <c r="AP38" i="10"/>
  <c r="C39" i="10"/>
  <c r="F39" i="10"/>
  <c r="I39" i="10"/>
  <c r="L39" i="10"/>
  <c r="O39" i="10"/>
  <c r="R39" i="10"/>
  <c r="U39" i="10"/>
  <c r="X39" i="10"/>
  <c r="AA39" i="10"/>
  <c r="AD39" i="10"/>
  <c r="AG39" i="10"/>
  <c r="AJ39" i="10"/>
  <c r="AM39" i="10"/>
  <c r="AP39" i="10"/>
  <c r="C40" i="10"/>
  <c r="F40" i="10"/>
  <c r="I40" i="10"/>
  <c r="L40" i="10"/>
  <c r="O40" i="10"/>
  <c r="R40" i="10"/>
  <c r="U40" i="10"/>
  <c r="X40" i="10"/>
  <c r="AA40" i="10"/>
  <c r="AD40" i="10"/>
  <c r="AG40" i="10"/>
  <c r="AJ40" i="10"/>
  <c r="AM40" i="10"/>
  <c r="AP40" i="10"/>
  <c r="C41" i="10"/>
  <c r="F41" i="10"/>
  <c r="I41" i="10"/>
  <c r="L41" i="10"/>
  <c r="O41" i="10"/>
  <c r="R41" i="10"/>
  <c r="U41" i="10"/>
  <c r="X41" i="10"/>
  <c r="AA41" i="10"/>
  <c r="AD41" i="10"/>
  <c r="AG41" i="10"/>
  <c r="AJ41" i="10"/>
  <c r="AM41" i="10"/>
  <c r="AP41" i="10"/>
  <c r="C42" i="10"/>
  <c r="F42" i="10"/>
  <c r="I42" i="10"/>
  <c r="L42" i="10"/>
  <c r="O42" i="10"/>
  <c r="R42" i="10"/>
  <c r="U42" i="10"/>
  <c r="X42" i="10"/>
  <c r="AA42" i="10"/>
  <c r="AD42" i="10"/>
  <c r="AG42" i="10"/>
  <c r="AJ42" i="10"/>
  <c r="AM42" i="10"/>
  <c r="AP42" i="10"/>
  <c r="C43" i="10"/>
  <c r="F43" i="10"/>
  <c r="I43" i="10"/>
  <c r="L43" i="10"/>
  <c r="O43" i="10"/>
  <c r="R43" i="10"/>
  <c r="U43" i="10"/>
  <c r="X43" i="10"/>
  <c r="AA43" i="10"/>
  <c r="AD43" i="10"/>
  <c r="AG43" i="10"/>
  <c r="AJ43" i="10"/>
  <c r="AM43" i="10"/>
  <c r="AP43" i="10"/>
  <c r="C44" i="10"/>
  <c r="F44" i="10"/>
  <c r="I44" i="10"/>
  <c r="L44" i="10"/>
  <c r="O44" i="10"/>
  <c r="R44" i="10"/>
  <c r="U44" i="10"/>
  <c r="X44" i="10"/>
  <c r="AA44" i="10"/>
  <c r="AD44" i="10"/>
  <c r="AG44" i="10"/>
  <c r="AJ44" i="10"/>
  <c r="AM44" i="10"/>
  <c r="AP44" i="10"/>
  <c r="C45" i="10"/>
  <c r="F45" i="10"/>
  <c r="I45" i="10"/>
  <c r="L45" i="10"/>
  <c r="O45" i="10"/>
  <c r="R45" i="10"/>
  <c r="U45" i="10"/>
  <c r="X45" i="10"/>
  <c r="AA45" i="10"/>
  <c r="AD45" i="10"/>
  <c r="AG45" i="10"/>
  <c r="AJ45" i="10"/>
  <c r="AM45" i="10"/>
  <c r="AP45" i="10"/>
  <c r="C46" i="10"/>
  <c r="F46" i="10"/>
  <c r="I46" i="10"/>
  <c r="L46" i="10"/>
  <c r="O46" i="10"/>
  <c r="R46" i="10"/>
  <c r="U46" i="10"/>
  <c r="X46" i="10"/>
  <c r="AA46" i="10"/>
  <c r="AD46" i="10"/>
  <c r="AG46" i="10"/>
  <c r="AJ46" i="10"/>
  <c r="AM46" i="10"/>
  <c r="AP46" i="10"/>
  <c r="C47" i="10"/>
  <c r="F47" i="10"/>
  <c r="I47" i="10"/>
  <c r="L47" i="10"/>
  <c r="O47" i="10"/>
  <c r="R47" i="10"/>
  <c r="U47" i="10"/>
  <c r="X47" i="10"/>
  <c r="AA47" i="10"/>
  <c r="AD47" i="10"/>
  <c r="AG47" i="10"/>
  <c r="AJ47" i="10"/>
  <c r="AM47" i="10"/>
  <c r="AP47" i="10"/>
  <c r="C48" i="10"/>
  <c r="F48" i="10"/>
  <c r="I48" i="10"/>
  <c r="L48" i="10"/>
  <c r="O48" i="10"/>
  <c r="R48" i="10"/>
  <c r="U48" i="10"/>
  <c r="X48" i="10"/>
  <c r="AA48" i="10"/>
  <c r="AD48" i="10"/>
  <c r="AG48" i="10"/>
  <c r="AJ48" i="10"/>
  <c r="AM48" i="10"/>
  <c r="AP48" i="10"/>
  <c r="F5" i="10"/>
  <c r="I5" i="10"/>
  <c r="L5" i="10"/>
  <c r="O5" i="10"/>
  <c r="R5" i="10"/>
  <c r="U5" i="10"/>
  <c r="X5" i="10"/>
  <c r="AA5" i="10"/>
  <c r="AD5" i="10"/>
  <c r="AG5" i="10"/>
  <c r="AJ5" i="10"/>
  <c r="AM5" i="10"/>
  <c r="AP5" i="10"/>
  <c r="C5" i="10"/>
  <c r="S128" i="23" l="1"/>
  <c r="S128" i="22"/>
  <c r="V128" i="22" s="1"/>
  <c r="S127" i="23"/>
  <c r="S113" i="23"/>
  <c r="U6" i="25"/>
  <c r="S124" i="20"/>
  <c r="S130" i="23"/>
  <c r="V124" i="22"/>
  <c r="U73" i="19"/>
  <c r="S29" i="26"/>
  <c r="S126" i="22"/>
  <c r="V126" i="22" s="1"/>
  <c r="U21" i="23"/>
  <c r="U28" i="23"/>
  <c r="U39" i="23"/>
  <c r="U33" i="23"/>
  <c r="U97" i="24"/>
  <c r="U43" i="22"/>
  <c r="U113" i="24"/>
  <c r="U123" i="24"/>
  <c r="U95" i="24"/>
  <c r="U75" i="24"/>
  <c r="U41" i="23"/>
  <c r="S21" i="21"/>
  <c r="S17" i="21"/>
  <c r="U10" i="20"/>
  <c r="S54" i="19"/>
  <c r="S18" i="19"/>
  <c r="S34" i="19"/>
  <c r="U5" i="19"/>
  <c r="S126" i="24"/>
  <c r="U31" i="22"/>
  <c r="V124" i="21"/>
  <c r="S9" i="21"/>
  <c r="S125" i="22"/>
  <c r="V127" i="23"/>
  <c r="S31" i="26"/>
  <c r="V31" i="26" s="1"/>
  <c r="S42" i="26"/>
  <c r="S5" i="26"/>
  <c r="U63" i="24"/>
  <c r="S125" i="24"/>
  <c r="V125" i="24" s="1"/>
  <c r="S130" i="24"/>
  <c r="V130" i="24" s="1"/>
  <c r="S7" i="21"/>
  <c r="S130" i="19"/>
  <c r="U5" i="23"/>
  <c r="S38" i="26"/>
  <c r="S62" i="23"/>
  <c r="S13" i="21"/>
  <c r="S90" i="23"/>
  <c r="S124" i="23"/>
  <c r="V124" i="23" s="1"/>
  <c r="S11" i="21"/>
  <c r="S122" i="22"/>
  <c r="S123" i="26"/>
  <c r="V123" i="26" s="1"/>
  <c r="S129" i="23"/>
  <c r="V129" i="23" s="1"/>
  <c r="U57" i="24"/>
  <c r="U45" i="23"/>
  <c r="U37" i="22"/>
  <c r="U13" i="22"/>
  <c r="S34" i="26"/>
  <c r="S33" i="26"/>
  <c r="V124" i="20"/>
  <c r="S35" i="26"/>
  <c r="V35" i="26" s="1"/>
  <c r="S11" i="26"/>
  <c r="S46" i="26"/>
  <c r="U5" i="21"/>
  <c r="S126" i="20"/>
  <c r="V126" i="20" s="1"/>
  <c r="S108" i="19"/>
  <c r="S92" i="19"/>
  <c r="S114" i="19"/>
  <c r="U57" i="19"/>
  <c r="U96" i="19"/>
  <c r="U59" i="19"/>
  <c r="S64" i="19"/>
  <c r="U107" i="19"/>
  <c r="U36" i="19"/>
  <c r="U21" i="19"/>
  <c r="U6" i="19"/>
  <c r="U30" i="19"/>
  <c r="U56" i="19"/>
  <c r="S26" i="19"/>
  <c r="U76" i="19"/>
  <c r="U32" i="19"/>
  <c r="S9" i="19"/>
  <c r="U115" i="19"/>
  <c r="S110" i="20"/>
  <c r="S94" i="20"/>
  <c r="S78" i="20"/>
  <c r="S62" i="20"/>
  <c r="U89" i="20"/>
  <c r="U49" i="20"/>
  <c r="S79" i="20"/>
  <c r="S57" i="20"/>
  <c r="S33" i="20"/>
  <c r="S17" i="20"/>
  <c r="U101" i="20"/>
  <c r="U37" i="20"/>
  <c r="U46" i="20"/>
  <c r="U7" i="20"/>
  <c r="S97" i="20"/>
  <c r="R3" i="20"/>
  <c r="S99" i="20"/>
  <c r="S51" i="20"/>
  <c r="U103" i="20"/>
  <c r="U109" i="20"/>
  <c r="U19" i="20"/>
  <c r="S118" i="21"/>
  <c r="S102" i="21"/>
  <c r="S86" i="21"/>
  <c r="S89" i="21"/>
  <c r="U64" i="21"/>
  <c r="S77" i="21"/>
  <c r="U112" i="21"/>
  <c r="U65" i="21"/>
  <c r="S53" i="21"/>
  <c r="S46" i="21"/>
  <c r="S30" i="21"/>
  <c r="S14" i="21"/>
  <c r="U101" i="21"/>
  <c r="S57" i="21"/>
  <c r="U59" i="21"/>
  <c r="S129" i="21"/>
  <c r="V129" i="21" s="1"/>
  <c r="S97" i="21"/>
  <c r="U76" i="21"/>
  <c r="S103" i="21"/>
  <c r="S37" i="21"/>
  <c r="S70" i="21"/>
  <c r="S63" i="21"/>
  <c r="U121" i="22"/>
  <c r="U98" i="22"/>
  <c r="S58" i="22"/>
  <c r="S127" i="22"/>
  <c r="V127" i="22" s="1"/>
  <c r="S98" i="22"/>
  <c r="U72" i="22"/>
  <c r="U117" i="22"/>
  <c r="U97" i="22"/>
  <c r="S79" i="22"/>
  <c r="U57" i="22"/>
  <c r="U69" i="22"/>
  <c r="S77" i="22"/>
  <c r="U55" i="22"/>
  <c r="U70" i="22"/>
  <c r="S119" i="22"/>
  <c r="U88" i="22"/>
  <c r="S10" i="22"/>
  <c r="U25" i="22"/>
  <c r="U28" i="22"/>
  <c r="S45" i="22"/>
  <c r="V45" i="22" s="1"/>
  <c r="U22" i="22"/>
  <c r="S85" i="22"/>
  <c r="V128" i="23"/>
  <c r="S103" i="23"/>
  <c r="S80" i="23"/>
  <c r="S119" i="23"/>
  <c r="S51" i="23"/>
  <c r="U76" i="23"/>
  <c r="U78" i="23"/>
  <c r="U80" i="23"/>
  <c r="U98" i="23"/>
  <c r="S65" i="23"/>
  <c r="S42" i="23"/>
  <c r="S26" i="23"/>
  <c r="S10" i="23"/>
  <c r="V10" i="23" s="1"/>
  <c r="U43" i="23"/>
  <c r="U46" i="23"/>
  <c r="S68" i="23"/>
  <c r="S17" i="23"/>
  <c r="V17" i="23" s="1"/>
  <c r="U52" i="23"/>
  <c r="U92" i="24"/>
  <c r="S89" i="24"/>
  <c r="S81" i="24"/>
  <c r="S73" i="24"/>
  <c r="U64" i="24"/>
  <c r="S111" i="24"/>
  <c r="V111" i="24" s="1"/>
  <c r="U96" i="24"/>
  <c r="S110" i="24"/>
  <c r="U68" i="24"/>
  <c r="U81" i="24"/>
  <c r="S48" i="24"/>
  <c r="U15" i="24"/>
  <c r="U60" i="24"/>
  <c r="S110" i="25"/>
  <c r="S54" i="25"/>
  <c r="S31" i="25"/>
  <c r="S11" i="25"/>
  <c r="U80" i="25"/>
  <c r="U70" i="25"/>
  <c r="U86" i="25"/>
  <c r="S63" i="25"/>
  <c r="U82" i="25"/>
  <c r="U93" i="25"/>
  <c r="S68" i="25"/>
  <c r="U40" i="25"/>
  <c r="U78" i="26"/>
  <c r="S66" i="26"/>
  <c r="S20" i="26"/>
  <c r="S111" i="26"/>
  <c r="V111" i="26" s="1"/>
  <c r="U53" i="26"/>
  <c r="U56" i="26"/>
  <c r="U72" i="26"/>
  <c r="S24" i="26"/>
  <c r="U40" i="26"/>
  <c r="S21" i="26"/>
  <c r="V21" i="26" s="1"/>
  <c r="U108" i="26"/>
  <c r="U67" i="26"/>
  <c r="U41" i="26"/>
  <c r="U6" i="26"/>
  <c r="U20" i="26"/>
  <c r="U18" i="26"/>
  <c r="S36" i="26"/>
  <c r="U44" i="24"/>
  <c r="U87" i="23"/>
  <c r="U18" i="23"/>
  <c r="U58" i="21"/>
  <c r="U79" i="24"/>
  <c r="S110" i="22"/>
  <c r="U90" i="25"/>
  <c r="U115" i="24"/>
  <c r="U61" i="25"/>
  <c r="U14" i="25"/>
  <c r="S21" i="24"/>
  <c r="U120" i="25"/>
  <c r="U62" i="23"/>
  <c r="U91" i="23"/>
  <c r="U12" i="23"/>
  <c r="U22" i="25"/>
  <c r="U116" i="21"/>
  <c r="U55" i="20"/>
  <c r="U33" i="19"/>
  <c r="U85" i="22"/>
  <c r="U25" i="21"/>
  <c r="U90" i="19"/>
  <c r="U55" i="19"/>
  <c r="U84" i="20"/>
  <c r="U71" i="19"/>
  <c r="U22" i="21"/>
  <c r="U58" i="20"/>
  <c r="S123" i="23"/>
  <c r="V123" i="23" s="1"/>
  <c r="U39" i="21"/>
  <c r="U7" i="21"/>
  <c r="U72" i="19"/>
  <c r="U31" i="19"/>
  <c r="U47" i="21"/>
  <c r="U78" i="20"/>
  <c r="S106" i="19"/>
  <c r="S90" i="19"/>
  <c r="S57" i="19"/>
  <c r="U88" i="19"/>
  <c r="S87" i="19"/>
  <c r="V87" i="19" s="1"/>
  <c r="S97" i="19"/>
  <c r="U58" i="19"/>
  <c r="U116" i="19"/>
  <c r="S107" i="19"/>
  <c r="S20" i="19"/>
  <c r="U91" i="19"/>
  <c r="S62" i="19"/>
  <c r="V62" i="19" s="1"/>
  <c r="S13" i="19"/>
  <c r="S16" i="19"/>
  <c r="U46" i="19"/>
  <c r="U26" i="19"/>
  <c r="S48" i="19"/>
  <c r="S31" i="19"/>
  <c r="S115" i="19"/>
  <c r="S15" i="19"/>
  <c r="V15" i="19" s="1"/>
  <c r="S108" i="20"/>
  <c r="S92" i="20"/>
  <c r="S76" i="20"/>
  <c r="S60" i="20"/>
  <c r="S89" i="20"/>
  <c r="U48" i="20"/>
  <c r="U77" i="20"/>
  <c r="U96" i="20"/>
  <c r="S31" i="20"/>
  <c r="S15" i="20"/>
  <c r="U70" i="20"/>
  <c r="U33" i="20"/>
  <c r="U107" i="20"/>
  <c r="U75" i="20"/>
  <c r="U11" i="20"/>
  <c r="S116" i="21"/>
  <c r="S100" i="21"/>
  <c r="S84" i="21"/>
  <c r="U106" i="21"/>
  <c r="U111" i="21"/>
  <c r="U80" i="21"/>
  <c r="S65" i="21"/>
  <c r="S44" i="21"/>
  <c r="V44" i="21" s="1"/>
  <c r="S28" i="21"/>
  <c r="V28" i="21" s="1"/>
  <c r="S12" i="21"/>
  <c r="V12" i="21" s="1"/>
  <c r="S101" i="21"/>
  <c r="V101" i="21" s="1"/>
  <c r="S74" i="21"/>
  <c r="S59" i="21"/>
  <c r="S68" i="21"/>
  <c r="U61" i="21"/>
  <c r="S35" i="21"/>
  <c r="U83" i="21"/>
  <c r="U96" i="22"/>
  <c r="U73" i="22"/>
  <c r="S55" i="22"/>
  <c r="S96" i="22"/>
  <c r="U67" i="22"/>
  <c r="S97" i="22"/>
  <c r="S57" i="22"/>
  <c r="U102" i="22"/>
  <c r="S76" i="22"/>
  <c r="S101" i="22"/>
  <c r="U65" i="22"/>
  <c r="U75" i="22"/>
  <c r="S8" i="22"/>
  <c r="U17" i="22"/>
  <c r="S63" i="22"/>
  <c r="U8" i="22"/>
  <c r="U120" i="23"/>
  <c r="S102" i="23"/>
  <c r="S120" i="23"/>
  <c r="S40" i="23"/>
  <c r="S24" i="23"/>
  <c r="S8" i="23"/>
  <c r="U35" i="23"/>
  <c r="S45" i="23"/>
  <c r="U22" i="23"/>
  <c r="S70" i="23"/>
  <c r="U24" i="23"/>
  <c r="U63" i="23"/>
  <c r="S66" i="23"/>
  <c r="U56" i="23"/>
  <c r="S43" i="23"/>
  <c r="S122" i="24"/>
  <c r="U90" i="24"/>
  <c r="U49" i="24"/>
  <c r="U110" i="24"/>
  <c r="U108" i="24"/>
  <c r="U66" i="24"/>
  <c r="U52" i="24"/>
  <c r="U22" i="24"/>
  <c r="U20" i="24"/>
  <c r="U77" i="24"/>
  <c r="S47" i="24"/>
  <c r="U43" i="24"/>
  <c r="S129" i="24"/>
  <c r="V129" i="24" s="1"/>
  <c r="U17" i="24"/>
  <c r="S15" i="24"/>
  <c r="V15" i="24" s="1"/>
  <c r="S60" i="24"/>
  <c r="V60" i="24" s="1"/>
  <c r="U26" i="24"/>
  <c r="U33" i="24"/>
  <c r="S108" i="25"/>
  <c r="S92" i="25"/>
  <c r="S76" i="25"/>
  <c r="V76" i="25" s="1"/>
  <c r="S116" i="25"/>
  <c r="U49" i="25"/>
  <c r="S127" i="25"/>
  <c r="V127" i="25" s="1"/>
  <c r="S51" i="25"/>
  <c r="S29" i="25"/>
  <c r="S9" i="25"/>
  <c r="U101" i="25"/>
  <c r="U37" i="25"/>
  <c r="S70" i="25"/>
  <c r="U107" i="25"/>
  <c r="U75" i="25"/>
  <c r="S129" i="25"/>
  <c r="V129" i="25" s="1"/>
  <c r="U83" i="25"/>
  <c r="U103" i="25"/>
  <c r="U58" i="25"/>
  <c r="S6" i="25"/>
  <c r="S57" i="25"/>
  <c r="S33" i="25"/>
  <c r="S12" i="25"/>
  <c r="S93" i="25"/>
  <c r="S56" i="25"/>
  <c r="V56" i="25" s="1"/>
  <c r="U62" i="25"/>
  <c r="U36" i="25"/>
  <c r="U99" i="25"/>
  <c r="S114" i="26"/>
  <c r="S77" i="26"/>
  <c r="U61" i="26"/>
  <c r="S71" i="26"/>
  <c r="V71" i="26" s="1"/>
  <c r="U118" i="26"/>
  <c r="U96" i="26"/>
  <c r="S67" i="26"/>
  <c r="U58" i="26"/>
  <c r="S27" i="26"/>
  <c r="U84" i="26"/>
  <c r="S53" i="26"/>
  <c r="S86" i="26"/>
  <c r="S56" i="26"/>
  <c r="U114" i="26"/>
  <c r="S88" i="26"/>
  <c r="S63" i="26"/>
  <c r="V63" i="26" s="1"/>
  <c r="S41" i="26"/>
  <c r="S10" i="26"/>
  <c r="U106" i="26"/>
  <c r="U92" i="26"/>
  <c r="S69" i="26"/>
  <c r="U38" i="26"/>
  <c r="U97" i="26"/>
  <c r="U29" i="26"/>
  <c r="U37" i="26"/>
  <c r="U46" i="26"/>
  <c r="U14" i="26"/>
  <c r="U9" i="26"/>
  <c r="U32" i="26"/>
  <c r="U122" i="22"/>
  <c r="U56" i="21"/>
  <c r="U23" i="23"/>
  <c r="U78" i="25"/>
  <c r="U52" i="25"/>
  <c r="U10" i="25"/>
  <c r="U107" i="23"/>
  <c r="U15" i="23"/>
  <c r="U116" i="23"/>
  <c r="U116" i="25"/>
  <c r="U18" i="24"/>
  <c r="U64" i="25"/>
  <c r="U16" i="25"/>
  <c r="U59" i="23"/>
  <c r="U108" i="21"/>
  <c r="U27" i="19"/>
  <c r="U11" i="22"/>
  <c r="U21" i="21"/>
  <c r="U74" i="19"/>
  <c r="U35" i="19"/>
  <c r="U120" i="20"/>
  <c r="U76" i="20"/>
  <c r="U18" i="21"/>
  <c r="U44" i="20"/>
  <c r="U35" i="21"/>
  <c r="U68" i="19"/>
  <c r="U17" i="19"/>
  <c r="U66" i="20"/>
  <c r="S104" i="19"/>
  <c r="S88" i="19"/>
  <c r="U118" i="19"/>
  <c r="U49" i="19"/>
  <c r="U80" i="19"/>
  <c r="S124" i="19"/>
  <c r="V124" i="19" s="1"/>
  <c r="U53" i="19"/>
  <c r="U108" i="19"/>
  <c r="S30" i="19"/>
  <c r="U20" i="19"/>
  <c r="S11" i="19"/>
  <c r="S25" i="19"/>
  <c r="S58" i="19"/>
  <c r="S24" i="19"/>
  <c r="S90" i="20"/>
  <c r="S74" i="20"/>
  <c r="S58" i="20"/>
  <c r="U106" i="20"/>
  <c r="U47" i="20"/>
  <c r="U95" i="20"/>
  <c r="S45" i="20"/>
  <c r="S29" i="20"/>
  <c r="S13" i="20"/>
  <c r="U118" i="20"/>
  <c r="U69" i="20"/>
  <c r="U13" i="20"/>
  <c r="U81" i="20"/>
  <c r="U83" i="20"/>
  <c r="U115" i="20"/>
  <c r="S114" i="21"/>
  <c r="S98" i="21"/>
  <c r="S82" i="21"/>
  <c r="U105" i="21"/>
  <c r="S111" i="21"/>
  <c r="V111" i="21" s="1"/>
  <c r="U79" i="21"/>
  <c r="S52" i="21"/>
  <c r="S42" i="21"/>
  <c r="S26" i="21"/>
  <c r="S10" i="21"/>
  <c r="U118" i="21"/>
  <c r="S56" i="21"/>
  <c r="U107" i="21"/>
  <c r="U75" i="21"/>
  <c r="U114" i="21"/>
  <c r="U82" i="21"/>
  <c r="U87" i="21"/>
  <c r="S33" i="21"/>
  <c r="U70" i="21"/>
  <c r="S73" i="22"/>
  <c r="U54" i="22"/>
  <c r="U81" i="22"/>
  <c r="S67" i="22"/>
  <c r="V67" i="22" s="1"/>
  <c r="U95" i="22"/>
  <c r="U53" i="22"/>
  <c r="U93" i="22"/>
  <c r="U60" i="22"/>
  <c r="S114" i="22"/>
  <c r="S75" i="22"/>
  <c r="S6" i="22"/>
  <c r="S68" i="22"/>
  <c r="U9" i="22"/>
  <c r="U44" i="22"/>
  <c r="U38" i="22"/>
  <c r="U24" i="22"/>
  <c r="S98" i="23"/>
  <c r="U115" i="23"/>
  <c r="U74" i="23"/>
  <c r="S100" i="23"/>
  <c r="U110" i="23"/>
  <c r="S122" i="23"/>
  <c r="U64" i="23"/>
  <c r="S38" i="23"/>
  <c r="S22" i="23"/>
  <c r="S6" i="23"/>
  <c r="U27" i="23"/>
  <c r="U48" i="23"/>
  <c r="S50" i="23"/>
  <c r="S41" i="23"/>
  <c r="S120" i="24"/>
  <c r="U88" i="24"/>
  <c r="S49" i="24"/>
  <c r="S109" i="24"/>
  <c r="S87" i="24"/>
  <c r="S79" i="24"/>
  <c r="S71" i="24"/>
  <c r="V71" i="24" s="1"/>
  <c r="S108" i="24"/>
  <c r="S90" i="24"/>
  <c r="S74" i="24"/>
  <c r="S57" i="24"/>
  <c r="S107" i="24"/>
  <c r="S97" i="24"/>
  <c r="U46" i="24"/>
  <c r="U121" i="24"/>
  <c r="S12" i="24"/>
  <c r="V12" i="24" s="1"/>
  <c r="U73" i="24"/>
  <c r="U19" i="24"/>
  <c r="U25" i="24"/>
  <c r="S17" i="24"/>
  <c r="S6" i="24"/>
  <c r="U30" i="24"/>
  <c r="U7" i="24"/>
  <c r="U40" i="24"/>
  <c r="U36" i="24"/>
  <c r="S106" i="25"/>
  <c r="U106" i="25"/>
  <c r="U84" i="25"/>
  <c r="S49" i="25"/>
  <c r="U79" i="25"/>
  <c r="S48" i="25"/>
  <c r="S27" i="25"/>
  <c r="U81" i="25"/>
  <c r="U59" i="25"/>
  <c r="U34" i="25"/>
  <c r="U94" i="26"/>
  <c r="U60" i="26"/>
  <c r="U74" i="26"/>
  <c r="S58" i="26"/>
  <c r="S14" i="26"/>
  <c r="S48" i="26"/>
  <c r="S39" i="26"/>
  <c r="S105" i="26"/>
  <c r="V105" i="26" s="1"/>
  <c r="U36" i="26"/>
  <c r="S25" i="26"/>
  <c r="U95" i="26"/>
  <c r="U109" i="26"/>
  <c r="U19" i="26"/>
  <c r="U24" i="26"/>
  <c r="U28" i="26"/>
  <c r="U114" i="22"/>
  <c r="U52" i="21"/>
  <c r="U119" i="23"/>
  <c r="S106" i="22"/>
  <c r="U74" i="25"/>
  <c r="U47" i="25"/>
  <c r="U107" i="24"/>
  <c r="U20" i="23"/>
  <c r="U63" i="22"/>
  <c r="U108" i="25"/>
  <c r="U47" i="24"/>
  <c r="U86" i="23"/>
  <c r="U57" i="25"/>
  <c r="U12" i="25"/>
  <c r="U51" i="23"/>
  <c r="S65" i="22"/>
  <c r="U104" i="21"/>
  <c r="U121" i="19"/>
  <c r="U7" i="22"/>
  <c r="U17" i="21"/>
  <c r="U70" i="19"/>
  <c r="U116" i="20"/>
  <c r="U72" i="20"/>
  <c r="U81" i="19"/>
  <c r="U46" i="21"/>
  <c r="U14" i="21"/>
  <c r="U40" i="20"/>
  <c r="U39" i="19"/>
  <c r="U9" i="23"/>
  <c r="U31" i="21"/>
  <c r="U61" i="19"/>
  <c r="S19" i="21"/>
  <c r="U62" i="20"/>
  <c r="V130" i="19"/>
  <c r="S86" i="19"/>
  <c r="U110" i="19"/>
  <c r="S85" i="19"/>
  <c r="V85" i="19" s="1"/>
  <c r="S49" i="19"/>
  <c r="S77" i="19"/>
  <c r="S120" i="19"/>
  <c r="S103" i="19"/>
  <c r="V103" i="19" s="1"/>
  <c r="U51" i="19"/>
  <c r="S89" i="19"/>
  <c r="S53" i="19"/>
  <c r="V53" i="19" s="1"/>
  <c r="U100" i="19"/>
  <c r="U97" i="19"/>
  <c r="U29" i="19"/>
  <c r="S19" i="19"/>
  <c r="U44" i="19"/>
  <c r="U14" i="19"/>
  <c r="U48" i="19"/>
  <c r="U24" i="19"/>
  <c r="U38" i="19"/>
  <c r="S120" i="20"/>
  <c r="S104" i="20"/>
  <c r="S88" i="20"/>
  <c r="S72" i="20"/>
  <c r="S56" i="20"/>
  <c r="U105" i="20"/>
  <c r="S47" i="20"/>
  <c r="S95" i="20"/>
  <c r="U64" i="20"/>
  <c r="S43" i="20"/>
  <c r="S27" i="20"/>
  <c r="S11" i="20"/>
  <c r="U117" i="20"/>
  <c r="S69" i="20"/>
  <c r="S48" i="20"/>
  <c r="U35" i="20"/>
  <c r="S81" i="20"/>
  <c r="U45" i="20"/>
  <c r="S83" i="20"/>
  <c r="U87" i="20"/>
  <c r="S40" i="20"/>
  <c r="S24" i="20"/>
  <c r="S8" i="20"/>
  <c r="U61" i="20"/>
  <c r="S115" i="20"/>
  <c r="S112" i="21"/>
  <c r="S96" i="21"/>
  <c r="S79" i="21"/>
  <c r="U55" i="21"/>
  <c r="S40" i="21"/>
  <c r="V40" i="21" s="1"/>
  <c r="S24" i="21"/>
  <c r="V24" i="21" s="1"/>
  <c r="S8" i="21"/>
  <c r="V8" i="21" s="1"/>
  <c r="U117" i="21"/>
  <c r="U74" i="21"/>
  <c r="U113" i="21"/>
  <c r="U81" i="21"/>
  <c r="U68" i="21"/>
  <c r="S31" i="21"/>
  <c r="U115" i="21"/>
  <c r="V7" i="21"/>
  <c r="S116" i="22"/>
  <c r="U83" i="22"/>
  <c r="S54" i="22"/>
  <c r="U112" i="22"/>
  <c r="S81" i="22"/>
  <c r="S112" i="22"/>
  <c r="S95" i="22"/>
  <c r="U78" i="22"/>
  <c r="S53" i="22"/>
  <c r="S123" i="22"/>
  <c r="V123" i="22" s="1"/>
  <c r="S93" i="22"/>
  <c r="U76" i="22"/>
  <c r="U91" i="22"/>
  <c r="S60" i="22"/>
  <c r="U104" i="22"/>
  <c r="S64" i="22"/>
  <c r="S86" i="22"/>
  <c r="U68" i="22"/>
  <c r="U20" i="22"/>
  <c r="U84" i="22"/>
  <c r="S37" i="22"/>
  <c r="U14" i="22"/>
  <c r="S117" i="23"/>
  <c r="S96" i="23"/>
  <c r="U58" i="23"/>
  <c r="U106" i="23"/>
  <c r="S121" i="23"/>
  <c r="V121" i="23" s="1"/>
  <c r="U92" i="23"/>
  <c r="S104" i="23"/>
  <c r="U112" i="23"/>
  <c r="S72" i="23"/>
  <c r="U114" i="23"/>
  <c r="S36" i="23"/>
  <c r="S20" i="23"/>
  <c r="V20" i="23" s="1"/>
  <c r="U19" i="23"/>
  <c r="U47" i="23"/>
  <c r="U38" i="23"/>
  <c r="U40" i="23"/>
  <c r="U83" i="23"/>
  <c r="S35" i="23"/>
  <c r="S118" i="24"/>
  <c r="U86" i="24"/>
  <c r="U94" i="24"/>
  <c r="U51" i="24"/>
  <c r="U104" i="24"/>
  <c r="U62" i="24"/>
  <c r="S88" i="24"/>
  <c r="V88" i="24" s="1"/>
  <c r="S72" i="24"/>
  <c r="U78" i="24"/>
  <c r="S45" i="24"/>
  <c r="U14" i="24"/>
  <c r="U58" i="24"/>
  <c r="U69" i="24"/>
  <c r="S19" i="24"/>
  <c r="S24" i="24"/>
  <c r="S64" i="24"/>
  <c r="U9" i="24"/>
  <c r="R3" i="24"/>
  <c r="U54" i="24"/>
  <c r="S39" i="24"/>
  <c r="S25" i="24"/>
  <c r="S38" i="24"/>
  <c r="S35" i="24"/>
  <c r="U31" i="24"/>
  <c r="S128" i="25"/>
  <c r="V128" i="25" s="1"/>
  <c r="S104" i="25"/>
  <c r="V104" i="25" s="1"/>
  <c r="U105" i="25"/>
  <c r="U73" i="25"/>
  <c r="U112" i="25"/>
  <c r="S46" i="25"/>
  <c r="S23" i="25"/>
  <c r="U114" i="25"/>
  <c r="S125" i="25"/>
  <c r="V125" i="25" s="1"/>
  <c r="U77" i="25"/>
  <c r="U19" i="25"/>
  <c r="U54" i="25"/>
  <c r="U31" i="25"/>
  <c r="S126" i="26"/>
  <c r="V126" i="26" s="1"/>
  <c r="S110" i="26"/>
  <c r="U75" i="26"/>
  <c r="S60" i="26"/>
  <c r="S32" i="26"/>
  <c r="S22" i="26"/>
  <c r="U86" i="26"/>
  <c r="U88" i="26"/>
  <c r="U52" i="26"/>
  <c r="S37" i="26"/>
  <c r="U34" i="26"/>
  <c r="S6" i="26"/>
  <c r="U5" i="26"/>
  <c r="U81" i="26"/>
  <c r="U8" i="26"/>
  <c r="U43" i="26"/>
  <c r="U11" i="26"/>
  <c r="U13" i="26"/>
  <c r="U110" i="22"/>
  <c r="U114" i="24"/>
  <c r="S109" i="23"/>
  <c r="U41" i="25"/>
  <c r="U102" i="23"/>
  <c r="U99" i="22"/>
  <c r="U65" i="24"/>
  <c r="U103" i="23"/>
  <c r="U92" i="25"/>
  <c r="S108" i="22"/>
  <c r="U50" i="25"/>
  <c r="U8" i="25"/>
  <c r="U36" i="23"/>
  <c r="U100" i="21"/>
  <c r="U15" i="22"/>
  <c r="U45" i="21"/>
  <c r="U13" i="21"/>
  <c r="U108" i="20"/>
  <c r="U68" i="20"/>
  <c r="U42" i="21"/>
  <c r="U10" i="21"/>
  <c r="U36" i="20"/>
  <c r="U105" i="19"/>
  <c r="U25" i="19"/>
  <c r="U27" i="21"/>
  <c r="U114" i="20"/>
  <c r="U54" i="20"/>
  <c r="S100" i="19"/>
  <c r="S84" i="19"/>
  <c r="U102" i="19"/>
  <c r="S72" i="19"/>
  <c r="S68" i="19"/>
  <c r="S119" i="19"/>
  <c r="V119" i="19" s="1"/>
  <c r="S79" i="19"/>
  <c r="V79" i="19" s="1"/>
  <c r="S51" i="19"/>
  <c r="S118" i="19"/>
  <c r="U50" i="19"/>
  <c r="U92" i="19"/>
  <c r="U54" i="19"/>
  <c r="S28" i="19"/>
  <c r="S14" i="19"/>
  <c r="S21" i="19"/>
  <c r="U52" i="19"/>
  <c r="S8" i="19"/>
  <c r="S41" i="19"/>
  <c r="U18" i="19"/>
  <c r="U99" i="19"/>
  <c r="S40" i="19"/>
  <c r="S23" i="19"/>
  <c r="S118" i="20"/>
  <c r="S102" i="20"/>
  <c r="S86" i="20"/>
  <c r="S70" i="20"/>
  <c r="S54" i="20"/>
  <c r="S105" i="20"/>
  <c r="U74" i="20"/>
  <c r="U53" i="20"/>
  <c r="S7" i="20"/>
  <c r="V7" i="20" s="1"/>
  <c r="U27" i="20"/>
  <c r="U112" i="20"/>
  <c r="U63" i="20"/>
  <c r="S41" i="20"/>
  <c r="S25" i="20"/>
  <c r="S9" i="20"/>
  <c r="S117" i="20"/>
  <c r="U86" i="20"/>
  <c r="U29" i="20"/>
  <c r="U113" i="20"/>
  <c r="U39" i="20"/>
  <c r="S87" i="20"/>
  <c r="S6" i="20"/>
  <c r="S61" i="20"/>
  <c r="S110" i="21"/>
  <c r="S94" i="21"/>
  <c r="S78" i="21"/>
  <c r="V78" i="21" s="1"/>
  <c r="U93" i="21"/>
  <c r="U62" i="21"/>
  <c r="S55" i="21"/>
  <c r="S51" i="21"/>
  <c r="S38" i="21"/>
  <c r="S22" i="21"/>
  <c r="S6" i="21"/>
  <c r="S117" i="21"/>
  <c r="U86" i="21"/>
  <c r="S66" i="21"/>
  <c r="S49" i="21"/>
  <c r="S113" i="21"/>
  <c r="S81" i="21"/>
  <c r="S60" i="21"/>
  <c r="U119" i="21"/>
  <c r="S45" i="21"/>
  <c r="S29" i="21"/>
  <c r="S115" i="21"/>
  <c r="U71" i="21"/>
  <c r="U105" i="22"/>
  <c r="S83" i="22"/>
  <c r="S62" i="22"/>
  <c r="U50" i="22"/>
  <c r="U111" i="22"/>
  <c r="S80" i="22"/>
  <c r="U59" i="22"/>
  <c r="S104" i="22"/>
  <c r="S94" i="22"/>
  <c r="S66" i="22"/>
  <c r="U49" i="22"/>
  <c r="S92" i="22"/>
  <c r="U71" i="22"/>
  <c r="S90" i="22"/>
  <c r="U56" i="22"/>
  <c r="U89" i="22"/>
  <c r="U64" i="22"/>
  <c r="U40" i="22"/>
  <c r="U87" i="22"/>
  <c r="S114" i="23"/>
  <c r="U88" i="23"/>
  <c r="S118" i="23"/>
  <c r="U94" i="23"/>
  <c r="U82" i="23"/>
  <c r="S34" i="23"/>
  <c r="S18" i="23"/>
  <c r="V130" i="23"/>
  <c r="U11" i="23"/>
  <c r="S11" i="23"/>
  <c r="S37" i="23"/>
  <c r="V37" i="23" s="1"/>
  <c r="U14" i="23"/>
  <c r="U101" i="23"/>
  <c r="U61" i="23"/>
  <c r="S39" i="23"/>
  <c r="V39" i="23" s="1"/>
  <c r="U16" i="23"/>
  <c r="S27" i="23"/>
  <c r="V27" i="23" s="1"/>
  <c r="S33" i="23"/>
  <c r="S83" i="23"/>
  <c r="S116" i="24"/>
  <c r="U84" i="24"/>
  <c r="S106" i="24"/>
  <c r="S93" i="24"/>
  <c r="S85" i="24"/>
  <c r="S77" i="24"/>
  <c r="S69" i="24"/>
  <c r="S51" i="24"/>
  <c r="U120" i="24"/>
  <c r="S103" i="24"/>
  <c r="V103" i="24" s="1"/>
  <c r="S86" i="24"/>
  <c r="S70" i="24"/>
  <c r="S54" i="24"/>
  <c r="U116" i="24"/>
  <c r="S104" i="24"/>
  <c r="U76" i="24"/>
  <c r="S94" i="24"/>
  <c r="U45" i="24"/>
  <c r="U13" i="24"/>
  <c r="S113" i="24"/>
  <c r="V113" i="24" s="1"/>
  <c r="S62" i="24"/>
  <c r="V62" i="24" s="1"/>
  <c r="U11" i="24"/>
  <c r="S9" i="24"/>
  <c r="S105" i="24"/>
  <c r="V105" i="24" s="1"/>
  <c r="S52" i="24"/>
  <c r="V52" i="24" s="1"/>
  <c r="U39" i="24"/>
  <c r="U29" i="24"/>
  <c r="S14" i="24"/>
  <c r="U35" i="24"/>
  <c r="S86" i="25"/>
  <c r="S39" i="25"/>
  <c r="S105" i="25"/>
  <c r="S73" i="25"/>
  <c r="U42" i="25"/>
  <c r="U111" i="25"/>
  <c r="S43" i="25"/>
  <c r="S21" i="25"/>
  <c r="U118" i="25"/>
  <c r="U96" i="25"/>
  <c r="U53" i="25"/>
  <c r="U102" i="25"/>
  <c r="U39" i="25"/>
  <c r="U113" i="25"/>
  <c r="U98" i="25"/>
  <c r="U44" i="25"/>
  <c r="U18" i="25"/>
  <c r="S77" i="25"/>
  <c r="U51" i="25"/>
  <c r="U29" i="25"/>
  <c r="S108" i="26"/>
  <c r="V108" i="26" s="1"/>
  <c r="U70" i="26"/>
  <c r="U110" i="26"/>
  <c r="S80" i="26"/>
  <c r="U82" i="26"/>
  <c r="S30" i="26"/>
  <c r="S19" i="26"/>
  <c r="U120" i="26"/>
  <c r="U100" i="26"/>
  <c r="S104" i="26"/>
  <c r="S87" i="26"/>
  <c r="V87" i="26" s="1"/>
  <c r="S50" i="26"/>
  <c r="S18" i="26"/>
  <c r="S23" i="26"/>
  <c r="S90" i="26"/>
  <c r="S76" i="26"/>
  <c r="U7" i="26"/>
  <c r="U59" i="26"/>
  <c r="U62" i="26"/>
  <c r="U101" i="26"/>
  <c r="U39" i="26"/>
  <c r="U23" i="26"/>
  <c r="S52" i="26"/>
  <c r="U27" i="26"/>
  <c r="U118" i="23"/>
  <c r="U106" i="22"/>
  <c r="U109" i="24"/>
  <c r="U65" i="23"/>
  <c r="U122" i="25"/>
  <c r="U55" i="24"/>
  <c r="U35" i="25"/>
  <c r="U106" i="24"/>
  <c r="U55" i="23"/>
  <c r="U42" i="24"/>
  <c r="U81" i="23"/>
  <c r="U54" i="21"/>
  <c r="U99" i="23"/>
  <c r="U10" i="24"/>
  <c r="U45" i="25"/>
  <c r="U42" i="22"/>
  <c r="U92" i="21"/>
  <c r="U41" i="21"/>
  <c r="U9" i="21"/>
  <c r="U20" i="20"/>
  <c r="U104" i="20"/>
  <c r="U60" i="20"/>
  <c r="U38" i="21"/>
  <c r="U32" i="20"/>
  <c r="U19" i="19"/>
  <c r="U23" i="21"/>
  <c r="S15" i="21"/>
  <c r="U110" i="20"/>
  <c r="U23" i="19"/>
  <c r="S98" i="19"/>
  <c r="V98" i="19" s="1"/>
  <c r="S82" i="19"/>
  <c r="U94" i="19"/>
  <c r="S101" i="19"/>
  <c r="V101" i="19" s="1"/>
  <c r="U120" i="19"/>
  <c r="S67" i="19"/>
  <c r="S46" i="19"/>
  <c r="S113" i="19"/>
  <c r="S81" i="19"/>
  <c r="U45" i="19"/>
  <c r="U84" i="19"/>
  <c r="S38" i="19"/>
  <c r="U28" i="19"/>
  <c r="U83" i="19"/>
  <c r="S45" i="19"/>
  <c r="U8" i="19"/>
  <c r="U113" i="19"/>
  <c r="S10" i="19"/>
  <c r="U40" i="19"/>
  <c r="S50" i="19"/>
  <c r="S116" i="20"/>
  <c r="S100" i="20"/>
  <c r="U122" i="20"/>
  <c r="U73" i="20"/>
  <c r="U52" i="20"/>
  <c r="U111" i="20"/>
  <c r="S63" i="20"/>
  <c r="S39" i="20"/>
  <c r="S23" i="20"/>
  <c r="U17" i="20"/>
  <c r="U85" i="20"/>
  <c r="U91" i="20"/>
  <c r="U59" i="20"/>
  <c r="U23" i="20"/>
  <c r="S113" i="20"/>
  <c r="U65" i="20"/>
  <c r="U31" i="20"/>
  <c r="U67" i="20"/>
  <c r="U119" i="20"/>
  <c r="S108" i="21"/>
  <c r="S92" i="21"/>
  <c r="U122" i="21"/>
  <c r="U72" i="21"/>
  <c r="S93" i="21"/>
  <c r="U96" i="21"/>
  <c r="U73" i="21"/>
  <c r="S36" i="21"/>
  <c r="V36" i="21" s="1"/>
  <c r="S20" i="21"/>
  <c r="V20" i="21" s="1"/>
  <c r="U109" i="21"/>
  <c r="U85" i="21"/>
  <c r="U67" i="21"/>
  <c r="U48" i="21"/>
  <c r="S43" i="21"/>
  <c r="S27" i="21"/>
  <c r="U62" i="22"/>
  <c r="S50" i="22"/>
  <c r="V50" i="22" s="1"/>
  <c r="S100" i="22"/>
  <c r="U66" i="22"/>
  <c r="S49" i="22"/>
  <c r="S118" i="22"/>
  <c r="S71" i="22"/>
  <c r="U113" i="22"/>
  <c r="S56" i="22"/>
  <c r="S89" i="22"/>
  <c r="U48" i="22"/>
  <c r="S16" i="22"/>
  <c r="U86" i="22"/>
  <c r="S51" i="22"/>
  <c r="U36" i="22"/>
  <c r="S25" i="22"/>
  <c r="U30" i="22"/>
  <c r="S33" i="22"/>
  <c r="U16" i="22"/>
  <c r="U113" i="23"/>
  <c r="S87" i="23"/>
  <c r="S99" i="23"/>
  <c r="U72" i="23"/>
  <c r="U70" i="23"/>
  <c r="S93" i="23"/>
  <c r="V93" i="23" s="1"/>
  <c r="U68" i="23"/>
  <c r="U96" i="23"/>
  <c r="S111" i="23"/>
  <c r="V111" i="23" s="1"/>
  <c r="S81" i="23"/>
  <c r="S49" i="23"/>
  <c r="V49" i="23" s="1"/>
  <c r="S32" i="23"/>
  <c r="S16" i="23"/>
  <c r="S61" i="23"/>
  <c r="S15" i="23"/>
  <c r="S114" i="24"/>
  <c r="U82" i="24"/>
  <c r="U74" i="24"/>
  <c r="U23" i="24"/>
  <c r="S13" i="24"/>
  <c r="S11" i="24"/>
  <c r="U24" i="24"/>
  <c r="U59" i="24"/>
  <c r="U38" i="24"/>
  <c r="S124" i="25"/>
  <c r="V124" i="25" s="1"/>
  <c r="S100" i="25"/>
  <c r="S42" i="25"/>
  <c r="S60" i="25"/>
  <c r="S40" i="25"/>
  <c r="S18" i="25"/>
  <c r="U117" i="25"/>
  <c r="U85" i="25"/>
  <c r="S53" i="25"/>
  <c r="U91" i="25"/>
  <c r="U115" i="25"/>
  <c r="U71" i="25"/>
  <c r="R3" i="25"/>
  <c r="U119" i="25"/>
  <c r="U87" i="25"/>
  <c r="U15" i="25"/>
  <c r="U109" i="25"/>
  <c r="U66" i="25"/>
  <c r="U48" i="25"/>
  <c r="U27" i="25"/>
  <c r="U91" i="26"/>
  <c r="U69" i="26"/>
  <c r="U54" i="26"/>
  <c r="U55" i="26"/>
  <c r="U51" i="26"/>
  <c r="S28" i="26"/>
  <c r="S17" i="26"/>
  <c r="U47" i="26"/>
  <c r="S12" i="26"/>
  <c r="S16" i="26"/>
  <c r="U49" i="26"/>
  <c r="S43" i="26"/>
  <c r="U12" i="26"/>
  <c r="U99" i="26"/>
  <c r="U85" i="26"/>
  <c r="U48" i="26"/>
  <c r="U22" i="26"/>
  <c r="U101" i="22"/>
  <c r="U91" i="24"/>
  <c r="U60" i="23"/>
  <c r="U30" i="25"/>
  <c r="U101" i="24"/>
  <c r="U10" i="22"/>
  <c r="U120" i="22"/>
  <c r="U50" i="21"/>
  <c r="U7" i="23"/>
  <c r="U51" i="22"/>
  <c r="S91" i="22"/>
  <c r="U38" i="25"/>
  <c r="U117" i="24"/>
  <c r="U88" i="21"/>
  <c r="U78" i="19"/>
  <c r="U28" i="20"/>
  <c r="U37" i="21"/>
  <c r="U16" i="20"/>
  <c r="U53" i="21"/>
  <c r="U100" i="20"/>
  <c r="U56" i="20"/>
  <c r="U34" i="21"/>
  <c r="U6" i="21"/>
  <c r="U24" i="20"/>
  <c r="U19" i="21"/>
  <c r="U98" i="20"/>
  <c r="U11" i="19"/>
  <c r="S112" i="19"/>
  <c r="S96" i="19"/>
  <c r="U86" i="19"/>
  <c r="U60" i="19"/>
  <c r="U112" i="19"/>
  <c r="U66" i="19"/>
  <c r="U43" i="19"/>
  <c r="U37" i="19"/>
  <c r="U12" i="19"/>
  <c r="S43" i="19"/>
  <c r="S52" i="19"/>
  <c r="V52" i="19" s="1"/>
  <c r="S56" i="19"/>
  <c r="U34" i="19"/>
  <c r="U10" i="19"/>
  <c r="S42" i="19"/>
  <c r="U65" i="19"/>
  <c r="S39" i="19"/>
  <c r="U16" i="19"/>
  <c r="U22" i="19"/>
  <c r="S12" i="19"/>
  <c r="S114" i="20"/>
  <c r="S98" i="20"/>
  <c r="S82" i="20"/>
  <c r="S66" i="20"/>
  <c r="U121" i="20"/>
  <c r="U51" i="20"/>
  <c r="U93" i="20"/>
  <c r="U80" i="20"/>
  <c r="S37" i="20"/>
  <c r="S21" i="20"/>
  <c r="U15" i="20"/>
  <c r="U21" i="20"/>
  <c r="U71" i="20"/>
  <c r="U41" i="20"/>
  <c r="S122" i="21"/>
  <c r="S106" i="21"/>
  <c r="S90" i="21"/>
  <c r="U121" i="21"/>
  <c r="U90" i="21"/>
  <c r="S64" i="21"/>
  <c r="S127" i="21"/>
  <c r="V127" i="21" s="1"/>
  <c r="U95" i="21"/>
  <c r="S73" i="21"/>
  <c r="S54" i="21"/>
  <c r="S50" i="21"/>
  <c r="S34" i="21"/>
  <c r="S18" i="21"/>
  <c r="S109" i="21"/>
  <c r="S85" i="21"/>
  <c r="U66" i="21"/>
  <c r="U91" i="21"/>
  <c r="S48" i="21"/>
  <c r="U98" i="21"/>
  <c r="S76" i="21"/>
  <c r="U60" i="21"/>
  <c r="U69" i="21"/>
  <c r="S41" i="21"/>
  <c r="S25" i="21"/>
  <c r="U99" i="21"/>
  <c r="U80" i="22"/>
  <c r="S99" i="22"/>
  <c r="U94" i="22"/>
  <c r="U61" i="22"/>
  <c r="U107" i="22"/>
  <c r="U92" i="22"/>
  <c r="U46" i="22"/>
  <c r="S113" i="22"/>
  <c r="U90" i="22"/>
  <c r="U52" i="22"/>
  <c r="S88" i="22"/>
  <c r="S48" i="22"/>
  <c r="S30" i="22"/>
  <c r="S14" i="22"/>
  <c r="V14" i="22" s="1"/>
  <c r="U109" i="22"/>
  <c r="U115" i="22"/>
  <c r="U41" i="22"/>
  <c r="S112" i="23"/>
  <c r="V112" i="23" s="1"/>
  <c r="U90" i="23"/>
  <c r="U108" i="23"/>
  <c r="S86" i="23"/>
  <c r="S60" i="23"/>
  <c r="S58" i="23"/>
  <c r="U66" i="23"/>
  <c r="S108" i="23"/>
  <c r="S46" i="23"/>
  <c r="S30" i="23"/>
  <c r="S14" i="23"/>
  <c r="U54" i="23"/>
  <c r="U117" i="23"/>
  <c r="U30" i="23"/>
  <c r="U32" i="23"/>
  <c r="S78" i="23"/>
  <c r="V78" i="23" s="1"/>
  <c r="S128" i="24"/>
  <c r="V128" i="24" s="1"/>
  <c r="S112" i="24"/>
  <c r="U80" i="24"/>
  <c r="U118" i="24"/>
  <c r="U102" i="24"/>
  <c r="S91" i="24"/>
  <c r="S83" i="24"/>
  <c r="S75" i="24"/>
  <c r="S67" i="24"/>
  <c r="V67" i="24" s="1"/>
  <c r="S100" i="24"/>
  <c r="S46" i="24"/>
  <c r="U100" i="24"/>
  <c r="U72" i="24"/>
  <c r="U61" i="24"/>
  <c r="S23" i="24"/>
  <c r="U21" i="24"/>
  <c r="U89" i="24"/>
  <c r="S50" i="24"/>
  <c r="S16" i="24"/>
  <c r="V16" i="24" s="1"/>
  <c r="U27" i="24"/>
  <c r="S122" i="25"/>
  <c r="S98" i="25"/>
  <c r="S82" i="25"/>
  <c r="U121" i="25"/>
  <c r="U100" i="25"/>
  <c r="U69" i="25"/>
  <c r="U67" i="25"/>
  <c r="S62" i="25"/>
  <c r="S36" i="25"/>
  <c r="S15" i="25"/>
  <c r="S117" i="25"/>
  <c r="S85" i="25"/>
  <c r="U65" i="25"/>
  <c r="S123" i="25"/>
  <c r="V123" i="25" s="1"/>
  <c r="S91" i="25"/>
  <c r="S115" i="25"/>
  <c r="S71" i="25"/>
  <c r="U11" i="25"/>
  <c r="S119" i="25"/>
  <c r="S87" i="25"/>
  <c r="S41" i="25"/>
  <c r="S20" i="25"/>
  <c r="U13" i="25"/>
  <c r="S109" i="25"/>
  <c r="U55" i="25"/>
  <c r="S66" i="25"/>
  <c r="U46" i="25"/>
  <c r="U23" i="25"/>
  <c r="S120" i="26"/>
  <c r="U115" i="26"/>
  <c r="S78" i="26"/>
  <c r="U68" i="26"/>
  <c r="S54" i="26"/>
  <c r="U80" i="26"/>
  <c r="S51" i="26"/>
  <c r="S26" i="26"/>
  <c r="S8" i="26"/>
  <c r="S57" i="26"/>
  <c r="V57" i="26" s="1"/>
  <c r="U102" i="26"/>
  <c r="U64" i="26"/>
  <c r="U122" i="26"/>
  <c r="U104" i="26"/>
  <c r="S72" i="26"/>
  <c r="S47" i="26"/>
  <c r="S9" i="26"/>
  <c r="U90" i="26"/>
  <c r="U76" i="26"/>
  <c r="U44" i="26"/>
  <c r="S7" i="26"/>
  <c r="U25" i="26"/>
  <c r="U50" i="26"/>
  <c r="U30" i="26"/>
  <c r="U93" i="26"/>
  <c r="U83" i="26"/>
  <c r="S44" i="26"/>
  <c r="U17" i="26"/>
  <c r="U97" i="23"/>
  <c r="U42" i="23"/>
  <c r="U110" i="25"/>
  <c r="U87" i="24"/>
  <c r="U57" i="23"/>
  <c r="U24" i="25"/>
  <c r="U110" i="21"/>
  <c r="U116" i="22"/>
  <c r="U98" i="24"/>
  <c r="U73" i="23"/>
  <c r="U26" i="22"/>
  <c r="U33" i="25"/>
  <c r="U100" i="23"/>
  <c r="U84" i="21"/>
  <c r="U67" i="19"/>
  <c r="U12" i="20"/>
  <c r="U33" i="21"/>
  <c r="U13" i="19"/>
  <c r="U49" i="21"/>
  <c r="U92" i="20"/>
  <c r="U122" i="19"/>
  <c r="U114" i="19"/>
  <c r="U109" i="23"/>
  <c r="U30" i="21"/>
  <c r="U6" i="20"/>
  <c r="U77" i="19"/>
  <c r="U15" i="21"/>
  <c r="U94" i="20"/>
  <c r="S110" i="19"/>
  <c r="S78" i="19"/>
  <c r="S60" i="19"/>
  <c r="U104" i="19"/>
  <c r="S66" i="19"/>
  <c r="S129" i="19"/>
  <c r="V129" i="19" s="1"/>
  <c r="S105" i="19"/>
  <c r="V105" i="19" s="1"/>
  <c r="U64" i="19"/>
  <c r="U41" i="19"/>
  <c r="S36" i="19"/>
  <c r="S22" i="19"/>
  <c r="S6" i="19"/>
  <c r="S37" i="19"/>
  <c r="S33" i="19"/>
  <c r="U89" i="19"/>
  <c r="U42" i="19"/>
  <c r="S32" i="19"/>
  <c r="U9" i="19"/>
  <c r="U7" i="19"/>
  <c r="S44" i="19"/>
  <c r="S112" i="20"/>
  <c r="S80" i="20"/>
  <c r="S64" i="20"/>
  <c r="U90" i="20"/>
  <c r="V90" i="20" s="1"/>
  <c r="U50" i="20"/>
  <c r="S93" i="20"/>
  <c r="U79" i="20"/>
  <c r="U57" i="20"/>
  <c r="S35" i="20"/>
  <c r="S19" i="20"/>
  <c r="U102" i="20"/>
  <c r="U43" i="20"/>
  <c r="U9" i="20"/>
  <c r="U97" i="20"/>
  <c r="U99" i="20"/>
  <c r="S32" i="20"/>
  <c r="S16" i="20"/>
  <c r="U25" i="20"/>
  <c r="S46" i="20"/>
  <c r="S120" i="21"/>
  <c r="S104" i="21"/>
  <c r="S88" i="21"/>
  <c r="V88" i="21" s="1"/>
  <c r="U89" i="21"/>
  <c r="U77" i="21"/>
  <c r="S32" i="21"/>
  <c r="V32" i="21" s="1"/>
  <c r="S16" i="21"/>
  <c r="V16" i="21" s="1"/>
  <c r="U102" i="21"/>
  <c r="U57" i="21"/>
  <c r="U97" i="21"/>
  <c r="U103" i="21"/>
  <c r="S39" i="21"/>
  <c r="S23" i="21"/>
  <c r="U63" i="21"/>
  <c r="S5" i="21"/>
  <c r="U82" i="22"/>
  <c r="U58" i="22"/>
  <c r="U100" i="22"/>
  <c r="S72" i="22"/>
  <c r="U118" i="22"/>
  <c r="U79" i="22"/>
  <c r="S61" i="22"/>
  <c r="U74" i="22"/>
  <c r="U77" i="22"/>
  <c r="S46" i="22"/>
  <c r="S70" i="22"/>
  <c r="V70" i="22" s="1"/>
  <c r="S52" i="22"/>
  <c r="U119" i="22"/>
  <c r="S12" i="22"/>
  <c r="S115" i="22"/>
  <c r="U33" i="22"/>
  <c r="U12" i="22"/>
  <c r="S9" i="22"/>
  <c r="U6" i="22"/>
  <c r="U32" i="22"/>
  <c r="U104" i="23"/>
  <c r="S82" i="23"/>
  <c r="U122" i="23"/>
  <c r="S84" i="23"/>
  <c r="V84" i="23" s="1"/>
  <c r="S88" i="23"/>
  <c r="S106" i="23"/>
  <c r="S74" i="23"/>
  <c r="V74" i="23" s="1"/>
  <c r="S44" i="23"/>
  <c r="S28" i="23"/>
  <c r="S12" i="23"/>
  <c r="U50" i="23"/>
  <c r="S29" i="23"/>
  <c r="V29" i="23" s="1"/>
  <c r="U6" i="23"/>
  <c r="S94" i="23"/>
  <c r="U85" i="23"/>
  <c r="S54" i="23"/>
  <c r="S31" i="23"/>
  <c r="V31" i="23" s="1"/>
  <c r="U8" i="23"/>
  <c r="U112" i="24"/>
  <c r="S80" i="24"/>
  <c r="U70" i="24"/>
  <c r="S61" i="24"/>
  <c r="S22" i="24"/>
  <c r="U6" i="24"/>
  <c r="S20" i="24"/>
  <c r="V20" i="24" s="1"/>
  <c r="U85" i="24"/>
  <c r="U48" i="24"/>
  <c r="S18" i="24"/>
  <c r="V18" i="24" s="1"/>
  <c r="U50" i="24"/>
  <c r="U28" i="24"/>
  <c r="U32" i="24"/>
  <c r="S26" i="24"/>
  <c r="U41" i="24"/>
  <c r="U37" i="24"/>
  <c r="U34" i="24"/>
  <c r="S120" i="25"/>
  <c r="V120" i="25" s="1"/>
  <c r="S121" i="25"/>
  <c r="U89" i="25"/>
  <c r="U17" i="25"/>
  <c r="S67" i="25"/>
  <c r="U95" i="25"/>
  <c r="S59" i="25"/>
  <c r="S34" i="25"/>
  <c r="S13" i="25"/>
  <c r="S65" i="25"/>
  <c r="U97" i="25"/>
  <c r="U63" i="25"/>
  <c r="U9" i="25"/>
  <c r="S32" i="25"/>
  <c r="V32" i="25" s="1"/>
  <c r="U5" i="25"/>
  <c r="S55" i="25"/>
  <c r="U60" i="25"/>
  <c r="U43" i="25"/>
  <c r="U21" i="25"/>
  <c r="U107" i="26"/>
  <c r="S68" i="26"/>
  <c r="S49" i="26"/>
  <c r="U98" i="26"/>
  <c r="U66" i="26"/>
  <c r="S13" i="26"/>
  <c r="S15" i="26"/>
  <c r="U112" i="26"/>
  <c r="S64" i="26"/>
  <c r="S45" i="26"/>
  <c r="U42" i="26"/>
  <c r="U117" i="26"/>
  <c r="U79" i="26"/>
  <c r="U33" i="26"/>
  <c r="U45" i="26"/>
  <c r="U10" i="26"/>
  <c r="U26" i="26"/>
  <c r="U65" i="26"/>
  <c r="U77" i="26"/>
  <c r="S40" i="26"/>
  <c r="U15" i="26"/>
  <c r="U122" i="24"/>
  <c r="U18" i="22"/>
  <c r="U83" i="24"/>
  <c r="U94" i="25"/>
  <c r="U68" i="25"/>
  <c r="U20" i="25"/>
  <c r="S115" i="23"/>
  <c r="U34" i="23"/>
  <c r="S125" i="23"/>
  <c r="V125" i="23" s="1"/>
  <c r="U44" i="23"/>
  <c r="U108" i="22"/>
  <c r="U93" i="24"/>
  <c r="S64" i="23"/>
  <c r="V64" i="23" s="1"/>
  <c r="S120" i="22"/>
  <c r="U26" i="23"/>
  <c r="U28" i="25"/>
  <c r="U120" i="21"/>
  <c r="U67" i="23"/>
  <c r="U8" i="20"/>
  <c r="U29" i="21"/>
  <c r="U88" i="20"/>
  <c r="U82" i="19"/>
  <c r="U94" i="21"/>
  <c r="U26" i="21"/>
  <c r="U75" i="19"/>
  <c r="U43" i="21"/>
  <c r="U11" i="21"/>
  <c r="U106" i="19"/>
  <c r="U51" i="21"/>
  <c r="U82" i="20"/>
  <c r="S118" i="26"/>
  <c r="S73" i="26"/>
  <c r="V73" i="26" s="1"/>
  <c r="S125" i="26"/>
  <c r="V125" i="26" s="1"/>
  <c r="S96" i="26"/>
  <c r="S79" i="26"/>
  <c r="S84" i="26"/>
  <c r="S101" i="26"/>
  <c r="V101" i="26" s="1"/>
  <c r="S121" i="26"/>
  <c r="V121" i="26" s="1"/>
  <c r="S103" i="26"/>
  <c r="V103" i="26" s="1"/>
  <c r="S106" i="26"/>
  <c r="S89" i="26"/>
  <c r="V89" i="26" s="1"/>
  <c r="S92" i="26"/>
  <c r="S75" i="26"/>
  <c r="S116" i="26"/>
  <c r="V116" i="26" s="1"/>
  <c r="S94" i="26"/>
  <c r="S74" i="26"/>
  <c r="S97" i="26"/>
  <c r="S55" i="26"/>
  <c r="S130" i="26"/>
  <c r="V130" i="26" s="1"/>
  <c r="S128" i="26"/>
  <c r="V128" i="26" s="1"/>
  <c r="S112" i="26"/>
  <c r="S117" i="26"/>
  <c r="S95" i="26"/>
  <c r="S82" i="26"/>
  <c r="S127" i="26"/>
  <c r="V127" i="26" s="1"/>
  <c r="S100" i="26"/>
  <c r="S83" i="26"/>
  <c r="T3" i="26"/>
  <c r="U16" i="26"/>
  <c r="S113" i="26"/>
  <c r="V113" i="26" s="1"/>
  <c r="S91" i="26"/>
  <c r="Q3" i="26"/>
  <c r="S93" i="26"/>
  <c r="S70" i="26"/>
  <c r="S59" i="26"/>
  <c r="S62" i="26"/>
  <c r="S115" i="26"/>
  <c r="S61" i="26"/>
  <c r="S124" i="26"/>
  <c r="V124" i="26" s="1"/>
  <c r="S65" i="26"/>
  <c r="S102" i="26"/>
  <c r="S85" i="26"/>
  <c r="S129" i="26"/>
  <c r="V129" i="26" s="1"/>
  <c r="S122" i="26"/>
  <c r="S109" i="26"/>
  <c r="S98" i="26"/>
  <c r="S81" i="26"/>
  <c r="S119" i="26"/>
  <c r="V119" i="26" s="1"/>
  <c r="S99" i="26"/>
  <c r="R3" i="26"/>
  <c r="S107" i="26"/>
  <c r="S96" i="25"/>
  <c r="S80" i="25"/>
  <c r="S64" i="25"/>
  <c r="S38" i="25"/>
  <c r="S16" i="25"/>
  <c r="S94" i="25"/>
  <c r="S78" i="25"/>
  <c r="S89" i="25"/>
  <c r="S95" i="25"/>
  <c r="S112" i="25"/>
  <c r="S118" i="25"/>
  <c r="S97" i="25"/>
  <c r="T3" i="25"/>
  <c r="U7" i="25"/>
  <c r="S114" i="25"/>
  <c r="S61" i="25"/>
  <c r="S35" i="25"/>
  <c r="S14" i="25"/>
  <c r="S5" i="25"/>
  <c r="S130" i="25"/>
  <c r="V130" i="25" s="1"/>
  <c r="S90" i="25"/>
  <c r="S74" i="25"/>
  <c r="S7" i="25"/>
  <c r="Q3" i="25"/>
  <c r="S101" i="25"/>
  <c r="S37" i="25"/>
  <c r="S107" i="25"/>
  <c r="S75" i="25"/>
  <c r="S83" i="25"/>
  <c r="S103" i="25"/>
  <c r="S58" i="25"/>
  <c r="S52" i="25"/>
  <c r="S30" i="25"/>
  <c r="S10" i="25"/>
  <c r="S99" i="25"/>
  <c r="S88" i="25"/>
  <c r="V88" i="25" s="1"/>
  <c r="S72" i="25"/>
  <c r="V72" i="25" s="1"/>
  <c r="S79" i="25"/>
  <c r="S17" i="25"/>
  <c r="S81" i="25"/>
  <c r="S26" i="25"/>
  <c r="V26" i="25" s="1"/>
  <c r="S50" i="25"/>
  <c r="S28" i="25"/>
  <c r="S8" i="25"/>
  <c r="S126" i="25"/>
  <c r="V126" i="25" s="1"/>
  <c r="S102" i="25"/>
  <c r="S47" i="25"/>
  <c r="S24" i="25"/>
  <c r="S19" i="25"/>
  <c r="S84" i="25"/>
  <c r="S69" i="25"/>
  <c r="S111" i="25"/>
  <c r="S113" i="25"/>
  <c r="S44" i="25"/>
  <c r="S25" i="25"/>
  <c r="V25" i="25" s="1"/>
  <c r="S45" i="25"/>
  <c r="S22" i="25"/>
  <c r="Q3" i="24"/>
  <c r="S5" i="24"/>
  <c r="S31" i="24"/>
  <c r="V51" i="24"/>
  <c r="S29" i="24"/>
  <c r="S119" i="24"/>
  <c r="V119" i="24" s="1"/>
  <c r="S84" i="24"/>
  <c r="S68" i="24"/>
  <c r="S53" i="24"/>
  <c r="V53" i="24" s="1"/>
  <c r="S115" i="24"/>
  <c r="S7" i="24"/>
  <c r="S82" i="24"/>
  <c r="S66" i="24"/>
  <c r="S28" i="24"/>
  <c r="S32" i="24"/>
  <c r="S27" i="24"/>
  <c r="S34" i="24"/>
  <c r="V34" i="24" s="1"/>
  <c r="S121" i="24"/>
  <c r="V126" i="24"/>
  <c r="S55" i="24"/>
  <c r="S117" i="24"/>
  <c r="S101" i="24"/>
  <c r="S44" i="24"/>
  <c r="S63" i="24"/>
  <c r="S99" i="24"/>
  <c r="V99" i="24" s="1"/>
  <c r="S56" i="24"/>
  <c r="V56" i="24" s="1"/>
  <c r="S10" i="24"/>
  <c r="S102" i="24"/>
  <c r="S41" i="24"/>
  <c r="S37" i="24"/>
  <c r="S124" i="24"/>
  <c r="V124" i="24" s="1"/>
  <c r="S42" i="24"/>
  <c r="S78" i="24"/>
  <c r="S98" i="24"/>
  <c r="S59" i="24"/>
  <c r="S65" i="24"/>
  <c r="S127" i="24"/>
  <c r="V127" i="24" s="1"/>
  <c r="S95" i="24"/>
  <c r="V95" i="24" s="1"/>
  <c r="S92" i="24"/>
  <c r="S76" i="24"/>
  <c r="S58" i="24"/>
  <c r="V58" i="24" s="1"/>
  <c r="S123" i="24"/>
  <c r="V123" i="24" s="1"/>
  <c r="S96" i="24"/>
  <c r="U5" i="24"/>
  <c r="T3" i="24"/>
  <c r="S43" i="24"/>
  <c r="S8" i="24"/>
  <c r="V8" i="24" s="1"/>
  <c r="S30" i="24"/>
  <c r="S40" i="24"/>
  <c r="S36" i="24"/>
  <c r="S33" i="24"/>
  <c r="S57" i="23"/>
  <c r="S95" i="23"/>
  <c r="V95" i="23" s="1"/>
  <c r="S13" i="23"/>
  <c r="V13" i="23" s="1"/>
  <c r="S101" i="23"/>
  <c r="S76" i="23"/>
  <c r="S48" i="23"/>
  <c r="S89" i="23"/>
  <c r="V89" i="23" s="1"/>
  <c r="S107" i="23"/>
  <c r="V107" i="23" s="1"/>
  <c r="S55" i="23"/>
  <c r="S19" i="23"/>
  <c r="V19" i="23" s="1"/>
  <c r="S25" i="23"/>
  <c r="V25" i="23" s="1"/>
  <c r="T3" i="23"/>
  <c r="S23" i="23"/>
  <c r="V23" i="23" s="1"/>
  <c r="S63" i="23"/>
  <c r="S56" i="23"/>
  <c r="V56" i="23" s="1"/>
  <c r="S52" i="23"/>
  <c r="V52" i="23" s="1"/>
  <c r="S59" i="23"/>
  <c r="S116" i="23"/>
  <c r="S75" i="23"/>
  <c r="V75" i="23" s="1"/>
  <c r="S77" i="23"/>
  <c r="V77" i="23" s="1"/>
  <c r="S79" i="23"/>
  <c r="V79" i="23" s="1"/>
  <c r="S97" i="23"/>
  <c r="S110" i="23"/>
  <c r="S7" i="23"/>
  <c r="S126" i="23"/>
  <c r="V126" i="23" s="1"/>
  <c r="S73" i="23"/>
  <c r="S71" i="23"/>
  <c r="V71" i="23" s="1"/>
  <c r="S69" i="23"/>
  <c r="V69" i="23" s="1"/>
  <c r="S53" i="23"/>
  <c r="V53" i="23" s="1"/>
  <c r="S47" i="23"/>
  <c r="S21" i="23"/>
  <c r="V21" i="23" s="1"/>
  <c r="Q3" i="23"/>
  <c r="S5" i="23"/>
  <c r="S9" i="23"/>
  <c r="S105" i="23"/>
  <c r="V105" i="23" s="1"/>
  <c r="S91" i="23"/>
  <c r="S67" i="23"/>
  <c r="R3" i="23"/>
  <c r="S85" i="23"/>
  <c r="S92" i="23"/>
  <c r="S129" i="22"/>
  <c r="V129" i="22" s="1"/>
  <c r="S38" i="22"/>
  <c r="V38" i="22" s="1"/>
  <c r="S22" i="22"/>
  <c r="V22" i="22" s="1"/>
  <c r="S103" i="22"/>
  <c r="V103" i="22" s="1"/>
  <c r="S27" i="22"/>
  <c r="V27" i="22" s="1"/>
  <c r="S84" i="22"/>
  <c r="S15" i="22"/>
  <c r="V15" i="22" s="1"/>
  <c r="S87" i="22"/>
  <c r="S36" i="22"/>
  <c r="S20" i="22"/>
  <c r="S34" i="22"/>
  <c r="V34" i="22" s="1"/>
  <c r="S18" i="22"/>
  <c r="V125" i="22"/>
  <c r="S43" i="22"/>
  <c r="S41" i="22"/>
  <c r="S21" i="22"/>
  <c r="V21" i="22" s="1"/>
  <c r="S47" i="22"/>
  <c r="V47" i="22" s="1"/>
  <c r="S31" i="22"/>
  <c r="S130" i="22"/>
  <c r="V130" i="22" s="1"/>
  <c r="S105" i="22"/>
  <c r="V105" i="22" s="1"/>
  <c r="S82" i="22"/>
  <c r="S111" i="22"/>
  <c r="V111" i="22" s="1"/>
  <c r="S59" i="22"/>
  <c r="S32" i="22"/>
  <c r="S19" i="22"/>
  <c r="V19" i="22" s="1"/>
  <c r="Q3" i="22"/>
  <c r="S5" i="22"/>
  <c r="S74" i="22"/>
  <c r="R3" i="22"/>
  <c r="S7" i="22"/>
  <c r="S107" i="22"/>
  <c r="S44" i="22"/>
  <c r="S28" i="22"/>
  <c r="S109" i="22"/>
  <c r="S17" i="22"/>
  <c r="V17" i="22" s="1"/>
  <c r="S35" i="22"/>
  <c r="V35" i="22" s="1"/>
  <c r="S13" i="22"/>
  <c r="T3" i="22"/>
  <c r="S23" i="22"/>
  <c r="V23" i="22" s="1"/>
  <c r="S102" i="22"/>
  <c r="V102" i="22" s="1"/>
  <c r="S42" i="22"/>
  <c r="V42" i="22" s="1"/>
  <c r="S26" i="22"/>
  <c r="S121" i="22"/>
  <c r="S117" i="22"/>
  <c r="V97" i="22"/>
  <c r="S78" i="22"/>
  <c r="S69" i="22"/>
  <c r="S40" i="22"/>
  <c r="S24" i="22"/>
  <c r="S11" i="22"/>
  <c r="S29" i="22"/>
  <c r="V29" i="22" s="1"/>
  <c r="S39" i="22"/>
  <c r="V39" i="22" s="1"/>
  <c r="S121" i="21"/>
  <c r="S95" i="21"/>
  <c r="V95" i="21" s="1"/>
  <c r="S123" i="21"/>
  <c r="V123" i="21" s="1"/>
  <c r="S91" i="21"/>
  <c r="S47" i="21"/>
  <c r="S69" i="21"/>
  <c r="S99" i="21"/>
  <c r="R3" i="21"/>
  <c r="Q3" i="21"/>
  <c r="S125" i="21"/>
  <c r="V125" i="21" s="1"/>
  <c r="S62" i="21"/>
  <c r="S61" i="21"/>
  <c r="S83" i="21"/>
  <c r="T3" i="21"/>
  <c r="S80" i="21"/>
  <c r="V80" i="21" s="1"/>
  <c r="S105" i="21"/>
  <c r="S72" i="21"/>
  <c r="V79" i="21"/>
  <c r="S107" i="21"/>
  <c r="S75" i="21"/>
  <c r="V75" i="21" s="1"/>
  <c r="S58" i="21"/>
  <c r="S126" i="21"/>
  <c r="V126" i="21" s="1"/>
  <c r="S87" i="21"/>
  <c r="S130" i="21"/>
  <c r="V130" i="21" s="1"/>
  <c r="V113" i="21"/>
  <c r="S128" i="21"/>
  <c r="V128" i="21" s="1"/>
  <c r="S119" i="21"/>
  <c r="S71" i="21"/>
  <c r="S67" i="21"/>
  <c r="S122" i="20"/>
  <c r="S106" i="20"/>
  <c r="S55" i="20"/>
  <c r="V55" i="20" s="1"/>
  <c r="S77" i="20"/>
  <c r="S107" i="20"/>
  <c r="V107" i="20" s="1"/>
  <c r="S75" i="20"/>
  <c r="V75" i="20" s="1"/>
  <c r="S129" i="20"/>
  <c r="V129" i="20" s="1"/>
  <c r="S49" i="20"/>
  <c r="S42" i="20"/>
  <c r="V42" i="20" s="1"/>
  <c r="S26" i="20"/>
  <c r="V26" i="20" s="1"/>
  <c r="S10" i="20"/>
  <c r="S84" i="20"/>
  <c r="S68" i="20"/>
  <c r="Q3" i="20"/>
  <c r="S5" i="20"/>
  <c r="T3" i="20"/>
  <c r="U5" i="20"/>
  <c r="S36" i="20"/>
  <c r="S20" i="20"/>
  <c r="S50" i="20"/>
  <c r="S130" i="20"/>
  <c r="V130" i="20" s="1"/>
  <c r="S73" i="20"/>
  <c r="S53" i="20"/>
  <c r="S111" i="20"/>
  <c r="S52" i="20"/>
  <c r="S85" i="20"/>
  <c r="S123" i="20"/>
  <c r="V123" i="20" s="1"/>
  <c r="S91" i="20"/>
  <c r="S59" i="20"/>
  <c r="S65" i="20"/>
  <c r="S67" i="20"/>
  <c r="S119" i="20"/>
  <c r="S34" i="20"/>
  <c r="V34" i="20" s="1"/>
  <c r="S18" i="20"/>
  <c r="V18" i="20" s="1"/>
  <c r="S125" i="20"/>
  <c r="V125" i="20" s="1"/>
  <c r="S128" i="20"/>
  <c r="V128" i="20" s="1"/>
  <c r="S96" i="20"/>
  <c r="S121" i="20"/>
  <c r="S71" i="20"/>
  <c r="S22" i="20"/>
  <c r="V22" i="20" s="1"/>
  <c r="S30" i="20"/>
  <c r="V30" i="20" s="1"/>
  <c r="S14" i="20"/>
  <c r="V14" i="20" s="1"/>
  <c r="S38" i="20"/>
  <c r="V38" i="20" s="1"/>
  <c r="S127" i="20"/>
  <c r="V127" i="20" s="1"/>
  <c r="S101" i="20"/>
  <c r="S103" i="20"/>
  <c r="V103" i="20" s="1"/>
  <c r="S44" i="20"/>
  <c r="S28" i="20"/>
  <c r="S12" i="20"/>
  <c r="S109" i="20"/>
  <c r="S80" i="19"/>
  <c r="S55" i="19"/>
  <c r="V55" i="19" s="1"/>
  <c r="S17" i="19"/>
  <c r="S94" i="19"/>
  <c r="V94" i="19" s="1"/>
  <c r="S61" i="19"/>
  <c r="V61" i="19" s="1"/>
  <c r="S117" i="19"/>
  <c r="V117" i="19" s="1"/>
  <c r="S75" i="19"/>
  <c r="S71" i="19"/>
  <c r="S116" i="19"/>
  <c r="S95" i="19"/>
  <c r="V95" i="19" s="1"/>
  <c r="S63" i="19"/>
  <c r="V63" i="19" s="1"/>
  <c r="S27" i="19"/>
  <c r="S123" i="19"/>
  <c r="V123" i="19" s="1"/>
  <c r="S29" i="19"/>
  <c r="Q3" i="19"/>
  <c r="S5" i="19"/>
  <c r="S76" i="19"/>
  <c r="S128" i="19"/>
  <c r="V128" i="19" s="1"/>
  <c r="S7" i="19"/>
  <c r="R3" i="19"/>
  <c r="S93" i="19"/>
  <c r="V93" i="19" s="1"/>
  <c r="S74" i="19"/>
  <c r="V74" i="19" s="1"/>
  <c r="S70" i="19"/>
  <c r="S127" i="19"/>
  <c r="V127" i="19" s="1"/>
  <c r="S111" i="19"/>
  <c r="V111" i="19" s="1"/>
  <c r="S83" i="19"/>
  <c r="S99" i="19"/>
  <c r="V99" i="19" s="1"/>
  <c r="S47" i="19"/>
  <c r="V47" i="19" s="1"/>
  <c r="S59" i="19"/>
  <c r="S126" i="19"/>
  <c r="V126" i="19" s="1"/>
  <c r="S35" i="19"/>
  <c r="S122" i="19"/>
  <c r="S102" i="19"/>
  <c r="S125" i="19"/>
  <c r="V125" i="19" s="1"/>
  <c r="S109" i="19"/>
  <c r="V109" i="19" s="1"/>
  <c r="S73" i="19"/>
  <c r="S69" i="19"/>
  <c r="V69" i="19" s="1"/>
  <c r="S121" i="19"/>
  <c r="S91" i="19"/>
  <c r="S65" i="19"/>
  <c r="T3" i="19"/>
  <c r="G3" i="17"/>
  <c r="O3" i="17"/>
  <c r="AV78" i="10"/>
  <c r="AW78" i="10" s="1"/>
  <c r="R86" i="17"/>
  <c r="Q87" i="17"/>
  <c r="R123" i="17"/>
  <c r="H3" i="17"/>
  <c r="T79" i="17"/>
  <c r="T103" i="17"/>
  <c r="R120" i="17"/>
  <c r="R128" i="17"/>
  <c r="Q58" i="17"/>
  <c r="Q86" i="17"/>
  <c r="K3" i="10"/>
  <c r="W3" i="10"/>
  <c r="AS42" i="10"/>
  <c r="M3" i="10"/>
  <c r="Y3" i="10"/>
  <c r="AK3" i="10"/>
  <c r="Q126" i="17"/>
  <c r="AS113" i="10"/>
  <c r="Q90" i="17"/>
  <c r="T76" i="17"/>
  <c r="R74" i="17"/>
  <c r="Q68" i="17"/>
  <c r="Q57" i="17"/>
  <c r="T11" i="17"/>
  <c r="Q36" i="17"/>
  <c r="Q108" i="17"/>
  <c r="Q101" i="17"/>
  <c r="T51" i="17"/>
  <c r="Q32" i="17"/>
  <c r="Q20" i="17"/>
  <c r="Q31" i="17"/>
  <c r="T48" i="17"/>
  <c r="R37" i="17"/>
  <c r="Q5" i="17"/>
  <c r="Q84" i="17"/>
  <c r="T91" i="17"/>
  <c r="R54" i="17"/>
  <c r="Q53" i="17"/>
  <c r="Q106" i="17"/>
  <c r="T23" i="17"/>
  <c r="Q56" i="17"/>
  <c r="R97" i="17"/>
  <c r="Q116" i="17"/>
  <c r="Q52" i="17"/>
  <c r="T33" i="17"/>
  <c r="Q65" i="17"/>
  <c r="R16" i="17"/>
  <c r="Q35" i="17"/>
  <c r="Q111" i="17"/>
  <c r="T22" i="17"/>
  <c r="Q40" i="17"/>
  <c r="R64" i="17"/>
  <c r="Q45" i="17"/>
  <c r="Q49" i="17"/>
  <c r="T114" i="17"/>
  <c r="Q63" i="17"/>
  <c r="R60" i="17"/>
  <c r="Q13" i="17"/>
  <c r="Q75" i="17"/>
  <c r="T28" i="17"/>
  <c r="Q19" i="17"/>
  <c r="R47" i="17"/>
  <c r="Q110" i="17"/>
  <c r="Q42" i="17"/>
  <c r="T117" i="17"/>
  <c r="Q38" i="17"/>
  <c r="R118" i="17"/>
  <c r="Q21" i="17"/>
  <c r="Q69" i="17"/>
  <c r="R27" i="17"/>
  <c r="Q8" i="17"/>
  <c r="Q46" i="17"/>
  <c r="Q123" i="17"/>
  <c r="Q122" i="17"/>
  <c r="V3" i="10"/>
  <c r="AH3" i="10"/>
  <c r="M3" i="17"/>
  <c r="N3" i="10"/>
  <c r="R43" i="17"/>
  <c r="Q119" i="17"/>
  <c r="Q18" i="17"/>
  <c r="R39" i="17"/>
  <c r="Q41" i="17"/>
  <c r="T24" i="17"/>
  <c r="R109" i="17"/>
  <c r="Q107" i="17"/>
  <c r="R66" i="17"/>
  <c r="Q70" i="17"/>
  <c r="Q94" i="17"/>
  <c r="J3" i="10"/>
  <c r="D3" i="10"/>
  <c r="G3" i="10"/>
  <c r="P3" i="10"/>
  <c r="S3" i="10"/>
  <c r="AB3" i="10"/>
  <c r="AE3" i="10"/>
  <c r="AN3" i="10"/>
  <c r="Q112" i="17"/>
  <c r="R90" i="17"/>
  <c r="Q95" i="17"/>
  <c r="R57" i="17"/>
  <c r="Q88" i="17"/>
  <c r="R41" i="17"/>
  <c r="Q62" i="17"/>
  <c r="R107" i="17"/>
  <c r="Q55" i="17"/>
  <c r="R31" i="17"/>
  <c r="Q26" i="17"/>
  <c r="R84" i="17"/>
  <c r="Q89" i="17"/>
  <c r="R106" i="17"/>
  <c r="Q34" i="17"/>
  <c r="R52" i="17"/>
  <c r="Q98" i="17"/>
  <c r="R111" i="17"/>
  <c r="Q82" i="17"/>
  <c r="R49" i="17"/>
  <c r="Q59" i="17"/>
  <c r="R75" i="17"/>
  <c r="Q96" i="17"/>
  <c r="R42" i="17"/>
  <c r="Q80" i="17"/>
  <c r="R69" i="17"/>
  <c r="Q78" i="17"/>
  <c r="Q127" i="17"/>
  <c r="AS97" i="10"/>
  <c r="Z3" i="10"/>
  <c r="AL3" i="10"/>
  <c r="AI3" i="10"/>
  <c r="AS40" i="10"/>
  <c r="AS24" i="10"/>
  <c r="H3" i="10"/>
  <c r="T3" i="10"/>
  <c r="AF3" i="10"/>
  <c r="E3" i="10"/>
  <c r="Q3" i="10"/>
  <c r="AC3" i="10"/>
  <c r="AR3" i="10"/>
  <c r="AV21" i="10"/>
  <c r="AW21" i="10" s="1"/>
  <c r="AT5" i="10"/>
  <c r="Q130" i="17"/>
  <c r="AT115" i="10"/>
  <c r="AS120" i="10"/>
  <c r="AS104" i="10"/>
  <c r="AS88" i="10"/>
  <c r="AS72" i="10"/>
  <c r="AS56" i="10"/>
  <c r="T43" i="17"/>
  <c r="Q10" i="17"/>
  <c r="T74" i="17"/>
  <c r="Q44" i="17"/>
  <c r="T39" i="17"/>
  <c r="Q72" i="17"/>
  <c r="T109" i="17"/>
  <c r="Q30" i="17"/>
  <c r="T66" i="17"/>
  <c r="Q61" i="17"/>
  <c r="T37" i="17"/>
  <c r="Q50" i="17"/>
  <c r="T54" i="17"/>
  <c r="Q14" i="17"/>
  <c r="T97" i="17"/>
  <c r="Q73" i="17"/>
  <c r="T16" i="17"/>
  <c r="Q7" i="17"/>
  <c r="T64" i="17"/>
  <c r="Q12" i="17"/>
  <c r="T60" i="17"/>
  <c r="Q25" i="17"/>
  <c r="T47" i="17"/>
  <c r="Q104" i="17"/>
  <c r="T118" i="17"/>
  <c r="Q67" i="17"/>
  <c r="T27" i="17"/>
  <c r="Q81" i="17"/>
  <c r="T120" i="17"/>
  <c r="Q124" i="17"/>
  <c r="T128" i="17"/>
  <c r="U128" i="17" s="1"/>
  <c r="AQ3" i="10"/>
  <c r="AV126" i="10"/>
  <c r="AW126" i="10" s="1"/>
  <c r="AS122" i="10"/>
  <c r="AV110" i="10"/>
  <c r="AW110" i="10" s="1"/>
  <c r="AS106" i="10"/>
  <c r="AV94" i="10"/>
  <c r="AW94" i="10" s="1"/>
  <c r="AS90" i="10"/>
  <c r="AS74" i="10"/>
  <c r="AS58" i="10"/>
  <c r="AS129" i="10"/>
  <c r="AV69" i="10"/>
  <c r="AW69" i="10" s="1"/>
  <c r="AV53" i="10"/>
  <c r="AW53" i="10" s="1"/>
  <c r="AV37" i="10"/>
  <c r="AW37" i="10" s="1"/>
  <c r="AS33" i="10"/>
  <c r="AS17" i="10"/>
  <c r="AT127" i="10"/>
  <c r="AV127" i="10"/>
  <c r="AW127" i="10" s="1"/>
  <c r="AS127" i="10"/>
  <c r="AS123" i="10"/>
  <c r="AT123" i="10"/>
  <c r="AV123" i="10"/>
  <c r="AW123" i="10" s="1"/>
  <c r="AT111" i="10"/>
  <c r="AV111" i="10"/>
  <c r="AW111" i="10" s="1"/>
  <c r="AS111" i="10"/>
  <c r="AS99" i="10"/>
  <c r="AV99" i="10"/>
  <c r="AW99" i="10" s="1"/>
  <c r="AT95" i="10"/>
  <c r="AV95" i="10"/>
  <c r="AW95" i="10" s="1"/>
  <c r="AS95" i="10"/>
  <c r="AS91" i="10"/>
  <c r="AT91" i="10"/>
  <c r="AV91" i="10"/>
  <c r="AW91" i="10" s="1"/>
  <c r="AS87" i="10"/>
  <c r="AT87" i="10"/>
  <c r="AV87" i="10"/>
  <c r="AW87" i="10" s="1"/>
  <c r="AS83" i="10"/>
  <c r="AV83" i="10"/>
  <c r="AW83" i="10" s="1"/>
  <c r="AT79" i="10"/>
  <c r="AV79" i="10"/>
  <c r="AW79" i="10" s="1"/>
  <c r="AS79" i="10"/>
  <c r="AS75" i="10"/>
  <c r="AT75" i="10"/>
  <c r="AV75" i="10"/>
  <c r="AW75" i="10" s="1"/>
  <c r="AS71" i="10"/>
  <c r="AT71" i="10"/>
  <c r="AV71" i="10"/>
  <c r="AW71" i="10" s="1"/>
  <c r="AS67" i="10"/>
  <c r="AV67" i="10"/>
  <c r="AW67" i="10" s="1"/>
  <c r="AT63" i="10"/>
  <c r="AV63" i="10"/>
  <c r="AW63" i="10" s="1"/>
  <c r="AS63" i="10"/>
  <c r="AS59" i="10"/>
  <c r="AT59" i="10"/>
  <c r="AV59" i="10"/>
  <c r="AW59" i="10" s="1"/>
  <c r="AS55" i="10"/>
  <c r="AT55" i="10"/>
  <c r="AV55" i="10"/>
  <c r="AW55" i="10" s="1"/>
  <c r="AS51" i="10"/>
  <c r="AV51" i="10"/>
  <c r="AW51" i="10" s="1"/>
  <c r="AT47" i="10"/>
  <c r="AV47" i="10"/>
  <c r="AW47" i="10" s="1"/>
  <c r="AS47" i="10"/>
  <c r="AS43" i="10"/>
  <c r="AT43" i="10"/>
  <c r="AV43" i="10"/>
  <c r="AW43" i="10" s="1"/>
  <c r="AS39" i="10"/>
  <c r="AT39" i="10"/>
  <c r="AV39" i="10"/>
  <c r="AW39" i="10" s="1"/>
  <c r="AS35" i="10"/>
  <c r="AV35" i="10"/>
  <c r="AW35" i="10" s="1"/>
  <c r="AT31" i="10"/>
  <c r="AV31" i="10"/>
  <c r="AW31" i="10" s="1"/>
  <c r="AS31" i="10"/>
  <c r="AS27" i="10"/>
  <c r="AT27" i="10"/>
  <c r="AV27" i="10"/>
  <c r="AW27" i="10" s="1"/>
  <c r="AS23" i="10"/>
  <c r="AT23" i="10"/>
  <c r="AV23" i="10"/>
  <c r="AW23" i="10" s="1"/>
  <c r="AS19" i="10"/>
  <c r="AV19" i="10"/>
  <c r="AW19" i="10" s="1"/>
  <c r="AT15" i="10"/>
  <c r="AV15" i="10"/>
  <c r="AW15" i="10" s="1"/>
  <c r="AS15" i="10"/>
  <c r="AS11" i="10"/>
  <c r="AT11" i="10"/>
  <c r="AV11" i="10"/>
  <c r="AW11" i="10" s="1"/>
  <c r="AS7" i="10"/>
  <c r="AT7" i="10"/>
  <c r="AV7" i="10"/>
  <c r="AW7" i="10" s="1"/>
  <c r="P3" i="17"/>
  <c r="AT19" i="10"/>
  <c r="AS115" i="10"/>
  <c r="AV115" i="10"/>
  <c r="AW115" i="10" s="1"/>
  <c r="AS130" i="10"/>
  <c r="AT130" i="10"/>
  <c r="AV130" i="10"/>
  <c r="AW130" i="10" s="1"/>
  <c r="AS114" i="10"/>
  <c r="AT114" i="10"/>
  <c r="AV114" i="10"/>
  <c r="AW114" i="10" s="1"/>
  <c r="AS98" i="10"/>
  <c r="AT98" i="10"/>
  <c r="AV98" i="10"/>
  <c r="AW98" i="10" s="1"/>
  <c r="AS82" i="10"/>
  <c r="AT82" i="10"/>
  <c r="AV82" i="10"/>
  <c r="AW82" i="10" s="1"/>
  <c r="AS66" i="10"/>
  <c r="AT66" i="10"/>
  <c r="AV66" i="10"/>
  <c r="AW66" i="10" s="1"/>
  <c r="AS50" i="10"/>
  <c r="AT50" i="10"/>
  <c r="AV50" i="10"/>
  <c r="AW50" i="10" s="1"/>
  <c r="AV42" i="10"/>
  <c r="AW42" i="10" s="1"/>
  <c r="AT42" i="10"/>
  <c r="AV26" i="10"/>
  <c r="AW26" i="10" s="1"/>
  <c r="AT26" i="10"/>
  <c r="AV10" i="10"/>
  <c r="AW10" i="10" s="1"/>
  <c r="AT10" i="10"/>
  <c r="Q29" i="17"/>
  <c r="Q100" i="17"/>
  <c r="AT35" i="10"/>
  <c r="AS119" i="10"/>
  <c r="AT119" i="10"/>
  <c r="AV119" i="10"/>
  <c r="AW119" i="10" s="1"/>
  <c r="AS118" i="10"/>
  <c r="AT118" i="10"/>
  <c r="AV118" i="10"/>
  <c r="AW118" i="10" s="1"/>
  <c r="AS110" i="10"/>
  <c r="AT110" i="10"/>
  <c r="AS102" i="10"/>
  <c r="AT102" i="10"/>
  <c r="AV102" i="10"/>
  <c r="AW102" i="10" s="1"/>
  <c r="AV90" i="10"/>
  <c r="AW90" i="10" s="1"/>
  <c r="AT90" i="10"/>
  <c r="AS78" i="10"/>
  <c r="AT78" i="10"/>
  <c r="AS70" i="10"/>
  <c r="AT70" i="10"/>
  <c r="AV70" i="10"/>
  <c r="AW70" i="10" s="1"/>
  <c r="AV58" i="10"/>
  <c r="AW58" i="10" s="1"/>
  <c r="AT58" i="10"/>
  <c r="AS54" i="10"/>
  <c r="AT54" i="10"/>
  <c r="AV54" i="10"/>
  <c r="AW54" i="10" s="1"/>
  <c r="AS46" i="10"/>
  <c r="AT46" i="10"/>
  <c r="AS38" i="10"/>
  <c r="AT38" i="10"/>
  <c r="AV38" i="10"/>
  <c r="AW38" i="10" s="1"/>
  <c r="AS30" i="10"/>
  <c r="AT30" i="10"/>
  <c r="AS22" i="10"/>
  <c r="AT22" i="10"/>
  <c r="AV22" i="10"/>
  <c r="AW22" i="10" s="1"/>
  <c r="AS18" i="10"/>
  <c r="AT18" i="10"/>
  <c r="AV18" i="10"/>
  <c r="AW18" i="10" s="1"/>
  <c r="AS14" i="10"/>
  <c r="AT14" i="10"/>
  <c r="AS6" i="10"/>
  <c r="AT6" i="10"/>
  <c r="AV6" i="10"/>
  <c r="AW6" i="10" s="1"/>
  <c r="AT51" i="10"/>
  <c r="AV14" i="10"/>
  <c r="AW14" i="10" s="1"/>
  <c r="AS107" i="10"/>
  <c r="AT107" i="10"/>
  <c r="AV107" i="10"/>
  <c r="AW107" i="10" s="1"/>
  <c r="AS126" i="10"/>
  <c r="AT126" i="10"/>
  <c r="AS86" i="10"/>
  <c r="AT86" i="10"/>
  <c r="AV86" i="10"/>
  <c r="AW86" i="10" s="1"/>
  <c r="AV129" i="10"/>
  <c r="AW129" i="10" s="1"/>
  <c r="AT129" i="10"/>
  <c r="AS125" i="10"/>
  <c r="AT125" i="10"/>
  <c r="AV125" i="10"/>
  <c r="AW125" i="10" s="1"/>
  <c r="AS121" i="10"/>
  <c r="AT121" i="10"/>
  <c r="AV121" i="10"/>
  <c r="AW121" i="10" s="1"/>
  <c r="AS117" i="10"/>
  <c r="AT117" i="10"/>
  <c r="AV113" i="10"/>
  <c r="AW113" i="10" s="1"/>
  <c r="AT113" i="10"/>
  <c r="AS109" i="10"/>
  <c r="AT109" i="10"/>
  <c r="AV109" i="10"/>
  <c r="AW109" i="10" s="1"/>
  <c r="AS105" i="10"/>
  <c r="AT105" i="10"/>
  <c r="AV105" i="10"/>
  <c r="AW105" i="10" s="1"/>
  <c r="AS101" i="10"/>
  <c r="AT101" i="10"/>
  <c r="AV97" i="10"/>
  <c r="AW97" i="10" s="1"/>
  <c r="AT97" i="10"/>
  <c r="AS93" i="10"/>
  <c r="AT93" i="10"/>
  <c r="AV93" i="10"/>
  <c r="AW93" i="10" s="1"/>
  <c r="AS89" i="10"/>
  <c r="AT89" i="10"/>
  <c r="AV89" i="10"/>
  <c r="AW89" i="10" s="1"/>
  <c r="AS85" i="10"/>
  <c r="AT85" i="10"/>
  <c r="AV81" i="10"/>
  <c r="AW81" i="10" s="1"/>
  <c r="AT81" i="10"/>
  <c r="AS77" i="10"/>
  <c r="AT77" i="10"/>
  <c r="AV77" i="10"/>
  <c r="AW77" i="10" s="1"/>
  <c r="AS73" i="10"/>
  <c r="AT73" i="10"/>
  <c r="AV73" i="10"/>
  <c r="AW73" i="10" s="1"/>
  <c r="AS69" i="10"/>
  <c r="AT69" i="10"/>
  <c r="AV65" i="10"/>
  <c r="AW65" i="10" s="1"/>
  <c r="AT65" i="10"/>
  <c r="AS61" i="10"/>
  <c r="AT61" i="10"/>
  <c r="AV61" i="10"/>
  <c r="AW61" i="10" s="1"/>
  <c r="AS57" i="10"/>
  <c r="AT57" i="10"/>
  <c r="AV57" i="10"/>
  <c r="AW57" i="10" s="1"/>
  <c r="AS53" i="10"/>
  <c r="AT53" i="10"/>
  <c r="AV49" i="10"/>
  <c r="AW49" i="10" s="1"/>
  <c r="AT49" i="10"/>
  <c r="AS45" i="10"/>
  <c r="AT45" i="10"/>
  <c r="AV45" i="10"/>
  <c r="AW45" i="10" s="1"/>
  <c r="AS41" i="10"/>
  <c r="AT41" i="10"/>
  <c r="AV41" i="10"/>
  <c r="AW41" i="10" s="1"/>
  <c r="AS37" i="10"/>
  <c r="AT37" i="10"/>
  <c r="AV33" i="10"/>
  <c r="AW33" i="10" s="1"/>
  <c r="AT33" i="10"/>
  <c r="AS29" i="10"/>
  <c r="AT29" i="10"/>
  <c r="AV29" i="10"/>
  <c r="AW29" i="10" s="1"/>
  <c r="AS25" i="10"/>
  <c r="AT25" i="10"/>
  <c r="AV25" i="10"/>
  <c r="AW25" i="10" s="1"/>
  <c r="AS21" i="10"/>
  <c r="AT21" i="10"/>
  <c r="AV17" i="10"/>
  <c r="AW17" i="10" s="1"/>
  <c r="AT17" i="10"/>
  <c r="AS13" i="10"/>
  <c r="AT13" i="10"/>
  <c r="AV13" i="10"/>
  <c r="AW13" i="10" s="1"/>
  <c r="AS9" i="10"/>
  <c r="AT9" i="10"/>
  <c r="AV9" i="10"/>
  <c r="AW9" i="10" s="1"/>
  <c r="AV5" i="10"/>
  <c r="AW5" i="10" s="1"/>
  <c r="AS5" i="10"/>
  <c r="Q17" i="17"/>
  <c r="AV85" i="10"/>
  <c r="AW85" i="10" s="1"/>
  <c r="AT67" i="10"/>
  <c r="AS49" i="10"/>
  <c r="AV30" i="10"/>
  <c r="AW30" i="10" s="1"/>
  <c r="AS103" i="10"/>
  <c r="AT103" i="10"/>
  <c r="AV103" i="10"/>
  <c r="AW103" i="10" s="1"/>
  <c r="AV122" i="10"/>
  <c r="AW122" i="10" s="1"/>
  <c r="AT122" i="10"/>
  <c r="AV106" i="10"/>
  <c r="AW106" i="10" s="1"/>
  <c r="AT106" i="10"/>
  <c r="AS94" i="10"/>
  <c r="AT94" i="10"/>
  <c r="AV74" i="10"/>
  <c r="AW74" i="10" s="1"/>
  <c r="AT74" i="10"/>
  <c r="AS62" i="10"/>
  <c r="AT62" i="10"/>
  <c r="AS34" i="10"/>
  <c r="AT34" i="10"/>
  <c r="AV34" i="10"/>
  <c r="AW34" i="10" s="1"/>
  <c r="AV101" i="10"/>
  <c r="AW101" i="10" s="1"/>
  <c r="AT83" i="10"/>
  <c r="AS65" i="10"/>
  <c r="AV46" i="10"/>
  <c r="AW46" i="10" s="1"/>
  <c r="AS10" i="10"/>
  <c r="AS128" i="10"/>
  <c r="AT128" i="10"/>
  <c r="AV128" i="10"/>
  <c r="AW128" i="10" s="1"/>
  <c r="AS124" i="10"/>
  <c r="AT124" i="10"/>
  <c r="AV124" i="10"/>
  <c r="AW124" i="10" s="1"/>
  <c r="AV120" i="10"/>
  <c r="AW120" i="10" s="1"/>
  <c r="AT120" i="10"/>
  <c r="AS116" i="10"/>
  <c r="AT116" i="10"/>
  <c r="AV116" i="10"/>
  <c r="AW116" i="10" s="1"/>
  <c r="AS112" i="10"/>
  <c r="AT112" i="10"/>
  <c r="AV112" i="10"/>
  <c r="AW112" i="10" s="1"/>
  <c r="AS108" i="10"/>
  <c r="AT108" i="10"/>
  <c r="AV108" i="10"/>
  <c r="AW108" i="10" s="1"/>
  <c r="AV104" i="10"/>
  <c r="AW104" i="10" s="1"/>
  <c r="AT104" i="10"/>
  <c r="AS100" i="10"/>
  <c r="AT100" i="10"/>
  <c r="AV100" i="10"/>
  <c r="AW100" i="10" s="1"/>
  <c r="AS96" i="10"/>
  <c r="AT96" i="10"/>
  <c r="AV96" i="10"/>
  <c r="AW96" i="10" s="1"/>
  <c r="AS92" i="10"/>
  <c r="AT92" i="10"/>
  <c r="AV92" i="10"/>
  <c r="AW92" i="10" s="1"/>
  <c r="AV88" i="10"/>
  <c r="AW88" i="10" s="1"/>
  <c r="AT88" i="10"/>
  <c r="AS84" i="10"/>
  <c r="AT84" i="10"/>
  <c r="AV84" i="10"/>
  <c r="AW84" i="10" s="1"/>
  <c r="AS80" i="10"/>
  <c r="AT80" i="10"/>
  <c r="AV80" i="10"/>
  <c r="AW80" i="10" s="1"/>
  <c r="AS76" i="10"/>
  <c r="AT76" i="10"/>
  <c r="AV76" i="10"/>
  <c r="AW76" i="10" s="1"/>
  <c r="AV72" i="10"/>
  <c r="AW72" i="10" s="1"/>
  <c r="AT72" i="10"/>
  <c r="AS68" i="10"/>
  <c r="AT68" i="10"/>
  <c r="AV68" i="10"/>
  <c r="AW68" i="10" s="1"/>
  <c r="AS64" i="10"/>
  <c r="AT64" i="10"/>
  <c r="AV64" i="10"/>
  <c r="AW64" i="10" s="1"/>
  <c r="AS60" i="10"/>
  <c r="AT60" i="10"/>
  <c r="AV60" i="10"/>
  <c r="AW60" i="10" s="1"/>
  <c r="AV56" i="10"/>
  <c r="AW56" i="10" s="1"/>
  <c r="AT56" i="10"/>
  <c r="AS52" i="10"/>
  <c r="AT52" i="10"/>
  <c r="AV52" i="10"/>
  <c r="AW52" i="10" s="1"/>
  <c r="AS48" i="10"/>
  <c r="AT48" i="10"/>
  <c r="AV48" i="10"/>
  <c r="AW48" i="10" s="1"/>
  <c r="AS44" i="10"/>
  <c r="AT44" i="10"/>
  <c r="AV44" i="10"/>
  <c r="AW44" i="10" s="1"/>
  <c r="AV40" i="10"/>
  <c r="AW40" i="10" s="1"/>
  <c r="AT40" i="10"/>
  <c r="AS36" i="10"/>
  <c r="AT36" i="10"/>
  <c r="AV36" i="10"/>
  <c r="AW36" i="10" s="1"/>
  <c r="AS32" i="10"/>
  <c r="AT32" i="10"/>
  <c r="AV32" i="10"/>
  <c r="AW32" i="10" s="1"/>
  <c r="AS28" i="10"/>
  <c r="AT28" i="10"/>
  <c r="AV28" i="10"/>
  <c r="AW28" i="10" s="1"/>
  <c r="AV24" i="10"/>
  <c r="AW24" i="10" s="1"/>
  <c r="AT24" i="10"/>
  <c r="AS20" i="10"/>
  <c r="AT20" i="10"/>
  <c r="AV20" i="10"/>
  <c r="AW20" i="10" s="1"/>
  <c r="AS16" i="10"/>
  <c r="AT16" i="10"/>
  <c r="AV16" i="10"/>
  <c r="AW16" i="10" s="1"/>
  <c r="AS12" i="10"/>
  <c r="AT12" i="10"/>
  <c r="AV12" i="10"/>
  <c r="AW12" i="10" s="1"/>
  <c r="AO3" i="10"/>
  <c r="AV8" i="10"/>
  <c r="AW8" i="10" s="1"/>
  <c r="AT8" i="10"/>
  <c r="AV117" i="10"/>
  <c r="AW117" i="10" s="1"/>
  <c r="AT99" i="10"/>
  <c r="AS81" i="10"/>
  <c r="AV62" i="10"/>
  <c r="AW62" i="10" s="1"/>
  <c r="AS26" i="10"/>
  <c r="AS8" i="10"/>
  <c r="T125" i="17"/>
  <c r="U125" i="17" s="1"/>
  <c r="Q76" i="17"/>
  <c r="Q105" i="17"/>
  <c r="Q11" i="17"/>
  <c r="Q115" i="17"/>
  <c r="Q24" i="17"/>
  <c r="Q92" i="17"/>
  <c r="Q51" i="17"/>
  <c r="Q6" i="17"/>
  <c r="Q48" i="17"/>
  <c r="Q9" i="17"/>
  <c r="Q91" i="17"/>
  <c r="Q99" i="17"/>
  <c r="Q23" i="17"/>
  <c r="Q83" i="17"/>
  <c r="Q33" i="17"/>
  <c r="Q15" i="17"/>
  <c r="Q22" i="17"/>
  <c r="Q93" i="17"/>
  <c r="Q114" i="17"/>
  <c r="Q71" i="17"/>
  <c r="Q28" i="17"/>
  <c r="Q85" i="17"/>
  <c r="Q117" i="17"/>
  <c r="Q77" i="17"/>
  <c r="Q79" i="17"/>
  <c r="Q113" i="17"/>
  <c r="Q103" i="17"/>
  <c r="Q121" i="17"/>
  <c r="Q125" i="17"/>
  <c r="Q129" i="17"/>
  <c r="T102" i="17"/>
  <c r="R102" i="17"/>
  <c r="F3" i="17"/>
  <c r="N3" i="17"/>
  <c r="J3" i="17"/>
  <c r="T130" i="17"/>
  <c r="U130" i="17" s="1"/>
  <c r="Q128" i="17"/>
  <c r="R125" i="17"/>
  <c r="T122" i="17"/>
  <c r="Q120" i="17"/>
  <c r="R103" i="17"/>
  <c r="T8" i="17"/>
  <c r="Q27" i="17"/>
  <c r="R79" i="17"/>
  <c r="T21" i="17"/>
  <c r="Q118" i="17"/>
  <c r="R117" i="17"/>
  <c r="T110" i="17"/>
  <c r="Q47" i="17"/>
  <c r="R28" i="17"/>
  <c r="T13" i="17"/>
  <c r="Q60" i="17"/>
  <c r="R114" i="17"/>
  <c r="T45" i="17"/>
  <c r="Q64" i="17"/>
  <c r="R22" i="17"/>
  <c r="T35" i="17"/>
  <c r="Q16" i="17"/>
  <c r="R33" i="17"/>
  <c r="T116" i="17"/>
  <c r="Q97" i="17"/>
  <c r="R23" i="17"/>
  <c r="T53" i="17"/>
  <c r="Q54" i="17"/>
  <c r="R91" i="17"/>
  <c r="T5" i="17"/>
  <c r="Q37" i="17"/>
  <c r="R48" i="17"/>
  <c r="T20" i="17"/>
  <c r="Q66" i="17"/>
  <c r="R51" i="17"/>
  <c r="T101" i="17"/>
  <c r="Q109" i="17"/>
  <c r="R24" i="17"/>
  <c r="T36" i="17"/>
  <c r="Q39" i="17"/>
  <c r="R11" i="17"/>
  <c r="T68" i="17"/>
  <c r="Q74" i="17"/>
  <c r="R76" i="17"/>
  <c r="T100" i="17"/>
  <c r="Q43" i="17"/>
  <c r="I3" i="17"/>
  <c r="R130" i="17"/>
  <c r="T127" i="17"/>
  <c r="U127" i="17" s="1"/>
  <c r="R122" i="17"/>
  <c r="T87" i="17"/>
  <c r="R8" i="17"/>
  <c r="T78" i="17"/>
  <c r="R21" i="17"/>
  <c r="T80" i="17"/>
  <c r="R110" i="17"/>
  <c r="T96" i="17"/>
  <c r="R13" i="17"/>
  <c r="T59" i="17"/>
  <c r="R45" i="17"/>
  <c r="T82" i="17"/>
  <c r="R35" i="17"/>
  <c r="T98" i="17"/>
  <c r="R116" i="17"/>
  <c r="T34" i="17"/>
  <c r="R53" i="17"/>
  <c r="T89" i="17"/>
  <c r="R5" i="17"/>
  <c r="T26" i="17"/>
  <c r="R20" i="17"/>
  <c r="T55" i="17"/>
  <c r="R101" i="17"/>
  <c r="T62" i="17"/>
  <c r="R36" i="17"/>
  <c r="T88" i="17"/>
  <c r="R68" i="17"/>
  <c r="T95" i="17"/>
  <c r="R100" i="17"/>
  <c r="T112" i="17"/>
  <c r="R127" i="17"/>
  <c r="T124" i="17"/>
  <c r="U124" i="17" s="1"/>
  <c r="R87" i="17"/>
  <c r="T81" i="17"/>
  <c r="R78" i="17"/>
  <c r="T67" i="17"/>
  <c r="R80" i="17"/>
  <c r="T104" i="17"/>
  <c r="R96" i="17"/>
  <c r="T25" i="17"/>
  <c r="R59" i="17"/>
  <c r="T12" i="17"/>
  <c r="R82" i="17"/>
  <c r="T7" i="17"/>
  <c r="R98" i="17"/>
  <c r="T73" i="17"/>
  <c r="R34" i="17"/>
  <c r="T14" i="17"/>
  <c r="R89" i="17"/>
  <c r="T50" i="17"/>
  <c r="R26" i="17"/>
  <c r="T61" i="17"/>
  <c r="R55" i="17"/>
  <c r="T30" i="17"/>
  <c r="R62" i="17"/>
  <c r="T72" i="17"/>
  <c r="R88" i="17"/>
  <c r="T44" i="17"/>
  <c r="R95" i="17"/>
  <c r="T10" i="17"/>
  <c r="R112" i="17"/>
  <c r="T129" i="17"/>
  <c r="U129" i="17" s="1"/>
  <c r="R124" i="17"/>
  <c r="T121" i="17"/>
  <c r="R81" i="17"/>
  <c r="T113" i="17"/>
  <c r="R67" i="17"/>
  <c r="T77" i="17"/>
  <c r="R104" i="17"/>
  <c r="T85" i="17"/>
  <c r="R25" i="17"/>
  <c r="T71" i="17"/>
  <c r="R12" i="17"/>
  <c r="T93" i="17"/>
  <c r="R7" i="17"/>
  <c r="T15" i="17"/>
  <c r="R73" i="17"/>
  <c r="T83" i="17"/>
  <c r="R14" i="17"/>
  <c r="T99" i="17"/>
  <c r="R50" i="17"/>
  <c r="T9" i="17"/>
  <c r="R61" i="17"/>
  <c r="T6" i="17"/>
  <c r="R30" i="17"/>
  <c r="T92" i="17"/>
  <c r="R72" i="17"/>
  <c r="T115" i="17"/>
  <c r="R44" i="17"/>
  <c r="T105" i="17"/>
  <c r="R10" i="17"/>
  <c r="T17" i="17"/>
  <c r="D3" i="17"/>
  <c r="L3" i="17"/>
  <c r="R129" i="17"/>
  <c r="T126" i="17"/>
  <c r="U126" i="17" s="1"/>
  <c r="R121" i="17"/>
  <c r="T46" i="17"/>
  <c r="R113" i="17"/>
  <c r="T58" i="17"/>
  <c r="R77" i="17"/>
  <c r="T38" i="17"/>
  <c r="R85" i="17"/>
  <c r="T19" i="17"/>
  <c r="R71" i="17"/>
  <c r="T63" i="17"/>
  <c r="R93" i="17"/>
  <c r="T40" i="17"/>
  <c r="R15" i="17"/>
  <c r="T65" i="17"/>
  <c r="R83" i="17"/>
  <c r="T56" i="17"/>
  <c r="R99" i="17"/>
  <c r="T94" i="17"/>
  <c r="R9" i="17"/>
  <c r="T70" i="17"/>
  <c r="R6" i="17"/>
  <c r="T32" i="17"/>
  <c r="R92" i="17"/>
  <c r="T108" i="17"/>
  <c r="R115" i="17"/>
  <c r="T18" i="17"/>
  <c r="R105" i="17"/>
  <c r="T119" i="17"/>
  <c r="R17" i="17"/>
  <c r="T29" i="17"/>
  <c r="K3" i="17"/>
  <c r="Q102" i="17"/>
  <c r="R126" i="17"/>
  <c r="T123" i="17"/>
  <c r="U123" i="17" s="1"/>
  <c r="R46" i="17"/>
  <c r="T86" i="17"/>
  <c r="R58" i="17"/>
  <c r="T69" i="17"/>
  <c r="R38" i="17"/>
  <c r="T42" i="17"/>
  <c r="R19" i="17"/>
  <c r="T75" i="17"/>
  <c r="R63" i="17"/>
  <c r="T49" i="17"/>
  <c r="R40" i="17"/>
  <c r="T111" i="17"/>
  <c r="R65" i="17"/>
  <c r="T52" i="17"/>
  <c r="R56" i="17"/>
  <c r="T106" i="17"/>
  <c r="R94" i="17"/>
  <c r="T84" i="17"/>
  <c r="R70" i="17"/>
  <c r="T31" i="17"/>
  <c r="R32" i="17"/>
  <c r="T107" i="17"/>
  <c r="R108" i="17"/>
  <c r="T41" i="17"/>
  <c r="R18" i="17"/>
  <c r="T57" i="17"/>
  <c r="R119" i="17"/>
  <c r="T90" i="17"/>
  <c r="R29" i="17"/>
  <c r="C3" i="17"/>
  <c r="E3" i="17"/>
  <c r="V110" i="23" l="1"/>
  <c r="V115" i="24"/>
  <c r="V61" i="26"/>
  <c r="V101" i="23"/>
  <c r="V84" i="24"/>
  <c r="V94" i="26"/>
  <c r="V28" i="26"/>
  <c r="V55" i="26"/>
  <c r="V68" i="26"/>
  <c r="V72" i="26"/>
  <c r="V83" i="22"/>
  <c r="V71" i="22"/>
  <c r="V87" i="21"/>
  <c r="V49" i="20"/>
  <c r="V102" i="19"/>
  <c r="V84" i="25"/>
  <c r="V106" i="20"/>
  <c r="V117" i="22"/>
  <c r="V100" i="26"/>
  <c r="V71" i="21"/>
  <c r="V106" i="26"/>
  <c r="V65" i="20"/>
  <c r="V107" i="21"/>
  <c r="V59" i="23"/>
  <c r="V55" i="23"/>
  <c r="V115" i="23"/>
  <c r="V82" i="23"/>
  <c r="V75" i="25"/>
  <c r="V28" i="23"/>
  <c r="V6" i="26"/>
  <c r="V16" i="25"/>
  <c r="V99" i="22"/>
  <c r="V11" i="20"/>
  <c r="V89" i="22"/>
  <c r="V63" i="24"/>
  <c r="V68" i="24"/>
  <c r="V121" i="22"/>
  <c r="V31" i="22"/>
  <c r="V115" i="21"/>
  <c r="V39" i="19"/>
  <c r="V33" i="23"/>
  <c r="V60" i="19"/>
  <c r="V23" i="25"/>
  <c r="V61" i="20"/>
  <c r="V31" i="24"/>
  <c r="V115" i="20"/>
  <c r="V97" i="19"/>
  <c r="V29" i="20"/>
  <c r="V9" i="21"/>
  <c r="V70" i="19"/>
  <c r="V25" i="22"/>
  <c r="V54" i="21"/>
  <c r="V97" i="24"/>
  <c r="V46" i="20"/>
  <c r="V11" i="22"/>
  <c r="V9" i="23"/>
  <c r="V35" i="20"/>
  <c r="V66" i="19"/>
  <c r="V100" i="19"/>
  <c r="V78" i="26"/>
  <c r="V53" i="26"/>
  <c r="V13" i="26"/>
  <c r="V41" i="26"/>
  <c r="V40" i="26"/>
  <c r="V73" i="19"/>
  <c r="V40" i="24"/>
  <c r="V14" i="19"/>
  <c r="V45" i="20"/>
  <c r="V68" i="19"/>
  <c r="V47" i="21"/>
  <c r="V119" i="21"/>
  <c r="V44" i="22"/>
  <c r="V10" i="20"/>
  <c r="V69" i="22"/>
  <c r="V16" i="20"/>
  <c r="V43" i="22"/>
  <c r="V82" i="26"/>
  <c r="V19" i="26"/>
  <c r="V107" i="19"/>
  <c r="V57" i="20"/>
  <c r="V49" i="26"/>
  <c r="V114" i="24"/>
  <c r="V101" i="25"/>
  <c r="V47" i="25"/>
  <c r="V44" i="25"/>
  <c r="V74" i="25"/>
  <c r="V6" i="25"/>
  <c r="V22" i="25"/>
  <c r="V105" i="25"/>
  <c r="V114" i="25"/>
  <c r="V8" i="25"/>
  <c r="V86" i="25"/>
  <c r="V81" i="25"/>
  <c r="V121" i="25"/>
  <c r="V13" i="25"/>
  <c r="V61" i="25"/>
  <c r="V66" i="25"/>
  <c r="V46" i="25"/>
  <c r="V122" i="25"/>
  <c r="V80" i="25"/>
  <c r="V115" i="25"/>
  <c r="V117" i="25"/>
  <c r="V35" i="19"/>
  <c r="V75" i="19"/>
  <c r="V121" i="24"/>
  <c r="V86" i="23"/>
  <c r="V18" i="21"/>
  <c r="V37" i="20"/>
  <c r="V112" i="22"/>
  <c r="V29" i="19"/>
  <c r="V40" i="22"/>
  <c r="V76" i="21"/>
  <c r="V109" i="22"/>
  <c r="V53" i="25"/>
  <c r="V111" i="20"/>
  <c r="V113" i="20"/>
  <c r="V27" i="24"/>
  <c r="V50" i="25"/>
  <c r="V34" i="25"/>
  <c r="V22" i="19"/>
  <c r="V44" i="26"/>
  <c r="V91" i="22"/>
  <c r="V43" i="26"/>
  <c r="V54" i="22"/>
  <c r="V13" i="21"/>
  <c r="V67" i="20"/>
  <c r="V7" i="22"/>
  <c r="V75" i="26"/>
  <c r="V44" i="19"/>
  <c r="V25" i="24"/>
  <c r="V65" i="22"/>
  <c r="V56" i="19"/>
  <c r="V17" i="19"/>
  <c r="V105" i="21"/>
  <c r="V116" i="23"/>
  <c r="V37" i="24"/>
  <c r="V28" i="24"/>
  <c r="V52" i="25"/>
  <c r="V89" i="20"/>
  <c r="V84" i="22"/>
  <c r="V106" i="23"/>
  <c r="V9" i="22"/>
  <c r="V46" i="22"/>
  <c r="V37" i="19"/>
  <c r="V113" i="22"/>
  <c r="V69" i="20"/>
  <c r="V41" i="23"/>
  <c r="V30" i="19"/>
  <c r="V38" i="26"/>
  <c r="V109" i="26"/>
  <c r="V84" i="26"/>
  <c r="V46" i="26"/>
  <c r="V70" i="26"/>
  <c r="V45" i="23"/>
  <c r="V91" i="19"/>
  <c r="V122" i="19"/>
  <c r="V116" i="19"/>
  <c r="V80" i="19"/>
  <c r="V59" i="20"/>
  <c r="V72" i="21"/>
  <c r="V28" i="22"/>
  <c r="V65" i="24"/>
  <c r="V19" i="24"/>
  <c r="V10" i="25"/>
  <c r="V37" i="25"/>
  <c r="V80" i="26"/>
  <c r="V110" i="26"/>
  <c r="V39" i="21"/>
  <c r="V64" i="20"/>
  <c r="V32" i="19"/>
  <c r="V93" i="21"/>
  <c r="V108" i="21"/>
  <c r="V116" i="20"/>
  <c r="V93" i="25"/>
  <c r="V109" i="20"/>
  <c r="V91" i="23"/>
  <c r="V59" i="24"/>
  <c r="V14" i="24"/>
  <c r="V121" i="21"/>
  <c r="V67" i="26"/>
  <c r="V84" i="20"/>
  <c r="V67" i="21"/>
  <c r="V112" i="21"/>
  <c r="V36" i="22"/>
  <c r="V48" i="23"/>
  <c r="V58" i="25"/>
  <c r="V115" i="26"/>
  <c r="V95" i="26"/>
  <c r="V97" i="26"/>
  <c r="V52" i="22"/>
  <c r="V8" i="26"/>
  <c r="V98" i="25"/>
  <c r="V23" i="24"/>
  <c r="V46" i="23"/>
  <c r="V64" i="21"/>
  <c r="V114" i="20"/>
  <c r="V86" i="24"/>
  <c r="V60" i="26"/>
  <c r="V72" i="23"/>
  <c r="V48" i="20"/>
  <c r="V88" i="19"/>
  <c r="V54" i="24"/>
  <c r="V81" i="23"/>
  <c r="V87" i="23"/>
  <c r="V59" i="19"/>
  <c r="V52" i="20"/>
  <c r="V73" i="23"/>
  <c r="V76" i="24"/>
  <c r="V49" i="25"/>
  <c r="V62" i="26"/>
  <c r="V74" i="26"/>
  <c r="V104" i="21"/>
  <c r="V112" i="20"/>
  <c r="V75" i="24"/>
  <c r="V88" i="22"/>
  <c r="V13" i="24"/>
  <c r="V65" i="26"/>
  <c r="V80" i="24"/>
  <c r="V77" i="20"/>
  <c r="V83" i="21"/>
  <c r="V96" i="22"/>
  <c r="V92" i="23"/>
  <c r="V85" i="26"/>
  <c r="V59" i="25"/>
  <c r="V36" i="19"/>
  <c r="V36" i="25"/>
  <c r="V46" i="24"/>
  <c r="V66" i="20"/>
  <c r="V114" i="23"/>
  <c r="V104" i="22"/>
  <c r="V87" i="20"/>
  <c r="V53" i="22"/>
  <c r="V81" i="22"/>
  <c r="V57" i="24"/>
  <c r="V49" i="24"/>
  <c r="V98" i="23"/>
  <c r="V70" i="25"/>
  <c r="V19" i="25"/>
  <c r="V99" i="25"/>
  <c r="V14" i="25"/>
  <c r="V112" i="25"/>
  <c r="V11" i="25"/>
  <c r="V91" i="24"/>
  <c r="V11" i="24"/>
  <c r="V110" i="24"/>
  <c r="V29" i="24"/>
  <c r="V64" i="24"/>
  <c r="V116" i="24"/>
  <c r="V44" i="24"/>
  <c r="V79" i="24"/>
  <c r="V92" i="24"/>
  <c r="V11" i="23"/>
  <c r="V113" i="23"/>
  <c r="V35" i="23"/>
  <c r="V8" i="23"/>
  <c r="V70" i="23"/>
  <c r="V66" i="23"/>
  <c r="V88" i="23"/>
  <c r="V61" i="23"/>
  <c r="V62" i="23"/>
  <c r="V37" i="22"/>
  <c r="V24" i="22"/>
  <c r="V61" i="22"/>
  <c r="V78" i="22"/>
  <c r="V107" i="22"/>
  <c r="V32" i="22"/>
  <c r="V90" i="22"/>
  <c r="V80" i="22"/>
  <c r="V13" i="22"/>
  <c r="V41" i="22"/>
  <c r="V23" i="21"/>
  <c r="V66" i="21"/>
  <c r="V58" i="20"/>
  <c r="V12" i="20"/>
  <c r="V117" i="20"/>
  <c r="V72" i="20"/>
  <c r="V110" i="19"/>
  <c r="V121" i="19"/>
  <c r="V118" i="19"/>
  <c r="V71" i="19"/>
  <c r="V49" i="19"/>
  <c r="V45" i="19"/>
  <c r="V18" i="19"/>
  <c r="V86" i="19"/>
  <c r="V27" i="19"/>
  <c r="V64" i="19"/>
  <c r="V34" i="19"/>
  <c r="V38" i="19"/>
  <c r="V7" i="19"/>
  <c r="V54" i="19"/>
  <c r="V6" i="19"/>
  <c r="V43" i="19"/>
  <c r="V81" i="19"/>
  <c r="V53" i="20"/>
  <c r="V39" i="20"/>
  <c r="V69" i="25"/>
  <c r="V118" i="26"/>
  <c r="V112" i="19"/>
  <c r="V56" i="22"/>
  <c r="V40" i="20"/>
  <c r="V97" i="23"/>
  <c r="V115" i="22"/>
  <c r="V102" i="26"/>
  <c r="V108" i="23"/>
  <c r="V16" i="23"/>
  <c r="V63" i="20"/>
  <c r="V90" i="24"/>
  <c r="V49" i="22"/>
  <c r="V93" i="26"/>
  <c r="V85" i="25"/>
  <c r="V65" i="19"/>
  <c r="V50" i="20"/>
  <c r="V59" i="22"/>
  <c r="V90" i="23"/>
  <c r="V57" i="23"/>
  <c r="V98" i="26"/>
  <c r="V51" i="26"/>
  <c r="V14" i="23"/>
  <c r="V14" i="26"/>
  <c r="V62" i="21"/>
  <c r="V74" i="22"/>
  <c r="V101" i="24"/>
  <c r="V54" i="20"/>
  <c r="V104" i="19"/>
  <c r="V83" i="23"/>
  <c r="V117" i="24"/>
  <c r="V122" i="26"/>
  <c r="V26" i="24"/>
  <c r="V80" i="20"/>
  <c r="V22" i="23"/>
  <c r="V34" i="26"/>
  <c r="V58" i="26"/>
  <c r="V92" i="26"/>
  <c r="V9" i="26"/>
  <c r="V35" i="25"/>
  <c r="V42" i="25"/>
  <c r="V65" i="25"/>
  <c r="V79" i="25"/>
  <c r="V89" i="25"/>
  <c r="V45" i="25"/>
  <c r="V83" i="25"/>
  <c r="V82" i="25"/>
  <c r="V94" i="25"/>
  <c r="V97" i="25"/>
  <c r="V15" i="25"/>
  <c r="V77" i="25"/>
  <c r="V118" i="25"/>
  <c r="V38" i="25"/>
  <c r="V41" i="25"/>
  <c r="V22" i="24"/>
  <c r="V41" i="24"/>
  <c r="V32" i="24"/>
  <c r="V108" i="24"/>
  <c r="V36" i="24"/>
  <c r="V102" i="24"/>
  <c r="V9" i="24"/>
  <c r="V78" i="24"/>
  <c r="V104" i="24"/>
  <c r="V43" i="24"/>
  <c r="V73" i="24"/>
  <c r="V69" i="24"/>
  <c r="V99" i="23"/>
  <c r="V122" i="22"/>
  <c r="V55" i="22"/>
  <c r="V95" i="22"/>
  <c r="V120" i="22"/>
  <c r="V93" i="22"/>
  <c r="V87" i="22"/>
  <c r="V86" i="22"/>
  <c r="V60" i="22"/>
  <c r="V94" i="22"/>
  <c r="V48" i="22"/>
  <c r="V92" i="21"/>
  <c r="V65" i="21"/>
  <c r="V58" i="21"/>
  <c r="V99" i="21"/>
  <c r="V48" i="21"/>
  <c r="V106" i="21"/>
  <c r="V31" i="21"/>
  <c r="V116" i="21"/>
  <c r="V5" i="21"/>
  <c r="V43" i="23"/>
  <c r="V120" i="23"/>
  <c r="V63" i="23"/>
  <c r="V66" i="24"/>
  <c r="V32" i="20"/>
  <c r="V7" i="26"/>
  <c r="V91" i="25"/>
  <c r="V109" i="21"/>
  <c r="V113" i="19"/>
  <c r="V47" i="20"/>
  <c r="V74" i="20"/>
  <c r="V69" i="26"/>
  <c r="V56" i="26"/>
  <c r="V21" i="24"/>
  <c r="V81" i="24"/>
  <c r="V115" i="19"/>
  <c r="V92" i="19"/>
  <c r="V79" i="26"/>
  <c r="V16" i="22"/>
  <c r="V106" i="25"/>
  <c r="V58" i="19"/>
  <c r="V21" i="21"/>
  <c r="V77" i="24"/>
  <c r="V107" i="25"/>
  <c r="V63" i="25"/>
  <c r="V96" i="26"/>
  <c r="V73" i="20"/>
  <c r="V98" i="22"/>
  <c r="V7" i="24"/>
  <c r="V5" i="25"/>
  <c r="V47" i="26"/>
  <c r="V71" i="25"/>
  <c r="V94" i="24"/>
  <c r="V28" i="20"/>
  <c r="V91" i="20"/>
  <c r="V76" i="23"/>
  <c r="V30" i="25"/>
  <c r="V99" i="26"/>
  <c r="V91" i="26"/>
  <c r="V55" i="25"/>
  <c r="V93" i="20"/>
  <c r="V109" i="25"/>
  <c r="V87" i="25"/>
  <c r="V30" i="22"/>
  <c r="V76" i="26"/>
  <c r="V22" i="21"/>
  <c r="V81" i="20"/>
  <c r="V44" i="20"/>
  <c r="V102" i="25"/>
  <c r="V64" i="25"/>
  <c r="V59" i="26"/>
  <c r="V41" i="21"/>
  <c r="V100" i="25"/>
  <c r="V33" i="22"/>
  <c r="V100" i="22"/>
  <c r="V27" i="21"/>
  <c r="V120" i="20"/>
  <c r="V91" i="21"/>
  <c r="V78" i="19"/>
  <c r="V50" i="21"/>
  <c r="V50" i="19"/>
  <c r="V73" i="22"/>
  <c r="U3" i="22"/>
  <c r="V83" i="19"/>
  <c r="V20" i="22"/>
  <c r="V48" i="24"/>
  <c r="V103" i="25"/>
  <c r="V95" i="25"/>
  <c r="V83" i="26"/>
  <c r="V70" i="20"/>
  <c r="V76" i="22"/>
  <c r="V18" i="22"/>
  <c r="V47" i="23"/>
  <c r="V58" i="23"/>
  <c r="V28" i="25"/>
  <c r="V90" i="26"/>
  <c r="V61" i="24"/>
  <c r="V12" i="23"/>
  <c r="V18" i="23"/>
  <c r="V37" i="26"/>
  <c r="V105" i="20"/>
  <c r="V75" i="22"/>
  <c r="V68" i="23"/>
  <c r="V50" i="24"/>
  <c r="V90" i="25"/>
  <c r="V78" i="25"/>
  <c r="V67" i="25"/>
  <c r="V104" i="26"/>
  <c r="V45" i="26"/>
  <c r="V15" i="26"/>
  <c r="V54" i="26"/>
  <c r="V120" i="26"/>
  <c r="V57" i="22"/>
  <c r="V33" i="24"/>
  <c r="V10" i="24"/>
  <c r="V17" i="24"/>
  <c r="V113" i="25"/>
  <c r="V81" i="26"/>
  <c r="V73" i="25"/>
  <c r="V41" i="19"/>
  <c r="V51" i="19"/>
  <c r="V72" i="19"/>
  <c r="V32" i="26"/>
  <c r="V85" i="20"/>
  <c r="V26" i="22"/>
  <c r="V92" i="22"/>
  <c r="U3" i="23"/>
  <c r="V96" i="24"/>
  <c r="V42" i="24"/>
  <c r="V55" i="24"/>
  <c r="V24" i="25"/>
  <c r="V64" i="26"/>
  <c r="V54" i="23"/>
  <c r="V21" i="19"/>
  <c r="V80" i="23"/>
  <c r="U3" i="19"/>
  <c r="V20" i="20"/>
  <c r="V122" i="20"/>
  <c r="V69" i="21"/>
  <c r="V72" i="22"/>
  <c r="V94" i="23"/>
  <c r="V98" i="24"/>
  <c r="V111" i="25"/>
  <c r="V17" i="25"/>
  <c r="V96" i="25"/>
  <c r="V62" i="25"/>
  <c r="V15" i="23"/>
  <c r="V18" i="26"/>
  <c r="V56" i="21"/>
  <c r="V119" i="20"/>
  <c r="V68" i="20"/>
  <c r="V7" i="23"/>
  <c r="V30" i="24"/>
  <c r="V82" i="24"/>
  <c r="V117" i="26"/>
  <c r="V119" i="25"/>
  <c r="V60" i="23"/>
  <c r="V40" i="25"/>
  <c r="V118" i="20"/>
  <c r="V57" i="19"/>
  <c r="V51" i="20"/>
  <c r="V97" i="20"/>
  <c r="V79" i="20"/>
  <c r="V59" i="21"/>
  <c r="V73" i="21"/>
  <c r="V25" i="21"/>
  <c r="V81" i="21"/>
  <c r="V17" i="21"/>
  <c r="V45" i="21"/>
  <c r="V117" i="21"/>
  <c r="V55" i="21"/>
  <c r="V61" i="21"/>
  <c r="V122" i="21"/>
  <c r="V85" i="21"/>
  <c r="V96" i="20"/>
  <c r="V95" i="20"/>
  <c r="V83" i="20"/>
  <c r="V19" i="20"/>
  <c r="V71" i="20"/>
  <c r="V121" i="20"/>
  <c r="V101" i="20"/>
  <c r="V36" i="20"/>
  <c r="V98" i="20"/>
  <c r="V12" i="19"/>
  <c r="V31" i="19"/>
  <c r="V76" i="19"/>
  <c r="V33" i="19"/>
  <c r="V96" i="19"/>
  <c r="V46" i="19"/>
  <c r="U86" i="17"/>
  <c r="V21" i="20"/>
  <c r="V10" i="19"/>
  <c r="V70" i="24"/>
  <c r="V93" i="24"/>
  <c r="V6" i="20"/>
  <c r="V108" i="22"/>
  <c r="V52" i="26"/>
  <c r="V35" i="24"/>
  <c r="V24" i="24"/>
  <c r="V72" i="24"/>
  <c r="V118" i="24"/>
  <c r="V6" i="23"/>
  <c r="V122" i="23"/>
  <c r="V11" i="21"/>
  <c r="V26" i="21"/>
  <c r="V98" i="21"/>
  <c r="V11" i="19"/>
  <c r="V11" i="26"/>
  <c r="V88" i="26"/>
  <c r="V29" i="25"/>
  <c r="V116" i="25"/>
  <c r="V102" i="23"/>
  <c r="V68" i="21"/>
  <c r="V100" i="21"/>
  <c r="V29" i="26"/>
  <c r="V65" i="23"/>
  <c r="V103" i="23"/>
  <c r="V10" i="22"/>
  <c r="V14" i="21"/>
  <c r="U46" i="17"/>
  <c r="U81" i="17"/>
  <c r="U87" i="17"/>
  <c r="U122" i="17"/>
  <c r="V82" i="22"/>
  <c r="V67" i="23"/>
  <c r="V104" i="23"/>
  <c r="V100" i="24"/>
  <c r="V83" i="24"/>
  <c r="V82" i="20"/>
  <c r="V18" i="25"/>
  <c r="V51" i="22"/>
  <c r="V100" i="20"/>
  <c r="V23" i="26"/>
  <c r="V30" i="26"/>
  <c r="V62" i="22"/>
  <c r="V49" i="21"/>
  <c r="V6" i="21"/>
  <c r="V25" i="20"/>
  <c r="V102" i="20"/>
  <c r="V117" i="23"/>
  <c r="V56" i="20"/>
  <c r="V25" i="26"/>
  <c r="V48" i="25"/>
  <c r="V87" i="24"/>
  <c r="V57" i="25"/>
  <c r="V24" i="23"/>
  <c r="V8" i="22"/>
  <c r="V76" i="20"/>
  <c r="V16" i="19"/>
  <c r="V37" i="21"/>
  <c r="V89" i="21"/>
  <c r="V78" i="20"/>
  <c r="U3" i="20"/>
  <c r="U3" i="26"/>
  <c r="V34" i="21"/>
  <c r="V17" i="26"/>
  <c r="V23" i="20"/>
  <c r="V82" i="19"/>
  <c r="V21" i="25"/>
  <c r="V106" i="24"/>
  <c r="V34" i="23"/>
  <c r="V118" i="23"/>
  <c r="V60" i="21"/>
  <c r="V94" i="21"/>
  <c r="V23" i="19"/>
  <c r="V109" i="23"/>
  <c r="V38" i="24"/>
  <c r="V45" i="24"/>
  <c r="V116" i="22"/>
  <c r="V89" i="19"/>
  <c r="V77" i="19"/>
  <c r="V39" i="26"/>
  <c r="V120" i="24"/>
  <c r="V42" i="21"/>
  <c r="V114" i="21"/>
  <c r="V10" i="26"/>
  <c r="V51" i="25"/>
  <c r="V122" i="24"/>
  <c r="V101" i="22"/>
  <c r="V36" i="26"/>
  <c r="V20" i="26"/>
  <c r="V110" i="25"/>
  <c r="V89" i="24"/>
  <c r="V51" i="23"/>
  <c r="V30" i="21"/>
  <c r="V26" i="19"/>
  <c r="U8" i="17"/>
  <c r="U121" i="17"/>
  <c r="V118" i="22"/>
  <c r="V107" i="26"/>
  <c r="V112" i="26"/>
  <c r="V33" i="26"/>
  <c r="V112" i="24"/>
  <c r="V90" i="21"/>
  <c r="V12" i="26"/>
  <c r="V66" i="22"/>
  <c r="V41" i="20"/>
  <c r="V8" i="19"/>
  <c r="V36" i="23"/>
  <c r="V19" i="19"/>
  <c r="V107" i="24"/>
  <c r="V13" i="20"/>
  <c r="V25" i="19"/>
  <c r="V40" i="23"/>
  <c r="V35" i="21"/>
  <c r="V15" i="20"/>
  <c r="V92" i="20"/>
  <c r="V90" i="19"/>
  <c r="V103" i="21"/>
  <c r="V86" i="21"/>
  <c r="V99" i="20"/>
  <c r="V17" i="20"/>
  <c r="V94" i="20"/>
  <c r="V114" i="19"/>
  <c r="V20" i="25"/>
  <c r="V43" i="25"/>
  <c r="V29" i="21"/>
  <c r="V110" i="21"/>
  <c r="V84" i="19"/>
  <c r="V96" i="21"/>
  <c r="V8" i="20"/>
  <c r="V27" i="20"/>
  <c r="V106" i="22"/>
  <c r="V109" i="24"/>
  <c r="V38" i="23"/>
  <c r="V100" i="23"/>
  <c r="V68" i="22"/>
  <c r="V114" i="22"/>
  <c r="V52" i="21"/>
  <c r="V77" i="26"/>
  <c r="V92" i="25"/>
  <c r="V63" i="22"/>
  <c r="V74" i="21"/>
  <c r="V48" i="19"/>
  <c r="V13" i="19"/>
  <c r="V66" i="26"/>
  <c r="V31" i="25"/>
  <c r="V26" i="23"/>
  <c r="V119" i="23"/>
  <c r="V85" i="22"/>
  <c r="V79" i="22"/>
  <c r="V57" i="21"/>
  <c r="V46" i="21"/>
  <c r="U120" i="17"/>
  <c r="U3" i="25"/>
  <c r="V44" i="23"/>
  <c r="V60" i="25"/>
  <c r="V43" i="21"/>
  <c r="V50" i="26"/>
  <c r="V38" i="21"/>
  <c r="V40" i="19"/>
  <c r="V64" i="22"/>
  <c r="V88" i="20"/>
  <c r="V33" i="21"/>
  <c r="V27" i="26"/>
  <c r="V12" i="25"/>
  <c r="V31" i="20"/>
  <c r="V108" i="20"/>
  <c r="V20" i="19"/>
  <c r="V77" i="22"/>
  <c r="V63" i="21"/>
  <c r="V77" i="21"/>
  <c r="V102" i="21"/>
  <c r="V33" i="20"/>
  <c r="V110" i="20"/>
  <c r="V9" i="19"/>
  <c r="V108" i="19"/>
  <c r="V67" i="19"/>
  <c r="V39" i="25"/>
  <c r="V85" i="24"/>
  <c r="V22" i="26"/>
  <c r="V39" i="24"/>
  <c r="V24" i="20"/>
  <c r="V43" i="20"/>
  <c r="V48" i="26"/>
  <c r="V50" i="23"/>
  <c r="V6" i="22"/>
  <c r="V10" i="21"/>
  <c r="V82" i="21"/>
  <c r="V86" i="26"/>
  <c r="V114" i="26"/>
  <c r="V9" i="25"/>
  <c r="V108" i="25"/>
  <c r="V47" i="24"/>
  <c r="V84" i="21"/>
  <c r="V106" i="19"/>
  <c r="V110" i="22"/>
  <c r="V54" i="25"/>
  <c r="V42" i="23"/>
  <c r="V119" i="22"/>
  <c r="V53" i="21"/>
  <c r="U103" i="17"/>
  <c r="U3" i="21"/>
  <c r="V85" i="23"/>
  <c r="U3" i="24"/>
  <c r="V12" i="22"/>
  <c r="V120" i="21"/>
  <c r="V26" i="26"/>
  <c r="V30" i="23"/>
  <c r="V42" i="19"/>
  <c r="V32" i="23"/>
  <c r="V15" i="21"/>
  <c r="V51" i="21"/>
  <c r="V9" i="20"/>
  <c r="V86" i="20"/>
  <c r="V28" i="19"/>
  <c r="V42" i="26"/>
  <c r="V96" i="23"/>
  <c r="V104" i="20"/>
  <c r="V120" i="19"/>
  <c r="V19" i="21"/>
  <c r="V27" i="25"/>
  <c r="V6" i="24"/>
  <c r="V74" i="24"/>
  <c r="V24" i="19"/>
  <c r="V5" i="26"/>
  <c r="V33" i="25"/>
  <c r="V60" i="20"/>
  <c r="V24" i="26"/>
  <c r="V68" i="25"/>
  <c r="V58" i="22"/>
  <c r="V70" i="21"/>
  <c r="V97" i="21"/>
  <c r="V118" i="21"/>
  <c r="V62" i="20"/>
  <c r="V16" i="26"/>
  <c r="S3" i="26"/>
  <c r="S3" i="25"/>
  <c r="V7" i="25"/>
  <c r="V5" i="24"/>
  <c r="S3" i="24"/>
  <c r="S3" i="23"/>
  <c r="V5" i="23"/>
  <c r="V5" i="22"/>
  <c r="S3" i="22"/>
  <c r="S3" i="21"/>
  <c r="S3" i="20"/>
  <c r="V5" i="20"/>
  <c r="V5" i="19"/>
  <c r="S3" i="19"/>
  <c r="S126" i="17"/>
  <c r="V126" i="17" s="1"/>
  <c r="AU115" i="10"/>
  <c r="AX115" i="10" s="1"/>
  <c r="S18" i="17"/>
  <c r="S68" i="17"/>
  <c r="U101" i="17"/>
  <c r="U110" i="17"/>
  <c r="U33" i="17"/>
  <c r="U79" i="17"/>
  <c r="S94" i="17"/>
  <c r="U41" i="17"/>
  <c r="U106" i="17"/>
  <c r="U75" i="17"/>
  <c r="U18" i="17"/>
  <c r="U94" i="17"/>
  <c r="U63" i="17"/>
  <c r="U105" i="17"/>
  <c r="U9" i="17"/>
  <c r="U93" i="17"/>
  <c r="U113" i="17"/>
  <c r="U44" i="17"/>
  <c r="U50" i="17"/>
  <c r="U12" i="17"/>
  <c r="U88" i="17"/>
  <c r="U89" i="17"/>
  <c r="U59" i="17"/>
  <c r="U53" i="17"/>
  <c r="U102" i="17"/>
  <c r="U118" i="17"/>
  <c r="U16" i="17"/>
  <c r="U66" i="17"/>
  <c r="U43" i="17"/>
  <c r="U24" i="17"/>
  <c r="U28" i="17"/>
  <c r="U91" i="17"/>
  <c r="U51" i="17"/>
  <c r="U76" i="17"/>
  <c r="U5" i="17"/>
  <c r="S56" i="17"/>
  <c r="S88" i="17"/>
  <c r="S59" i="17"/>
  <c r="S36" i="17"/>
  <c r="S53" i="17"/>
  <c r="U68" i="17"/>
  <c r="S66" i="17"/>
  <c r="U45" i="17"/>
  <c r="S89" i="17"/>
  <c r="U107" i="17"/>
  <c r="U52" i="17"/>
  <c r="U42" i="17"/>
  <c r="U108" i="17"/>
  <c r="U56" i="17"/>
  <c r="U19" i="17"/>
  <c r="U115" i="17"/>
  <c r="U99" i="17"/>
  <c r="U71" i="17"/>
  <c r="U72" i="17"/>
  <c r="U14" i="17"/>
  <c r="U25" i="17"/>
  <c r="U62" i="17"/>
  <c r="U34" i="17"/>
  <c r="U96" i="17"/>
  <c r="U20" i="17"/>
  <c r="U21" i="17"/>
  <c r="U47" i="17"/>
  <c r="U97" i="17"/>
  <c r="U109" i="17"/>
  <c r="U22" i="17"/>
  <c r="S70" i="17"/>
  <c r="S20" i="17"/>
  <c r="S65" i="17"/>
  <c r="S110" i="17"/>
  <c r="U116" i="17"/>
  <c r="S60" i="17"/>
  <c r="U117" i="17"/>
  <c r="S119" i="17"/>
  <c r="S58" i="17"/>
  <c r="U90" i="17"/>
  <c r="U31" i="17"/>
  <c r="U111" i="17"/>
  <c r="U69" i="17"/>
  <c r="U29" i="17"/>
  <c r="U32" i="17"/>
  <c r="U65" i="17"/>
  <c r="U38" i="17"/>
  <c r="U92" i="17"/>
  <c r="U83" i="17"/>
  <c r="U85" i="17"/>
  <c r="U30" i="17"/>
  <c r="U73" i="17"/>
  <c r="U104" i="17"/>
  <c r="U112" i="17"/>
  <c r="U55" i="17"/>
  <c r="U98" i="17"/>
  <c r="U80" i="17"/>
  <c r="U36" i="17"/>
  <c r="S37" i="17"/>
  <c r="U13" i="17"/>
  <c r="S27" i="17"/>
  <c r="U60" i="17"/>
  <c r="U54" i="17"/>
  <c r="U39" i="17"/>
  <c r="U23" i="17"/>
  <c r="U48" i="17"/>
  <c r="U11" i="17"/>
  <c r="U114" i="17"/>
  <c r="U57" i="17"/>
  <c r="U84" i="17"/>
  <c r="U49" i="17"/>
  <c r="U119" i="17"/>
  <c r="U70" i="17"/>
  <c r="U40" i="17"/>
  <c r="U58" i="17"/>
  <c r="U17" i="17"/>
  <c r="U6" i="17"/>
  <c r="U15" i="17"/>
  <c r="U77" i="17"/>
  <c r="U10" i="17"/>
  <c r="U61" i="17"/>
  <c r="U7" i="17"/>
  <c r="U67" i="17"/>
  <c r="U95" i="17"/>
  <c r="U26" i="17"/>
  <c r="U82" i="17"/>
  <c r="U78" i="17"/>
  <c r="U100" i="17"/>
  <c r="U35" i="17"/>
  <c r="S47" i="17"/>
  <c r="U27" i="17"/>
  <c r="U64" i="17"/>
  <c r="U37" i="17"/>
  <c r="U74" i="17"/>
  <c r="S52" i="17"/>
  <c r="S42" i="17"/>
  <c r="AU42" i="10"/>
  <c r="AX42" i="10" s="1"/>
  <c r="S35" i="17"/>
  <c r="S63" i="17"/>
  <c r="S46" i="17"/>
  <c r="S97" i="17"/>
  <c r="S39" i="17"/>
  <c r="S123" i="17"/>
  <c r="V123" i="17" s="1"/>
  <c r="S112" i="17"/>
  <c r="S55" i="17"/>
  <c r="S98" i="17"/>
  <c r="S80" i="17"/>
  <c r="S130" i="17"/>
  <c r="V130" i="17" s="1"/>
  <c r="S69" i="17"/>
  <c r="AU122" i="10"/>
  <c r="AX122" i="10" s="1"/>
  <c r="AU40" i="10"/>
  <c r="AX40" i="10" s="1"/>
  <c r="S19" i="17"/>
  <c r="S87" i="17"/>
  <c r="V87" i="17" s="1"/>
  <c r="S107" i="17"/>
  <c r="AU56" i="10"/>
  <c r="AX56" i="10" s="1"/>
  <c r="S40" i="17"/>
  <c r="S30" i="17"/>
  <c r="S73" i="17"/>
  <c r="S104" i="17"/>
  <c r="AU58" i="10"/>
  <c r="AX58" i="10" s="1"/>
  <c r="S6" i="17"/>
  <c r="S15" i="17"/>
  <c r="S77" i="17"/>
  <c r="S43" i="17"/>
  <c r="S16" i="17"/>
  <c r="S49" i="17"/>
  <c r="S84" i="17"/>
  <c r="S57" i="17"/>
  <c r="AU106" i="10"/>
  <c r="AX106" i="10" s="1"/>
  <c r="S31" i="17"/>
  <c r="S75" i="17"/>
  <c r="S21" i="17"/>
  <c r="AU88" i="10"/>
  <c r="AX88" i="10" s="1"/>
  <c r="AU17" i="10"/>
  <c r="AX17" i="10" s="1"/>
  <c r="S109" i="17"/>
  <c r="S111" i="17"/>
  <c r="S90" i="17"/>
  <c r="S95" i="17"/>
  <c r="S26" i="17"/>
  <c r="S82" i="17"/>
  <c r="S78" i="17"/>
  <c r="S120" i="17"/>
  <c r="AU90" i="10"/>
  <c r="AX90" i="10" s="1"/>
  <c r="S64" i="17"/>
  <c r="AU104" i="10"/>
  <c r="AX104" i="10" s="1"/>
  <c r="AU33" i="10"/>
  <c r="AX33" i="10" s="1"/>
  <c r="S122" i="17"/>
  <c r="S118" i="17"/>
  <c r="AU24" i="10"/>
  <c r="AX24" i="10" s="1"/>
  <c r="S72" i="17"/>
  <c r="S14" i="17"/>
  <c r="S25" i="17"/>
  <c r="S124" i="17"/>
  <c r="V124" i="17" s="1"/>
  <c r="S127" i="17"/>
  <c r="V127" i="17" s="1"/>
  <c r="S101" i="17"/>
  <c r="S116" i="17"/>
  <c r="AU10" i="10"/>
  <c r="AX10" i="10" s="1"/>
  <c r="S86" i="17"/>
  <c r="S74" i="17"/>
  <c r="S128" i="17"/>
  <c r="V128" i="17" s="1"/>
  <c r="AU74" i="10"/>
  <c r="AX74" i="10" s="1"/>
  <c r="S32" i="17"/>
  <c r="S41" i="17"/>
  <c r="S17" i="17"/>
  <c r="S100" i="17"/>
  <c r="S45" i="17"/>
  <c r="S54" i="17"/>
  <c r="AU72" i="10"/>
  <c r="AX72" i="10" s="1"/>
  <c r="S106" i="17"/>
  <c r="S96" i="17"/>
  <c r="S38" i="17"/>
  <c r="S62" i="17"/>
  <c r="S34" i="17"/>
  <c r="AU120" i="10"/>
  <c r="AX120" i="10" s="1"/>
  <c r="AU97" i="10"/>
  <c r="AX97" i="10" s="1"/>
  <c r="AU5" i="10"/>
  <c r="AX5" i="10" s="1"/>
  <c r="AU113" i="10"/>
  <c r="AX113" i="10" s="1"/>
  <c r="S5" i="17"/>
  <c r="S8" i="17"/>
  <c r="AU129" i="10"/>
  <c r="AX129" i="10" s="1"/>
  <c r="AU78" i="10"/>
  <c r="AX78" i="10" s="1"/>
  <c r="S24" i="17"/>
  <c r="S108" i="17"/>
  <c r="S115" i="17"/>
  <c r="S99" i="17"/>
  <c r="S71" i="17"/>
  <c r="S121" i="17"/>
  <c r="S44" i="17"/>
  <c r="S50" i="17"/>
  <c r="S12" i="17"/>
  <c r="S81" i="17"/>
  <c r="S13" i="17"/>
  <c r="S23" i="17"/>
  <c r="S125" i="17"/>
  <c r="V125" i="17" s="1"/>
  <c r="AU26" i="10"/>
  <c r="AX26" i="10" s="1"/>
  <c r="AU43" i="10"/>
  <c r="AX43" i="10" s="1"/>
  <c r="AU55" i="10"/>
  <c r="AX55" i="10" s="1"/>
  <c r="AU47" i="10"/>
  <c r="AX47" i="10" s="1"/>
  <c r="AU36" i="10"/>
  <c r="AX36" i="10" s="1"/>
  <c r="AU48" i="10"/>
  <c r="AX48" i="10" s="1"/>
  <c r="AU60" i="10"/>
  <c r="AX60" i="10" s="1"/>
  <c r="AU45" i="10"/>
  <c r="AX45" i="10" s="1"/>
  <c r="AU18" i="10"/>
  <c r="AX18" i="10" s="1"/>
  <c r="AU38" i="10"/>
  <c r="AX38" i="10" s="1"/>
  <c r="AU66" i="10"/>
  <c r="AX66" i="10" s="1"/>
  <c r="S51" i="17"/>
  <c r="S117" i="17"/>
  <c r="AU69" i="10"/>
  <c r="AX69" i="10" s="1"/>
  <c r="AU19" i="10"/>
  <c r="AX19" i="10" s="1"/>
  <c r="AU67" i="10"/>
  <c r="AX67" i="10" s="1"/>
  <c r="AU93" i="10"/>
  <c r="AX93" i="10" s="1"/>
  <c r="S33" i="17"/>
  <c r="AU12" i="10"/>
  <c r="AX12" i="10" s="1"/>
  <c r="AU116" i="10"/>
  <c r="AX116" i="10" s="1"/>
  <c r="AU128" i="10"/>
  <c r="AX128" i="10" s="1"/>
  <c r="AU34" i="10"/>
  <c r="AX34" i="10" s="1"/>
  <c r="AU21" i="10"/>
  <c r="AX21" i="10" s="1"/>
  <c r="S28" i="17"/>
  <c r="S10" i="17"/>
  <c r="S61" i="17"/>
  <c r="S7" i="17"/>
  <c r="S67" i="17"/>
  <c r="AU49" i="10"/>
  <c r="AX49" i="10" s="1"/>
  <c r="AU41" i="10"/>
  <c r="AX41" i="10" s="1"/>
  <c r="AU89" i="10"/>
  <c r="AX89" i="10" s="1"/>
  <c r="AU101" i="10"/>
  <c r="AX101" i="10" s="1"/>
  <c r="AU107" i="10"/>
  <c r="AX107" i="10" s="1"/>
  <c r="AU14" i="10"/>
  <c r="AX14" i="10" s="1"/>
  <c r="AU30" i="10"/>
  <c r="AX30" i="10" s="1"/>
  <c r="AU54" i="10"/>
  <c r="AX54" i="10" s="1"/>
  <c r="AU50" i="10"/>
  <c r="AX50" i="10" s="1"/>
  <c r="AU95" i="10"/>
  <c r="AX95" i="10" s="1"/>
  <c r="S29" i="17"/>
  <c r="AU53" i="10"/>
  <c r="AX53" i="10" s="1"/>
  <c r="AU15" i="10"/>
  <c r="AX15" i="10" s="1"/>
  <c r="AU100" i="10"/>
  <c r="AX100" i="10" s="1"/>
  <c r="AU112" i="10"/>
  <c r="AX112" i="10" s="1"/>
  <c r="AU124" i="10"/>
  <c r="AX124" i="10" s="1"/>
  <c r="AU103" i="10"/>
  <c r="AX103" i="10" s="1"/>
  <c r="AU9" i="10"/>
  <c r="AX9" i="10" s="1"/>
  <c r="AU75" i="10"/>
  <c r="AX75" i="10" s="1"/>
  <c r="AU87" i="10"/>
  <c r="AX87" i="10" s="1"/>
  <c r="AU62" i="10"/>
  <c r="AX62" i="10" s="1"/>
  <c r="AU29" i="10"/>
  <c r="AX29" i="10" s="1"/>
  <c r="AU20" i="10"/>
  <c r="AX20" i="10" s="1"/>
  <c r="AU44" i="10"/>
  <c r="AX44" i="10" s="1"/>
  <c r="S92" i="17"/>
  <c r="S83" i="17"/>
  <c r="S85" i="17"/>
  <c r="S129" i="17"/>
  <c r="V129" i="17" s="1"/>
  <c r="S48" i="17"/>
  <c r="S79" i="17"/>
  <c r="AU81" i="10"/>
  <c r="AX81" i="10" s="1"/>
  <c r="AU37" i="10"/>
  <c r="AX37" i="10" s="1"/>
  <c r="AU73" i="10"/>
  <c r="AX73" i="10" s="1"/>
  <c r="AU109" i="10"/>
  <c r="AX109" i="10" s="1"/>
  <c r="AU130" i="10"/>
  <c r="AX130" i="10" s="1"/>
  <c r="AU7" i="10"/>
  <c r="AX7" i="10" s="1"/>
  <c r="AU79" i="10"/>
  <c r="AX79" i="10" s="1"/>
  <c r="AU111" i="10"/>
  <c r="AX111" i="10" s="1"/>
  <c r="AU57" i="10"/>
  <c r="AX57" i="10" s="1"/>
  <c r="AU11" i="10"/>
  <c r="AX11" i="10" s="1"/>
  <c r="AU23" i="10"/>
  <c r="AX23" i="10" s="1"/>
  <c r="AU35" i="10"/>
  <c r="AX35" i="10" s="1"/>
  <c r="AU85" i="10"/>
  <c r="AX85" i="10" s="1"/>
  <c r="AU118" i="10"/>
  <c r="AX118" i="10" s="1"/>
  <c r="S91" i="17"/>
  <c r="S103" i="17"/>
  <c r="AU16" i="10"/>
  <c r="AX16" i="10" s="1"/>
  <c r="AU28" i="10"/>
  <c r="AX28" i="10" s="1"/>
  <c r="S105" i="17"/>
  <c r="S9" i="17"/>
  <c r="S93" i="17"/>
  <c r="S113" i="17"/>
  <c r="S76" i="17"/>
  <c r="S22" i="17"/>
  <c r="AU52" i="10"/>
  <c r="AX52" i="10" s="1"/>
  <c r="AU64" i="10"/>
  <c r="AX64" i="10" s="1"/>
  <c r="AU76" i="10"/>
  <c r="AX76" i="10" s="1"/>
  <c r="AU13" i="10"/>
  <c r="AX13" i="10" s="1"/>
  <c r="AU77" i="10"/>
  <c r="AX77" i="10" s="1"/>
  <c r="AU105" i="10"/>
  <c r="AX105" i="10" s="1"/>
  <c r="AU86" i="10"/>
  <c r="AX86" i="10" s="1"/>
  <c r="AU59" i="10"/>
  <c r="AX59" i="10" s="1"/>
  <c r="AU71" i="10"/>
  <c r="AX71" i="10" s="1"/>
  <c r="AU83" i="10"/>
  <c r="AX83" i="10" s="1"/>
  <c r="AU102" i="10"/>
  <c r="AX102" i="10" s="1"/>
  <c r="AU119" i="10"/>
  <c r="AX119" i="10" s="1"/>
  <c r="AU114" i="10"/>
  <c r="AX114" i="10" s="1"/>
  <c r="AU63" i="10"/>
  <c r="AX63" i="10" s="1"/>
  <c r="AU123" i="10"/>
  <c r="AX123" i="10" s="1"/>
  <c r="AU91" i="10"/>
  <c r="AX91" i="10" s="1"/>
  <c r="AU32" i="10"/>
  <c r="AX32" i="10" s="1"/>
  <c r="AU94" i="10"/>
  <c r="AX94" i="10" s="1"/>
  <c r="AU25" i="10"/>
  <c r="AX25" i="10" s="1"/>
  <c r="AU61" i="10"/>
  <c r="AX61" i="10" s="1"/>
  <c r="AU117" i="10"/>
  <c r="AX117" i="10" s="1"/>
  <c r="AU125" i="10"/>
  <c r="AX125" i="10" s="1"/>
  <c r="AU126" i="10"/>
  <c r="AX126" i="10" s="1"/>
  <c r="AU46" i="10"/>
  <c r="AX46" i="10" s="1"/>
  <c r="AU70" i="10"/>
  <c r="AX70" i="10" s="1"/>
  <c r="AU27" i="10"/>
  <c r="AX27" i="10" s="1"/>
  <c r="AU39" i="10"/>
  <c r="AX39" i="10" s="1"/>
  <c r="AU51" i="10"/>
  <c r="AX51" i="10" s="1"/>
  <c r="AU127" i="10"/>
  <c r="AX127" i="10" s="1"/>
  <c r="AU84" i="10"/>
  <c r="AX84" i="10" s="1"/>
  <c r="AU96" i="10"/>
  <c r="AX96" i="10" s="1"/>
  <c r="AU108" i="10"/>
  <c r="AX108" i="10" s="1"/>
  <c r="AU121" i="10"/>
  <c r="AX121" i="10" s="1"/>
  <c r="AU98" i="10"/>
  <c r="AX98" i="10" s="1"/>
  <c r="AU8" i="10"/>
  <c r="AX8" i="10" s="1"/>
  <c r="S102" i="17"/>
  <c r="S11" i="17"/>
  <c r="S114" i="17"/>
  <c r="AU68" i="10"/>
  <c r="AX68" i="10" s="1"/>
  <c r="AU80" i="10"/>
  <c r="AX80" i="10" s="1"/>
  <c r="AU92" i="10"/>
  <c r="AX92" i="10" s="1"/>
  <c r="AU65" i="10"/>
  <c r="AX65" i="10" s="1"/>
  <c r="AU6" i="10"/>
  <c r="AX6" i="10" s="1"/>
  <c r="AU22" i="10"/>
  <c r="AX22" i="10" s="1"/>
  <c r="AU110" i="10"/>
  <c r="AX110" i="10" s="1"/>
  <c r="AU82" i="10"/>
  <c r="AX82" i="10" s="1"/>
  <c r="AU31" i="10"/>
  <c r="AX31" i="10" s="1"/>
  <c r="AU99" i="10"/>
  <c r="AX99" i="10" s="1"/>
  <c r="T3" i="17"/>
  <c r="R3" i="17"/>
  <c r="Q3" i="17"/>
  <c r="V122" i="17" l="1"/>
  <c r="V81" i="17"/>
  <c r="V103" i="17"/>
  <c r="V121" i="17"/>
  <c r="V86" i="17"/>
  <c r="V46" i="17"/>
  <c r="V3" i="24"/>
  <c r="V8" i="17"/>
  <c r="V3" i="21"/>
  <c r="V3" i="22"/>
  <c r="V3" i="26"/>
  <c r="V3" i="23"/>
  <c r="V3" i="19"/>
  <c r="V3" i="20"/>
  <c r="AJ3" i="1"/>
  <c r="V3" i="25"/>
  <c r="V120" i="17"/>
  <c r="V76" i="17"/>
  <c r="V75" i="17"/>
  <c r="V89" i="17"/>
  <c r="V20" i="17"/>
  <c r="V105" i="17"/>
  <c r="V108" i="17"/>
  <c r="V31" i="17"/>
  <c r="V97" i="17"/>
  <c r="V28" i="17"/>
  <c r="V43" i="17"/>
  <c r="V101" i="17"/>
  <c r="V68" i="17"/>
  <c r="V102" i="17"/>
  <c r="V111" i="17"/>
  <c r="V14" i="17"/>
  <c r="V115" i="17"/>
  <c r="V42" i="17"/>
  <c r="V79" i="17"/>
  <c r="V16" i="17"/>
  <c r="V51" i="17"/>
  <c r="V24" i="17"/>
  <c r="V112" i="17"/>
  <c r="V48" i="17"/>
  <c r="V118" i="17"/>
  <c r="V9" i="17"/>
  <c r="V18" i="17"/>
  <c r="V50" i="17"/>
  <c r="V59" i="17"/>
  <c r="V5" i="17"/>
  <c r="V107" i="17"/>
  <c r="V71" i="17"/>
  <c r="V56" i="17"/>
  <c r="V62" i="17"/>
  <c r="V84" i="17"/>
  <c r="V30" i="17"/>
  <c r="V33" i="17"/>
  <c r="V69" i="17"/>
  <c r="V38" i="17"/>
  <c r="V7" i="17"/>
  <c r="V34" i="17"/>
  <c r="V40" i="17"/>
  <c r="V35" i="17"/>
  <c r="V94" i="17"/>
  <c r="V117" i="17"/>
  <c r="V41" i="17"/>
  <c r="V93" i="17"/>
  <c r="V54" i="17"/>
  <c r="V72" i="17"/>
  <c r="V49" i="17"/>
  <c r="V53" i="17"/>
  <c r="V19" i="17"/>
  <c r="V12" i="17"/>
  <c r="V52" i="17"/>
  <c r="V15" i="17"/>
  <c r="V13" i="17"/>
  <c r="V92" i="17"/>
  <c r="V58" i="17"/>
  <c r="V60" i="17"/>
  <c r="V114" i="17"/>
  <c r="V116" i="17"/>
  <c r="V82" i="17"/>
  <c r="V85" i="17"/>
  <c r="V66" i="17"/>
  <c r="V99" i="17"/>
  <c r="V96" i="17"/>
  <c r="V25" i="17"/>
  <c r="V80" i="17"/>
  <c r="V110" i="17"/>
  <c r="V98" i="17"/>
  <c r="V47" i="17"/>
  <c r="V44" i="17"/>
  <c r="V73" i="17"/>
  <c r="V95" i="17"/>
  <c r="V29" i="17"/>
  <c r="V90" i="17"/>
  <c r="V100" i="17"/>
  <c r="V119" i="17"/>
  <c r="V10" i="17"/>
  <c r="V21" i="17"/>
  <c r="V104" i="17"/>
  <c r="V22" i="17"/>
  <c r="V83" i="17"/>
  <c r="V32" i="17"/>
  <c r="V39" i="17"/>
  <c r="V65" i="17"/>
  <c r="V6" i="17"/>
  <c r="V36" i="17"/>
  <c r="V11" i="17"/>
  <c r="V64" i="17"/>
  <c r="V57" i="17"/>
  <c r="V70" i="17"/>
  <c r="V109" i="17"/>
  <c r="V55" i="17"/>
  <c r="U3" i="17"/>
  <c r="V45" i="17"/>
  <c r="V74" i="17"/>
  <c r="V63" i="17"/>
  <c r="V27" i="17"/>
  <c r="V67" i="17"/>
  <c r="V61" i="17"/>
  <c r="V17" i="17"/>
  <c r="V78" i="17"/>
  <c r="V37" i="17"/>
  <c r="V113" i="17"/>
  <c r="V88" i="17"/>
  <c r="V106" i="17"/>
  <c r="V26" i="17"/>
  <c r="V77" i="17"/>
  <c r="V91" i="17"/>
  <c r="V23" i="17"/>
  <c r="S3" i="17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M314" i="1" s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M353" i="1" s="1"/>
  <c r="B354" i="1"/>
  <c r="C354" i="1"/>
  <c r="BM354" i="1" s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M363" i="1" s="1"/>
  <c r="B364" i="1"/>
  <c r="C364" i="1"/>
  <c r="B365" i="1"/>
  <c r="C365" i="1"/>
  <c r="B366" i="1"/>
  <c r="C366" i="1"/>
  <c r="BM366" i="1" s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04" i="12"/>
  <c r="C304" i="12"/>
  <c r="B305" i="12"/>
  <c r="C305" i="12"/>
  <c r="B306" i="12"/>
  <c r="C306" i="12"/>
  <c r="B307" i="12"/>
  <c r="C307" i="12"/>
  <c r="B308" i="12"/>
  <c r="C308" i="12"/>
  <c r="B309" i="12"/>
  <c r="C309" i="12"/>
  <c r="B310" i="12"/>
  <c r="C310" i="12"/>
  <c r="B311" i="12"/>
  <c r="C311" i="12"/>
  <c r="B312" i="12"/>
  <c r="C312" i="12"/>
  <c r="B313" i="12"/>
  <c r="C313" i="12"/>
  <c r="B314" i="12"/>
  <c r="C314" i="12"/>
  <c r="B315" i="12"/>
  <c r="C315" i="12"/>
  <c r="B316" i="12"/>
  <c r="C316" i="12"/>
  <c r="B317" i="12"/>
  <c r="C317" i="12"/>
  <c r="B318" i="12"/>
  <c r="C318" i="12"/>
  <c r="B319" i="12"/>
  <c r="C319" i="12"/>
  <c r="B320" i="12"/>
  <c r="C320" i="12"/>
  <c r="B321" i="12"/>
  <c r="C321" i="12"/>
  <c r="B322" i="12"/>
  <c r="C322" i="12"/>
  <c r="B323" i="12"/>
  <c r="C323" i="12"/>
  <c r="B324" i="12"/>
  <c r="C324" i="12"/>
  <c r="B325" i="12"/>
  <c r="C325" i="12"/>
  <c r="B326" i="12"/>
  <c r="C326" i="12"/>
  <c r="B327" i="12"/>
  <c r="C327" i="12"/>
  <c r="B328" i="12"/>
  <c r="C328" i="12"/>
  <c r="B329" i="12"/>
  <c r="C329" i="12"/>
  <c r="B330" i="12"/>
  <c r="C330" i="12"/>
  <c r="B331" i="12"/>
  <c r="C331" i="12"/>
  <c r="B332" i="12"/>
  <c r="C332" i="12"/>
  <c r="B333" i="12"/>
  <c r="C333" i="12"/>
  <c r="B334" i="12"/>
  <c r="C334" i="12"/>
  <c r="B335" i="12"/>
  <c r="C335" i="12"/>
  <c r="B336" i="12"/>
  <c r="C336" i="12"/>
  <c r="B337" i="12"/>
  <c r="C337" i="12"/>
  <c r="B338" i="12"/>
  <c r="C338" i="12"/>
  <c r="B339" i="12"/>
  <c r="C339" i="12"/>
  <c r="B340" i="12"/>
  <c r="C340" i="12"/>
  <c r="B341" i="12"/>
  <c r="C341" i="12"/>
  <c r="B342" i="12"/>
  <c r="C342" i="12"/>
  <c r="B343" i="12"/>
  <c r="C343" i="12"/>
  <c r="B344" i="12"/>
  <c r="C344" i="12"/>
  <c r="B345" i="12"/>
  <c r="C345" i="12"/>
  <c r="B346" i="12"/>
  <c r="C346" i="12"/>
  <c r="B347" i="12"/>
  <c r="C347" i="12"/>
  <c r="B348" i="12"/>
  <c r="C348" i="12"/>
  <c r="B349" i="12"/>
  <c r="C349" i="12"/>
  <c r="B350" i="12"/>
  <c r="C350" i="12"/>
  <c r="B351" i="12"/>
  <c r="C351" i="12"/>
  <c r="B352" i="12"/>
  <c r="C352" i="12"/>
  <c r="B353" i="12"/>
  <c r="C353" i="12"/>
  <c r="B354" i="12"/>
  <c r="C354" i="12"/>
  <c r="B355" i="12"/>
  <c r="C355" i="12"/>
  <c r="B356" i="12"/>
  <c r="C356" i="12"/>
  <c r="B357" i="12"/>
  <c r="C357" i="12"/>
  <c r="B358" i="12"/>
  <c r="C358" i="12"/>
  <c r="B359" i="12"/>
  <c r="C359" i="12"/>
  <c r="B360" i="12"/>
  <c r="C360" i="12"/>
  <c r="B361" i="12"/>
  <c r="C361" i="12"/>
  <c r="B362" i="12"/>
  <c r="C362" i="12"/>
  <c r="B363" i="12"/>
  <c r="C363" i="12"/>
  <c r="B364" i="12"/>
  <c r="C364" i="12"/>
  <c r="B365" i="12"/>
  <c r="C365" i="12"/>
  <c r="B366" i="12"/>
  <c r="C366" i="12"/>
  <c r="B367" i="12"/>
  <c r="C367" i="12"/>
  <c r="B368" i="12"/>
  <c r="C368" i="12"/>
  <c r="B369" i="12"/>
  <c r="C369" i="12"/>
  <c r="B370" i="12"/>
  <c r="C370" i="12"/>
  <c r="B371" i="12"/>
  <c r="C371" i="12"/>
  <c r="B372" i="12"/>
  <c r="C372" i="12"/>
  <c r="BT403" i="1" l="1"/>
  <c r="BM403" i="1"/>
  <c r="BV403" i="1"/>
  <c r="BW403" i="1"/>
  <c r="BO403" i="1"/>
  <c r="BQ403" i="1" s="1"/>
  <c r="BS403" i="1" s="1"/>
  <c r="BU403" i="1" s="1"/>
  <c r="BH403" i="1"/>
  <c r="BJ403" i="1" s="1"/>
  <c r="BL403" i="1" s="1"/>
  <c r="BN403" i="1" s="1"/>
  <c r="BX403" i="1"/>
  <c r="BP403" i="1"/>
  <c r="BI403" i="1"/>
  <c r="BY403" i="1"/>
  <c r="BZ403" i="1"/>
  <c r="CB403" i="1" s="1"/>
  <c r="BR403" i="1"/>
  <c r="BK403" i="1"/>
  <c r="BA403" i="1"/>
  <c r="AT403" i="1"/>
  <c r="AV403" i="1" s="1"/>
  <c r="AX403" i="1" s="1"/>
  <c r="AZ403" i="1" s="1"/>
  <c r="BB403" i="1"/>
  <c r="AU403" i="1"/>
  <c r="CA403" i="1"/>
  <c r="BC403" i="1"/>
  <c r="BE403" i="1" s="1"/>
  <c r="BG403" i="1" s="1"/>
  <c r="BD403" i="1"/>
  <c r="AW403" i="1"/>
  <c r="BF403" i="1"/>
  <c r="AY403" i="1"/>
  <c r="AR403" i="1"/>
  <c r="L403" i="1"/>
  <c r="Z403" i="1"/>
  <c r="AM403" i="1"/>
  <c r="Y403" i="1"/>
  <c r="AA403" i="1" s="1"/>
  <c r="AC403" i="1" s="1"/>
  <c r="AE403" i="1" s="1"/>
  <c r="R403" i="1"/>
  <c r="T403" i="1" s="1"/>
  <c r="V403" i="1" s="1"/>
  <c r="X403" i="1" s="1"/>
  <c r="K403" i="1"/>
  <c r="S403" i="1"/>
  <c r="AN403" i="1"/>
  <c r="AO403" i="1" s="1"/>
  <c r="AQ403" i="1" s="1"/>
  <c r="AS403" i="1" s="1"/>
  <c r="M403" i="1"/>
  <c r="O403" i="1" s="1"/>
  <c r="Q403" i="1" s="1"/>
  <c r="W403" i="1"/>
  <c r="AP403" i="1"/>
  <c r="AB403" i="1"/>
  <c r="U403" i="1"/>
  <c r="N403" i="1"/>
  <c r="AD403" i="1"/>
  <c r="P403" i="1"/>
  <c r="BX399" i="1"/>
  <c r="BZ399" i="1" s="1"/>
  <c r="CB399" i="1" s="1"/>
  <c r="BP399" i="1"/>
  <c r="BI399" i="1"/>
  <c r="BY399" i="1"/>
  <c r="BR399" i="1"/>
  <c r="BK399" i="1"/>
  <c r="CA399" i="1"/>
  <c r="BT399" i="1"/>
  <c r="BM399" i="1"/>
  <c r="BV399" i="1"/>
  <c r="BF399" i="1"/>
  <c r="AY399" i="1"/>
  <c r="BO399" i="1"/>
  <c r="BQ399" i="1" s="1"/>
  <c r="BS399" i="1" s="1"/>
  <c r="BU399" i="1" s="1"/>
  <c r="BA399" i="1"/>
  <c r="BC399" i="1" s="1"/>
  <c r="BE399" i="1" s="1"/>
  <c r="BG399" i="1" s="1"/>
  <c r="AT399" i="1"/>
  <c r="AV399" i="1" s="1"/>
  <c r="AX399" i="1" s="1"/>
  <c r="AZ399" i="1" s="1"/>
  <c r="BB399" i="1"/>
  <c r="AU399" i="1"/>
  <c r="BW399" i="1"/>
  <c r="BH399" i="1"/>
  <c r="BJ399" i="1" s="1"/>
  <c r="BL399" i="1" s="1"/>
  <c r="BN399" i="1" s="1"/>
  <c r="BD399" i="1"/>
  <c r="AW399" i="1"/>
  <c r="AM399" i="1"/>
  <c r="Y399" i="1"/>
  <c r="AA399" i="1" s="1"/>
  <c r="AC399" i="1" s="1"/>
  <c r="AE399" i="1" s="1"/>
  <c r="R399" i="1"/>
  <c r="K399" i="1"/>
  <c r="Z399" i="1"/>
  <c r="L399" i="1"/>
  <c r="M399" i="1" s="1"/>
  <c r="O399" i="1" s="1"/>
  <c r="Q399" i="1" s="1"/>
  <c r="AN399" i="1"/>
  <c r="AO399" i="1" s="1"/>
  <c r="AQ399" i="1" s="1"/>
  <c r="AS399" i="1" s="1"/>
  <c r="T399" i="1"/>
  <c r="V399" i="1" s="1"/>
  <c r="X399" i="1" s="1"/>
  <c r="AP399" i="1"/>
  <c r="AB399" i="1"/>
  <c r="U399" i="1"/>
  <c r="N399" i="1"/>
  <c r="W399" i="1"/>
  <c r="P399" i="1"/>
  <c r="AD399" i="1"/>
  <c r="AR399" i="1"/>
  <c r="S399" i="1"/>
  <c r="BT395" i="1"/>
  <c r="BM395" i="1"/>
  <c r="BV395" i="1"/>
  <c r="BW395" i="1"/>
  <c r="BO395" i="1"/>
  <c r="BH395" i="1"/>
  <c r="BX395" i="1"/>
  <c r="BZ395" i="1" s="1"/>
  <c r="CB395" i="1" s="1"/>
  <c r="BP395" i="1"/>
  <c r="BQ395" i="1" s="1"/>
  <c r="BS395" i="1" s="1"/>
  <c r="BU395" i="1" s="1"/>
  <c r="BI395" i="1"/>
  <c r="BJ395" i="1" s="1"/>
  <c r="BL395" i="1" s="1"/>
  <c r="BN395" i="1" s="1"/>
  <c r="BY395" i="1"/>
  <c r="BR395" i="1"/>
  <c r="BK395" i="1"/>
  <c r="BA395" i="1"/>
  <c r="AT395" i="1"/>
  <c r="AM395" i="1"/>
  <c r="BB395" i="1"/>
  <c r="AU395" i="1"/>
  <c r="AN395" i="1"/>
  <c r="BC395" i="1"/>
  <c r="AV395" i="1"/>
  <c r="AO395" i="1"/>
  <c r="CA395" i="1"/>
  <c r="BD395" i="1"/>
  <c r="AW395" i="1"/>
  <c r="AP395" i="1"/>
  <c r="BE395" i="1"/>
  <c r="BG395" i="1" s="1"/>
  <c r="AX395" i="1"/>
  <c r="AZ395" i="1" s="1"/>
  <c r="AQ395" i="1"/>
  <c r="BF395" i="1"/>
  <c r="AY395" i="1"/>
  <c r="AR395" i="1"/>
  <c r="AS395" i="1"/>
  <c r="W395" i="1"/>
  <c r="AD395" i="1"/>
  <c r="S395" i="1"/>
  <c r="L395" i="1"/>
  <c r="Y395" i="1"/>
  <c r="AA395" i="1" s="1"/>
  <c r="AC395" i="1" s="1"/>
  <c r="AE395" i="1" s="1"/>
  <c r="R395" i="1"/>
  <c r="K395" i="1"/>
  <c r="Z395" i="1"/>
  <c r="T395" i="1"/>
  <c r="V395" i="1" s="1"/>
  <c r="X395" i="1" s="1"/>
  <c r="M395" i="1"/>
  <c r="O395" i="1" s="1"/>
  <c r="Q395" i="1" s="1"/>
  <c r="AB395" i="1"/>
  <c r="U395" i="1"/>
  <c r="N395" i="1"/>
  <c r="P395" i="1"/>
  <c r="BP391" i="1"/>
  <c r="BI391" i="1"/>
  <c r="BY391" i="1"/>
  <c r="BR391" i="1"/>
  <c r="BK391" i="1"/>
  <c r="CA391" i="1"/>
  <c r="BT391" i="1"/>
  <c r="BM391" i="1"/>
  <c r="BV391" i="1"/>
  <c r="BH391" i="1"/>
  <c r="BJ391" i="1" s="1"/>
  <c r="BL391" i="1" s="1"/>
  <c r="BN391" i="1" s="1"/>
  <c r="BF391" i="1"/>
  <c r="AY391" i="1"/>
  <c r="AR391" i="1"/>
  <c r="BO391" i="1"/>
  <c r="BQ391" i="1" s="1"/>
  <c r="BS391" i="1" s="1"/>
  <c r="BU391" i="1" s="1"/>
  <c r="BA391" i="1"/>
  <c r="AT391" i="1"/>
  <c r="AV391" i="1" s="1"/>
  <c r="AX391" i="1" s="1"/>
  <c r="AZ391" i="1" s="1"/>
  <c r="AM391" i="1"/>
  <c r="AO391" i="1" s="1"/>
  <c r="AQ391" i="1" s="1"/>
  <c r="AS391" i="1" s="1"/>
  <c r="BB391" i="1"/>
  <c r="AU391" i="1"/>
  <c r="AN391" i="1"/>
  <c r="BC391" i="1"/>
  <c r="BE391" i="1" s="1"/>
  <c r="BG391" i="1" s="1"/>
  <c r="BW391" i="1"/>
  <c r="BX391" i="1" s="1"/>
  <c r="BZ391" i="1" s="1"/>
  <c r="CB391" i="1" s="1"/>
  <c r="BD391" i="1"/>
  <c r="AW391" i="1"/>
  <c r="AP391" i="1"/>
  <c r="Y391" i="1"/>
  <c r="AA391" i="1" s="1"/>
  <c r="AC391" i="1" s="1"/>
  <c r="AE391" i="1" s="1"/>
  <c r="R391" i="1"/>
  <c r="T391" i="1" s="1"/>
  <c r="V391" i="1" s="1"/>
  <c r="X391" i="1" s="1"/>
  <c r="K391" i="1"/>
  <c r="M391" i="1" s="1"/>
  <c r="O391" i="1" s="1"/>
  <c r="Q391" i="1" s="1"/>
  <c r="Z391" i="1"/>
  <c r="S391" i="1"/>
  <c r="AB391" i="1"/>
  <c r="U391" i="1"/>
  <c r="N391" i="1"/>
  <c r="W391" i="1"/>
  <c r="P391" i="1"/>
  <c r="AD391" i="1"/>
  <c r="L391" i="1"/>
  <c r="BT387" i="1"/>
  <c r="BM387" i="1"/>
  <c r="BV387" i="1"/>
  <c r="BX387" i="1" s="1"/>
  <c r="BZ387" i="1" s="1"/>
  <c r="CB387" i="1" s="1"/>
  <c r="BW387" i="1"/>
  <c r="BO387" i="1"/>
  <c r="BQ387" i="1" s="1"/>
  <c r="BS387" i="1" s="1"/>
  <c r="BU387" i="1" s="1"/>
  <c r="BH387" i="1"/>
  <c r="BJ387" i="1" s="1"/>
  <c r="BL387" i="1" s="1"/>
  <c r="BN387" i="1" s="1"/>
  <c r="BP387" i="1"/>
  <c r="BI387" i="1"/>
  <c r="BY387" i="1"/>
  <c r="BR387" i="1"/>
  <c r="BK387" i="1"/>
  <c r="BA387" i="1"/>
  <c r="AT387" i="1"/>
  <c r="AV387" i="1" s="1"/>
  <c r="AX387" i="1" s="1"/>
  <c r="AZ387" i="1" s="1"/>
  <c r="AM387" i="1"/>
  <c r="BB387" i="1"/>
  <c r="BC387" i="1" s="1"/>
  <c r="BE387" i="1" s="1"/>
  <c r="BG387" i="1" s="1"/>
  <c r="AU387" i="1"/>
  <c r="AN387" i="1"/>
  <c r="AO387" i="1"/>
  <c r="AQ387" i="1" s="1"/>
  <c r="AS387" i="1" s="1"/>
  <c r="BD387" i="1"/>
  <c r="AW387" i="1"/>
  <c r="AP387" i="1"/>
  <c r="CA387" i="1"/>
  <c r="BF387" i="1"/>
  <c r="AY387" i="1"/>
  <c r="AR387" i="1"/>
  <c r="W387" i="1"/>
  <c r="AD387" i="1"/>
  <c r="P387" i="1"/>
  <c r="S387" i="1"/>
  <c r="Y387" i="1"/>
  <c r="AA387" i="1" s="1"/>
  <c r="AC387" i="1" s="1"/>
  <c r="AE387" i="1" s="1"/>
  <c r="R387" i="1"/>
  <c r="T387" i="1" s="1"/>
  <c r="V387" i="1" s="1"/>
  <c r="X387" i="1" s="1"/>
  <c r="K387" i="1"/>
  <c r="L387" i="1"/>
  <c r="Z387" i="1"/>
  <c r="M387" i="1"/>
  <c r="O387" i="1" s="1"/>
  <c r="Q387" i="1" s="1"/>
  <c r="AB387" i="1"/>
  <c r="U387" i="1"/>
  <c r="N387" i="1"/>
  <c r="BX383" i="1"/>
  <c r="BZ383" i="1" s="1"/>
  <c r="CB383" i="1" s="1"/>
  <c r="BP383" i="1"/>
  <c r="BI383" i="1"/>
  <c r="BY383" i="1"/>
  <c r="BQ383" i="1"/>
  <c r="BS383" i="1" s="1"/>
  <c r="BU383" i="1" s="1"/>
  <c r="BR383" i="1"/>
  <c r="BK383" i="1"/>
  <c r="CA383" i="1"/>
  <c r="BT383" i="1"/>
  <c r="BM383" i="1"/>
  <c r="BV383" i="1"/>
  <c r="BW383" i="1"/>
  <c r="BH383" i="1"/>
  <c r="BJ383" i="1" s="1"/>
  <c r="BL383" i="1" s="1"/>
  <c r="BN383" i="1" s="1"/>
  <c r="BF383" i="1"/>
  <c r="AY383" i="1"/>
  <c r="AR383" i="1"/>
  <c r="BA383" i="1"/>
  <c r="AT383" i="1"/>
  <c r="AV383" i="1" s="1"/>
  <c r="AX383" i="1" s="1"/>
  <c r="AZ383" i="1" s="1"/>
  <c r="AM383" i="1"/>
  <c r="BO383" i="1"/>
  <c r="BB383" i="1"/>
  <c r="AU383" i="1"/>
  <c r="AN383" i="1"/>
  <c r="BC383" i="1"/>
  <c r="BE383" i="1" s="1"/>
  <c r="BG383" i="1" s="1"/>
  <c r="AO383" i="1"/>
  <c r="AQ383" i="1" s="1"/>
  <c r="AS383" i="1" s="1"/>
  <c r="BD383" i="1"/>
  <c r="AW383" i="1"/>
  <c r="AP383" i="1"/>
  <c r="Y383" i="1"/>
  <c r="R383" i="1"/>
  <c r="K383" i="1"/>
  <c r="M383" i="1" s="1"/>
  <c r="O383" i="1" s="1"/>
  <c r="Q383" i="1" s="1"/>
  <c r="Z383" i="1"/>
  <c r="AA383" i="1"/>
  <c r="P383" i="1"/>
  <c r="AB383" i="1"/>
  <c r="U383" i="1"/>
  <c r="N383" i="1"/>
  <c r="W383" i="1"/>
  <c r="AC383" i="1"/>
  <c r="AE383" i="1" s="1"/>
  <c r="AD383" i="1"/>
  <c r="S383" i="1"/>
  <c r="T383" i="1" s="1"/>
  <c r="V383" i="1" s="1"/>
  <c r="X383" i="1" s="1"/>
  <c r="L383" i="1"/>
  <c r="BT379" i="1"/>
  <c r="BM379" i="1"/>
  <c r="BV379" i="1"/>
  <c r="BW379" i="1"/>
  <c r="BO379" i="1"/>
  <c r="BH379" i="1"/>
  <c r="BP379" i="1"/>
  <c r="BI379" i="1"/>
  <c r="BY379" i="1"/>
  <c r="BR379" i="1"/>
  <c r="BK379" i="1"/>
  <c r="BA379" i="1"/>
  <c r="AT379" i="1"/>
  <c r="AM379" i="1"/>
  <c r="BB379" i="1"/>
  <c r="AU379" i="1"/>
  <c r="AN379" i="1"/>
  <c r="BD379" i="1"/>
  <c r="AW379" i="1"/>
  <c r="AP379" i="1"/>
  <c r="CA379" i="1"/>
  <c r="BF379" i="1"/>
  <c r="AY379" i="1"/>
  <c r="AR379" i="1"/>
  <c r="W379" i="1"/>
  <c r="AD379" i="1"/>
  <c r="L379" i="1"/>
  <c r="S379" i="1"/>
  <c r="Y379" i="1"/>
  <c r="R379" i="1"/>
  <c r="K379" i="1"/>
  <c r="M379" i="1" s="1"/>
  <c r="Z379" i="1"/>
  <c r="P379" i="1"/>
  <c r="AB379" i="1"/>
  <c r="U379" i="1"/>
  <c r="N379" i="1"/>
  <c r="BP375" i="1"/>
  <c r="BI375" i="1"/>
  <c r="BY375" i="1"/>
  <c r="G375" i="1" s="1"/>
  <c r="BR375" i="1"/>
  <c r="BK375" i="1"/>
  <c r="CA375" i="1"/>
  <c r="BT375" i="1"/>
  <c r="BM375" i="1"/>
  <c r="BV375" i="1"/>
  <c r="BW375" i="1"/>
  <c r="BF375" i="1"/>
  <c r="AY375" i="1"/>
  <c r="AR375" i="1"/>
  <c r="BH375" i="1"/>
  <c r="BA375" i="1"/>
  <c r="AT375" i="1"/>
  <c r="AM375" i="1"/>
  <c r="BB375" i="1"/>
  <c r="AU375" i="1"/>
  <c r="AN375" i="1"/>
  <c r="BO375" i="1"/>
  <c r="BD375" i="1"/>
  <c r="AW375" i="1"/>
  <c r="AP375" i="1"/>
  <c r="Y375" i="1"/>
  <c r="R375" i="1"/>
  <c r="K375" i="1"/>
  <c r="Z375" i="1"/>
  <c r="S375" i="1"/>
  <c r="P375" i="1"/>
  <c r="AB375" i="1"/>
  <c r="U375" i="1"/>
  <c r="N375" i="1"/>
  <c r="W375" i="1"/>
  <c r="AD375" i="1"/>
  <c r="L375" i="1"/>
  <c r="CA402" i="1"/>
  <c r="BT402" i="1"/>
  <c r="BM402" i="1"/>
  <c r="BV402" i="1"/>
  <c r="BX402" i="1" s="1"/>
  <c r="BZ402" i="1" s="1"/>
  <c r="CB402" i="1" s="1"/>
  <c r="BW402" i="1"/>
  <c r="BO402" i="1"/>
  <c r="BQ402" i="1" s="1"/>
  <c r="BS402" i="1" s="1"/>
  <c r="BU402" i="1" s="1"/>
  <c r="BH402" i="1"/>
  <c r="BP402" i="1"/>
  <c r="BI402" i="1"/>
  <c r="BY402" i="1"/>
  <c r="BJ402" i="1"/>
  <c r="BL402" i="1" s="1"/>
  <c r="BN402" i="1" s="1"/>
  <c r="BA402" i="1"/>
  <c r="BC402" i="1" s="1"/>
  <c r="BE402" i="1" s="1"/>
  <c r="BG402" i="1" s="1"/>
  <c r="AT402" i="1"/>
  <c r="BK402" i="1"/>
  <c r="BB402" i="1"/>
  <c r="AU402" i="1"/>
  <c r="AV402" i="1"/>
  <c r="BD402" i="1"/>
  <c r="AW402" i="1"/>
  <c r="AX402" i="1"/>
  <c r="AZ402" i="1" s="1"/>
  <c r="BR402" i="1"/>
  <c r="BF402" i="1"/>
  <c r="AY402" i="1"/>
  <c r="AP402" i="1"/>
  <c r="AB402" i="1"/>
  <c r="U402" i="1"/>
  <c r="N402" i="1"/>
  <c r="AR402" i="1"/>
  <c r="AD402" i="1"/>
  <c r="W402" i="1"/>
  <c r="P402" i="1"/>
  <c r="Y402" i="1"/>
  <c r="AA402" i="1" s="1"/>
  <c r="AC402" i="1" s="1"/>
  <c r="AE402" i="1" s="1"/>
  <c r="R402" i="1"/>
  <c r="K402" i="1"/>
  <c r="M402" i="1" s="1"/>
  <c r="O402" i="1" s="1"/>
  <c r="Q402" i="1" s="1"/>
  <c r="AM402" i="1"/>
  <c r="AO402" i="1" s="1"/>
  <c r="AQ402" i="1" s="1"/>
  <c r="AS402" i="1" s="1"/>
  <c r="AN402" i="1"/>
  <c r="Z402" i="1"/>
  <c r="S402" i="1"/>
  <c r="L402" i="1"/>
  <c r="T402" i="1"/>
  <c r="V402" i="1" s="1"/>
  <c r="X402" i="1" s="1"/>
  <c r="BW390" i="1"/>
  <c r="BO390" i="1"/>
  <c r="BH390" i="1"/>
  <c r="BP390" i="1"/>
  <c r="BI390" i="1"/>
  <c r="BY390" i="1"/>
  <c r="BQ390" i="1"/>
  <c r="BS390" i="1" s="1"/>
  <c r="BU390" i="1" s="1"/>
  <c r="BJ390" i="1"/>
  <c r="BR390" i="1"/>
  <c r="BK390" i="1"/>
  <c r="CA390" i="1"/>
  <c r="BL390" i="1"/>
  <c r="BN390" i="1" s="1"/>
  <c r="BT390" i="1"/>
  <c r="BM390" i="1"/>
  <c r="BD390" i="1"/>
  <c r="AW390" i="1"/>
  <c r="AP390" i="1"/>
  <c r="BF390" i="1"/>
  <c r="AY390" i="1"/>
  <c r="AR390" i="1"/>
  <c r="BA390" i="1"/>
  <c r="AT390" i="1"/>
  <c r="AM390" i="1"/>
  <c r="AO390" i="1" s="1"/>
  <c r="AQ390" i="1" s="1"/>
  <c r="AS390" i="1" s="1"/>
  <c r="BV390" i="1"/>
  <c r="BX390" i="1" s="1"/>
  <c r="BZ390" i="1" s="1"/>
  <c r="CB390" i="1" s="1"/>
  <c r="BB390" i="1"/>
  <c r="AU390" i="1"/>
  <c r="AN390" i="1"/>
  <c r="BC390" i="1"/>
  <c r="BE390" i="1" s="1"/>
  <c r="BG390" i="1" s="1"/>
  <c r="AV390" i="1"/>
  <c r="AX390" i="1" s="1"/>
  <c r="AZ390" i="1" s="1"/>
  <c r="K390" i="1"/>
  <c r="Y390" i="1"/>
  <c r="AA390" i="1" s="1"/>
  <c r="AC390" i="1" s="1"/>
  <c r="AE390" i="1" s="1"/>
  <c r="Z390" i="1"/>
  <c r="S390" i="1"/>
  <c r="L390" i="1"/>
  <c r="M390" i="1" s="1"/>
  <c r="O390" i="1" s="1"/>
  <c r="Q390" i="1" s="1"/>
  <c r="AB390" i="1"/>
  <c r="U390" i="1"/>
  <c r="N390" i="1"/>
  <c r="AD390" i="1"/>
  <c r="W390" i="1"/>
  <c r="P390" i="1"/>
  <c r="R390" i="1"/>
  <c r="T390" i="1" s="1"/>
  <c r="V390" i="1" s="1"/>
  <c r="X390" i="1" s="1"/>
  <c r="BW382" i="1"/>
  <c r="BO382" i="1"/>
  <c r="BH382" i="1"/>
  <c r="BX382" i="1"/>
  <c r="BZ382" i="1" s="1"/>
  <c r="CB382" i="1" s="1"/>
  <c r="BP382" i="1"/>
  <c r="BI382" i="1"/>
  <c r="BY382" i="1"/>
  <c r="BQ382" i="1"/>
  <c r="BS382" i="1" s="1"/>
  <c r="BU382" i="1" s="1"/>
  <c r="BJ382" i="1"/>
  <c r="BL382" i="1" s="1"/>
  <c r="BN382" i="1" s="1"/>
  <c r="BR382" i="1"/>
  <c r="BK382" i="1"/>
  <c r="CA382" i="1"/>
  <c r="BT382" i="1"/>
  <c r="BM382" i="1"/>
  <c r="BD382" i="1"/>
  <c r="AW382" i="1"/>
  <c r="AP382" i="1"/>
  <c r="BF382" i="1"/>
  <c r="AY382" i="1"/>
  <c r="AR382" i="1"/>
  <c r="BA382" i="1"/>
  <c r="AT382" i="1"/>
  <c r="AM382" i="1"/>
  <c r="BB382" i="1"/>
  <c r="AU382" i="1"/>
  <c r="AV382" i="1" s="1"/>
  <c r="AX382" i="1" s="1"/>
  <c r="AZ382" i="1" s="1"/>
  <c r="AN382" i="1"/>
  <c r="BV382" i="1"/>
  <c r="BC382" i="1"/>
  <c r="BE382" i="1" s="1"/>
  <c r="BG382" i="1" s="1"/>
  <c r="AO382" i="1"/>
  <c r="AQ382" i="1" s="1"/>
  <c r="AS382" i="1" s="1"/>
  <c r="K382" i="1"/>
  <c r="Y382" i="1"/>
  <c r="AA382" i="1" s="1"/>
  <c r="AC382" i="1" s="1"/>
  <c r="AE382" i="1" s="1"/>
  <c r="R382" i="1"/>
  <c r="T382" i="1" s="1"/>
  <c r="V382" i="1" s="1"/>
  <c r="X382" i="1" s="1"/>
  <c r="Z382" i="1"/>
  <c r="S382" i="1"/>
  <c r="L382" i="1"/>
  <c r="M382" i="1" s="1"/>
  <c r="O382" i="1" s="1"/>
  <c r="Q382" i="1" s="1"/>
  <c r="AB382" i="1"/>
  <c r="U382" i="1"/>
  <c r="N382" i="1"/>
  <c r="AD382" i="1"/>
  <c r="W382" i="1"/>
  <c r="P382" i="1"/>
  <c r="CA378" i="1"/>
  <c r="BT378" i="1"/>
  <c r="BM378" i="1"/>
  <c r="BV378" i="1"/>
  <c r="BW378" i="1"/>
  <c r="E378" i="1" s="1"/>
  <c r="BO378" i="1"/>
  <c r="BH378" i="1"/>
  <c r="BP378" i="1"/>
  <c r="BI378" i="1"/>
  <c r="BY378" i="1"/>
  <c r="BR378" i="1"/>
  <c r="BA378" i="1"/>
  <c r="AT378" i="1"/>
  <c r="AM378" i="1"/>
  <c r="BB378" i="1"/>
  <c r="AU378" i="1"/>
  <c r="AN378" i="1"/>
  <c r="BD378" i="1"/>
  <c r="AW378" i="1"/>
  <c r="AP378" i="1"/>
  <c r="BK378" i="1"/>
  <c r="BF378" i="1"/>
  <c r="AY378" i="1"/>
  <c r="AR378" i="1"/>
  <c r="AB378" i="1"/>
  <c r="U378" i="1"/>
  <c r="N378" i="1"/>
  <c r="AD378" i="1"/>
  <c r="W378" i="1"/>
  <c r="P378" i="1"/>
  <c r="Y378" i="1"/>
  <c r="K378" i="1"/>
  <c r="R378" i="1"/>
  <c r="Z378" i="1"/>
  <c r="S378" i="1"/>
  <c r="L378" i="1"/>
  <c r="BW374" i="1"/>
  <c r="BO374" i="1"/>
  <c r="BH374" i="1"/>
  <c r="BA374" i="1"/>
  <c r="BP374" i="1"/>
  <c r="BI374" i="1"/>
  <c r="BY374" i="1"/>
  <c r="BR374" i="1"/>
  <c r="BK374" i="1"/>
  <c r="CA374" i="1"/>
  <c r="BT374" i="1"/>
  <c r="BM374" i="1"/>
  <c r="BV374" i="1"/>
  <c r="BD374" i="1"/>
  <c r="AW374" i="1"/>
  <c r="AP374" i="1"/>
  <c r="BF374" i="1"/>
  <c r="AY374" i="1"/>
  <c r="AR374" i="1"/>
  <c r="AT374" i="1"/>
  <c r="AM374" i="1"/>
  <c r="BB374" i="1"/>
  <c r="AU374" i="1"/>
  <c r="AN374" i="1"/>
  <c r="Y374" i="1"/>
  <c r="Z374" i="1"/>
  <c r="S374" i="1"/>
  <c r="L374" i="1"/>
  <c r="AB374" i="1"/>
  <c r="U374" i="1"/>
  <c r="N374" i="1"/>
  <c r="AD374" i="1"/>
  <c r="W374" i="1"/>
  <c r="P374" i="1"/>
  <c r="R374" i="1"/>
  <c r="T374" i="1" s="1"/>
  <c r="K374" i="1"/>
  <c r="M374" i="1" s="1"/>
  <c r="BW398" i="1"/>
  <c r="BO398" i="1"/>
  <c r="BQ398" i="1" s="1"/>
  <c r="BS398" i="1" s="1"/>
  <c r="BU398" i="1" s="1"/>
  <c r="BH398" i="1"/>
  <c r="BP398" i="1"/>
  <c r="BI398" i="1"/>
  <c r="BY398" i="1"/>
  <c r="BJ398" i="1"/>
  <c r="BL398" i="1" s="1"/>
  <c r="BN398" i="1" s="1"/>
  <c r="BR398" i="1"/>
  <c r="BK398" i="1"/>
  <c r="CA398" i="1"/>
  <c r="BT398" i="1"/>
  <c r="BM398" i="1"/>
  <c r="BD398" i="1"/>
  <c r="AW398" i="1"/>
  <c r="BF398" i="1"/>
  <c r="AY398" i="1"/>
  <c r="BV398" i="1"/>
  <c r="BX398" i="1" s="1"/>
  <c r="BZ398" i="1" s="1"/>
  <c r="CB398" i="1" s="1"/>
  <c r="BA398" i="1"/>
  <c r="BC398" i="1" s="1"/>
  <c r="BE398" i="1" s="1"/>
  <c r="BG398" i="1" s="1"/>
  <c r="AT398" i="1"/>
  <c r="BB398" i="1"/>
  <c r="AU398" i="1"/>
  <c r="AV398" i="1" s="1"/>
  <c r="AX398" i="1" s="1"/>
  <c r="AZ398" i="1" s="1"/>
  <c r="AM398" i="1"/>
  <c r="Y398" i="1"/>
  <c r="R398" i="1"/>
  <c r="T398" i="1" s="1"/>
  <c r="V398" i="1" s="1"/>
  <c r="X398" i="1" s="1"/>
  <c r="K398" i="1"/>
  <c r="M398" i="1" s="1"/>
  <c r="O398" i="1" s="1"/>
  <c r="Q398" i="1" s="1"/>
  <c r="AN398" i="1"/>
  <c r="Z398" i="1"/>
  <c r="AA398" i="1" s="1"/>
  <c r="AC398" i="1" s="1"/>
  <c r="AE398" i="1" s="1"/>
  <c r="S398" i="1"/>
  <c r="L398" i="1"/>
  <c r="AO398" i="1"/>
  <c r="AP398" i="1"/>
  <c r="AQ398" i="1" s="1"/>
  <c r="AS398" i="1" s="1"/>
  <c r="AB398" i="1"/>
  <c r="U398" i="1"/>
  <c r="N398" i="1"/>
  <c r="AR398" i="1"/>
  <c r="AD398" i="1"/>
  <c r="W398" i="1"/>
  <c r="P398" i="1"/>
  <c r="CA394" i="1"/>
  <c r="BT394" i="1"/>
  <c r="BM394" i="1"/>
  <c r="BV394" i="1"/>
  <c r="BW394" i="1"/>
  <c r="BX394" i="1" s="1"/>
  <c r="BZ394" i="1" s="1"/>
  <c r="CB394" i="1" s="1"/>
  <c r="BO394" i="1"/>
  <c r="BQ394" i="1" s="1"/>
  <c r="BS394" i="1" s="1"/>
  <c r="BU394" i="1" s="1"/>
  <c r="BH394" i="1"/>
  <c r="BP394" i="1"/>
  <c r="BI394" i="1"/>
  <c r="BY394" i="1"/>
  <c r="BJ394" i="1"/>
  <c r="BL394" i="1" s="1"/>
  <c r="BN394" i="1" s="1"/>
  <c r="BA394" i="1"/>
  <c r="AT394" i="1"/>
  <c r="AM394" i="1"/>
  <c r="BB394" i="1"/>
  <c r="BC394" i="1" s="1"/>
  <c r="BE394" i="1" s="1"/>
  <c r="BG394" i="1" s="1"/>
  <c r="AU394" i="1"/>
  <c r="AN394" i="1"/>
  <c r="BK394" i="1"/>
  <c r="AV394" i="1"/>
  <c r="AO394" i="1"/>
  <c r="BD394" i="1"/>
  <c r="AW394" i="1"/>
  <c r="AP394" i="1"/>
  <c r="AX394" i="1"/>
  <c r="AZ394" i="1" s="1"/>
  <c r="AQ394" i="1"/>
  <c r="BF394" i="1"/>
  <c r="AY394" i="1"/>
  <c r="AR394" i="1"/>
  <c r="BR394" i="1"/>
  <c r="AS394" i="1"/>
  <c r="AB394" i="1"/>
  <c r="U394" i="1"/>
  <c r="V394" i="1" s="1"/>
  <c r="X394" i="1" s="1"/>
  <c r="N394" i="1"/>
  <c r="AD394" i="1"/>
  <c r="W394" i="1"/>
  <c r="P394" i="1"/>
  <c r="R394" i="1"/>
  <c r="Y394" i="1"/>
  <c r="AA394" i="1" s="1"/>
  <c r="AC394" i="1" s="1"/>
  <c r="AE394" i="1" s="1"/>
  <c r="K394" i="1"/>
  <c r="M394" i="1" s="1"/>
  <c r="O394" i="1" s="1"/>
  <c r="Q394" i="1" s="1"/>
  <c r="Z394" i="1"/>
  <c r="S394" i="1"/>
  <c r="L394" i="1"/>
  <c r="T394" i="1"/>
  <c r="CA386" i="1"/>
  <c r="BT386" i="1"/>
  <c r="BM386" i="1"/>
  <c r="BV386" i="1"/>
  <c r="BW386" i="1"/>
  <c r="BO386" i="1"/>
  <c r="BQ386" i="1" s="1"/>
  <c r="BS386" i="1" s="1"/>
  <c r="BU386" i="1" s="1"/>
  <c r="BH386" i="1"/>
  <c r="BJ386" i="1" s="1"/>
  <c r="BL386" i="1" s="1"/>
  <c r="BN386" i="1" s="1"/>
  <c r="BX386" i="1"/>
  <c r="BZ386" i="1" s="1"/>
  <c r="CB386" i="1" s="1"/>
  <c r="BP386" i="1"/>
  <c r="BI386" i="1"/>
  <c r="BY386" i="1"/>
  <c r="BR386" i="1"/>
  <c r="BA386" i="1"/>
  <c r="AT386" i="1"/>
  <c r="AM386" i="1"/>
  <c r="BB386" i="1"/>
  <c r="AU386" i="1"/>
  <c r="AV386" i="1" s="1"/>
  <c r="AX386" i="1" s="1"/>
  <c r="AZ386" i="1" s="1"/>
  <c r="AN386" i="1"/>
  <c r="BC386" i="1"/>
  <c r="BE386" i="1" s="1"/>
  <c r="BG386" i="1" s="1"/>
  <c r="AO386" i="1"/>
  <c r="BK386" i="1"/>
  <c r="BD386" i="1"/>
  <c r="AW386" i="1"/>
  <c r="AP386" i="1"/>
  <c r="AQ386" i="1"/>
  <c r="AS386" i="1" s="1"/>
  <c r="BF386" i="1"/>
  <c r="AY386" i="1"/>
  <c r="AR386" i="1"/>
  <c r="AB386" i="1"/>
  <c r="U386" i="1"/>
  <c r="N386" i="1"/>
  <c r="V386" i="1"/>
  <c r="X386" i="1" s="1"/>
  <c r="AD386" i="1"/>
  <c r="W386" i="1"/>
  <c r="P386" i="1"/>
  <c r="R386" i="1"/>
  <c r="Y386" i="1"/>
  <c r="AA386" i="1" s="1"/>
  <c r="AC386" i="1" s="1"/>
  <c r="AE386" i="1" s="1"/>
  <c r="K386" i="1"/>
  <c r="M386" i="1" s="1"/>
  <c r="O386" i="1" s="1"/>
  <c r="Q386" i="1" s="1"/>
  <c r="Z386" i="1"/>
  <c r="S386" i="1"/>
  <c r="L386" i="1"/>
  <c r="T386" i="1"/>
  <c r="BR401" i="1"/>
  <c r="BK401" i="1"/>
  <c r="CA401" i="1"/>
  <c r="BT401" i="1"/>
  <c r="BM401" i="1"/>
  <c r="BV401" i="1"/>
  <c r="BX401" i="1" s="1"/>
  <c r="BZ401" i="1" s="1"/>
  <c r="CB401" i="1" s="1"/>
  <c r="BW401" i="1"/>
  <c r="BO401" i="1"/>
  <c r="BQ401" i="1" s="1"/>
  <c r="BS401" i="1" s="1"/>
  <c r="BU401" i="1" s="1"/>
  <c r="BH401" i="1"/>
  <c r="BP401" i="1"/>
  <c r="BI401" i="1"/>
  <c r="BY401" i="1"/>
  <c r="BJ401" i="1"/>
  <c r="BL401" i="1" s="1"/>
  <c r="BN401" i="1" s="1"/>
  <c r="BA401" i="1"/>
  <c r="BC401" i="1" s="1"/>
  <c r="BE401" i="1" s="1"/>
  <c r="BG401" i="1" s="1"/>
  <c r="AT401" i="1"/>
  <c r="BB401" i="1"/>
  <c r="AU401" i="1"/>
  <c r="AV401" i="1"/>
  <c r="AX401" i="1" s="1"/>
  <c r="AZ401" i="1" s="1"/>
  <c r="BD401" i="1"/>
  <c r="AW401" i="1"/>
  <c r="BF401" i="1"/>
  <c r="AY401" i="1"/>
  <c r="AO401" i="1"/>
  <c r="AQ401" i="1" s="1"/>
  <c r="AS401" i="1" s="1"/>
  <c r="AB401" i="1"/>
  <c r="AP401" i="1"/>
  <c r="AR401" i="1"/>
  <c r="AD401" i="1"/>
  <c r="W401" i="1"/>
  <c r="P401" i="1"/>
  <c r="AM401" i="1"/>
  <c r="Y401" i="1"/>
  <c r="AA401" i="1" s="1"/>
  <c r="AC401" i="1" s="1"/>
  <c r="AE401" i="1" s="1"/>
  <c r="R401" i="1"/>
  <c r="T401" i="1" s="1"/>
  <c r="V401" i="1" s="1"/>
  <c r="X401" i="1" s="1"/>
  <c r="K401" i="1"/>
  <c r="M401" i="1" s="1"/>
  <c r="O401" i="1" s="1"/>
  <c r="Q401" i="1" s="1"/>
  <c r="N401" i="1"/>
  <c r="AN401" i="1"/>
  <c r="Z401" i="1"/>
  <c r="S401" i="1"/>
  <c r="L401" i="1"/>
  <c r="U401" i="1"/>
  <c r="BV397" i="1"/>
  <c r="BW397" i="1"/>
  <c r="BO397" i="1"/>
  <c r="BH397" i="1"/>
  <c r="BX397" i="1"/>
  <c r="BZ397" i="1" s="1"/>
  <c r="CB397" i="1" s="1"/>
  <c r="BP397" i="1"/>
  <c r="BI397" i="1"/>
  <c r="BY397" i="1"/>
  <c r="BQ397" i="1"/>
  <c r="BS397" i="1" s="1"/>
  <c r="BU397" i="1" s="1"/>
  <c r="BJ397" i="1"/>
  <c r="BL397" i="1" s="1"/>
  <c r="BN397" i="1" s="1"/>
  <c r="BR397" i="1"/>
  <c r="BK397" i="1"/>
  <c r="CA397" i="1"/>
  <c r="BT397" i="1"/>
  <c r="BM397" i="1"/>
  <c r="AV397" i="1"/>
  <c r="AX397" i="1" s="1"/>
  <c r="AZ397" i="1" s="1"/>
  <c r="BD397" i="1"/>
  <c r="AW397" i="1"/>
  <c r="BF397" i="1"/>
  <c r="AY397" i="1"/>
  <c r="BA397" i="1"/>
  <c r="BC397" i="1" s="1"/>
  <c r="BE397" i="1" s="1"/>
  <c r="BG397" i="1" s="1"/>
  <c r="AT397" i="1"/>
  <c r="BB397" i="1"/>
  <c r="AU397" i="1"/>
  <c r="AM397" i="1"/>
  <c r="Y397" i="1"/>
  <c r="R397" i="1"/>
  <c r="T397" i="1" s="1"/>
  <c r="V397" i="1" s="1"/>
  <c r="X397" i="1" s="1"/>
  <c r="K397" i="1"/>
  <c r="M397" i="1" s="1"/>
  <c r="O397" i="1" s="1"/>
  <c r="Q397" i="1" s="1"/>
  <c r="AN397" i="1"/>
  <c r="Z397" i="1"/>
  <c r="AA397" i="1" s="1"/>
  <c r="AC397" i="1" s="1"/>
  <c r="AE397" i="1" s="1"/>
  <c r="S397" i="1"/>
  <c r="L397" i="1"/>
  <c r="AB397" i="1"/>
  <c r="AO397" i="1"/>
  <c r="AQ397" i="1" s="1"/>
  <c r="AS397" i="1" s="1"/>
  <c r="N397" i="1"/>
  <c r="AP397" i="1"/>
  <c r="U397" i="1"/>
  <c r="AR397" i="1"/>
  <c r="AD397" i="1"/>
  <c r="W397" i="1"/>
  <c r="P397" i="1"/>
  <c r="BR393" i="1"/>
  <c r="BK393" i="1"/>
  <c r="CA393" i="1"/>
  <c r="BT393" i="1"/>
  <c r="BM393" i="1"/>
  <c r="BV393" i="1"/>
  <c r="BW393" i="1"/>
  <c r="BO393" i="1"/>
  <c r="BQ393" i="1" s="1"/>
  <c r="BS393" i="1" s="1"/>
  <c r="BU393" i="1" s="1"/>
  <c r="BH393" i="1"/>
  <c r="BX393" i="1"/>
  <c r="BZ393" i="1" s="1"/>
  <c r="CB393" i="1" s="1"/>
  <c r="BP393" i="1"/>
  <c r="BI393" i="1"/>
  <c r="BJ393" i="1" s="1"/>
  <c r="BL393" i="1" s="1"/>
  <c r="BN393" i="1" s="1"/>
  <c r="BY393" i="1"/>
  <c r="BA393" i="1"/>
  <c r="AT393" i="1"/>
  <c r="AV393" i="1" s="1"/>
  <c r="AX393" i="1" s="1"/>
  <c r="AZ393" i="1" s="1"/>
  <c r="AM393" i="1"/>
  <c r="AO393" i="1" s="1"/>
  <c r="AQ393" i="1" s="1"/>
  <c r="AS393" i="1" s="1"/>
  <c r="BB393" i="1"/>
  <c r="AU393" i="1"/>
  <c r="AN393" i="1"/>
  <c r="BC393" i="1"/>
  <c r="BE393" i="1" s="1"/>
  <c r="BG393" i="1" s="1"/>
  <c r="BD393" i="1"/>
  <c r="AW393" i="1"/>
  <c r="AP393" i="1"/>
  <c r="BF393" i="1"/>
  <c r="AY393" i="1"/>
  <c r="AR393" i="1"/>
  <c r="AA393" i="1"/>
  <c r="AC393" i="1"/>
  <c r="AE393" i="1" s="1"/>
  <c r="AD393" i="1"/>
  <c r="W393" i="1"/>
  <c r="P393" i="1"/>
  <c r="Y393" i="1"/>
  <c r="R393" i="1"/>
  <c r="T393" i="1" s="1"/>
  <c r="V393" i="1" s="1"/>
  <c r="X393" i="1" s="1"/>
  <c r="K393" i="1"/>
  <c r="M393" i="1" s="1"/>
  <c r="O393" i="1" s="1"/>
  <c r="Q393" i="1" s="1"/>
  <c r="AB393" i="1"/>
  <c r="N393" i="1"/>
  <c r="Z393" i="1"/>
  <c r="S393" i="1"/>
  <c r="L393" i="1"/>
  <c r="U393" i="1"/>
  <c r="BV389" i="1"/>
  <c r="BX389" i="1" s="1"/>
  <c r="BZ389" i="1" s="1"/>
  <c r="CB389" i="1" s="1"/>
  <c r="BW389" i="1"/>
  <c r="BO389" i="1"/>
  <c r="BQ389" i="1" s="1"/>
  <c r="BS389" i="1" s="1"/>
  <c r="BU389" i="1" s="1"/>
  <c r="BH389" i="1"/>
  <c r="BJ389" i="1" s="1"/>
  <c r="BL389" i="1" s="1"/>
  <c r="BN389" i="1" s="1"/>
  <c r="BP389" i="1"/>
  <c r="BI389" i="1"/>
  <c r="BY389" i="1"/>
  <c r="BR389" i="1"/>
  <c r="BK389" i="1"/>
  <c r="CA389" i="1"/>
  <c r="BT389" i="1"/>
  <c r="BM389" i="1"/>
  <c r="BD389" i="1"/>
  <c r="AW389" i="1"/>
  <c r="AP389" i="1"/>
  <c r="BF389" i="1"/>
  <c r="AY389" i="1"/>
  <c r="AR389" i="1"/>
  <c r="BA389" i="1"/>
  <c r="BC389" i="1" s="1"/>
  <c r="BE389" i="1" s="1"/>
  <c r="BG389" i="1" s="1"/>
  <c r="AT389" i="1"/>
  <c r="AV389" i="1" s="1"/>
  <c r="AX389" i="1" s="1"/>
  <c r="AZ389" i="1" s="1"/>
  <c r="AM389" i="1"/>
  <c r="AO389" i="1" s="1"/>
  <c r="AQ389" i="1" s="1"/>
  <c r="AS389" i="1" s="1"/>
  <c r="BB389" i="1"/>
  <c r="AU389" i="1"/>
  <c r="AN389" i="1"/>
  <c r="Y389" i="1"/>
  <c r="R389" i="1"/>
  <c r="T389" i="1" s="1"/>
  <c r="V389" i="1" s="1"/>
  <c r="X389" i="1" s="1"/>
  <c r="K389" i="1"/>
  <c r="Z389" i="1"/>
  <c r="AA389" i="1" s="1"/>
  <c r="AC389" i="1" s="1"/>
  <c r="AE389" i="1" s="1"/>
  <c r="S389" i="1"/>
  <c r="L389" i="1"/>
  <c r="N389" i="1"/>
  <c r="M389" i="1"/>
  <c r="O389" i="1" s="1"/>
  <c r="Q389" i="1" s="1"/>
  <c r="AB389" i="1"/>
  <c r="U389" i="1"/>
  <c r="AD389" i="1"/>
  <c r="W389" i="1"/>
  <c r="P389" i="1"/>
  <c r="BR385" i="1"/>
  <c r="BK385" i="1"/>
  <c r="CA385" i="1"/>
  <c r="BT385" i="1"/>
  <c r="BM385" i="1"/>
  <c r="BV385" i="1"/>
  <c r="BW385" i="1"/>
  <c r="BO385" i="1"/>
  <c r="BQ385" i="1" s="1"/>
  <c r="BS385" i="1" s="1"/>
  <c r="BU385" i="1" s="1"/>
  <c r="BH385" i="1"/>
  <c r="BX385" i="1"/>
  <c r="BZ385" i="1" s="1"/>
  <c r="CB385" i="1" s="1"/>
  <c r="BP385" i="1"/>
  <c r="BI385" i="1"/>
  <c r="BY385" i="1"/>
  <c r="BA385" i="1"/>
  <c r="AT385" i="1"/>
  <c r="AV385" i="1" s="1"/>
  <c r="AX385" i="1" s="1"/>
  <c r="AZ385" i="1" s="1"/>
  <c r="AM385" i="1"/>
  <c r="BJ385" i="1"/>
  <c r="BL385" i="1" s="1"/>
  <c r="BN385" i="1" s="1"/>
  <c r="BB385" i="1"/>
  <c r="BC385" i="1" s="1"/>
  <c r="BE385" i="1" s="1"/>
  <c r="BG385" i="1" s="1"/>
  <c r="AU385" i="1"/>
  <c r="AN385" i="1"/>
  <c r="AO385" i="1"/>
  <c r="AQ385" i="1" s="1"/>
  <c r="AS385" i="1" s="1"/>
  <c r="BD385" i="1"/>
  <c r="AW385" i="1"/>
  <c r="AP385" i="1"/>
  <c r="BF385" i="1"/>
  <c r="AY385" i="1"/>
  <c r="AR385" i="1"/>
  <c r="T385" i="1"/>
  <c r="V385" i="1" s="1"/>
  <c r="X385" i="1" s="1"/>
  <c r="M385" i="1"/>
  <c r="O385" i="1" s="1"/>
  <c r="Q385" i="1" s="1"/>
  <c r="N385" i="1"/>
  <c r="AB385" i="1"/>
  <c r="AD385" i="1"/>
  <c r="W385" i="1"/>
  <c r="P385" i="1"/>
  <c r="Y385" i="1"/>
  <c r="AA385" i="1" s="1"/>
  <c r="AC385" i="1" s="1"/>
  <c r="AE385" i="1" s="1"/>
  <c r="R385" i="1"/>
  <c r="K385" i="1"/>
  <c r="U385" i="1"/>
  <c r="Z385" i="1"/>
  <c r="S385" i="1"/>
  <c r="L385" i="1"/>
  <c r="BV381" i="1"/>
  <c r="BW381" i="1"/>
  <c r="BO381" i="1"/>
  <c r="BH381" i="1"/>
  <c r="BP381" i="1"/>
  <c r="BI381" i="1"/>
  <c r="BY381" i="1"/>
  <c r="BR381" i="1"/>
  <c r="BK381" i="1"/>
  <c r="CA381" i="1"/>
  <c r="BT381" i="1"/>
  <c r="BM381" i="1"/>
  <c r="BD381" i="1"/>
  <c r="AW381" i="1"/>
  <c r="AP381" i="1"/>
  <c r="BF381" i="1"/>
  <c r="AY381" i="1"/>
  <c r="AR381" i="1"/>
  <c r="BA381" i="1"/>
  <c r="AT381" i="1"/>
  <c r="AM381" i="1"/>
  <c r="BB381" i="1"/>
  <c r="AU381" i="1"/>
  <c r="AN381" i="1"/>
  <c r="Y381" i="1"/>
  <c r="R381" i="1"/>
  <c r="K381" i="1"/>
  <c r="Z381" i="1"/>
  <c r="S381" i="1"/>
  <c r="L381" i="1"/>
  <c r="N381" i="1"/>
  <c r="U381" i="1"/>
  <c r="AB381" i="1"/>
  <c r="AD381" i="1"/>
  <c r="W381" i="1"/>
  <c r="P381" i="1"/>
  <c r="BR377" i="1"/>
  <c r="BK377" i="1"/>
  <c r="CA377" i="1"/>
  <c r="BT377" i="1"/>
  <c r="BM377" i="1"/>
  <c r="BV377" i="1"/>
  <c r="BW377" i="1"/>
  <c r="BO377" i="1"/>
  <c r="BH377" i="1"/>
  <c r="BP377" i="1"/>
  <c r="BI377" i="1"/>
  <c r="BA377" i="1"/>
  <c r="AT377" i="1"/>
  <c r="AM377" i="1"/>
  <c r="BY377" i="1"/>
  <c r="BB377" i="1"/>
  <c r="AU377" i="1"/>
  <c r="AN377" i="1"/>
  <c r="BD377" i="1"/>
  <c r="AW377" i="1"/>
  <c r="AP377" i="1"/>
  <c r="BF377" i="1"/>
  <c r="AY377" i="1"/>
  <c r="AR377" i="1"/>
  <c r="N377" i="1"/>
  <c r="AB377" i="1"/>
  <c r="AD377" i="1"/>
  <c r="W377" i="1"/>
  <c r="P377" i="1"/>
  <c r="Y377" i="1"/>
  <c r="R377" i="1"/>
  <c r="K377" i="1"/>
  <c r="Z377" i="1"/>
  <c r="S377" i="1"/>
  <c r="L377" i="1"/>
  <c r="U377" i="1"/>
  <c r="BV373" i="1"/>
  <c r="BW373" i="1"/>
  <c r="BO373" i="1"/>
  <c r="BH373" i="1"/>
  <c r="BA373" i="1"/>
  <c r="BP373" i="1"/>
  <c r="BI373" i="1"/>
  <c r="BB373" i="1"/>
  <c r="BY373" i="1"/>
  <c r="BR373" i="1"/>
  <c r="BK373" i="1"/>
  <c r="BD373" i="1"/>
  <c r="CA373" i="1"/>
  <c r="BT373" i="1"/>
  <c r="BM373" i="1"/>
  <c r="BF373" i="1"/>
  <c r="AW373" i="1"/>
  <c r="AP373" i="1"/>
  <c r="AY373" i="1"/>
  <c r="AR373" i="1"/>
  <c r="AT373" i="1"/>
  <c r="AM373" i="1"/>
  <c r="AU373" i="1"/>
  <c r="AN373" i="1"/>
  <c r="Y373" i="1"/>
  <c r="R373" i="1"/>
  <c r="K373" i="1"/>
  <c r="Z373" i="1"/>
  <c r="S373" i="1"/>
  <c r="L373" i="1"/>
  <c r="U373" i="1"/>
  <c r="AB373" i="1"/>
  <c r="N373" i="1"/>
  <c r="AD373" i="1"/>
  <c r="W373" i="1"/>
  <c r="P373" i="1"/>
  <c r="BV404" i="1"/>
  <c r="BW404" i="1"/>
  <c r="BO404" i="1"/>
  <c r="BQ404" i="1" s="1"/>
  <c r="BS404" i="1" s="1"/>
  <c r="BU404" i="1" s="1"/>
  <c r="BH404" i="1"/>
  <c r="BJ404" i="1" s="1"/>
  <c r="BL404" i="1" s="1"/>
  <c r="BN404" i="1" s="1"/>
  <c r="BX404" i="1"/>
  <c r="BP404" i="1"/>
  <c r="BI404" i="1"/>
  <c r="BY404" i="1"/>
  <c r="BZ404" i="1"/>
  <c r="CB404" i="1" s="1"/>
  <c r="BR404" i="1"/>
  <c r="BK404" i="1"/>
  <c r="CA404" i="1"/>
  <c r="BT404" i="1"/>
  <c r="BB404" i="1"/>
  <c r="AU404" i="1"/>
  <c r="AV404" i="1" s="1"/>
  <c r="AX404" i="1" s="1"/>
  <c r="AZ404" i="1" s="1"/>
  <c r="BD404" i="1"/>
  <c r="AW404" i="1"/>
  <c r="BM404" i="1"/>
  <c r="BF404" i="1"/>
  <c r="AY404" i="1"/>
  <c r="BA404" i="1"/>
  <c r="BC404" i="1" s="1"/>
  <c r="BE404" i="1" s="1"/>
  <c r="BG404" i="1" s="1"/>
  <c r="AT404" i="1"/>
  <c r="AR404" i="1"/>
  <c r="AD404" i="1"/>
  <c r="W404" i="1"/>
  <c r="AM404" i="1"/>
  <c r="Y404" i="1"/>
  <c r="R404" i="1"/>
  <c r="T404" i="1" s="1"/>
  <c r="V404" i="1" s="1"/>
  <c r="X404" i="1" s="1"/>
  <c r="K404" i="1"/>
  <c r="M404" i="1" s="1"/>
  <c r="O404" i="1" s="1"/>
  <c r="Q404" i="1" s="1"/>
  <c r="AN404" i="1"/>
  <c r="Z404" i="1"/>
  <c r="S404" i="1"/>
  <c r="L404" i="1"/>
  <c r="AO404" i="1"/>
  <c r="AQ404" i="1" s="1"/>
  <c r="AS404" i="1" s="1"/>
  <c r="AA404" i="1"/>
  <c r="AC404" i="1" s="1"/>
  <c r="AE404" i="1" s="1"/>
  <c r="AP404" i="1"/>
  <c r="AB404" i="1"/>
  <c r="U404" i="1"/>
  <c r="N404" i="1"/>
  <c r="P404" i="1"/>
  <c r="BY400" i="1"/>
  <c r="BR400" i="1"/>
  <c r="BK400" i="1"/>
  <c r="CA400" i="1"/>
  <c r="BT400" i="1"/>
  <c r="BM400" i="1"/>
  <c r="BV400" i="1"/>
  <c r="BX400" i="1" s="1"/>
  <c r="BZ400" i="1" s="1"/>
  <c r="CB400" i="1" s="1"/>
  <c r="BW400" i="1"/>
  <c r="BO400" i="1"/>
  <c r="BH400" i="1"/>
  <c r="BJ400" i="1" s="1"/>
  <c r="BL400" i="1" s="1"/>
  <c r="BN400" i="1" s="1"/>
  <c r="BI400" i="1"/>
  <c r="BF400" i="1"/>
  <c r="AY400" i="1"/>
  <c r="BA400" i="1"/>
  <c r="BC400" i="1" s="1"/>
  <c r="BE400" i="1" s="1"/>
  <c r="BG400" i="1" s="1"/>
  <c r="AT400" i="1"/>
  <c r="BP400" i="1"/>
  <c r="BQ400" i="1" s="1"/>
  <c r="BS400" i="1" s="1"/>
  <c r="BU400" i="1" s="1"/>
  <c r="BB400" i="1"/>
  <c r="AU400" i="1"/>
  <c r="AV400" i="1"/>
  <c r="AX400" i="1" s="1"/>
  <c r="AZ400" i="1" s="1"/>
  <c r="BD400" i="1"/>
  <c r="AW400" i="1"/>
  <c r="AN400" i="1"/>
  <c r="Z400" i="1"/>
  <c r="S400" i="1"/>
  <c r="T400" i="1" s="1"/>
  <c r="V400" i="1" s="1"/>
  <c r="X400" i="1" s="1"/>
  <c r="L400" i="1"/>
  <c r="AA400" i="1"/>
  <c r="AC400" i="1" s="1"/>
  <c r="AE400" i="1" s="1"/>
  <c r="AP400" i="1"/>
  <c r="AB400" i="1"/>
  <c r="U400" i="1"/>
  <c r="N400" i="1"/>
  <c r="AR400" i="1"/>
  <c r="AD400" i="1"/>
  <c r="W400" i="1"/>
  <c r="P400" i="1"/>
  <c r="AM400" i="1"/>
  <c r="AO400" i="1" s="1"/>
  <c r="AQ400" i="1" s="1"/>
  <c r="AS400" i="1" s="1"/>
  <c r="Y400" i="1"/>
  <c r="R400" i="1"/>
  <c r="K400" i="1"/>
  <c r="M400" i="1"/>
  <c r="O400" i="1" s="1"/>
  <c r="Q400" i="1" s="1"/>
  <c r="BV396" i="1"/>
  <c r="BW396" i="1"/>
  <c r="BO396" i="1"/>
  <c r="BH396" i="1"/>
  <c r="BX396" i="1"/>
  <c r="BZ396" i="1" s="1"/>
  <c r="CB396" i="1" s="1"/>
  <c r="BP396" i="1"/>
  <c r="BQ396" i="1" s="1"/>
  <c r="BS396" i="1" s="1"/>
  <c r="BU396" i="1" s="1"/>
  <c r="BI396" i="1"/>
  <c r="BY396" i="1"/>
  <c r="BJ396" i="1"/>
  <c r="BL396" i="1" s="1"/>
  <c r="BN396" i="1" s="1"/>
  <c r="BR396" i="1"/>
  <c r="BK396" i="1"/>
  <c r="CA396" i="1"/>
  <c r="BB396" i="1"/>
  <c r="AU396" i="1"/>
  <c r="AN396" i="1"/>
  <c r="BT396" i="1"/>
  <c r="AV396" i="1"/>
  <c r="AX396" i="1" s="1"/>
  <c r="AZ396" i="1" s="1"/>
  <c r="BD396" i="1"/>
  <c r="AW396" i="1"/>
  <c r="AP396" i="1"/>
  <c r="BF396" i="1"/>
  <c r="AY396" i="1"/>
  <c r="AR396" i="1"/>
  <c r="BM396" i="1"/>
  <c r="BA396" i="1"/>
  <c r="BC396" i="1" s="1"/>
  <c r="BE396" i="1" s="1"/>
  <c r="BG396" i="1" s="1"/>
  <c r="AT396" i="1"/>
  <c r="AD396" i="1"/>
  <c r="W396" i="1"/>
  <c r="P396" i="1"/>
  <c r="AM396" i="1"/>
  <c r="AO396" i="1" s="1"/>
  <c r="AQ396" i="1" s="1"/>
  <c r="AS396" i="1" s="1"/>
  <c r="AA396" i="1"/>
  <c r="M396" i="1"/>
  <c r="O396" i="1" s="1"/>
  <c r="Q396" i="1" s="1"/>
  <c r="Y396" i="1"/>
  <c r="R396" i="1"/>
  <c r="K396" i="1"/>
  <c r="T396" i="1"/>
  <c r="V396" i="1" s="1"/>
  <c r="X396" i="1" s="1"/>
  <c r="Z396" i="1"/>
  <c r="S396" i="1"/>
  <c r="L396" i="1"/>
  <c r="AB396" i="1"/>
  <c r="AC396" i="1" s="1"/>
  <c r="AE396" i="1" s="1"/>
  <c r="U396" i="1"/>
  <c r="N396" i="1"/>
  <c r="BY392" i="1"/>
  <c r="BR392" i="1"/>
  <c r="BK392" i="1"/>
  <c r="CA392" i="1"/>
  <c r="BT392" i="1"/>
  <c r="BM392" i="1"/>
  <c r="BV392" i="1"/>
  <c r="BX392" i="1" s="1"/>
  <c r="BZ392" i="1" s="1"/>
  <c r="CB392" i="1" s="1"/>
  <c r="BW392" i="1"/>
  <c r="BO392" i="1"/>
  <c r="BQ392" i="1" s="1"/>
  <c r="BS392" i="1" s="1"/>
  <c r="BU392" i="1" s="1"/>
  <c r="BH392" i="1"/>
  <c r="BJ392" i="1" s="1"/>
  <c r="BL392" i="1" s="1"/>
  <c r="BN392" i="1" s="1"/>
  <c r="BF392" i="1"/>
  <c r="AY392" i="1"/>
  <c r="AR392" i="1"/>
  <c r="BI392" i="1"/>
  <c r="BA392" i="1"/>
  <c r="BC392" i="1" s="1"/>
  <c r="BE392" i="1" s="1"/>
  <c r="BG392" i="1" s="1"/>
  <c r="AT392" i="1"/>
  <c r="AV392" i="1" s="1"/>
  <c r="AX392" i="1" s="1"/>
  <c r="AZ392" i="1" s="1"/>
  <c r="AM392" i="1"/>
  <c r="BB392" i="1"/>
  <c r="AU392" i="1"/>
  <c r="AN392" i="1"/>
  <c r="BP392" i="1"/>
  <c r="AO392" i="1"/>
  <c r="AQ392" i="1" s="1"/>
  <c r="AS392" i="1" s="1"/>
  <c r="BD392" i="1"/>
  <c r="AW392" i="1"/>
  <c r="AP392" i="1"/>
  <c r="Z392" i="1"/>
  <c r="S392" i="1"/>
  <c r="T392" i="1" s="1"/>
  <c r="V392" i="1" s="1"/>
  <c r="X392" i="1" s="1"/>
  <c r="L392" i="1"/>
  <c r="AB392" i="1"/>
  <c r="U392" i="1"/>
  <c r="N392" i="1"/>
  <c r="AD392" i="1"/>
  <c r="W392" i="1"/>
  <c r="P392" i="1"/>
  <c r="Y392" i="1"/>
  <c r="AA392" i="1" s="1"/>
  <c r="AC392" i="1" s="1"/>
  <c r="AE392" i="1" s="1"/>
  <c r="R392" i="1"/>
  <c r="K392" i="1"/>
  <c r="M392" i="1" s="1"/>
  <c r="O392" i="1" s="1"/>
  <c r="Q392" i="1" s="1"/>
  <c r="BV388" i="1"/>
  <c r="BX388" i="1" s="1"/>
  <c r="BZ388" i="1" s="1"/>
  <c r="CB388" i="1" s="1"/>
  <c r="BW388" i="1"/>
  <c r="BO388" i="1"/>
  <c r="BQ388" i="1" s="1"/>
  <c r="BS388" i="1" s="1"/>
  <c r="BU388" i="1" s="1"/>
  <c r="BH388" i="1"/>
  <c r="BJ388" i="1" s="1"/>
  <c r="BL388" i="1" s="1"/>
  <c r="BN388" i="1" s="1"/>
  <c r="BP388" i="1"/>
  <c r="BI388" i="1"/>
  <c r="BY388" i="1"/>
  <c r="BR388" i="1"/>
  <c r="BK388" i="1"/>
  <c r="CA388" i="1"/>
  <c r="BB388" i="1"/>
  <c r="AU388" i="1"/>
  <c r="AN388" i="1"/>
  <c r="BC388" i="1"/>
  <c r="BT388" i="1"/>
  <c r="BD388" i="1"/>
  <c r="BE388" i="1" s="1"/>
  <c r="BG388" i="1" s="1"/>
  <c r="AW388" i="1"/>
  <c r="AP388" i="1"/>
  <c r="BF388" i="1"/>
  <c r="AY388" i="1"/>
  <c r="AR388" i="1"/>
  <c r="BM388" i="1"/>
  <c r="BA388" i="1"/>
  <c r="AT388" i="1"/>
  <c r="AV388" i="1" s="1"/>
  <c r="AX388" i="1" s="1"/>
  <c r="AZ388" i="1" s="1"/>
  <c r="AM388" i="1"/>
  <c r="AO388" i="1" s="1"/>
  <c r="AQ388" i="1" s="1"/>
  <c r="AS388" i="1" s="1"/>
  <c r="AD388" i="1"/>
  <c r="W388" i="1"/>
  <c r="P388" i="1"/>
  <c r="Y388" i="1"/>
  <c r="AA388" i="1" s="1"/>
  <c r="AC388" i="1" s="1"/>
  <c r="R388" i="1"/>
  <c r="T388" i="1" s="1"/>
  <c r="V388" i="1" s="1"/>
  <c r="X388" i="1" s="1"/>
  <c r="K388" i="1"/>
  <c r="M388" i="1" s="1"/>
  <c r="O388" i="1" s="1"/>
  <c r="Q388" i="1" s="1"/>
  <c r="Z388" i="1"/>
  <c r="S388" i="1"/>
  <c r="E388" i="1" s="1"/>
  <c r="L388" i="1"/>
  <c r="AB388" i="1"/>
  <c r="U388" i="1"/>
  <c r="N388" i="1"/>
  <c r="BY384" i="1"/>
  <c r="BZ384" i="1"/>
  <c r="CB384" i="1" s="1"/>
  <c r="BR384" i="1"/>
  <c r="BK384" i="1"/>
  <c r="CA384" i="1"/>
  <c r="BT384" i="1"/>
  <c r="BM384" i="1"/>
  <c r="BV384" i="1"/>
  <c r="BW384" i="1"/>
  <c r="BO384" i="1"/>
  <c r="BH384" i="1"/>
  <c r="BJ384" i="1" s="1"/>
  <c r="BL384" i="1" s="1"/>
  <c r="BF384" i="1"/>
  <c r="AY384" i="1"/>
  <c r="AR384" i="1"/>
  <c r="BX384" i="1"/>
  <c r="BI384" i="1"/>
  <c r="BA384" i="1"/>
  <c r="BC384" i="1" s="1"/>
  <c r="BE384" i="1" s="1"/>
  <c r="BG384" i="1" s="1"/>
  <c r="AT384" i="1"/>
  <c r="AV384" i="1" s="1"/>
  <c r="AX384" i="1" s="1"/>
  <c r="AZ384" i="1" s="1"/>
  <c r="AM384" i="1"/>
  <c r="BB384" i="1"/>
  <c r="AU384" i="1"/>
  <c r="AN384" i="1"/>
  <c r="AO384" i="1"/>
  <c r="AQ384" i="1" s="1"/>
  <c r="AS384" i="1" s="1"/>
  <c r="BP384" i="1"/>
  <c r="BD384" i="1"/>
  <c r="AW384" i="1"/>
  <c r="AP384" i="1"/>
  <c r="Z384" i="1"/>
  <c r="AA384" i="1" s="1"/>
  <c r="S384" i="1"/>
  <c r="L384" i="1"/>
  <c r="AB384" i="1"/>
  <c r="U384" i="1"/>
  <c r="N384" i="1"/>
  <c r="AC384" i="1"/>
  <c r="AE384" i="1" s="1"/>
  <c r="AD384" i="1"/>
  <c r="W384" i="1"/>
  <c r="P384" i="1"/>
  <c r="M384" i="1"/>
  <c r="O384" i="1" s="1"/>
  <c r="Q384" i="1" s="1"/>
  <c r="Y384" i="1"/>
  <c r="R384" i="1"/>
  <c r="K384" i="1"/>
  <c r="BV380" i="1"/>
  <c r="BW380" i="1"/>
  <c r="BO380" i="1"/>
  <c r="BH380" i="1"/>
  <c r="BP380" i="1"/>
  <c r="BI380" i="1"/>
  <c r="BY380" i="1"/>
  <c r="BR380" i="1"/>
  <c r="BK380" i="1"/>
  <c r="CA380" i="1"/>
  <c r="BB380" i="1"/>
  <c r="AU380" i="1"/>
  <c r="AN380" i="1"/>
  <c r="BD380" i="1"/>
  <c r="AW380" i="1"/>
  <c r="AP380" i="1"/>
  <c r="BT380" i="1"/>
  <c r="BF380" i="1"/>
  <c r="AY380" i="1"/>
  <c r="AR380" i="1"/>
  <c r="BM380" i="1"/>
  <c r="BA380" i="1"/>
  <c r="AT380" i="1"/>
  <c r="AM380" i="1"/>
  <c r="AD380" i="1"/>
  <c r="W380" i="1"/>
  <c r="P380" i="1"/>
  <c r="Y380" i="1"/>
  <c r="R380" i="1"/>
  <c r="K380" i="1"/>
  <c r="Z380" i="1"/>
  <c r="S380" i="1"/>
  <c r="L380" i="1"/>
  <c r="AB380" i="1"/>
  <c r="U380" i="1"/>
  <c r="N380" i="1"/>
  <c r="BY376" i="1"/>
  <c r="BR376" i="1"/>
  <c r="BK376" i="1"/>
  <c r="CA376" i="1"/>
  <c r="BT376" i="1"/>
  <c r="BM376" i="1"/>
  <c r="BV376" i="1"/>
  <c r="BW376" i="1"/>
  <c r="BO376" i="1"/>
  <c r="BH376" i="1"/>
  <c r="BF376" i="1"/>
  <c r="AY376" i="1"/>
  <c r="AR376" i="1"/>
  <c r="BI376" i="1"/>
  <c r="BA376" i="1"/>
  <c r="AT376" i="1"/>
  <c r="AM376" i="1"/>
  <c r="BB376" i="1"/>
  <c r="AU376" i="1"/>
  <c r="AN376" i="1"/>
  <c r="BD376" i="1"/>
  <c r="AW376" i="1"/>
  <c r="AP376" i="1"/>
  <c r="BP376" i="1"/>
  <c r="Z376" i="1"/>
  <c r="S376" i="1"/>
  <c r="L376" i="1"/>
  <c r="AB376" i="1"/>
  <c r="U376" i="1"/>
  <c r="N376" i="1"/>
  <c r="AD376" i="1"/>
  <c r="W376" i="1"/>
  <c r="P376" i="1"/>
  <c r="Y376" i="1"/>
  <c r="R376" i="1"/>
  <c r="K376" i="1"/>
  <c r="BY371" i="1"/>
  <c r="BB371" i="1"/>
  <c r="AP371" i="1"/>
  <c r="Y371" i="1"/>
  <c r="W371" i="1"/>
  <c r="BO371" i="1"/>
  <c r="BM371" i="1"/>
  <c r="Z371" i="1"/>
  <c r="N371" i="1"/>
  <c r="BK371" i="1"/>
  <c r="L371" i="1"/>
  <c r="CA371" i="1"/>
  <c r="BP371" i="1"/>
  <c r="BD371" i="1"/>
  <c r="AT371" i="1"/>
  <c r="AR371" i="1"/>
  <c r="AU371" i="1"/>
  <c r="AB371" i="1"/>
  <c r="R371" i="1"/>
  <c r="P371" i="1"/>
  <c r="BA371" i="1"/>
  <c r="BR371" i="1"/>
  <c r="BH371" i="1"/>
  <c r="BF371" i="1"/>
  <c r="S371" i="1"/>
  <c r="BV371" i="1"/>
  <c r="BI371" i="1"/>
  <c r="AW371" i="1"/>
  <c r="AM371" i="1"/>
  <c r="AD371" i="1"/>
  <c r="AY371" i="1"/>
  <c r="BW371" i="1"/>
  <c r="BT371" i="1"/>
  <c r="AN371" i="1"/>
  <c r="U371" i="1"/>
  <c r="K371" i="1"/>
  <c r="BK370" i="1"/>
  <c r="BA370" i="1"/>
  <c r="AY370" i="1"/>
  <c r="L370" i="1"/>
  <c r="BY370" i="1"/>
  <c r="BB370" i="1"/>
  <c r="AP370" i="1"/>
  <c r="Y370" i="1"/>
  <c r="W370" i="1"/>
  <c r="BO370" i="1"/>
  <c r="BM370" i="1"/>
  <c r="Z370" i="1"/>
  <c r="N370" i="1"/>
  <c r="BW370" i="1"/>
  <c r="CA370" i="1"/>
  <c r="BP370" i="1"/>
  <c r="BD370" i="1"/>
  <c r="AT370" i="1"/>
  <c r="AR370" i="1"/>
  <c r="AU370" i="1"/>
  <c r="AB370" i="1"/>
  <c r="R370" i="1"/>
  <c r="P370" i="1"/>
  <c r="BT370" i="1"/>
  <c r="AN370" i="1"/>
  <c r="K370" i="1"/>
  <c r="BR370" i="1"/>
  <c r="BH370" i="1"/>
  <c r="BF370" i="1"/>
  <c r="S370" i="1"/>
  <c r="T370" i="1" s="1"/>
  <c r="U370" i="1"/>
  <c r="BV370" i="1"/>
  <c r="BI370" i="1"/>
  <c r="AW370" i="1"/>
  <c r="AM370" i="1"/>
  <c r="AD370" i="1"/>
  <c r="BW369" i="1"/>
  <c r="BT369" i="1"/>
  <c r="AN369" i="1"/>
  <c r="U369" i="1"/>
  <c r="K369" i="1"/>
  <c r="AW369" i="1"/>
  <c r="BK369" i="1"/>
  <c r="BA369" i="1"/>
  <c r="AY369" i="1"/>
  <c r="L369" i="1"/>
  <c r="BY369" i="1"/>
  <c r="BB369" i="1"/>
  <c r="AP369" i="1"/>
  <c r="Y369" i="1"/>
  <c r="W369" i="1"/>
  <c r="BO369" i="1"/>
  <c r="BM369" i="1"/>
  <c r="Z369" i="1"/>
  <c r="N369" i="1"/>
  <c r="AM369" i="1"/>
  <c r="CA369" i="1"/>
  <c r="BP369" i="1"/>
  <c r="BD369" i="1"/>
  <c r="AT369" i="1"/>
  <c r="AR369" i="1"/>
  <c r="BV369" i="1"/>
  <c r="AU369" i="1"/>
  <c r="AB369" i="1"/>
  <c r="R369" i="1"/>
  <c r="P369" i="1"/>
  <c r="BI369" i="1"/>
  <c r="BR369" i="1"/>
  <c r="BH369" i="1"/>
  <c r="BF369" i="1"/>
  <c r="S369" i="1"/>
  <c r="AD369" i="1"/>
  <c r="BO372" i="1"/>
  <c r="BM372" i="1"/>
  <c r="Z372" i="1"/>
  <c r="N372" i="1"/>
  <c r="AP372" i="1"/>
  <c r="CA372" i="1"/>
  <c r="BP372" i="1"/>
  <c r="BD372" i="1"/>
  <c r="AT372" i="1"/>
  <c r="AR372" i="1"/>
  <c r="BY372" i="1"/>
  <c r="AU372" i="1"/>
  <c r="AB372" i="1"/>
  <c r="R372" i="1"/>
  <c r="P372" i="1"/>
  <c r="BR372" i="1"/>
  <c r="BH372" i="1"/>
  <c r="BF372" i="1"/>
  <c r="S372" i="1"/>
  <c r="Y372" i="1"/>
  <c r="BV372" i="1"/>
  <c r="BI372" i="1"/>
  <c r="AW372" i="1"/>
  <c r="AM372" i="1"/>
  <c r="AD372" i="1"/>
  <c r="BB372" i="1"/>
  <c r="W372" i="1"/>
  <c r="BW372" i="1"/>
  <c r="BT372" i="1"/>
  <c r="AN372" i="1"/>
  <c r="U372" i="1"/>
  <c r="K372" i="1"/>
  <c r="BK372" i="1"/>
  <c r="BA372" i="1"/>
  <c r="AY372" i="1"/>
  <c r="L372" i="1"/>
  <c r="BV368" i="1"/>
  <c r="BI368" i="1"/>
  <c r="AW368" i="1"/>
  <c r="AM368" i="1"/>
  <c r="AD368" i="1"/>
  <c r="BW368" i="1"/>
  <c r="BT368" i="1"/>
  <c r="AN368" i="1"/>
  <c r="U368" i="1"/>
  <c r="K368" i="1"/>
  <c r="BK368" i="1"/>
  <c r="BA368" i="1"/>
  <c r="AY368" i="1"/>
  <c r="L368" i="1"/>
  <c r="BF368" i="1"/>
  <c r="S368" i="1"/>
  <c r="BY368" i="1"/>
  <c r="BB368" i="1"/>
  <c r="AP368" i="1"/>
  <c r="Y368" i="1"/>
  <c r="W368" i="1"/>
  <c r="BO368" i="1"/>
  <c r="BM368" i="1"/>
  <c r="Z368" i="1"/>
  <c r="N368" i="1"/>
  <c r="BH368" i="1"/>
  <c r="BJ368" i="1" s="1"/>
  <c r="CA368" i="1"/>
  <c r="BP368" i="1"/>
  <c r="BD368" i="1"/>
  <c r="AT368" i="1"/>
  <c r="AR368" i="1"/>
  <c r="BR368" i="1"/>
  <c r="AU368" i="1"/>
  <c r="AB368" i="1"/>
  <c r="R368" i="1"/>
  <c r="P368" i="1"/>
  <c r="BM343" i="1"/>
  <c r="BM358" i="1"/>
  <c r="BV365" i="1"/>
  <c r="BW365" i="1"/>
  <c r="BY365" i="1"/>
  <c r="CA365" i="1"/>
  <c r="BP365" i="1"/>
  <c r="BT365" i="1"/>
  <c r="BO365" i="1"/>
  <c r="BD365" i="1"/>
  <c r="BR365" i="1"/>
  <c r="AY365" i="1"/>
  <c r="BA365" i="1"/>
  <c r="BF365" i="1"/>
  <c r="BB365" i="1"/>
  <c r="AU365" i="1"/>
  <c r="AD365" i="1"/>
  <c r="AT365" i="1"/>
  <c r="Z365" i="1"/>
  <c r="AB365" i="1"/>
  <c r="Y365" i="1"/>
  <c r="K365" i="1"/>
  <c r="AW365" i="1"/>
  <c r="L365" i="1"/>
  <c r="N365" i="1"/>
  <c r="P365" i="1"/>
  <c r="AN365" i="1"/>
  <c r="R365" i="1"/>
  <c r="U365" i="1"/>
  <c r="AP365" i="1"/>
  <c r="BK365" i="1"/>
  <c r="S365" i="1"/>
  <c r="BI365" i="1"/>
  <c r="AM365" i="1"/>
  <c r="BH365" i="1"/>
  <c r="BM365" i="1"/>
  <c r="AR365" i="1"/>
  <c r="W365" i="1"/>
  <c r="CA361" i="1"/>
  <c r="BW361" i="1"/>
  <c r="BY361" i="1"/>
  <c r="BV361" i="1"/>
  <c r="BF361" i="1"/>
  <c r="AW361" i="1"/>
  <c r="AU361" i="1"/>
  <c r="AY361" i="1"/>
  <c r="BR361" i="1"/>
  <c r="BP361" i="1"/>
  <c r="BO361" i="1"/>
  <c r="BD361" i="1"/>
  <c r="BT361" i="1"/>
  <c r="BB361" i="1"/>
  <c r="BA361" i="1"/>
  <c r="AR361" i="1"/>
  <c r="P361" i="1"/>
  <c r="AT361" i="1"/>
  <c r="W361" i="1"/>
  <c r="AN361" i="1"/>
  <c r="N361" i="1"/>
  <c r="U361" i="1"/>
  <c r="R361" i="1"/>
  <c r="AM361" i="1"/>
  <c r="L361" i="1"/>
  <c r="S361" i="1"/>
  <c r="K361" i="1"/>
  <c r="AP361" i="1"/>
  <c r="Y361" i="1"/>
  <c r="AB361" i="1"/>
  <c r="BI361" i="1"/>
  <c r="Z361" i="1"/>
  <c r="BK361" i="1"/>
  <c r="BM361" i="1"/>
  <c r="BH361" i="1"/>
  <c r="AD361" i="1"/>
  <c r="BV357" i="1"/>
  <c r="BW357" i="1"/>
  <c r="BY357" i="1"/>
  <c r="CA357" i="1"/>
  <c r="AB357" i="1"/>
  <c r="AY357" i="1"/>
  <c r="AW357" i="1"/>
  <c r="Y357" i="1"/>
  <c r="AR357" i="1"/>
  <c r="AM357" i="1"/>
  <c r="W357" i="1"/>
  <c r="AU357" i="1"/>
  <c r="Z357" i="1"/>
  <c r="AD357" i="1"/>
  <c r="S357" i="1"/>
  <c r="K357" i="1"/>
  <c r="AT357" i="1"/>
  <c r="AN357" i="1"/>
  <c r="R357" i="1"/>
  <c r="AP357" i="1"/>
  <c r="U357" i="1"/>
  <c r="P357" i="1"/>
  <c r="L357" i="1"/>
  <c r="N357" i="1"/>
  <c r="BA357" i="1"/>
  <c r="BD357" i="1"/>
  <c r="BR357" i="1"/>
  <c r="BO357" i="1"/>
  <c r="BP357" i="1"/>
  <c r="BB357" i="1"/>
  <c r="BM357" i="1"/>
  <c r="BI357" i="1"/>
  <c r="BH357" i="1"/>
  <c r="BK357" i="1"/>
  <c r="BF357" i="1"/>
  <c r="BT357" i="1"/>
  <c r="AN353" i="1"/>
  <c r="BB353" i="1"/>
  <c r="AU353" i="1"/>
  <c r="BP353" i="1"/>
  <c r="Z353" i="1"/>
  <c r="BO353" i="1"/>
  <c r="BW353" i="1"/>
  <c r="S353" i="1"/>
  <c r="K353" i="1"/>
  <c r="R353" i="1"/>
  <c r="AW353" i="1"/>
  <c r="AT353" i="1"/>
  <c r="AB353" i="1"/>
  <c r="BR353" i="1"/>
  <c r="BD353" i="1"/>
  <c r="U353" i="1"/>
  <c r="BA353" i="1"/>
  <c r="BV353" i="1"/>
  <c r="AM353" i="1"/>
  <c r="BY353" i="1"/>
  <c r="AP353" i="1"/>
  <c r="N353" i="1"/>
  <c r="Y353" i="1"/>
  <c r="L353" i="1"/>
  <c r="AD353" i="1"/>
  <c r="W353" i="1"/>
  <c r="AR353" i="1"/>
  <c r="BH353" i="1"/>
  <c r="BK353" i="1"/>
  <c r="BF353" i="1"/>
  <c r="BT353" i="1"/>
  <c r="AY353" i="1"/>
  <c r="P353" i="1"/>
  <c r="CA353" i="1"/>
  <c r="BI353" i="1"/>
  <c r="BP349" i="1"/>
  <c r="BO349" i="1"/>
  <c r="S349" i="1"/>
  <c r="BV349" i="1"/>
  <c r="BW349" i="1"/>
  <c r="BB349" i="1"/>
  <c r="AN349" i="1"/>
  <c r="AB349" i="1"/>
  <c r="AT349" i="1"/>
  <c r="Z349" i="1"/>
  <c r="AM349" i="1"/>
  <c r="BA349" i="1"/>
  <c r="L349" i="1"/>
  <c r="BY349" i="1"/>
  <c r="BR349" i="1"/>
  <c r="K349" i="1"/>
  <c r="AP349" i="1"/>
  <c r="AU349" i="1"/>
  <c r="AW349" i="1"/>
  <c r="U349" i="1"/>
  <c r="BD349" i="1"/>
  <c r="N349" i="1"/>
  <c r="R349" i="1"/>
  <c r="Y349" i="1"/>
  <c r="BK349" i="1"/>
  <c r="AY349" i="1"/>
  <c r="AR349" i="1"/>
  <c r="BI349" i="1"/>
  <c r="BH349" i="1"/>
  <c r="AD349" i="1"/>
  <c r="BT349" i="1"/>
  <c r="W349" i="1"/>
  <c r="BF349" i="1"/>
  <c r="CA349" i="1"/>
  <c r="P349" i="1"/>
  <c r="N345" i="1"/>
  <c r="BD345" i="1"/>
  <c r="AN345" i="1"/>
  <c r="BB345" i="1"/>
  <c r="Z345" i="1"/>
  <c r="BY345" i="1"/>
  <c r="AM345" i="1"/>
  <c r="CA345" i="1"/>
  <c r="BF345" i="1"/>
  <c r="BW345" i="1"/>
  <c r="AU345" i="1"/>
  <c r="AY345" i="1"/>
  <c r="R345" i="1"/>
  <c r="S345" i="1"/>
  <c r="K345" i="1"/>
  <c r="BA345" i="1"/>
  <c r="BO345" i="1"/>
  <c r="BP345" i="1"/>
  <c r="AW345" i="1"/>
  <c r="P345" i="1"/>
  <c r="AB345" i="1"/>
  <c r="L345" i="1"/>
  <c r="BV345" i="1"/>
  <c r="AP345" i="1"/>
  <c r="BR345" i="1"/>
  <c r="U345" i="1"/>
  <c r="AT345" i="1"/>
  <c r="AV345" i="1" s="1"/>
  <c r="AX345" i="1" s="1"/>
  <c r="Y345" i="1"/>
  <c r="BI345" i="1"/>
  <c r="BT345" i="1"/>
  <c r="W345" i="1"/>
  <c r="AR345" i="1"/>
  <c r="BK345" i="1"/>
  <c r="BH345" i="1"/>
  <c r="AD345" i="1"/>
  <c r="N341" i="1"/>
  <c r="R341" i="1"/>
  <c r="Z341" i="1"/>
  <c r="AN341" i="1"/>
  <c r="BV341" i="1"/>
  <c r="BB341" i="1"/>
  <c r="AM341" i="1"/>
  <c r="S341" i="1"/>
  <c r="AU341" i="1"/>
  <c r="BW341" i="1"/>
  <c r="BP341" i="1"/>
  <c r="U341" i="1"/>
  <c r="K341" i="1"/>
  <c r="P341" i="1"/>
  <c r="AW341" i="1"/>
  <c r="BO341" i="1"/>
  <c r="BR341" i="1"/>
  <c r="AB341" i="1"/>
  <c r="L341" i="1"/>
  <c r="Y341" i="1"/>
  <c r="AP341" i="1"/>
  <c r="BY341" i="1"/>
  <c r="AT341" i="1"/>
  <c r="BD341" i="1"/>
  <c r="BA341" i="1"/>
  <c r="AY341" i="1"/>
  <c r="CA341" i="1"/>
  <c r="AR341" i="1"/>
  <c r="AD341" i="1"/>
  <c r="BI341" i="1"/>
  <c r="BT341" i="1"/>
  <c r="W341" i="1"/>
  <c r="BF341" i="1"/>
  <c r="BH341" i="1"/>
  <c r="BK341" i="1"/>
  <c r="R337" i="1"/>
  <c r="Y337" i="1"/>
  <c r="BP337" i="1"/>
  <c r="S337" i="1"/>
  <c r="BO337" i="1"/>
  <c r="BW337" i="1"/>
  <c r="AM337" i="1"/>
  <c r="BV337" i="1"/>
  <c r="Z337" i="1"/>
  <c r="AN337" i="1"/>
  <c r="AT337" i="1"/>
  <c r="AU337" i="1"/>
  <c r="BB337" i="1"/>
  <c r="N337" i="1"/>
  <c r="U337" i="1"/>
  <c r="AW337" i="1"/>
  <c r="L337" i="1"/>
  <c r="BD337" i="1"/>
  <c r="BY337" i="1"/>
  <c r="BR337" i="1"/>
  <c r="K337" i="1"/>
  <c r="AB337" i="1"/>
  <c r="BA337" i="1"/>
  <c r="AP337" i="1"/>
  <c r="W337" i="1"/>
  <c r="P337" i="1"/>
  <c r="AD337" i="1"/>
  <c r="CA337" i="1"/>
  <c r="BI337" i="1"/>
  <c r="AR337" i="1"/>
  <c r="AY337" i="1"/>
  <c r="BK337" i="1"/>
  <c r="BT337" i="1"/>
  <c r="BF337" i="1"/>
  <c r="BH337" i="1"/>
  <c r="BV333" i="1"/>
  <c r="BW333" i="1"/>
  <c r="W333" i="1"/>
  <c r="BY333" i="1"/>
  <c r="CA333" i="1"/>
  <c r="BR333" i="1"/>
  <c r="BT333" i="1"/>
  <c r="BB333" i="1"/>
  <c r="BF333" i="1"/>
  <c r="BO333" i="1"/>
  <c r="AY333" i="1"/>
  <c r="BD333" i="1"/>
  <c r="BP333" i="1"/>
  <c r="BA333" i="1"/>
  <c r="AU333" i="1"/>
  <c r="AB333" i="1"/>
  <c r="R333" i="1"/>
  <c r="AT333" i="1"/>
  <c r="AR333" i="1"/>
  <c r="Y333" i="1"/>
  <c r="AM333" i="1"/>
  <c r="U333" i="1"/>
  <c r="AP333" i="1"/>
  <c r="AN333" i="1"/>
  <c r="AD333" i="1"/>
  <c r="AW333" i="1"/>
  <c r="Z333" i="1"/>
  <c r="S333" i="1"/>
  <c r="N333" i="1"/>
  <c r="K333" i="1"/>
  <c r="P333" i="1"/>
  <c r="L333" i="1"/>
  <c r="BI333" i="1"/>
  <c r="BM333" i="1"/>
  <c r="BH333" i="1"/>
  <c r="BK333" i="1"/>
  <c r="BW329" i="1"/>
  <c r="AU329" i="1"/>
  <c r="BP329" i="1"/>
  <c r="S329" i="1"/>
  <c r="Z329" i="1"/>
  <c r="CA329" i="1"/>
  <c r="BY329" i="1"/>
  <c r="AY329" i="1"/>
  <c r="AM329" i="1"/>
  <c r="AN329" i="1"/>
  <c r="AT329" i="1"/>
  <c r="Y329" i="1"/>
  <c r="BD329" i="1"/>
  <c r="AW329" i="1"/>
  <c r="BB329" i="1"/>
  <c r="L329" i="1"/>
  <c r="N329" i="1"/>
  <c r="R329" i="1"/>
  <c r="AP329" i="1"/>
  <c r="AB329" i="1"/>
  <c r="BV329" i="1"/>
  <c r="BA329" i="1"/>
  <c r="U329" i="1"/>
  <c r="BR329" i="1"/>
  <c r="BO329" i="1"/>
  <c r="K329" i="1"/>
  <c r="BI329" i="1"/>
  <c r="P329" i="1"/>
  <c r="BT329" i="1"/>
  <c r="AR329" i="1"/>
  <c r="BK329" i="1"/>
  <c r="BF329" i="1"/>
  <c r="BH329" i="1"/>
  <c r="AD329" i="1"/>
  <c r="W329" i="1"/>
  <c r="CA325" i="1"/>
  <c r="BY325" i="1"/>
  <c r="BV325" i="1"/>
  <c r="BW325" i="1"/>
  <c r="BO325" i="1"/>
  <c r="BR325" i="1"/>
  <c r="BP325" i="1"/>
  <c r="BT325" i="1"/>
  <c r="BB325" i="1"/>
  <c r="BD325" i="1"/>
  <c r="BA325" i="1"/>
  <c r="BF325" i="1"/>
  <c r="AN325" i="1"/>
  <c r="P325" i="1"/>
  <c r="N325" i="1"/>
  <c r="AM325" i="1"/>
  <c r="AP325" i="1"/>
  <c r="AR325" i="1"/>
  <c r="L325" i="1"/>
  <c r="K325" i="1"/>
  <c r="U325" i="1"/>
  <c r="Y325" i="1"/>
  <c r="AW325" i="1"/>
  <c r="R325" i="1"/>
  <c r="AB325" i="1"/>
  <c r="S325" i="1"/>
  <c r="AT325" i="1"/>
  <c r="BK325" i="1"/>
  <c r="BM325" i="1"/>
  <c r="AU325" i="1"/>
  <c r="BI325" i="1"/>
  <c r="BH325" i="1"/>
  <c r="Z325" i="1"/>
  <c r="AD325" i="1"/>
  <c r="W325" i="1"/>
  <c r="AY325" i="1"/>
  <c r="CA321" i="1"/>
  <c r="BY321" i="1"/>
  <c r="Z321" i="1"/>
  <c r="BV321" i="1"/>
  <c r="BW321" i="1"/>
  <c r="BR321" i="1"/>
  <c r="BP321" i="1"/>
  <c r="BO321" i="1"/>
  <c r="AY321" i="1"/>
  <c r="BD321" i="1"/>
  <c r="BB321" i="1"/>
  <c r="AW321" i="1"/>
  <c r="BF321" i="1"/>
  <c r="AU321" i="1"/>
  <c r="BA321" i="1"/>
  <c r="BT321" i="1"/>
  <c r="AB321" i="1"/>
  <c r="P321" i="1"/>
  <c r="AT321" i="1"/>
  <c r="AM321" i="1"/>
  <c r="W321" i="1"/>
  <c r="AP321" i="1"/>
  <c r="N321" i="1"/>
  <c r="AR321" i="1"/>
  <c r="U321" i="1"/>
  <c r="R321" i="1"/>
  <c r="AD321" i="1"/>
  <c r="Y321" i="1"/>
  <c r="L321" i="1"/>
  <c r="K321" i="1"/>
  <c r="S321" i="1"/>
  <c r="AN321" i="1"/>
  <c r="BK321" i="1"/>
  <c r="BM321" i="1"/>
  <c r="BI321" i="1"/>
  <c r="BH321" i="1"/>
  <c r="CA317" i="1"/>
  <c r="BY317" i="1"/>
  <c r="BV317" i="1"/>
  <c r="BW317" i="1"/>
  <c r="BP317" i="1"/>
  <c r="BO317" i="1"/>
  <c r="BD317" i="1"/>
  <c r="BF317" i="1"/>
  <c r="BB317" i="1"/>
  <c r="BR317" i="1"/>
  <c r="BT317" i="1"/>
  <c r="BA317" i="1"/>
  <c r="Z317" i="1"/>
  <c r="S317" i="1"/>
  <c r="AB317" i="1"/>
  <c r="W317" i="1"/>
  <c r="AD317" i="1"/>
  <c r="Y317" i="1"/>
  <c r="R317" i="1"/>
  <c r="U317" i="1"/>
  <c r="AU317" i="1"/>
  <c r="AM317" i="1"/>
  <c r="AP317" i="1"/>
  <c r="AT317" i="1"/>
  <c r="N317" i="1"/>
  <c r="L317" i="1"/>
  <c r="K317" i="1"/>
  <c r="AW317" i="1"/>
  <c r="BM317" i="1"/>
  <c r="BI317" i="1"/>
  <c r="BH317" i="1"/>
  <c r="AN317" i="1"/>
  <c r="BK317" i="1"/>
  <c r="AY317" i="1"/>
  <c r="P317" i="1"/>
  <c r="AR317" i="1"/>
  <c r="BW313" i="1"/>
  <c r="BP313" i="1"/>
  <c r="BO313" i="1"/>
  <c r="AN313" i="1"/>
  <c r="BB313" i="1"/>
  <c r="BV313" i="1"/>
  <c r="S313" i="1"/>
  <c r="AU313" i="1"/>
  <c r="AM313" i="1"/>
  <c r="Y313" i="1"/>
  <c r="Z313" i="1"/>
  <c r="BR313" i="1"/>
  <c r="BY313" i="1"/>
  <c r="AW313" i="1"/>
  <c r="N313" i="1"/>
  <c r="BA313" i="1"/>
  <c r="AP313" i="1"/>
  <c r="L313" i="1"/>
  <c r="AB313" i="1"/>
  <c r="R313" i="1"/>
  <c r="U313" i="1"/>
  <c r="AT313" i="1"/>
  <c r="BD313" i="1"/>
  <c r="K313" i="1"/>
  <c r="AY313" i="1"/>
  <c r="BI313" i="1"/>
  <c r="AD313" i="1"/>
  <c r="BT313" i="1"/>
  <c r="CA313" i="1"/>
  <c r="BK313" i="1"/>
  <c r="AR313" i="1"/>
  <c r="BF313" i="1"/>
  <c r="W313" i="1"/>
  <c r="BH313" i="1"/>
  <c r="P313" i="1"/>
  <c r="BD309" i="1"/>
  <c r="BA309" i="1"/>
  <c r="AN309" i="1"/>
  <c r="BW309" i="1"/>
  <c r="BP309" i="1"/>
  <c r="AU309" i="1"/>
  <c r="S309" i="1"/>
  <c r="BO309" i="1"/>
  <c r="BV309" i="1"/>
  <c r="BF309" i="1"/>
  <c r="BB309" i="1"/>
  <c r="Y309" i="1"/>
  <c r="Z309" i="1"/>
  <c r="R309" i="1"/>
  <c r="AM309" i="1"/>
  <c r="N309" i="1"/>
  <c r="AT309" i="1"/>
  <c r="BR309" i="1"/>
  <c r="L309" i="1"/>
  <c r="AP309" i="1"/>
  <c r="AW309" i="1"/>
  <c r="AB309" i="1"/>
  <c r="BY309" i="1"/>
  <c r="U309" i="1"/>
  <c r="K309" i="1"/>
  <c r="AY309" i="1"/>
  <c r="BT309" i="1"/>
  <c r="BH309" i="1"/>
  <c r="BI309" i="1"/>
  <c r="AR309" i="1"/>
  <c r="AD309" i="1"/>
  <c r="BK309" i="1"/>
  <c r="W309" i="1"/>
  <c r="CA309" i="1"/>
  <c r="P309" i="1"/>
  <c r="BV305" i="1"/>
  <c r="BW305" i="1"/>
  <c r="BY305" i="1"/>
  <c r="CA305" i="1"/>
  <c r="BT305" i="1"/>
  <c r="BA305" i="1"/>
  <c r="BP305" i="1"/>
  <c r="BO305" i="1"/>
  <c r="BB305" i="1"/>
  <c r="BR305" i="1"/>
  <c r="BF305" i="1"/>
  <c r="AY305" i="1"/>
  <c r="BD305" i="1"/>
  <c r="AR305" i="1"/>
  <c r="Y305" i="1"/>
  <c r="AU305" i="1"/>
  <c r="Z305" i="1"/>
  <c r="AT305" i="1"/>
  <c r="AD305" i="1"/>
  <c r="AM305" i="1"/>
  <c r="AN305" i="1"/>
  <c r="AB305" i="1"/>
  <c r="K305" i="1"/>
  <c r="AP305" i="1"/>
  <c r="P305" i="1"/>
  <c r="N305" i="1"/>
  <c r="AW305" i="1"/>
  <c r="L305" i="1"/>
  <c r="R305" i="1"/>
  <c r="U305" i="1"/>
  <c r="BH305" i="1"/>
  <c r="BM305" i="1"/>
  <c r="S305" i="1"/>
  <c r="BK305" i="1"/>
  <c r="BI305" i="1"/>
  <c r="W305" i="1"/>
  <c r="BM339" i="1"/>
  <c r="BM329" i="1"/>
  <c r="BM309" i="1"/>
  <c r="BM345" i="1"/>
  <c r="CA364" i="1"/>
  <c r="BY364" i="1"/>
  <c r="BW364" i="1"/>
  <c r="BV364" i="1"/>
  <c r="BA364" i="1"/>
  <c r="AW364" i="1"/>
  <c r="AU364" i="1"/>
  <c r="BD364" i="1"/>
  <c r="BB364" i="1"/>
  <c r="BF364" i="1"/>
  <c r="AT364" i="1"/>
  <c r="BR364" i="1"/>
  <c r="BP364" i="1"/>
  <c r="BO364" i="1"/>
  <c r="BT364" i="1"/>
  <c r="AY364" i="1"/>
  <c r="AP364" i="1"/>
  <c r="AR364" i="1"/>
  <c r="Z364" i="1"/>
  <c r="AN364" i="1"/>
  <c r="AD364" i="1"/>
  <c r="U364" i="1"/>
  <c r="R364" i="1"/>
  <c r="W364" i="1"/>
  <c r="S364" i="1"/>
  <c r="AB364" i="1"/>
  <c r="Y364" i="1"/>
  <c r="AA364" i="1" s="1"/>
  <c r="AM364" i="1"/>
  <c r="K364" i="1"/>
  <c r="N364" i="1"/>
  <c r="BM364" i="1"/>
  <c r="BI364" i="1"/>
  <c r="BH364" i="1"/>
  <c r="L364" i="1"/>
  <c r="BK364" i="1"/>
  <c r="P364" i="1"/>
  <c r="BV360" i="1"/>
  <c r="BW360" i="1"/>
  <c r="BY360" i="1"/>
  <c r="W360" i="1"/>
  <c r="CA360" i="1"/>
  <c r="Z360" i="1"/>
  <c r="BR360" i="1"/>
  <c r="BT360" i="1"/>
  <c r="BP360" i="1"/>
  <c r="BO360" i="1"/>
  <c r="AM360" i="1"/>
  <c r="AP360" i="1"/>
  <c r="Y360" i="1"/>
  <c r="AB360" i="1"/>
  <c r="AD360" i="1"/>
  <c r="AN360" i="1"/>
  <c r="S360" i="1"/>
  <c r="U360" i="1"/>
  <c r="AR360" i="1"/>
  <c r="R360" i="1"/>
  <c r="K360" i="1"/>
  <c r="L360" i="1"/>
  <c r="N360" i="1"/>
  <c r="P360" i="1"/>
  <c r="AT360" i="1"/>
  <c r="BA360" i="1"/>
  <c r="BB360" i="1"/>
  <c r="AW360" i="1"/>
  <c r="BD360" i="1"/>
  <c r="BI360" i="1"/>
  <c r="BM360" i="1"/>
  <c r="AU360" i="1"/>
  <c r="BH360" i="1"/>
  <c r="BK360" i="1"/>
  <c r="BF360" i="1"/>
  <c r="AY360" i="1"/>
  <c r="CA356" i="1"/>
  <c r="BY356" i="1"/>
  <c r="BV356" i="1"/>
  <c r="BW356" i="1"/>
  <c r="BB356" i="1"/>
  <c r="BA356" i="1"/>
  <c r="AY356" i="1"/>
  <c r="AW356" i="1"/>
  <c r="AU356" i="1"/>
  <c r="BR356" i="1"/>
  <c r="BP356" i="1"/>
  <c r="BO356" i="1"/>
  <c r="BF356" i="1"/>
  <c r="BD356" i="1"/>
  <c r="BT356" i="1"/>
  <c r="AN356" i="1"/>
  <c r="W356" i="1"/>
  <c r="S356" i="1"/>
  <c r="AT356" i="1"/>
  <c r="AM356" i="1"/>
  <c r="AP356" i="1"/>
  <c r="AR356" i="1"/>
  <c r="R356" i="1"/>
  <c r="U356" i="1"/>
  <c r="AB356" i="1"/>
  <c r="Y356" i="1"/>
  <c r="K356" i="1"/>
  <c r="N356" i="1"/>
  <c r="Z356" i="1"/>
  <c r="L356" i="1"/>
  <c r="BK356" i="1"/>
  <c r="BM356" i="1"/>
  <c r="BI356" i="1"/>
  <c r="BH356" i="1"/>
  <c r="P356" i="1"/>
  <c r="AD356" i="1"/>
  <c r="AU352" i="1"/>
  <c r="CA352" i="1"/>
  <c r="BO352" i="1"/>
  <c r="BD352" i="1"/>
  <c r="BB352" i="1"/>
  <c r="AN352" i="1"/>
  <c r="BY352" i="1"/>
  <c r="BW352" i="1"/>
  <c r="S352" i="1"/>
  <c r="Z352" i="1"/>
  <c r="AT352" i="1"/>
  <c r="BP352" i="1"/>
  <c r="BV352" i="1"/>
  <c r="K352" i="1"/>
  <c r="AB352" i="1"/>
  <c r="N352" i="1"/>
  <c r="Y352" i="1"/>
  <c r="BR352" i="1"/>
  <c r="BA352" i="1"/>
  <c r="AP352" i="1"/>
  <c r="AW352" i="1"/>
  <c r="L352" i="1"/>
  <c r="AM352" i="1"/>
  <c r="U352" i="1"/>
  <c r="R352" i="1"/>
  <c r="AR352" i="1"/>
  <c r="BK352" i="1"/>
  <c r="AD352" i="1"/>
  <c r="W352" i="1"/>
  <c r="BH352" i="1"/>
  <c r="BI352" i="1"/>
  <c r="AY352" i="1"/>
  <c r="BT352" i="1"/>
  <c r="BF352" i="1"/>
  <c r="P352" i="1"/>
  <c r="CA348" i="1"/>
  <c r="BY348" i="1"/>
  <c r="BV348" i="1"/>
  <c r="BW348" i="1"/>
  <c r="BP348" i="1"/>
  <c r="BO348" i="1"/>
  <c r="BT348" i="1"/>
  <c r="BR348" i="1"/>
  <c r="BB348" i="1"/>
  <c r="BA348" i="1"/>
  <c r="AW348" i="1"/>
  <c r="AT348" i="1"/>
  <c r="BF348" i="1"/>
  <c r="AY348" i="1"/>
  <c r="AU348" i="1"/>
  <c r="BD348" i="1"/>
  <c r="U348" i="1"/>
  <c r="R348" i="1"/>
  <c r="AM348" i="1"/>
  <c r="AP348" i="1"/>
  <c r="AB348" i="1"/>
  <c r="S348" i="1"/>
  <c r="AR348" i="1"/>
  <c r="Y348" i="1"/>
  <c r="Z348" i="1"/>
  <c r="W348" i="1"/>
  <c r="AD348" i="1"/>
  <c r="AN348" i="1"/>
  <c r="N348" i="1"/>
  <c r="L348" i="1"/>
  <c r="BK348" i="1"/>
  <c r="BM348" i="1"/>
  <c r="BI348" i="1"/>
  <c r="BH348" i="1"/>
  <c r="K348" i="1"/>
  <c r="P348" i="1"/>
  <c r="S344" i="1"/>
  <c r="AU344" i="1"/>
  <c r="AN344" i="1"/>
  <c r="BP344" i="1"/>
  <c r="AT344" i="1"/>
  <c r="BW344" i="1"/>
  <c r="AM344" i="1"/>
  <c r="BB344" i="1"/>
  <c r="Z344" i="1"/>
  <c r="R344" i="1"/>
  <c r="Y344" i="1"/>
  <c r="BR344" i="1"/>
  <c r="AB344" i="1"/>
  <c r="BD344" i="1"/>
  <c r="AP344" i="1"/>
  <c r="BA344" i="1"/>
  <c r="BC344" i="1" s="1"/>
  <c r="L344" i="1"/>
  <c r="N344" i="1"/>
  <c r="BV344" i="1"/>
  <c r="K344" i="1"/>
  <c r="AW344" i="1"/>
  <c r="BO344" i="1"/>
  <c r="U344" i="1"/>
  <c r="BY344" i="1"/>
  <c r="CA344" i="1"/>
  <c r="AR344" i="1"/>
  <c r="AD344" i="1"/>
  <c r="BK344" i="1"/>
  <c r="P344" i="1"/>
  <c r="BT344" i="1"/>
  <c r="BH344" i="1"/>
  <c r="AY344" i="1"/>
  <c r="BI344" i="1"/>
  <c r="BF344" i="1"/>
  <c r="W344" i="1"/>
  <c r="CA340" i="1"/>
  <c r="BY340" i="1"/>
  <c r="BV340" i="1"/>
  <c r="BW340" i="1"/>
  <c r="BP340" i="1"/>
  <c r="BO340" i="1"/>
  <c r="BD340" i="1"/>
  <c r="BT340" i="1"/>
  <c r="BR340" i="1"/>
  <c r="BB340" i="1"/>
  <c r="BA340" i="1"/>
  <c r="AY340" i="1"/>
  <c r="AW340" i="1"/>
  <c r="BF340" i="1"/>
  <c r="AT340" i="1"/>
  <c r="AU340" i="1"/>
  <c r="AM340" i="1"/>
  <c r="AP340" i="1"/>
  <c r="P340" i="1"/>
  <c r="AR340" i="1"/>
  <c r="AN340" i="1"/>
  <c r="N340" i="1"/>
  <c r="L340" i="1"/>
  <c r="K340" i="1"/>
  <c r="Y340" i="1"/>
  <c r="U340" i="1"/>
  <c r="AB340" i="1"/>
  <c r="Z340" i="1"/>
  <c r="R340" i="1"/>
  <c r="BM340" i="1"/>
  <c r="BI340" i="1"/>
  <c r="BH340" i="1"/>
  <c r="S340" i="1"/>
  <c r="BK340" i="1"/>
  <c r="W340" i="1"/>
  <c r="AD340" i="1"/>
  <c r="CA336" i="1"/>
  <c r="BY336" i="1"/>
  <c r="BV336" i="1"/>
  <c r="BW336" i="1"/>
  <c r="BP336" i="1"/>
  <c r="BO336" i="1"/>
  <c r="AU336" i="1"/>
  <c r="BR336" i="1"/>
  <c r="BF336" i="1"/>
  <c r="AW336" i="1"/>
  <c r="BT336" i="1"/>
  <c r="BB336" i="1"/>
  <c r="BD336" i="1"/>
  <c r="BA336" i="1"/>
  <c r="AY336" i="1"/>
  <c r="AP336" i="1"/>
  <c r="AR336" i="1"/>
  <c r="W336" i="1"/>
  <c r="U336" i="1"/>
  <c r="R336" i="1"/>
  <c r="AN336" i="1"/>
  <c r="AT336" i="1"/>
  <c r="S336" i="1"/>
  <c r="P336" i="1"/>
  <c r="K336" i="1"/>
  <c r="AM336" i="1"/>
  <c r="N336" i="1"/>
  <c r="L336" i="1"/>
  <c r="AB336" i="1"/>
  <c r="Y336" i="1"/>
  <c r="BM336" i="1"/>
  <c r="BH336" i="1"/>
  <c r="BI336" i="1"/>
  <c r="Z336" i="1"/>
  <c r="BK336" i="1"/>
  <c r="AD336" i="1"/>
  <c r="BB332" i="1"/>
  <c r="S332" i="1"/>
  <c r="BV332" i="1"/>
  <c r="AT332" i="1"/>
  <c r="BW332" i="1"/>
  <c r="AN332" i="1"/>
  <c r="R332" i="1"/>
  <c r="Z332" i="1"/>
  <c r="BP332" i="1"/>
  <c r="K332" i="1"/>
  <c r="AB332" i="1"/>
  <c r="BY332" i="1"/>
  <c r="BD332" i="1"/>
  <c r="N332" i="1"/>
  <c r="BO332" i="1"/>
  <c r="BA332" i="1"/>
  <c r="AM332" i="1"/>
  <c r="L332" i="1"/>
  <c r="AU332" i="1"/>
  <c r="BR332" i="1"/>
  <c r="AW332" i="1"/>
  <c r="AP332" i="1"/>
  <c r="Y332" i="1"/>
  <c r="U332" i="1"/>
  <c r="BK332" i="1"/>
  <c r="AD332" i="1"/>
  <c r="W332" i="1"/>
  <c r="CA332" i="1"/>
  <c r="BI332" i="1"/>
  <c r="BH332" i="1"/>
  <c r="AR332" i="1"/>
  <c r="AY332" i="1"/>
  <c r="P332" i="1"/>
  <c r="BT332" i="1"/>
  <c r="BF332" i="1"/>
  <c r="BP328" i="1"/>
  <c r="AU328" i="1"/>
  <c r="BW328" i="1"/>
  <c r="AM328" i="1"/>
  <c r="BB328" i="1"/>
  <c r="BT328" i="1"/>
  <c r="S328" i="1"/>
  <c r="Z328" i="1"/>
  <c r="BR328" i="1"/>
  <c r="L328" i="1"/>
  <c r="AP328" i="1"/>
  <c r="BD328" i="1"/>
  <c r="BO328" i="1"/>
  <c r="AN328" i="1"/>
  <c r="AW328" i="1"/>
  <c r="K328" i="1"/>
  <c r="AT328" i="1"/>
  <c r="BA328" i="1"/>
  <c r="BV328" i="1"/>
  <c r="U328" i="1"/>
  <c r="R328" i="1"/>
  <c r="BY328" i="1"/>
  <c r="N328" i="1"/>
  <c r="Y328" i="1"/>
  <c r="AA328" i="1" s="1"/>
  <c r="AB328" i="1"/>
  <c r="BK328" i="1"/>
  <c r="CA328" i="1"/>
  <c r="BI328" i="1"/>
  <c r="AY328" i="1"/>
  <c r="W328" i="1"/>
  <c r="AD328" i="1"/>
  <c r="BF328" i="1"/>
  <c r="BH328" i="1"/>
  <c r="AR328" i="1"/>
  <c r="P328" i="1"/>
  <c r="BV324" i="1"/>
  <c r="BW324" i="1"/>
  <c r="BY324" i="1"/>
  <c r="CA324" i="1"/>
  <c r="BT324" i="1"/>
  <c r="BR324" i="1"/>
  <c r="BP324" i="1"/>
  <c r="BF324" i="1"/>
  <c r="BD324" i="1"/>
  <c r="BO324" i="1"/>
  <c r="BA324" i="1"/>
  <c r="AY324" i="1"/>
  <c r="BB324" i="1"/>
  <c r="AW324" i="1"/>
  <c r="R324" i="1"/>
  <c r="K324" i="1"/>
  <c r="AU324" i="1"/>
  <c r="AN324" i="1"/>
  <c r="AT324" i="1"/>
  <c r="AP324" i="1"/>
  <c r="AM324" i="1"/>
  <c r="AR324" i="1"/>
  <c r="W324" i="1"/>
  <c r="U324" i="1"/>
  <c r="S324" i="1"/>
  <c r="L324" i="1"/>
  <c r="N324" i="1"/>
  <c r="P324" i="1"/>
  <c r="Z324" i="1"/>
  <c r="AB324" i="1"/>
  <c r="BM324" i="1"/>
  <c r="BI324" i="1"/>
  <c r="Y324" i="1"/>
  <c r="BK324" i="1"/>
  <c r="BH324" i="1"/>
  <c r="AD324" i="1"/>
  <c r="BV320" i="1"/>
  <c r="BW320" i="1"/>
  <c r="BY320" i="1"/>
  <c r="CA320" i="1"/>
  <c r="BT320" i="1"/>
  <c r="AY320" i="1"/>
  <c r="BR320" i="1"/>
  <c r="BP320" i="1"/>
  <c r="BO320" i="1"/>
  <c r="AN320" i="1"/>
  <c r="R320" i="1"/>
  <c r="AW320" i="1"/>
  <c r="AP320" i="1"/>
  <c r="AD320" i="1"/>
  <c r="AR320" i="1"/>
  <c r="AU320" i="1"/>
  <c r="Z320" i="1"/>
  <c r="AT320" i="1"/>
  <c r="Y320" i="1"/>
  <c r="AM320" i="1"/>
  <c r="W320" i="1"/>
  <c r="U320" i="1"/>
  <c r="K320" i="1"/>
  <c r="S320" i="1"/>
  <c r="N320" i="1"/>
  <c r="P320" i="1"/>
  <c r="L320" i="1"/>
  <c r="AB320" i="1"/>
  <c r="BB320" i="1"/>
  <c r="BD320" i="1"/>
  <c r="BA320" i="1"/>
  <c r="BK320" i="1"/>
  <c r="BH320" i="1"/>
  <c r="BI320" i="1"/>
  <c r="BM320" i="1"/>
  <c r="BF320" i="1"/>
  <c r="BV316" i="1"/>
  <c r="BW316" i="1"/>
  <c r="BY316" i="1"/>
  <c r="CA316" i="1"/>
  <c r="BT316" i="1"/>
  <c r="BD316" i="1"/>
  <c r="BF316" i="1"/>
  <c r="BA316" i="1"/>
  <c r="AY316" i="1"/>
  <c r="BB316" i="1"/>
  <c r="BR316" i="1"/>
  <c r="BP316" i="1"/>
  <c r="BO316" i="1"/>
  <c r="AB316" i="1"/>
  <c r="AD316" i="1"/>
  <c r="K316" i="1"/>
  <c r="Y316" i="1"/>
  <c r="Z316" i="1"/>
  <c r="AW316" i="1"/>
  <c r="AU316" i="1"/>
  <c r="AM316" i="1"/>
  <c r="AR316" i="1"/>
  <c r="AN316" i="1"/>
  <c r="AT316" i="1"/>
  <c r="AP316" i="1"/>
  <c r="N316" i="1"/>
  <c r="P316" i="1"/>
  <c r="L316" i="1"/>
  <c r="S316" i="1"/>
  <c r="U316" i="1"/>
  <c r="R316" i="1"/>
  <c r="BH316" i="1"/>
  <c r="BM316" i="1"/>
  <c r="BK316" i="1"/>
  <c r="BI316" i="1"/>
  <c r="W316" i="1"/>
  <c r="N312" i="1"/>
  <c r="BO312" i="1"/>
  <c r="BP312" i="1"/>
  <c r="BW312" i="1"/>
  <c r="Z312" i="1"/>
  <c r="AN312" i="1"/>
  <c r="BV312" i="1"/>
  <c r="R312" i="1"/>
  <c r="AU312" i="1"/>
  <c r="U312" i="1"/>
  <c r="AB312" i="1"/>
  <c r="BB312" i="1"/>
  <c r="S312" i="1"/>
  <c r="BA312" i="1"/>
  <c r="BR312" i="1"/>
  <c r="AW312" i="1"/>
  <c r="BY312" i="1"/>
  <c r="L312" i="1"/>
  <c r="AT312" i="1"/>
  <c r="K312" i="1"/>
  <c r="AP312" i="1"/>
  <c r="BD312" i="1"/>
  <c r="Y312" i="1"/>
  <c r="AM312" i="1"/>
  <c r="P312" i="1"/>
  <c r="W312" i="1"/>
  <c r="BH312" i="1"/>
  <c r="AR312" i="1"/>
  <c r="BK312" i="1"/>
  <c r="AY312" i="1"/>
  <c r="BT312" i="1"/>
  <c r="BI312" i="1"/>
  <c r="CA312" i="1"/>
  <c r="AD312" i="1"/>
  <c r="BF312" i="1"/>
  <c r="CA308" i="1"/>
  <c r="BY308" i="1"/>
  <c r="BV308" i="1"/>
  <c r="BW308" i="1"/>
  <c r="BP308" i="1"/>
  <c r="BO308" i="1"/>
  <c r="BT308" i="1"/>
  <c r="BR308" i="1"/>
  <c r="BA308" i="1"/>
  <c r="BF308" i="1"/>
  <c r="AY308" i="1"/>
  <c r="BD308" i="1"/>
  <c r="AW308" i="1"/>
  <c r="BB308" i="1"/>
  <c r="AU308" i="1"/>
  <c r="AP308" i="1"/>
  <c r="AR308" i="1"/>
  <c r="AD308" i="1"/>
  <c r="Z308" i="1"/>
  <c r="AT308" i="1"/>
  <c r="AB308" i="1"/>
  <c r="AN308" i="1"/>
  <c r="Y308" i="1"/>
  <c r="AM308" i="1"/>
  <c r="U308" i="1"/>
  <c r="R308" i="1"/>
  <c r="N308" i="1"/>
  <c r="K308" i="1"/>
  <c r="BI308" i="1"/>
  <c r="BH308" i="1"/>
  <c r="BK308" i="1"/>
  <c r="S308" i="1"/>
  <c r="L308" i="1"/>
  <c r="BM308" i="1"/>
  <c r="P308" i="1"/>
  <c r="W308" i="1"/>
  <c r="CA304" i="1"/>
  <c r="BY304" i="1"/>
  <c r="BW304" i="1"/>
  <c r="BV304" i="1"/>
  <c r="BO304" i="1"/>
  <c r="BR304" i="1"/>
  <c r="BP304" i="1"/>
  <c r="BF304" i="1"/>
  <c r="AY304" i="1"/>
  <c r="BT304" i="1"/>
  <c r="BA304" i="1"/>
  <c r="AU304" i="1"/>
  <c r="BD304" i="1"/>
  <c r="AW304" i="1"/>
  <c r="BB304" i="1"/>
  <c r="P304" i="1"/>
  <c r="AN304" i="1"/>
  <c r="U304" i="1"/>
  <c r="R304" i="1"/>
  <c r="AT304" i="1"/>
  <c r="AV304" i="1" s="1"/>
  <c r="W304" i="1"/>
  <c r="S304" i="1"/>
  <c r="AM304" i="1"/>
  <c r="AP304" i="1"/>
  <c r="L304" i="1"/>
  <c r="AR304" i="1"/>
  <c r="N304" i="1"/>
  <c r="K304" i="1"/>
  <c r="AB304" i="1"/>
  <c r="Y304" i="1"/>
  <c r="Z304" i="1"/>
  <c r="BK304" i="1"/>
  <c r="BH304" i="1"/>
  <c r="BM304" i="1"/>
  <c r="BI304" i="1"/>
  <c r="AD304" i="1"/>
  <c r="BM341" i="1"/>
  <c r="BM367" i="1"/>
  <c r="BM332" i="1"/>
  <c r="N367" i="1"/>
  <c r="BF367" i="1"/>
  <c r="BW367" i="1"/>
  <c r="BB367" i="1"/>
  <c r="R367" i="1"/>
  <c r="S367" i="1"/>
  <c r="AN367" i="1"/>
  <c r="BY367" i="1"/>
  <c r="CA367" i="1"/>
  <c r="BP367" i="1"/>
  <c r="Z367" i="1"/>
  <c r="BV367" i="1"/>
  <c r="AU367" i="1"/>
  <c r="BD367" i="1"/>
  <c r="BA367" i="1"/>
  <c r="Y367" i="1"/>
  <c r="AM367" i="1"/>
  <c r="AT367" i="1"/>
  <c r="AW367" i="1"/>
  <c r="AB367" i="1"/>
  <c r="L367" i="1"/>
  <c r="BR367" i="1"/>
  <c r="AP367" i="1"/>
  <c r="K367" i="1"/>
  <c r="BO367" i="1"/>
  <c r="P367" i="1"/>
  <c r="U367" i="1"/>
  <c r="BT367" i="1"/>
  <c r="AD367" i="1"/>
  <c r="BI367" i="1"/>
  <c r="AR367" i="1"/>
  <c r="W367" i="1"/>
  <c r="BH367" i="1"/>
  <c r="BK367" i="1"/>
  <c r="AY367" i="1"/>
  <c r="N363" i="1"/>
  <c r="S363" i="1"/>
  <c r="Z363" i="1"/>
  <c r="BB363" i="1"/>
  <c r="AU363" i="1"/>
  <c r="BA363" i="1"/>
  <c r="AN363" i="1"/>
  <c r="BP363" i="1"/>
  <c r="BV363" i="1"/>
  <c r="BW363" i="1"/>
  <c r="AM363" i="1"/>
  <c r="AP363" i="1"/>
  <c r="R363" i="1"/>
  <c r="K363" i="1"/>
  <c r="L363" i="1"/>
  <c r="BY363" i="1"/>
  <c r="Y363" i="1"/>
  <c r="BR363" i="1"/>
  <c r="BD363" i="1"/>
  <c r="P363" i="1"/>
  <c r="U363" i="1"/>
  <c r="AW363" i="1"/>
  <c r="AB363" i="1"/>
  <c r="BO363" i="1"/>
  <c r="AT363" i="1"/>
  <c r="CA363" i="1"/>
  <c r="BI363" i="1"/>
  <c r="BT363" i="1"/>
  <c r="AY363" i="1"/>
  <c r="BF363" i="1"/>
  <c r="BK363" i="1"/>
  <c r="BH363" i="1"/>
  <c r="AR363" i="1"/>
  <c r="AD363" i="1"/>
  <c r="W363" i="1"/>
  <c r="CA359" i="1"/>
  <c r="BY359" i="1"/>
  <c r="BV359" i="1"/>
  <c r="BW359" i="1"/>
  <c r="BD359" i="1"/>
  <c r="AW359" i="1"/>
  <c r="BB359" i="1"/>
  <c r="BA359" i="1"/>
  <c r="AU359" i="1"/>
  <c r="AT359" i="1"/>
  <c r="AY359" i="1"/>
  <c r="BF359" i="1"/>
  <c r="S359" i="1"/>
  <c r="AB359" i="1"/>
  <c r="AN359" i="1"/>
  <c r="Z359" i="1"/>
  <c r="P359" i="1"/>
  <c r="N359" i="1"/>
  <c r="AM359" i="1"/>
  <c r="AD359" i="1"/>
  <c r="AP359" i="1"/>
  <c r="Y359" i="1"/>
  <c r="W359" i="1"/>
  <c r="U359" i="1"/>
  <c r="R359" i="1"/>
  <c r="AR359" i="1"/>
  <c r="L359" i="1"/>
  <c r="K359" i="1"/>
  <c r="BP359" i="1"/>
  <c r="BR359" i="1"/>
  <c r="BI359" i="1"/>
  <c r="BO359" i="1"/>
  <c r="BH359" i="1"/>
  <c r="BK359" i="1"/>
  <c r="BM359" i="1"/>
  <c r="BT359" i="1"/>
  <c r="BV355" i="1"/>
  <c r="BW355" i="1"/>
  <c r="BY355" i="1"/>
  <c r="CA355" i="1"/>
  <c r="BR355" i="1"/>
  <c r="BP355" i="1"/>
  <c r="BT355" i="1"/>
  <c r="BO355" i="1"/>
  <c r="AY355" i="1"/>
  <c r="AM355" i="1"/>
  <c r="K355" i="1"/>
  <c r="AW355" i="1"/>
  <c r="AP355" i="1"/>
  <c r="AR355" i="1"/>
  <c r="AD355" i="1"/>
  <c r="AU355" i="1"/>
  <c r="AN355" i="1"/>
  <c r="AT355" i="1"/>
  <c r="AB355" i="1"/>
  <c r="Z355" i="1"/>
  <c r="S355" i="1"/>
  <c r="Y355" i="1"/>
  <c r="R355" i="1"/>
  <c r="P355" i="1"/>
  <c r="L355" i="1"/>
  <c r="W355" i="1"/>
  <c r="U355" i="1"/>
  <c r="N355" i="1"/>
  <c r="BD355" i="1"/>
  <c r="BA355" i="1"/>
  <c r="BH355" i="1"/>
  <c r="BM355" i="1"/>
  <c r="BK355" i="1"/>
  <c r="BB355" i="1"/>
  <c r="BI355" i="1"/>
  <c r="BF355" i="1"/>
  <c r="CA351" i="1"/>
  <c r="BY351" i="1"/>
  <c r="BV351" i="1"/>
  <c r="BW351" i="1"/>
  <c r="BD351" i="1"/>
  <c r="AW351" i="1"/>
  <c r="BB351" i="1"/>
  <c r="BA351" i="1"/>
  <c r="AU351" i="1"/>
  <c r="BF351" i="1"/>
  <c r="BT351" i="1"/>
  <c r="AY351" i="1"/>
  <c r="BR351" i="1"/>
  <c r="BP351" i="1"/>
  <c r="BO351" i="1"/>
  <c r="AN351" i="1"/>
  <c r="AB351" i="1"/>
  <c r="U351" i="1"/>
  <c r="R351" i="1"/>
  <c r="Z351" i="1"/>
  <c r="S351" i="1"/>
  <c r="AT351" i="1"/>
  <c r="AM351" i="1"/>
  <c r="AD351" i="1"/>
  <c r="AP351" i="1"/>
  <c r="AR351" i="1"/>
  <c r="Y351" i="1"/>
  <c r="W351" i="1"/>
  <c r="N351" i="1"/>
  <c r="K351" i="1"/>
  <c r="BK351" i="1"/>
  <c r="BH351" i="1"/>
  <c r="L351" i="1"/>
  <c r="BM351" i="1"/>
  <c r="BI351" i="1"/>
  <c r="P351" i="1"/>
  <c r="BV347" i="1"/>
  <c r="BW347" i="1"/>
  <c r="BY347" i="1"/>
  <c r="CA347" i="1"/>
  <c r="BO347" i="1"/>
  <c r="BT347" i="1"/>
  <c r="BR347" i="1"/>
  <c r="BP347" i="1"/>
  <c r="BD347" i="1"/>
  <c r="AY347" i="1"/>
  <c r="BA347" i="1"/>
  <c r="BB347" i="1"/>
  <c r="BF347" i="1"/>
  <c r="AN347" i="1"/>
  <c r="AP347" i="1"/>
  <c r="AW347" i="1"/>
  <c r="AM347" i="1"/>
  <c r="AB347" i="1"/>
  <c r="Z347" i="1"/>
  <c r="AD347" i="1"/>
  <c r="AU347" i="1"/>
  <c r="Y347" i="1"/>
  <c r="AT347" i="1"/>
  <c r="AR347" i="1"/>
  <c r="R347" i="1"/>
  <c r="U347" i="1"/>
  <c r="BM347" i="1"/>
  <c r="L347" i="1"/>
  <c r="BI347" i="1"/>
  <c r="BK347" i="1"/>
  <c r="BH347" i="1"/>
  <c r="N347" i="1"/>
  <c r="S347" i="1"/>
  <c r="K347" i="1"/>
  <c r="P347" i="1"/>
  <c r="W347" i="1"/>
  <c r="Z343" i="1"/>
  <c r="S343" i="1"/>
  <c r="BP343" i="1"/>
  <c r="BB343" i="1"/>
  <c r="BW343" i="1"/>
  <c r="AN343" i="1"/>
  <c r="AU343" i="1"/>
  <c r="BR343" i="1"/>
  <c r="U343" i="1"/>
  <c r="AP343" i="1"/>
  <c r="BO343" i="1"/>
  <c r="BQ343" i="1" s="1"/>
  <c r="AT343" i="1"/>
  <c r="BA343" i="1"/>
  <c r="BY343" i="1"/>
  <c r="K343" i="1"/>
  <c r="BV343" i="1"/>
  <c r="AW343" i="1"/>
  <c r="R343" i="1"/>
  <c r="AB343" i="1"/>
  <c r="Y343" i="1"/>
  <c r="L343" i="1"/>
  <c r="AM343" i="1"/>
  <c r="AO343" i="1" s="1"/>
  <c r="N343" i="1"/>
  <c r="BD343" i="1"/>
  <c r="W343" i="1"/>
  <c r="BI343" i="1"/>
  <c r="CA343" i="1"/>
  <c r="BH343" i="1"/>
  <c r="AY343" i="1"/>
  <c r="AD343" i="1"/>
  <c r="BF343" i="1"/>
  <c r="AR343" i="1"/>
  <c r="BT343" i="1"/>
  <c r="P343" i="1"/>
  <c r="BK343" i="1"/>
  <c r="S339" i="1"/>
  <c r="BP339" i="1"/>
  <c r="Z339" i="1"/>
  <c r="AN339" i="1"/>
  <c r="AU339" i="1"/>
  <c r="BW339" i="1"/>
  <c r="BA339" i="1"/>
  <c r="K339" i="1"/>
  <c r="BY339" i="1"/>
  <c r="BO339" i="1"/>
  <c r="BR339" i="1"/>
  <c r="U339" i="1"/>
  <c r="AW339" i="1"/>
  <c r="AP339" i="1"/>
  <c r="N339" i="1"/>
  <c r="Y339" i="1"/>
  <c r="R339" i="1"/>
  <c r="T339" i="1" s="1"/>
  <c r="L339" i="1"/>
  <c r="AB339" i="1"/>
  <c r="BV339" i="1"/>
  <c r="AT339" i="1"/>
  <c r="AV339" i="1" s="1"/>
  <c r="AX339" i="1" s="1"/>
  <c r="AM339" i="1"/>
  <c r="BD339" i="1"/>
  <c r="BB339" i="1"/>
  <c r="BK339" i="1"/>
  <c r="AD339" i="1"/>
  <c r="BH339" i="1"/>
  <c r="BF339" i="1"/>
  <c r="AY339" i="1"/>
  <c r="BT339" i="1"/>
  <c r="BI339" i="1"/>
  <c r="W339" i="1"/>
  <c r="AR339" i="1"/>
  <c r="CA339" i="1"/>
  <c r="P339" i="1"/>
  <c r="BV335" i="1"/>
  <c r="BW335" i="1"/>
  <c r="BY335" i="1"/>
  <c r="CA335" i="1"/>
  <c r="BT335" i="1"/>
  <c r="BA335" i="1"/>
  <c r="BR335" i="1"/>
  <c r="BP335" i="1"/>
  <c r="BO335" i="1"/>
  <c r="BB335" i="1"/>
  <c r="BD335" i="1"/>
  <c r="BF335" i="1"/>
  <c r="Z335" i="1"/>
  <c r="U335" i="1"/>
  <c r="AM335" i="1"/>
  <c r="Y335" i="1"/>
  <c r="AR335" i="1"/>
  <c r="W335" i="1"/>
  <c r="K335" i="1"/>
  <c r="AP335" i="1"/>
  <c r="S335" i="1"/>
  <c r="AB335" i="1"/>
  <c r="AN335" i="1"/>
  <c r="AD335" i="1"/>
  <c r="R335" i="1"/>
  <c r="L335" i="1"/>
  <c r="N335" i="1"/>
  <c r="P335" i="1"/>
  <c r="AT335" i="1"/>
  <c r="AY335" i="1"/>
  <c r="AW335" i="1"/>
  <c r="AU335" i="1"/>
  <c r="BH335" i="1"/>
  <c r="BM335" i="1"/>
  <c r="BI335" i="1"/>
  <c r="BK335" i="1"/>
  <c r="CA331" i="1"/>
  <c r="BY331" i="1"/>
  <c r="BV331" i="1"/>
  <c r="BW331" i="1"/>
  <c r="BP331" i="1"/>
  <c r="BO331" i="1"/>
  <c r="BF331" i="1"/>
  <c r="AU331" i="1"/>
  <c r="BD331" i="1"/>
  <c r="BB331" i="1"/>
  <c r="AW331" i="1"/>
  <c r="BT331" i="1"/>
  <c r="BR331" i="1"/>
  <c r="BA331" i="1"/>
  <c r="AY331" i="1"/>
  <c r="Y331" i="1"/>
  <c r="AN331" i="1"/>
  <c r="AM331" i="1"/>
  <c r="AD331" i="1"/>
  <c r="AT331" i="1"/>
  <c r="AP331" i="1"/>
  <c r="Z331" i="1"/>
  <c r="AB331" i="1"/>
  <c r="AR331" i="1"/>
  <c r="U331" i="1"/>
  <c r="N331" i="1"/>
  <c r="BI331" i="1"/>
  <c r="L331" i="1"/>
  <c r="R331" i="1"/>
  <c r="BK331" i="1"/>
  <c r="S331" i="1"/>
  <c r="BH331" i="1"/>
  <c r="BM331" i="1"/>
  <c r="K331" i="1"/>
  <c r="W331" i="1"/>
  <c r="P331" i="1"/>
  <c r="CA327" i="1"/>
  <c r="BY327" i="1"/>
  <c r="BV327" i="1"/>
  <c r="BW327" i="1"/>
  <c r="BP327" i="1"/>
  <c r="BO327" i="1"/>
  <c r="BT327" i="1"/>
  <c r="BR327" i="1"/>
  <c r="BD327" i="1"/>
  <c r="AU327" i="1"/>
  <c r="AY327" i="1"/>
  <c r="AW327" i="1"/>
  <c r="BB327" i="1"/>
  <c r="BA327" i="1"/>
  <c r="BF327" i="1"/>
  <c r="Y327" i="1"/>
  <c r="AN327" i="1"/>
  <c r="Z327" i="1"/>
  <c r="N327" i="1"/>
  <c r="AB327" i="1"/>
  <c r="AM327" i="1"/>
  <c r="AP327" i="1"/>
  <c r="AR327" i="1"/>
  <c r="AT327" i="1"/>
  <c r="AD327" i="1"/>
  <c r="U327" i="1"/>
  <c r="R327" i="1"/>
  <c r="P327" i="1"/>
  <c r="L327" i="1"/>
  <c r="BH327" i="1"/>
  <c r="BK327" i="1"/>
  <c r="BM327" i="1"/>
  <c r="S327" i="1"/>
  <c r="BI327" i="1"/>
  <c r="K327" i="1"/>
  <c r="W327" i="1"/>
  <c r="CA323" i="1"/>
  <c r="BY323" i="1"/>
  <c r="BV323" i="1"/>
  <c r="BW323" i="1"/>
  <c r="BP323" i="1"/>
  <c r="BO323" i="1"/>
  <c r="BT323" i="1"/>
  <c r="BD323" i="1"/>
  <c r="AW323" i="1"/>
  <c r="AU323" i="1"/>
  <c r="BR323" i="1"/>
  <c r="BF323" i="1"/>
  <c r="BB323" i="1"/>
  <c r="BA323" i="1"/>
  <c r="AY323" i="1"/>
  <c r="AT323" i="1"/>
  <c r="N323" i="1"/>
  <c r="AM323" i="1"/>
  <c r="U323" i="1"/>
  <c r="AB323" i="1"/>
  <c r="S323" i="1"/>
  <c r="R323" i="1"/>
  <c r="Y323" i="1"/>
  <c r="AP323" i="1"/>
  <c r="BK323" i="1"/>
  <c r="BH323" i="1"/>
  <c r="AN323" i="1"/>
  <c r="BM323" i="1"/>
  <c r="Z323" i="1"/>
  <c r="K323" i="1"/>
  <c r="BI323" i="1"/>
  <c r="L323" i="1"/>
  <c r="AR323" i="1"/>
  <c r="AD323" i="1"/>
  <c r="W323" i="1"/>
  <c r="P323" i="1"/>
  <c r="CA319" i="1"/>
  <c r="BY319" i="1"/>
  <c r="BV319" i="1"/>
  <c r="BW319" i="1"/>
  <c r="BP319" i="1"/>
  <c r="BO319" i="1"/>
  <c r="BF319" i="1"/>
  <c r="BD319" i="1"/>
  <c r="AY319" i="1"/>
  <c r="AW319" i="1"/>
  <c r="AU319" i="1"/>
  <c r="AT319" i="1"/>
  <c r="BT319" i="1"/>
  <c r="BR319" i="1"/>
  <c r="BB319" i="1"/>
  <c r="BA319" i="1"/>
  <c r="S319" i="1"/>
  <c r="AM319" i="1"/>
  <c r="AP319" i="1"/>
  <c r="AR319" i="1"/>
  <c r="P319" i="1"/>
  <c r="N319" i="1"/>
  <c r="AN319" i="1"/>
  <c r="U319" i="1"/>
  <c r="R319" i="1"/>
  <c r="W319" i="1"/>
  <c r="L319" i="1"/>
  <c r="K319" i="1"/>
  <c r="Y319" i="1"/>
  <c r="AB319" i="1"/>
  <c r="BH319" i="1"/>
  <c r="BM319" i="1"/>
  <c r="Z319" i="1"/>
  <c r="BI319" i="1"/>
  <c r="BK319" i="1"/>
  <c r="AD319" i="1"/>
  <c r="CA315" i="1"/>
  <c r="BY315" i="1"/>
  <c r="BV315" i="1"/>
  <c r="BW315" i="1"/>
  <c r="BP315" i="1"/>
  <c r="BO315" i="1"/>
  <c r="BR315" i="1"/>
  <c r="BT315" i="1"/>
  <c r="AW315" i="1"/>
  <c r="AY315" i="1"/>
  <c r="AU315" i="1"/>
  <c r="AT315" i="1"/>
  <c r="AM315" i="1"/>
  <c r="U315" i="1"/>
  <c r="R315" i="1"/>
  <c r="P315" i="1"/>
  <c r="AP315" i="1"/>
  <c r="AR315" i="1"/>
  <c r="S315" i="1"/>
  <c r="W315" i="1"/>
  <c r="AN315" i="1"/>
  <c r="N315" i="1"/>
  <c r="L315" i="1"/>
  <c r="K315" i="1"/>
  <c r="BA315" i="1"/>
  <c r="BD315" i="1"/>
  <c r="BB315" i="1"/>
  <c r="Y315" i="1"/>
  <c r="AB315" i="1"/>
  <c r="BI315" i="1"/>
  <c r="BK315" i="1"/>
  <c r="BM315" i="1"/>
  <c r="BH315" i="1"/>
  <c r="Z315" i="1"/>
  <c r="BF315" i="1"/>
  <c r="AD315" i="1"/>
  <c r="BP311" i="1"/>
  <c r="Z311" i="1"/>
  <c r="AT311" i="1"/>
  <c r="BV311" i="1"/>
  <c r="BB311" i="1"/>
  <c r="BW311" i="1"/>
  <c r="AN311" i="1"/>
  <c r="S311" i="1"/>
  <c r="BO311" i="1"/>
  <c r="BQ311" i="1" s="1"/>
  <c r="BA311" i="1"/>
  <c r="N311" i="1"/>
  <c r="BR311" i="1"/>
  <c r="AU311" i="1"/>
  <c r="BY311" i="1"/>
  <c r="AM311" i="1"/>
  <c r="Y311" i="1"/>
  <c r="L311" i="1"/>
  <c r="R311" i="1"/>
  <c r="U311" i="1"/>
  <c r="AW311" i="1"/>
  <c r="AB311" i="1"/>
  <c r="K311" i="1"/>
  <c r="BD311" i="1"/>
  <c r="AP311" i="1"/>
  <c r="AR311" i="1"/>
  <c r="BF311" i="1"/>
  <c r="BT311" i="1"/>
  <c r="AD311" i="1"/>
  <c r="AY311" i="1"/>
  <c r="BH311" i="1"/>
  <c r="BI311" i="1"/>
  <c r="BK311" i="1"/>
  <c r="CA311" i="1"/>
  <c r="W311" i="1"/>
  <c r="P311" i="1"/>
  <c r="BV307" i="1"/>
  <c r="BW307" i="1"/>
  <c r="BY307" i="1"/>
  <c r="CA307" i="1"/>
  <c r="AB307" i="1"/>
  <c r="BP307" i="1"/>
  <c r="BT307" i="1"/>
  <c r="BO307" i="1"/>
  <c r="BR307" i="1"/>
  <c r="BA307" i="1"/>
  <c r="BB307" i="1"/>
  <c r="AY307" i="1"/>
  <c r="BF307" i="1"/>
  <c r="BD307" i="1"/>
  <c r="AU307" i="1"/>
  <c r="S307" i="1"/>
  <c r="U307" i="1"/>
  <c r="AT307" i="1"/>
  <c r="Y307" i="1"/>
  <c r="Z307" i="1"/>
  <c r="R307" i="1"/>
  <c r="AP307" i="1"/>
  <c r="AR307" i="1"/>
  <c r="AN307" i="1"/>
  <c r="AW307" i="1"/>
  <c r="AD307" i="1"/>
  <c r="W307" i="1"/>
  <c r="N307" i="1"/>
  <c r="AM307" i="1"/>
  <c r="P307" i="1"/>
  <c r="K307" i="1"/>
  <c r="L307" i="1"/>
  <c r="BH307" i="1"/>
  <c r="BI307" i="1"/>
  <c r="BM307" i="1"/>
  <c r="BK307" i="1"/>
  <c r="BM352" i="1"/>
  <c r="BM349" i="1"/>
  <c r="BM311" i="1"/>
  <c r="BM328" i="1"/>
  <c r="BM313" i="1"/>
  <c r="BM344" i="1"/>
  <c r="S366" i="1"/>
  <c r="BB366" i="1"/>
  <c r="BO366" i="1"/>
  <c r="AN366" i="1"/>
  <c r="Z366" i="1"/>
  <c r="BW366" i="1"/>
  <c r="BV366" i="1"/>
  <c r="AU366" i="1"/>
  <c r="BP366" i="1"/>
  <c r="Y366" i="1"/>
  <c r="BA366" i="1"/>
  <c r="L366" i="1"/>
  <c r="AM366" i="1"/>
  <c r="K366" i="1"/>
  <c r="R366" i="1"/>
  <c r="BR366" i="1"/>
  <c r="AP366" i="1"/>
  <c r="U366" i="1"/>
  <c r="AB366" i="1"/>
  <c r="AW366" i="1"/>
  <c r="BY366" i="1"/>
  <c r="BD366" i="1"/>
  <c r="AT366" i="1"/>
  <c r="N366" i="1"/>
  <c r="BK366" i="1"/>
  <c r="BF366" i="1"/>
  <c r="AD366" i="1"/>
  <c r="AY366" i="1"/>
  <c r="W366" i="1"/>
  <c r="BH366" i="1"/>
  <c r="BT366" i="1"/>
  <c r="BI366" i="1"/>
  <c r="AR366" i="1"/>
  <c r="CA366" i="1"/>
  <c r="P366" i="1"/>
  <c r="BV362" i="1"/>
  <c r="BW362" i="1"/>
  <c r="BY362" i="1"/>
  <c r="CA362" i="1"/>
  <c r="BT362" i="1"/>
  <c r="BP362" i="1"/>
  <c r="BR362" i="1"/>
  <c r="BD362" i="1"/>
  <c r="BO362" i="1"/>
  <c r="BF362" i="1"/>
  <c r="BA362" i="1"/>
  <c r="AY362" i="1"/>
  <c r="BB362" i="1"/>
  <c r="AR362" i="1"/>
  <c r="AU362" i="1"/>
  <c r="AP362" i="1"/>
  <c r="AT362" i="1"/>
  <c r="AM362" i="1"/>
  <c r="AN362" i="1"/>
  <c r="K362" i="1"/>
  <c r="L362" i="1"/>
  <c r="N362" i="1"/>
  <c r="AW362" i="1"/>
  <c r="P362" i="1"/>
  <c r="U362" i="1"/>
  <c r="AB362" i="1"/>
  <c r="Y362" i="1"/>
  <c r="BH362" i="1"/>
  <c r="Z362" i="1"/>
  <c r="BM362" i="1"/>
  <c r="BK362" i="1"/>
  <c r="BI362" i="1"/>
  <c r="S362" i="1"/>
  <c r="R362" i="1"/>
  <c r="W362" i="1"/>
  <c r="AD362" i="1"/>
  <c r="BY358" i="1"/>
  <c r="BP358" i="1"/>
  <c r="AN358" i="1"/>
  <c r="AU358" i="1"/>
  <c r="BB358" i="1"/>
  <c r="BW358" i="1"/>
  <c r="CA358" i="1"/>
  <c r="BV358" i="1"/>
  <c r="AT358" i="1"/>
  <c r="S358" i="1"/>
  <c r="BR358" i="1"/>
  <c r="BD358" i="1"/>
  <c r="L358" i="1"/>
  <c r="K358" i="1"/>
  <c r="Y358" i="1"/>
  <c r="R358" i="1"/>
  <c r="AP358" i="1"/>
  <c r="AB358" i="1"/>
  <c r="N358" i="1"/>
  <c r="U358" i="1"/>
  <c r="Z358" i="1"/>
  <c r="BO358" i="1"/>
  <c r="AW358" i="1"/>
  <c r="AM358" i="1"/>
  <c r="BA358" i="1"/>
  <c r="W358" i="1"/>
  <c r="BH358" i="1"/>
  <c r="BI358" i="1"/>
  <c r="BF358" i="1"/>
  <c r="AY358" i="1"/>
  <c r="BK358" i="1"/>
  <c r="AD358" i="1"/>
  <c r="BT358" i="1"/>
  <c r="AR358" i="1"/>
  <c r="P358" i="1"/>
  <c r="S354" i="1"/>
  <c r="Z354" i="1"/>
  <c r="BP354" i="1"/>
  <c r="BV354" i="1"/>
  <c r="AN354" i="1"/>
  <c r="AU354" i="1"/>
  <c r="BW354" i="1"/>
  <c r="BA354" i="1"/>
  <c r="N354" i="1"/>
  <c r="BB354" i="1"/>
  <c r="BD354" i="1"/>
  <c r="Y354" i="1"/>
  <c r="AT354" i="1"/>
  <c r="AB354" i="1"/>
  <c r="BR354" i="1"/>
  <c r="L354" i="1"/>
  <c r="U354" i="1"/>
  <c r="R354" i="1"/>
  <c r="BY354" i="1"/>
  <c r="K354" i="1"/>
  <c r="AP354" i="1"/>
  <c r="AM354" i="1"/>
  <c r="AW354" i="1"/>
  <c r="BO354" i="1"/>
  <c r="AY354" i="1"/>
  <c r="BT354" i="1"/>
  <c r="AD354" i="1"/>
  <c r="BF354" i="1"/>
  <c r="AR354" i="1"/>
  <c r="CA354" i="1"/>
  <c r="BK354" i="1"/>
  <c r="BH354" i="1"/>
  <c r="W354" i="1"/>
  <c r="BI354" i="1"/>
  <c r="P354" i="1"/>
  <c r="BV350" i="1"/>
  <c r="AM350" i="1"/>
  <c r="BW350" i="1"/>
  <c r="BY350" i="1"/>
  <c r="CA350" i="1"/>
  <c r="BT350" i="1"/>
  <c r="BP350" i="1"/>
  <c r="AY350" i="1"/>
  <c r="BD350" i="1"/>
  <c r="BO350" i="1"/>
  <c r="BA350" i="1"/>
  <c r="BF350" i="1"/>
  <c r="BR350" i="1"/>
  <c r="BB350" i="1"/>
  <c r="AP350" i="1"/>
  <c r="AW350" i="1"/>
  <c r="AR350" i="1"/>
  <c r="AN350" i="1"/>
  <c r="AO350" i="1" s="1"/>
  <c r="AD350" i="1"/>
  <c r="AU350" i="1"/>
  <c r="AB350" i="1"/>
  <c r="AT350" i="1"/>
  <c r="Y350" i="1"/>
  <c r="K350" i="1"/>
  <c r="Z350" i="1"/>
  <c r="N350" i="1"/>
  <c r="P350" i="1"/>
  <c r="L350" i="1"/>
  <c r="U350" i="1"/>
  <c r="R350" i="1"/>
  <c r="BI350" i="1"/>
  <c r="BM350" i="1"/>
  <c r="S350" i="1"/>
  <c r="BK350" i="1"/>
  <c r="BH350" i="1"/>
  <c r="W350" i="1"/>
  <c r="CA346" i="1"/>
  <c r="P346" i="1"/>
  <c r="Z346" i="1"/>
  <c r="BY346" i="1"/>
  <c r="AD346" i="1"/>
  <c r="BV346" i="1"/>
  <c r="BW346" i="1"/>
  <c r="BP346" i="1"/>
  <c r="BO346" i="1"/>
  <c r="BR346" i="1"/>
  <c r="AW346" i="1"/>
  <c r="BT346" i="1"/>
  <c r="AY346" i="1"/>
  <c r="AU346" i="1"/>
  <c r="W346" i="1"/>
  <c r="AM346" i="1"/>
  <c r="AP346" i="1"/>
  <c r="U346" i="1"/>
  <c r="R346" i="1"/>
  <c r="AR346" i="1"/>
  <c r="Y346" i="1"/>
  <c r="AT346" i="1"/>
  <c r="AV346" i="1" s="1"/>
  <c r="AB346" i="1"/>
  <c r="S346" i="1"/>
  <c r="N346" i="1"/>
  <c r="AN346" i="1"/>
  <c r="L346" i="1"/>
  <c r="K346" i="1"/>
  <c r="BA346" i="1"/>
  <c r="BD346" i="1"/>
  <c r="BK346" i="1"/>
  <c r="BH346" i="1"/>
  <c r="BM346" i="1"/>
  <c r="BB346" i="1"/>
  <c r="BI346" i="1"/>
  <c r="BF346" i="1"/>
  <c r="BV342" i="1"/>
  <c r="BW342" i="1"/>
  <c r="BY342" i="1"/>
  <c r="CA342" i="1"/>
  <c r="BT342" i="1"/>
  <c r="BO342" i="1"/>
  <c r="AY342" i="1"/>
  <c r="BR342" i="1"/>
  <c r="BP342" i="1"/>
  <c r="AN342" i="1"/>
  <c r="U342" i="1"/>
  <c r="W342" i="1"/>
  <c r="AM342" i="1"/>
  <c r="Z342" i="1"/>
  <c r="S342" i="1"/>
  <c r="AW342" i="1"/>
  <c r="AR342" i="1"/>
  <c r="AB342" i="1"/>
  <c r="Y342" i="1"/>
  <c r="R342" i="1"/>
  <c r="AU342" i="1"/>
  <c r="AT342" i="1"/>
  <c r="AP342" i="1"/>
  <c r="K342" i="1"/>
  <c r="N342" i="1"/>
  <c r="AD342" i="1"/>
  <c r="P342" i="1"/>
  <c r="L342" i="1"/>
  <c r="BA342" i="1"/>
  <c r="BD342" i="1"/>
  <c r="BB342" i="1"/>
  <c r="BK342" i="1"/>
  <c r="BI342" i="1"/>
  <c r="BM342" i="1"/>
  <c r="BH342" i="1"/>
  <c r="BF342" i="1"/>
  <c r="BV338" i="1"/>
  <c r="BW338" i="1"/>
  <c r="BY338" i="1"/>
  <c r="CA338" i="1"/>
  <c r="BO338" i="1"/>
  <c r="BP338" i="1"/>
  <c r="BR338" i="1"/>
  <c r="BT338" i="1"/>
  <c r="BF338" i="1"/>
  <c r="BA338" i="1"/>
  <c r="BB338" i="1"/>
  <c r="AY338" i="1"/>
  <c r="BD338" i="1"/>
  <c r="AT338" i="1"/>
  <c r="AR338" i="1"/>
  <c r="AP338" i="1"/>
  <c r="Z338" i="1"/>
  <c r="Y338" i="1"/>
  <c r="AW338" i="1"/>
  <c r="AD338" i="1"/>
  <c r="AB338" i="1"/>
  <c r="AM338" i="1"/>
  <c r="K338" i="1"/>
  <c r="N338" i="1"/>
  <c r="P338" i="1"/>
  <c r="AU338" i="1"/>
  <c r="AN338" i="1"/>
  <c r="L338" i="1"/>
  <c r="R338" i="1"/>
  <c r="U338" i="1"/>
  <c r="BK338" i="1"/>
  <c r="BI338" i="1"/>
  <c r="S338" i="1"/>
  <c r="BH338" i="1"/>
  <c r="BM338" i="1"/>
  <c r="W338" i="1"/>
  <c r="CA334" i="1"/>
  <c r="BY334" i="1"/>
  <c r="BV334" i="1"/>
  <c r="BW334" i="1"/>
  <c r="BP334" i="1"/>
  <c r="BR334" i="1"/>
  <c r="BO334" i="1"/>
  <c r="BT334" i="1"/>
  <c r="BF334" i="1"/>
  <c r="BD334" i="1"/>
  <c r="BB334" i="1"/>
  <c r="BA334" i="1"/>
  <c r="AR334" i="1"/>
  <c r="N334" i="1"/>
  <c r="P334" i="1"/>
  <c r="AD334" i="1"/>
  <c r="Y334" i="1"/>
  <c r="W334" i="1"/>
  <c r="AN334" i="1"/>
  <c r="U334" i="1"/>
  <c r="R334" i="1"/>
  <c r="AB334" i="1"/>
  <c r="AM334" i="1"/>
  <c r="Z334" i="1"/>
  <c r="S334" i="1"/>
  <c r="K334" i="1"/>
  <c r="AP334" i="1"/>
  <c r="L334" i="1"/>
  <c r="AW334" i="1"/>
  <c r="AU334" i="1"/>
  <c r="AT334" i="1"/>
  <c r="BI334" i="1"/>
  <c r="BH334" i="1"/>
  <c r="BK334" i="1"/>
  <c r="BM334" i="1"/>
  <c r="AY334" i="1"/>
  <c r="AR330" i="1"/>
  <c r="AB330" i="1"/>
  <c r="BV330" i="1"/>
  <c r="AD330" i="1"/>
  <c r="BW330" i="1"/>
  <c r="BY330" i="1"/>
  <c r="CA330" i="1"/>
  <c r="BT330" i="1"/>
  <c r="BP330" i="1"/>
  <c r="BR330" i="1"/>
  <c r="BO330" i="1"/>
  <c r="AP330" i="1"/>
  <c r="Y330" i="1"/>
  <c r="Z330" i="1"/>
  <c r="U330" i="1"/>
  <c r="AM330" i="1"/>
  <c r="AN330" i="1"/>
  <c r="W330" i="1"/>
  <c r="S330" i="1"/>
  <c r="L330" i="1"/>
  <c r="K330" i="1"/>
  <c r="N330" i="1"/>
  <c r="P330" i="1"/>
  <c r="R330" i="1"/>
  <c r="BA330" i="1"/>
  <c r="BD330" i="1"/>
  <c r="BB330" i="1"/>
  <c r="AU330" i="1"/>
  <c r="AW330" i="1"/>
  <c r="BH330" i="1"/>
  <c r="BM330" i="1"/>
  <c r="BI330" i="1"/>
  <c r="BK330" i="1"/>
  <c r="AT330" i="1"/>
  <c r="BF330" i="1"/>
  <c r="AY330" i="1"/>
  <c r="BV326" i="1"/>
  <c r="BW326" i="1"/>
  <c r="BY326" i="1"/>
  <c r="CA326" i="1"/>
  <c r="BT326" i="1"/>
  <c r="BR326" i="1"/>
  <c r="BB326" i="1"/>
  <c r="BF326" i="1"/>
  <c r="BP326" i="1"/>
  <c r="BO326" i="1"/>
  <c r="BD326" i="1"/>
  <c r="AY326" i="1"/>
  <c r="BA326" i="1"/>
  <c r="AM326" i="1"/>
  <c r="AB326" i="1"/>
  <c r="W326" i="1"/>
  <c r="S326" i="1"/>
  <c r="AU326" i="1"/>
  <c r="R326" i="1"/>
  <c r="AT326" i="1"/>
  <c r="AN326" i="1"/>
  <c r="U326" i="1"/>
  <c r="AP326" i="1"/>
  <c r="AR326" i="1"/>
  <c r="Z326" i="1"/>
  <c r="AD326" i="1"/>
  <c r="Y326" i="1"/>
  <c r="AW326" i="1"/>
  <c r="L326" i="1"/>
  <c r="BM326" i="1"/>
  <c r="BH326" i="1"/>
  <c r="BK326" i="1"/>
  <c r="N326" i="1"/>
  <c r="BI326" i="1"/>
  <c r="K326" i="1"/>
  <c r="P326" i="1"/>
  <c r="BV322" i="1"/>
  <c r="BW322" i="1"/>
  <c r="BY322" i="1"/>
  <c r="CA322" i="1"/>
  <c r="BT322" i="1"/>
  <c r="BO322" i="1"/>
  <c r="BD322" i="1"/>
  <c r="BF322" i="1"/>
  <c r="BA322" i="1"/>
  <c r="BR322" i="1"/>
  <c r="BP322" i="1"/>
  <c r="BB322" i="1"/>
  <c r="AY322" i="1"/>
  <c r="AW322" i="1"/>
  <c r="AR322" i="1"/>
  <c r="AN322" i="1"/>
  <c r="K322" i="1"/>
  <c r="AU322" i="1"/>
  <c r="AT322" i="1"/>
  <c r="AP322" i="1"/>
  <c r="AM322" i="1"/>
  <c r="AB322" i="1"/>
  <c r="Y322" i="1"/>
  <c r="P322" i="1"/>
  <c r="Z322" i="1"/>
  <c r="AD322" i="1"/>
  <c r="L322" i="1"/>
  <c r="N322" i="1"/>
  <c r="R322" i="1"/>
  <c r="U322" i="1"/>
  <c r="BM322" i="1"/>
  <c r="BI322" i="1"/>
  <c r="BH322" i="1"/>
  <c r="BK322" i="1"/>
  <c r="S322" i="1"/>
  <c r="W322" i="1"/>
  <c r="AP318" i="1"/>
  <c r="BV318" i="1"/>
  <c r="BW318" i="1"/>
  <c r="BY318" i="1"/>
  <c r="CA318" i="1"/>
  <c r="BO318" i="1"/>
  <c r="BT318" i="1"/>
  <c r="BR318" i="1"/>
  <c r="BD318" i="1"/>
  <c r="AY318" i="1"/>
  <c r="BA318" i="1"/>
  <c r="BP318" i="1"/>
  <c r="BF318" i="1"/>
  <c r="BB318" i="1"/>
  <c r="AB318" i="1"/>
  <c r="AM318" i="1"/>
  <c r="AW318" i="1"/>
  <c r="AR318" i="1"/>
  <c r="AD318" i="1"/>
  <c r="Y318" i="1"/>
  <c r="AU318" i="1"/>
  <c r="AT318" i="1"/>
  <c r="Z318" i="1"/>
  <c r="AN318" i="1"/>
  <c r="U318" i="1"/>
  <c r="N318" i="1"/>
  <c r="BK318" i="1"/>
  <c r="K318" i="1"/>
  <c r="L318" i="1"/>
  <c r="BH318" i="1"/>
  <c r="BI318" i="1"/>
  <c r="R318" i="1"/>
  <c r="S318" i="1"/>
  <c r="BM318" i="1"/>
  <c r="W318" i="1"/>
  <c r="P318" i="1"/>
  <c r="BD314" i="1"/>
  <c r="N314" i="1"/>
  <c r="AP314" i="1"/>
  <c r="BO314" i="1"/>
  <c r="S314" i="1"/>
  <c r="Z314" i="1"/>
  <c r="AR314" i="1"/>
  <c r="AN314" i="1"/>
  <c r="BW314" i="1"/>
  <c r="CA314" i="1"/>
  <c r="R314" i="1"/>
  <c r="AM314" i="1"/>
  <c r="BV314" i="1"/>
  <c r="BP314" i="1"/>
  <c r="BB314" i="1"/>
  <c r="BF314" i="1"/>
  <c r="AU314" i="1"/>
  <c r="U314" i="1"/>
  <c r="Y314" i="1"/>
  <c r="K314" i="1"/>
  <c r="AB314" i="1"/>
  <c r="P314" i="1"/>
  <c r="BA314" i="1"/>
  <c r="BC314" i="1" s="1"/>
  <c r="L314" i="1"/>
  <c r="BR314" i="1"/>
  <c r="BY314" i="1"/>
  <c r="AT314" i="1"/>
  <c r="AW314" i="1"/>
  <c r="AD314" i="1"/>
  <c r="BH314" i="1"/>
  <c r="BI314" i="1"/>
  <c r="W314" i="1"/>
  <c r="BT314" i="1"/>
  <c r="AY314" i="1"/>
  <c r="BK314" i="1"/>
  <c r="BV310" i="1"/>
  <c r="W310" i="1"/>
  <c r="BW310" i="1"/>
  <c r="BY310" i="1"/>
  <c r="CA310" i="1"/>
  <c r="BT310" i="1"/>
  <c r="BR310" i="1"/>
  <c r="BP310" i="1"/>
  <c r="BO310" i="1"/>
  <c r="AY310" i="1"/>
  <c r="AT310" i="1"/>
  <c r="AR310" i="1"/>
  <c r="S310" i="1"/>
  <c r="Y310" i="1"/>
  <c r="R310" i="1"/>
  <c r="K310" i="1"/>
  <c r="AM310" i="1"/>
  <c r="AB310" i="1"/>
  <c r="AW310" i="1"/>
  <c r="AN310" i="1"/>
  <c r="Z310" i="1"/>
  <c r="AU310" i="1"/>
  <c r="AP310" i="1"/>
  <c r="U310" i="1"/>
  <c r="N310" i="1"/>
  <c r="P310" i="1"/>
  <c r="AD310" i="1"/>
  <c r="L310" i="1"/>
  <c r="BA310" i="1"/>
  <c r="BD310" i="1"/>
  <c r="BH310" i="1"/>
  <c r="BI310" i="1"/>
  <c r="BM310" i="1"/>
  <c r="BB310" i="1"/>
  <c r="BK310" i="1"/>
  <c r="BF310" i="1"/>
  <c r="CA306" i="1"/>
  <c r="BY306" i="1"/>
  <c r="BV306" i="1"/>
  <c r="AB306" i="1"/>
  <c r="BW306" i="1"/>
  <c r="BP306" i="1"/>
  <c r="BO306" i="1"/>
  <c r="BT306" i="1"/>
  <c r="AU306" i="1"/>
  <c r="BR306" i="1"/>
  <c r="AY306" i="1"/>
  <c r="AW306" i="1"/>
  <c r="AT306" i="1"/>
  <c r="AR306" i="1"/>
  <c r="U306" i="1"/>
  <c r="R306" i="1"/>
  <c r="AD306" i="1"/>
  <c r="W306" i="1"/>
  <c r="AN306" i="1"/>
  <c r="S306" i="1"/>
  <c r="P306" i="1"/>
  <c r="Y306" i="1"/>
  <c r="Z306" i="1"/>
  <c r="AM306" i="1"/>
  <c r="N306" i="1"/>
  <c r="L306" i="1"/>
  <c r="AP306" i="1"/>
  <c r="K306" i="1"/>
  <c r="BD306" i="1"/>
  <c r="BA306" i="1"/>
  <c r="BK306" i="1"/>
  <c r="BM306" i="1"/>
  <c r="BB306" i="1"/>
  <c r="BI306" i="1"/>
  <c r="BH306" i="1"/>
  <c r="BF306" i="1"/>
  <c r="BM312" i="1"/>
  <c r="BM337" i="1"/>
  <c r="V3" i="17"/>
  <c r="G371" i="1"/>
  <c r="G398" i="1"/>
  <c r="I398" i="1"/>
  <c r="E398" i="1"/>
  <c r="E403" i="1"/>
  <c r="I403" i="1"/>
  <c r="G393" i="1"/>
  <c r="I402" i="1"/>
  <c r="D402" i="1"/>
  <c r="I388" i="1"/>
  <c r="D401" i="1"/>
  <c r="G399" i="1"/>
  <c r="E399" i="1"/>
  <c r="G396" i="1"/>
  <c r="G394" i="1"/>
  <c r="I389" i="1"/>
  <c r="E389" i="1"/>
  <c r="I378" i="1"/>
  <c r="I394" i="1"/>
  <c r="E382" i="1"/>
  <c r="I404" i="1"/>
  <c r="I401" i="1"/>
  <c r="I399" i="1"/>
  <c r="E396" i="1"/>
  <c r="E394" i="1"/>
  <c r="G388" i="1"/>
  <c r="G374" i="1"/>
  <c r="E384" i="1"/>
  <c r="E368" i="1"/>
  <c r="G372" i="1"/>
  <c r="E400" i="1"/>
  <c r="I400" i="1"/>
  <c r="G397" i="1"/>
  <c r="I397" i="1"/>
  <c r="I386" i="1"/>
  <c r="D386" i="1"/>
  <c r="E386" i="1"/>
  <c r="G386" i="1"/>
  <c r="I381" i="1"/>
  <c r="G380" i="1"/>
  <c r="I380" i="1"/>
  <c r="I379" i="1"/>
  <c r="E372" i="1"/>
  <c r="I390" i="1"/>
  <c r="G385" i="1"/>
  <c r="E379" i="1"/>
  <c r="D374" i="1"/>
  <c r="I369" i="1"/>
  <c r="I395" i="1"/>
  <c r="G395" i="1"/>
  <c r="G391" i="1"/>
  <c r="G387" i="1"/>
  <c r="I371" i="1" l="1"/>
  <c r="E376" i="1"/>
  <c r="G377" i="1"/>
  <c r="D381" i="1"/>
  <c r="I384" i="1"/>
  <c r="BN384" i="1"/>
  <c r="BQ384" i="1"/>
  <c r="BS384" i="1" s="1"/>
  <c r="BU384" i="1" s="1"/>
  <c r="T384" i="1"/>
  <c r="V384" i="1" s="1"/>
  <c r="X384" i="1" s="1"/>
  <c r="AE388" i="1"/>
  <c r="D392" i="1"/>
  <c r="BX328" i="1"/>
  <c r="BZ328" i="1" s="1"/>
  <c r="CB328" i="1" s="1"/>
  <c r="AO318" i="1"/>
  <c r="BJ375" i="1"/>
  <c r="BL375" i="1" s="1"/>
  <c r="BN375" i="1" s="1"/>
  <c r="BC380" i="1"/>
  <c r="BE380" i="1" s="1"/>
  <c r="BG380" i="1" s="1"/>
  <c r="BQ375" i="1"/>
  <c r="AO375" i="1"/>
  <c r="AQ375" i="1" s="1"/>
  <c r="AS375" i="1" s="1"/>
  <c r="BJ379" i="1"/>
  <c r="BL379" i="1" s="1"/>
  <c r="BN379" i="1" s="1"/>
  <c r="AV376" i="1"/>
  <c r="AX376" i="1" s="1"/>
  <c r="AZ376" i="1" s="1"/>
  <c r="AO377" i="1"/>
  <c r="AQ377" i="1" s="1"/>
  <c r="AS377" i="1" s="1"/>
  <c r="AA378" i="1"/>
  <c r="AC378" i="1" s="1"/>
  <c r="AE378" i="1" s="1"/>
  <c r="O374" i="1"/>
  <c r="Q374" i="1" s="1"/>
  <c r="AV374" i="1"/>
  <c r="AX374" i="1" s="1"/>
  <c r="AZ374" i="1" s="1"/>
  <c r="T319" i="1"/>
  <c r="T376" i="1"/>
  <c r="V376" i="1" s="1"/>
  <c r="X376" i="1" s="1"/>
  <c r="AA381" i="1"/>
  <c r="AC381" i="1" s="1"/>
  <c r="AE381" i="1" s="1"/>
  <c r="BJ381" i="1"/>
  <c r="BL381" i="1" s="1"/>
  <c r="BN381" i="1" s="1"/>
  <c r="BX378" i="1"/>
  <c r="BZ378" i="1" s="1"/>
  <c r="CB378" i="1" s="1"/>
  <c r="AO376" i="1"/>
  <c r="AQ376" i="1" s="1"/>
  <c r="AS376" i="1" s="1"/>
  <c r="M381" i="1"/>
  <c r="O381" i="1" s="1"/>
  <c r="Q381" i="1" s="1"/>
  <c r="BC381" i="1"/>
  <c r="BE381" i="1" s="1"/>
  <c r="BG381" i="1" s="1"/>
  <c r="BS375" i="1"/>
  <c r="BU375" i="1" s="1"/>
  <c r="AV377" i="1"/>
  <c r="AX377" i="1" s="1"/>
  <c r="AZ377" i="1" s="1"/>
  <c r="O379" i="1"/>
  <c r="Q379" i="1" s="1"/>
  <c r="AV380" i="1"/>
  <c r="AX380" i="1" s="1"/>
  <c r="AZ380" i="1" s="1"/>
  <c r="AV379" i="1"/>
  <c r="AX379" i="1" s="1"/>
  <c r="AZ379" i="1" s="1"/>
  <c r="T381" i="1"/>
  <c r="V381" i="1" s="1"/>
  <c r="X381" i="1" s="1"/>
  <c r="AV378" i="1"/>
  <c r="AX378" i="1" s="1"/>
  <c r="AZ378" i="1" s="1"/>
  <c r="BX377" i="1"/>
  <c r="BZ377" i="1" s="1"/>
  <c r="CB377" i="1" s="1"/>
  <c r="M378" i="1"/>
  <c r="O378" i="1" s="1"/>
  <c r="Q378" i="1" s="1"/>
  <c r="M376" i="1"/>
  <c r="O376" i="1" s="1"/>
  <c r="Q376" i="1" s="1"/>
  <c r="BX380" i="1"/>
  <c r="BZ380" i="1" s="1"/>
  <c r="CB380" i="1" s="1"/>
  <c r="AO379" i="1"/>
  <c r="AQ379" i="1" s="1"/>
  <c r="AS379" i="1" s="1"/>
  <c r="AO380" i="1"/>
  <c r="AQ380" i="1" s="1"/>
  <c r="AS380" i="1" s="1"/>
  <c r="BQ379" i="1"/>
  <c r="BS379" i="1" s="1"/>
  <c r="BU379" i="1" s="1"/>
  <c r="AA376" i="1"/>
  <c r="AC376" i="1" s="1"/>
  <c r="AE376" i="1" s="1"/>
  <c r="M380" i="1"/>
  <c r="O380" i="1" s="1"/>
  <c r="Q380" i="1" s="1"/>
  <c r="BX381" i="1"/>
  <c r="BZ381" i="1" s="1"/>
  <c r="CB381" i="1" s="1"/>
  <c r="AO374" i="1"/>
  <c r="AQ374" i="1" s="1"/>
  <c r="AS374" i="1" s="1"/>
  <c r="BQ376" i="1"/>
  <c r="BS376" i="1" s="1"/>
  <c r="BU376" i="1" s="1"/>
  <c r="BJ380" i="1"/>
  <c r="BL380" i="1" s="1"/>
  <c r="BN380" i="1" s="1"/>
  <c r="V374" i="1"/>
  <c r="X374" i="1" s="1"/>
  <c r="BJ374" i="1"/>
  <c r="BL374" i="1" s="1"/>
  <c r="BN374" i="1" s="1"/>
  <c r="AA375" i="1"/>
  <c r="AC375" i="1" s="1"/>
  <c r="AE375" i="1" s="1"/>
  <c r="BX375" i="1"/>
  <c r="BZ375" i="1" s="1"/>
  <c r="CB375" i="1" s="1"/>
  <c r="BX376" i="1"/>
  <c r="BZ376" i="1" s="1"/>
  <c r="CB376" i="1" s="1"/>
  <c r="BQ380" i="1"/>
  <c r="BS380" i="1" s="1"/>
  <c r="BU380" i="1" s="1"/>
  <c r="BC377" i="1"/>
  <c r="BE377" i="1" s="1"/>
  <c r="BG377" i="1" s="1"/>
  <c r="BJ377" i="1"/>
  <c r="BL377" i="1" s="1"/>
  <c r="BN377" i="1" s="1"/>
  <c r="BQ377" i="1"/>
  <c r="BS377" i="1" s="1"/>
  <c r="BU377" i="1" s="1"/>
  <c r="AO378" i="1"/>
  <c r="AQ378" i="1" s="1"/>
  <c r="AS378" i="1" s="1"/>
  <c r="BQ378" i="1"/>
  <c r="BS378" i="1" s="1"/>
  <c r="BU378" i="1" s="1"/>
  <c r="BJ376" i="1"/>
  <c r="BL376" i="1" s="1"/>
  <c r="BN376" i="1" s="1"/>
  <c r="BJ378" i="1"/>
  <c r="BL378" i="1" s="1"/>
  <c r="BN378" i="1" s="1"/>
  <c r="T375" i="1"/>
  <c r="V375" i="1" s="1"/>
  <c r="X375" i="1" s="1"/>
  <c r="BC379" i="1"/>
  <c r="BE379" i="1" s="1"/>
  <c r="BG379" i="1" s="1"/>
  <c r="T380" i="1"/>
  <c r="V380" i="1" s="1"/>
  <c r="X380" i="1" s="1"/>
  <c r="M377" i="1"/>
  <c r="O377" i="1" s="1"/>
  <c r="Q377" i="1" s="1"/>
  <c r="BC374" i="1"/>
  <c r="BE374" i="1" s="1"/>
  <c r="BG374" i="1" s="1"/>
  <c r="T378" i="1"/>
  <c r="V378" i="1" s="1"/>
  <c r="X378" i="1" s="1"/>
  <c r="BC376" i="1"/>
  <c r="BE376" i="1" s="1"/>
  <c r="BG376" i="1" s="1"/>
  <c r="AA380" i="1"/>
  <c r="AC380" i="1" s="1"/>
  <c r="AE380" i="1" s="1"/>
  <c r="T377" i="1"/>
  <c r="V377" i="1" s="1"/>
  <c r="X377" i="1" s="1"/>
  <c r="AO381" i="1"/>
  <c r="AQ381" i="1" s="1"/>
  <c r="AS381" i="1" s="1"/>
  <c r="BC378" i="1"/>
  <c r="BE378" i="1" s="1"/>
  <c r="BG378" i="1" s="1"/>
  <c r="AV375" i="1"/>
  <c r="AX375" i="1" s="1"/>
  <c r="AZ375" i="1" s="1"/>
  <c r="BX379" i="1"/>
  <c r="BZ379" i="1" s="1"/>
  <c r="CB379" i="1" s="1"/>
  <c r="AA377" i="1"/>
  <c r="AC377" i="1" s="1"/>
  <c r="AE377" i="1" s="1"/>
  <c r="AV381" i="1"/>
  <c r="AX381" i="1" s="1"/>
  <c r="AZ381" i="1" s="1"/>
  <c r="AA374" i="1"/>
  <c r="AC374" i="1" s="1"/>
  <c r="AE374" i="1" s="1"/>
  <c r="BQ374" i="1"/>
  <c r="BS374" i="1" s="1"/>
  <c r="BU374" i="1" s="1"/>
  <c r="BC375" i="1"/>
  <c r="BE375" i="1" s="1"/>
  <c r="BG375" i="1" s="1"/>
  <c r="T379" i="1"/>
  <c r="V379" i="1" s="1"/>
  <c r="X379" i="1" s="1"/>
  <c r="BX374" i="1"/>
  <c r="BZ374" i="1" s="1"/>
  <c r="CB374" i="1" s="1"/>
  <c r="AA379" i="1"/>
  <c r="AC379" i="1" s="1"/>
  <c r="AE379" i="1" s="1"/>
  <c r="BQ381" i="1"/>
  <c r="BS381" i="1" s="1"/>
  <c r="BU381" i="1" s="1"/>
  <c r="M375" i="1"/>
  <c r="O375" i="1" s="1"/>
  <c r="Q375" i="1" s="1"/>
  <c r="I372" i="1"/>
  <c r="G369" i="1"/>
  <c r="I370" i="1"/>
  <c r="E370" i="1"/>
  <c r="T343" i="1"/>
  <c r="BX359" i="1"/>
  <c r="BZ359" i="1" s="1"/>
  <c r="CB359" i="1" s="1"/>
  <c r="T373" i="1"/>
  <c r="V373" i="1" s="1"/>
  <c r="X373" i="1" s="1"/>
  <c r="BX340" i="1"/>
  <c r="BZ340" i="1" s="1"/>
  <c r="CB340" i="1" s="1"/>
  <c r="BC327" i="1"/>
  <c r="BE327" i="1" s="1"/>
  <c r="BG327" i="1" s="1"/>
  <c r="BX350" i="1"/>
  <c r="BZ350" i="1" s="1"/>
  <c r="CB350" i="1" s="1"/>
  <c r="AO362" i="1"/>
  <c r="AQ362" i="1" s="1"/>
  <c r="AS362" i="1" s="1"/>
  <c r="BX373" i="1"/>
  <c r="BZ373" i="1" s="1"/>
  <c r="CB373" i="1" s="1"/>
  <c r="AO370" i="1"/>
  <c r="AQ370" i="1" s="1"/>
  <c r="AS370" i="1" s="1"/>
  <c r="V319" i="1"/>
  <c r="X319" i="1" s="1"/>
  <c r="AA326" i="1"/>
  <c r="AC326" i="1" s="1"/>
  <c r="AE326" i="1" s="1"/>
  <c r="T326" i="1"/>
  <c r="V326" i="1" s="1"/>
  <c r="X326" i="1" s="1"/>
  <c r="AO334" i="1"/>
  <c r="AQ334" i="1" s="1"/>
  <c r="AS334" i="1" s="1"/>
  <c r="BJ343" i="1"/>
  <c r="BL343" i="1" s="1"/>
  <c r="BN343" i="1" s="1"/>
  <c r="AA343" i="1"/>
  <c r="AC343" i="1" s="1"/>
  <c r="AE343" i="1" s="1"/>
  <c r="AV307" i="1"/>
  <c r="AX307" i="1" s="1"/>
  <c r="AZ307" i="1" s="1"/>
  <c r="AV311" i="1"/>
  <c r="AX311" i="1" s="1"/>
  <c r="AZ311" i="1" s="1"/>
  <c r="BJ373" i="1"/>
  <c r="BL373" i="1" s="1"/>
  <c r="BN373" i="1" s="1"/>
  <c r="BX370" i="1"/>
  <c r="BZ370" i="1" s="1"/>
  <c r="CB370" i="1" s="1"/>
  <c r="BQ373" i="1"/>
  <c r="BS373" i="1" s="1"/>
  <c r="BU373" i="1" s="1"/>
  <c r="BL368" i="1"/>
  <c r="BN368" i="1" s="1"/>
  <c r="BX324" i="1"/>
  <c r="BZ324" i="1" s="1"/>
  <c r="CB324" i="1" s="1"/>
  <c r="BJ371" i="1"/>
  <c r="BL371" i="1" s="1"/>
  <c r="BN371" i="1" s="1"/>
  <c r="M373" i="1"/>
  <c r="O373" i="1" s="1"/>
  <c r="Q373" i="1" s="1"/>
  <c r="BJ332" i="1"/>
  <c r="BL332" i="1" s="1"/>
  <c r="BN332" i="1" s="1"/>
  <c r="BJ322" i="1"/>
  <c r="AV315" i="1"/>
  <c r="AX315" i="1" s="1"/>
  <c r="AZ315" i="1" s="1"/>
  <c r="AV373" i="1"/>
  <c r="AX373" i="1" s="1"/>
  <c r="AZ373" i="1" s="1"/>
  <c r="BJ357" i="1"/>
  <c r="BL357" i="1" s="1"/>
  <c r="BN357" i="1" s="1"/>
  <c r="M371" i="1"/>
  <c r="O371" i="1" s="1"/>
  <c r="Q371" i="1" s="1"/>
  <c r="AA373" i="1"/>
  <c r="AC373" i="1" s="1"/>
  <c r="AE373" i="1" s="1"/>
  <c r="AV322" i="1"/>
  <c r="AX322" i="1" s="1"/>
  <c r="AZ322" i="1" s="1"/>
  <c r="AV332" i="1"/>
  <c r="AX332" i="1" s="1"/>
  <c r="AZ332" i="1" s="1"/>
  <c r="BC340" i="1"/>
  <c r="BE340" i="1" s="1"/>
  <c r="BG340" i="1" s="1"/>
  <c r="G373" i="1"/>
  <c r="BC373" i="1"/>
  <c r="BE373" i="1" s="1"/>
  <c r="BG373" i="1" s="1"/>
  <c r="AV371" i="1"/>
  <c r="AX371" i="1" s="1"/>
  <c r="AZ371" i="1" s="1"/>
  <c r="AO373" i="1"/>
  <c r="AQ373" i="1" s="1"/>
  <c r="AS373" i="1" s="1"/>
  <c r="G370" i="1"/>
  <c r="BX364" i="1"/>
  <c r="BZ364" i="1" s="1"/>
  <c r="CB364" i="1" s="1"/>
  <c r="AO330" i="1"/>
  <c r="AQ330" i="1" s="1"/>
  <c r="AS330" i="1" s="1"/>
  <c r="BX314" i="1"/>
  <c r="BZ314" i="1" s="1"/>
  <c r="CB314" i="1" s="1"/>
  <c r="AV306" i="1"/>
  <c r="AX306" i="1" s="1"/>
  <c r="AZ306" i="1" s="1"/>
  <c r="M306" i="1"/>
  <c r="O306" i="1" s="1"/>
  <c r="Q306" i="1" s="1"/>
  <c r="BJ306" i="1"/>
  <c r="BL306" i="1" s="1"/>
  <c r="BN306" i="1" s="1"/>
  <c r="BX306" i="1"/>
  <c r="BZ306" i="1" s="1"/>
  <c r="CB306" i="1" s="1"/>
  <c r="AV318" i="1"/>
  <c r="AX318" i="1" s="1"/>
  <c r="AZ318" i="1" s="1"/>
  <c r="BJ363" i="1"/>
  <c r="BL363" i="1" s="1"/>
  <c r="BN363" i="1" s="1"/>
  <c r="M341" i="1"/>
  <c r="AO308" i="1"/>
  <c r="AQ308" i="1" s="1"/>
  <c r="AS308" i="1" s="1"/>
  <c r="AA320" i="1"/>
  <c r="AC320" i="1" s="1"/>
  <c r="AE320" i="1" s="1"/>
  <c r="AV372" i="1"/>
  <c r="AX372" i="1" s="1"/>
  <c r="AZ372" i="1" s="1"/>
  <c r="BX348" i="1"/>
  <c r="BZ348" i="1" s="1"/>
  <c r="CB348" i="1" s="1"/>
  <c r="M327" i="1"/>
  <c r="O327" i="1" s="1"/>
  <c r="Q327" i="1" s="1"/>
  <c r="T355" i="1"/>
  <c r="BX372" i="1"/>
  <c r="BZ372" i="1" s="1"/>
  <c r="CB372" i="1" s="1"/>
  <c r="T306" i="1"/>
  <c r="V306" i="1" s="1"/>
  <c r="X306" i="1" s="1"/>
  <c r="AO306" i="1"/>
  <c r="AQ306" i="1" s="1"/>
  <c r="AS306" i="1" s="1"/>
  <c r="AO346" i="1"/>
  <c r="AQ346" i="1" s="1"/>
  <c r="AS346" i="1" s="1"/>
  <c r="BJ354" i="1"/>
  <c r="BL354" i="1" s="1"/>
  <c r="BN354" i="1" s="1"/>
  <c r="AV362" i="1"/>
  <c r="AX362" i="1" s="1"/>
  <c r="AZ362" i="1" s="1"/>
  <c r="BC366" i="1"/>
  <c r="BE366" i="1" s="1"/>
  <c r="BG366" i="1" s="1"/>
  <c r="BX368" i="1"/>
  <c r="BZ368" i="1" s="1"/>
  <c r="CB368" i="1" s="1"/>
  <c r="BJ320" i="1"/>
  <c r="BL320" i="1" s="1"/>
  <c r="BN320" i="1" s="1"/>
  <c r="M313" i="1"/>
  <c r="O313" i="1" s="1"/>
  <c r="Q313" i="1" s="1"/>
  <c r="BC317" i="1"/>
  <c r="BE317" i="1" s="1"/>
  <c r="BG317" i="1" s="1"/>
  <c r="BC341" i="1"/>
  <c r="BE341" i="1" s="1"/>
  <c r="BG341" i="1" s="1"/>
  <c r="AA345" i="1"/>
  <c r="AC345" i="1" s="1"/>
  <c r="AE345" i="1" s="1"/>
  <c r="AO349" i="1"/>
  <c r="AQ349" i="1" s="1"/>
  <c r="AS349" i="1" s="1"/>
  <c r="BX310" i="1"/>
  <c r="BZ310" i="1" s="1"/>
  <c r="CB310" i="1" s="1"/>
  <c r="BX326" i="1"/>
  <c r="BZ326" i="1" s="1"/>
  <c r="CB326" i="1" s="1"/>
  <c r="AA334" i="1"/>
  <c r="AC334" i="1" s="1"/>
  <c r="AE334" i="1" s="1"/>
  <c r="M315" i="1"/>
  <c r="O315" i="1" s="1"/>
  <c r="Q315" i="1" s="1"/>
  <c r="M319" i="1"/>
  <c r="O319" i="1" s="1"/>
  <c r="Q319" i="1" s="1"/>
  <c r="BX327" i="1"/>
  <c r="BZ327" i="1" s="1"/>
  <c r="CB327" i="1" s="1"/>
  <c r="BC352" i="1"/>
  <c r="BE352" i="1" s="1"/>
  <c r="BG352" i="1" s="1"/>
  <c r="BC356" i="1"/>
  <c r="BE356" i="1" s="1"/>
  <c r="BG356" i="1" s="1"/>
  <c r="AO357" i="1"/>
  <c r="AQ357" i="1" s="1"/>
  <c r="AS357" i="1" s="1"/>
  <c r="BX308" i="1"/>
  <c r="BZ308" i="1" s="1"/>
  <c r="CB308" i="1" s="1"/>
  <c r="AO328" i="1"/>
  <c r="AQ328" i="1" s="1"/>
  <c r="AS328" i="1" s="1"/>
  <c r="T360" i="1"/>
  <c r="V360" i="1" s="1"/>
  <c r="X360" i="1" s="1"/>
  <c r="T305" i="1"/>
  <c r="V305" i="1" s="1"/>
  <c r="X305" i="1" s="1"/>
  <c r="BX317" i="1"/>
  <c r="BZ317" i="1" s="1"/>
  <c r="CB317" i="1" s="1"/>
  <c r="BC357" i="1"/>
  <c r="BE357" i="1" s="1"/>
  <c r="BG357" i="1" s="1"/>
  <c r="M370" i="1"/>
  <c r="O370" i="1" s="1"/>
  <c r="Q370" i="1" s="1"/>
  <c r="AA316" i="1"/>
  <c r="AC316" i="1" s="1"/>
  <c r="AE316" i="1" s="1"/>
  <c r="BX316" i="1"/>
  <c r="BZ316" i="1" s="1"/>
  <c r="CB316" i="1" s="1"/>
  <c r="AO368" i="1"/>
  <c r="AQ368" i="1" s="1"/>
  <c r="AS368" i="1" s="1"/>
  <c r="V343" i="1"/>
  <c r="X343" i="1" s="1"/>
  <c r="BX349" i="1"/>
  <c r="BZ349" i="1" s="1"/>
  <c r="CB349" i="1" s="1"/>
  <c r="M372" i="1"/>
  <c r="O372" i="1" s="1"/>
  <c r="Q372" i="1" s="1"/>
  <c r="AO369" i="1"/>
  <c r="AQ369" i="1" s="1"/>
  <c r="AS369" i="1" s="1"/>
  <c r="AA370" i="1"/>
  <c r="AC370" i="1" s="1"/>
  <c r="AE370" i="1" s="1"/>
  <c r="AV312" i="1"/>
  <c r="AX312" i="1" s="1"/>
  <c r="AZ312" i="1" s="1"/>
  <c r="AO336" i="1"/>
  <c r="BC345" i="1"/>
  <c r="BE345" i="1" s="1"/>
  <c r="BG345" i="1" s="1"/>
  <c r="AA371" i="1"/>
  <c r="AC371" i="1" s="1"/>
  <c r="AE371" i="1" s="1"/>
  <c r="BX351" i="1"/>
  <c r="BZ351" i="1" s="1"/>
  <c r="CB351" i="1" s="1"/>
  <c r="AA323" i="1"/>
  <c r="AC323" i="1" s="1"/>
  <c r="AE323" i="1" s="1"/>
  <c r="BJ335" i="1"/>
  <c r="BL335" i="1" s="1"/>
  <c r="BN335" i="1" s="1"/>
  <c r="V339" i="1"/>
  <c r="X339" i="1" s="1"/>
  <c r="AV355" i="1"/>
  <c r="AX355" i="1" s="1"/>
  <c r="AZ355" i="1" s="1"/>
  <c r="BE344" i="1"/>
  <c r="BG344" i="1" s="1"/>
  <c r="AO348" i="1"/>
  <c r="M329" i="1"/>
  <c r="O329" i="1" s="1"/>
  <c r="Q329" i="1" s="1"/>
  <c r="T329" i="1"/>
  <c r="V329" i="1" s="1"/>
  <c r="X329" i="1" s="1"/>
  <c r="BC365" i="1"/>
  <c r="BE365" i="1" s="1"/>
  <c r="BG365" i="1" s="1"/>
  <c r="BX369" i="1"/>
  <c r="BZ369" i="1" s="1"/>
  <c r="CB369" i="1" s="1"/>
  <c r="V370" i="1"/>
  <c r="X370" i="1" s="1"/>
  <c r="T323" i="1"/>
  <c r="V323" i="1" s="1"/>
  <c r="X323" i="1" s="1"/>
  <c r="T331" i="1"/>
  <c r="V331" i="1" s="1"/>
  <c r="X331" i="1" s="1"/>
  <c r="AV326" i="1"/>
  <c r="AX326" i="1" s="1"/>
  <c r="AZ326" i="1" s="1"/>
  <c r="AA307" i="1"/>
  <c r="AC307" i="1" s="1"/>
  <c r="AE307" i="1" s="1"/>
  <c r="BJ311" i="1"/>
  <c r="BL311" i="1" s="1"/>
  <c r="BN311" i="1" s="1"/>
  <c r="T315" i="1"/>
  <c r="V315" i="1" s="1"/>
  <c r="X315" i="1" s="1"/>
  <c r="AO335" i="1"/>
  <c r="AQ335" i="1" s="1"/>
  <c r="AS335" i="1" s="1"/>
  <c r="AO347" i="1"/>
  <c r="AQ347" i="1" s="1"/>
  <c r="AS347" i="1" s="1"/>
  <c r="T351" i="1"/>
  <c r="V351" i="1" s="1"/>
  <c r="X351" i="1" s="1"/>
  <c r="BJ336" i="1"/>
  <c r="BL336" i="1" s="1"/>
  <c r="BN336" i="1" s="1"/>
  <c r="BX337" i="1"/>
  <c r="BZ337" i="1" s="1"/>
  <c r="CB337" i="1" s="1"/>
  <c r="O341" i="1"/>
  <c r="Q341" i="1" s="1"/>
  <c r="BX371" i="1"/>
  <c r="BZ371" i="1" s="1"/>
  <c r="CB371" i="1" s="1"/>
  <c r="BX332" i="1"/>
  <c r="BZ332" i="1" s="1"/>
  <c r="CB332" i="1" s="1"/>
  <c r="T309" i="1"/>
  <c r="V309" i="1" s="1"/>
  <c r="X309" i="1" s="1"/>
  <c r="BJ353" i="1"/>
  <c r="BL353" i="1" s="1"/>
  <c r="BN353" i="1" s="1"/>
  <c r="BX357" i="1"/>
  <c r="BZ357" i="1" s="1"/>
  <c r="CB357" i="1" s="1"/>
  <c r="BQ339" i="1"/>
  <c r="BS339" i="1" s="1"/>
  <c r="BU339" i="1" s="1"/>
  <c r="BX363" i="1"/>
  <c r="BZ363" i="1" s="1"/>
  <c r="CB363" i="1" s="1"/>
  <c r="M312" i="1"/>
  <c r="O312" i="1" s="1"/>
  <c r="Q312" i="1" s="1"/>
  <c r="M344" i="1"/>
  <c r="O344" i="1" s="1"/>
  <c r="Q344" i="1" s="1"/>
  <c r="T348" i="1"/>
  <c r="V348" i="1" s="1"/>
  <c r="X348" i="1" s="1"/>
  <c r="M309" i="1"/>
  <c r="O309" i="1" s="1"/>
  <c r="Q309" i="1" s="1"/>
  <c r="AA329" i="1"/>
  <c r="AC329" i="1" s="1"/>
  <c r="AE329" i="1" s="1"/>
  <c r="BJ337" i="1"/>
  <c r="BL337" i="1" s="1"/>
  <c r="BN337" i="1" s="1"/>
  <c r="BC368" i="1"/>
  <c r="BE368" i="1" s="1"/>
  <c r="BG368" i="1" s="1"/>
  <c r="BJ372" i="1"/>
  <c r="BL372" i="1" s="1"/>
  <c r="BN372" i="1" s="1"/>
  <c r="T369" i="1"/>
  <c r="V369" i="1" s="1"/>
  <c r="X369" i="1" s="1"/>
  <c r="M369" i="1"/>
  <c r="O369" i="1" s="1"/>
  <c r="Q369" i="1" s="1"/>
  <c r="BJ347" i="1"/>
  <c r="BL347" i="1" s="1"/>
  <c r="BN347" i="1" s="1"/>
  <c r="M359" i="1"/>
  <c r="O359" i="1" s="1"/>
  <c r="Q359" i="1" s="1"/>
  <c r="BJ308" i="1"/>
  <c r="BL308" i="1" s="1"/>
  <c r="BN308" i="1" s="1"/>
  <c r="BX341" i="1"/>
  <c r="BZ341" i="1" s="1"/>
  <c r="CB341" i="1" s="1"/>
  <c r="AA353" i="1"/>
  <c r="AC353" i="1" s="1"/>
  <c r="AE353" i="1" s="1"/>
  <c r="AO372" i="1"/>
  <c r="AQ372" i="1" s="1"/>
  <c r="AS372" i="1" s="1"/>
  <c r="BC370" i="1"/>
  <c r="BE370" i="1" s="1"/>
  <c r="BG370" i="1" s="1"/>
  <c r="AV348" i="1"/>
  <c r="AX348" i="1" s="1"/>
  <c r="AZ348" i="1" s="1"/>
  <c r="AO329" i="1"/>
  <c r="AQ329" i="1" s="1"/>
  <c r="AS329" i="1" s="1"/>
  <c r="M345" i="1"/>
  <c r="O345" i="1" s="1"/>
  <c r="Q345" i="1" s="1"/>
  <c r="M368" i="1"/>
  <c r="O368" i="1" s="1"/>
  <c r="Q368" i="1" s="1"/>
  <c r="AO351" i="1"/>
  <c r="AQ351" i="1" s="1"/>
  <c r="AS351" i="1" s="1"/>
  <c r="BC351" i="1"/>
  <c r="BE351" i="1" s="1"/>
  <c r="BG351" i="1" s="1"/>
  <c r="BC334" i="1"/>
  <c r="BE334" i="1" s="1"/>
  <c r="BG334" i="1" s="1"/>
  <c r="AA342" i="1"/>
  <c r="AC342" i="1" s="1"/>
  <c r="AE342" i="1" s="1"/>
  <c r="M334" i="1"/>
  <c r="O334" i="1" s="1"/>
  <c r="Q334" i="1" s="1"/>
  <c r="BC307" i="1"/>
  <c r="BE307" i="1" s="1"/>
  <c r="BG307" i="1" s="1"/>
  <c r="AV343" i="1"/>
  <c r="AX343" i="1" s="1"/>
  <c r="AZ343" i="1" s="1"/>
  <c r="AV323" i="1"/>
  <c r="AX323" i="1" s="1"/>
  <c r="AZ323" i="1" s="1"/>
  <c r="AO310" i="1"/>
  <c r="AQ310" i="1" s="1"/>
  <c r="AS310" i="1" s="1"/>
  <c r="BE314" i="1"/>
  <c r="M354" i="1"/>
  <c r="O354" i="1" s="1"/>
  <c r="Q354" i="1" s="1"/>
  <c r="AO307" i="1"/>
  <c r="AQ307" i="1" s="1"/>
  <c r="AS307" i="1" s="1"/>
  <c r="T307" i="1"/>
  <c r="BX319" i="1"/>
  <c r="BZ319" i="1" s="1"/>
  <c r="CB319" i="1" s="1"/>
  <c r="BJ339" i="1"/>
  <c r="BL339" i="1" s="1"/>
  <c r="BN339" i="1" s="1"/>
  <c r="BC310" i="1"/>
  <c r="BE310" i="1" s="1"/>
  <c r="BG310" i="1" s="1"/>
  <c r="AV310" i="1"/>
  <c r="AX310" i="1" s="1"/>
  <c r="AZ310" i="1" s="1"/>
  <c r="AA322" i="1"/>
  <c r="AC322" i="1" s="1"/>
  <c r="AE322" i="1" s="1"/>
  <c r="AO326" i="1"/>
  <c r="AQ326" i="1" s="1"/>
  <c r="AS326" i="1" s="1"/>
  <c r="T330" i="1"/>
  <c r="V330" i="1" s="1"/>
  <c r="X330" i="1" s="1"/>
  <c r="M346" i="1"/>
  <c r="BX358" i="1"/>
  <c r="BZ358" i="1" s="1"/>
  <c r="CB358" i="1" s="1"/>
  <c r="BJ319" i="1"/>
  <c r="BL319" i="1" s="1"/>
  <c r="BN319" i="1" s="1"/>
  <c r="M323" i="1"/>
  <c r="O323" i="1" s="1"/>
  <c r="Q323" i="1" s="1"/>
  <c r="BC323" i="1"/>
  <c r="BE323" i="1" s="1"/>
  <c r="BG323" i="1" s="1"/>
  <c r="BC363" i="1"/>
  <c r="BE363" i="1" s="1"/>
  <c r="BG363" i="1" s="1"/>
  <c r="BJ367" i="1"/>
  <c r="BL367" i="1" s="1"/>
  <c r="BN367" i="1" s="1"/>
  <c r="AO367" i="1"/>
  <c r="AQ367" i="1" s="1"/>
  <c r="AS367" i="1" s="1"/>
  <c r="M332" i="1"/>
  <c r="BJ352" i="1"/>
  <c r="BL352" i="1" s="1"/>
  <c r="BN352" i="1" s="1"/>
  <c r="T317" i="1"/>
  <c r="V317" i="1" s="1"/>
  <c r="X317" i="1" s="1"/>
  <c r="T321" i="1"/>
  <c r="V321" i="1" s="1"/>
  <c r="X321" i="1" s="1"/>
  <c r="AV325" i="1"/>
  <c r="AX325" i="1" s="1"/>
  <c r="AZ325" i="1" s="1"/>
  <c r="T357" i="1"/>
  <c r="V357" i="1" s="1"/>
  <c r="X357" i="1" s="1"/>
  <c r="BC371" i="1"/>
  <c r="BE371" i="1" s="1"/>
  <c r="BG371" i="1" s="1"/>
  <c r="AV359" i="1"/>
  <c r="AX359" i="1" s="1"/>
  <c r="AZ359" i="1" s="1"/>
  <c r="T363" i="1"/>
  <c r="V363" i="1" s="1"/>
  <c r="AO304" i="1"/>
  <c r="AQ304" i="1" s="1"/>
  <c r="AS304" i="1" s="1"/>
  <c r="AV356" i="1"/>
  <c r="AX356" i="1" s="1"/>
  <c r="AZ356" i="1" s="1"/>
  <c r="BJ364" i="1"/>
  <c r="BL364" i="1" s="1"/>
  <c r="BN364" i="1" s="1"/>
  <c r="AV305" i="1"/>
  <c r="AX305" i="1" s="1"/>
  <c r="AZ305" i="1" s="1"/>
  <c r="BC313" i="1"/>
  <c r="BE313" i="1" s="1"/>
  <c r="BG313" i="1" s="1"/>
  <c r="BC332" i="1"/>
  <c r="BE332" i="1" s="1"/>
  <c r="BG332" i="1" s="1"/>
  <c r="M340" i="1"/>
  <c r="AV340" i="1"/>
  <c r="AA348" i="1"/>
  <c r="AC348" i="1" s="1"/>
  <c r="AE348" i="1" s="1"/>
  <c r="BJ333" i="1"/>
  <c r="BL333" i="1" s="1"/>
  <c r="BN333" i="1" s="1"/>
  <c r="T371" i="1"/>
  <c r="V371" i="1" s="1"/>
  <c r="X371" i="1" s="1"/>
  <c r="BC359" i="1"/>
  <c r="BE359" i="1" s="1"/>
  <c r="BG359" i="1" s="1"/>
  <c r="T367" i="1"/>
  <c r="V367" i="1" s="1"/>
  <c r="X367" i="1" s="1"/>
  <c r="BC312" i="1"/>
  <c r="BE312" i="1" s="1"/>
  <c r="BG312" i="1" s="1"/>
  <c r="BJ316" i="1"/>
  <c r="BL316" i="1" s="1"/>
  <c r="BN316" i="1" s="1"/>
  <c r="AV316" i="1"/>
  <c r="AX316" i="1" s="1"/>
  <c r="AZ316" i="1" s="1"/>
  <c r="BC316" i="1"/>
  <c r="BE316" i="1" s="1"/>
  <c r="BG316" i="1" s="1"/>
  <c r="AO360" i="1"/>
  <c r="AQ360" i="1" s="1"/>
  <c r="AS360" i="1" s="1"/>
  <c r="M357" i="1"/>
  <c r="O357" i="1" s="1"/>
  <c r="Q357" i="1" s="1"/>
  <c r="AA369" i="1"/>
  <c r="AC369" i="1" s="1"/>
  <c r="AE369" i="1" s="1"/>
  <c r="BQ316" i="1"/>
  <c r="BS316" i="1" s="1"/>
  <c r="BU316" i="1" s="1"/>
  <c r="BQ370" i="1"/>
  <c r="BS370" i="1" s="1"/>
  <c r="BU370" i="1" s="1"/>
  <c r="BQ310" i="1"/>
  <c r="BS310" i="1" s="1"/>
  <c r="BU310" i="1" s="1"/>
  <c r="BQ346" i="1"/>
  <c r="BS346" i="1" s="1"/>
  <c r="BU346" i="1" s="1"/>
  <c r="BQ325" i="1"/>
  <c r="BS325" i="1" s="1"/>
  <c r="BU325" i="1" s="1"/>
  <c r="BQ353" i="1"/>
  <c r="BS353" i="1" s="1"/>
  <c r="BU353" i="1" s="1"/>
  <c r="BQ327" i="1"/>
  <c r="BS327" i="1" s="1"/>
  <c r="BU327" i="1" s="1"/>
  <c r="BQ344" i="1"/>
  <c r="BS344" i="1" s="1"/>
  <c r="BU344" i="1" s="1"/>
  <c r="BQ361" i="1"/>
  <c r="BS361" i="1" s="1"/>
  <c r="BU361" i="1" s="1"/>
  <c r="BQ362" i="1"/>
  <c r="BS362" i="1" s="1"/>
  <c r="BU362" i="1" s="1"/>
  <c r="BQ304" i="1"/>
  <c r="BS304" i="1" s="1"/>
  <c r="BU304" i="1" s="1"/>
  <c r="BQ368" i="1"/>
  <c r="BS368" i="1" s="1"/>
  <c r="BU368" i="1" s="1"/>
  <c r="BQ307" i="1"/>
  <c r="BS307" i="1" s="1"/>
  <c r="BU307" i="1" s="1"/>
  <c r="BQ372" i="1"/>
  <c r="BS372" i="1" s="1"/>
  <c r="BU372" i="1" s="1"/>
  <c r="BQ342" i="1"/>
  <c r="BS342" i="1" s="1"/>
  <c r="BU342" i="1" s="1"/>
  <c r="BQ330" i="1"/>
  <c r="BS330" i="1" s="1"/>
  <c r="BU330" i="1" s="1"/>
  <c r="BQ334" i="1"/>
  <c r="BS334" i="1" s="1"/>
  <c r="BU334" i="1" s="1"/>
  <c r="BQ323" i="1"/>
  <c r="BS323" i="1" s="1"/>
  <c r="BU323" i="1" s="1"/>
  <c r="BQ367" i="1"/>
  <c r="BS367" i="1" s="1"/>
  <c r="BU367" i="1" s="1"/>
  <c r="BQ309" i="1"/>
  <c r="BS309" i="1" s="1"/>
  <c r="BU309" i="1" s="1"/>
  <c r="BQ351" i="1"/>
  <c r="BS351" i="1" s="1"/>
  <c r="BU351" i="1" s="1"/>
  <c r="BQ305" i="1"/>
  <c r="BS305" i="1" s="1"/>
  <c r="BU305" i="1" s="1"/>
  <c r="BQ348" i="1"/>
  <c r="BS348" i="1" s="1"/>
  <c r="BU348" i="1" s="1"/>
  <c r="BQ365" i="1"/>
  <c r="BS365" i="1" s="1"/>
  <c r="BU365" i="1" s="1"/>
  <c r="T332" i="1"/>
  <c r="V332" i="1" s="1"/>
  <c r="X332" i="1" s="1"/>
  <c r="M336" i="1"/>
  <c r="O336" i="1" s="1"/>
  <c r="Q336" i="1" s="1"/>
  <c r="O340" i="1"/>
  <c r="Q340" i="1" s="1"/>
  <c r="BC348" i="1"/>
  <c r="BE348" i="1" s="1"/>
  <c r="BG348" i="1" s="1"/>
  <c r="BX352" i="1"/>
  <c r="BZ352" i="1" s="1"/>
  <c r="CB352" i="1" s="1"/>
  <c r="AO364" i="1"/>
  <c r="AQ364" i="1" s="1"/>
  <c r="AS364" i="1" s="1"/>
  <c r="BQ364" i="1"/>
  <c r="BS364" i="1" s="1"/>
  <c r="BU364" i="1" s="1"/>
  <c r="T313" i="1"/>
  <c r="V313" i="1" s="1"/>
  <c r="X313" i="1" s="1"/>
  <c r="AO313" i="1"/>
  <c r="AQ313" i="1" s="1"/>
  <c r="AS313" i="1" s="1"/>
  <c r="AO317" i="1"/>
  <c r="AQ317" i="1" s="1"/>
  <c r="AS317" i="1" s="1"/>
  <c r="AV321" i="1"/>
  <c r="AX321" i="1" s="1"/>
  <c r="AZ321" i="1" s="1"/>
  <c r="T325" i="1"/>
  <c r="V325" i="1" s="1"/>
  <c r="BX325" i="1"/>
  <c r="BZ325" i="1" s="1"/>
  <c r="CB325" i="1" s="1"/>
  <c r="BC329" i="1"/>
  <c r="BE329" i="1" s="1"/>
  <c r="BG329" i="1" s="1"/>
  <c r="AV333" i="1"/>
  <c r="AX333" i="1" s="1"/>
  <c r="AZ333" i="1" s="1"/>
  <c r="M349" i="1"/>
  <c r="O349" i="1" s="1"/>
  <c r="Q349" i="1" s="1"/>
  <c r="BJ361" i="1"/>
  <c r="BL361" i="1" s="1"/>
  <c r="BN361" i="1" s="1"/>
  <c r="AO361" i="1"/>
  <c r="AQ361" i="1" s="1"/>
  <c r="AS361" i="1" s="1"/>
  <c r="T372" i="1"/>
  <c r="V372" i="1" s="1"/>
  <c r="X372" i="1" s="1"/>
  <c r="AA306" i="1"/>
  <c r="AC306" i="1" s="1"/>
  <c r="AE306" i="1" s="1"/>
  <c r="AA330" i="1"/>
  <c r="AC330" i="1" s="1"/>
  <c r="AE330" i="1" s="1"/>
  <c r="BX362" i="1"/>
  <c r="BZ362" i="1" s="1"/>
  <c r="CB362" i="1" s="1"/>
  <c r="BQ319" i="1"/>
  <c r="BS319" i="1" s="1"/>
  <c r="BU319" i="1" s="1"/>
  <c r="T318" i="1"/>
  <c r="V318" i="1" s="1"/>
  <c r="X318" i="1" s="1"/>
  <c r="BJ310" i="1"/>
  <c r="BL310" i="1" s="1"/>
  <c r="BN310" i="1" s="1"/>
  <c r="M338" i="1"/>
  <c r="O338" i="1" s="1"/>
  <c r="Q338" i="1" s="1"/>
  <c r="BJ350" i="1"/>
  <c r="BL350" i="1" s="1"/>
  <c r="BN350" i="1" s="1"/>
  <c r="BJ323" i="1"/>
  <c r="BL323" i="1" s="1"/>
  <c r="BN323" i="1" s="1"/>
  <c r="BC322" i="1"/>
  <c r="BE322" i="1" s="1"/>
  <c r="BG322" i="1" s="1"/>
  <c r="AV334" i="1"/>
  <c r="AX334" i="1" s="1"/>
  <c r="AZ334" i="1" s="1"/>
  <c r="BC350" i="1"/>
  <c r="BE350" i="1" s="1"/>
  <c r="BG350" i="1" s="1"/>
  <c r="AO319" i="1"/>
  <c r="AQ319" i="1" s="1"/>
  <c r="AS319" i="1" s="1"/>
  <c r="BX343" i="1"/>
  <c r="BZ343" i="1" s="1"/>
  <c r="CB343" i="1" s="1"/>
  <c r="M351" i="1"/>
  <c r="O351" i="1" s="1"/>
  <c r="Q351" i="1" s="1"/>
  <c r="V355" i="1"/>
  <c r="X355" i="1" s="1"/>
  <c r="M322" i="1"/>
  <c r="O322" i="1" s="1"/>
  <c r="Q322" i="1" s="1"/>
  <c r="T334" i="1"/>
  <c r="V334" i="1" s="1"/>
  <c r="X334" i="1" s="1"/>
  <c r="AV338" i="1"/>
  <c r="AX338" i="1" s="1"/>
  <c r="AZ338" i="1" s="1"/>
  <c r="T350" i="1"/>
  <c r="V350" i="1" s="1"/>
  <c r="X350" i="1" s="1"/>
  <c r="AQ350" i="1"/>
  <c r="AS350" i="1" s="1"/>
  <c r="BQ350" i="1"/>
  <c r="BS350" i="1" s="1"/>
  <c r="BU350" i="1" s="1"/>
  <c r="BC362" i="1"/>
  <c r="BE362" i="1" s="1"/>
  <c r="BG362" i="1" s="1"/>
  <c r="BQ366" i="1"/>
  <c r="BS366" i="1" s="1"/>
  <c r="BU366" i="1" s="1"/>
  <c r="M339" i="1"/>
  <c r="O339" i="1" s="1"/>
  <c r="Q339" i="1" s="1"/>
  <c r="M343" i="1"/>
  <c r="O343" i="1" s="1"/>
  <c r="Q343" i="1" s="1"/>
  <c r="M310" i="1"/>
  <c r="O310" i="1" s="1"/>
  <c r="Q310" i="1" s="1"/>
  <c r="AA310" i="1"/>
  <c r="AC310" i="1" s="1"/>
  <c r="AE310" i="1" s="1"/>
  <c r="M314" i="1"/>
  <c r="O314" i="1" s="1"/>
  <c r="Q314" i="1" s="1"/>
  <c r="BX322" i="1"/>
  <c r="BZ322" i="1" s="1"/>
  <c r="CB322" i="1" s="1"/>
  <c r="BJ330" i="1"/>
  <c r="BL330" i="1" s="1"/>
  <c r="BN330" i="1" s="1"/>
  <c r="BJ338" i="1"/>
  <c r="BL338" i="1" s="1"/>
  <c r="BN338" i="1" s="1"/>
  <c r="AV354" i="1"/>
  <c r="AX354" i="1" s="1"/>
  <c r="AZ354" i="1" s="1"/>
  <c r="AO358" i="1"/>
  <c r="AQ358" i="1" s="1"/>
  <c r="AS358" i="1" s="1"/>
  <c r="T358" i="1"/>
  <c r="V358" i="1" s="1"/>
  <c r="X358" i="1" s="1"/>
  <c r="BX315" i="1"/>
  <c r="BZ315" i="1" s="1"/>
  <c r="CB315" i="1" s="1"/>
  <c r="BC319" i="1"/>
  <c r="BE319" i="1" s="1"/>
  <c r="BG319" i="1" s="1"/>
  <c r="AQ343" i="1"/>
  <c r="AS343" i="1" s="1"/>
  <c r="BC347" i="1"/>
  <c r="BE347" i="1" s="1"/>
  <c r="BG347" i="1" s="1"/>
  <c r="BJ359" i="1"/>
  <c r="BL359" i="1" s="1"/>
  <c r="BN359" i="1" s="1"/>
  <c r="M308" i="1"/>
  <c r="O308" i="1" s="1"/>
  <c r="AV328" i="1"/>
  <c r="AX328" i="1" s="1"/>
  <c r="AZ328" i="1" s="1"/>
  <c r="BJ340" i="1"/>
  <c r="BL340" i="1" s="1"/>
  <c r="BN340" i="1" s="1"/>
  <c r="T356" i="1"/>
  <c r="V356" i="1" s="1"/>
  <c r="X356" i="1" s="1"/>
  <c r="BJ360" i="1"/>
  <c r="BL360" i="1" s="1"/>
  <c r="BN360" i="1" s="1"/>
  <c r="AA313" i="1"/>
  <c r="AC313" i="1" s="1"/>
  <c r="AE313" i="1" s="1"/>
  <c r="BJ317" i="1"/>
  <c r="BL317" i="1" s="1"/>
  <c r="BN317" i="1" s="1"/>
  <c r="M321" i="1"/>
  <c r="O321" i="1" s="1"/>
  <c r="Q321" i="1" s="1"/>
  <c r="BX321" i="1"/>
  <c r="BZ321" i="1" s="1"/>
  <c r="CB321" i="1" s="1"/>
  <c r="AA325" i="1"/>
  <c r="AC325" i="1" s="1"/>
  <c r="AE325" i="1" s="1"/>
  <c r="BX329" i="1"/>
  <c r="BZ329" i="1" s="1"/>
  <c r="CB329" i="1" s="1"/>
  <c r="BX333" i="1"/>
  <c r="BZ333" i="1" s="1"/>
  <c r="CB333" i="1" s="1"/>
  <c r="AV341" i="1"/>
  <c r="AX341" i="1" s="1"/>
  <c r="AZ341" i="1" s="1"/>
  <c r="T341" i="1"/>
  <c r="V341" i="1" s="1"/>
  <c r="X341" i="1" s="1"/>
  <c r="AZ345" i="1"/>
  <c r="T349" i="1"/>
  <c r="V349" i="1" s="1"/>
  <c r="X349" i="1" s="1"/>
  <c r="T361" i="1"/>
  <c r="V361" i="1" s="1"/>
  <c r="X361" i="1" s="1"/>
  <c r="BC361" i="1"/>
  <c r="BE361" i="1" s="1"/>
  <c r="BG361" i="1" s="1"/>
  <c r="T368" i="1"/>
  <c r="V368" i="1" s="1"/>
  <c r="X368" i="1" s="1"/>
  <c r="BJ369" i="1"/>
  <c r="BL369" i="1" s="1"/>
  <c r="BN369" i="1" s="1"/>
  <c r="M304" i="1"/>
  <c r="O304" i="1" s="1"/>
  <c r="Q304" i="1" s="1"/>
  <c r="AX304" i="1"/>
  <c r="AZ304" i="1" s="1"/>
  <c r="BX304" i="1"/>
  <c r="BZ304" i="1" s="1"/>
  <c r="CB304" i="1" s="1"/>
  <c r="BQ320" i="1"/>
  <c r="BS320" i="1" s="1"/>
  <c r="BU320" i="1" s="1"/>
  <c r="BC324" i="1"/>
  <c r="BE324" i="1" s="1"/>
  <c r="BG324" i="1" s="1"/>
  <c r="M328" i="1"/>
  <c r="O328" i="1" s="1"/>
  <c r="Q328" i="1" s="1"/>
  <c r="AQ336" i="1"/>
  <c r="AS336" i="1" s="1"/>
  <c r="T344" i="1"/>
  <c r="V344" i="1" s="1"/>
  <c r="X344" i="1" s="1"/>
  <c r="AV344" i="1"/>
  <c r="AX344" i="1" s="1"/>
  <c r="AZ344" i="1" s="1"/>
  <c r="AV352" i="1"/>
  <c r="AX352" i="1" s="1"/>
  <c r="AZ352" i="1" s="1"/>
  <c r="M360" i="1"/>
  <c r="O360" i="1" s="1"/>
  <c r="Q360" i="1" s="1"/>
  <c r="AC364" i="1"/>
  <c r="AE364" i="1" s="1"/>
  <c r="M333" i="1"/>
  <c r="BC333" i="1"/>
  <c r="BE333" i="1" s="1"/>
  <c r="BG333" i="1" s="1"/>
  <c r="AO341" i="1"/>
  <c r="AQ341" i="1" s="1"/>
  <c r="AS341" i="1" s="1"/>
  <c r="BJ345" i="1"/>
  <c r="BL345" i="1" s="1"/>
  <c r="BN345" i="1" s="1"/>
  <c r="T353" i="1"/>
  <c r="V353" i="1" s="1"/>
  <c r="X353" i="1" s="1"/>
  <c r="AA372" i="1"/>
  <c r="AC372" i="1" s="1"/>
  <c r="AE372" i="1" s="1"/>
  <c r="AV369" i="1"/>
  <c r="AX369" i="1" s="1"/>
  <c r="AZ369" i="1" s="1"/>
  <c r="BQ369" i="1"/>
  <c r="BS369" i="1" s="1"/>
  <c r="BU369" i="1" s="1"/>
  <c r="BC369" i="1"/>
  <c r="BE369" i="1" s="1"/>
  <c r="BG369" i="1" s="1"/>
  <c r="BQ371" i="1"/>
  <c r="BS371" i="1" s="1"/>
  <c r="BU371" i="1" s="1"/>
  <c r="BC321" i="1"/>
  <c r="BE321" i="1" s="1"/>
  <c r="BG321" i="1" s="1"/>
  <c r="AA337" i="1"/>
  <c r="AC337" i="1" s="1"/>
  <c r="AE337" i="1" s="1"/>
  <c r="AA368" i="1"/>
  <c r="AC368" i="1" s="1"/>
  <c r="AE368" i="1" s="1"/>
  <c r="BC372" i="1"/>
  <c r="BE372" i="1" s="1"/>
  <c r="BG372" i="1" s="1"/>
  <c r="AO371" i="1"/>
  <c r="AQ371" i="1" s="1"/>
  <c r="AS371" i="1" s="1"/>
  <c r="M331" i="1"/>
  <c r="O331" i="1" s="1"/>
  <c r="Q331" i="1" s="1"/>
  <c r="T335" i="1"/>
  <c r="V335" i="1" s="1"/>
  <c r="BQ335" i="1"/>
  <c r="BS335" i="1" s="1"/>
  <c r="BU335" i="1" s="1"/>
  <c r="AO339" i="1"/>
  <c r="AQ339" i="1" s="1"/>
  <c r="AS339" i="1" s="1"/>
  <c r="BJ309" i="1"/>
  <c r="BL309" i="1" s="1"/>
  <c r="BN309" i="1" s="1"/>
  <c r="BJ362" i="1"/>
  <c r="BL362" i="1" s="1"/>
  <c r="BN362" i="1" s="1"/>
  <c r="M307" i="1"/>
  <c r="O307" i="1" s="1"/>
  <c r="Q307" i="1" s="1"/>
  <c r="AV319" i="1"/>
  <c r="AX319" i="1" s="1"/>
  <c r="AZ319" i="1" s="1"/>
  <c r="M355" i="1"/>
  <c r="O355" i="1" s="1"/>
  <c r="Q355" i="1" s="1"/>
  <c r="AO355" i="1"/>
  <c r="AQ355" i="1" s="1"/>
  <c r="AS355" i="1" s="1"/>
  <c r="BX355" i="1"/>
  <c r="BZ355" i="1" s="1"/>
  <c r="CB355" i="1" s="1"/>
  <c r="AA367" i="1"/>
  <c r="AC367" i="1" s="1"/>
  <c r="AE367" i="1" s="1"/>
  <c r="BQ312" i="1"/>
  <c r="BS312" i="1" s="1"/>
  <c r="BU312" i="1" s="1"/>
  <c r="BX365" i="1"/>
  <c r="BZ365" i="1" s="1"/>
  <c r="CB365" i="1" s="1"/>
  <c r="AA351" i="1"/>
  <c r="AC351" i="1" s="1"/>
  <c r="AE351" i="1" s="1"/>
  <c r="BQ355" i="1"/>
  <c r="BS355" i="1" s="1"/>
  <c r="BU355" i="1" s="1"/>
  <c r="AO316" i="1"/>
  <c r="AQ316" i="1" s="1"/>
  <c r="AS316" i="1" s="1"/>
  <c r="AA333" i="1"/>
  <c r="AC333" i="1" s="1"/>
  <c r="AE333" i="1" s="1"/>
  <c r="T345" i="1"/>
  <c r="V345" i="1" s="1"/>
  <c r="X345" i="1" s="1"/>
  <c r="BX361" i="1"/>
  <c r="BZ361" i="1" s="1"/>
  <c r="CB361" i="1" s="1"/>
  <c r="BJ370" i="1"/>
  <c r="BL370" i="1" s="1"/>
  <c r="BN370" i="1" s="1"/>
  <c r="AA355" i="1"/>
  <c r="AC355" i="1" s="1"/>
  <c r="AE355" i="1" s="1"/>
  <c r="BX307" i="1"/>
  <c r="BZ307" i="1" s="1"/>
  <c r="CB307" i="1" s="1"/>
  <c r="V307" i="1"/>
  <c r="X307" i="1" s="1"/>
  <c r="AQ318" i="1"/>
  <c r="AS318" i="1" s="1"/>
  <c r="BQ338" i="1"/>
  <c r="BS338" i="1" s="1"/>
  <c r="BU338" i="1" s="1"/>
  <c r="AA314" i="1"/>
  <c r="AC314" i="1" s="1"/>
  <c r="AE314" i="1" s="1"/>
  <c r="BJ318" i="1"/>
  <c r="BL318" i="1" s="1"/>
  <c r="BN318" i="1" s="1"/>
  <c r="AO338" i="1"/>
  <c r="AQ338" i="1" s="1"/>
  <c r="AS338" i="1" s="1"/>
  <c r="AX346" i="1"/>
  <c r="AZ346" i="1" s="1"/>
  <c r="BX346" i="1"/>
  <c r="BZ346" i="1" s="1"/>
  <c r="CB346" i="1" s="1"/>
  <c r="BQ315" i="1"/>
  <c r="BS315" i="1" s="1"/>
  <c r="BU315" i="1" s="1"/>
  <c r="BC304" i="1"/>
  <c r="BE304" i="1" s="1"/>
  <c r="BG304" i="1" s="1"/>
  <c r="AV308" i="1"/>
  <c r="AX308" i="1" s="1"/>
  <c r="AZ308" i="1" s="1"/>
  <c r="AO312" i="1"/>
  <c r="AQ312" i="1" s="1"/>
  <c r="AS312" i="1" s="1"/>
  <c r="T320" i="1"/>
  <c r="V320" i="1" s="1"/>
  <c r="X320" i="1" s="1"/>
  <c r="BQ336" i="1"/>
  <c r="BS336" i="1" s="1"/>
  <c r="BU336" i="1" s="1"/>
  <c r="T340" i="1"/>
  <c r="V340" i="1" s="1"/>
  <c r="X340" i="1" s="1"/>
  <c r="AA340" i="1"/>
  <c r="AC340" i="1" s="1"/>
  <c r="AE340" i="1" s="1"/>
  <c r="AO340" i="1"/>
  <c r="AQ340" i="1" s="1"/>
  <c r="AS340" i="1" s="1"/>
  <c r="AO356" i="1"/>
  <c r="AQ356" i="1" s="1"/>
  <c r="AS356" i="1" s="1"/>
  <c r="AV360" i="1"/>
  <c r="AX360" i="1" s="1"/>
  <c r="AZ360" i="1" s="1"/>
  <c r="BX360" i="1"/>
  <c r="BZ360" i="1" s="1"/>
  <c r="CB360" i="1" s="1"/>
  <c r="BC305" i="1"/>
  <c r="BE305" i="1" s="1"/>
  <c r="BG305" i="1" s="1"/>
  <c r="AV368" i="1"/>
  <c r="AX368" i="1" s="1"/>
  <c r="AZ368" i="1" s="1"/>
  <c r="AV370" i="1"/>
  <c r="AX370" i="1" s="1"/>
  <c r="AZ370" i="1" s="1"/>
  <c r="BC326" i="1"/>
  <c r="BE326" i="1" s="1"/>
  <c r="BG326" i="1" s="1"/>
  <c r="AV330" i="1"/>
  <c r="AX330" i="1" s="1"/>
  <c r="AZ330" i="1" s="1"/>
  <c r="BX330" i="1"/>
  <c r="BZ330" i="1" s="1"/>
  <c r="CB330" i="1" s="1"/>
  <c r="BJ358" i="1"/>
  <c r="BL358" i="1" s="1"/>
  <c r="BN358" i="1" s="1"/>
  <c r="M347" i="1"/>
  <c r="O347" i="1" s="1"/>
  <c r="Q347" i="1" s="1"/>
  <c r="BJ314" i="1"/>
  <c r="BL314" i="1" s="1"/>
  <c r="BN314" i="1" s="1"/>
  <c r="BG314" i="1"/>
  <c r="BL322" i="1"/>
  <c r="BN322" i="1" s="1"/>
  <c r="BJ326" i="1"/>
  <c r="BL326" i="1" s="1"/>
  <c r="BN326" i="1" s="1"/>
  <c r="T342" i="1"/>
  <c r="V342" i="1" s="1"/>
  <c r="X342" i="1" s="1"/>
  <c r="AV358" i="1"/>
  <c r="AX358" i="1" s="1"/>
  <c r="AZ358" i="1" s="1"/>
  <c r="M318" i="1"/>
  <c r="O318" i="1" s="1"/>
  <c r="Q318" i="1" s="1"/>
  <c r="M362" i="1"/>
  <c r="O362" i="1" s="1"/>
  <c r="Q362" i="1" s="1"/>
  <c r="BX354" i="1"/>
  <c r="BZ354" i="1" s="1"/>
  <c r="CB354" i="1" s="1"/>
  <c r="BX323" i="1"/>
  <c r="BZ323" i="1" s="1"/>
  <c r="CB323" i="1" s="1"/>
  <c r="AZ339" i="1"/>
  <c r="AO322" i="1"/>
  <c r="AQ322" i="1" s="1"/>
  <c r="AS322" i="1" s="1"/>
  <c r="BX342" i="1"/>
  <c r="BZ342" i="1" s="1"/>
  <c r="CB342" i="1" s="1"/>
  <c r="T362" i="1"/>
  <c r="V362" i="1" s="1"/>
  <c r="X362" i="1" s="1"/>
  <c r="AV366" i="1"/>
  <c r="AX366" i="1" s="1"/>
  <c r="AZ366" i="1" s="1"/>
  <c r="T366" i="1"/>
  <c r="V366" i="1" s="1"/>
  <c r="X366" i="1" s="1"/>
  <c r="AO315" i="1"/>
  <c r="AQ315" i="1" s="1"/>
  <c r="AS315" i="1" s="1"/>
  <c r="AA359" i="1"/>
  <c r="AC359" i="1" s="1"/>
  <c r="AE359" i="1" s="1"/>
  <c r="BJ334" i="1"/>
  <c r="BL334" i="1" s="1"/>
  <c r="BN334" i="1" s="1"/>
  <c r="BJ324" i="1"/>
  <c r="BL324" i="1" s="1"/>
  <c r="BN324" i="1" s="1"/>
  <c r="AV336" i="1"/>
  <c r="AX336" i="1" s="1"/>
  <c r="AZ336" i="1" s="1"/>
  <c r="BQ340" i="1"/>
  <c r="BS340" i="1" s="1"/>
  <c r="BU340" i="1" s="1"/>
  <c r="BX344" i="1"/>
  <c r="BZ344" i="1" s="1"/>
  <c r="CB344" i="1" s="1"/>
  <c r="AA344" i="1"/>
  <c r="AC344" i="1" s="1"/>
  <c r="AE344" i="1" s="1"/>
  <c r="BJ348" i="1"/>
  <c r="BL348" i="1" s="1"/>
  <c r="BN348" i="1" s="1"/>
  <c r="M356" i="1"/>
  <c r="O356" i="1" s="1"/>
  <c r="Q356" i="1" s="1"/>
  <c r="BJ313" i="1"/>
  <c r="BL313" i="1" s="1"/>
  <c r="BN313" i="1" s="1"/>
  <c r="BJ325" i="1"/>
  <c r="BL325" i="1" s="1"/>
  <c r="BN325" i="1" s="1"/>
  <c r="BC325" i="1"/>
  <c r="BE325" i="1" s="1"/>
  <c r="BG325" i="1" s="1"/>
  <c r="AV337" i="1"/>
  <c r="AX337" i="1" s="1"/>
  <c r="AZ337" i="1" s="1"/>
  <c r="AA361" i="1"/>
  <c r="AC361" i="1" s="1"/>
  <c r="AE361" i="1" s="1"/>
  <c r="AO365" i="1"/>
  <c r="AQ365" i="1" s="1"/>
  <c r="AS365" i="1" s="1"/>
  <c r="BS311" i="1"/>
  <c r="BU311" i="1" s="1"/>
  <c r="BJ315" i="1"/>
  <c r="BL315" i="1" s="1"/>
  <c r="BN315" i="1" s="1"/>
  <c r="AO327" i="1"/>
  <c r="AQ327" i="1" s="1"/>
  <c r="AS327" i="1" s="1"/>
  <c r="T310" i="1"/>
  <c r="V310" i="1" s="1"/>
  <c r="X310" i="1" s="1"/>
  <c r="T314" i="1"/>
  <c r="V314" i="1" s="1"/>
  <c r="X314" i="1" s="1"/>
  <c r="AA318" i="1"/>
  <c r="AC318" i="1" s="1"/>
  <c r="AE318" i="1" s="1"/>
  <c r="BQ318" i="1"/>
  <c r="BS318" i="1" s="1"/>
  <c r="BU318" i="1" s="1"/>
  <c r="BC330" i="1"/>
  <c r="BE330" i="1" s="1"/>
  <c r="BG330" i="1" s="1"/>
  <c r="BJ342" i="1"/>
  <c r="BL342" i="1" s="1"/>
  <c r="BN342" i="1" s="1"/>
  <c r="BJ346" i="1"/>
  <c r="BL346" i="1" s="1"/>
  <c r="BN346" i="1" s="1"/>
  <c r="AA346" i="1"/>
  <c r="AC346" i="1" s="1"/>
  <c r="AE346" i="1" s="1"/>
  <c r="AV350" i="1"/>
  <c r="AX350" i="1" s="1"/>
  <c r="AZ350" i="1" s="1"/>
  <c r="AA358" i="1"/>
  <c r="AC358" i="1" s="1"/>
  <c r="AE358" i="1" s="1"/>
  <c r="BJ307" i="1"/>
  <c r="BL307" i="1" s="1"/>
  <c r="BN307" i="1" s="1"/>
  <c r="T311" i="1"/>
  <c r="V311" i="1" s="1"/>
  <c r="X311" i="1" s="1"/>
  <c r="BJ331" i="1"/>
  <c r="BL331" i="1" s="1"/>
  <c r="BN331" i="1" s="1"/>
  <c r="BC335" i="1"/>
  <c r="BE335" i="1" s="1"/>
  <c r="BG335" i="1" s="1"/>
  <c r="BQ306" i="1"/>
  <c r="BS306" i="1" s="1"/>
  <c r="BU306" i="1" s="1"/>
  <c r="AO314" i="1"/>
  <c r="AQ314" i="1" s="1"/>
  <c r="AS314" i="1" s="1"/>
  <c r="BQ314" i="1"/>
  <c r="BS314" i="1" s="1"/>
  <c r="BU314" i="1" s="1"/>
  <c r="BC318" i="1"/>
  <c r="BE318" i="1" s="1"/>
  <c r="BG318" i="1" s="1"/>
  <c r="BX318" i="1"/>
  <c r="BZ318" i="1" s="1"/>
  <c r="CB318" i="1" s="1"/>
  <c r="BQ326" i="1"/>
  <c r="BS326" i="1" s="1"/>
  <c r="BU326" i="1" s="1"/>
  <c r="AV342" i="1"/>
  <c r="AX342" i="1" s="1"/>
  <c r="AZ342" i="1" s="1"/>
  <c r="BC346" i="1"/>
  <c r="BE346" i="1" s="1"/>
  <c r="BG346" i="1" s="1"/>
  <c r="M350" i="1"/>
  <c r="O350" i="1" s="1"/>
  <c r="Q350" i="1" s="1"/>
  <c r="T354" i="1"/>
  <c r="V354" i="1" s="1"/>
  <c r="X354" i="1" s="1"/>
  <c r="BC354" i="1"/>
  <c r="BE354" i="1" s="1"/>
  <c r="BG354" i="1" s="1"/>
  <c r="M358" i="1"/>
  <c r="O358" i="1" s="1"/>
  <c r="Q358" i="1" s="1"/>
  <c r="AA335" i="1"/>
  <c r="AC335" i="1" s="1"/>
  <c r="AE335" i="1" s="1"/>
  <c r="BS343" i="1"/>
  <c r="BU343" i="1" s="1"/>
  <c r="T359" i="1"/>
  <c r="V359" i="1" s="1"/>
  <c r="X359" i="1" s="1"/>
  <c r="AV363" i="1"/>
  <c r="AX363" i="1" s="1"/>
  <c r="AZ363" i="1" s="1"/>
  <c r="AA363" i="1"/>
  <c r="AC363" i="1" s="1"/>
  <c r="AE363" i="1" s="1"/>
  <c r="M352" i="1"/>
  <c r="O352" i="1" s="1"/>
  <c r="Q352" i="1" s="1"/>
  <c r="BJ356" i="1"/>
  <c r="BL356" i="1" s="1"/>
  <c r="BN356" i="1" s="1"/>
  <c r="M311" i="1"/>
  <c r="O311" i="1" s="1"/>
  <c r="Q311" i="1" s="1"/>
  <c r="BX311" i="1"/>
  <c r="BZ311" i="1" s="1"/>
  <c r="CB311" i="1" s="1"/>
  <c r="AA315" i="1"/>
  <c r="AC315" i="1" s="1"/>
  <c r="AE315" i="1" s="1"/>
  <c r="AA327" i="1"/>
  <c r="AC327" i="1" s="1"/>
  <c r="AE327" i="1" s="1"/>
  <c r="AV327" i="1"/>
  <c r="AX327" i="1" s="1"/>
  <c r="AZ327" i="1" s="1"/>
  <c r="AA331" i="1"/>
  <c r="AC331" i="1" s="1"/>
  <c r="AE331" i="1" s="1"/>
  <c r="BC331" i="1"/>
  <c r="BE331" i="1" s="1"/>
  <c r="BG331" i="1" s="1"/>
  <c r="BQ331" i="1"/>
  <c r="BS331" i="1" s="1"/>
  <c r="BU331" i="1" s="1"/>
  <c r="AV347" i="1"/>
  <c r="AX347" i="1" s="1"/>
  <c r="AZ347" i="1" s="1"/>
  <c r="BQ359" i="1"/>
  <c r="BS359" i="1" s="1"/>
  <c r="BU359" i="1" s="1"/>
  <c r="BQ363" i="1"/>
  <c r="BS363" i="1" s="1"/>
  <c r="BU363" i="1" s="1"/>
  <c r="BC367" i="1"/>
  <c r="BE367" i="1" s="1"/>
  <c r="BG367" i="1" s="1"/>
  <c r="BJ304" i="1"/>
  <c r="BL304" i="1" s="1"/>
  <c r="BN304" i="1" s="1"/>
  <c r="T304" i="1"/>
  <c r="V304" i="1" s="1"/>
  <c r="X304" i="1" s="1"/>
  <c r="BX312" i="1"/>
  <c r="BZ312" i="1" s="1"/>
  <c r="CB312" i="1" s="1"/>
  <c r="BC320" i="1"/>
  <c r="BE320" i="1" s="1"/>
  <c r="BG320" i="1" s="1"/>
  <c r="AC328" i="1"/>
  <c r="AE328" i="1" s="1"/>
  <c r="T336" i="1"/>
  <c r="V336" i="1" s="1"/>
  <c r="X336" i="1" s="1"/>
  <c r="BQ356" i="1"/>
  <c r="BS356" i="1" s="1"/>
  <c r="BU356" i="1" s="1"/>
  <c r="BX356" i="1"/>
  <c r="BZ356" i="1" s="1"/>
  <c r="CB356" i="1" s="1"/>
  <c r="AA357" i="1"/>
  <c r="AC357" i="1" s="1"/>
  <c r="AE357" i="1" s="1"/>
  <c r="AV361" i="1"/>
  <c r="AX361" i="1" s="1"/>
  <c r="AZ361" i="1" s="1"/>
  <c r="AA347" i="1"/>
  <c r="AC347" i="1" s="1"/>
  <c r="AE347" i="1" s="1"/>
  <c r="M363" i="1"/>
  <c r="O363" i="1" s="1"/>
  <c r="Q363" i="1" s="1"/>
  <c r="AA308" i="1"/>
  <c r="AC308" i="1" s="1"/>
  <c r="AE308" i="1" s="1"/>
  <c r="M316" i="1"/>
  <c r="O316" i="1" s="1"/>
  <c r="Q316" i="1" s="1"/>
  <c r="AV324" i="1"/>
  <c r="AX324" i="1" s="1"/>
  <c r="AZ324" i="1" s="1"/>
  <c r="BX336" i="1"/>
  <c r="BZ336" i="1" s="1"/>
  <c r="CB336" i="1" s="1"/>
  <c r="BQ360" i="1"/>
  <c r="BS360" i="1" s="1"/>
  <c r="BU360" i="1" s="1"/>
  <c r="AO305" i="1"/>
  <c r="AQ305" i="1" s="1"/>
  <c r="AS305" i="1" s="1"/>
  <c r="AA309" i="1"/>
  <c r="AC309" i="1" s="1"/>
  <c r="AE309" i="1" s="1"/>
  <c r="BX309" i="1"/>
  <c r="BZ309" i="1" s="1"/>
  <c r="CB309" i="1" s="1"/>
  <c r="BQ313" i="1"/>
  <c r="BS313" i="1" s="1"/>
  <c r="BU313" i="1" s="1"/>
  <c r="BJ321" i="1"/>
  <c r="BL321" i="1" s="1"/>
  <c r="BN321" i="1" s="1"/>
  <c r="BQ321" i="1"/>
  <c r="BS321" i="1" s="1"/>
  <c r="BU321" i="1" s="1"/>
  <c r="AO325" i="1"/>
  <c r="AQ325" i="1" s="1"/>
  <c r="AS325" i="1" s="1"/>
  <c r="T337" i="1"/>
  <c r="V337" i="1" s="1"/>
  <c r="X337" i="1" s="1"/>
  <c r="BQ345" i="1"/>
  <c r="BS345" i="1" s="1"/>
  <c r="BU345" i="1" s="1"/>
  <c r="BJ349" i="1"/>
  <c r="BL349" i="1" s="1"/>
  <c r="BN349" i="1" s="1"/>
  <c r="BQ357" i="1"/>
  <c r="BS357" i="1" s="1"/>
  <c r="BU357" i="1" s="1"/>
  <c r="M361" i="1"/>
  <c r="O361" i="1" s="1"/>
  <c r="Q361" i="1" s="1"/>
  <c r="AV365" i="1"/>
  <c r="AX365" i="1" s="1"/>
  <c r="AZ365" i="1" s="1"/>
  <c r="BJ355" i="1"/>
  <c r="BL355" i="1" s="1"/>
  <c r="BN355" i="1" s="1"/>
  <c r="M367" i="1"/>
  <c r="O367" i="1" s="1"/>
  <c r="Q367" i="1" s="1"/>
  <c r="BQ308" i="1"/>
  <c r="BS308" i="1" s="1"/>
  <c r="BU308" i="1" s="1"/>
  <c r="BJ312" i="1"/>
  <c r="BL312" i="1" s="1"/>
  <c r="BN312" i="1" s="1"/>
  <c r="T312" i="1"/>
  <c r="V312" i="1" s="1"/>
  <c r="X312" i="1" s="1"/>
  <c r="M320" i="1"/>
  <c r="O320" i="1" s="1"/>
  <c r="Q320" i="1" s="1"/>
  <c r="BJ344" i="1"/>
  <c r="BL344" i="1" s="1"/>
  <c r="BN344" i="1" s="1"/>
  <c r="BQ352" i="1"/>
  <c r="BS352" i="1" s="1"/>
  <c r="BU352" i="1" s="1"/>
  <c r="BJ305" i="1"/>
  <c r="BL305" i="1" s="1"/>
  <c r="BN305" i="1" s="1"/>
  <c r="M305" i="1"/>
  <c r="O305" i="1" s="1"/>
  <c r="Q305" i="1" s="1"/>
  <c r="BC309" i="1"/>
  <c r="BE309" i="1" s="1"/>
  <c r="BG309" i="1" s="1"/>
  <c r="O333" i="1"/>
  <c r="Q333" i="1" s="1"/>
  <c r="BQ333" i="1"/>
  <c r="BS333" i="1" s="1"/>
  <c r="BU333" i="1" s="1"/>
  <c r="AV353" i="1"/>
  <c r="AX353" i="1" s="1"/>
  <c r="AZ353" i="1" s="1"/>
  <c r="BX334" i="1"/>
  <c r="BZ334" i="1" s="1"/>
  <c r="CB334" i="1" s="1"/>
  <c r="AA338" i="1"/>
  <c r="AC338" i="1" s="1"/>
  <c r="AE338" i="1" s="1"/>
  <c r="BC338" i="1"/>
  <c r="BE338" i="1" s="1"/>
  <c r="BG338" i="1" s="1"/>
  <c r="BX338" i="1"/>
  <c r="BZ338" i="1" s="1"/>
  <c r="CB338" i="1" s="1"/>
  <c r="BC342" i="1"/>
  <c r="BE342" i="1" s="1"/>
  <c r="BG342" i="1" s="1"/>
  <c r="T346" i="1"/>
  <c r="V346" i="1" s="1"/>
  <c r="X346" i="1" s="1"/>
  <c r="AA350" i="1"/>
  <c r="AC350" i="1" s="1"/>
  <c r="AE350" i="1" s="1"/>
  <c r="AO354" i="1"/>
  <c r="AQ354" i="1" s="1"/>
  <c r="AS354" i="1" s="1"/>
  <c r="M366" i="1"/>
  <c r="O366" i="1" s="1"/>
  <c r="Q366" i="1" s="1"/>
  <c r="BX366" i="1"/>
  <c r="BZ366" i="1" s="1"/>
  <c r="CB366" i="1" s="1"/>
  <c r="BX331" i="1"/>
  <c r="BZ331" i="1" s="1"/>
  <c r="CB331" i="1" s="1"/>
  <c r="X335" i="1"/>
  <c r="BX335" i="1"/>
  <c r="BZ335" i="1" s="1"/>
  <c r="CB335" i="1" s="1"/>
  <c r="BX367" i="1"/>
  <c r="BZ367" i="1" s="1"/>
  <c r="CB367" i="1" s="1"/>
  <c r="AV309" i="1"/>
  <c r="AX309" i="1" s="1"/>
  <c r="AZ309" i="1" s="1"/>
  <c r="AV317" i="1"/>
  <c r="AX317" i="1" s="1"/>
  <c r="AZ317" i="1" s="1"/>
  <c r="BQ317" i="1"/>
  <c r="BS317" i="1" s="1"/>
  <c r="BU317" i="1" s="1"/>
  <c r="AV329" i="1"/>
  <c r="AX329" i="1" s="1"/>
  <c r="AZ329" i="1" s="1"/>
  <c r="T333" i="1"/>
  <c r="V333" i="1" s="1"/>
  <c r="X333" i="1" s="1"/>
  <c r="AO337" i="1"/>
  <c r="AQ337" i="1" s="1"/>
  <c r="AS337" i="1" s="1"/>
  <c r="AO345" i="1"/>
  <c r="AQ345" i="1" s="1"/>
  <c r="AS345" i="1" s="1"/>
  <c r="Q308" i="1"/>
  <c r="T316" i="1"/>
  <c r="V316" i="1" s="1"/>
  <c r="X316" i="1" s="1"/>
  <c r="BX320" i="1"/>
  <c r="BZ320" i="1" s="1"/>
  <c r="CB320" i="1" s="1"/>
  <c r="BJ328" i="1"/>
  <c r="BL328" i="1" s="1"/>
  <c r="BN328" i="1" s="1"/>
  <c r="AO332" i="1"/>
  <c r="AQ332" i="1" s="1"/>
  <c r="AS332" i="1" s="1"/>
  <c r="M348" i="1"/>
  <c r="O348" i="1" s="1"/>
  <c r="Q348" i="1" s="1"/>
  <c r="AQ348" i="1"/>
  <c r="AS348" i="1" s="1"/>
  <c r="AA356" i="1"/>
  <c r="AC356" i="1" s="1"/>
  <c r="AE356" i="1" s="1"/>
  <c r="M337" i="1"/>
  <c r="O337" i="1" s="1"/>
  <c r="Q337" i="1" s="1"/>
  <c r="BJ341" i="1"/>
  <c r="BL341" i="1" s="1"/>
  <c r="BN341" i="1" s="1"/>
  <c r="BX353" i="1"/>
  <c r="BZ353" i="1" s="1"/>
  <c r="CB353" i="1" s="1"/>
  <c r="AV357" i="1"/>
  <c r="AX357" i="1" s="1"/>
  <c r="AZ357" i="1" s="1"/>
  <c r="T347" i="1"/>
  <c r="V347" i="1" s="1"/>
  <c r="X347" i="1" s="1"/>
  <c r="BX347" i="1"/>
  <c r="BZ347" i="1" s="1"/>
  <c r="CB347" i="1" s="1"/>
  <c r="AV320" i="1"/>
  <c r="AX320" i="1" s="1"/>
  <c r="AZ320" i="1" s="1"/>
  <c r="T324" i="1"/>
  <c r="V324" i="1" s="1"/>
  <c r="X324" i="1" s="1"/>
  <c r="BQ324" i="1"/>
  <c r="BS324" i="1" s="1"/>
  <c r="BU324" i="1" s="1"/>
  <c r="BC360" i="1"/>
  <c r="BE360" i="1" s="1"/>
  <c r="BG360" i="1" s="1"/>
  <c r="AA360" i="1"/>
  <c r="AC360" i="1" s="1"/>
  <c r="AE360" i="1" s="1"/>
  <c r="T364" i="1"/>
  <c r="V364" i="1" s="1"/>
  <c r="X364" i="1" s="1"/>
  <c r="AA305" i="1"/>
  <c r="AC305" i="1" s="1"/>
  <c r="AE305" i="1" s="1"/>
  <c r="BX305" i="1"/>
  <c r="BZ305" i="1" s="1"/>
  <c r="CB305" i="1" s="1"/>
  <c r="AV313" i="1"/>
  <c r="AX313" i="1" s="1"/>
  <c r="AZ313" i="1" s="1"/>
  <c r="BX313" i="1"/>
  <c r="BZ313" i="1" s="1"/>
  <c r="CB313" i="1" s="1"/>
  <c r="M317" i="1"/>
  <c r="O317" i="1" s="1"/>
  <c r="Q317" i="1" s="1"/>
  <c r="AA321" i="1"/>
  <c r="AC321" i="1" s="1"/>
  <c r="AE321" i="1" s="1"/>
  <c r="AO321" i="1"/>
  <c r="AQ321" i="1" s="1"/>
  <c r="AS321" i="1" s="1"/>
  <c r="M325" i="1"/>
  <c r="O325" i="1" s="1"/>
  <c r="Q325" i="1" s="1"/>
  <c r="BJ329" i="1"/>
  <c r="BL329" i="1" s="1"/>
  <c r="BN329" i="1" s="1"/>
  <c r="AV349" i="1"/>
  <c r="AX349" i="1" s="1"/>
  <c r="AZ349" i="1" s="1"/>
  <c r="BQ349" i="1"/>
  <c r="BS349" i="1" s="1"/>
  <c r="BU349" i="1" s="1"/>
  <c r="BC353" i="1"/>
  <c r="BE353" i="1" s="1"/>
  <c r="BG353" i="1" s="1"/>
  <c r="M353" i="1"/>
  <c r="O353" i="1" s="1"/>
  <c r="Q353" i="1" s="1"/>
  <c r="BJ365" i="1"/>
  <c r="BL365" i="1" s="1"/>
  <c r="BN365" i="1" s="1"/>
  <c r="AX340" i="1"/>
  <c r="AZ340" i="1" s="1"/>
  <c r="BC364" i="1"/>
  <c r="BE364" i="1" s="1"/>
  <c r="BG364" i="1" s="1"/>
  <c r="BQ329" i="1"/>
  <c r="BS329" i="1" s="1"/>
  <c r="BU329" i="1" s="1"/>
  <c r="BC349" i="1"/>
  <c r="BE349" i="1" s="1"/>
  <c r="BG349" i="1" s="1"/>
  <c r="M330" i="1"/>
  <c r="O330" i="1" s="1"/>
  <c r="Q330" i="1" s="1"/>
  <c r="BQ354" i="1"/>
  <c r="BS354" i="1" s="1"/>
  <c r="BU354" i="1" s="1"/>
  <c r="BQ358" i="1"/>
  <c r="BS358" i="1" s="1"/>
  <c r="BU358" i="1" s="1"/>
  <c r="AA319" i="1"/>
  <c r="AC319" i="1" s="1"/>
  <c r="AE319" i="1" s="1"/>
  <c r="M326" i="1"/>
  <c r="O326" i="1" s="1"/>
  <c r="Q326" i="1" s="1"/>
  <c r="AO342" i="1"/>
  <c r="AQ342" i="1" s="1"/>
  <c r="AS342" i="1" s="1"/>
  <c r="BC306" i="1"/>
  <c r="BE306" i="1" s="1"/>
  <c r="BG306" i="1" s="1"/>
  <c r="BQ322" i="1"/>
  <c r="BS322" i="1" s="1"/>
  <c r="BU322" i="1" s="1"/>
  <c r="O346" i="1"/>
  <c r="Q346" i="1" s="1"/>
  <c r="AO323" i="1"/>
  <c r="AQ323" i="1" s="1"/>
  <c r="AS323" i="1" s="1"/>
  <c r="AV314" i="1"/>
  <c r="AX314" i="1" s="1"/>
  <c r="AZ314" i="1" s="1"/>
  <c r="T338" i="1"/>
  <c r="V338" i="1" s="1"/>
  <c r="X338" i="1" s="1"/>
  <c r="AA362" i="1"/>
  <c r="AC362" i="1" s="1"/>
  <c r="AE362" i="1" s="1"/>
  <c r="AA311" i="1"/>
  <c r="AC311" i="1" s="1"/>
  <c r="AE311" i="1" s="1"/>
  <c r="BC315" i="1"/>
  <c r="BE315" i="1" s="1"/>
  <c r="BG315" i="1" s="1"/>
  <c r="M335" i="1"/>
  <c r="O335" i="1" s="1"/>
  <c r="Q335" i="1" s="1"/>
  <c r="T322" i="1"/>
  <c r="V322" i="1" s="1"/>
  <c r="X322" i="1" s="1"/>
  <c r="M342" i="1"/>
  <c r="O342" i="1" s="1"/>
  <c r="Q342" i="1" s="1"/>
  <c r="AA354" i="1"/>
  <c r="AC354" i="1" s="1"/>
  <c r="AE354" i="1" s="1"/>
  <c r="BC358" i="1"/>
  <c r="BE358" i="1" s="1"/>
  <c r="BG358" i="1" s="1"/>
  <c r="AO366" i="1"/>
  <c r="AQ366" i="1" s="1"/>
  <c r="AS366" i="1" s="1"/>
  <c r="AO311" i="1"/>
  <c r="AQ311" i="1" s="1"/>
  <c r="AS311" i="1" s="1"/>
  <c r="BJ327" i="1"/>
  <c r="BL327" i="1" s="1"/>
  <c r="BN327" i="1" s="1"/>
  <c r="AO331" i="1"/>
  <c r="AQ331" i="1" s="1"/>
  <c r="AS331" i="1" s="1"/>
  <c r="AO344" i="1"/>
  <c r="AQ344" i="1" s="1"/>
  <c r="AS344" i="1" s="1"/>
  <c r="AO352" i="1"/>
  <c r="AQ352" i="1" s="1"/>
  <c r="AS352" i="1" s="1"/>
  <c r="AV331" i="1"/>
  <c r="AX331" i="1" s="1"/>
  <c r="AZ331" i="1" s="1"/>
  <c r="BX339" i="1"/>
  <c r="BZ339" i="1" s="1"/>
  <c r="CB339" i="1" s="1"/>
  <c r="BQ347" i="1"/>
  <c r="BS347" i="1" s="1"/>
  <c r="BU347" i="1" s="1"/>
  <c r="BJ351" i="1"/>
  <c r="BL351" i="1" s="1"/>
  <c r="BN351" i="1" s="1"/>
  <c r="AA304" i="1"/>
  <c r="AC304" i="1" s="1"/>
  <c r="AE304" i="1" s="1"/>
  <c r="M324" i="1"/>
  <c r="O324" i="1" s="1"/>
  <c r="Q324" i="1" s="1"/>
  <c r="AO324" i="1"/>
  <c r="AQ324" i="1" s="1"/>
  <c r="AS324" i="1" s="1"/>
  <c r="O332" i="1"/>
  <c r="Q332" i="1" s="1"/>
  <c r="AA336" i="1"/>
  <c r="AC336" i="1" s="1"/>
  <c r="AE336" i="1" s="1"/>
  <c r="AV364" i="1"/>
  <c r="AX364" i="1" s="1"/>
  <c r="AZ364" i="1" s="1"/>
  <c r="X325" i="1"/>
  <c r="AO333" i="1"/>
  <c r="AQ333" i="1" s="1"/>
  <c r="AS333" i="1" s="1"/>
  <c r="BC308" i="1"/>
  <c r="BE308" i="1" s="1"/>
  <c r="BG308" i="1" s="1"/>
  <c r="AA312" i="1"/>
  <c r="AC312" i="1" s="1"/>
  <c r="AE312" i="1" s="1"/>
  <c r="AO320" i="1"/>
  <c r="AQ320" i="1" s="1"/>
  <c r="AS320" i="1" s="1"/>
  <c r="AA324" i="1"/>
  <c r="AC324" i="1" s="1"/>
  <c r="AE324" i="1" s="1"/>
  <c r="T328" i="1"/>
  <c r="V328" i="1" s="1"/>
  <c r="X328" i="1" s="1"/>
  <c r="BQ328" i="1"/>
  <c r="BS328" i="1" s="1"/>
  <c r="BU328" i="1" s="1"/>
  <c r="M364" i="1"/>
  <c r="O364" i="1" s="1"/>
  <c r="Q364" i="1" s="1"/>
  <c r="AA341" i="1"/>
  <c r="AC341" i="1" s="1"/>
  <c r="AE341" i="1" s="1"/>
  <c r="T365" i="1"/>
  <c r="V365" i="1" s="1"/>
  <c r="X365" i="1" s="1"/>
  <c r="AV335" i="1"/>
  <c r="AX335" i="1" s="1"/>
  <c r="AZ335" i="1" s="1"/>
  <c r="AV351" i="1"/>
  <c r="AX351" i="1" s="1"/>
  <c r="AZ351" i="1" s="1"/>
  <c r="AO309" i="1"/>
  <c r="AQ309" i="1" s="1"/>
  <c r="AS309" i="1" s="1"/>
  <c r="AA349" i="1"/>
  <c r="AC349" i="1" s="1"/>
  <c r="AE349" i="1" s="1"/>
  <c r="AA365" i="1"/>
  <c r="AC365" i="1" s="1"/>
  <c r="AE365" i="1" s="1"/>
  <c r="T327" i="1"/>
  <c r="V327" i="1" s="1"/>
  <c r="X327" i="1" s="1"/>
  <c r="T308" i="1"/>
  <c r="V308" i="1" s="1"/>
  <c r="X308" i="1" s="1"/>
  <c r="BJ366" i="1"/>
  <c r="BL366" i="1" s="1"/>
  <c r="BN366" i="1" s="1"/>
  <c r="AA366" i="1"/>
  <c r="AC366" i="1" s="1"/>
  <c r="AE366" i="1" s="1"/>
  <c r="BC311" i="1"/>
  <c r="BE311" i="1" s="1"/>
  <c r="BG311" i="1" s="1"/>
  <c r="BC339" i="1"/>
  <c r="BE339" i="1" s="1"/>
  <c r="BG339" i="1" s="1"/>
  <c r="AA339" i="1"/>
  <c r="AC339" i="1" s="1"/>
  <c r="AE339" i="1" s="1"/>
  <c r="BC343" i="1"/>
  <c r="BE343" i="1" s="1"/>
  <c r="BG343" i="1" s="1"/>
  <c r="AO359" i="1"/>
  <c r="AQ359" i="1" s="1"/>
  <c r="AS359" i="1" s="1"/>
  <c r="X363" i="1"/>
  <c r="AO363" i="1"/>
  <c r="AQ363" i="1" s="1"/>
  <c r="AS363" i="1" s="1"/>
  <c r="BC328" i="1"/>
  <c r="BE328" i="1" s="1"/>
  <c r="BG328" i="1" s="1"/>
  <c r="AA332" i="1"/>
  <c r="AC332" i="1" s="1"/>
  <c r="AE332" i="1" s="1"/>
  <c r="BC336" i="1"/>
  <c r="BE336" i="1" s="1"/>
  <c r="BG336" i="1" s="1"/>
  <c r="AA317" i="1"/>
  <c r="AC317" i="1" s="1"/>
  <c r="AE317" i="1" s="1"/>
  <c r="BC355" i="1"/>
  <c r="BE355" i="1" s="1"/>
  <c r="BG355" i="1" s="1"/>
  <c r="AV367" i="1"/>
  <c r="AX367" i="1" s="1"/>
  <c r="AZ367" i="1" s="1"/>
  <c r="BQ332" i="1"/>
  <c r="BS332" i="1" s="1"/>
  <c r="BU332" i="1" s="1"/>
  <c r="T352" i="1"/>
  <c r="V352" i="1" s="1"/>
  <c r="X352" i="1" s="1"/>
  <c r="AA352" i="1"/>
  <c r="AC352" i="1" s="1"/>
  <c r="AE352" i="1" s="1"/>
  <c r="BC337" i="1"/>
  <c r="BE337" i="1" s="1"/>
  <c r="BG337" i="1" s="1"/>
  <c r="BQ337" i="1"/>
  <c r="BS337" i="1" s="1"/>
  <c r="BU337" i="1" s="1"/>
  <c r="BQ341" i="1"/>
  <c r="BS341" i="1" s="1"/>
  <c r="BU341" i="1" s="1"/>
  <c r="BX345" i="1"/>
  <c r="BZ345" i="1" s="1"/>
  <c r="CB345" i="1" s="1"/>
  <c r="AO353" i="1"/>
  <c r="AQ353" i="1" s="1"/>
  <c r="AS353" i="1" s="1"/>
  <c r="M365" i="1"/>
  <c r="O365" i="1" s="1"/>
  <c r="Q365" i="1" s="1"/>
  <c r="G366" i="1"/>
  <c r="D375" i="1"/>
  <c r="G383" i="1"/>
  <c r="D379" i="1"/>
  <c r="F379" i="1" s="1"/>
  <c r="D366" i="1"/>
  <c r="I376" i="1"/>
  <c r="D396" i="1"/>
  <c r="F396" i="1" s="1"/>
  <c r="H396" i="1" s="1"/>
  <c r="E387" i="1"/>
  <c r="F386" i="1"/>
  <c r="H386" i="1" s="1"/>
  <c r="J386" i="1" s="1"/>
  <c r="E371" i="1"/>
  <c r="I375" i="1"/>
  <c r="I385" i="1"/>
  <c r="I366" i="1"/>
  <c r="G376" i="1"/>
  <c r="D376" i="1"/>
  <c r="F376" i="1" s="1"/>
  <c r="D400" i="1"/>
  <c r="F400" i="1" s="1"/>
  <c r="G400" i="1"/>
  <c r="D370" i="1"/>
  <c r="G381" i="1"/>
  <c r="I382" i="1"/>
  <c r="I377" i="1"/>
  <c r="G379" i="1"/>
  <c r="E390" i="1"/>
  <c r="D382" i="1"/>
  <c r="F382" i="1" s="1"/>
  <c r="E395" i="1"/>
  <c r="D390" i="1"/>
  <c r="F390" i="1" s="1"/>
  <c r="D372" i="1"/>
  <c r="F372" i="1" s="1"/>
  <c r="H372" i="1" s="1"/>
  <c r="E392" i="1"/>
  <c r="G382" i="1"/>
  <c r="D384" i="1"/>
  <c r="F384" i="1" s="1"/>
  <c r="D383" i="1"/>
  <c r="I373" i="1"/>
  <c r="E383" i="1"/>
  <c r="E369" i="1"/>
  <c r="E380" i="1"/>
  <c r="D391" i="1"/>
  <c r="F391" i="1" s="1"/>
  <c r="H391" i="1" s="1"/>
  <c r="D369" i="1"/>
  <c r="D380" i="1"/>
  <c r="D397" i="1"/>
  <c r="G368" i="1"/>
  <c r="D404" i="1"/>
  <c r="G389" i="1"/>
  <c r="E391" i="1"/>
  <c r="D377" i="1"/>
  <c r="D368" i="1"/>
  <c r="F368" i="1" s="1"/>
  <c r="E366" i="1"/>
  <c r="G378" i="1"/>
  <c r="E404" i="1"/>
  <c r="E393" i="1"/>
  <c r="D389" i="1"/>
  <c r="F389" i="1" s="1"/>
  <c r="H389" i="1" s="1"/>
  <c r="J389" i="1" s="1"/>
  <c r="I374" i="1"/>
  <c r="I393" i="1"/>
  <c r="G401" i="1"/>
  <c r="D403" i="1"/>
  <c r="F403" i="1" s="1"/>
  <c r="I368" i="1"/>
  <c r="G403" i="1"/>
  <c r="E375" i="1"/>
  <c r="E377" i="1"/>
  <c r="I391" i="1"/>
  <c r="D378" i="1"/>
  <c r="F378" i="1" s="1"/>
  <c r="D393" i="1"/>
  <c r="I396" i="1"/>
  <c r="D385" i="1"/>
  <c r="D373" i="1"/>
  <c r="E397" i="1"/>
  <c r="G402" i="1"/>
  <c r="G384" i="1"/>
  <c r="I392" i="1"/>
  <c r="D388" i="1"/>
  <c r="F388" i="1" s="1"/>
  <c r="H388" i="1" s="1"/>
  <c r="J388" i="1" s="1"/>
  <c r="D394" i="1"/>
  <c r="F394" i="1" s="1"/>
  <c r="H394" i="1" s="1"/>
  <c r="J394" i="1" s="1"/>
  <c r="E374" i="1"/>
  <c r="F374" i="1" s="1"/>
  <c r="H374" i="1" s="1"/>
  <c r="E381" i="1"/>
  <c r="F381" i="1" s="1"/>
  <c r="D395" i="1"/>
  <c r="F395" i="1" s="1"/>
  <c r="H395" i="1" s="1"/>
  <c r="J395" i="1" s="1"/>
  <c r="G390" i="1"/>
  <c r="D399" i="1"/>
  <c r="F399" i="1" s="1"/>
  <c r="H399" i="1" s="1"/>
  <c r="J399" i="1" s="1"/>
  <c r="E373" i="1"/>
  <c r="E402" i="1"/>
  <c r="F402" i="1" s="1"/>
  <c r="G404" i="1"/>
  <c r="I383" i="1"/>
  <c r="I387" i="1"/>
  <c r="G392" i="1"/>
  <c r="E385" i="1"/>
  <c r="D398" i="1"/>
  <c r="F398" i="1" s="1"/>
  <c r="H398" i="1" s="1"/>
  <c r="J398" i="1" s="1"/>
  <c r="D371" i="1"/>
  <c r="D387" i="1"/>
  <c r="F387" i="1" s="1"/>
  <c r="H387" i="1" s="1"/>
  <c r="E401" i="1"/>
  <c r="F401" i="1" s="1"/>
  <c r="H401" i="1" s="1"/>
  <c r="J401" i="1" s="1"/>
  <c r="D359" i="1"/>
  <c r="I359" i="1"/>
  <c r="E359" i="1"/>
  <c r="G359" i="1"/>
  <c r="F370" i="1" l="1"/>
  <c r="H370" i="1" s="1"/>
  <c r="J370" i="1" s="1"/>
  <c r="H390" i="1"/>
  <c r="J390" i="1" s="1"/>
  <c r="F383" i="1"/>
  <c r="H383" i="1" s="1"/>
  <c r="H402" i="1"/>
  <c r="J402" i="1" s="1"/>
  <c r="F392" i="1"/>
  <c r="H381" i="1"/>
  <c r="J381" i="1" s="1"/>
  <c r="H376" i="1"/>
  <c r="J376" i="1" s="1"/>
  <c r="J374" i="1"/>
  <c r="J372" i="1"/>
  <c r="H378" i="1"/>
  <c r="J378" i="1" s="1"/>
  <c r="F377" i="1"/>
  <c r="H377" i="1" s="1"/>
  <c r="J377" i="1" s="1"/>
  <c r="F369" i="1"/>
  <c r="H369" i="1" s="1"/>
  <c r="J369" i="1" s="1"/>
  <c r="F371" i="1"/>
  <c r="H371" i="1" s="1"/>
  <c r="J371" i="1" s="1"/>
  <c r="J387" i="1"/>
  <c r="F366" i="1"/>
  <c r="H366" i="1" s="1"/>
  <c r="J366" i="1" s="1"/>
  <c r="H368" i="1"/>
  <c r="J368" i="1" s="1"/>
  <c r="F380" i="1"/>
  <c r="H380" i="1" s="1"/>
  <c r="J380" i="1" s="1"/>
  <c r="H379" i="1"/>
  <c r="J379" i="1" s="1"/>
  <c r="F404" i="1"/>
  <c r="H404" i="1" s="1"/>
  <c r="J404" i="1" s="1"/>
  <c r="H382" i="1"/>
  <c r="J382" i="1" s="1"/>
  <c r="F393" i="1"/>
  <c r="H393" i="1" s="1"/>
  <c r="J393" i="1" s="1"/>
  <c r="H384" i="1"/>
  <c r="J384" i="1" s="1"/>
  <c r="H392" i="1"/>
  <c r="J392" i="1" s="1"/>
  <c r="H400" i="1"/>
  <c r="J400" i="1" s="1"/>
  <c r="J396" i="1"/>
  <c r="F375" i="1"/>
  <c r="H375" i="1" s="1"/>
  <c r="J375" i="1" s="1"/>
  <c r="F373" i="1"/>
  <c r="H373" i="1" s="1"/>
  <c r="J373" i="1" s="1"/>
  <c r="H403" i="1"/>
  <c r="J403" i="1" s="1"/>
  <c r="J391" i="1"/>
  <c r="F385" i="1"/>
  <c r="H385" i="1" s="1"/>
  <c r="J385" i="1" s="1"/>
  <c r="F397" i="1"/>
  <c r="H397" i="1" s="1"/>
  <c r="J397" i="1" s="1"/>
  <c r="J383" i="1"/>
  <c r="F359" i="1"/>
  <c r="H359" i="1" s="1"/>
  <c r="J359" i="1" s="1"/>
  <c r="B6" i="12" l="1"/>
  <c r="C6" i="12"/>
  <c r="B7" i="12"/>
  <c r="C7" i="12"/>
  <c r="B8" i="12"/>
  <c r="C8" i="12"/>
  <c r="B9" i="12"/>
  <c r="C9" i="12"/>
  <c r="B10" i="12"/>
  <c r="C10" i="12"/>
  <c r="B11" i="12"/>
  <c r="C11" i="12"/>
  <c r="B12" i="12"/>
  <c r="C12" i="12"/>
  <c r="B13" i="12"/>
  <c r="C13" i="12"/>
  <c r="B14" i="12"/>
  <c r="C14" i="12"/>
  <c r="B15" i="12"/>
  <c r="C15" i="12"/>
  <c r="B16" i="12"/>
  <c r="C16" i="12"/>
  <c r="B17" i="12"/>
  <c r="C17" i="12"/>
  <c r="B18" i="12"/>
  <c r="C18" i="12"/>
  <c r="B19" i="12"/>
  <c r="C19" i="12"/>
  <c r="B20" i="12"/>
  <c r="C20" i="12"/>
  <c r="B21" i="12"/>
  <c r="C21" i="12"/>
  <c r="B22" i="12"/>
  <c r="C22" i="12"/>
  <c r="B23" i="12"/>
  <c r="C23" i="12"/>
  <c r="B24" i="12"/>
  <c r="C24" i="12"/>
  <c r="B25" i="12"/>
  <c r="C25" i="12"/>
  <c r="B26" i="12"/>
  <c r="C26" i="12"/>
  <c r="B27" i="12"/>
  <c r="C27" i="12"/>
  <c r="B28" i="12"/>
  <c r="C28" i="12"/>
  <c r="B29" i="12"/>
  <c r="C29" i="12"/>
  <c r="B30" i="12"/>
  <c r="C30" i="12"/>
  <c r="B31" i="12"/>
  <c r="C31" i="12"/>
  <c r="B32" i="12"/>
  <c r="C32" i="12"/>
  <c r="B33" i="12"/>
  <c r="C33" i="12"/>
  <c r="B34" i="12"/>
  <c r="C34" i="12"/>
  <c r="B35" i="12"/>
  <c r="C35" i="12"/>
  <c r="B36" i="12"/>
  <c r="C36" i="12"/>
  <c r="B37" i="12"/>
  <c r="C37" i="12"/>
  <c r="B38" i="12"/>
  <c r="C38" i="12"/>
  <c r="B39" i="12"/>
  <c r="C39" i="12"/>
  <c r="B40" i="12"/>
  <c r="C40" i="12"/>
  <c r="B41" i="12"/>
  <c r="C41" i="12"/>
  <c r="B42" i="12"/>
  <c r="C42" i="12"/>
  <c r="B43" i="12"/>
  <c r="C43" i="12"/>
  <c r="B44" i="12"/>
  <c r="C44" i="12"/>
  <c r="B45" i="12"/>
  <c r="C45" i="12"/>
  <c r="B46" i="12"/>
  <c r="C46" i="12"/>
  <c r="B47" i="12"/>
  <c r="C47" i="12"/>
  <c r="B48" i="12"/>
  <c r="C48" i="12"/>
  <c r="B49" i="12"/>
  <c r="C49" i="12"/>
  <c r="B50" i="12"/>
  <c r="C50" i="12"/>
  <c r="B51" i="12"/>
  <c r="C51" i="12"/>
  <c r="B52" i="12"/>
  <c r="C52" i="12"/>
  <c r="B53" i="12"/>
  <c r="C53" i="12"/>
  <c r="B54" i="12"/>
  <c r="C54" i="12"/>
  <c r="B55" i="12"/>
  <c r="C55" i="12"/>
  <c r="B56" i="12"/>
  <c r="C56" i="12"/>
  <c r="B57" i="12"/>
  <c r="C57" i="12"/>
  <c r="B58" i="12"/>
  <c r="C58" i="12"/>
  <c r="B59" i="12"/>
  <c r="C59" i="12"/>
  <c r="B60" i="12"/>
  <c r="C60" i="12"/>
  <c r="B61" i="12"/>
  <c r="C61" i="12"/>
  <c r="B62" i="12"/>
  <c r="C62" i="12"/>
  <c r="B63" i="12"/>
  <c r="C63" i="12"/>
  <c r="B64" i="12"/>
  <c r="C64" i="12"/>
  <c r="B65" i="12"/>
  <c r="C65" i="12"/>
  <c r="B66" i="12"/>
  <c r="C66" i="12"/>
  <c r="B67" i="12"/>
  <c r="C67" i="12"/>
  <c r="B68" i="12"/>
  <c r="C68" i="12"/>
  <c r="B69" i="12"/>
  <c r="C69" i="12"/>
  <c r="B70" i="12"/>
  <c r="C70" i="12"/>
  <c r="B71" i="12"/>
  <c r="C71" i="12"/>
  <c r="B72" i="12"/>
  <c r="C72" i="12"/>
  <c r="B73" i="12"/>
  <c r="C73" i="12"/>
  <c r="B74" i="12"/>
  <c r="C74" i="12"/>
  <c r="B75" i="12"/>
  <c r="C75" i="12"/>
  <c r="B76" i="12"/>
  <c r="C76" i="12"/>
  <c r="B77" i="12"/>
  <c r="C77" i="12"/>
  <c r="B78" i="12"/>
  <c r="C78" i="12"/>
  <c r="B79" i="12"/>
  <c r="C79" i="12"/>
  <c r="B80" i="12"/>
  <c r="C80" i="12"/>
  <c r="B81" i="12"/>
  <c r="C81" i="12"/>
  <c r="B82" i="12"/>
  <c r="C82" i="12"/>
  <c r="B83" i="12"/>
  <c r="C83" i="12"/>
  <c r="B84" i="12"/>
  <c r="C84" i="12"/>
  <c r="B85" i="12"/>
  <c r="C85" i="12"/>
  <c r="B86" i="12"/>
  <c r="C86" i="12"/>
  <c r="B87" i="12"/>
  <c r="C87" i="12"/>
  <c r="B88" i="12"/>
  <c r="C88" i="12"/>
  <c r="B89" i="12"/>
  <c r="C89" i="12"/>
  <c r="B90" i="12"/>
  <c r="C90" i="12"/>
  <c r="B91" i="12"/>
  <c r="C91" i="12"/>
  <c r="B92" i="12"/>
  <c r="C92" i="12"/>
  <c r="B93" i="12"/>
  <c r="C93" i="12"/>
  <c r="B94" i="12"/>
  <c r="C94" i="12"/>
  <c r="B95" i="12"/>
  <c r="C95" i="12"/>
  <c r="B96" i="12"/>
  <c r="C96" i="12"/>
  <c r="B97" i="12"/>
  <c r="C97" i="12"/>
  <c r="B98" i="12"/>
  <c r="C98" i="12"/>
  <c r="B99" i="12"/>
  <c r="C99" i="12"/>
  <c r="B100" i="12"/>
  <c r="C100" i="12"/>
  <c r="B101" i="12"/>
  <c r="C101" i="12"/>
  <c r="B102" i="12"/>
  <c r="C102" i="12"/>
  <c r="B103" i="12"/>
  <c r="C103" i="12"/>
  <c r="B104" i="12"/>
  <c r="C104" i="12"/>
  <c r="B105" i="12"/>
  <c r="C105" i="12"/>
  <c r="B106" i="12"/>
  <c r="C106" i="12"/>
  <c r="B107" i="12"/>
  <c r="C107" i="12"/>
  <c r="B108" i="12"/>
  <c r="C108" i="12"/>
  <c r="B109" i="12"/>
  <c r="C109" i="12"/>
  <c r="B110" i="12"/>
  <c r="C110" i="12"/>
  <c r="B111" i="12"/>
  <c r="C111" i="12"/>
  <c r="B112" i="12"/>
  <c r="C112" i="12"/>
  <c r="B113" i="12"/>
  <c r="C113" i="12"/>
  <c r="B114" i="12"/>
  <c r="C114" i="12"/>
  <c r="B115" i="12"/>
  <c r="C115" i="12"/>
  <c r="B116" i="12"/>
  <c r="C116" i="12"/>
  <c r="B117" i="12"/>
  <c r="C117" i="12"/>
  <c r="B118" i="12"/>
  <c r="C118" i="12"/>
  <c r="B119" i="12"/>
  <c r="C119" i="12"/>
  <c r="B120" i="12"/>
  <c r="C120" i="12"/>
  <c r="B121" i="12"/>
  <c r="C121" i="12"/>
  <c r="B122" i="12"/>
  <c r="C122" i="12"/>
  <c r="B123" i="12"/>
  <c r="C123" i="12"/>
  <c r="B124" i="12"/>
  <c r="C124" i="12"/>
  <c r="B125" i="12"/>
  <c r="C125" i="12"/>
  <c r="B126" i="12"/>
  <c r="C126" i="12"/>
  <c r="B127" i="12"/>
  <c r="C127" i="12"/>
  <c r="B128" i="12"/>
  <c r="C128" i="12"/>
  <c r="B129" i="12"/>
  <c r="C129" i="12"/>
  <c r="B130" i="12"/>
  <c r="C130" i="12"/>
  <c r="B131" i="12"/>
  <c r="C131" i="12"/>
  <c r="B132" i="12"/>
  <c r="C132" i="12"/>
  <c r="B133" i="12"/>
  <c r="C133" i="12"/>
  <c r="B134" i="12"/>
  <c r="C134" i="12"/>
  <c r="B135" i="12"/>
  <c r="C135" i="12"/>
  <c r="B136" i="12"/>
  <c r="C136" i="12"/>
  <c r="B137" i="12"/>
  <c r="C137" i="12"/>
  <c r="B138" i="12"/>
  <c r="C138" i="12"/>
  <c r="B139" i="12"/>
  <c r="C139" i="12"/>
  <c r="B140" i="12"/>
  <c r="C140" i="12"/>
  <c r="B141" i="12"/>
  <c r="C141" i="12"/>
  <c r="B142" i="12"/>
  <c r="C142" i="12"/>
  <c r="B143" i="12"/>
  <c r="C143" i="12"/>
  <c r="B144" i="12"/>
  <c r="C144" i="12"/>
  <c r="B145" i="12"/>
  <c r="C145" i="12"/>
  <c r="B146" i="12"/>
  <c r="C146" i="12"/>
  <c r="B147" i="12"/>
  <c r="C147" i="12"/>
  <c r="B148" i="12"/>
  <c r="C148" i="12"/>
  <c r="B149" i="12"/>
  <c r="C149" i="12"/>
  <c r="B150" i="12"/>
  <c r="C150" i="12"/>
  <c r="B151" i="12"/>
  <c r="C151" i="12"/>
  <c r="B152" i="12"/>
  <c r="C152" i="12"/>
  <c r="B153" i="12"/>
  <c r="C153" i="12"/>
  <c r="B154" i="12"/>
  <c r="C154" i="12"/>
  <c r="B155" i="12"/>
  <c r="C155" i="12"/>
  <c r="B156" i="12"/>
  <c r="C156" i="12"/>
  <c r="B157" i="12"/>
  <c r="C157" i="12"/>
  <c r="B158" i="12"/>
  <c r="C158" i="12"/>
  <c r="B159" i="12"/>
  <c r="C159" i="12"/>
  <c r="B160" i="12"/>
  <c r="C160" i="12"/>
  <c r="B161" i="12"/>
  <c r="C161" i="12"/>
  <c r="B162" i="12"/>
  <c r="C162" i="12"/>
  <c r="B163" i="12"/>
  <c r="C163" i="12"/>
  <c r="B164" i="12"/>
  <c r="C164" i="12"/>
  <c r="B165" i="12"/>
  <c r="C165" i="12"/>
  <c r="B166" i="12"/>
  <c r="C166" i="12"/>
  <c r="B167" i="12"/>
  <c r="C167" i="12"/>
  <c r="B168" i="12"/>
  <c r="C168" i="12"/>
  <c r="B169" i="12"/>
  <c r="C169" i="12"/>
  <c r="B170" i="12"/>
  <c r="C170" i="12"/>
  <c r="B171" i="12"/>
  <c r="C171" i="12"/>
  <c r="B172" i="12"/>
  <c r="C172" i="12"/>
  <c r="B173" i="12"/>
  <c r="C173" i="12"/>
  <c r="B174" i="12"/>
  <c r="C174" i="12"/>
  <c r="B175" i="12"/>
  <c r="C175" i="12"/>
  <c r="B176" i="12"/>
  <c r="C176" i="12"/>
  <c r="B177" i="12"/>
  <c r="C177" i="12"/>
  <c r="B178" i="12"/>
  <c r="C178" i="12"/>
  <c r="B179" i="12"/>
  <c r="C179" i="12"/>
  <c r="B180" i="12"/>
  <c r="C180" i="12"/>
  <c r="B181" i="12"/>
  <c r="C181" i="12"/>
  <c r="B182" i="12"/>
  <c r="C182" i="12"/>
  <c r="B183" i="12"/>
  <c r="C183" i="12"/>
  <c r="B184" i="12"/>
  <c r="C184" i="12"/>
  <c r="B185" i="12"/>
  <c r="C185" i="12"/>
  <c r="B186" i="12"/>
  <c r="C186" i="12"/>
  <c r="B187" i="12"/>
  <c r="C187" i="12"/>
  <c r="B188" i="12"/>
  <c r="C188" i="12"/>
  <c r="B189" i="12"/>
  <c r="C189" i="12"/>
  <c r="B190" i="12"/>
  <c r="C190" i="12"/>
  <c r="B191" i="12"/>
  <c r="C191" i="12"/>
  <c r="B192" i="12"/>
  <c r="C192" i="12"/>
  <c r="B193" i="12"/>
  <c r="C193" i="12"/>
  <c r="B194" i="12"/>
  <c r="C194" i="12"/>
  <c r="B195" i="12"/>
  <c r="C195" i="12"/>
  <c r="B196" i="12"/>
  <c r="C196" i="12"/>
  <c r="B197" i="12"/>
  <c r="C197" i="12"/>
  <c r="B198" i="12"/>
  <c r="C198" i="12"/>
  <c r="B199" i="12"/>
  <c r="C199" i="12"/>
  <c r="B200" i="12"/>
  <c r="C200" i="12"/>
  <c r="B201" i="12"/>
  <c r="C201" i="12"/>
  <c r="B202" i="12"/>
  <c r="C202" i="12"/>
  <c r="B203" i="12"/>
  <c r="C203" i="12"/>
  <c r="B204" i="12"/>
  <c r="C204" i="12"/>
  <c r="B205" i="12"/>
  <c r="C205" i="12"/>
  <c r="B206" i="12"/>
  <c r="C206" i="12"/>
  <c r="B207" i="12"/>
  <c r="C207" i="12"/>
  <c r="B208" i="12"/>
  <c r="C208" i="12"/>
  <c r="B209" i="12"/>
  <c r="C209" i="12"/>
  <c r="B210" i="12"/>
  <c r="C210" i="12"/>
  <c r="B211" i="12"/>
  <c r="C211" i="12"/>
  <c r="B212" i="12"/>
  <c r="C212" i="12"/>
  <c r="B213" i="12"/>
  <c r="C213" i="12"/>
  <c r="B214" i="12"/>
  <c r="C214" i="12"/>
  <c r="B215" i="12"/>
  <c r="C215" i="12"/>
  <c r="B216" i="12"/>
  <c r="C216" i="12"/>
  <c r="B217" i="12"/>
  <c r="C217" i="12"/>
  <c r="B218" i="12"/>
  <c r="C218" i="12"/>
  <c r="B219" i="12"/>
  <c r="C219" i="12"/>
  <c r="B220" i="12"/>
  <c r="C220" i="12"/>
  <c r="B221" i="12"/>
  <c r="C221" i="12"/>
  <c r="B222" i="12"/>
  <c r="C222" i="12"/>
  <c r="B223" i="12"/>
  <c r="C223" i="12"/>
  <c r="B224" i="12"/>
  <c r="C224" i="12"/>
  <c r="B225" i="12"/>
  <c r="C225" i="12"/>
  <c r="B226" i="12"/>
  <c r="C226" i="12"/>
  <c r="B227" i="12"/>
  <c r="C227" i="12"/>
  <c r="B228" i="12"/>
  <c r="C228" i="12"/>
  <c r="B229" i="12"/>
  <c r="C229" i="12"/>
  <c r="B230" i="12"/>
  <c r="C230" i="12"/>
  <c r="B231" i="12"/>
  <c r="C231" i="12"/>
  <c r="B232" i="12"/>
  <c r="C232" i="12"/>
  <c r="B233" i="12"/>
  <c r="C233" i="12"/>
  <c r="B234" i="12"/>
  <c r="C234" i="12"/>
  <c r="B235" i="12"/>
  <c r="C235" i="12"/>
  <c r="B236" i="12"/>
  <c r="C236" i="12"/>
  <c r="B237" i="12"/>
  <c r="C237" i="12"/>
  <c r="B238" i="12"/>
  <c r="C238" i="12"/>
  <c r="B239" i="12"/>
  <c r="C239" i="12"/>
  <c r="B240" i="12"/>
  <c r="C240" i="12"/>
  <c r="B241" i="12"/>
  <c r="C241" i="12"/>
  <c r="B242" i="12"/>
  <c r="C242" i="12"/>
  <c r="B243" i="12"/>
  <c r="C243" i="12"/>
  <c r="B244" i="12"/>
  <c r="C244" i="12"/>
  <c r="B245" i="12"/>
  <c r="C245" i="12"/>
  <c r="B246" i="12"/>
  <c r="C246" i="12"/>
  <c r="B247" i="12"/>
  <c r="C247" i="12"/>
  <c r="B248" i="12"/>
  <c r="C248" i="12"/>
  <c r="B249" i="12"/>
  <c r="C249" i="12"/>
  <c r="B250" i="12"/>
  <c r="C250" i="12"/>
  <c r="B251" i="12"/>
  <c r="C251" i="12"/>
  <c r="B252" i="12"/>
  <c r="C252" i="12"/>
  <c r="B253" i="12"/>
  <c r="C253" i="12"/>
  <c r="B254" i="12"/>
  <c r="C254" i="12"/>
  <c r="B255" i="12"/>
  <c r="C255" i="12"/>
  <c r="B256" i="12"/>
  <c r="C256" i="12"/>
  <c r="B257" i="12"/>
  <c r="C257" i="12"/>
  <c r="B258" i="12"/>
  <c r="C258" i="12"/>
  <c r="B259" i="12"/>
  <c r="C259" i="12"/>
  <c r="B260" i="12"/>
  <c r="C260" i="12"/>
  <c r="B261" i="12"/>
  <c r="C261" i="12"/>
  <c r="B262" i="12"/>
  <c r="C262" i="12"/>
  <c r="B263" i="12"/>
  <c r="C263" i="12"/>
  <c r="B264" i="12"/>
  <c r="C264" i="12"/>
  <c r="B265" i="12"/>
  <c r="C265" i="12"/>
  <c r="B266" i="12"/>
  <c r="C266" i="12"/>
  <c r="B267" i="12"/>
  <c r="C267" i="12"/>
  <c r="B268" i="12"/>
  <c r="C268" i="12"/>
  <c r="B269" i="12"/>
  <c r="C269" i="12"/>
  <c r="B270" i="12"/>
  <c r="C270" i="12"/>
  <c r="B271" i="12"/>
  <c r="C271" i="12"/>
  <c r="B272" i="12"/>
  <c r="C272" i="12"/>
  <c r="B273" i="12"/>
  <c r="C273" i="12"/>
  <c r="B274" i="12"/>
  <c r="C274" i="12"/>
  <c r="B275" i="12"/>
  <c r="C275" i="12"/>
  <c r="B276" i="12"/>
  <c r="C276" i="12"/>
  <c r="B277" i="12"/>
  <c r="C277" i="12"/>
  <c r="B278" i="12"/>
  <c r="C278" i="12"/>
  <c r="B279" i="12"/>
  <c r="C279" i="12"/>
  <c r="B280" i="12"/>
  <c r="C280" i="12"/>
  <c r="B281" i="12"/>
  <c r="C281" i="12"/>
  <c r="B282" i="12"/>
  <c r="C282" i="12"/>
  <c r="B283" i="12"/>
  <c r="C283" i="12"/>
  <c r="B284" i="12"/>
  <c r="C284" i="12"/>
  <c r="B285" i="12"/>
  <c r="C285" i="12"/>
  <c r="B286" i="12"/>
  <c r="C286" i="12"/>
  <c r="B287" i="12"/>
  <c r="C287" i="12"/>
  <c r="B288" i="12"/>
  <c r="C288" i="12"/>
  <c r="B289" i="12"/>
  <c r="C289" i="12"/>
  <c r="B290" i="12"/>
  <c r="C290" i="12"/>
  <c r="B291" i="12"/>
  <c r="C291" i="12"/>
  <c r="B292" i="12"/>
  <c r="C292" i="12"/>
  <c r="B293" i="12"/>
  <c r="C293" i="12"/>
  <c r="B294" i="12"/>
  <c r="C294" i="12"/>
  <c r="B295" i="12"/>
  <c r="C295" i="12"/>
  <c r="B296" i="12"/>
  <c r="C296" i="12"/>
  <c r="B297" i="12"/>
  <c r="C297" i="12"/>
  <c r="B298" i="12"/>
  <c r="C298" i="12"/>
  <c r="B299" i="12"/>
  <c r="C299" i="12"/>
  <c r="B300" i="12"/>
  <c r="C300" i="12"/>
  <c r="B301" i="12"/>
  <c r="C301" i="12"/>
  <c r="B302" i="12"/>
  <c r="C302" i="12"/>
  <c r="B303" i="12"/>
  <c r="C303" i="12"/>
  <c r="C5" i="12"/>
  <c r="B5" i="12"/>
  <c r="B6" i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C5" i="1"/>
  <c r="B5" i="1"/>
  <c r="CA302" i="1" l="1"/>
  <c r="BW302" i="1"/>
  <c r="BY302" i="1"/>
  <c r="BV302" i="1"/>
  <c r="BR302" i="1"/>
  <c r="BP302" i="1"/>
  <c r="BO302" i="1"/>
  <c r="AT302" i="1"/>
  <c r="AU302" i="1"/>
  <c r="BD302" i="1"/>
  <c r="AY302" i="1"/>
  <c r="AW302" i="1"/>
  <c r="BT302" i="1"/>
  <c r="BF302" i="1"/>
  <c r="BB302" i="1"/>
  <c r="BA302" i="1"/>
  <c r="AN302" i="1"/>
  <c r="AB302" i="1"/>
  <c r="Y302" i="1"/>
  <c r="U302" i="1"/>
  <c r="R302" i="1"/>
  <c r="AM302" i="1"/>
  <c r="Z302" i="1"/>
  <c r="AP302" i="1"/>
  <c r="S302" i="1"/>
  <c r="AR302" i="1"/>
  <c r="AD302" i="1"/>
  <c r="W302" i="1"/>
  <c r="N302" i="1"/>
  <c r="K302" i="1"/>
  <c r="BK302" i="1"/>
  <c r="BM302" i="1"/>
  <c r="BI302" i="1"/>
  <c r="BH302" i="1"/>
  <c r="L302" i="1"/>
  <c r="P302" i="1"/>
  <c r="CA298" i="1"/>
  <c r="BW298" i="1"/>
  <c r="Z298" i="1"/>
  <c r="BY298" i="1"/>
  <c r="BV298" i="1"/>
  <c r="BP298" i="1"/>
  <c r="BO298" i="1"/>
  <c r="BR298" i="1"/>
  <c r="BT298" i="1"/>
  <c r="AT298" i="1"/>
  <c r="AU298" i="1"/>
  <c r="AY298" i="1"/>
  <c r="AW298" i="1"/>
  <c r="W298" i="1"/>
  <c r="N298" i="1"/>
  <c r="Y298" i="1"/>
  <c r="AM298" i="1"/>
  <c r="AP298" i="1"/>
  <c r="AB298" i="1"/>
  <c r="AR298" i="1"/>
  <c r="AD298" i="1"/>
  <c r="U298" i="1"/>
  <c r="R298" i="1"/>
  <c r="K298" i="1"/>
  <c r="P298" i="1"/>
  <c r="AN298" i="1"/>
  <c r="S298" i="1"/>
  <c r="L298" i="1"/>
  <c r="BA298" i="1"/>
  <c r="BD298" i="1"/>
  <c r="BM298" i="1"/>
  <c r="BI298" i="1"/>
  <c r="BH298" i="1"/>
  <c r="BK298" i="1"/>
  <c r="BB298" i="1"/>
  <c r="BF298" i="1"/>
  <c r="CA294" i="1"/>
  <c r="BY294" i="1"/>
  <c r="BV294" i="1"/>
  <c r="BW294" i="1"/>
  <c r="BP294" i="1"/>
  <c r="BO294" i="1"/>
  <c r="BR294" i="1"/>
  <c r="AY294" i="1"/>
  <c r="AT294" i="1"/>
  <c r="BT294" i="1"/>
  <c r="AW294" i="1"/>
  <c r="AU294" i="1"/>
  <c r="AM294" i="1"/>
  <c r="Y294" i="1"/>
  <c r="AP294" i="1"/>
  <c r="AB294" i="1"/>
  <c r="S294" i="1"/>
  <c r="P294" i="1"/>
  <c r="AR294" i="1"/>
  <c r="N294" i="1"/>
  <c r="W294" i="1"/>
  <c r="AN294" i="1"/>
  <c r="Z294" i="1"/>
  <c r="AD294" i="1"/>
  <c r="L294" i="1"/>
  <c r="K294" i="1"/>
  <c r="R294" i="1"/>
  <c r="U294" i="1"/>
  <c r="BI294" i="1"/>
  <c r="BB294" i="1"/>
  <c r="BH294" i="1"/>
  <c r="BK294" i="1"/>
  <c r="BD294" i="1"/>
  <c r="BM294" i="1"/>
  <c r="BA294" i="1"/>
  <c r="BF294" i="1"/>
  <c r="CA290" i="1"/>
  <c r="AB290" i="1"/>
  <c r="BY290" i="1"/>
  <c r="BV290" i="1"/>
  <c r="BW290" i="1"/>
  <c r="BP290" i="1"/>
  <c r="BO290" i="1"/>
  <c r="BR290" i="1"/>
  <c r="BB290" i="1"/>
  <c r="BA290" i="1"/>
  <c r="AU290" i="1"/>
  <c r="BF290" i="1"/>
  <c r="AT290" i="1"/>
  <c r="BT290" i="1"/>
  <c r="BD290" i="1"/>
  <c r="AY290" i="1"/>
  <c r="AW290" i="1"/>
  <c r="AR290" i="1"/>
  <c r="Z290" i="1"/>
  <c r="U290" i="1"/>
  <c r="R290" i="1"/>
  <c r="AN290" i="1"/>
  <c r="W290" i="1"/>
  <c r="S290" i="1"/>
  <c r="K290" i="1"/>
  <c r="AM290" i="1"/>
  <c r="AD290" i="1"/>
  <c r="Y290" i="1"/>
  <c r="L290" i="1"/>
  <c r="AP290" i="1"/>
  <c r="P290" i="1"/>
  <c r="N290" i="1"/>
  <c r="BH290" i="1"/>
  <c r="BK290" i="1"/>
  <c r="BM290" i="1"/>
  <c r="BI290" i="1"/>
  <c r="BD286" i="1"/>
  <c r="BP286" i="1"/>
  <c r="BB286" i="1"/>
  <c r="BW286" i="1"/>
  <c r="BO286" i="1"/>
  <c r="BV286" i="1"/>
  <c r="R286" i="1"/>
  <c r="Y286" i="1"/>
  <c r="AN286" i="1"/>
  <c r="AU286" i="1"/>
  <c r="AT286" i="1"/>
  <c r="Z286" i="1"/>
  <c r="AP286" i="1"/>
  <c r="K286" i="1"/>
  <c r="BY286" i="1"/>
  <c r="BA286" i="1"/>
  <c r="U286" i="1"/>
  <c r="S286" i="1"/>
  <c r="N286" i="1"/>
  <c r="AW286" i="1"/>
  <c r="L286" i="1"/>
  <c r="BR286" i="1"/>
  <c r="AM286" i="1"/>
  <c r="AB286" i="1"/>
  <c r="CA286" i="1"/>
  <c r="BI286" i="1"/>
  <c r="AY286" i="1"/>
  <c r="AR286" i="1"/>
  <c r="BF286" i="1"/>
  <c r="AD286" i="1"/>
  <c r="BH286" i="1"/>
  <c r="BK286" i="1"/>
  <c r="BT286" i="1"/>
  <c r="W286" i="1"/>
  <c r="P286" i="1"/>
  <c r="BM286" i="1"/>
  <c r="CA282" i="1"/>
  <c r="BY282" i="1"/>
  <c r="BV282" i="1"/>
  <c r="BW282" i="1"/>
  <c r="BP282" i="1"/>
  <c r="BO282" i="1"/>
  <c r="BR282" i="1"/>
  <c r="BF282" i="1"/>
  <c r="AU282" i="1"/>
  <c r="BD282" i="1"/>
  <c r="AY282" i="1"/>
  <c r="BT282" i="1"/>
  <c r="BA282" i="1"/>
  <c r="AT282" i="1"/>
  <c r="BB282" i="1"/>
  <c r="AW282" i="1"/>
  <c r="R282" i="1"/>
  <c r="AM282" i="1"/>
  <c r="S282" i="1"/>
  <c r="AP282" i="1"/>
  <c r="N282" i="1"/>
  <c r="K282" i="1"/>
  <c r="L282" i="1"/>
  <c r="AB282" i="1"/>
  <c r="Y282" i="1"/>
  <c r="U282" i="1"/>
  <c r="AN282" i="1"/>
  <c r="BK282" i="1"/>
  <c r="BM282" i="1"/>
  <c r="BI282" i="1"/>
  <c r="BH282" i="1"/>
  <c r="Z282" i="1"/>
  <c r="AD282" i="1"/>
  <c r="W282" i="1"/>
  <c r="AR282" i="1"/>
  <c r="P282" i="1"/>
  <c r="N278" i="1"/>
  <c r="Y278" i="1"/>
  <c r="Z278" i="1"/>
  <c r="BV278" i="1"/>
  <c r="BW278" i="1"/>
  <c r="S278" i="1"/>
  <c r="AT278" i="1"/>
  <c r="AU278" i="1"/>
  <c r="BD278" i="1"/>
  <c r="AN278" i="1"/>
  <c r="AY278" i="1"/>
  <c r="BP278" i="1"/>
  <c r="BO278" i="1"/>
  <c r="BA278" i="1"/>
  <c r="BB278" i="1"/>
  <c r="AB278" i="1"/>
  <c r="L278" i="1"/>
  <c r="BY278" i="1"/>
  <c r="AM278" i="1"/>
  <c r="K278" i="1"/>
  <c r="AW278" i="1"/>
  <c r="U278" i="1"/>
  <c r="R278" i="1"/>
  <c r="BR278" i="1"/>
  <c r="AP278" i="1"/>
  <c r="P278" i="1"/>
  <c r="AD278" i="1"/>
  <c r="BK278" i="1"/>
  <c r="BT278" i="1"/>
  <c r="CA278" i="1"/>
  <c r="BF278" i="1"/>
  <c r="W278" i="1"/>
  <c r="AR278" i="1"/>
  <c r="BI278" i="1"/>
  <c r="BH278" i="1"/>
  <c r="BM278" i="1"/>
  <c r="AD274" i="1"/>
  <c r="BV274" i="1"/>
  <c r="W274" i="1"/>
  <c r="BW274" i="1"/>
  <c r="BY274" i="1"/>
  <c r="CA274" i="1"/>
  <c r="BT274" i="1"/>
  <c r="BR274" i="1"/>
  <c r="BO274" i="1"/>
  <c r="BB274" i="1"/>
  <c r="BF274" i="1"/>
  <c r="BD274" i="1"/>
  <c r="BP274" i="1"/>
  <c r="BA274" i="1"/>
  <c r="Y274" i="1"/>
  <c r="Z274" i="1"/>
  <c r="S274" i="1"/>
  <c r="R274" i="1"/>
  <c r="AB274" i="1"/>
  <c r="U274" i="1"/>
  <c r="L274" i="1"/>
  <c r="K274" i="1"/>
  <c r="P274" i="1"/>
  <c r="N274" i="1"/>
  <c r="AP274" i="1"/>
  <c r="AT274" i="1"/>
  <c r="AW274" i="1"/>
  <c r="AN274" i="1"/>
  <c r="BH274" i="1"/>
  <c r="BM274" i="1"/>
  <c r="AU274" i="1"/>
  <c r="BI274" i="1"/>
  <c r="AM274" i="1"/>
  <c r="BK274" i="1"/>
  <c r="AR274" i="1"/>
  <c r="AY274" i="1"/>
  <c r="AN270" i="1"/>
  <c r="S270" i="1"/>
  <c r="BB270" i="1"/>
  <c r="AU270" i="1"/>
  <c r="BW270" i="1"/>
  <c r="Z270" i="1"/>
  <c r="BP270" i="1"/>
  <c r="AT270" i="1"/>
  <c r="R270" i="1"/>
  <c r="BA270" i="1"/>
  <c r="BO270" i="1"/>
  <c r="K270" i="1"/>
  <c r="L270" i="1"/>
  <c r="AB270" i="1"/>
  <c r="BR270" i="1"/>
  <c r="BD270" i="1"/>
  <c r="N270" i="1"/>
  <c r="AM270" i="1"/>
  <c r="AW270" i="1"/>
  <c r="BY270" i="1"/>
  <c r="U270" i="1"/>
  <c r="BV270" i="1"/>
  <c r="AP270" i="1"/>
  <c r="Y270" i="1"/>
  <c r="AY270" i="1"/>
  <c r="W270" i="1"/>
  <c r="BF270" i="1"/>
  <c r="AR270" i="1"/>
  <c r="BT270" i="1"/>
  <c r="P270" i="1"/>
  <c r="BK270" i="1"/>
  <c r="BI270" i="1"/>
  <c r="BH270" i="1"/>
  <c r="CA270" i="1"/>
  <c r="AD270" i="1"/>
  <c r="BM270" i="1"/>
  <c r="BV266" i="1"/>
  <c r="BW266" i="1"/>
  <c r="BY266" i="1"/>
  <c r="CA266" i="1"/>
  <c r="BR266" i="1"/>
  <c r="BO266" i="1"/>
  <c r="BT266" i="1"/>
  <c r="BP266" i="1"/>
  <c r="AY266" i="1"/>
  <c r="BD266" i="1"/>
  <c r="BF266" i="1"/>
  <c r="BA266" i="1"/>
  <c r="BB266" i="1"/>
  <c r="AW266" i="1"/>
  <c r="AU266" i="1"/>
  <c r="AT266" i="1"/>
  <c r="U266" i="1"/>
  <c r="AN266" i="1"/>
  <c r="AP266" i="1"/>
  <c r="R266" i="1"/>
  <c r="L266" i="1"/>
  <c r="AB266" i="1"/>
  <c r="K266" i="1"/>
  <c r="Y266" i="1"/>
  <c r="AM266" i="1"/>
  <c r="S266" i="1"/>
  <c r="BK266" i="1"/>
  <c r="N266" i="1"/>
  <c r="BI266" i="1"/>
  <c r="Z266" i="1"/>
  <c r="BM266" i="1"/>
  <c r="BH266" i="1"/>
  <c r="W266" i="1"/>
  <c r="P266" i="1"/>
  <c r="AD266" i="1"/>
  <c r="AR266" i="1"/>
  <c r="BP262" i="1"/>
  <c r="AN262" i="1"/>
  <c r="AU262" i="1"/>
  <c r="Z262" i="1"/>
  <c r="BW262" i="1"/>
  <c r="S262" i="1"/>
  <c r="BB262" i="1"/>
  <c r="Y262" i="1"/>
  <c r="BR262" i="1"/>
  <c r="BY262" i="1"/>
  <c r="L262" i="1"/>
  <c r="K262" i="1"/>
  <c r="BV262" i="1"/>
  <c r="BX262" i="1" s="1"/>
  <c r="BD262" i="1"/>
  <c r="U262" i="1"/>
  <c r="BO262" i="1"/>
  <c r="AT262" i="1"/>
  <c r="BA262" i="1"/>
  <c r="AW262" i="1"/>
  <c r="R262" i="1"/>
  <c r="AB262" i="1"/>
  <c r="N262" i="1"/>
  <c r="AP262" i="1"/>
  <c r="AM262" i="1"/>
  <c r="AD262" i="1"/>
  <c r="AY262" i="1"/>
  <c r="BK262" i="1"/>
  <c r="CA262" i="1"/>
  <c r="AR262" i="1"/>
  <c r="BI262" i="1"/>
  <c r="BT262" i="1"/>
  <c r="BH262" i="1"/>
  <c r="BF262" i="1"/>
  <c r="W262" i="1"/>
  <c r="P262" i="1"/>
  <c r="BM262" i="1"/>
  <c r="BV258" i="1"/>
  <c r="BW258" i="1"/>
  <c r="CA258" i="1"/>
  <c r="BY258" i="1"/>
  <c r="BD258" i="1"/>
  <c r="BF258" i="1"/>
  <c r="BB258" i="1"/>
  <c r="BA258" i="1"/>
  <c r="AN258" i="1"/>
  <c r="Z258" i="1"/>
  <c r="AP258" i="1"/>
  <c r="R258" i="1"/>
  <c r="AR258" i="1"/>
  <c r="AB258" i="1"/>
  <c r="U258" i="1"/>
  <c r="W258" i="1"/>
  <c r="AM258" i="1"/>
  <c r="AO258" i="1" s="1"/>
  <c r="N258" i="1"/>
  <c r="AD258" i="1"/>
  <c r="K258" i="1"/>
  <c r="S258" i="1"/>
  <c r="L258" i="1"/>
  <c r="Y258" i="1"/>
  <c r="P258" i="1"/>
  <c r="BR258" i="1"/>
  <c r="BP258" i="1"/>
  <c r="BO258" i="1"/>
  <c r="AT258" i="1"/>
  <c r="AW258" i="1"/>
  <c r="BK258" i="1"/>
  <c r="AU258" i="1"/>
  <c r="BI258" i="1"/>
  <c r="BH258" i="1"/>
  <c r="BM258" i="1"/>
  <c r="AY258" i="1"/>
  <c r="BT258" i="1"/>
  <c r="BV254" i="1"/>
  <c r="BW254" i="1"/>
  <c r="BY254" i="1"/>
  <c r="CA254" i="1"/>
  <c r="BT254" i="1"/>
  <c r="BP254" i="1"/>
  <c r="BR254" i="1"/>
  <c r="BF254" i="1"/>
  <c r="AY254" i="1"/>
  <c r="BO254" i="1"/>
  <c r="BD254" i="1"/>
  <c r="BA254" i="1"/>
  <c r="AW254" i="1"/>
  <c r="AU254" i="1"/>
  <c r="BB254" i="1"/>
  <c r="AR254" i="1"/>
  <c r="Y254" i="1"/>
  <c r="Z254" i="1"/>
  <c r="AB254" i="1"/>
  <c r="AD254" i="1"/>
  <c r="AP254" i="1"/>
  <c r="AM254" i="1"/>
  <c r="K254" i="1"/>
  <c r="AT254" i="1"/>
  <c r="AN254" i="1"/>
  <c r="N254" i="1"/>
  <c r="L254" i="1"/>
  <c r="P254" i="1"/>
  <c r="U254" i="1"/>
  <c r="S254" i="1"/>
  <c r="BK254" i="1"/>
  <c r="BI254" i="1"/>
  <c r="R254" i="1"/>
  <c r="BH254" i="1"/>
  <c r="BM254" i="1"/>
  <c r="W254" i="1"/>
  <c r="BV250" i="1"/>
  <c r="BW250" i="1"/>
  <c r="CA250" i="1"/>
  <c r="BY250" i="1"/>
  <c r="BP250" i="1"/>
  <c r="BR250" i="1"/>
  <c r="BT250" i="1"/>
  <c r="BO250" i="1"/>
  <c r="W250" i="1"/>
  <c r="AB250" i="1"/>
  <c r="U250" i="1"/>
  <c r="S250" i="1"/>
  <c r="Z250" i="1"/>
  <c r="AD250" i="1"/>
  <c r="Y250" i="1"/>
  <c r="K250" i="1"/>
  <c r="R250" i="1"/>
  <c r="L250" i="1"/>
  <c r="P250" i="1"/>
  <c r="N250" i="1"/>
  <c r="AT250" i="1"/>
  <c r="AP250" i="1"/>
  <c r="AW250" i="1"/>
  <c r="AM250" i="1"/>
  <c r="BD250" i="1"/>
  <c r="BA250" i="1"/>
  <c r="BB250" i="1"/>
  <c r="BI250" i="1"/>
  <c r="AU250" i="1"/>
  <c r="BH250" i="1"/>
  <c r="BM250" i="1"/>
  <c r="AN250" i="1"/>
  <c r="BK250" i="1"/>
  <c r="AY250" i="1"/>
  <c r="AR250" i="1"/>
  <c r="BF250" i="1"/>
  <c r="BV246" i="1"/>
  <c r="BW246" i="1"/>
  <c r="BY246" i="1"/>
  <c r="CA246" i="1"/>
  <c r="BT246" i="1"/>
  <c r="BP246" i="1"/>
  <c r="BR246" i="1"/>
  <c r="BO246" i="1"/>
  <c r="BD246" i="1"/>
  <c r="BA246" i="1"/>
  <c r="BB246" i="1"/>
  <c r="AY246" i="1"/>
  <c r="BF246" i="1"/>
  <c r="AW246" i="1"/>
  <c r="W246" i="1"/>
  <c r="AB246" i="1"/>
  <c r="S246" i="1"/>
  <c r="AU246" i="1"/>
  <c r="AT246" i="1"/>
  <c r="AP246" i="1"/>
  <c r="AD246" i="1"/>
  <c r="U246" i="1"/>
  <c r="AM246" i="1"/>
  <c r="AN246" i="1"/>
  <c r="Y246" i="1"/>
  <c r="N246" i="1"/>
  <c r="Z246" i="1"/>
  <c r="AR246" i="1"/>
  <c r="R246" i="1"/>
  <c r="L246" i="1"/>
  <c r="K246" i="1"/>
  <c r="BI246" i="1"/>
  <c r="BH246" i="1"/>
  <c r="BM246" i="1"/>
  <c r="P246" i="1"/>
  <c r="BK246" i="1"/>
  <c r="BV242" i="1"/>
  <c r="BW242" i="1"/>
  <c r="CA242" i="1"/>
  <c r="BY242" i="1"/>
  <c r="BP242" i="1"/>
  <c r="BO242" i="1"/>
  <c r="BT242" i="1"/>
  <c r="BR242" i="1"/>
  <c r="AP242" i="1"/>
  <c r="AU242" i="1"/>
  <c r="AW242" i="1"/>
  <c r="AB242" i="1"/>
  <c r="W242" i="1"/>
  <c r="Z242" i="1"/>
  <c r="AM242" i="1"/>
  <c r="AD242" i="1"/>
  <c r="S242" i="1"/>
  <c r="AT242" i="1"/>
  <c r="AV242" i="1" s="1"/>
  <c r="AY242" i="1"/>
  <c r="Y242" i="1"/>
  <c r="AN242" i="1"/>
  <c r="AR242" i="1"/>
  <c r="R242" i="1"/>
  <c r="L242" i="1"/>
  <c r="U242" i="1"/>
  <c r="P242" i="1"/>
  <c r="N242" i="1"/>
  <c r="K242" i="1"/>
  <c r="BD242" i="1"/>
  <c r="BA242" i="1"/>
  <c r="BM242" i="1"/>
  <c r="BK242" i="1"/>
  <c r="BH242" i="1"/>
  <c r="BI242" i="1"/>
  <c r="BB242" i="1"/>
  <c r="BF242" i="1"/>
  <c r="BV238" i="1"/>
  <c r="BW238" i="1"/>
  <c r="CA238" i="1"/>
  <c r="BY238" i="1"/>
  <c r="BO238" i="1"/>
  <c r="BP238" i="1"/>
  <c r="BT238" i="1"/>
  <c r="BR238" i="1"/>
  <c r="BA238" i="1"/>
  <c r="BF238" i="1"/>
  <c r="BD238" i="1"/>
  <c r="BB238" i="1"/>
  <c r="AB238" i="1"/>
  <c r="W238" i="1"/>
  <c r="AM238" i="1"/>
  <c r="Z238" i="1"/>
  <c r="AD238" i="1"/>
  <c r="S238" i="1"/>
  <c r="R238" i="1"/>
  <c r="AN238" i="1"/>
  <c r="Y238" i="1"/>
  <c r="AR238" i="1"/>
  <c r="AP238" i="1"/>
  <c r="L238" i="1"/>
  <c r="P238" i="1"/>
  <c r="N238" i="1"/>
  <c r="U238" i="1"/>
  <c r="K238" i="1"/>
  <c r="AT238" i="1"/>
  <c r="AW238" i="1"/>
  <c r="AU238" i="1"/>
  <c r="BK238" i="1"/>
  <c r="BI238" i="1"/>
  <c r="BH238" i="1"/>
  <c r="BM238" i="1"/>
  <c r="AY238" i="1"/>
  <c r="BV234" i="1"/>
  <c r="BW234" i="1"/>
  <c r="CA234" i="1"/>
  <c r="BY234" i="1"/>
  <c r="BF234" i="1"/>
  <c r="BA234" i="1"/>
  <c r="BD234" i="1"/>
  <c r="AW234" i="1"/>
  <c r="BB234" i="1"/>
  <c r="S234" i="1"/>
  <c r="U234" i="1"/>
  <c r="R234" i="1"/>
  <c r="AT234" i="1"/>
  <c r="AY234" i="1"/>
  <c r="W234" i="1"/>
  <c r="P234" i="1"/>
  <c r="N234" i="1"/>
  <c r="K234" i="1"/>
  <c r="AU234" i="1"/>
  <c r="L234" i="1"/>
  <c r="AB234" i="1"/>
  <c r="Y234" i="1"/>
  <c r="Z234" i="1"/>
  <c r="AP234" i="1"/>
  <c r="BP234" i="1"/>
  <c r="BR234" i="1"/>
  <c r="BO234" i="1"/>
  <c r="AM234" i="1"/>
  <c r="BK234" i="1"/>
  <c r="BI234" i="1"/>
  <c r="BH234" i="1"/>
  <c r="AR234" i="1"/>
  <c r="BM234" i="1"/>
  <c r="AN234" i="1"/>
  <c r="AD234" i="1"/>
  <c r="BT234" i="1"/>
  <c r="BV230" i="1"/>
  <c r="BW230" i="1"/>
  <c r="CA230" i="1"/>
  <c r="BY230" i="1"/>
  <c r="BP230" i="1"/>
  <c r="BT230" i="1"/>
  <c r="BR230" i="1"/>
  <c r="BF230" i="1"/>
  <c r="BO230" i="1"/>
  <c r="BB230" i="1"/>
  <c r="BA230" i="1"/>
  <c r="BD230" i="1"/>
  <c r="AW230" i="1"/>
  <c r="AT230" i="1"/>
  <c r="AY230" i="1"/>
  <c r="AU230" i="1"/>
  <c r="W230" i="1"/>
  <c r="R230" i="1"/>
  <c r="K230" i="1"/>
  <c r="U230" i="1"/>
  <c r="S230" i="1"/>
  <c r="L230" i="1"/>
  <c r="P230" i="1"/>
  <c r="N230" i="1"/>
  <c r="AP230" i="1"/>
  <c r="Y230" i="1"/>
  <c r="AB230" i="1"/>
  <c r="BH230" i="1"/>
  <c r="BM230" i="1"/>
  <c r="AM230" i="1"/>
  <c r="BI230" i="1"/>
  <c r="Z230" i="1"/>
  <c r="AN230" i="1"/>
  <c r="BK230" i="1"/>
  <c r="AR230" i="1"/>
  <c r="AD230" i="1"/>
  <c r="BV226" i="1"/>
  <c r="BW226" i="1"/>
  <c r="BY226" i="1"/>
  <c r="CA226" i="1"/>
  <c r="AP226" i="1"/>
  <c r="BT226" i="1"/>
  <c r="BP226" i="1"/>
  <c r="BR226" i="1"/>
  <c r="BO226" i="1"/>
  <c r="BF226" i="1"/>
  <c r="AW226" i="1"/>
  <c r="AU226" i="1"/>
  <c r="AT226" i="1"/>
  <c r="BD226" i="1"/>
  <c r="BB226" i="1"/>
  <c r="BA226" i="1"/>
  <c r="AY226" i="1"/>
  <c r="AN226" i="1"/>
  <c r="AR226" i="1"/>
  <c r="AB226" i="1"/>
  <c r="AM226" i="1"/>
  <c r="Y226" i="1"/>
  <c r="Z226" i="1"/>
  <c r="AD226" i="1"/>
  <c r="R226" i="1"/>
  <c r="S226" i="1"/>
  <c r="N226" i="1"/>
  <c r="K226" i="1"/>
  <c r="U226" i="1"/>
  <c r="BI226" i="1"/>
  <c r="BM226" i="1"/>
  <c r="BH226" i="1"/>
  <c r="L226" i="1"/>
  <c r="BK226" i="1"/>
  <c r="P226" i="1"/>
  <c r="W226" i="1"/>
  <c r="BV222" i="1"/>
  <c r="BW222" i="1"/>
  <c r="AM222" i="1"/>
  <c r="BB222" i="1"/>
  <c r="BP222" i="1"/>
  <c r="S222" i="1"/>
  <c r="AN222" i="1"/>
  <c r="AT222" i="1"/>
  <c r="R222" i="1"/>
  <c r="Z222" i="1"/>
  <c r="K222" i="1"/>
  <c r="BO222" i="1"/>
  <c r="BA222" i="1"/>
  <c r="L222" i="1"/>
  <c r="BR222" i="1"/>
  <c r="Y222" i="1"/>
  <c r="BY222" i="1"/>
  <c r="N222" i="1"/>
  <c r="BD222" i="1"/>
  <c r="AB222" i="1"/>
  <c r="AP222" i="1"/>
  <c r="AW222" i="1"/>
  <c r="AU222" i="1"/>
  <c r="U222" i="1"/>
  <c r="BT222" i="1"/>
  <c r="AD222" i="1"/>
  <c r="BK222" i="1"/>
  <c r="AR222" i="1"/>
  <c r="BF222" i="1"/>
  <c r="W222" i="1"/>
  <c r="BH222" i="1"/>
  <c r="AY222" i="1"/>
  <c r="CA222" i="1"/>
  <c r="BI222" i="1"/>
  <c r="P222" i="1"/>
  <c r="BM222" i="1"/>
  <c r="BV218" i="1"/>
  <c r="BW218" i="1"/>
  <c r="CA218" i="1"/>
  <c r="BY218" i="1"/>
  <c r="BO218" i="1"/>
  <c r="BT218" i="1"/>
  <c r="BP218" i="1"/>
  <c r="BR218" i="1"/>
  <c r="BD218" i="1"/>
  <c r="BF218" i="1"/>
  <c r="BA218" i="1"/>
  <c r="BB218" i="1"/>
  <c r="AP218" i="1"/>
  <c r="AU218" i="1"/>
  <c r="AM218" i="1"/>
  <c r="AR218" i="1"/>
  <c r="AT218" i="1"/>
  <c r="AY218" i="1"/>
  <c r="AN218" i="1"/>
  <c r="L218" i="1"/>
  <c r="AW218" i="1"/>
  <c r="P218" i="1"/>
  <c r="N218" i="1"/>
  <c r="K218" i="1"/>
  <c r="Y218" i="1"/>
  <c r="Z218" i="1"/>
  <c r="U218" i="1"/>
  <c r="AB218" i="1"/>
  <c r="S218" i="1"/>
  <c r="BK218" i="1"/>
  <c r="BH218" i="1"/>
  <c r="BM218" i="1"/>
  <c r="BI218" i="1"/>
  <c r="R218" i="1"/>
  <c r="AD218" i="1"/>
  <c r="W218" i="1"/>
  <c r="BV214" i="1"/>
  <c r="BW214" i="1"/>
  <c r="CA214" i="1"/>
  <c r="BY214" i="1"/>
  <c r="BR214" i="1"/>
  <c r="BO214" i="1"/>
  <c r="BP214" i="1"/>
  <c r="BT214" i="1"/>
  <c r="BA214" i="1"/>
  <c r="BD214" i="1"/>
  <c r="BB214" i="1"/>
  <c r="BF214" i="1"/>
  <c r="AU214" i="1"/>
  <c r="AW214" i="1"/>
  <c r="W214" i="1"/>
  <c r="AB214" i="1"/>
  <c r="S214" i="1"/>
  <c r="U214" i="1"/>
  <c r="AT214" i="1"/>
  <c r="AY214" i="1"/>
  <c r="AD214" i="1"/>
  <c r="R214" i="1"/>
  <c r="Y214" i="1"/>
  <c r="Z214" i="1"/>
  <c r="L214" i="1"/>
  <c r="P214" i="1"/>
  <c r="N214" i="1"/>
  <c r="K214" i="1"/>
  <c r="AP214" i="1"/>
  <c r="BK214" i="1"/>
  <c r="AM214" i="1"/>
  <c r="BH214" i="1"/>
  <c r="BI214" i="1"/>
  <c r="BM214" i="1"/>
  <c r="AN214" i="1"/>
  <c r="AR214" i="1"/>
  <c r="BV210" i="1"/>
  <c r="BW210" i="1"/>
  <c r="CA210" i="1"/>
  <c r="BY210" i="1"/>
  <c r="BT210" i="1"/>
  <c r="BR210" i="1"/>
  <c r="BP210" i="1"/>
  <c r="BB210" i="1"/>
  <c r="BD210" i="1"/>
  <c r="BO210" i="1"/>
  <c r="BF210" i="1"/>
  <c r="BA210" i="1"/>
  <c r="AB210" i="1"/>
  <c r="Y210" i="1"/>
  <c r="AW210" i="1"/>
  <c r="AM210" i="1"/>
  <c r="S210" i="1"/>
  <c r="AT210" i="1"/>
  <c r="AY210" i="1"/>
  <c r="AR210" i="1"/>
  <c r="AD210" i="1"/>
  <c r="AN210" i="1"/>
  <c r="Z210" i="1"/>
  <c r="AP210" i="1"/>
  <c r="AU210" i="1"/>
  <c r="N210" i="1"/>
  <c r="K210" i="1"/>
  <c r="L210" i="1"/>
  <c r="P210" i="1"/>
  <c r="U210" i="1"/>
  <c r="R210" i="1"/>
  <c r="BH210" i="1"/>
  <c r="BM210" i="1"/>
  <c r="BI210" i="1"/>
  <c r="BK210" i="1"/>
  <c r="W210" i="1"/>
  <c r="AU206" i="1"/>
  <c r="BT206" i="1"/>
  <c r="BW206" i="1"/>
  <c r="AT206" i="1"/>
  <c r="BP206" i="1"/>
  <c r="AN206" i="1"/>
  <c r="S206" i="1"/>
  <c r="BR206" i="1"/>
  <c r="N206" i="1"/>
  <c r="AB206" i="1"/>
  <c r="Z206" i="1"/>
  <c r="BB206" i="1"/>
  <c r="BY206" i="1"/>
  <c r="BA206" i="1"/>
  <c r="BV206" i="1"/>
  <c r="Y206" i="1"/>
  <c r="K206" i="1"/>
  <c r="U206" i="1"/>
  <c r="AP206" i="1"/>
  <c r="L206" i="1"/>
  <c r="BO206" i="1"/>
  <c r="AW206" i="1"/>
  <c r="AM206" i="1"/>
  <c r="BD206" i="1"/>
  <c r="R206" i="1"/>
  <c r="CA206" i="1"/>
  <c r="BF206" i="1"/>
  <c r="AD206" i="1"/>
  <c r="AR206" i="1"/>
  <c r="BI206" i="1"/>
  <c r="BH206" i="1"/>
  <c r="AY206" i="1"/>
  <c r="W206" i="1"/>
  <c r="BK206" i="1"/>
  <c r="P206" i="1"/>
  <c r="BM206" i="1"/>
  <c r="S202" i="1"/>
  <c r="BP202" i="1"/>
  <c r="BT202" i="1"/>
  <c r="AU202" i="1"/>
  <c r="Z202" i="1"/>
  <c r="Y202" i="1"/>
  <c r="BB202" i="1"/>
  <c r="AN202" i="1"/>
  <c r="BO202" i="1"/>
  <c r="BW202" i="1"/>
  <c r="BR202" i="1"/>
  <c r="AT202" i="1"/>
  <c r="AV202" i="1" s="1"/>
  <c r="BD202" i="1"/>
  <c r="BV202" i="1"/>
  <c r="AM202" i="1"/>
  <c r="BY202" i="1"/>
  <c r="R202" i="1"/>
  <c r="T202" i="1" s="1"/>
  <c r="AW202" i="1"/>
  <c r="N202" i="1"/>
  <c r="L202" i="1"/>
  <c r="AP202" i="1"/>
  <c r="U202" i="1"/>
  <c r="K202" i="1"/>
  <c r="AB202" i="1"/>
  <c r="BA202" i="1"/>
  <c r="BH202" i="1"/>
  <c r="W202" i="1"/>
  <c r="AY202" i="1"/>
  <c r="CA202" i="1"/>
  <c r="BI202" i="1"/>
  <c r="AD202" i="1"/>
  <c r="AR202" i="1"/>
  <c r="BF202" i="1"/>
  <c r="BK202" i="1"/>
  <c r="P202" i="1"/>
  <c r="BM202" i="1"/>
  <c r="BV198" i="1"/>
  <c r="BW198" i="1"/>
  <c r="BY198" i="1"/>
  <c r="CA198" i="1"/>
  <c r="BT198" i="1"/>
  <c r="BR198" i="1"/>
  <c r="BO198" i="1"/>
  <c r="BP198" i="1"/>
  <c r="AW198" i="1"/>
  <c r="AU198" i="1"/>
  <c r="S198" i="1"/>
  <c r="AP198" i="1"/>
  <c r="W198" i="1"/>
  <c r="AT198" i="1"/>
  <c r="AR198" i="1"/>
  <c r="P198" i="1"/>
  <c r="AM198" i="1"/>
  <c r="AY198" i="1"/>
  <c r="U198" i="1"/>
  <c r="AB198" i="1"/>
  <c r="Y198" i="1"/>
  <c r="AN198" i="1"/>
  <c r="AD198" i="1"/>
  <c r="Z198" i="1"/>
  <c r="R198" i="1"/>
  <c r="L198" i="1"/>
  <c r="K198" i="1"/>
  <c r="N198" i="1"/>
  <c r="BB198" i="1"/>
  <c r="BD198" i="1"/>
  <c r="BA198" i="1"/>
  <c r="BF198" i="1"/>
  <c r="BH198" i="1"/>
  <c r="BM198" i="1"/>
  <c r="BI198" i="1"/>
  <c r="BK198" i="1"/>
  <c r="BV194" i="1"/>
  <c r="BW194" i="1"/>
  <c r="CA194" i="1"/>
  <c r="BY194" i="1"/>
  <c r="BP194" i="1"/>
  <c r="BT194" i="1"/>
  <c r="BA194" i="1"/>
  <c r="BO194" i="1"/>
  <c r="BR194" i="1"/>
  <c r="AW194" i="1"/>
  <c r="BB194" i="1"/>
  <c r="BD194" i="1"/>
  <c r="BF194" i="1"/>
  <c r="Y194" i="1"/>
  <c r="AU194" i="1"/>
  <c r="AB194" i="1"/>
  <c r="R194" i="1"/>
  <c r="AT194" i="1"/>
  <c r="AY194" i="1"/>
  <c r="AD194" i="1"/>
  <c r="U194" i="1"/>
  <c r="S194" i="1"/>
  <c r="W194" i="1"/>
  <c r="Z194" i="1"/>
  <c r="L194" i="1"/>
  <c r="P194" i="1"/>
  <c r="N194" i="1"/>
  <c r="K194" i="1"/>
  <c r="AP194" i="1"/>
  <c r="BK194" i="1"/>
  <c r="AN194" i="1"/>
  <c r="BH194" i="1"/>
  <c r="AM194" i="1"/>
  <c r="BM194" i="1"/>
  <c r="BI194" i="1"/>
  <c r="AR194" i="1"/>
  <c r="BV190" i="1"/>
  <c r="BW190" i="1"/>
  <c r="BY190" i="1"/>
  <c r="CA190" i="1"/>
  <c r="BR190" i="1"/>
  <c r="BO190" i="1"/>
  <c r="BT190" i="1"/>
  <c r="BP190" i="1"/>
  <c r="BD190" i="1"/>
  <c r="BA190" i="1"/>
  <c r="AT190" i="1"/>
  <c r="BB190" i="1"/>
  <c r="BF190" i="1"/>
  <c r="AU190" i="1"/>
  <c r="AM190" i="1"/>
  <c r="AY190" i="1"/>
  <c r="AP190" i="1"/>
  <c r="AW190" i="1"/>
  <c r="AN190" i="1"/>
  <c r="P190" i="1"/>
  <c r="K190" i="1"/>
  <c r="AR190" i="1"/>
  <c r="N190" i="1"/>
  <c r="L190" i="1"/>
  <c r="Y190" i="1"/>
  <c r="AB190" i="1"/>
  <c r="R190" i="1"/>
  <c r="U190" i="1"/>
  <c r="Z190" i="1"/>
  <c r="BI190" i="1"/>
  <c r="BK190" i="1"/>
  <c r="S190" i="1"/>
  <c r="BH190" i="1"/>
  <c r="BM190" i="1"/>
  <c r="AD190" i="1"/>
  <c r="W190" i="1"/>
  <c r="BW186" i="1"/>
  <c r="Z186" i="1"/>
  <c r="BB186" i="1"/>
  <c r="AN186" i="1"/>
  <c r="BP186" i="1"/>
  <c r="S186" i="1"/>
  <c r="AU186" i="1"/>
  <c r="BV186" i="1"/>
  <c r="Y186" i="1"/>
  <c r="K186" i="1"/>
  <c r="AP186" i="1"/>
  <c r="R186" i="1"/>
  <c r="N186" i="1"/>
  <c r="BR186" i="1"/>
  <c r="BD186" i="1"/>
  <c r="AB186" i="1"/>
  <c r="BO186" i="1"/>
  <c r="BA186" i="1"/>
  <c r="BY186" i="1"/>
  <c r="AW186" i="1"/>
  <c r="L186" i="1"/>
  <c r="U186" i="1"/>
  <c r="AM186" i="1"/>
  <c r="AT186" i="1"/>
  <c r="CA186" i="1"/>
  <c r="AR186" i="1"/>
  <c r="BI186" i="1"/>
  <c r="BT186" i="1"/>
  <c r="BH186" i="1"/>
  <c r="W186" i="1"/>
  <c r="BK186" i="1"/>
  <c r="AY186" i="1"/>
  <c r="BF186" i="1"/>
  <c r="AD186" i="1"/>
  <c r="P186" i="1"/>
  <c r="BM186" i="1"/>
  <c r="BO182" i="1"/>
  <c r="AU182" i="1"/>
  <c r="BP182" i="1"/>
  <c r="S182" i="1"/>
  <c r="Z182" i="1"/>
  <c r="R182" i="1"/>
  <c r="BW182" i="1"/>
  <c r="AN182" i="1"/>
  <c r="BB182" i="1"/>
  <c r="AT182" i="1"/>
  <c r="AV182" i="1" s="1"/>
  <c r="BA182" i="1"/>
  <c r="K182" i="1"/>
  <c r="BY182" i="1"/>
  <c r="AP182" i="1"/>
  <c r="AW182" i="1"/>
  <c r="U182" i="1"/>
  <c r="AM182" i="1"/>
  <c r="Y182" i="1"/>
  <c r="N182" i="1"/>
  <c r="BR182" i="1"/>
  <c r="BV182" i="1"/>
  <c r="BD182" i="1"/>
  <c r="L182" i="1"/>
  <c r="AB182" i="1"/>
  <c r="BT182" i="1"/>
  <c r="BK182" i="1"/>
  <c r="CA182" i="1"/>
  <c r="BF182" i="1"/>
  <c r="AY182" i="1"/>
  <c r="W182" i="1"/>
  <c r="BH182" i="1"/>
  <c r="AR182" i="1"/>
  <c r="AD182" i="1"/>
  <c r="BI182" i="1"/>
  <c r="P182" i="1"/>
  <c r="BM182" i="1"/>
  <c r="BV178" i="1"/>
  <c r="BW178" i="1"/>
  <c r="CA178" i="1"/>
  <c r="BY178" i="1"/>
  <c r="R178" i="1"/>
  <c r="BP178" i="1"/>
  <c r="BO178" i="1"/>
  <c r="BR178" i="1"/>
  <c r="BT178" i="1"/>
  <c r="AT178" i="1"/>
  <c r="AY178" i="1"/>
  <c r="AB178" i="1"/>
  <c r="Y178" i="1"/>
  <c r="AM178" i="1"/>
  <c r="AD178" i="1"/>
  <c r="Z178" i="1"/>
  <c r="S178" i="1"/>
  <c r="W178" i="1"/>
  <c r="AU178" i="1"/>
  <c r="AN178" i="1"/>
  <c r="AR178" i="1"/>
  <c r="U178" i="1"/>
  <c r="AW178" i="1"/>
  <c r="AP178" i="1"/>
  <c r="N178" i="1"/>
  <c r="P178" i="1"/>
  <c r="K178" i="1"/>
  <c r="L178" i="1"/>
  <c r="BD178" i="1"/>
  <c r="BA178" i="1"/>
  <c r="BI178" i="1"/>
  <c r="BM178" i="1"/>
  <c r="BB178" i="1"/>
  <c r="BK178" i="1"/>
  <c r="BH178" i="1"/>
  <c r="BF178" i="1"/>
  <c r="BV174" i="1"/>
  <c r="BW174" i="1"/>
  <c r="CA174" i="1"/>
  <c r="BY174" i="1"/>
  <c r="BT174" i="1"/>
  <c r="BR174" i="1"/>
  <c r="BO174" i="1"/>
  <c r="BP174" i="1"/>
  <c r="AW174" i="1"/>
  <c r="AM174" i="1"/>
  <c r="AD174" i="1"/>
  <c r="Z174" i="1"/>
  <c r="S174" i="1"/>
  <c r="W174" i="1"/>
  <c r="AU174" i="1"/>
  <c r="AN174" i="1"/>
  <c r="AR174" i="1"/>
  <c r="U174" i="1"/>
  <c r="R174" i="1"/>
  <c r="AP174" i="1"/>
  <c r="Y174" i="1"/>
  <c r="AB174" i="1"/>
  <c r="K174" i="1"/>
  <c r="AT174" i="1"/>
  <c r="AY174" i="1"/>
  <c r="L174" i="1"/>
  <c r="N174" i="1"/>
  <c r="P174" i="1"/>
  <c r="BD174" i="1"/>
  <c r="BM174" i="1"/>
  <c r="BA174" i="1"/>
  <c r="BI174" i="1"/>
  <c r="BB174" i="1"/>
  <c r="BK174" i="1"/>
  <c r="BH174" i="1"/>
  <c r="BF174" i="1"/>
  <c r="BV170" i="1"/>
  <c r="BW170" i="1"/>
  <c r="CA170" i="1"/>
  <c r="BY170" i="1"/>
  <c r="BT170" i="1"/>
  <c r="BP170" i="1"/>
  <c r="AW170" i="1"/>
  <c r="BR170" i="1"/>
  <c r="BO170" i="1"/>
  <c r="AR170" i="1"/>
  <c r="Z170" i="1"/>
  <c r="AU170" i="1"/>
  <c r="AN170" i="1"/>
  <c r="S170" i="1"/>
  <c r="W170" i="1"/>
  <c r="U170" i="1"/>
  <c r="AP170" i="1"/>
  <c r="AT170" i="1"/>
  <c r="AY170" i="1"/>
  <c r="AB170" i="1"/>
  <c r="Y170" i="1"/>
  <c r="R170" i="1"/>
  <c r="T170" i="1" s="1"/>
  <c r="K170" i="1"/>
  <c r="AM170" i="1"/>
  <c r="L170" i="1"/>
  <c r="N170" i="1"/>
  <c r="P170" i="1"/>
  <c r="AD170" i="1"/>
  <c r="BD170" i="1"/>
  <c r="BK170" i="1"/>
  <c r="BB170" i="1"/>
  <c r="BH170" i="1"/>
  <c r="BI170" i="1"/>
  <c r="BA170" i="1"/>
  <c r="BM170" i="1"/>
  <c r="BF170" i="1"/>
  <c r="BV166" i="1"/>
  <c r="BW166" i="1"/>
  <c r="CA166" i="1"/>
  <c r="BY166" i="1"/>
  <c r="BP166" i="1"/>
  <c r="BT166" i="1"/>
  <c r="BR166" i="1"/>
  <c r="BO166" i="1"/>
  <c r="AN166" i="1"/>
  <c r="S166" i="1"/>
  <c r="AP166" i="1"/>
  <c r="AM166" i="1"/>
  <c r="AR166" i="1"/>
  <c r="K166" i="1"/>
  <c r="AW166" i="1"/>
  <c r="BD166" i="1"/>
  <c r="AB166" i="1"/>
  <c r="L166" i="1"/>
  <c r="Y166" i="1"/>
  <c r="AT166" i="1"/>
  <c r="U166" i="1"/>
  <c r="R166" i="1"/>
  <c r="Z166" i="1"/>
  <c r="BK166" i="1"/>
  <c r="BH166" i="1"/>
  <c r="BB166" i="1"/>
  <c r="BA166" i="1"/>
  <c r="BM166" i="1"/>
  <c r="N166" i="1"/>
  <c r="BI166" i="1"/>
  <c r="AU166" i="1"/>
  <c r="AY166" i="1"/>
  <c r="BF166" i="1"/>
  <c r="AD166" i="1"/>
  <c r="W166" i="1"/>
  <c r="P166" i="1"/>
  <c r="BV162" i="1"/>
  <c r="BW162" i="1"/>
  <c r="BY162" i="1"/>
  <c r="CA162" i="1"/>
  <c r="W162" i="1"/>
  <c r="BD162" i="1"/>
  <c r="AW162" i="1"/>
  <c r="BB162" i="1"/>
  <c r="BF162" i="1"/>
  <c r="AU162" i="1"/>
  <c r="BA162" i="1"/>
  <c r="AT162" i="1"/>
  <c r="AM162" i="1"/>
  <c r="AY162" i="1"/>
  <c r="Y162" i="1"/>
  <c r="U162" i="1"/>
  <c r="Z162" i="1"/>
  <c r="AP162" i="1"/>
  <c r="AB162" i="1"/>
  <c r="R162" i="1"/>
  <c r="AD162" i="1"/>
  <c r="S162" i="1"/>
  <c r="N162" i="1"/>
  <c r="AR162" i="1"/>
  <c r="AN162" i="1"/>
  <c r="L162" i="1"/>
  <c r="K162" i="1"/>
  <c r="P162" i="1"/>
  <c r="BR162" i="1"/>
  <c r="BP162" i="1"/>
  <c r="BO162" i="1"/>
  <c r="BI162" i="1"/>
  <c r="BK162" i="1"/>
  <c r="BH162" i="1"/>
  <c r="BM162" i="1"/>
  <c r="BT162" i="1"/>
  <c r="BP158" i="1"/>
  <c r="BB158" i="1"/>
  <c r="S158" i="1"/>
  <c r="BW158" i="1"/>
  <c r="Z158" i="1"/>
  <c r="CA158" i="1"/>
  <c r="AT158" i="1"/>
  <c r="AU158" i="1"/>
  <c r="BY158" i="1"/>
  <c r="AN158" i="1"/>
  <c r="BD158" i="1"/>
  <c r="R158" i="1"/>
  <c r="Y158" i="1"/>
  <c r="AA158" i="1" s="1"/>
  <c r="K158" i="1"/>
  <c r="BR158" i="1"/>
  <c r="AM158" i="1"/>
  <c r="BO158" i="1"/>
  <c r="BQ158" i="1" s="1"/>
  <c r="L158" i="1"/>
  <c r="AP158" i="1"/>
  <c r="AW158" i="1"/>
  <c r="N158" i="1"/>
  <c r="BA158" i="1"/>
  <c r="AB158" i="1"/>
  <c r="BV158" i="1"/>
  <c r="U158" i="1"/>
  <c r="BT158" i="1"/>
  <c r="AD158" i="1"/>
  <c r="W158" i="1"/>
  <c r="BK158" i="1"/>
  <c r="AR158" i="1"/>
  <c r="BI158" i="1"/>
  <c r="BF158" i="1"/>
  <c r="P158" i="1"/>
  <c r="AY158" i="1"/>
  <c r="BH158" i="1"/>
  <c r="BM158" i="1"/>
  <c r="S154" i="1"/>
  <c r="AU154" i="1"/>
  <c r="BW154" i="1"/>
  <c r="R154" i="1"/>
  <c r="BP154" i="1"/>
  <c r="BA154" i="1"/>
  <c r="Z154" i="1"/>
  <c r="BV154" i="1"/>
  <c r="AT154" i="1"/>
  <c r="AM154" i="1"/>
  <c r="U154" i="1"/>
  <c r="BB154" i="1"/>
  <c r="AP154" i="1"/>
  <c r="N154" i="1"/>
  <c r="L154" i="1"/>
  <c r="AN154" i="1"/>
  <c r="K154" i="1"/>
  <c r="Y154" i="1"/>
  <c r="BO154" i="1"/>
  <c r="AW154" i="1"/>
  <c r="BD154" i="1"/>
  <c r="AB154" i="1"/>
  <c r="BR154" i="1"/>
  <c r="BY154" i="1"/>
  <c r="AY154" i="1"/>
  <c r="BF154" i="1"/>
  <c r="W154" i="1"/>
  <c r="BK154" i="1"/>
  <c r="BH154" i="1"/>
  <c r="AR154" i="1"/>
  <c r="BI154" i="1"/>
  <c r="AD154" i="1"/>
  <c r="BT154" i="1"/>
  <c r="CA154" i="1"/>
  <c r="P154" i="1"/>
  <c r="BM154" i="1"/>
  <c r="BV150" i="1"/>
  <c r="BW150" i="1"/>
  <c r="BY150" i="1"/>
  <c r="CA150" i="1"/>
  <c r="BP150" i="1"/>
  <c r="BT150" i="1"/>
  <c r="BO150" i="1"/>
  <c r="BR150" i="1"/>
  <c r="AU150" i="1"/>
  <c r="AT150" i="1"/>
  <c r="Z150" i="1"/>
  <c r="P150" i="1"/>
  <c r="AW150" i="1"/>
  <c r="AB150" i="1"/>
  <c r="U150" i="1"/>
  <c r="AN150" i="1"/>
  <c r="AD150" i="1"/>
  <c r="R150" i="1"/>
  <c r="AR150" i="1"/>
  <c r="S150" i="1"/>
  <c r="AY150" i="1"/>
  <c r="AM150" i="1"/>
  <c r="AP150" i="1"/>
  <c r="W150" i="1"/>
  <c r="N150" i="1"/>
  <c r="L150" i="1"/>
  <c r="Y150" i="1"/>
  <c r="K150" i="1"/>
  <c r="BD150" i="1"/>
  <c r="BB150" i="1"/>
  <c r="BA150" i="1"/>
  <c r="BH150" i="1"/>
  <c r="BM150" i="1"/>
  <c r="BI150" i="1"/>
  <c r="BK150" i="1"/>
  <c r="BF150" i="1"/>
  <c r="BV146" i="1"/>
  <c r="BW146" i="1"/>
  <c r="CA146" i="1"/>
  <c r="BY146" i="1"/>
  <c r="BO146" i="1"/>
  <c r="BT146" i="1"/>
  <c r="BP146" i="1"/>
  <c r="BD146" i="1"/>
  <c r="BR146" i="1"/>
  <c r="BB146" i="1"/>
  <c r="BF146" i="1"/>
  <c r="BA146" i="1"/>
  <c r="AM146" i="1"/>
  <c r="AW146" i="1"/>
  <c r="AN146" i="1"/>
  <c r="AU146" i="1"/>
  <c r="AR146" i="1"/>
  <c r="AP146" i="1"/>
  <c r="R146" i="1"/>
  <c r="AT146" i="1"/>
  <c r="AY146" i="1"/>
  <c r="U146" i="1"/>
  <c r="S146" i="1"/>
  <c r="AB146" i="1"/>
  <c r="N146" i="1"/>
  <c r="K146" i="1"/>
  <c r="Z146" i="1"/>
  <c r="BI146" i="1"/>
  <c r="BK146" i="1"/>
  <c r="L146" i="1"/>
  <c r="BH146" i="1"/>
  <c r="BM146" i="1"/>
  <c r="Y146" i="1"/>
  <c r="W146" i="1"/>
  <c r="P146" i="1"/>
  <c r="AD146" i="1"/>
  <c r="BV142" i="1"/>
  <c r="BW142" i="1"/>
  <c r="BY142" i="1"/>
  <c r="CA142" i="1"/>
  <c r="BT142" i="1"/>
  <c r="BP142" i="1"/>
  <c r="BR142" i="1"/>
  <c r="BF142" i="1"/>
  <c r="AU142" i="1"/>
  <c r="BO142" i="1"/>
  <c r="BD142" i="1"/>
  <c r="BA142" i="1"/>
  <c r="AW142" i="1"/>
  <c r="BB142" i="1"/>
  <c r="AN142" i="1"/>
  <c r="U142" i="1"/>
  <c r="AP142" i="1"/>
  <c r="R142" i="1"/>
  <c r="AY142" i="1"/>
  <c r="AT142" i="1"/>
  <c r="AR142" i="1"/>
  <c r="AM142" i="1"/>
  <c r="W142" i="1"/>
  <c r="S142" i="1"/>
  <c r="L142" i="1"/>
  <c r="P142" i="1"/>
  <c r="K142" i="1"/>
  <c r="N142" i="1"/>
  <c r="AB142" i="1"/>
  <c r="Y142" i="1"/>
  <c r="Z142" i="1"/>
  <c r="BI142" i="1"/>
  <c r="BK142" i="1"/>
  <c r="BH142" i="1"/>
  <c r="BM142" i="1"/>
  <c r="AD142" i="1"/>
  <c r="R138" i="1"/>
  <c r="BV138" i="1"/>
  <c r="BP138" i="1"/>
  <c r="S138" i="1"/>
  <c r="BB138" i="1"/>
  <c r="AT138" i="1"/>
  <c r="AN138" i="1"/>
  <c r="Z138" i="1"/>
  <c r="BY138" i="1"/>
  <c r="U138" i="1"/>
  <c r="BW138" i="1"/>
  <c r="L138" i="1"/>
  <c r="AM138" i="1"/>
  <c r="AP138" i="1"/>
  <c r="AB138" i="1"/>
  <c r="BD138" i="1"/>
  <c r="BA138" i="1"/>
  <c r="BR138" i="1"/>
  <c r="AU138" i="1"/>
  <c r="N138" i="1"/>
  <c r="BO138" i="1"/>
  <c r="Y138" i="1"/>
  <c r="AW138" i="1"/>
  <c r="K138" i="1"/>
  <c r="AR138" i="1"/>
  <c r="BH138" i="1"/>
  <c r="BK138" i="1"/>
  <c r="CA138" i="1"/>
  <c r="BI138" i="1"/>
  <c r="W138" i="1"/>
  <c r="BT138" i="1"/>
  <c r="AD138" i="1"/>
  <c r="P138" i="1"/>
  <c r="BF138" i="1"/>
  <c r="AY138" i="1"/>
  <c r="BM138" i="1"/>
  <c r="BV134" i="1"/>
  <c r="BW134" i="1"/>
  <c r="CA134" i="1"/>
  <c r="BY134" i="1"/>
  <c r="BT134" i="1"/>
  <c r="BP134" i="1"/>
  <c r="BR134" i="1"/>
  <c r="BO134" i="1"/>
  <c r="BB134" i="1"/>
  <c r="BF134" i="1"/>
  <c r="BD134" i="1"/>
  <c r="BA134" i="1"/>
  <c r="AU134" i="1"/>
  <c r="AN134" i="1"/>
  <c r="AR134" i="1"/>
  <c r="AP134" i="1"/>
  <c r="AW134" i="1"/>
  <c r="AT134" i="1"/>
  <c r="AY134" i="1"/>
  <c r="AM134" i="1"/>
  <c r="L134" i="1"/>
  <c r="N134" i="1"/>
  <c r="P134" i="1"/>
  <c r="K134" i="1"/>
  <c r="Y134" i="1"/>
  <c r="S134" i="1"/>
  <c r="R134" i="1"/>
  <c r="AB134" i="1"/>
  <c r="U134" i="1"/>
  <c r="Z134" i="1"/>
  <c r="BH134" i="1"/>
  <c r="BM134" i="1"/>
  <c r="BI134" i="1"/>
  <c r="BK134" i="1"/>
  <c r="W134" i="1"/>
  <c r="AD134" i="1"/>
  <c r="AW130" i="1"/>
  <c r="R130" i="1"/>
  <c r="AY130" i="1"/>
  <c r="S130" i="1"/>
  <c r="BP130" i="1"/>
  <c r="AT130" i="1"/>
  <c r="Z130" i="1"/>
  <c r="BV130" i="1"/>
  <c r="AN130" i="1"/>
  <c r="BB130" i="1"/>
  <c r="AP130" i="1"/>
  <c r="AB130" i="1"/>
  <c r="BR130" i="1"/>
  <c r="AU130" i="1"/>
  <c r="K130" i="1"/>
  <c r="Y130" i="1"/>
  <c r="U130" i="1"/>
  <c r="L130" i="1"/>
  <c r="BO130" i="1"/>
  <c r="N130" i="1"/>
  <c r="BA130" i="1"/>
  <c r="BW130" i="1"/>
  <c r="BD130" i="1"/>
  <c r="BY130" i="1"/>
  <c r="AM130" i="1"/>
  <c r="AD130" i="1"/>
  <c r="BH130" i="1"/>
  <c r="BI130" i="1"/>
  <c r="W130" i="1"/>
  <c r="BK130" i="1"/>
  <c r="BT130" i="1"/>
  <c r="BF130" i="1"/>
  <c r="CA130" i="1"/>
  <c r="AR130" i="1"/>
  <c r="P130" i="1"/>
  <c r="BM130" i="1"/>
  <c r="BV126" i="1"/>
  <c r="BW126" i="1"/>
  <c r="BY126" i="1"/>
  <c r="CA126" i="1"/>
  <c r="BP126" i="1"/>
  <c r="BT126" i="1"/>
  <c r="BR126" i="1"/>
  <c r="BO126" i="1"/>
  <c r="BA126" i="1"/>
  <c r="BB126" i="1"/>
  <c r="AU126" i="1"/>
  <c r="BF126" i="1"/>
  <c r="AW126" i="1"/>
  <c r="BD126" i="1"/>
  <c r="Y126" i="1"/>
  <c r="Z126" i="1"/>
  <c r="AB126" i="1"/>
  <c r="AP126" i="1"/>
  <c r="AD126" i="1"/>
  <c r="U126" i="1"/>
  <c r="P126" i="1"/>
  <c r="AN126" i="1"/>
  <c r="R126" i="1"/>
  <c r="AT126" i="1"/>
  <c r="AR126" i="1"/>
  <c r="AY126" i="1"/>
  <c r="N126" i="1"/>
  <c r="L126" i="1"/>
  <c r="AM126" i="1"/>
  <c r="W126" i="1"/>
  <c r="S126" i="1"/>
  <c r="K126" i="1"/>
  <c r="BM126" i="1"/>
  <c r="BI126" i="1"/>
  <c r="BK126" i="1"/>
  <c r="BH126" i="1"/>
  <c r="AP122" i="1"/>
  <c r="N122" i="1"/>
  <c r="BP122" i="1"/>
  <c r="AN122" i="1"/>
  <c r="BB122" i="1"/>
  <c r="R122" i="1"/>
  <c r="BW122" i="1"/>
  <c r="AU122" i="1"/>
  <c r="AR122" i="1"/>
  <c r="AT122" i="1"/>
  <c r="AM122" i="1"/>
  <c r="Z122" i="1"/>
  <c r="Y122" i="1"/>
  <c r="AB122" i="1"/>
  <c r="K122" i="1"/>
  <c r="BO122" i="1"/>
  <c r="BA122" i="1"/>
  <c r="U122" i="1"/>
  <c r="S122" i="1"/>
  <c r="BY122" i="1"/>
  <c r="L122" i="1"/>
  <c r="BV122" i="1"/>
  <c r="BD122" i="1"/>
  <c r="AW122" i="1"/>
  <c r="P122" i="1"/>
  <c r="BR122" i="1"/>
  <c r="BI122" i="1"/>
  <c r="CA122" i="1"/>
  <c r="BT122" i="1"/>
  <c r="BH122" i="1"/>
  <c r="BF122" i="1"/>
  <c r="W122" i="1"/>
  <c r="BK122" i="1"/>
  <c r="AY122" i="1"/>
  <c r="AD122" i="1"/>
  <c r="BM122" i="1"/>
  <c r="BV118" i="1"/>
  <c r="BW118" i="1"/>
  <c r="CA118" i="1"/>
  <c r="BY118" i="1"/>
  <c r="BP118" i="1"/>
  <c r="BT118" i="1"/>
  <c r="BO118" i="1"/>
  <c r="BR118" i="1"/>
  <c r="BF118" i="1"/>
  <c r="BB118" i="1"/>
  <c r="BA118" i="1"/>
  <c r="BD118" i="1"/>
  <c r="AM118" i="1"/>
  <c r="U118" i="1"/>
  <c r="W118" i="1"/>
  <c r="AB118" i="1"/>
  <c r="AU118" i="1"/>
  <c r="AN118" i="1"/>
  <c r="AR118" i="1"/>
  <c r="Y118" i="1"/>
  <c r="R118" i="1"/>
  <c r="AP118" i="1"/>
  <c r="AD118" i="1"/>
  <c r="Z118" i="1"/>
  <c r="AT118" i="1"/>
  <c r="AV118" i="1" s="1"/>
  <c r="AY118" i="1"/>
  <c r="AW118" i="1"/>
  <c r="S118" i="1"/>
  <c r="BK118" i="1"/>
  <c r="BH118" i="1"/>
  <c r="BI118" i="1"/>
  <c r="BM118" i="1"/>
  <c r="K118" i="1"/>
  <c r="N118" i="1"/>
  <c r="L118" i="1"/>
  <c r="P118" i="1"/>
  <c r="AP114" i="1"/>
  <c r="BP114" i="1"/>
  <c r="AU114" i="1"/>
  <c r="BW114" i="1"/>
  <c r="BV114" i="1"/>
  <c r="AM114" i="1"/>
  <c r="Z114" i="1"/>
  <c r="BA114" i="1"/>
  <c r="S114" i="1"/>
  <c r="N114" i="1"/>
  <c r="BB114" i="1"/>
  <c r="AT114" i="1"/>
  <c r="K114" i="1"/>
  <c r="AW114" i="1"/>
  <c r="BD114" i="1"/>
  <c r="BR114" i="1"/>
  <c r="BY114" i="1"/>
  <c r="Y114" i="1"/>
  <c r="BO114" i="1"/>
  <c r="U114" i="1"/>
  <c r="AB114" i="1"/>
  <c r="AN114" i="1"/>
  <c r="AO114" i="1" s="1"/>
  <c r="L114" i="1"/>
  <c r="R114" i="1"/>
  <c r="BI114" i="1"/>
  <c r="W114" i="1"/>
  <c r="BF114" i="1"/>
  <c r="BK114" i="1"/>
  <c r="CA114" i="1"/>
  <c r="BT114" i="1"/>
  <c r="AD114" i="1"/>
  <c r="AY114" i="1"/>
  <c r="AR114" i="1"/>
  <c r="BH114" i="1"/>
  <c r="P114" i="1"/>
  <c r="BM114" i="1"/>
  <c r="BV110" i="1"/>
  <c r="BW110" i="1"/>
  <c r="BY110" i="1"/>
  <c r="CA110" i="1"/>
  <c r="BR110" i="1"/>
  <c r="BO110" i="1"/>
  <c r="BT110" i="1"/>
  <c r="BP110" i="1"/>
  <c r="BD110" i="1"/>
  <c r="AU110" i="1"/>
  <c r="BA110" i="1"/>
  <c r="BB110" i="1"/>
  <c r="AT110" i="1"/>
  <c r="BF110" i="1"/>
  <c r="U110" i="1"/>
  <c r="AN110" i="1"/>
  <c r="AY110" i="1"/>
  <c r="AR110" i="1"/>
  <c r="AW110" i="1"/>
  <c r="AM110" i="1"/>
  <c r="AP110" i="1"/>
  <c r="L110" i="1"/>
  <c r="K110" i="1"/>
  <c r="AB110" i="1"/>
  <c r="Y110" i="1"/>
  <c r="AD110" i="1"/>
  <c r="N110" i="1"/>
  <c r="Z110" i="1"/>
  <c r="BH110" i="1"/>
  <c r="BM110" i="1"/>
  <c r="S110" i="1"/>
  <c r="BI110" i="1"/>
  <c r="BK110" i="1"/>
  <c r="R110" i="1"/>
  <c r="W110" i="1"/>
  <c r="P110" i="1"/>
  <c r="BV106" i="1"/>
  <c r="BW106" i="1"/>
  <c r="BY106" i="1"/>
  <c r="CA106" i="1"/>
  <c r="AU106" i="1"/>
  <c r="AN106" i="1"/>
  <c r="AT106" i="1"/>
  <c r="AP106" i="1"/>
  <c r="AY106" i="1"/>
  <c r="R106" i="1"/>
  <c r="W106" i="1"/>
  <c r="AR106" i="1"/>
  <c r="AB106" i="1"/>
  <c r="AW106" i="1"/>
  <c r="AM106" i="1"/>
  <c r="Y106" i="1"/>
  <c r="S106" i="1"/>
  <c r="Z106" i="1"/>
  <c r="K106" i="1"/>
  <c r="AD106" i="1"/>
  <c r="L106" i="1"/>
  <c r="N106" i="1"/>
  <c r="P106" i="1"/>
  <c r="U106" i="1"/>
  <c r="BA106" i="1"/>
  <c r="BO106" i="1"/>
  <c r="BD106" i="1"/>
  <c r="BR106" i="1"/>
  <c r="BM106" i="1"/>
  <c r="BB106" i="1"/>
  <c r="BP106" i="1"/>
  <c r="BI106" i="1"/>
  <c r="BK106" i="1"/>
  <c r="BH106" i="1"/>
  <c r="BT106" i="1"/>
  <c r="BF106" i="1"/>
  <c r="U102" i="1"/>
  <c r="BO102" i="1"/>
  <c r="BV102" i="1"/>
  <c r="Z102" i="1"/>
  <c r="AN102" i="1"/>
  <c r="AU102" i="1"/>
  <c r="S102" i="1"/>
  <c r="BP102" i="1"/>
  <c r="R102" i="1"/>
  <c r="AM102" i="1"/>
  <c r="BW102" i="1"/>
  <c r="BB102" i="1"/>
  <c r="W102" i="1"/>
  <c r="K102" i="1"/>
  <c r="AP102" i="1"/>
  <c r="AB102" i="1"/>
  <c r="N102" i="1"/>
  <c r="AT102" i="1"/>
  <c r="BA102" i="1"/>
  <c r="AW102" i="1"/>
  <c r="BD102" i="1"/>
  <c r="BY102" i="1"/>
  <c r="L102" i="1"/>
  <c r="BR102" i="1"/>
  <c r="Y102" i="1"/>
  <c r="AR102" i="1"/>
  <c r="BK102" i="1"/>
  <c r="BF102" i="1"/>
  <c r="BT102" i="1"/>
  <c r="BI102" i="1"/>
  <c r="AD102" i="1"/>
  <c r="CA102" i="1"/>
  <c r="BH102" i="1"/>
  <c r="AY102" i="1"/>
  <c r="P102" i="1"/>
  <c r="BM102" i="1"/>
  <c r="BV98" i="1"/>
  <c r="BW98" i="1"/>
  <c r="BY98" i="1"/>
  <c r="CA98" i="1"/>
  <c r="BO98" i="1"/>
  <c r="BT98" i="1"/>
  <c r="BR98" i="1"/>
  <c r="BP98" i="1"/>
  <c r="AW98" i="1"/>
  <c r="AU98" i="1"/>
  <c r="AY98" i="1"/>
  <c r="AN98" i="1"/>
  <c r="AP98" i="1"/>
  <c r="R98" i="1"/>
  <c r="AR98" i="1"/>
  <c r="AT98" i="1"/>
  <c r="AM98" i="1"/>
  <c r="AB98" i="1"/>
  <c r="S98" i="1"/>
  <c r="Y98" i="1"/>
  <c r="Z98" i="1"/>
  <c r="U98" i="1"/>
  <c r="K98" i="1"/>
  <c r="AD98" i="1"/>
  <c r="L98" i="1"/>
  <c r="N98" i="1"/>
  <c r="P98" i="1"/>
  <c r="W98" i="1"/>
  <c r="BD98" i="1"/>
  <c r="BH98" i="1"/>
  <c r="BM98" i="1"/>
  <c r="BB98" i="1"/>
  <c r="BI98" i="1"/>
  <c r="BK98" i="1"/>
  <c r="BA98" i="1"/>
  <c r="BF98" i="1"/>
  <c r="AP94" i="1"/>
  <c r="CA94" i="1"/>
  <c r="Z94" i="1"/>
  <c r="BP94" i="1"/>
  <c r="S94" i="1"/>
  <c r="AM94" i="1"/>
  <c r="BW94" i="1"/>
  <c r="AR94" i="1"/>
  <c r="AN94" i="1"/>
  <c r="AU94" i="1"/>
  <c r="BV94" i="1"/>
  <c r="BB94" i="1"/>
  <c r="L94" i="1"/>
  <c r="BY94" i="1"/>
  <c r="Y94" i="1"/>
  <c r="R94" i="1"/>
  <c r="AW94" i="1"/>
  <c r="AB94" i="1"/>
  <c r="U94" i="1"/>
  <c r="BA94" i="1"/>
  <c r="BC94" i="1" s="1"/>
  <c r="BO94" i="1"/>
  <c r="N94" i="1"/>
  <c r="AT94" i="1"/>
  <c r="K94" i="1"/>
  <c r="BD94" i="1"/>
  <c r="BR94" i="1"/>
  <c r="BK94" i="1"/>
  <c r="W94" i="1"/>
  <c r="BH94" i="1"/>
  <c r="AD94" i="1"/>
  <c r="BF94" i="1"/>
  <c r="AY94" i="1"/>
  <c r="BT94" i="1"/>
  <c r="BI94" i="1"/>
  <c r="P94" i="1"/>
  <c r="BM94" i="1"/>
  <c r="BV90" i="1"/>
  <c r="BW90" i="1"/>
  <c r="CA90" i="1"/>
  <c r="BY90" i="1"/>
  <c r="BR90" i="1"/>
  <c r="BO90" i="1"/>
  <c r="BP90" i="1"/>
  <c r="BT90" i="1"/>
  <c r="BD90" i="1"/>
  <c r="BB90" i="1"/>
  <c r="BF90" i="1"/>
  <c r="BA90" i="1"/>
  <c r="Z90" i="1"/>
  <c r="R90" i="1"/>
  <c r="AM90" i="1"/>
  <c r="AU90" i="1"/>
  <c r="AW90" i="1"/>
  <c r="AB90" i="1"/>
  <c r="S90" i="1"/>
  <c r="AN90" i="1"/>
  <c r="W90" i="1"/>
  <c r="AP90" i="1"/>
  <c r="AT90" i="1"/>
  <c r="AY90" i="1"/>
  <c r="U90" i="1"/>
  <c r="AR90" i="1"/>
  <c r="Y90" i="1"/>
  <c r="AD90" i="1"/>
  <c r="K90" i="1"/>
  <c r="BK90" i="1"/>
  <c r="BI90" i="1"/>
  <c r="BH90" i="1"/>
  <c r="L90" i="1"/>
  <c r="BM90" i="1"/>
  <c r="N90" i="1"/>
  <c r="P90" i="1"/>
  <c r="BV86" i="1"/>
  <c r="BW86" i="1"/>
  <c r="CA86" i="1"/>
  <c r="BY86" i="1"/>
  <c r="BT86" i="1"/>
  <c r="BP86" i="1"/>
  <c r="BR86" i="1"/>
  <c r="BO86" i="1"/>
  <c r="BB86" i="1"/>
  <c r="BF86" i="1"/>
  <c r="BA86" i="1"/>
  <c r="BD86" i="1"/>
  <c r="AU86" i="1"/>
  <c r="S86" i="1"/>
  <c r="W86" i="1"/>
  <c r="AW86" i="1"/>
  <c r="AT86" i="1"/>
  <c r="AY86" i="1"/>
  <c r="R86" i="1"/>
  <c r="U86" i="1"/>
  <c r="L86" i="1"/>
  <c r="N86" i="1"/>
  <c r="K86" i="1"/>
  <c r="P86" i="1"/>
  <c r="Y86" i="1"/>
  <c r="AB86" i="1"/>
  <c r="AP86" i="1"/>
  <c r="BH86" i="1"/>
  <c r="Z86" i="1"/>
  <c r="BM86" i="1"/>
  <c r="BI86" i="1"/>
  <c r="AM86" i="1"/>
  <c r="BK86" i="1"/>
  <c r="AN86" i="1"/>
  <c r="AR86" i="1"/>
  <c r="AD86" i="1"/>
  <c r="AB82" i="1"/>
  <c r="S82" i="1"/>
  <c r="Z82" i="1"/>
  <c r="AD82" i="1"/>
  <c r="BB82" i="1"/>
  <c r="AN82" i="1"/>
  <c r="AU82" i="1"/>
  <c r="BP82" i="1"/>
  <c r="BW82" i="1"/>
  <c r="AM82" i="1"/>
  <c r="BA82" i="1"/>
  <c r="N82" i="1"/>
  <c r="AP82" i="1"/>
  <c r="AW82" i="1"/>
  <c r="U82" i="1"/>
  <c r="AT82" i="1"/>
  <c r="BO82" i="1"/>
  <c r="BY82" i="1"/>
  <c r="BV82" i="1"/>
  <c r="K82" i="1"/>
  <c r="R82" i="1"/>
  <c r="BD82" i="1"/>
  <c r="BR82" i="1"/>
  <c r="Y82" i="1"/>
  <c r="L82" i="1"/>
  <c r="BK82" i="1"/>
  <c r="BF82" i="1"/>
  <c r="BH82" i="1"/>
  <c r="AY82" i="1"/>
  <c r="CA82" i="1"/>
  <c r="BI82" i="1"/>
  <c r="AR82" i="1"/>
  <c r="BT82" i="1"/>
  <c r="W82" i="1"/>
  <c r="P82" i="1"/>
  <c r="BM82" i="1"/>
  <c r="L78" i="1"/>
  <c r="AN78" i="1"/>
  <c r="S78" i="1"/>
  <c r="AP78" i="1"/>
  <c r="AM78" i="1"/>
  <c r="Z78" i="1"/>
  <c r="AW78" i="1"/>
  <c r="BW78" i="1"/>
  <c r="BV78" i="1"/>
  <c r="BY78" i="1"/>
  <c r="CA78" i="1"/>
  <c r="BP78" i="1"/>
  <c r="BA78" i="1"/>
  <c r="BO78" i="1"/>
  <c r="Y78" i="1"/>
  <c r="R78" i="1"/>
  <c r="AT78" i="1"/>
  <c r="BB78" i="1"/>
  <c r="AU78" i="1"/>
  <c r="BR78" i="1"/>
  <c r="K78" i="1"/>
  <c r="U78" i="1"/>
  <c r="AB78" i="1"/>
  <c r="N78" i="1"/>
  <c r="BD78" i="1"/>
  <c r="AD78" i="1"/>
  <c r="BF78" i="1"/>
  <c r="BI78" i="1"/>
  <c r="AR78" i="1"/>
  <c r="BK78" i="1"/>
  <c r="AY78" i="1"/>
  <c r="BH78" i="1"/>
  <c r="W78" i="1"/>
  <c r="BT78" i="1"/>
  <c r="P78" i="1"/>
  <c r="BM78" i="1"/>
  <c r="BV74" i="1"/>
  <c r="BW74" i="1"/>
  <c r="CA74" i="1"/>
  <c r="BY74" i="1"/>
  <c r="BP74" i="1"/>
  <c r="BO74" i="1"/>
  <c r="BT74" i="1"/>
  <c r="BR74" i="1"/>
  <c r="BB74" i="1"/>
  <c r="AW74" i="1"/>
  <c r="BA74" i="1"/>
  <c r="BF74" i="1"/>
  <c r="BD74" i="1"/>
  <c r="AN74" i="1"/>
  <c r="AT74" i="1"/>
  <c r="AY74" i="1"/>
  <c r="AR74" i="1"/>
  <c r="AP74" i="1"/>
  <c r="AD74" i="1"/>
  <c r="Z74" i="1"/>
  <c r="AU74" i="1"/>
  <c r="AM74" i="1"/>
  <c r="AO74" i="1" s="1"/>
  <c r="AB74" i="1"/>
  <c r="Y74" i="1"/>
  <c r="K74" i="1"/>
  <c r="P74" i="1"/>
  <c r="L74" i="1"/>
  <c r="N74" i="1"/>
  <c r="U74" i="1"/>
  <c r="S74" i="1"/>
  <c r="R74" i="1"/>
  <c r="BM74" i="1"/>
  <c r="BK74" i="1"/>
  <c r="BI74" i="1"/>
  <c r="BH74" i="1"/>
  <c r="W74" i="1"/>
  <c r="BV70" i="1"/>
  <c r="BW70" i="1"/>
  <c r="CA70" i="1"/>
  <c r="BY70" i="1"/>
  <c r="BR70" i="1"/>
  <c r="BO70" i="1"/>
  <c r="BT70" i="1"/>
  <c r="BP70" i="1"/>
  <c r="BF70" i="1"/>
  <c r="BA70" i="1"/>
  <c r="BD70" i="1"/>
  <c r="BB70" i="1"/>
  <c r="AT70" i="1"/>
  <c r="AY70" i="1"/>
  <c r="AP70" i="1"/>
  <c r="AR70" i="1"/>
  <c r="AU70" i="1"/>
  <c r="AW70" i="1"/>
  <c r="AM70" i="1"/>
  <c r="AB70" i="1"/>
  <c r="U70" i="1"/>
  <c r="R70" i="1"/>
  <c r="S70" i="1"/>
  <c r="W70" i="1"/>
  <c r="AN70" i="1"/>
  <c r="K70" i="1"/>
  <c r="P70" i="1"/>
  <c r="L70" i="1"/>
  <c r="N70" i="1"/>
  <c r="Y70" i="1"/>
  <c r="AD70" i="1"/>
  <c r="BK70" i="1"/>
  <c r="BI70" i="1"/>
  <c r="Z70" i="1"/>
  <c r="BH70" i="1"/>
  <c r="BM70" i="1"/>
  <c r="AB66" i="1"/>
  <c r="BO66" i="1"/>
  <c r="BB66" i="1"/>
  <c r="AM66" i="1"/>
  <c r="AU66" i="1"/>
  <c r="S66" i="1"/>
  <c r="AD66" i="1"/>
  <c r="AN66" i="1"/>
  <c r="BW66" i="1"/>
  <c r="BP66" i="1"/>
  <c r="Z66" i="1"/>
  <c r="AW66" i="1"/>
  <c r="BD66" i="1"/>
  <c r="Y66" i="1"/>
  <c r="BR66" i="1"/>
  <c r="AP66" i="1"/>
  <c r="L66" i="1"/>
  <c r="U66" i="1"/>
  <c r="BV66" i="1"/>
  <c r="AT66" i="1"/>
  <c r="BA66" i="1"/>
  <c r="N66" i="1"/>
  <c r="K66" i="1"/>
  <c r="R66" i="1"/>
  <c r="BY66" i="1"/>
  <c r="BI66" i="1"/>
  <c r="BK66" i="1"/>
  <c r="BH66" i="1"/>
  <c r="BF66" i="1"/>
  <c r="W66" i="1"/>
  <c r="AR66" i="1"/>
  <c r="BT66" i="1"/>
  <c r="CA66" i="1"/>
  <c r="AY66" i="1"/>
  <c r="P66" i="1"/>
  <c r="BM66" i="1"/>
  <c r="AW62" i="1"/>
  <c r="AN62" i="1"/>
  <c r="AT62" i="1"/>
  <c r="BB62" i="1"/>
  <c r="BP62" i="1"/>
  <c r="AM62" i="1"/>
  <c r="AU62" i="1"/>
  <c r="AR62" i="1"/>
  <c r="S62" i="1"/>
  <c r="BV62" i="1"/>
  <c r="Z62" i="1"/>
  <c r="AP62" i="1"/>
  <c r="Y62" i="1"/>
  <c r="N62" i="1"/>
  <c r="AB62" i="1"/>
  <c r="BY62" i="1"/>
  <c r="BA62" i="1"/>
  <c r="BW62" i="1"/>
  <c r="BX62" i="1" s="1"/>
  <c r="U62" i="1"/>
  <c r="L62" i="1"/>
  <c r="R62" i="1"/>
  <c r="BD62" i="1"/>
  <c r="BO62" i="1"/>
  <c r="BR62" i="1"/>
  <c r="K62" i="1"/>
  <c r="BI62" i="1"/>
  <c r="CA62" i="1"/>
  <c r="BK62" i="1"/>
  <c r="BH62" i="1"/>
  <c r="AY62" i="1"/>
  <c r="AD62" i="1"/>
  <c r="BF62" i="1"/>
  <c r="W62" i="1"/>
  <c r="BT62" i="1"/>
  <c r="P62" i="1"/>
  <c r="BM62" i="1"/>
  <c r="AR58" i="1"/>
  <c r="BB58" i="1"/>
  <c r="AT58" i="1"/>
  <c r="Z58" i="1"/>
  <c r="BV58" i="1"/>
  <c r="AM58" i="1"/>
  <c r="AU58" i="1"/>
  <c r="AN58" i="1"/>
  <c r="AP58" i="1"/>
  <c r="S58" i="1"/>
  <c r="K58" i="1"/>
  <c r="AB58" i="1"/>
  <c r="BR58" i="1"/>
  <c r="Y58" i="1"/>
  <c r="AW58" i="1"/>
  <c r="BY58" i="1"/>
  <c r="R58" i="1"/>
  <c r="L58" i="1"/>
  <c r="BD58" i="1"/>
  <c r="BA58" i="1"/>
  <c r="BW58" i="1"/>
  <c r="U58" i="1"/>
  <c r="BP58" i="1"/>
  <c r="N58" i="1"/>
  <c r="BO58" i="1"/>
  <c r="P58" i="1"/>
  <c r="BK58" i="1"/>
  <c r="AD58" i="1"/>
  <c r="AY58" i="1"/>
  <c r="BF58" i="1"/>
  <c r="CA58" i="1"/>
  <c r="BT58" i="1"/>
  <c r="BH58" i="1"/>
  <c r="BI58" i="1"/>
  <c r="W58" i="1"/>
  <c r="BM58" i="1"/>
  <c r="BV54" i="1"/>
  <c r="BW54" i="1"/>
  <c r="BY54" i="1"/>
  <c r="CA54" i="1"/>
  <c r="BT54" i="1"/>
  <c r="BP54" i="1"/>
  <c r="BO54" i="1"/>
  <c r="BR54" i="1"/>
  <c r="BD54" i="1"/>
  <c r="BA54" i="1"/>
  <c r="BB54" i="1"/>
  <c r="AU54" i="1"/>
  <c r="AY54" i="1"/>
  <c r="BF54" i="1"/>
  <c r="AW54" i="1"/>
  <c r="AT54" i="1"/>
  <c r="AM54" i="1"/>
  <c r="AP54" i="1"/>
  <c r="Y54" i="1"/>
  <c r="AB54" i="1"/>
  <c r="Z54" i="1"/>
  <c r="AD54" i="1"/>
  <c r="AN54" i="1"/>
  <c r="AR54" i="1"/>
  <c r="P54" i="1"/>
  <c r="L54" i="1"/>
  <c r="K54" i="1"/>
  <c r="N54" i="1"/>
  <c r="R54" i="1"/>
  <c r="U54" i="1"/>
  <c r="BI54" i="1"/>
  <c r="BK54" i="1"/>
  <c r="S54" i="1"/>
  <c r="BH54" i="1"/>
  <c r="BM54" i="1"/>
  <c r="W54" i="1"/>
  <c r="AB50" i="1"/>
  <c r="Z50" i="1"/>
  <c r="AD50" i="1"/>
  <c r="AU50" i="1"/>
  <c r="BP50" i="1"/>
  <c r="BB50" i="1"/>
  <c r="BW50" i="1"/>
  <c r="AN50" i="1"/>
  <c r="BD50" i="1"/>
  <c r="S50" i="1"/>
  <c r="U50" i="1"/>
  <c r="R50" i="1"/>
  <c r="Y50" i="1"/>
  <c r="K50" i="1"/>
  <c r="BY50" i="1"/>
  <c r="N50" i="1"/>
  <c r="AP50" i="1"/>
  <c r="L50" i="1"/>
  <c r="AM50" i="1"/>
  <c r="AT50" i="1"/>
  <c r="AV50" i="1" s="1"/>
  <c r="BA50" i="1"/>
  <c r="BO50" i="1"/>
  <c r="BV50" i="1"/>
  <c r="BX50" i="1" s="1"/>
  <c r="BZ50" i="1" s="1"/>
  <c r="AW50" i="1"/>
  <c r="BR50" i="1"/>
  <c r="BT50" i="1"/>
  <c r="BH50" i="1"/>
  <c r="BK50" i="1"/>
  <c r="AR50" i="1"/>
  <c r="W50" i="1"/>
  <c r="AY50" i="1"/>
  <c r="BI50" i="1"/>
  <c r="BF50" i="1"/>
  <c r="CA50" i="1"/>
  <c r="P50" i="1"/>
  <c r="BM50" i="1"/>
  <c r="BV46" i="1"/>
  <c r="BW46" i="1"/>
  <c r="BY46" i="1"/>
  <c r="CA46" i="1"/>
  <c r="BR46" i="1"/>
  <c r="BT46" i="1"/>
  <c r="BO46" i="1"/>
  <c r="BA46" i="1"/>
  <c r="BP46" i="1"/>
  <c r="BB46" i="1"/>
  <c r="BF46" i="1"/>
  <c r="AY46" i="1"/>
  <c r="AU46" i="1"/>
  <c r="BD46" i="1"/>
  <c r="AT46" i="1"/>
  <c r="AN46" i="1"/>
  <c r="Y46" i="1"/>
  <c r="Z46" i="1"/>
  <c r="AD46" i="1"/>
  <c r="AB46" i="1"/>
  <c r="AW46" i="1"/>
  <c r="AR46" i="1"/>
  <c r="AP46" i="1"/>
  <c r="AM46" i="1"/>
  <c r="AO46" i="1" s="1"/>
  <c r="K46" i="1"/>
  <c r="L46" i="1"/>
  <c r="N46" i="1"/>
  <c r="P46" i="1"/>
  <c r="R46" i="1"/>
  <c r="U46" i="1"/>
  <c r="S46" i="1"/>
  <c r="BH46" i="1"/>
  <c r="BM46" i="1"/>
  <c r="BI46" i="1"/>
  <c r="BK46" i="1"/>
  <c r="W46" i="1"/>
  <c r="BV42" i="1"/>
  <c r="BW42" i="1"/>
  <c r="CA42" i="1"/>
  <c r="BY42" i="1"/>
  <c r="BP42" i="1"/>
  <c r="BT42" i="1"/>
  <c r="BD42" i="1"/>
  <c r="BO42" i="1"/>
  <c r="BA42" i="1"/>
  <c r="BR42" i="1"/>
  <c r="BF42" i="1"/>
  <c r="BB42" i="1"/>
  <c r="AT42" i="1"/>
  <c r="AY42" i="1"/>
  <c r="AW42" i="1"/>
  <c r="AM42" i="1"/>
  <c r="Y42" i="1"/>
  <c r="S42" i="1"/>
  <c r="W42" i="1"/>
  <c r="AN42" i="1"/>
  <c r="AU42" i="1"/>
  <c r="AP42" i="1"/>
  <c r="AD42" i="1"/>
  <c r="R42" i="1"/>
  <c r="L42" i="1"/>
  <c r="N42" i="1"/>
  <c r="AB42" i="1"/>
  <c r="AR42" i="1"/>
  <c r="Z42" i="1"/>
  <c r="U42" i="1"/>
  <c r="K42" i="1"/>
  <c r="BI42" i="1"/>
  <c r="BK42" i="1"/>
  <c r="BH42" i="1"/>
  <c r="BM42" i="1"/>
  <c r="P42" i="1"/>
  <c r="BV38" i="1"/>
  <c r="BW38" i="1"/>
  <c r="BY38" i="1"/>
  <c r="CA38" i="1"/>
  <c r="BT38" i="1"/>
  <c r="BR38" i="1"/>
  <c r="BP38" i="1"/>
  <c r="BF38" i="1"/>
  <c r="AY38" i="1"/>
  <c r="BA38" i="1"/>
  <c r="AW38" i="1"/>
  <c r="BD38" i="1"/>
  <c r="BB38" i="1"/>
  <c r="AU38" i="1"/>
  <c r="BO38" i="1"/>
  <c r="BQ38" i="1" s="1"/>
  <c r="U38" i="1"/>
  <c r="AT38" i="1"/>
  <c r="AB38" i="1"/>
  <c r="AD38" i="1"/>
  <c r="R38" i="1"/>
  <c r="Y38" i="1"/>
  <c r="S38" i="1"/>
  <c r="K38" i="1"/>
  <c r="Z38" i="1"/>
  <c r="W38" i="1"/>
  <c r="P38" i="1"/>
  <c r="L38" i="1"/>
  <c r="N38" i="1"/>
  <c r="AP38" i="1"/>
  <c r="AM38" i="1"/>
  <c r="BI38" i="1"/>
  <c r="BK38" i="1"/>
  <c r="BH38" i="1"/>
  <c r="AN38" i="1"/>
  <c r="BM38" i="1"/>
  <c r="AR38" i="1"/>
  <c r="BV34" i="1"/>
  <c r="BW34" i="1"/>
  <c r="BY34" i="1"/>
  <c r="CA34" i="1"/>
  <c r="BT34" i="1"/>
  <c r="BR34" i="1"/>
  <c r="BP34" i="1"/>
  <c r="BO34" i="1"/>
  <c r="AY34" i="1"/>
  <c r="BD34" i="1"/>
  <c r="BB34" i="1"/>
  <c r="BF34" i="1"/>
  <c r="BA34" i="1"/>
  <c r="AU34" i="1"/>
  <c r="AB34" i="1"/>
  <c r="AW34" i="1"/>
  <c r="AT34" i="1"/>
  <c r="AP34" i="1"/>
  <c r="AD34" i="1"/>
  <c r="AR34" i="1"/>
  <c r="AN34" i="1"/>
  <c r="AM34" i="1"/>
  <c r="Y34" i="1"/>
  <c r="Z34" i="1"/>
  <c r="K34" i="1"/>
  <c r="L34" i="1"/>
  <c r="P34" i="1"/>
  <c r="N34" i="1"/>
  <c r="U34" i="1"/>
  <c r="R34" i="1"/>
  <c r="S34" i="1"/>
  <c r="BI34" i="1"/>
  <c r="BK34" i="1"/>
  <c r="BM34" i="1"/>
  <c r="BH34" i="1"/>
  <c r="W34" i="1"/>
  <c r="BP30" i="1"/>
  <c r="Y30" i="1"/>
  <c r="BB30" i="1"/>
  <c r="S30" i="1"/>
  <c r="BW30" i="1"/>
  <c r="AN30" i="1"/>
  <c r="Z30" i="1"/>
  <c r="AU30" i="1"/>
  <c r="AM30" i="1"/>
  <c r="BV30" i="1"/>
  <c r="U30" i="1"/>
  <c r="AP30" i="1"/>
  <c r="AB30" i="1"/>
  <c r="BO30" i="1"/>
  <c r="AW30" i="1"/>
  <c r="BD30" i="1"/>
  <c r="K30" i="1"/>
  <c r="R30" i="1"/>
  <c r="AT30" i="1"/>
  <c r="BY30" i="1"/>
  <c r="L30" i="1"/>
  <c r="N30" i="1"/>
  <c r="BA30" i="1"/>
  <c r="BR30" i="1"/>
  <c r="BT30" i="1"/>
  <c r="BF30" i="1"/>
  <c r="CA30" i="1"/>
  <c r="AD30" i="1"/>
  <c r="W30" i="1"/>
  <c r="BK30" i="1"/>
  <c r="BI30" i="1"/>
  <c r="BH30" i="1"/>
  <c r="AR30" i="1"/>
  <c r="AY30" i="1"/>
  <c r="P30" i="1"/>
  <c r="BM30" i="1"/>
  <c r="L26" i="1"/>
  <c r="BB26" i="1"/>
  <c r="Y26" i="1"/>
  <c r="Z26" i="1"/>
  <c r="S26" i="1"/>
  <c r="AT26" i="1"/>
  <c r="BV26" i="1"/>
  <c r="BP26" i="1"/>
  <c r="AN26" i="1"/>
  <c r="AU26" i="1"/>
  <c r="BW26" i="1"/>
  <c r="K26" i="1"/>
  <c r="AB26" i="1"/>
  <c r="U26" i="1"/>
  <c r="N26" i="1"/>
  <c r="BD26" i="1"/>
  <c r="AW26" i="1"/>
  <c r="BA26" i="1"/>
  <c r="AM26" i="1"/>
  <c r="BO26" i="1"/>
  <c r="AP26" i="1"/>
  <c r="BR26" i="1"/>
  <c r="BY26" i="1"/>
  <c r="R26" i="1"/>
  <c r="CA26" i="1"/>
  <c r="AY26" i="1"/>
  <c r="W26" i="1"/>
  <c r="AR26" i="1"/>
  <c r="BT26" i="1"/>
  <c r="BF26" i="1"/>
  <c r="BH26" i="1"/>
  <c r="BI26" i="1"/>
  <c r="BK26" i="1"/>
  <c r="AD26" i="1"/>
  <c r="P26" i="1"/>
  <c r="BM26" i="1"/>
  <c r="BV22" i="1"/>
  <c r="BW22" i="1"/>
  <c r="BY22" i="1"/>
  <c r="CA22" i="1"/>
  <c r="BT22" i="1"/>
  <c r="BR22" i="1"/>
  <c r="BO22" i="1"/>
  <c r="BB22" i="1"/>
  <c r="AU22" i="1"/>
  <c r="BP22" i="1"/>
  <c r="BF22" i="1"/>
  <c r="BA22" i="1"/>
  <c r="AY22" i="1"/>
  <c r="BD22" i="1"/>
  <c r="AM22" i="1"/>
  <c r="R22" i="1"/>
  <c r="AP22" i="1"/>
  <c r="Y22" i="1"/>
  <c r="AW22" i="1"/>
  <c r="Z22" i="1"/>
  <c r="W22" i="1"/>
  <c r="S22" i="1"/>
  <c r="AT22" i="1"/>
  <c r="U22" i="1"/>
  <c r="AN22" i="1"/>
  <c r="AD22" i="1"/>
  <c r="AB22" i="1"/>
  <c r="AR22" i="1"/>
  <c r="BM22" i="1"/>
  <c r="BH22" i="1"/>
  <c r="K22" i="1"/>
  <c r="BI22" i="1"/>
  <c r="BK22" i="1"/>
  <c r="N22" i="1"/>
  <c r="L22" i="1"/>
  <c r="P22" i="1"/>
  <c r="BV18" i="1"/>
  <c r="BW18" i="1"/>
  <c r="CA18" i="1"/>
  <c r="BY18" i="1"/>
  <c r="BO18" i="1"/>
  <c r="BT18" i="1"/>
  <c r="BP18" i="1"/>
  <c r="BB18" i="1"/>
  <c r="BD18" i="1"/>
  <c r="BA18" i="1"/>
  <c r="BR18" i="1"/>
  <c r="BF18" i="1"/>
  <c r="AW18" i="1"/>
  <c r="AT18" i="1"/>
  <c r="AY18" i="1"/>
  <c r="AM18" i="1"/>
  <c r="AR18" i="1"/>
  <c r="AB18" i="1"/>
  <c r="AN18" i="1"/>
  <c r="AU18" i="1"/>
  <c r="AP18" i="1"/>
  <c r="L18" i="1"/>
  <c r="K18" i="1"/>
  <c r="N18" i="1"/>
  <c r="R18" i="1"/>
  <c r="Y18" i="1"/>
  <c r="U18" i="1"/>
  <c r="BI18" i="1"/>
  <c r="BK18" i="1"/>
  <c r="AD18" i="1"/>
  <c r="BH18" i="1"/>
  <c r="S18" i="1"/>
  <c r="Z18" i="1"/>
  <c r="BM18" i="1"/>
  <c r="W18" i="1"/>
  <c r="P18" i="1"/>
  <c r="BV14" i="1"/>
  <c r="BW14" i="1"/>
  <c r="BO14" i="1"/>
  <c r="AN14" i="1"/>
  <c r="S14" i="1"/>
  <c r="Z14" i="1"/>
  <c r="AU14" i="1"/>
  <c r="N14" i="1"/>
  <c r="BR14" i="1"/>
  <c r="BP14" i="1"/>
  <c r="BD14" i="1"/>
  <c r="L14" i="1"/>
  <c r="AM14" i="1"/>
  <c r="BA14" i="1"/>
  <c r="Y14" i="1"/>
  <c r="AB14" i="1"/>
  <c r="AW14" i="1"/>
  <c r="BB14" i="1"/>
  <c r="BY14" i="1"/>
  <c r="R14" i="1"/>
  <c r="U14" i="1"/>
  <c r="AP14" i="1"/>
  <c r="AT14" i="1"/>
  <c r="AV14" i="1" s="1"/>
  <c r="K14" i="1"/>
  <c r="BK14" i="1"/>
  <c r="BT14" i="1"/>
  <c r="AY14" i="1"/>
  <c r="AD14" i="1"/>
  <c r="W14" i="1"/>
  <c r="BF14" i="1"/>
  <c r="BI14" i="1"/>
  <c r="CA14" i="1"/>
  <c r="BH14" i="1"/>
  <c r="AR14" i="1"/>
  <c r="P14" i="1"/>
  <c r="BM14" i="1"/>
  <c r="BV10" i="1"/>
  <c r="BW10" i="1"/>
  <c r="BY10" i="1"/>
  <c r="CA10" i="1"/>
  <c r="BT10" i="1"/>
  <c r="BP10" i="1"/>
  <c r="BO10" i="1"/>
  <c r="BR10" i="1"/>
  <c r="AU10" i="1"/>
  <c r="AY10" i="1"/>
  <c r="BD10" i="1"/>
  <c r="BA10" i="1"/>
  <c r="AT10" i="1"/>
  <c r="BB10" i="1"/>
  <c r="AW10" i="1"/>
  <c r="BF10" i="1"/>
  <c r="AN10" i="1"/>
  <c r="Y10" i="1"/>
  <c r="AD10" i="1"/>
  <c r="Z10" i="1"/>
  <c r="AR10" i="1"/>
  <c r="AP10" i="1"/>
  <c r="AM10" i="1"/>
  <c r="AB10" i="1"/>
  <c r="K10" i="1"/>
  <c r="N10" i="1"/>
  <c r="P10" i="1"/>
  <c r="L10" i="1"/>
  <c r="U10" i="1"/>
  <c r="BI10" i="1"/>
  <c r="BK10" i="1"/>
  <c r="S10" i="1"/>
  <c r="BH10" i="1"/>
  <c r="BM10" i="1"/>
  <c r="R10" i="1"/>
  <c r="W10" i="1"/>
  <c r="BV6" i="1"/>
  <c r="BW6" i="1"/>
  <c r="BY6" i="1"/>
  <c r="CA6" i="1"/>
  <c r="BP6" i="1"/>
  <c r="BR6" i="1"/>
  <c r="BO6" i="1"/>
  <c r="BT6" i="1"/>
  <c r="BD6" i="1"/>
  <c r="AT6" i="1"/>
  <c r="BB6" i="1"/>
  <c r="AW6" i="1"/>
  <c r="BF6" i="1"/>
  <c r="BA6" i="1"/>
  <c r="AU6" i="1"/>
  <c r="AY6" i="1"/>
  <c r="AN6" i="1"/>
  <c r="S6" i="1"/>
  <c r="AR6" i="1"/>
  <c r="U6" i="1"/>
  <c r="AM6" i="1"/>
  <c r="W6" i="1"/>
  <c r="AP6" i="1"/>
  <c r="R6" i="1"/>
  <c r="K6" i="1"/>
  <c r="L6" i="1"/>
  <c r="N6" i="1"/>
  <c r="P6" i="1"/>
  <c r="Z6" i="1"/>
  <c r="BH6" i="1"/>
  <c r="BM6" i="1"/>
  <c r="Y6" i="1"/>
  <c r="AB6" i="1"/>
  <c r="BI6" i="1"/>
  <c r="BK6" i="1"/>
  <c r="AD6" i="1"/>
  <c r="CA5" i="1"/>
  <c r="BY5" i="1"/>
  <c r="BW5" i="1"/>
  <c r="BV5" i="1"/>
  <c r="BP5" i="1"/>
  <c r="BR5" i="1"/>
  <c r="BB5" i="1"/>
  <c r="BO5" i="1"/>
  <c r="BF5" i="1"/>
  <c r="BT5" i="1"/>
  <c r="BA5" i="1"/>
  <c r="AY5" i="1"/>
  <c r="BD5" i="1"/>
  <c r="AW5" i="1"/>
  <c r="AM5" i="1"/>
  <c r="AP5" i="1"/>
  <c r="Y5" i="1"/>
  <c r="W5" i="1"/>
  <c r="AR5" i="1"/>
  <c r="AD5" i="1"/>
  <c r="Z5" i="1"/>
  <c r="AB5" i="1"/>
  <c r="U5" i="1"/>
  <c r="R5" i="1"/>
  <c r="AT5" i="1"/>
  <c r="S5" i="1"/>
  <c r="AN5" i="1"/>
  <c r="AU5" i="1"/>
  <c r="BI5" i="1"/>
  <c r="N5" i="1"/>
  <c r="BM5" i="1"/>
  <c r="BH5" i="1"/>
  <c r="L5" i="1"/>
  <c r="K5" i="1"/>
  <c r="BK5" i="1"/>
  <c r="P5" i="1"/>
  <c r="BV301" i="1"/>
  <c r="BW301" i="1"/>
  <c r="BY301" i="1"/>
  <c r="CA301" i="1"/>
  <c r="BT301" i="1"/>
  <c r="BO301" i="1"/>
  <c r="BB301" i="1"/>
  <c r="BP301" i="1"/>
  <c r="BD301" i="1"/>
  <c r="BR301" i="1"/>
  <c r="BA301" i="1"/>
  <c r="BF301" i="1"/>
  <c r="AY301" i="1"/>
  <c r="AP301" i="1"/>
  <c r="Z301" i="1"/>
  <c r="AW301" i="1"/>
  <c r="AN301" i="1"/>
  <c r="AM301" i="1"/>
  <c r="AD301" i="1"/>
  <c r="AU301" i="1"/>
  <c r="AB301" i="1"/>
  <c r="AT301" i="1"/>
  <c r="AR301" i="1"/>
  <c r="Y301" i="1"/>
  <c r="U301" i="1"/>
  <c r="K301" i="1"/>
  <c r="BH301" i="1"/>
  <c r="BM301" i="1"/>
  <c r="BI301" i="1"/>
  <c r="BK301" i="1"/>
  <c r="L301" i="1"/>
  <c r="S301" i="1"/>
  <c r="R301" i="1"/>
  <c r="N301" i="1"/>
  <c r="W301" i="1"/>
  <c r="P301" i="1"/>
  <c r="W297" i="1"/>
  <c r="BV297" i="1"/>
  <c r="BW297" i="1"/>
  <c r="BY297" i="1"/>
  <c r="AD297" i="1"/>
  <c r="CA297" i="1"/>
  <c r="BR297" i="1"/>
  <c r="BO297" i="1"/>
  <c r="BT297" i="1"/>
  <c r="AY297" i="1"/>
  <c r="BD297" i="1"/>
  <c r="BP297" i="1"/>
  <c r="BA297" i="1"/>
  <c r="BB297" i="1"/>
  <c r="BF297" i="1"/>
  <c r="S297" i="1"/>
  <c r="U297" i="1"/>
  <c r="AW297" i="1"/>
  <c r="R297" i="1"/>
  <c r="AB297" i="1"/>
  <c r="AU297" i="1"/>
  <c r="K297" i="1"/>
  <c r="AT297" i="1"/>
  <c r="Y297" i="1"/>
  <c r="L297" i="1"/>
  <c r="P297" i="1"/>
  <c r="N297" i="1"/>
  <c r="Z297" i="1"/>
  <c r="AP297" i="1"/>
  <c r="AM297" i="1"/>
  <c r="BK297" i="1"/>
  <c r="BI297" i="1"/>
  <c r="AN297" i="1"/>
  <c r="BH297" i="1"/>
  <c r="BM297" i="1"/>
  <c r="AR297" i="1"/>
  <c r="BV293" i="1"/>
  <c r="BW293" i="1"/>
  <c r="BY293" i="1"/>
  <c r="CA293" i="1"/>
  <c r="BO293" i="1"/>
  <c r="BT293" i="1"/>
  <c r="BR293" i="1"/>
  <c r="BD293" i="1"/>
  <c r="BF293" i="1"/>
  <c r="BA293" i="1"/>
  <c r="AY293" i="1"/>
  <c r="BB293" i="1"/>
  <c r="BP293" i="1"/>
  <c r="AT293" i="1"/>
  <c r="AP293" i="1"/>
  <c r="AR293" i="1"/>
  <c r="AD293" i="1"/>
  <c r="AW293" i="1"/>
  <c r="AM293" i="1"/>
  <c r="Y293" i="1"/>
  <c r="Z293" i="1"/>
  <c r="AU293" i="1"/>
  <c r="AV293" i="1" s="1"/>
  <c r="P293" i="1"/>
  <c r="AB293" i="1"/>
  <c r="N293" i="1"/>
  <c r="AN293" i="1"/>
  <c r="L293" i="1"/>
  <c r="K293" i="1"/>
  <c r="U293" i="1"/>
  <c r="R293" i="1"/>
  <c r="BI293" i="1"/>
  <c r="BM293" i="1"/>
  <c r="S293" i="1"/>
  <c r="BH293" i="1"/>
  <c r="BK293" i="1"/>
  <c r="W293" i="1"/>
  <c r="N289" i="1"/>
  <c r="AU289" i="1"/>
  <c r="S289" i="1"/>
  <c r="BP289" i="1"/>
  <c r="BV289" i="1"/>
  <c r="BA289" i="1"/>
  <c r="AN289" i="1"/>
  <c r="BB289" i="1"/>
  <c r="BW289" i="1"/>
  <c r="Z289" i="1"/>
  <c r="AM289" i="1"/>
  <c r="AW289" i="1"/>
  <c r="AP289" i="1"/>
  <c r="L289" i="1"/>
  <c r="BY289" i="1"/>
  <c r="Y289" i="1"/>
  <c r="P289" i="1"/>
  <c r="R289" i="1"/>
  <c r="K289" i="1"/>
  <c r="U289" i="1"/>
  <c r="BO289" i="1"/>
  <c r="BD289" i="1"/>
  <c r="AT289" i="1"/>
  <c r="BR289" i="1"/>
  <c r="AB289" i="1"/>
  <c r="AY289" i="1"/>
  <c r="W289" i="1"/>
  <c r="BH289" i="1"/>
  <c r="BT289" i="1"/>
  <c r="CA289" i="1"/>
  <c r="BK289" i="1"/>
  <c r="AR289" i="1"/>
  <c r="AD289" i="1"/>
  <c r="BI289" i="1"/>
  <c r="BF289" i="1"/>
  <c r="BM289" i="1"/>
  <c r="BV285" i="1"/>
  <c r="BW285" i="1"/>
  <c r="BY285" i="1"/>
  <c r="CA285" i="1"/>
  <c r="BO285" i="1"/>
  <c r="BT285" i="1"/>
  <c r="BP285" i="1"/>
  <c r="BR285" i="1"/>
  <c r="AY285" i="1"/>
  <c r="AB285" i="1"/>
  <c r="AU285" i="1"/>
  <c r="AT285" i="1"/>
  <c r="AR285" i="1"/>
  <c r="AP285" i="1"/>
  <c r="AN285" i="1"/>
  <c r="K285" i="1"/>
  <c r="AM285" i="1"/>
  <c r="AW285" i="1"/>
  <c r="N285" i="1"/>
  <c r="L285" i="1"/>
  <c r="P285" i="1"/>
  <c r="Y285" i="1"/>
  <c r="S285" i="1"/>
  <c r="AD285" i="1"/>
  <c r="U285" i="1"/>
  <c r="BD285" i="1"/>
  <c r="BA285" i="1"/>
  <c r="BM285" i="1"/>
  <c r="BI285" i="1"/>
  <c r="Z285" i="1"/>
  <c r="BK285" i="1"/>
  <c r="BB285" i="1"/>
  <c r="R285" i="1"/>
  <c r="BH285" i="1"/>
  <c r="BF285" i="1"/>
  <c r="W285" i="1"/>
  <c r="S281" i="1"/>
  <c r="BP281" i="1"/>
  <c r="BV281" i="1"/>
  <c r="AT281" i="1"/>
  <c r="BA281" i="1"/>
  <c r="BW281" i="1"/>
  <c r="BO281" i="1"/>
  <c r="BB281" i="1"/>
  <c r="AN281" i="1"/>
  <c r="Z281" i="1"/>
  <c r="N281" i="1"/>
  <c r="R281" i="1"/>
  <c r="BD281" i="1"/>
  <c r="U281" i="1"/>
  <c r="Y281" i="1"/>
  <c r="AU281" i="1"/>
  <c r="AM281" i="1"/>
  <c r="L281" i="1"/>
  <c r="AB281" i="1"/>
  <c r="AW281" i="1"/>
  <c r="BR281" i="1"/>
  <c r="K281" i="1"/>
  <c r="AP281" i="1"/>
  <c r="BY281" i="1"/>
  <c r="BF281" i="1"/>
  <c r="BH281" i="1"/>
  <c r="CA281" i="1"/>
  <c r="BT281" i="1"/>
  <c r="W281" i="1"/>
  <c r="BK281" i="1"/>
  <c r="BI281" i="1"/>
  <c r="AR281" i="1"/>
  <c r="AD281" i="1"/>
  <c r="AY281" i="1"/>
  <c r="P281" i="1"/>
  <c r="BM281" i="1"/>
  <c r="BV277" i="1"/>
  <c r="AN277" i="1"/>
  <c r="BW277" i="1"/>
  <c r="BO277" i="1"/>
  <c r="BP277" i="1"/>
  <c r="BB277" i="1"/>
  <c r="S277" i="1"/>
  <c r="AU277" i="1"/>
  <c r="Z277" i="1"/>
  <c r="AW277" i="1"/>
  <c r="L277" i="1"/>
  <c r="Y277" i="1"/>
  <c r="BR277" i="1"/>
  <c r="AP277" i="1"/>
  <c r="BD277" i="1"/>
  <c r="AM277" i="1"/>
  <c r="K277" i="1"/>
  <c r="AT277" i="1"/>
  <c r="R277" i="1"/>
  <c r="U277" i="1"/>
  <c r="AB277" i="1"/>
  <c r="BA277" i="1"/>
  <c r="N277" i="1"/>
  <c r="BY277" i="1"/>
  <c r="BH277" i="1"/>
  <c r="BI277" i="1"/>
  <c r="BK277" i="1"/>
  <c r="W277" i="1"/>
  <c r="BT277" i="1"/>
  <c r="AD277" i="1"/>
  <c r="AR277" i="1"/>
  <c r="CA277" i="1"/>
  <c r="BF277" i="1"/>
  <c r="AY277" i="1"/>
  <c r="P277" i="1"/>
  <c r="BM277" i="1"/>
  <c r="CA273" i="1"/>
  <c r="BY273" i="1"/>
  <c r="AD273" i="1"/>
  <c r="BV273" i="1"/>
  <c r="BW273" i="1"/>
  <c r="BP273" i="1"/>
  <c r="BO273" i="1"/>
  <c r="BR273" i="1"/>
  <c r="BF273" i="1"/>
  <c r="BT273" i="1"/>
  <c r="BD273" i="1"/>
  <c r="AY273" i="1"/>
  <c r="AU273" i="1"/>
  <c r="BB273" i="1"/>
  <c r="AW273" i="1"/>
  <c r="BA273" i="1"/>
  <c r="AT273" i="1"/>
  <c r="AM273" i="1"/>
  <c r="AB273" i="1"/>
  <c r="Y273" i="1"/>
  <c r="AP273" i="1"/>
  <c r="AR273" i="1"/>
  <c r="N273" i="1"/>
  <c r="AN273" i="1"/>
  <c r="Z273" i="1"/>
  <c r="U273" i="1"/>
  <c r="K273" i="1"/>
  <c r="L273" i="1"/>
  <c r="R273" i="1"/>
  <c r="S273" i="1"/>
  <c r="BK273" i="1"/>
  <c r="BI273" i="1"/>
  <c r="P273" i="1"/>
  <c r="BH273" i="1"/>
  <c r="BM273" i="1"/>
  <c r="W273" i="1"/>
  <c r="BV269" i="1"/>
  <c r="AN269" i="1"/>
  <c r="CA269" i="1"/>
  <c r="AY269" i="1"/>
  <c r="BB269" i="1"/>
  <c r="AT269" i="1"/>
  <c r="AU269" i="1"/>
  <c r="BP269" i="1"/>
  <c r="BW269" i="1"/>
  <c r="BO269" i="1"/>
  <c r="BY269" i="1"/>
  <c r="Z269" i="1"/>
  <c r="BA269" i="1"/>
  <c r="U269" i="1"/>
  <c r="AW269" i="1"/>
  <c r="BD269" i="1"/>
  <c r="AM269" i="1"/>
  <c r="Y269" i="1"/>
  <c r="R269" i="1"/>
  <c r="AP269" i="1"/>
  <c r="N269" i="1"/>
  <c r="L269" i="1"/>
  <c r="AB269" i="1"/>
  <c r="BR269" i="1"/>
  <c r="K269" i="1"/>
  <c r="S269" i="1"/>
  <c r="BT269" i="1"/>
  <c r="BF269" i="1"/>
  <c r="AD269" i="1"/>
  <c r="W269" i="1"/>
  <c r="BH269" i="1"/>
  <c r="BK269" i="1"/>
  <c r="BI269" i="1"/>
  <c r="P269" i="1"/>
  <c r="AR269" i="1"/>
  <c r="BM269" i="1"/>
  <c r="CA265" i="1"/>
  <c r="BY265" i="1"/>
  <c r="BV265" i="1"/>
  <c r="BW265" i="1"/>
  <c r="BP265" i="1"/>
  <c r="BO265" i="1"/>
  <c r="BR265" i="1"/>
  <c r="BT265" i="1"/>
  <c r="BB265" i="1"/>
  <c r="BA265" i="1"/>
  <c r="AW265" i="1"/>
  <c r="AT265" i="1"/>
  <c r="BD265" i="1"/>
  <c r="AY265" i="1"/>
  <c r="BF265" i="1"/>
  <c r="AU265" i="1"/>
  <c r="AD265" i="1"/>
  <c r="Y265" i="1"/>
  <c r="W265" i="1"/>
  <c r="Z265" i="1"/>
  <c r="AB265" i="1"/>
  <c r="U265" i="1"/>
  <c r="R265" i="1"/>
  <c r="L265" i="1"/>
  <c r="P265" i="1"/>
  <c r="K265" i="1"/>
  <c r="S265" i="1"/>
  <c r="N265" i="1"/>
  <c r="AP265" i="1"/>
  <c r="AM265" i="1"/>
  <c r="BK265" i="1"/>
  <c r="BH265" i="1"/>
  <c r="BI265" i="1"/>
  <c r="BM265" i="1"/>
  <c r="AN265" i="1"/>
  <c r="AR265" i="1"/>
  <c r="CA261" i="1"/>
  <c r="BY261" i="1"/>
  <c r="BV261" i="1"/>
  <c r="BW261" i="1"/>
  <c r="BP261" i="1"/>
  <c r="BO261" i="1"/>
  <c r="BR261" i="1"/>
  <c r="BD261" i="1"/>
  <c r="AU261" i="1"/>
  <c r="AY261" i="1"/>
  <c r="AW261" i="1"/>
  <c r="BB261" i="1"/>
  <c r="BA261" i="1"/>
  <c r="AT261" i="1"/>
  <c r="BF261" i="1"/>
  <c r="BT261" i="1"/>
  <c r="AM261" i="1"/>
  <c r="AP261" i="1"/>
  <c r="AR261" i="1"/>
  <c r="AN261" i="1"/>
  <c r="U261" i="1"/>
  <c r="Y261" i="1"/>
  <c r="AB261" i="1"/>
  <c r="K261" i="1"/>
  <c r="Z261" i="1"/>
  <c r="R261" i="1"/>
  <c r="BH261" i="1"/>
  <c r="L261" i="1"/>
  <c r="BM261" i="1"/>
  <c r="N261" i="1"/>
  <c r="BK261" i="1"/>
  <c r="S261" i="1"/>
  <c r="BI261" i="1"/>
  <c r="AD261" i="1"/>
  <c r="W261" i="1"/>
  <c r="P261" i="1"/>
  <c r="N257" i="1"/>
  <c r="AU257" i="1"/>
  <c r="BW257" i="1"/>
  <c r="AN257" i="1"/>
  <c r="AT257" i="1"/>
  <c r="R257" i="1"/>
  <c r="S257" i="1"/>
  <c r="BV257" i="1"/>
  <c r="BP257" i="1"/>
  <c r="BB257" i="1"/>
  <c r="Z257" i="1"/>
  <c r="BO257" i="1"/>
  <c r="AP257" i="1"/>
  <c r="AM257" i="1"/>
  <c r="L257" i="1"/>
  <c r="BD257" i="1"/>
  <c r="P257" i="1"/>
  <c r="AB257" i="1"/>
  <c r="K257" i="1"/>
  <c r="BR257" i="1"/>
  <c r="BY257" i="1"/>
  <c r="Y257" i="1"/>
  <c r="AW257" i="1"/>
  <c r="BA257" i="1"/>
  <c r="U257" i="1"/>
  <c r="BF257" i="1"/>
  <c r="BH257" i="1"/>
  <c r="AR257" i="1"/>
  <c r="W257" i="1"/>
  <c r="CA257" i="1"/>
  <c r="BI257" i="1"/>
  <c r="BK257" i="1"/>
  <c r="AY257" i="1"/>
  <c r="BT257" i="1"/>
  <c r="AD257" i="1"/>
  <c r="BM257" i="1"/>
  <c r="BV253" i="1"/>
  <c r="BW253" i="1"/>
  <c r="CA253" i="1"/>
  <c r="BY253" i="1"/>
  <c r="BR253" i="1"/>
  <c r="BP253" i="1"/>
  <c r="BT253" i="1"/>
  <c r="BO253" i="1"/>
  <c r="BB253" i="1"/>
  <c r="BA253" i="1"/>
  <c r="BF253" i="1"/>
  <c r="BD253" i="1"/>
  <c r="AW253" i="1"/>
  <c r="AU253" i="1"/>
  <c r="AY253" i="1"/>
  <c r="AT253" i="1"/>
  <c r="R253" i="1"/>
  <c r="U253" i="1"/>
  <c r="AM253" i="1"/>
  <c r="AB253" i="1"/>
  <c r="AP253" i="1"/>
  <c r="Z253" i="1"/>
  <c r="Y253" i="1"/>
  <c r="BH253" i="1"/>
  <c r="S253" i="1"/>
  <c r="N253" i="1"/>
  <c r="BM253" i="1"/>
  <c r="AN253" i="1"/>
  <c r="K253" i="1"/>
  <c r="BI253" i="1"/>
  <c r="BK253" i="1"/>
  <c r="L253" i="1"/>
  <c r="AR253" i="1"/>
  <c r="AD253" i="1"/>
  <c r="P253" i="1"/>
  <c r="W253" i="1"/>
  <c r="BV249" i="1"/>
  <c r="BW249" i="1"/>
  <c r="BP249" i="1"/>
  <c r="Y249" i="1"/>
  <c r="BO249" i="1"/>
  <c r="AN249" i="1"/>
  <c r="Z249" i="1"/>
  <c r="AU249" i="1"/>
  <c r="S249" i="1"/>
  <c r="AP249" i="1"/>
  <c r="BD249" i="1"/>
  <c r="R249" i="1"/>
  <c r="AB249" i="1"/>
  <c r="BA249" i="1"/>
  <c r="L249" i="1"/>
  <c r="U249" i="1"/>
  <c r="BR249" i="1"/>
  <c r="AW249" i="1"/>
  <c r="BB249" i="1"/>
  <c r="AT249" i="1"/>
  <c r="N249" i="1"/>
  <c r="AM249" i="1"/>
  <c r="BY249" i="1"/>
  <c r="K249" i="1"/>
  <c r="BI249" i="1"/>
  <c r="W249" i="1"/>
  <c r="AR249" i="1"/>
  <c r="BK249" i="1"/>
  <c r="BH249" i="1"/>
  <c r="CA249" i="1"/>
  <c r="AD249" i="1"/>
  <c r="AY249" i="1"/>
  <c r="BF249" i="1"/>
  <c r="BT249" i="1"/>
  <c r="P249" i="1"/>
  <c r="BM249" i="1"/>
  <c r="BV245" i="1"/>
  <c r="BW245" i="1"/>
  <c r="CA245" i="1"/>
  <c r="BY245" i="1"/>
  <c r="BT245" i="1"/>
  <c r="BO245" i="1"/>
  <c r="BR245" i="1"/>
  <c r="BP245" i="1"/>
  <c r="BA245" i="1"/>
  <c r="AW245" i="1"/>
  <c r="BD245" i="1"/>
  <c r="BF245" i="1"/>
  <c r="BB245" i="1"/>
  <c r="AR245" i="1"/>
  <c r="Z245" i="1"/>
  <c r="AP245" i="1"/>
  <c r="AU245" i="1"/>
  <c r="AB245" i="1"/>
  <c r="AM245" i="1"/>
  <c r="AD245" i="1"/>
  <c r="AT245" i="1"/>
  <c r="AY245" i="1"/>
  <c r="Y245" i="1"/>
  <c r="N245" i="1"/>
  <c r="AN245" i="1"/>
  <c r="U245" i="1"/>
  <c r="K245" i="1"/>
  <c r="P245" i="1"/>
  <c r="BH245" i="1"/>
  <c r="BI245" i="1"/>
  <c r="S245" i="1"/>
  <c r="BM245" i="1"/>
  <c r="L245" i="1"/>
  <c r="BK245" i="1"/>
  <c r="R245" i="1"/>
  <c r="W245" i="1"/>
  <c r="BV241" i="1"/>
  <c r="BW241" i="1"/>
  <c r="BY241" i="1"/>
  <c r="CA241" i="1"/>
  <c r="BR241" i="1"/>
  <c r="BO241" i="1"/>
  <c r="BT241" i="1"/>
  <c r="AU241" i="1"/>
  <c r="BB241" i="1"/>
  <c r="BP241" i="1"/>
  <c r="BF241" i="1"/>
  <c r="BA241" i="1"/>
  <c r="AT241" i="1"/>
  <c r="BD241" i="1"/>
  <c r="AP241" i="1"/>
  <c r="AY241" i="1"/>
  <c r="AR241" i="1"/>
  <c r="AD241" i="1"/>
  <c r="AB241" i="1"/>
  <c r="U241" i="1"/>
  <c r="AW241" i="1"/>
  <c r="AM241" i="1"/>
  <c r="Y241" i="1"/>
  <c r="Z241" i="1"/>
  <c r="R241" i="1"/>
  <c r="W241" i="1"/>
  <c r="AN241" i="1"/>
  <c r="S241" i="1"/>
  <c r="L241" i="1"/>
  <c r="K241" i="1"/>
  <c r="BI241" i="1"/>
  <c r="BM241" i="1"/>
  <c r="N241" i="1"/>
  <c r="BH241" i="1"/>
  <c r="BK241" i="1"/>
  <c r="P241" i="1"/>
  <c r="BV237" i="1"/>
  <c r="BW237" i="1"/>
  <c r="BY237" i="1"/>
  <c r="CA237" i="1"/>
  <c r="W237" i="1"/>
  <c r="AR237" i="1"/>
  <c r="U237" i="1"/>
  <c r="AM237" i="1"/>
  <c r="Y237" i="1"/>
  <c r="AN237" i="1"/>
  <c r="Z237" i="1"/>
  <c r="R237" i="1"/>
  <c r="AP237" i="1"/>
  <c r="AD237" i="1"/>
  <c r="AB237" i="1"/>
  <c r="S237" i="1"/>
  <c r="AY237" i="1"/>
  <c r="AW237" i="1"/>
  <c r="BP237" i="1"/>
  <c r="BA237" i="1"/>
  <c r="AT237" i="1"/>
  <c r="BO237" i="1"/>
  <c r="AU237" i="1"/>
  <c r="BR237" i="1"/>
  <c r="BD237" i="1"/>
  <c r="BM237" i="1"/>
  <c r="N237" i="1"/>
  <c r="BB237" i="1"/>
  <c r="BK237" i="1"/>
  <c r="K237" i="1"/>
  <c r="BI237" i="1"/>
  <c r="L237" i="1"/>
  <c r="BH237" i="1"/>
  <c r="BT237" i="1"/>
  <c r="P237" i="1"/>
  <c r="BF237" i="1"/>
  <c r="BV233" i="1"/>
  <c r="BW233" i="1"/>
  <c r="BY233" i="1"/>
  <c r="CA233" i="1"/>
  <c r="BT233" i="1"/>
  <c r="BR233" i="1"/>
  <c r="BP233" i="1"/>
  <c r="BO233" i="1"/>
  <c r="BB233" i="1"/>
  <c r="AU233" i="1"/>
  <c r="BF233" i="1"/>
  <c r="BA233" i="1"/>
  <c r="BD233" i="1"/>
  <c r="AY233" i="1"/>
  <c r="AW233" i="1"/>
  <c r="AM233" i="1"/>
  <c r="Y233" i="1"/>
  <c r="W233" i="1"/>
  <c r="Z233" i="1"/>
  <c r="R233" i="1"/>
  <c r="AT233" i="1"/>
  <c r="AD233" i="1"/>
  <c r="S233" i="1"/>
  <c r="AP233" i="1"/>
  <c r="AN233" i="1"/>
  <c r="AB233" i="1"/>
  <c r="L233" i="1"/>
  <c r="U233" i="1"/>
  <c r="AR233" i="1"/>
  <c r="BK233" i="1"/>
  <c r="BH233" i="1"/>
  <c r="K233" i="1"/>
  <c r="N233" i="1"/>
  <c r="BI233" i="1"/>
  <c r="BM233" i="1"/>
  <c r="P233" i="1"/>
  <c r="BV229" i="1"/>
  <c r="BW229" i="1"/>
  <c r="BY229" i="1"/>
  <c r="CA229" i="1"/>
  <c r="BA229" i="1"/>
  <c r="BF229" i="1"/>
  <c r="AY229" i="1"/>
  <c r="BD229" i="1"/>
  <c r="BB229" i="1"/>
  <c r="AP229" i="1"/>
  <c r="S229" i="1"/>
  <c r="W229" i="1"/>
  <c r="AW229" i="1"/>
  <c r="AN229" i="1"/>
  <c r="AD229" i="1"/>
  <c r="AR229" i="1"/>
  <c r="U229" i="1"/>
  <c r="AU229" i="1"/>
  <c r="AT229" i="1"/>
  <c r="AM229" i="1"/>
  <c r="Y229" i="1"/>
  <c r="Z229" i="1"/>
  <c r="AB229" i="1"/>
  <c r="R229" i="1"/>
  <c r="K229" i="1"/>
  <c r="P229" i="1"/>
  <c r="N229" i="1"/>
  <c r="L229" i="1"/>
  <c r="BR229" i="1"/>
  <c r="BO229" i="1"/>
  <c r="BI229" i="1"/>
  <c r="BM229" i="1"/>
  <c r="BP229" i="1"/>
  <c r="BK229" i="1"/>
  <c r="BH229" i="1"/>
  <c r="BT229" i="1"/>
  <c r="BV225" i="1"/>
  <c r="BW225" i="1"/>
  <c r="CA225" i="1"/>
  <c r="BY225" i="1"/>
  <c r="R225" i="1"/>
  <c r="BP225" i="1"/>
  <c r="BR225" i="1"/>
  <c r="BO225" i="1"/>
  <c r="BB225" i="1"/>
  <c r="BA225" i="1"/>
  <c r="BD225" i="1"/>
  <c r="BT225" i="1"/>
  <c r="BF225" i="1"/>
  <c r="AN225" i="1"/>
  <c r="U225" i="1"/>
  <c r="AP225" i="1"/>
  <c r="AU225" i="1"/>
  <c r="Y225" i="1"/>
  <c r="W225" i="1"/>
  <c r="Z225" i="1"/>
  <c r="AB225" i="1"/>
  <c r="AW225" i="1"/>
  <c r="AR225" i="1"/>
  <c r="S225" i="1"/>
  <c r="AM225" i="1"/>
  <c r="AD225" i="1"/>
  <c r="AY225" i="1"/>
  <c r="AT225" i="1"/>
  <c r="K225" i="1"/>
  <c r="L225" i="1"/>
  <c r="BM225" i="1"/>
  <c r="N225" i="1"/>
  <c r="BK225" i="1"/>
  <c r="BI225" i="1"/>
  <c r="BH225" i="1"/>
  <c r="P225" i="1"/>
  <c r="AB221" i="1"/>
  <c r="AM221" i="1"/>
  <c r="AN221" i="1"/>
  <c r="Z221" i="1"/>
  <c r="BP221" i="1"/>
  <c r="S221" i="1"/>
  <c r="AD221" i="1"/>
  <c r="BB221" i="1"/>
  <c r="AU221" i="1"/>
  <c r="BO221" i="1"/>
  <c r="BW221" i="1"/>
  <c r="R221" i="1"/>
  <c r="AW221" i="1"/>
  <c r="N221" i="1"/>
  <c r="L221" i="1"/>
  <c r="BD221" i="1"/>
  <c r="U221" i="1"/>
  <c r="BA221" i="1"/>
  <c r="BR221" i="1"/>
  <c r="AP221" i="1"/>
  <c r="Y221" i="1"/>
  <c r="AT221" i="1"/>
  <c r="BY221" i="1"/>
  <c r="K221" i="1"/>
  <c r="BV221" i="1"/>
  <c r="AY221" i="1"/>
  <c r="W221" i="1"/>
  <c r="BI221" i="1"/>
  <c r="BT221" i="1"/>
  <c r="BK221" i="1"/>
  <c r="BH221" i="1"/>
  <c r="CA221" i="1"/>
  <c r="BF221" i="1"/>
  <c r="AR221" i="1"/>
  <c r="P221" i="1"/>
  <c r="BM221" i="1"/>
  <c r="BV217" i="1"/>
  <c r="BW217" i="1"/>
  <c r="BY217" i="1"/>
  <c r="CA217" i="1"/>
  <c r="BD217" i="1"/>
  <c r="AU217" i="1"/>
  <c r="BB217" i="1"/>
  <c r="AT217" i="1"/>
  <c r="BF217" i="1"/>
  <c r="BA217" i="1"/>
  <c r="AR217" i="1"/>
  <c r="AM217" i="1"/>
  <c r="AN217" i="1"/>
  <c r="AP217" i="1"/>
  <c r="Y217" i="1"/>
  <c r="U217" i="1"/>
  <c r="W217" i="1"/>
  <c r="AY217" i="1"/>
  <c r="Z217" i="1"/>
  <c r="AD217" i="1"/>
  <c r="R217" i="1"/>
  <c r="AB217" i="1"/>
  <c r="S217" i="1"/>
  <c r="P217" i="1"/>
  <c r="K217" i="1"/>
  <c r="N217" i="1"/>
  <c r="AW217" i="1"/>
  <c r="L217" i="1"/>
  <c r="BR217" i="1"/>
  <c r="BO217" i="1"/>
  <c r="BP217" i="1"/>
  <c r="BM217" i="1"/>
  <c r="BI217" i="1"/>
  <c r="BK217" i="1"/>
  <c r="BH217" i="1"/>
  <c r="BT217" i="1"/>
  <c r="BV213" i="1"/>
  <c r="BW213" i="1"/>
  <c r="BY213" i="1"/>
  <c r="CA213" i="1"/>
  <c r="AD213" i="1"/>
  <c r="BR213" i="1"/>
  <c r="BO213" i="1"/>
  <c r="BP213" i="1"/>
  <c r="BT213" i="1"/>
  <c r="BB213" i="1"/>
  <c r="BF213" i="1"/>
  <c r="BA213" i="1"/>
  <c r="AU213" i="1"/>
  <c r="BD213" i="1"/>
  <c r="AT213" i="1"/>
  <c r="AW213" i="1"/>
  <c r="AM213" i="1"/>
  <c r="U213" i="1"/>
  <c r="AY213" i="1"/>
  <c r="Y213" i="1"/>
  <c r="AN213" i="1"/>
  <c r="Z213" i="1"/>
  <c r="AB213" i="1"/>
  <c r="W213" i="1"/>
  <c r="R213" i="1"/>
  <c r="S213" i="1"/>
  <c r="AP213" i="1"/>
  <c r="AR213" i="1"/>
  <c r="N213" i="1"/>
  <c r="BI213" i="1"/>
  <c r="BK213" i="1"/>
  <c r="L213" i="1"/>
  <c r="K213" i="1"/>
  <c r="BH213" i="1"/>
  <c r="BM213" i="1"/>
  <c r="P213" i="1"/>
  <c r="BV209" i="1"/>
  <c r="BW209" i="1"/>
  <c r="BY209" i="1"/>
  <c r="CA209" i="1"/>
  <c r="BT209" i="1"/>
  <c r="BR209" i="1"/>
  <c r="BO209" i="1"/>
  <c r="BB209" i="1"/>
  <c r="BF209" i="1"/>
  <c r="AU209" i="1"/>
  <c r="BP209" i="1"/>
  <c r="BD209" i="1"/>
  <c r="BA209" i="1"/>
  <c r="AT209" i="1"/>
  <c r="R209" i="1"/>
  <c r="AW209" i="1"/>
  <c r="AN209" i="1"/>
  <c r="S209" i="1"/>
  <c r="W209" i="1"/>
  <c r="AR209" i="1"/>
  <c r="AP209" i="1"/>
  <c r="AM209" i="1"/>
  <c r="U209" i="1"/>
  <c r="N209" i="1"/>
  <c r="L209" i="1"/>
  <c r="AY209" i="1"/>
  <c r="P209" i="1"/>
  <c r="K209" i="1"/>
  <c r="AB209" i="1"/>
  <c r="Y209" i="1"/>
  <c r="Z209" i="1"/>
  <c r="BH209" i="1"/>
  <c r="BM209" i="1"/>
  <c r="BI209" i="1"/>
  <c r="BK209" i="1"/>
  <c r="AD209" i="1"/>
  <c r="BW205" i="1"/>
  <c r="BB205" i="1"/>
  <c r="R205" i="1"/>
  <c r="AU205" i="1"/>
  <c r="S205" i="1"/>
  <c r="BO205" i="1"/>
  <c r="BV205" i="1"/>
  <c r="AT205" i="1"/>
  <c r="AN205" i="1"/>
  <c r="AY205" i="1"/>
  <c r="Z205" i="1"/>
  <c r="BD205" i="1"/>
  <c r="Y205" i="1"/>
  <c r="BP205" i="1"/>
  <c r="AW205" i="1"/>
  <c r="BR205" i="1"/>
  <c r="AB205" i="1"/>
  <c r="K205" i="1"/>
  <c r="L205" i="1"/>
  <c r="N205" i="1"/>
  <c r="AP205" i="1"/>
  <c r="U205" i="1"/>
  <c r="BA205" i="1"/>
  <c r="BY205" i="1"/>
  <c r="AM205" i="1"/>
  <c r="BK205" i="1"/>
  <c r="AR205" i="1"/>
  <c r="BI205" i="1"/>
  <c r="CA205" i="1"/>
  <c r="BT205" i="1"/>
  <c r="AD205" i="1"/>
  <c r="BH205" i="1"/>
  <c r="W205" i="1"/>
  <c r="BF205" i="1"/>
  <c r="P205" i="1"/>
  <c r="BM205" i="1"/>
  <c r="BV201" i="1"/>
  <c r="BW201" i="1"/>
  <c r="CA201" i="1"/>
  <c r="BY201" i="1"/>
  <c r="BP201" i="1"/>
  <c r="BO201" i="1"/>
  <c r="BT201" i="1"/>
  <c r="BA201" i="1"/>
  <c r="BB201" i="1"/>
  <c r="BF201" i="1"/>
  <c r="BR201" i="1"/>
  <c r="BD201" i="1"/>
  <c r="AT201" i="1"/>
  <c r="AY201" i="1"/>
  <c r="AD201" i="1"/>
  <c r="S201" i="1"/>
  <c r="AN201" i="1"/>
  <c r="Z201" i="1"/>
  <c r="AW201" i="1"/>
  <c r="AP201" i="1"/>
  <c r="Y201" i="1"/>
  <c r="AU201" i="1"/>
  <c r="AR201" i="1"/>
  <c r="AB201" i="1"/>
  <c r="K201" i="1"/>
  <c r="L201" i="1"/>
  <c r="AM201" i="1"/>
  <c r="P201" i="1"/>
  <c r="N201" i="1"/>
  <c r="R201" i="1"/>
  <c r="U201" i="1"/>
  <c r="BM201" i="1"/>
  <c r="BI201" i="1"/>
  <c r="BK201" i="1"/>
  <c r="BH201" i="1"/>
  <c r="W201" i="1"/>
  <c r="BV197" i="1"/>
  <c r="BW197" i="1"/>
  <c r="CA197" i="1"/>
  <c r="BY197" i="1"/>
  <c r="BO197" i="1"/>
  <c r="BT197" i="1"/>
  <c r="BP197" i="1"/>
  <c r="BD197" i="1"/>
  <c r="BF197" i="1"/>
  <c r="BR197" i="1"/>
  <c r="BA197" i="1"/>
  <c r="BB197" i="1"/>
  <c r="AN197" i="1"/>
  <c r="Y197" i="1"/>
  <c r="AU197" i="1"/>
  <c r="AP197" i="1"/>
  <c r="AW197" i="1"/>
  <c r="U197" i="1"/>
  <c r="R197" i="1"/>
  <c r="AB197" i="1"/>
  <c r="AT197" i="1"/>
  <c r="AY197" i="1"/>
  <c r="AR197" i="1"/>
  <c r="AM197" i="1"/>
  <c r="AD197" i="1"/>
  <c r="S197" i="1"/>
  <c r="W197" i="1"/>
  <c r="Z197" i="1"/>
  <c r="L197" i="1"/>
  <c r="P197" i="1"/>
  <c r="N197" i="1"/>
  <c r="K197" i="1"/>
  <c r="BK197" i="1"/>
  <c r="BI197" i="1"/>
  <c r="BH197" i="1"/>
  <c r="BM197" i="1"/>
  <c r="BV193" i="1"/>
  <c r="BW193" i="1"/>
  <c r="BY193" i="1"/>
  <c r="CA193" i="1"/>
  <c r="BR193" i="1"/>
  <c r="BP193" i="1"/>
  <c r="BO193" i="1"/>
  <c r="BT193" i="1"/>
  <c r="AU193" i="1"/>
  <c r="BD193" i="1"/>
  <c r="BA193" i="1"/>
  <c r="BB193" i="1"/>
  <c r="BF193" i="1"/>
  <c r="AW193" i="1"/>
  <c r="AR193" i="1"/>
  <c r="AP193" i="1"/>
  <c r="AM193" i="1"/>
  <c r="W193" i="1"/>
  <c r="U193" i="1"/>
  <c r="AY193" i="1"/>
  <c r="AT193" i="1"/>
  <c r="Y193" i="1"/>
  <c r="AN193" i="1"/>
  <c r="Z193" i="1"/>
  <c r="R193" i="1"/>
  <c r="AB193" i="1"/>
  <c r="AD193" i="1"/>
  <c r="S193" i="1"/>
  <c r="N193" i="1"/>
  <c r="BI193" i="1"/>
  <c r="BK193" i="1"/>
  <c r="K193" i="1"/>
  <c r="L193" i="1"/>
  <c r="BM193" i="1"/>
  <c r="BH193" i="1"/>
  <c r="P193" i="1"/>
  <c r="BV189" i="1"/>
  <c r="BW189" i="1"/>
  <c r="CA189" i="1"/>
  <c r="BY189" i="1"/>
  <c r="BR189" i="1"/>
  <c r="BP189" i="1"/>
  <c r="BT189" i="1"/>
  <c r="BA189" i="1"/>
  <c r="BO189" i="1"/>
  <c r="BF189" i="1"/>
  <c r="BB189" i="1"/>
  <c r="BD189" i="1"/>
  <c r="AW189" i="1"/>
  <c r="Y189" i="1"/>
  <c r="AB189" i="1"/>
  <c r="AT189" i="1"/>
  <c r="AY189" i="1"/>
  <c r="AD189" i="1"/>
  <c r="S189" i="1"/>
  <c r="W189" i="1"/>
  <c r="U189" i="1"/>
  <c r="R189" i="1"/>
  <c r="Z189" i="1"/>
  <c r="L189" i="1"/>
  <c r="P189" i="1"/>
  <c r="N189" i="1"/>
  <c r="K189" i="1"/>
  <c r="AU189" i="1"/>
  <c r="AP189" i="1"/>
  <c r="AM189" i="1"/>
  <c r="AN189" i="1"/>
  <c r="BH189" i="1"/>
  <c r="BM189" i="1"/>
  <c r="BI189" i="1"/>
  <c r="BK189" i="1"/>
  <c r="AR189" i="1"/>
  <c r="N185" i="1"/>
  <c r="AW185" i="1"/>
  <c r="AU185" i="1"/>
  <c r="BO185" i="1"/>
  <c r="AM185" i="1"/>
  <c r="BP185" i="1"/>
  <c r="BB185" i="1"/>
  <c r="S185" i="1"/>
  <c r="AT185" i="1"/>
  <c r="AN185" i="1"/>
  <c r="BW185" i="1"/>
  <c r="AY185" i="1"/>
  <c r="Y185" i="1"/>
  <c r="AP185" i="1"/>
  <c r="L185" i="1"/>
  <c r="BD185" i="1"/>
  <c r="BR185" i="1"/>
  <c r="K185" i="1"/>
  <c r="BA185" i="1"/>
  <c r="BY185" i="1"/>
  <c r="BV185" i="1"/>
  <c r="P185" i="1"/>
  <c r="U185" i="1"/>
  <c r="AB185" i="1"/>
  <c r="Z185" i="1"/>
  <c r="R185" i="1"/>
  <c r="AD185" i="1"/>
  <c r="W185" i="1"/>
  <c r="BI185" i="1"/>
  <c r="BF185" i="1"/>
  <c r="AR185" i="1"/>
  <c r="BT185" i="1"/>
  <c r="BH185" i="1"/>
  <c r="CA185" i="1"/>
  <c r="BK185" i="1"/>
  <c r="BM185" i="1"/>
  <c r="BP181" i="1"/>
  <c r="Z181" i="1"/>
  <c r="BW181" i="1"/>
  <c r="AU181" i="1"/>
  <c r="BD181" i="1"/>
  <c r="AN181" i="1"/>
  <c r="Y181" i="1"/>
  <c r="AT181" i="1"/>
  <c r="S181" i="1"/>
  <c r="BO181" i="1"/>
  <c r="R181" i="1"/>
  <c r="BB181" i="1"/>
  <c r="BV181" i="1"/>
  <c r="L181" i="1"/>
  <c r="N181" i="1"/>
  <c r="BR181" i="1"/>
  <c r="K181" i="1"/>
  <c r="BY181" i="1"/>
  <c r="AM181" i="1"/>
  <c r="AP181" i="1"/>
  <c r="U181" i="1"/>
  <c r="BA181" i="1"/>
  <c r="AW181" i="1"/>
  <c r="AB181" i="1"/>
  <c r="BK181" i="1"/>
  <c r="BI181" i="1"/>
  <c r="AD181" i="1"/>
  <c r="W181" i="1"/>
  <c r="AY181" i="1"/>
  <c r="CA181" i="1"/>
  <c r="AR181" i="1"/>
  <c r="BT181" i="1"/>
  <c r="BH181" i="1"/>
  <c r="BF181" i="1"/>
  <c r="P181" i="1"/>
  <c r="BM181" i="1"/>
  <c r="BV177" i="1"/>
  <c r="BW177" i="1"/>
  <c r="BY177" i="1"/>
  <c r="CA177" i="1"/>
  <c r="BT177" i="1"/>
  <c r="BR177" i="1"/>
  <c r="BO177" i="1"/>
  <c r="AT177" i="1"/>
  <c r="BF177" i="1"/>
  <c r="AU177" i="1"/>
  <c r="BD177" i="1"/>
  <c r="BP177" i="1"/>
  <c r="BA177" i="1"/>
  <c r="BB177" i="1"/>
  <c r="Z177" i="1"/>
  <c r="R177" i="1"/>
  <c r="AP177" i="1"/>
  <c r="S177" i="1"/>
  <c r="AR177" i="1"/>
  <c r="AB177" i="1"/>
  <c r="W177" i="1"/>
  <c r="AW177" i="1"/>
  <c r="AM177" i="1"/>
  <c r="AY177" i="1"/>
  <c r="AN177" i="1"/>
  <c r="AD177" i="1"/>
  <c r="U177" i="1"/>
  <c r="Y177" i="1"/>
  <c r="K177" i="1"/>
  <c r="L177" i="1"/>
  <c r="N177" i="1"/>
  <c r="BM177" i="1"/>
  <c r="BH177" i="1"/>
  <c r="BI177" i="1"/>
  <c r="BK177" i="1"/>
  <c r="P177" i="1"/>
  <c r="BV173" i="1"/>
  <c r="BW173" i="1"/>
  <c r="BY173" i="1"/>
  <c r="CA173" i="1"/>
  <c r="BT173" i="1"/>
  <c r="BR173" i="1"/>
  <c r="BP173" i="1"/>
  <c r="BF173" i="1"/>
  <c r="BO173" i="1"/>
  <c r="BD173" i="1"/>
  <c r="AW173" i="1"/>
  <c r="AU173" i="1"/>
  <c r="BB173" i="1"/>
  <c r="BA173" i="1"/>
  <c r="AD173" i="1"/>
  <c r="S173" i="1"/>
  <c r="AR173" i="1"/>
  <c r="AM173" i="1"/>
  <c r="W173" i="1"/>
  <c r="AY173" i="1"/>
  <c r="U173" i="1"/>
  <c r="AT173" i="1"/>
  <c r="AN173" i="1"/>
  <c r="Y173" i="1"/>
  <c r="R173" i="1"/>
  <c r="AP173" i="1"/>
  <c r="AB173" i="1"/>
  <c r="Z173" i="1"/>
  <c r="N173" i="1"/>
  <c r="K173" i="1"/>
  <c r="BM173" i="1"/>
  <c r="BI173" i="1"/>
  <c r="BK173" i="1"/>
  <c r="BH173" i="1"/>
  <c r="L173" i="1"/>
  <c r="P173" i="1"/>
  <c r="BV169" i="1"/>
  <c r="BW169" i="1"/>
  <c r="BY169" i="1"/>
  <c r="CA169" i="1"/>
  <c r="AB169" i="1"/>
  <c r="BR169" i="1"/>
  <c r="BT169" i="1"/>
  <c r="BP169" i="1"/>
  <c r="AW169" i="1"/>
  <c r="AU169" i="1"/>
  <c r="BO169" i="1"/>
  <c r="AR169" i="1"/>
  <c r="AM169" i="1"/>
  <c r="AN169" i="1"/>
  <c r="AY169" i="1"/>
  <c r="AD169" i="1"/>
  <c r="Y169" i="1"/>
  <c r="AP169" i="1"/>
  <c r="Z169" i="1"/>
  <c r="AT169" i="1"/>
  <c r="U169" i="1"/>
  <c r="N169" i="1"/>
  <c r="BA169" i="1"/>
  <c r="BB169" i="1"/>
  <c r="S169" i="1"/>
  <c r="BI169" i="1"/>
  <c r="BK169" i="1"/>
  <c r="BD169" i="1"/>
  <c r="BH169" i="1"/>
  <c r="R169" i="1"/>
  <c r="L169" i="1"/>
  <c r="BM169" i="1"/>
  <c r="K169" i="1"/>
  <c r="W169" i="1"/>
  <c r="BF169" i="1"/>
  <c r="P169" i="1"/>
  <c r="BV165" i="1"/>
  <c r="BW165" i="1"/>
  <c r="BY165" i="1"/>
  <c r="CA165" i="1"/>
  <c r="AN165" i="1"/>
  <c r="BD165" i="1"/>
  <c r="AU165" i="1"/>
  <c r="BB165" i="1"/>
  <c r="AT165" i="1"/>
  <c r="BF165" i="1"/>
  <c r="BA165" i="1"/>
  <c r="AR165" i="1"/>
  <c r="AM165" i="1"/>
  <c r="AO165" i="1" s="1"/>
  <c r="AY165" i="1"/>
  <c r="AD165" i="1"/>
  <c r="Y165" i="1"/>
  <c r="U165" i="1"/>
  <c r="Z165" i="1"/>
  <c r="W165" i="1"/>
  <c r="AB165" i="1"/>
  <c r="R165" i="1"/>
  <c r="S165" i="1"/>
  <c r="K165" i="1"/>
  <c r="P165" i="1"/>
  <c r="N165" i="1"/>
  <c r="L165" i="1"/>
  <c r="AW165" i="1"/>
  <c r="AP165" i="1"/>
  <c r="BR165" i="1"/>
  <c r="BO165" i="1"/>
  <c r="BI165" i="1"/>
  <c r="BK165" i="1"/>
  <c r="BH165" i="1"/>
  <c r="BP165" i="1"/>
  <c r="BM165" i="1"/>
  <c r="BT165" i="1"/>
  <c r="BR161" i="1"/>
  <c r="BO161" i="1"/>
  <c r="BW161" i="1"/>
  <c r="BP161" i="1"/>
  <c r="AU161" i="1"/>
  <c r="BT161" i="1"/>
  <c r="Z161" i="1"/>
  <c r="AN161" i="1"/>
  <c r="S161" i="1"/>
  <c r="BB161" i="1"/>
  <c r="R161" i="1"/>
  <c r="L161" i="1"/>
  <c r="BV161" i="1"/>
  <c r="Y161" i="1"/>
  <c r="AW161" i="1"/>
  <c r="BY161" i="1"/>
  <c r="BA161" i="1"/>
  <c r="AP161" i="1"/>
  <c r="AB161" i="1"/>
  <c r="BD161" i="1"/>
  <c r="AT161" i="1"/>
  <c r="AV161" i="1" s="1"/>
  <c r="N161" i="1"/>
  <c r="K161" i="1"/>
  <c r="AM161" i="1"/>
  <c r="U161" i="1"/>
  <c r="AR161" i="1"/>
  <c r="BH161" i="1"/>
  <c r="AY161" i="1"/>
  <c r="W161" i="1"/>
  <c r="BF161" i="1"/>
  <c r="AD161" i="1"/>
  <c r="BI161" i="1"/>
  <c r="BK161" i="1"/>
  <c r="CA161" i="1"/>
  <c r="P161" i="1"/>
  <c r="BM161" i="1"/>
  <c r="BD157" i="1"/>
  <c r="BW157" i="1"/>
  <c r="BP157" i="1"/>
  <c r="AU157" i="1"/>
  <c r="BB157" i="1"/>
  <c r="BY157" i="1"/>
  <c r="BA157" i="1"/>
  <c r="AN157" i="1"/>
  <c r="S157" i="1"/>
  <c r="N157" i="1"/>
  <c r="AT157" i="1"/>
  <c r="Z157" i="1"/>
  <c r="AB157" i="1"/>
  <c r="AP157" i="1"/>
  <c r="BO157" i="1"/>
  <c r="BV157" i="1"/>
  <c r="R157" i="1"/>
  <c r="Y157" i="1"/>
  <c r="K157" i="1"/>
  <c r="BR157" i="1"/>
  <c r="U157" i="1"/>
  <c r="L157" i="1"/>
  <c r="AW157" i="1"/>
  <c r="AM157" i="1"/>
  <c r="AO157" i="1" s="1"/>
  <c r="BH157" i="1"/>
  <c r="BT157" i="1"/>
  <c r="BI157" i="1"/>
  <c r="BK157" i="1"/>
  <c r="W157" i="1"/>
  <c r="AY157" i="1"/>
  <c r="AD157" i="1"/>
  <c r="AR157" i="1"/>
  <c r="BF157" i="1"/>
  <c r="CA157" i="1"/>
  <c r="P157" i="1"/>
  <c r="BM157" i="1"/>
  <c r="BV153" i="1"/>
  <c r="BW153" i="1"/>
  <c r="CA153" i="1"/>
  <c r="BY153" i="1"/>
  <c r="BP153" i="1"/>
  <c r="BR153" i="1"/>
  <c r="BO153" i="1"/>
  <c r="BT153" i="1"/>
  <c r="BF153" i="1"/>
  <c r="BD153" i="1"/>
  <c r="AW153" i="1"/>
  <c r="BB153" i="1"/>
  <c r="BA153" i="1"/>
  <c r="Y153" i="1"/>
  <c r="W153" i="1"/>
  <c r="AT153" i="1"/>
  <c r="AY153" i="1"/>
  <c r="AB153" i="1"/>
  <c r="AR153" i="1"/>
  <c r="AM153" i="1"/>
  <c r="AD153" i="1"/>
  <c r="AN153" i="1"/>
  <c r="Z153" i="1"/>
  <c r="U153" i="1"/>
  <c r="R153" i="1"/>
  <c r="AU153" i="1"/>
  <c r="L153" i="1"/>
  <c r="N153" i="1"/>
  <c r="P153" i="1"/>
  <c r="S153" i="1"/>
  <c r="AP153" i="1"/>
  <c r="K153" i="1"/>
  <c r="BH153" i="1"/>
  <c r="BM153" i="1"/>
  <c r="BI153" i="1"/>
  <c r="BK153" i="1"/>
  <c r="BV149" i="1"/>
  <c r="BW149" i="1"/>
  <c r="CA149" i="1"/>
  <c r="BY149" i="1"/>
  <c r="BR149" i="1"/>
  <c r="BT149" i="1"/>
  <c r="BO149" i="1"/>
  <c r="BP149" i="1"/>
  <c r="AW149" i="1"/>
  <c r="AT149" i="1"/>
  <c r="AY149" i="1"/>
  <c r="AM149" i="1"/>
  <c r="AR149" i="1"/>
  <c r="AB149" i="1"/>
  <c r="U149" i="1"/>
  <c r="AN149" i="1"/>
  <c r="AD149" i="1"/>
  <c r="AU149" i="1"/>
  <c r="Z149" i="1"/>
  <c r="AP149" i="1"/>
  <c r="Y149" i="1"/>
  <c r="R149" i="1"/>
  <c r="S149" i="1"/>
  <c r="L149" i="1"/>
  <c r="N149" i="1"/>
  <c r="P149" i="1"/>
  <c r="W149" i="1"/>
  <c r="K149" i="1"/>
  <c r="BD149" i="1"/>
  <c r="BA149" i="1"/>
  <c r="BM149" i="1"/>
  <c r="BB149" i="1"/>
  <c r="BK149" i="1"/>
  <c r="BI149" i="1"/>
  <c r="BH149" i="1"/>
  <c r="BF149" i="1"/>
  <c r="BV145" i="1"/>
  <c r="BW145" i="1"/>
  <c r="BY145" i="1"/>
  <c r="CA145" i="1"/>
  <c r="BT145" i="1"/>
  <c r="BO145" i="1"/>
  <c r="BP145" i="1"/>
  <c r="BR145" i="1"/>
  <c r="BF145" i="1"/>
  <c r="BD145" i="1"/>
  <c r="BA145" i="1"/>
  <c r="AU145" i="1"/>
  <c r="BB145" i="1"/>
  <c r="AT145" i="1"/>
  <c r="AW145" i="1"/>
  <c r="AY145" i="1"/>
  <c r="U145" i="1"/>
  <c r="N145" i="1"/>
  <c r="AB145" i="1"/>
  <c r="R145" i="1"/>
  <c r="BM145" i="1"/>
  <c r="S145" i="1"/>
  <c r="AN145" i="1"/>
  <c r="BI145" i="1"/>
  <c r="BK145" i="1"/>
  <c r="AM145" i="1"/>
  <c r="AP145" i="1"/>
  <c r="Z145" i="1"/>
  <c r="L145" i="1"/>
  <c r="K145" i="1"/>
  <c r="BH145" i="1"/>
  <c r="Y145" i="1"/>
  <c r="AR145" i="1"/>
  <c r="P145" i="1"/>
  <c r="AD145" i="1"/>
  <c r="W145" i="1"/>
  <c r="R141" i="1"/>
  <c r="S141" i="1"/>
  <c r="BW141" i="1"/>
  <c r="Z141" i="1"/>
  <c r="AU141" i="1"/>
  <c r="AT141" i="1"/>
  <c r="AN141" i="1"/>
  <c r="BP141" i="1"/>
  <c r="BB141" i="1"/>
  <c r="AW141" i="1"/>
  <c r="AB141" i="1"/>
  <c r="AM141" i="1"/>
  <c r="AP141" i="1"/>
  <c r="BD141" i="1"/>
  <c r="N141" i="1"/>
  <c r="BR141" i="1"/>
  <c r="L141" i="1"/>
  <c r="Y141" i="1"/>
  <c r="U141" i="1"/>
  <c r="K141" i="1"/>
  <c r="BO141" i="1"/>
  <c r="BY141" i="1"/>
  <c r="BA141" i="1"/>
  <c r="BV141" i="1"/>
  <c r="CA141" i="1"/>
  <c r="BF141" i="1"/>
  <c r="BT141" i="1"/>
  <c r="AD141" i="1"/>
  <c r="BI141" i="1"/>
  <c r="BH141" i="1"/>
  <c r="W141" i="1"/>
  <c r="BK141" i="1"/>
  <c r="AY141" i="1"/>
  <c r="AR141" i="1"/>
  <c r="P141" i="1"/>
  <c r="BM141" i="1"/>
  <c r="BV137" i="1"/>
  <c r="BW137" i="1"/>
  <c r="BY137" i="1"/>
  <c r="CA137" i="1"/>
  <c r="BR137" i="1"/>
  <c r="BP137" i="1"/>
  <c r="BT137" i="1"/>
  <c r="AU137" i="1"/>
  <c r="AT137" i="1"/>
  <c r="BO137" i="1"/>
  <c r="AN137" i="1"/>
  <c r="AD137" i="1"/>
  <c r="R137" i="1"/>
  <c r="AY137" i="1"/>
  <c r="AR137" i="1"/>
  <c r="AW137" i="1"/>
  <c r="AM137" i="1"/>
  <c r="AB137" i="1"/>
  <c r="S137" i="1"/>
  <c r="Y137" i="1"/>
  <c r="AP137" i="1"/>
  <c r="Z137" i="1"/>
  <c r="W137" i="1"/>
  <c r="P137" i="1"/>
  <c r="K137" i="1"/>
  <c r="N137" i="1"/>
  <c r="U137" i="1"/>
  <c r="L137" i="1"/>
  <c r="BD137" i="1"/>
  <c r="BI137" i="1"/>
  <c r="BK137" i="1"/>
  <c r="BB137" i="1"/>
  <c r="BA137" i="1"/>
  <c r="BH137" i="1"/>
  <c r="BM137" i="1"/>
  <c r="BF137" i="1"/>
  <c r="BV133" i="1"/>
  <c r="BW133" i="1"/>
  <c r="BY133" i="1"/>
  <c r="CA133" i="1"/>
  <c r="BR133" i="1"/>
  <c r="BT133" i="1"/>
  <c r="BO133" i="1"/>
  <c r="BP133" i="1"/>
  <c r="AR133" i="1"/>
  <c r="AB133" i="1"/>
  <c r="S133" i="1"/>
  <c r="AM133" i="1"/>
  <c r="Y133" i="1"/>
  <c r="AN133" i="1"/>
  <c r="Z133" i="1"/>
  <c r="AD133" i="1"/>
  <c r="U133" i="1"/>
  <c r="R133" i="1"/>
  <c r="W133" i="1"/>
  <c r="AP133" i="1"/>
  <c r="K133" i="1"/>
  <c r="N133" i="1"/>
  <c r="L133" i="1"/>
  <c r="P133" i="1"/>
  <c r="BD133" i="1"/>
  <c r="AW133" i="1"/>
  <c r="BA133" i="1"/>
  <c r="AT133" i="1"/>
  <c r="AY133" i="1"/>
  <c r="BM133" i="1"/>
  <c r="AU133" i="1"/>
  <c r="BH133" i="1"/>
  <c r="BI133" i="1"/>
  <c r="BK133" i="1"/>
  <c r="BB133" i="1"/>
  <c r="BF133" i="1"/>
  <c r="BV129" i="1"/>
  <c r="BW129" i="1"/>
  <c r="CA129" i="1"/>
  <c r="BY129" i="1"/>
  <c r="BP129" i="1"/>
  <c r="BO129" i="1"/>
  <c r="BT129" i="1"/>
  <c r="BR129" i="1"/>
  <c r="AP129" i="1"/>
  <c r="Z129" i="1"/>
  <c r="U129" i="1"/>
  <c r="AT129" i="1"/>
  <c r="AY129" i="1"/>
  <c r="S129" i="1"/>
  <c r="W129" i="1"/>
  <c r="AW129" i="1"/>
  <c r="AM129" i="1"/>
  <c r="Y129" i="1"/>
  <c r="AA129" i="1" s="1"/>
  <c r="AB129" i="1"/>
  <c r="AU129" i="1"/>
  <c r="AN129" i="1"/>
  <c r="AR129" i="1"/>
  <c r="R129" i="1"/>
  <c r="L129" i="1"/>
  <c r="N129" i="1"/>
  <c r="P129" i="1"/>
  <c r="K129" i="1"/>
  <c r="AD129" i="1"/>
  <c r="BA129" i="1"/>
  <c r="BD129" i="1"/>
  <c r="BM129" i="1"/>
  <c r="BK129" i="1"/>
  <c r="BI129" i="1"/>
  <c r="BH129" i="1"/>
  <c r="BB129" i="1"/>
  <c r="BF129" i="1"/>
  <c r="BB125" i="1"/>
  <c r="AU125" i="1"/>
  <c r="AT125" i="1"/>
  <c r="S125" i="1"/>
  <c r="AN125" i="1"/>
  <c r="BO125" i="1"/>
  <c r="Y125" i="1"/>
  <c r="BW125" i="1"/>
  <c r="BP125" i="1"/>
  <c r="BA125" i="1"/>
  <c r="BY125" i="1"/>
  <c r="K125" i="1"/>
  <c r="BV125" i="1"/>
  <c r="R125" i="1"/>
  <c r="AB125" i="1"/>
  <c r="L125" i="1"/>
  <c r="AW125" i="1"/>
  <c r="AP125" i="1"/>
  <c r="U125" i="1"/>
  <c r="N125" i="1"/>
  <c r="Z125" i="1"/>
  <c r="BR125" i="1"/>
  <c r="AM125" i="1"/>
  <c r="BD125" i="1"/>
  <c r="BT125" i="1"/>
  <c r="W125" i="1"/>
  <c r="BK125" i="1"/>
  <c r="AD125" i="1"/>
  <c r="BF125" i="1"/>
  <c r="BH125" i="1"/>
  <c r="CA125" i="1"/>
  <c r="BI125" i="1"/>
  <c r="AY125" i="1"/>
  <c r="AR125" i="1"/>
  <c r="P125" i="1"/>
  <c r="BM125" i="1"/>
  <c r="BV121" i="1"/>
  <c r="BW121" i="1"/>
  <c r="CA121" i="1"/>
  <c r="BY121" i="1"/>
  <c r="BT121" i="1"/>
  <c r="BP121" i="1"/>
  <c r="BF121" i="1"/>
  <c r="BA121" i="1"/>
  <c r="AW121" i="1"/>
  <c r="BB121" i="1"/>
  <c r="BD121" i="1"/>
  <c r="BR121" i="1"/>
  <c r="BO121" i="1"/>
  <c r="S121" i="1"/>
  <c r="R121" i="1"/>
  <c r="AM121" i="1"/>
  <c r="W121" i="1"/>
  <c r="AB121" i="1"/>
  <c r="AU121" i="1"/>
  <c r="AN121" i="1"/>
  <c r="AR121" i="1"/>
  <c r="U121" i="1"/>
  <c r="AP121" i="1"/>
  <c r="AD121" i="1"/>
  <c r="Z121" i="1"/>
  <c r="N121" i="1"/>
  <c r="P121" i="1"/>
  <c r="AT121" i="1"/>
  <c r="K121" i="1"/>
  <c r="AY121" i="1"/>
  <c r="Y121" i="1"/>
  <c r="L121" i="1"/>
  <c r="BI121" i="1"/>
  <c r="BK121" i="1"/>
  <c r="BH121" i="1"/>
  <c r="BM121" i="1"/>
  <c r="BV117" i="1"/>
  <c r="BW117" i="1"/>
  <c r="BY117" i="1"/>
  <c r="CA117" i="1"/>
  <c r="BA117" i="1"/>
  <c r="BF117" i="1"/>
  <c r="BD117" i="1"/>
  <c r="BB117" i="1"/>
  <c r="AB117" i="1"/>
  <c r="W117" i="1"/>
  <c r="U117" i="1"/>
  <c r="R117" i="1"/>
  <c r="S117" i="1"/>
  <c r="AD117" i="1"/>
  <c r="Y117" i="1"/>
  <c r="P117" i="1"/>
  <c r="K117" i="1"/>
  <c r="Z117" i="1"/>
  <c r="N117" i="1"/>
  <c r="L117" i="1"/>
  <c r="AP117" i="1"/>
  <c r="BR117" i="1"/>
  <c r="BP117" i="1"/>
  <c r="AW117" i="1"/>
  <c r="AU117" i="1"/>
  <c r="BO117" i="1"/>
  <c r="AN117" i="1"/>
  <c r="BI117" i="1"/>
  <c r="BK117" i="1"/>
  <c r="AM117" i="1"/>
  <c r="AT117" i="1"/>
  <c r="BH117" i="1"/>
  <c r="BM117" i="1"/>
  <c r="AR117" i="1"/>
  <c r="BT117" i="1"/>
  <c r="AY117" i="1"/>
  <c r="BV113" i="1"/>
  <c r="BW113" i="1"/>
  <c r="CA113" i="1"/>
  <c r="BY113" i="1"/>
  <c r="AW113" i="1"/>
  <c r="AB113" i="1"/>
  <c r="AU113" i="1"/>
  <c r="AN113" i="1"/>
  <c r="AR113" i="1"/>
  <c r="U113" i="1"/>
  <c r="R113" i="1"/>
  <c r="AP113" i="1"/>
  <c r="AD113" i="1"/>
  <c r="Y113" i="1"/>
  <c r="Z113" i="1"/>
  <c r="AT113" i="1"/>
  <c r="AY113" i="1"/>
  <c r="S113" i="1"/>
  <c r="W113" i="1"/>
  <c r="K113" i="1"/>
  <c r="AM113" i="1"/>
  <c r="L113" i="1"/>
  <c r="N113" i="1"/>
  <c r="P113" i="1"/>
  <c r="BA113" i="1"/>
  <c r="BO113" i="1"/>
  <c r="BP113" i="1"/>
  <c r="BD113" i="1"/>
  <c r="BR113" i="1"/>
  <c r="BB113" i="1"/>
  <c r="BH113" i="1"/>
  <c r="BM113" i="1"/>
  <c r="BK113" i="1"/>
  <c r="BI113" i="1"/>
  <c r="BF113" i="1"/>
  <c r="BT113" i="1"/>
  <c r="BV109" i="1"/>
  <c r="BW109" i="1"/>
  <c r="CA109" i="1"/>
  <c r="BY109" i="1"/>
  <c r="BP109" i="1"/>
  <c r="BR109" i="1"/>
  <c r="BO109" i="1"/>
  <c r="BA109" i="1"/>
  <c r="BB109" i="1"/>
  <c r="BT109" i="1"/>
  <c r="AW109" i="1"/>
  <c r="BD109" i="1"/>
  <c r="BF109" i="1"/>
  <c r="AP109" i="1"/>
  <c r="AT109" i="1"/>
  <c r="AY109" i="1"/>
  <c r="AM109" i="1"/>
  <c r="AU109" i="1"/>
  <c r="AN109" i="1"/>
  <c r="AR109" i="1"/>
  <c r="U109" i="1"/>
  <c r="Z109" i="1"/>
  <c r="Y109" i="1"/>
  <c r="R109" i="1"/>
  <c r="AB109" i="1"/>
  <c r="BH109" i="1"/>
  <c r="S109" i="1"/>
  <c r="BM109" i="1"/>
  <c r="L109" i="1"/>
  <c r="K109" i="1"/>
  <c r="BK109" i="1"/>
  <c r="BI109" i="1"/>
  <c r="N109" i="1"/>
  <c r="AD109" i="1"/>
  <c r="P109" i="1"/>
  <c r="W109" i="1"/>
  <c r="AB105" i="1"/>
  <c r="BO105" i="1"/>
  <c r="AM105" i="1"/>
  <c r="K105" i="1"/>
  <c r="Z105" i="1"/>
  <c r="AN105" i="1"/>
  <c r="BW105" i="1"/>
  <c r="BA105" i="1"/>
  <c r="BP105" i="1"/>
  <c r="AD105" i="1"/>
  <c r="AU105" i="1"/>
  <c r="BB105" i="1"/>
  <c r="S105" i="1"/>
  <c r="BY105" i="1"/>
  <c r="Y105" i="1"/>
  <c r="BV105" i="1"/>
  <c r="AW105" i="1"/>
  <c r="AT105" i="1"/>
  <c r="N105" i="1"/>
  <c r="L105" i="1"/>
  <c r="M105" i="1" s="1"/>
  <c r="R105" i="1"/>
  <c r="T105" i="1" s="1"/>
  <c r="BR105" i="1"/>
  <c r="U105" i="1"/>
  <c r="AP105" i="1"/>
  <c r="BD105" i="1"/>
  <c r="AY105" i="1"/>
  <c r="CA105" i="1"/>
  <c r="BI105" i="1"/>
  <c r="BT105" i="1"/>
  <c r="BF105" i="1"/>
  <c r="W105" i="1"/>
  <c r="BK105" i="1"/>
  <c r="BH105" i="1"/>
  <c r="AR105" i="1"/>
  <c r="P105" i="1"/>
  <c r="BM105" i="1"/>
  <c r="BV101" i="1"/>
  <c r="BW101" i="1"/>
  <c r="BY101" i="1"/>
  <c r="CA101" i="1"/>
  <c r="BR101" i="1"/>
  <c r="BO101" i="1"/>
  <c r="BT101" i="1"/>
  <c r="AU101" i="1"/>
  <c r="BP101" i="1"/>
  <c r="AT101" i="1"/>
  <c r="AY101" i="1"/>
  <c r="AP101" i="1"/>
  <c r="R101" i="1"/>
  <c r="P101" i="1"/>
  <c r="AR101" i="1"/>
  <c r="W101" i="1"/>
  <c r="AM101" i="1"/>
  <c r="S101" i="1"/>
  <c r="AW101" i="1"/>
  <c r="AN101" i="1"/>
  <c r="U101" i="1"/>
  <c r="K101" i="1"/>
  <c r="L101" i="1"/>
  <c r="N101" i="1"/>
  <c r="Y101" i="1"/>
  <c r="Z101" i="1"/>
  <c r="BD101" i="1"/>
  <c r="BA101" i="1"/>
  <c r="AB101" i="1"/>
  <c r="BM101" i="1"/>
  <c r="BH101" i="1"/>
  <c r="BI101" i="1"/>
  <c r="BK101" i="1"/>
  <c r="BB101" i="1"/>
  <c r="BF101" i="1"/>
  <c r="AD101" i="1"/>
  <c r="AB97" i="1"/>
  <c r="BP97" i="1"/>
  <c r="AU97" i="1"/>
  <c r="BB97" i="1"/>
  <c r="BO97" i="1"/>
  <c r="AM97" i="1"/>
  <c r="BW97" i="1"/>
  <c r="AN97" i="1"/>
  <c r="BA97" i="1"/>
  <c r="Z97" i="1"/>
  <c r="R97" i="1"/>
  <c r="N97" i="1"/>
  <c r="BV97" i="1"/>
  <c r="S97" i="1"/>
  <c r="BR97" i="1"/>
  <c r="BD97" i="1"/>
  <c r="U97" i="1"/>
  <c r="AW97" i="1"/>
  <c r="AP97" i="1"/>
  <c r="K97" i="1"/>
  <c r="AT97" i="1"/>
  <c r="L97" i="1"/>
  <c r="Y97" i="1"/>
  <c r="BY97" i="1"/>
  <c r="BF97" i="1"/>
  <c r="W97" i="1"/>
  <c r="BH97" i="1"/>
  <c r="AR97" i="1"/>
  <c r="BT97" i="1"/>
  <c r="AY97" i="1"/>
  <c r="AD97" i="1"/>
  <c r="BK97" i="1"/>
  <c r="CA97" i="1"/>
  <c r="BI97" i="1"/>
  <c r="P97" i="1"/>
  <c r="BM97" i="1"/>
  <c r="BV93" i="1"/>
  <c r="BW93" i="1"/>
  <c r="CA93" i="1"/>
  <c r="U93" i="1"/>
  <c r="BY93" i="1"/>
  <c r="BT93" i="1"/>
  <c r="BP93" i="1"/>
  <c r="BD93" i="1"/>
  <c r="BR93" i="1"/>
  <c r="AW93" i="1"/>
  <c r="BB93" i="1"/>
  <c r="BA93" i="1"/>
  <c r="BF93" i="1"/>
  <c r="BO93" i="1"/>
  <c r="AD93" i="1"/>
  <c r="Z93" i="1"/>
  <c r="AU93" i="1"/>
  <c r="AB93" i="1"/>
  <c r="S93" i="1"/>
  <c r="R93" i="1"/>
  <c r="W93" i="1"/>
  <c r="Y93" i="1"/>
  <c r="AT93" i="1"/>
  <c r="L93" i="1"/>
  <c r="N93" i="1"/>
  <c r="P93" i="1"/>
  <c r="AY93" i="1"/>
  <c r="K93" i="1"/>
  <c r="AP93" i="1"/>
  <c r="AM93" i="1"/>
  <c r="BK93" i="1"/>
  <c r="AN93" i="1"/>
  <c r="BH93" i="1"/>
  <c r="BM93" i="1"/>
  <c r="BI93" i="1"/>
  <c r="AR93" i="1"/>
  <c r="BV89" i="1"/>
  <c r="BW89" i="1"/>
  <c r="BY89" i="1"/>
  <c r="CA89" i="1"/>
  <c r="BT89" i="1"/>
  <c r="BR89" i="1"/>
  <c r="BP89" i="1"/>
  <c r="BO89" i="1"/>
  <c r="AN89" i="1"/>
  <c r="Y89" i="1"/>
  <c r="U89" i="1"/>
  <c r="Z89" i="1"/>
  <c r="W89" i="1"/>
  <c r="AP89" i="1"/>
  <c r="AD89" i="1"/>
  <c r="AB89" i="1"/>
  <c r="R89" i="1"/>
  <c r="AR89" i="1"/>
  <c r="P89" i="1"/>
  <c r="L89" i="1"/>
  <c r="N89" i="1"/>
  <c r="AM89" i="1"/>
  <c r="K89" i="1"/>
  <c r="S89" i="1"/>
  <c r="AW89" i="1"/>
  <c r="BD89" i="1"/>
  <c r="AT89" i="1"/>
  <c r="BI89" i="1"/>
  <c r="BK89" i="1"/>
  <c r="BH89" i="1"/>
  <c r="BA89" i="1"/>
  <c r="BB89" i="1"/>
  <c r="AU89" i="1"/>
  <c r="BM89" i="1"/>
  <c r="BF89" i="1"/>
  <c r="AY89" i="1"/>
  <c r="AU85" i="1"/>
  <c r="AN85" i="1"/>
  <c r="BW85" i="1"/>
  <c r="BV85" i="1"/>
  <c r="BP85" i="1"/>
  <c r="BB85" i="1"/>
  <c r="Z85" i="1"/>
  <c r="S85" i="1"/>
  <c r="BA85" i="1"/>
  <c r="AW85" i="1"/>
  <c r="R85" i="1"/>
  <c r="N85" i="1"/>
  <c r="U85" i="1"/>
  <c r="K85" i="1"/>
  <c r="AP85" i="1"/>
  <c r="Y85" i="1"/>
  <c r="AM85" i="1"/>
  <c r="AT85" i="1"/>
  <c r="AB85" i="1"/>
  <c r="BY85" i="1"/>
  <c r="L85" i="1"/>
  <c r="BD85" i="1"/>
  <c r="BO85" i="1"/>
  <c r="BR85" i="1"/>
  <c r="AY85" i="1"/>
  <c r="BK85" i="1"/>
  <c r="AD85" i="1"/>
  <c r="BF85" i="1"/>
  <c r="W85" i="1"/>
  <c r="BT85" i="1"/>
  <c r="CA85" i="1"/>
  <c r="BH85" i="1"/>
  <c r="BI85" i="1"/>
  <c r="AR85" i="1"/>
  <c r="P85" i="1"/>
  <c r="BM85" i="1"/>
  <c r="BV81" i="1"/>
  <c r="BW81" i="1"/>
  <c r="BY81" i="1"/>
  <c r="CA81" i="1"/>
  <c r="BR81" i="1"/>
  <c r="BO81" i="1"/>
  <c r="BT81" i="1"/>
  <c r="BP81" i="1"/>
  <c r="BB81" i="1"/>
  <c r="AW81" i="1"/>
  <c r="BF81" i="1"/>
  <c r="AU81" i="1"/>
  <c r="BA81" i="1"/>
  <c r="BD81" i="1"/>
  <c r="Y81" i="1"/>
  <c r="Z81" i="1"/>
  <c r="AY81" i="1"/>
  <c r="AP81" i="1"/>
  <c r="AR81" i="1"/>
  <c r="AD81" i="1"/>
  <c r="AT81" i="1"/>
  <c r="AM81" i="1"/>
  <c r="AN81" i="1"/>
  <c r="AB81" i="1"/>
  <c r="R81" i="1"/>
  <c r="U81" i="1"/>
  <c r="K81" i="1"/>
  <c r="S81" i="1"/>
  <c r="BM81" i="1"/>
  <c r="BH81" i="1"/>
  <c r="L81" i="1"/>
  <c r="BI81" i="1"/>
  <c r="BK81" i="1"/>
  <c r="N81" i="1"/>
  <c r="P81" i="1"/>
  <c r="W81" i="1"/>
  <c r="U77" i="1"/>
  <c r="S77" i="1"/>
  <c r="BP77" i="1"/>
  <c r="Z77" i="1"/>
  <c r="R77" i="1"/>
  <c r="W77" i="1"/>
  <c r="AU77" i="1"/>
  <c r="AN77" i="1"/>
  <c r="BW77" i="1"/>
  <c r="BO77" i="1"/>
  <c r="BB77" i="1"/>
  <c r="N77" i="1"/>
  <c r="BA77" i="1"/>
  <c r="Y77" i="1"/>
  <c r="AM77" i="1"/>
  <c r="BR77" i="1"/>
  <c r="BY77" i="1"/>
  <c r="AB77" i="1"/>
  <c r="BD77" i="1"/>
  <c r="K77" i="1"/>
  <c r="BV77" i="1"/>
  <c r="L77" i="1"/>
  <c r="AT77" i="1"/>
  <c r="AW77" i="1"/>
  <c r="AP77" i="1"/>
  <c r="BI77" i="1"/>
  <c r="BH77" i="1"/>
  <c r="AY77" i="1"/>
  <c r="AR77" i="1"/>
  <c r="CA77" i="1"/>
  <c r="AD77" i="1"/>
  <c r="BT77" i="1"/>
  <c r="BK77" i="1"/>
  <c r="BF77" i="1"/>
  <c r="P77" i="1"/>
  <c r="BM77" i="1"/>
  <c r="BY73" i="1"/>
  <c r="AP73" i="1"/>
  <c r="BV73" i="1"/>
  <c r="BW73" i="1"/>
  <c r="CA73" i="1"/>
  <c r="AM73" i="1"/>
  <c r="Z73" i="1"/>
  <c r="AN73" i="1"/>
  <c r="BA73" i="1"/>
  <c r="S73" i="1"/>
  <c r="BP73" i="1"/>
  <c r="AR73" i="1"/>
  <c r="AU73" i="1"/>
  <c r="BB73" i="1"/>
  <c r="AB73" i="1"/>
  <c r="AW73" i="1"/>
  <c r="R73" i="1"/>
  <c r="AT73" i="1"/>
  <c r="U73" i="1"/>
  <c r="K73" i="1"/>
  <c r="BR73" i="1"/>
  <c r="Y73" i="1"/>
  <c r="N73" i="1"/>
  <c r="L73" i="1"/>
  <c r="BO73" i="1"/>
  <c r="BD73" i="1"/>
  <c r="BH73" i="1"/>
  <c r="AY73" i="1"/>
  <c r="BF73" i="1"/>
  <c r="BT73" i="1"/>
  <c r="AD73" i="1"/>
  <c r="W73" i="1"/>
  <c r="BK73" i="1"/>
  <c r="BI73" i="1"/>
  <c r="P73" i="1"/>
  <c r="BM73" i="1"/>
  <c r="AW69" i="1"/>
  <c r="AT69" i="1"/>
  <c r="AU69" i="1"/>
  <c r="BP69" i="1"/>
  <c r="AY69" i="1"/>
  <c r="BV69" i="1"/>
  <c r="BW69" i="1"/>
  <c r="AP69" i="1"/>
  <c r="BB69" i="1"/>
  <c r="S69" i="1"/>
  <c r="AN69" i="1"/>
  <c r="BO69" i="1"/>
  <c r="Z69" i="1"/>
  <c r="Y69" i="1"/>
  <c r="BA69" i="1"/>
  <c r="U69" i="1"/>
  <c r="AB69" i="1"/>
  <c r="R69" i="1"/>
  <c r="T69" i="1" s="1"/>
  <c r="L69" i="1"/>
  <c r="K69" i="1"/>
  <c r="BD69" i="1"/>
  <c r="BY69" i="1"/>
  <c r="AM69" i="1"/>
  <c r="N69" i="1"/>
  <c r="BR69" i="1"/>
  <c r="BK69" i="1"/>
  <c r="BF69" i="1"/>
  <c r="AR69" i="1"/>
  <c r="BT69" i="1"/>
  <c r="CA69" i="1"/>
  <c r="BI69" i="1"/>
  <c r="BH69" i="1"/>
  <c r="W69" i="1"/>
  <c r="AD69" i="1"/>
  <c r="P69" i="1"/>
  <c r="BM69" i="1"/>
  <c r="BV65" i="1"/>
  <c r="BW65" i="1"/>
  <c r="BY65" i="1"/>
  <c r="CA65" i="1"/>
  <c r="BT65" i="1"/>
  <c r="BP65" i="1"/>
  <c r="BR65" i="1"/>
  <c r="AW65" i="1"/>
  <c r="BO65" i="1"/>
  <c r="AU65" i="1"/>
  <c r="AN65" i="1"/>
  <c r="AR65" i="1"/>
  <c r="R65" i="1"/>
  <c r="AM65" i="1"/>
  <c r="AP65" i="1"/>
  <c r="S65" i="1"/>
  <c r="Y65" i="1"/>
  <c r="AB65" i="1"/>
  <c r="W65" i="1"/>
  <c r="U65" i="1"/>
  <c r="Z65" i="1"/>
  <c r="AD65" i="1"/>
  <c r="P65" i="1"/>
  <c r="AT65" i="1"/>
  <c r="L65" i="1"/>
  <c r="AY65" i="1"/>
  <c r="K65" i="1"/>
  <c r="N65" i="1"/>
  <c r="BA65" i="1"/>
  <c r="BD65" i="1"/>
  <c r="BH65" i="1"/>
  <c r="BI65" i="1"/>
  <c r="BK65" i="1"/>
  <c r="BB65" i="1"/>
  <c r="BM65" i="1"/>
  <c r="BF65" i="1"/>
  <c r="BV61" i="1"/>
  <c r="BW61" i="1"/>
  <c r="CA61" i="1"/>
  <c r="BY61" i="1"/>
  <c r="BT61" i="1"/>
  <c r="BR61" i="1"/>
  <c r="BO61" i="1"/>
  <c r="BP61" i="1"/>
  <c r="BF61" i="1"/>
  <c r="BB61" i="1"/>
  <c r="BD61" i="1"/>
  <c r="BA61" i="1"/>
  <c r="AU61" i="1"/>
  <c r="U61" i="1"/>
  <c r="R61" i="1"/>
  <c r="AB61" i="1"/>
  <c r="S61" i="1"/>
  <c r="AT61" i="1"/>
  <c r="AY61" i="1"/>
  <c r="AW61" i="1"/>
  <c r="W61" i="1"/>
  <c r="K61" i="1"/>
  <c r="Y61" i="1"/>
  <c r="L61" i="1"/>
  <c r="AP61" i="1"/>
  <c r="Z61" i="1"/>
  <c r="BK61" i="1"/>
  <c r="AN61" i="1"/>
  <c r="BH61" i="1"/>
  <c r="AD61" i="1"/>
  <c r="N61" i="1"/>
  <c r="AM61" i="1"/>
  <c r="BM61" i="1"/>
  <c r="BI61" i="1"/>
  <c r="P61" i="1"/>
  <c r="AR61" i="1"/>
  <c r="BV57" i="1"/>
  <c r="BW57" i="1"/>
  <c r="CA57" i="1"/>
  <c r="BY57" i="1"/>
  <c r="BA57" i="1"/>
  <c r="BB57" i="1"/>
  <c r="BF57" i="1"/>
  <c r="BD57" i="1"/>
  <c r="S57" i="1"/>
  <c r="W57" i="1"/>
  <c r="R57" i="1"/>
  <c r="U57" i="1"/>
  <c r="K57" i="1"/>
  <c r="P57" i="1"/>
  <c r="L57" i="1"/>
  <c r="N57" i="1"/>
  <c r="AP57" i="1"/>
  <c r="AB57" i="1"/>
  <c r="BO57" i="1"/>
  <c r="BR57" i="1"/>
  <c r="Y57" i="1"/>
  <c r="AM57" i="1"/>
  <c r="AW57" i="1"/>
  <c r="BP57" i="1"/>
  <c r="AU57" i="1"/>
  <c r="BI57" i="1"/>
  <c r="BH57" i="1"/>
  <c r="AT57" i="1"/>
  <c r="BM57" i="1"/>
  <c r="BK57" i="1"/>
  <c r="Z57" i="1"/>
  <c r="AN57" i="1"/>
  <c r="AD57" i="1"/>
  <c r="AY57" i="1"/>
  <c r="AR57" i="1"/>
  <c r="BT57" i="1"/>
  <c r="BV53" i="1"/>
  <c r="BW53" i="1"/>
  <c r="CA53" i="1"/>
  <c r="BY53" i="1"/>
  <c r="BT53" i="1"/>
  <c r="BP53" i="1"/>
  <c r="BR53" i="1"/>
  <c r="BF53" i="1"/>
  <c r="BB53" i="1"/>
  <c r="BO53" i="1"/>
  <c r="BA53" i="1"/>
  <c r="BD53" i="1"/>
  <c r="AU53" i="1"/>
  <c r="AR53" i="1"/>
  <c r="AD53" i="1"/>
  <c r="AM53" i="1"/>
  <c r="Z53" i="1"/>
  <c r="AB53" i="1"/>
  <c r="W53" i="1"/>
  <c r="AT53" i="1"/>
  <c r="AY53" i="1"/>
  <c r="AN53" i="1"/>
  <c r="Y53" i="1"/>
  <c r="U53" i="1"/>
  <c r="AP53" i="1"/>
  <c r="K53" i="1"/>
  <c r="P53" i="1"/>
  <c r="L53" i="1"/>
  <c r="N53" i="1"/>
  <c r="AW53" i="1"/>
  <c r="BH53" i="1"/>
  <c r="BI53" i="1"/>
  <c r="R53" i="1"/>
  <c r="BM53" i="1"/>
  <c r="S53" i="1"/>
  <c r="BK53" i="1"/>
  <c r="N49" i="1"/>
  <c r="L49" i="1"/>
  <c r="BB49" i="1"/>
  <c r="BV49" i="1"/>
  <c r="AM49" i="1"/>
  <c r="BP49" i="1"/>
  <c r="AN49" i="1"/>
  <c r="S49" i="1"/>
  <c r="AU49" i="1"/>
  <c r="Z49" i="1"/>
  <c r="BW49" i="1"/>
  <c r="K49" i="1"/>
  <c r="BA49" i="1"/>
  <c r="U49" i="1"/>
  <c r="AB49" i="1"/>
  <c r="AT49" i="1"/>
  <c r="BD49" i="1"/>
  <c r="BY49" i="1"/>
  <c r="BO49" i="1"/>
  <c r="BR49" i="1"/>
  <c r="R49" i="1"/>
  <c r="AW49" i="1"/>
  <c r="Y49" i="1"/>
  <c r="P49" i="1"/>
  <c r="AP49" i="1"/>
  <c r="CA49" i="1"/>
  <c r="AY49" i="1"/>
  <c r="BK49" i="1"/>
  <c r="BH49" i="1"/>
  <c r="AD49" i="1"/>
  <c r="W49" i="1"/>
  <c r="AR49" i="1"/>
  <c r="BI49" i="1"/>
  <c r="BF49" i="1"/>
  <c r="BT49" i="1"/>
  <c r="BM49" i="1"/>
  <c r="BV45" i="1"/>
  <c r="BW45" i="1"/>
  <c r="CA45" i="1"/>
  <c r="BY45" i="1"/>
  <c r="BT45" i="1"/>
  <c r="BP45" i="1"/>
  <c r="BR45" i="1"/>
  <c r="BO45" i="1"/>
  <c r="BB45" i="1"/>
  <c r="BF45" i="1"/>
  <c r="BD45" i="1"/>
  <c r="AW45" i="1"/>
  <c r="BA45" i="1"/>
  <c r="Z45" i="1"/>
  <c r="AB45" i="1"/>
  <c r="AT45" i="1"/>
  <c r="AY45" i="1"/>
  <c r="Y45" i="1"/>
  <c r="AU45" i="1"/>
  <c r="U45" i="1"/>
  <c r="AD45" i="1"/>
  <c r="K45" i="1"/>
  <c r="AP45" i="1"/>
  <c r="BM45" i="1"/>
  <c r="AM45" i="1"/>
  <c r="N45" i="1"/>
  <c r="AN45" i="1"/>
  <c r="S45" i="1"/>
  <c r="BI45" i="1"/>
  <c r="BK45" i="1"/>
  <c r="W45" i="1"/>
  <c r="R45" i="1"/>
  <c r="L45" i="1"/>
  <c r="BH45" i="1"/>
  <c r="P45" i="1"/>
  <c r="AR45" i="1"/>
  <c r="BV41" i="1"/>
  <c r="BW41" i="1"/>
  <c r="BY41" i="1"/>
  <c r="CA41" i="1"/>
  <c r="BO41" i="1"/>
  <c r="BT41" i="1"/>
  <c r="BR41" i="1"/>
  <c r="BP41" i="1"/>
  <c r="BF41" i="1"/>
  <c r="BA41" i="1"/>
  <c r="AU41" i="1"/>
  <c r="AY41" i="1"/>
  <c r="AT41" i="1"/>
  <c r="BD41" i="1"/>
  <c r="BB41" i="1"/>
  <c r="Z41" i="1"/>
  <c r="U41" i="1"/>
  <c r="AB41" i="1"/>
  <c r="R41" i="1"/>
  <c r="AW41" i="1"/>
  <c r="AD41" i="1"/>
  <c r="Y41" i="1"/>
  <c r="K41" i="1"/>
  <c r="S41" i="1"/>
  <c r="L41" i="1"/>
  <c r="W41" i="1"/>
  <c r="P41" i="1"/>
  <c r="N41" i="1"/>
  <c r="AP41" i="1"/>
  <c r="AN41" i="1"/>
  <c r="AM41" i="1"/>
  <c r="BM41" i="1"/>
  <c r="BI41" i="1"/>
  <c r="BK41" i="1"/>
  <c r="BH41" i="1"/>
  <c r="AR41" i="1"/>
  <c r="BV37" i="1"/>
  <c r="BW37" i="1"/>
  <c r="CA37" i="1"/>
  <c r="BY37" i="1"/>
  <c r="BT37" i="1"/>
  <c r="BP37" i="1"/>
  <c r="BR37" i="1"/>
  <c r="BO37" i="1"/>
  <c r="BA37" i="1"/>
  <c r="BB37" i="1"/>
  <c r="BD37" i="1"/>
  <c r="BF37" i="1"/>
  <c r="U37" i="1"/>
  <c r="S37" i="1"/>
  <c r="W37" i="1"/>
  <c r="AN37" i="1"/>
  <c r="AW37" i="1"/>
  <c r="R37" i="1"/>
  <c r="AU37" i="1"/>
  <c r="AP37" i="1"/>
  <c r="AR37" i="1"/>
  <c r="AM37" i="1"/>
  <c r="AY37" i="1"/>
  <c r="AT37" i="1"/>
  <c r="Y37" i="1"/>
  <c r="Z37" i="1"/>
  <c r="L37" i="1"/>
  <c r="AB37" i="1"/>
  <c r="BK37" i="1"/>
  <c r="BH37" i="1"/>
  <c r="K37" i="1"/>
  <c r="N37" i="1"/>
  <c r="BM37" i="1"/>
  <c r="BI37" i="1"/>
  <c r="P37" i="1"/>
  <c r="AD37" i="1"/>
  <c r="BV33" i="1"/>
  <c r="BW33" i="1"/>
  <c r="CA33" i="1"/>
  <c r="BY33" i="1"/>
  <c r="BR33" i="1"/>
  <c r="BP33" i="1"/>
  <c r="BT33" i="1"/>
  <c r="BA33" i="1"/>
  <c r="BD33" i="1"/>
  <c r="BF33" i="1"/>
  <c r="BB33" i="1"/>
  <c r="BO33" i="1"/>
  <c r="AR33" i="1"/>
  <c r="AP33" i="1"/>
  <c r="AU33" i="1"/>
  <c r="Y33" i="1"/>
  <c r="AW33" i="1"/>
  <c r="AD33" i="1"/>
  <c r="Z33" i="1"/>
  <c r="AB33" i="1"/>
  <c r="AM33" i="1"/>
  <c r="AT33" i="1"/>
  <c r="AY33" i="1"/>
  <c r="S33" i="1"/>
  <c r="W33" i="1"/>
  <c r="AN33" i="1"/>
  <c r="R33" i="1"/>
  <c r="U33" i="1"/>
  <c r="BH33" i="1"/>
  <c r="K33" i="1"/>
  <c r="BM33" i="1"/>
  <c r="L33" i="1"/>
  <c r="BI33" i="1"/>
  <c r="N33" i="1"/>
  <c r="BK33" i="1"/>
  <c r="P33" i="1"/>
  <c r="AW29" i="1"/>
  <c r="U29" i="1"/>
  <c r="AY29" i="1"/>
  <c r="BB29" i="1"/>
  <c r="AN29" i="1"/>
  <c r="R29" i="1"/>
  <c r="BW29" i="1"/>
  <c r="Z29" i="1"/>
  <c r="S29" i="1"/>
  <c r="AU29" i="1"/>
  <c r="BP29" i="1"/>
  <c r="AT29" i="1"/>
  <c r="BA29" i="1"/>
  <c r="BO29" i="1"/>
  <c r="AB29" i="1"/>
  <c r="Y29" i="1"/>
  <c r="BR29" i="1"/>
  <c r="BY29" i="1"/>
  <c r="N29" i="1"/>
  <c r="BV29" i="1"/>
  <c r="K29" i="1"/>
  <c r="AM29" i="1"/>
  <c r="BD29" i="1"/>
  <c r="L29" i="1"/>
  <c r="AP29" i="1"/>
  <c r="BH29" i="1"/>
  <c r="CA29" i="1"/>
  <c r="AD29" i="1"/>
  <c r="BI29" i="1"/>
  <c r="BF29" i="1"/>
  <c r="BK29" i="1"/>
  <c r="AR29" i="1"/>
  <c r="W29" i="1"/>
  <c r="BT29" i="1"/>
  <c r="P29" i="1"/>
  <c r="BM29" i="1"/>
  <c r="BV25" i="1"/>
  <c r="BW25" i="1"/>
  <c r="CA25" i="1"/>
  <c r="BY25" i="1"/>
  <c r="BT25" i="1"/>
  <c r="BP25" i="1"/>
  <c r="BO25" i="1"/>
  <c r="BR25" i="1"/>
  <c r="BA25" i="1"/>
  <c r="BF25" i="1"/>
  <c r="BB25" i="1"/>
  <c r="BD25" i="1"/>
  <c r="AU25" i="1"/>
  <c r="AP25" i="1"/>
  <c r="AR25" i="1"/>
  <c r="R25" i="1"/>
  <c r="Y25" i="1"/>
  <c r="U25" i="1"/>
  <c r="AD25" i="1"/>
  <c r="Z25" i="1"/>
  <c r="AB25" i="1"/>
  <c r="AT25" i="1"/>
  <c r="AY25" i="1"/>
  <c r="AW25" i="1"/>
  <c r="AM25" i="1"/>
  <c r="S25" i="1"/>
  <c r="W25" i="1"/>
  <c r="AN25" i="1"/>
  <c r="K25" i="1"/>
  <c r="N25" i="1"/>
  <c r="L25" i="1"/>
  <c r="BM25" i="1"/>
  <c r="BK25" i="1"/>
  <c r="BI25" i="1"/>
  <c r="BH25" i="1"/>
  <c r="P25" i="1"/>
  <c r="BV21" i="1"/>
  <c r="BW21" i="1"/>
  <c r="CA21" i="1"/>
  <c r="BY21" i="1"/>
  <c r="BP21" i="1"/>
  <c r="BO21" i="1"/>
  <c r="BT21" i="1"/>
  <c r="AR21" i="1"/>
  <c r="BR21" i="1"/>
  <c r="BB21" i="1"/>
  <c r="BD21" i="1"/>
  <c r="BF21" i="1"/>
  <c r="BA21" i="1"/>
  <c r="AT21" i="1"/>
  <c r="AY21" i="1"/>
  <c r="AM21" i="1"/>
  <c r="AN21" i="1"/>
  <c r="AW21" i="1"/>
  <c r="AU21" i="1"/>
  <c r="AP21" i="1"/>
  <c r="K21" i="1"/>
  <c r="L21" i="1"/>
  <c r="N21" i="1"/>
  <c r="P21" i="1"/>
  <c r="Y21" i="1"/>
  <c r="R21" i="1"/>
  <c r="S21" i="1"/>
  <c r="U21" i="1"/>
  <c r="AB21" i="1"/>
  <c r="BK21" i="1"/>
  <c r="BH21" i="1"/>
  <c r="Z21" i="1"/>
  <c r="BM21" i="1"/>
  <c r="BI21" i="1"/>
  <c r="AD21" i="1"/>
  <c r="W21" i="1"/>
  <c r="BV17" i="1"/>
  <c r="BW17" i="1"/>
  <c r="BY17" i="1"/>
  <c r="CA17" i="1"/>
  <c r="BT17" i="1"/>
  <c r="BP17" i="1"/>
  <c r="BR17" i="1"/>
  <c r="BF17" i="1"/>
  <c r="BO17" i="1"/>
  <c r="AU17" i="1"/>
  <c r="AY17" i="1"/>
  <c r="BD17" i="1"/>
  <c r="BB17" i="1"/>
  <c r="BA17" i="1"/>
  <c r="AW17" i="1"/>
  <c r="AN17" i="1"/>
  <c r="AT17" i="1"/>
  <c r="AR17" i="1"/>
  <c r="AM17" i="1"/>
  <c r="AP17" i="1"/>
  <c r="L17" i="1"/>
  <c r="K17" i="1"/>
  <c r="N17" i="1"/>
  <c r="P17" i="1"/>
  <c r="U17" i="1"/>
  <c r="R17" i="1"/>
  <c r="AB17" i="1"/>
  <c r="BI17" i="1"/>
  <c r="BK17" i="1"/>
  <c r="Z17" i="1"/>
  <c r="Y17" i="1"/>
  <c r="S17" i="1"/>
  <c r="BM17" i="1"/>
  <c r="BH17" i="1"/>
  <c r="AD17" i="1"/>
  <c r="W17" i="1"/>
  <c r="BV13" i="1"/>
  <c r="BW13" i="1"/>
  <c r="BY13" i="1"/>
  <c r="CA13" i="1"/>
  <c r="BT13" i="1"/>
  <c r="BR13" i="1"/>
  <c r="BP13" i="1"/>
  <c r="BF13" i="1"/>
  <c r="BO13" i="1"/>
  <c r="AY13" i="1"/>
  <c r="BD13" i="1"/>
  <c r="BA13" i="1"/>
  <c r="AT13" i="1"/>
  <c r="BB13" i="1"/>
  <c r="AW13" i="1"/>
  <c r="AB13" i="1"/>
  <c r="AU13" i="1"/>
  <c r="AP13" i="1"/>
  <c r="Y13" i="1"/>
  <c r="Z13" i="1"/>
  <c r="AR13" i="1"/>
  <c r="AN13" i="1"/>
  <c r="AM13" i="1"/>
  <c r="AD13" i="1"/>
  <c r="L13" i="1"/>
  <c r="S13" i="1"/>
  <c r="U13" i="1"/>
  <c r="R13" i="1"/>
  <c r="BI13" i="1"/>
  <c r="BK13" i="1"/>
  <c r="N13" i="1"/>
  <c r="K13" i="1"/>
  <c r="BH13" i="1"/>
  <c r="BM13" i="1"/>
  <c r="W13" i="1"/>
  <c r="P13" i="1"/>
  <c r="BV9" i="1"/>
  <c r="BW9" i="1"/>
  <c r="CA9" i="1"/>
  <c r="BY9" i="1"/>
  <c r="AW9" i="1"/>
  <c r="BT9" i="1"/>
  <c r="BR9" i="1"/>
  <c r="BP9" i="1"/>
  <c r="BO9" i="1"/>
  <c r="BA9" i="1"/>
  <c r="BB9" i="1"/>
  <c r="BD9" i="1"/>
  <c r="BF9" i="1"/>
  <c r="AN9" i="1"/>
  <c r="Z9" i="1"/>
  <c r="Y9" i="1"/>
  <c r="R9" i="1"/>
  <c r="S9" i="1"/>
  <c r="W9" i="1"/>
  <c r="U9" i="1"/>
  <c r="AU9" i="1"/>
  <c r="AP9" i="1"/>
  <c r="AR9" i="1"/>
  <c r="AT9" i="1"/>
  <c r="AY9" i="1"/>
  <c r="AM9" i="1"/>
  <c r="AB9" i="1"/>
  <c r="AD9" i="1"/>
  <c r="K9" i="1"/>
  <c r="BH9" i="1"/>
  <c r="L9" i="1"/>
  <c r="BM9" i="1"/>
  <c r="BI9" i="1"/>
  <c r="N9" i="1"/>
  <c r="BK9" i="1"/>
  <c r="P9" i="1"/>
  <c r="CA300" i="1"/>
  <c r="BY300" i="1"/>
  <c r="BW300" i="1"/>
  <c r="BV300" i="1"/>
  <c r="BP300" i="1"/>
  <c r="BO300" i="1"/>
  <c r="BR300" i="1"/>
  <c r="BT300" i="1"/>
  <c r="BA300" i="1"/>
  <c r="BD300" i="1"/>
  <c r="AY300" i="1"/>
  <c r="AU300" i="1"/>
  <c r="AW300" i="1"/>
  <c r="BF300" i="1"/>
  <c r="BB300" i="1"/>
  <c r="AN300" i="1"/>
  <c r="Z300" i="1"/>
  <c r="AD300" i="1"/>
  <c r="Y300" i="1"/>
  <c r="AM300" i="1"/>
  <c r="AB300" i="1"/>
  <c r="AT300" i="1"/>
  <c r="AP300" i="1"/>
  <c r="U300" i="1"/>
  <c r="R300" i="1"/>
  <c r="AR300" i="1"/>
  <c r="W300" i="1"/>
  <c r="S300" i="1"/>
  <c r="K300" i="1"/>
  <c r="L300" i="1"/>
  <c r="N300" i="1"/>
  <c r="BK300" i="1"/>
  <c r="BH300" i="1"/>
  <c r="BM300" i="1"/>
  <c r="BI300" i="1"/>
  <c r="P300" i="1"/>
  <c r="CA296" i="1"/>
  <c r="BY296" i="1"/>
  <c r="BV296" i="1"/>
  <c r="BW296" i="1"/>
  <c r="BP296" i="1"/>
  <c r="BO296" i="1"/>
  <c r="BR296" i="1"/>
  <c r="AY296" i="1"/>
  <c r="BD296" i="1"/>
  <c r="BA296" i="1"/>
  <c r="BB296" i="1"/>
  <c r="AW296" i="1"/>
  <c r="BF296" i="1"/>
  <c r="AU296" i="1"/>
  <c r="BT296" i="1"/>
  <c r="S296" i="1"/>
  <c r="AM296" i="1"/>
  <c r="N296" i="1"/>
  <c r="AP296" i="1"/>
  <c r="AR296" i="1"/>
  <c r="P296" i="1"/>
  <c r="AT296" i="1"/>
  <c r="AV296" i="1" s="1"/>
  <c r="AN296" i="1"/>
  <c r="W296" i="1"/>
  <c r="U296" i="1"/>
  <c r="R296" i="1"/>
  <c r="K296" i="1"/>
  <c r="L296" i="1"/>
  <c r="Y296" i="1"/>
  <c r="AB296" i="1"/>
  <c r="Z296" i="1"/>
  <c r="BM296" i="1"/>
  <c r="BH296" i="1"/>
  <c r="BI296" i="1"/>
  <c r="BK296" i="1"/>
  <c r="AD296" i="1"/>
  <c r="CA292" i="1"/>
  <c r="BY292" i="1"/>
  <c r="BV292" i="1"/>
  <c r="BW292" i="1"/>
  <c r="BP292" i="1"/>
  <c r="BO292" i="1"/>
  <c r="BT292" i="1"/>
  <c r="BR292" i="1"/>
  <c r="BD292" i="1"/>
  <c r="AY292" i="1"/>
  <c r="BF292" i="1"/>
  <c r="BA292" i="1"/>
  <c r="BB292" i="1"/>
  <c r="AW292" i="1"/>
  <c r="AU292" i="1"/>
  <c r="AP292" i="1"/>
  <c r="U292" i="1"/>
  <c r="R292" i="1"/>
  <c r="AR292" i="1"/>
  <c r="S292" i="1"/>
  <c r="AN292" i="1"/>
  <c r="AD292" i="1"/>
  <c r="Z292" i="1"/>
  <c r="AT292" i="1"/>
  <c r="AB292" i="1"/>
  <c r="AM292" i="1"/>
  <c r="W292" i="1"/>
  <c r="Y292" i="1"/>
  <c r="L292" i="1"/>
  <c r="K292" i="1"/>
  <c r="N292" i="1"/>
  <c r="BI292" i="1"/>
  <c r="BK292" i="1"/>
  <c r="BH292" i="1"/>
  <c r="BM292" i="1"/>
  <c r="P292" i="1"/>
  <c r="BV288" i="1"/>
  <c r="BW288" i="1"/>
  <c r="BY288" i="1"/>
  <c r="CA288" i="1"/>
  <c r="BO288" i="1"/>
  <c r="BT288" i="1"/>
  <c r="BA288" i="1"/>
  <c r="BF288" i="1"/>
  <c r="BB288" i="1"/>
  <c r="BR288" i="1"/>
  <c r="BP288" i="1"/>
  <c r="BD288" i="1"/>
  <c r="AM288" i="1"/>
  <c r="AR288" i="1"/>
  <c r="W288" i="1"/>
  <c r="AP288" i="1"/>
  <c r="Y288" i="1"/>
  <c r="S288" i="1"/>
  <c r="K288" i="1"/>
  <c r="Z288" i="1"/>
  <c r="R288" i="1"/>
  <c r="U288" i="1"/>
  <c r="AN288" i="1"/>
  <c r="AD288" i="1"/>
  <c r="L288" i="1"/>
  <c r="N288" i="1"/>
  <c r="AB288" i="1"/>
  <c r="P288" i="1"/>
  <c r="AU288" i="1"/>
  <c r="AW288" i="1"/>
  <c r="BM288" i="1"/>
  <c r="BK288" i="1"/>
  <c r="BI288" i="1"/>
  <c r="AT288" i="1"/>
  <c r="BH288" i="1"/>
  <c r="AY288" i="1"/>
  <c r="CA284" i="1"/>
  <c r="BY284" i="1"/>
  <c r="BV284" i="1"/>
  <c r="BW284" i="1"/>
  <c r="BR284" i="1"/>
  <c r="BP284" i="1"/>
  <c r="BO284" i="1"/>
  <c r="AY284" i="1"/>
  <c r="AU284" i="1"/>
  <c r="BT284" i="1"/>
  <c r="AT284" i="1"/>
  <c r="AW284" i="1"/>
  <c r="Z284" i="1"/>
  <c r="AN284" i="1"/>
  <c r="AD284" i="1"/>
  <c r="U284" i="1"/>
  <c r="R284" i="1"/>
  <c r="P284" i="1"/>
  <c r="AM284" i="1"/>
  <c r="Y284" i="1"/>
  <c r="S284" i="1"/>
  <c r="N284" i="1"/>
  <c r="AP284" i="1"/>
  <c r="AR284" i="1"/>
  <c r="AB284" i="1"/>
  <c r="W284" i="1"/>
  <c r="L284" i="1"/>
  <c r="K284" i="1"/>
  <c r="BA284" i="1"/>
  <c r="BD284" i="1"/>
  <c r="BB284" i="1"/>
  <c r="BK284" i="1"/>
  <c r="BH284" i="1"/>
  <c r="BM284" i="1"/>
  <c r="BI284" i="1"/>
  <c r="BF284" i="1"/>
  <c r="BV280" i="1"/>
  <c r="BW280" i="1"/>
  <c r="BY280" i="1"/>
  <c r="CA280" i="1"/>
  <c r="BB280" i="1"/>
  <c r="BF280" i="1"/>
  <c r="BD280" i="1"/>
  <c r="BA280" i="1"/>
  <c r="AY280" i="1"/>
  <c r="AW280" i="1"/>
  <c r="AP280" i="1"/>
  <c r="AM280" i="1"/>
  <c r="AN280" i="1"/>
  <c r="W280" i="1"/>
  <c r="AU280" i="1"/>
  <c r="S280" i="1"/>
  <c r="AT280" i="1"/>
  <c r="R280" i="1"/>
  <c r="AR280" i="1"/>
  <c r="U280" i="1"/>
  <c r="L280" i="1"/>
  <c r="P280" i="1"/>
  <c r="K280" i="1"/>
  <c r="N280" i="1"/>
  <c r="Y280" i="1"/>
  <c r="BO280" i="1"/>
  <c r="BP280" i="1"/>
  <c r="AB280" i="1"/>
  <c r="BR280" i="1"/>
  <c r="BH280" i="1"/>
  <c r="BK280" i="1"/>
  <c r="Z280" i="1"/>
  <c r="BI280" i="1"/>
  <c r="BM280" i="1"/>
  <c r="BT280" i="1"/>
  <c r="AD280" i="1"/>
  <c r="N276" i="1"/>
  <c r="AW276" i="1"/>
  <c r="S276" i="1"/>
  <c r="AN276" i="1"/>
  <c r="AU276" i="1"/>
  <c r="BP276" i="1"/>
  <c r="Z276" i="1"/>
  <c r="BV276" i="1"/>
  <c r="AY276" i="1"/>
  <c r="BW276" i="1"/>
  <c r="K276" i="1"/>
  <c r="BB276" i="1"/>
  <c r="BR276" i="1"/>
  <c r="P276" i="1"/>
  <c r="AP276" i="1"/>
  <c r="AM276" i="1"/>
  <c r="Y276" i="1"/>
  <c r="BO276" i="1"/>
  <c r="R276" i="1"/>
  <c r="T276" i="1" s="1"/>
  <c r="BD276" i="1"/>
  <c r="L276" i="1"/>
  <c r="BY276" i="1"/>
  <c r="BA276" i="1"/>
  <c r="U276" i="1"/>
  <c r="AB276" i="1"/>
  <c r="AT276" i="1"/>
  <c r="BI276" i="1"/>
  <c r="BT276" i="1"/>
  <c r="AR276" i="1"/>
  <c r="BH276" i="1"/>
  <c r="AD276" i="1"/>
  <c r="BF276" i="1"/>
  <c r="CA276" i="1"/>
  <c r="W276" i="1"/>
  <c r="BK276" i="1"/>
  <c r="BM276" i="1"/>
  <c r="BV272" i="1"/>
  <c r="BW272" i="1"/>
  <c r="BY272" i="1"/>
  <c r="CA272" i="1"/>
  <c r="BO272" i="1"/>
  <c r="BT272" i="1"/>
  <c r="BF272" i="1"/>
  <c r="AY272" i="1"/>
  <c r="BD272" i="1"/>
  <c r="BA272" i="1"/>
  <c r="BR272" i="1"/>
  <c r="BP272" i="1"/>
  <c r="BB272" i="1"/>
  <c r="Y272" i="1"/>
  <c r="AB272" i="1"/>
  <c r="U272" i="1"/>
  <c r="K272" i="1"/>
  <c r="AW272" i="1"/>
  <c r="AD272" i="1"/>
  <c r="Z272" i="1"/>
  <c r="W272" i="1"/>
  <c r="AU272" i="1"/>
  <c r="S272" i="1"/>
  <c r="AT272" i="1"/>
  <c r="R272" i="1"/>
  <c r="L272" i="1"/>
  <c r="P272" i="1"/>
  <c r="N272" i="1"/>
  <c r="AP272" i="1"/>
  <c r="AM272" i="1"/>
  <c r="AN272" i="1"/>
  <c r="BI272" i="1"/>
  <c r="BH272" i="1"/>
  <c r="BM272" i="1"/>
  <c r="BK272" i="1"/>
  <c r="AR272" i="1"/>
  <c r="CA268" i="1"/>
  <c r="BY268" i="1"/>
  <c r="BV268" i="1"/>
  <c r="BW268" i="1"/>
  <c r="BP268" i="1"/>
  <c r="BO268" i="1"/>
  <c r="BR268" i="1"/>
  <c r="AW268" i="1"/>
  <c r="AT268" i="1"/>
  <c r="BB268" i="1"/>
  <c r="BA268" i="1"/>
  <c r="BT268" i="1"/>
  <c r="AY268" i="1"/>
  <c r="AU268" i="1"/>
  <c r="BF268" i="1"/>
  <c r="BD268" i="1"/>
  <c r="Z268" i="1"/>
  <c r="AM268" i="1"/>
  <c r="AB268" i="1"/>
  <c r="Y268" i="1"/>
  <c r="AP268" i="1"/>
  <c r="AR268" i="1"/>
  <c r="U268" i="1"/>
  <c r="R268" i="1"/>
  <c r="W268" i="1"/>
  <c r="P268" i="1"/>
  <c r="AN268" i="1"/>
  <c r="AD268" i="1"/>
  <c r="S268" i="1"/>
  <c r="L268" i="1"/>
  <c r="K268" i="1"/>
  <c r="N268" i="1"/>
  <c r="BK268" i="1"/>
  <c r="BH268" i="1"/>
  <c r="BM268" i="1"/>
  <c r="BI268" i="1"/>
  <c r="BV264" i="1"/>
  <c r="BW264" i="1"/>
  <c r="BY264" i="1"/>
  <c r="CA264" i="1"/>
  <c r="BO264" i="1"/>
  <c r="BT264" i="1"/>
  <c r="BP264" i="1"/>
  <c r="AY264" i="1"/>
  <c r="BR264" i="1"/>
  <c r="AN264" i="1"/>
  <c r="Z264" i="1"/>
  <c r="U264" i="1"/>
  <c r="AB264" i="1"/>
  <c r="AP264" i="1"/>
  <c r="AW264" i="1"/>
  <c r="W264" i="1"/>
  <c r="AM264" i="1"/>
  <c r="AD264" i="1"/>
  <c r="S264" i="1"/>
  <c r="AU264" i="1"/>
  <c r="R264" i="1"/>
  <c r="L264" i="1"/>
  <c r="P264" i="1"/>
  <c r="AT264" i="1"/>
  <c r="AR264" i="1"/>
  <c r="N264" i="1"/>
  <c r="K264" i="1"/>
  <c r="Y264" i="1"/>
  <c r="BA264" i="1"/>
  <c r="BD264" i="1"/>
  <c r="BB264" i="1"/>
  <c r="BK264" i="1"/>
  <c r="BI264" i="1"/>
  <c r="BH264" i="1"/>
  <c r="BM264" i="1"/>
  <c r="BF264" i="1"/>
  <c r="BV260" i="1"/>
  <c r="BW260" i="1"/>
  <c r="BY260" i="1"/>
  <c r="CA260" i="1"/>
  <c r="BO260" i="1"/>
  <c r="BT260" i="1"/>
  <c r="BD260" i="1"/>
  <c r="BA260" i="1"/>
  <c r="AY260" i="1"/>
  <c r="BF260" i="1"/>
  <c r="BB260" i="1"/>
  <c r="BP260" i="1"/>
  <c r="BR260" i="1"/>
  <c r="AT260" i="1"/>
  <c r="AN260" i="1"/>
  <c r="AP260" i="1"/>
  <c r="AM260" i="1"/>
  <c r="W260" i="1"/>
  <c r="U260" i="1"/>
  <c r="AR260" i="1"/>
  <c r="AW260" i="1"/>
  <c r="S260" i="1"/>
  <c r="P260" i="1"/>
  <c r="AU260" i="1"/>
  <c r="R260" i="1"/>
  <c r="N260" i="1"/>
  <c r="K260" i="1"/>
  <c r="L260" i="1"/>
  <c r="AB260" i="1"/>
  <c r="Y260" i="1"/>
  <c r="BI260" i="1"/>
  <c r="BH260" i="1"/>
  <c r="BM260" i="1"/>
  <c r="BK260" i="1"/>
  <c r="Z260" i="1"/>
  <c r="AD260" i="1"/>
  <c r="BV256" i="1"/>
  <c r="BW256" i="1"/>
  <c r="BY256" i="1"/>
  <c r="CA256" i="1"/>
  <c r="BP256" i="1"/>
  <c r="BT256" i="1"/>
  <c r="BR256" i="1"/>
  <c r="BF256" i="1"/>
  <c r="AT256" i="1"/>
  <c r="BA256" i="1"/>
  <c r="BD256" i="1"/>
  <c r="BO256" i="1"/>
  <c r="BB256" i="1"/>
  <c r="AW256" i="1"/>
  <c r="AM256" i="1"/>
  <c r="AU256" i="1"/>
  <c r="AR256" i="1"/>
  <c r="AN256" i="1"/>
  <c r="AY256" i="1"/>
  <c r="K256" i="1"/>
  <c r="AP256" i="1"/>
  <c r="N256" i="1"/>
  <c r="L256" i="1"/>
  <c r="P256" i="1"/>
  <c r="S256" i="1"/>
  <c r="R256" i="1"/>
  <c r="AB256" i="1"/>
  <c r="U256" i="1"/>
  <c r="Z256" i="1"/>
  <c r="Y256" i="1"/>
  <c r="BK256" i="1"/>
  <c r="BH256" i="1"/>
  <c r="BI256" i="1"/>
  <c r="BM256" i="1"/>
  <c r="AD256" i="1"/>
  <c r="W256" i="1"/>
  <c r="BV252" i="1"/>
  <c r="BW252" i="1"/>
  <c r="BY252" i="1"/>
  <c r="CA252" i="1"/>
  <c r="BT252" i="1"/>
  <c r="BR252" i="1"/>
  <c r="BO252" i="1"/>
  <c r="BP252" i="1"/>
  <c r="BA252" i="1"/>
  <c r="AW252" i="1"/>
  <c r="BD252" i="1"/>
  <c r="AU252" i="1"/>
  <c r="AT252" i="1"/>
  <c r="BB252" i="1"/>
  <c r="BF252" i="1"/>
  <c r="Z252" i="1"/>
  <c r="AY252" i="1"/>
  <c r="AB252" i="1"/>
  <c r="AD252" i="1"/>
  <c r="Y252" i="1"/>
  <c r="N252" i="1"/>
  <c r="L252" i="1"/>
  <c r="P252" i="1"/>
  <c r="K252" i="1"/>
  <c r="U252" i="1"/>
  <c r="AP252" i="1"/>
  <c r="BK252" i="1"/>
  <c r="BI252" i="1"/>
  <c r="AN252" i="1"/>
  <c r="AM252" i="1"/>
  <c r="BH252" i="1"/>
  <c r="AR252" i="1"/>
  <c r="BM252" i="1"/>
  <c r="R252" i="1"/>
  <c r="S252" i="1"/>
  <c r="W252" i="1"/>
  <c r="BV248" i="1"/>
  <c r="BB248" i="1"/>
  <c r="BW248" i="1"/>
  <c r="AU248" i="1"/>
  <c r="S248" i="1"/>
  <c r="BP248" i="1"/>
  <c r="Z248" i="1"/>
  <c r="AM248" i="1"/>
  <c r="AN248" i="1"/>
  <c r="BA248" i="1"/>
  <c r="BC248" i="1" s="1"/>
  <c r="BR248" i="1"/>
  <c r="AW248" i="1"/>
  <c r="AP248" i="1"/>
  <c r="Y248" i="1"/>
  <c r="BY248" i="1"/>
  <c r="R248" i="1"/>
  <c r="AT248" i="1"/>
  <c r="N248" i="1"/>
  <c r="AB248" i="1"/>
  <c r="K248" i="1"/>
  <c r="BD248" i="1"/>
  <c r="L248" i="1"/>
  <c r="BO248" i="1"/>
  <c r="U248" i="1"/>
  <c r="BK248" i="1"/>
  <c r="AD248" i="1"/>
  <c r="W248" i="1"/>
  <c r="BH248" i="1"/>
  <c r="BF248" i="1"/>
  <c r="P248" i="1"/>
  <c r="BI248" i="1"/>
  <c r="CA248" i="1"/>
  <c r="AY248" i="1"/>
  <c r="AR248" i="1"/>
  <c r="BT248" i="1"/>
  <c r="BM248" i="1"/>
  <c r="BW244" i="1"/>
  <c r="Z244" i="1"/>
  <c r="BP244" i="1"/>
  <c r="AN244" i="1"/>
  <c r="BO244" i="1"/>
  <c r="AT244" i="1"/>
  <c r="S244" i="1"/>
  <c r="Y244" i="1"/>
  <c r="BB244" i="1"/>
  <c r="AU244" i="1"/>
  <c r="AW244" i="1"/>
  <c r="U244" i="1"/>
  <c r="BA244" i="1"/>
  <c r="R244" i="1"/>
  <c r="L244" i="1"/>
  <c r="BV244" i="1"/>
  <c r="BD244" i="1"/>
  <c r="AB244" i="1"/>
  <c r="K244" i="1"/>
  <c r="BY244" i="1"/>
  <c r="AM244" i="1"/>
  <c r="BR244" i="1"/>
  <c r="N244" i="1"/>
  <c r="AP244" i="1"/>
  <c r="BT244" i="1"/>
  <c r="BH244" i="1"/>
  <c r="W244" i="1"/>
  <c r="CA244" i="1"/>
  <c r="AD244" i="1"/>
  <c r="BK244" i="1"/>
  <c r="AR244" i="1"/>
  <c r="P244" i="1"/>
  <c r="BF244" i="1"/>
  <c r="BI244" i="1"/>
  <c r="AY244" i="1"/>
  <c r="BM244" i="1"/>
  <c r="BV240" i="1"/>
  <c r="BW240" i="1"/>
  <c r="CA240" i="1"/>
  <c r="BY240" i="1"/>
  <c r="AW240" i="1"/>
  <c r="AU240" i="1"/>
  <c r="AB240" i="1"/>
  <c r="R240" i="1"/>
  <c r="W240" i="1"/>
  <c r="AR240" i="1"/>
  <c r="AM240" i="1"/>
  <c r="AD240" i="1"/>
  <c r="S240" i="1"/>
  <c r="AT240" i="1"/>
  <c r="AV240" i="1" s="1"/>
  <c r="AY240" i="1"/>
  <c r="AN240" i="1"/>
  <c r="Y240" i="1"/>
  <c r="U240" i="1"/>
  <c r="L240" i="1"/>
  <c r="P240" i="1"/>
  <c r="N240" i="1"/>
  <c r="Z240" i="1"/>
  <c r="K240" i="1"/>
  <c r="AP240" i="1"/>
  <c r="BA240" i="1"/>
  <c r="BD240" i="1"/>
  <c r="BR240" i="1"/>
  <c r="BO240" i="1"/>
  <c r="BM240" i="1"/>
  <c r="BB240" i="1"/>
  <c r="BI240" i="1"/>
  <c r="BK240" i="1"/>
  <c r="BP240" i="1"/>
  <c r="BH240" i="1"/>
  <c r="BT240" i="1"/>
  <c r="BF240" i="1"/>
  <c r="BV236" i="1"/>
  <c r="BW236" i="1"/>
  <c r="CA236" i="1"/>
  <c r="U236" i="1"/>
  <c r="BY236" i="1"/>
  <c r="BT236" i="1"/>
  <c r="BP236" i="1"/>
  <c r="BR236" i="1"/>
  <c r="BO236" i="1"/>
  <c r="AR236" i="1"/>
  <c r="AM236" i="1"/>
  <c r="AD236" i="1"/>
  <c r="S236" i="1"/>
  <c r="AN236" i="1"/>
  <c r="Y236" i="1"/>
  <c r="AP236" i="1"/>
  <c r="Z236" i="1"/>
  <c r="R236" i="1"/>
  <c r="L236" i="1"/>
  <c r="P236" i="1"/>
  <c r="AB236" i="1"/>
  <c r="N236" i="1"/>
  <c r="W236" i="1"/>
  <c r="K236" i="1"/>
  <c r="AW236" i="1"/>
  <c r="AT236" i="1"/>
  <c r="BA236" i="1"/>
  <c r="BD236" i="1"/>
  <c r="BB236" i="1"/>
  <c r="BI236" i="1"/>
  <c r="BK236" i="1"/>
  <c r="AU236" i="1"/>
  <c r="BH236" i="1"/>
  <c r="BM236" i="1"/>
  <c r="BF236" i="1"/>
  <c r="AY236" i="1"/>
  <c r="BV232" i="1"/>
  <c r="BW232" i="1"/>
  <c r="CA232" i="1"/>
  <c r="BY232" i="1"/>
  <c r="BP232" i="1"/>
  <c r="BR232" i="1"/>
  <c r="BA232" i="1"/>
  <c r="BO232" i="1"/>
  <c r="BB232" i="1"/>
  <c r="BT232" i="1"/>
  <c r="BD232" i="1"/>
  <c r="BF232" i="1"/>
  <c r="AM232" i="1"/>
  <c r="AD232" i="1"/>
  <c r="AT232" i="1"/>
  <c r="AY232" i="1"/>
  <c r="AN232" i="1"/>
  <c r="Y232" i="1"/>
  <c r="AP232" i="1"/>
  <c r="AR232" i="1"/>
  <c r="AW232" i="1"/>
  <c r="Z232" i="1"/>
  <c r="AU232" i="1"/>
  <c r="AV232" i="1" s="1"/>
  <c r="AB232" i="1"/>
  <c r="N232" i="1"/>
  <c r="K232" i="1"/>
  <c r="L232" i="1"/>
  <c r="P232" i="1"/>
  <c r="R232" i="1"/>
  <c r="S232" i="1"/>
  <c r="U232" i="1"/>
  <c r="BI232" i="1"/>
  <c r="BH232" i="1"/>
  <c r="BM232" i="1"/>
  <c r="BK232" i="1"/>
  <c r="W232" i="1"/>
  <c r="N228" i="1"/>
  <c r="AN228" i="1"/>
  <c r="BV228" i="1"/>
  <c r="AW228" i="1"/>
  <c r="S228" i="1"/>
  <c r="BP228" i="1"/>
  <c r="BW228" i="1"/>
  <c r="BO228" i="1"/>
  <c r="AT228" i="1"/>
  <c r="AU228" i="1"/>
  <c r="Z228" i="1"/>
  <c r="R228" i="1"/>
  <c r="BB228" i="1"/>
  <c r="AM228" i="1"/>
  <c r="AB228" i="1"/>
  <c r="BD228" i="1"/>
  <c r="P228" i="1"/>
  <c r="BY228" i="1"/>
  <c r="BA228" i="1"/>
  <c r="BR228" i="1"/>
  <c r="Y228" i="1"/>
  <c r="L228" i="1"/>
  <c r="U228" i="1"/>
  <c r="AP228" i="1"/>
  <c r="K228" i="1"/>
  <c r="CA228" i="1"/>
  <c r="W228" i="1"/>
  <c r="AR228" i="1"/>
  <c r="BT228" i="1"/>
  <c r="BH228" i="1"/>
  <c r="BK228" i="1"/>
  <c r="AD228" i="1"/>
  <c r="BI228" i="1"/>
  <c r="BF228" i="1"/>
  <c r="AY228" i="1"/>
  <c r="BM228" i="1"/>
  <c r="BV224" i="1"/>
  <c r="BW224" i="1"/>
  <c r="BY224" i="1"/>
  <c r="CA224" i="1"/>
  <c r="BT224" i="1"/>
  <c r="BO224" i="1"/>
  <c r="BR224" i="1"/>
  <c r="BP224" i="1"/>
  <c r="BD224" i="1"/>
  <c r="BA224" i="1"/>
  <c r="BB224" i="1"/>
  <c r="BF224" i="1"/>
  <c r="S224" i="1"/>
  <c r="W224" i="1"/>
  <c r="AR224" i="1"/>
  <c r="AM224" i="1"/>
  <c r="AN224" i="1"/>
  <c r="Y224" i="1"/>
  <c r="U224" i="1"/>
  <c r="P224" i="1"/>
  <c r="Z224" i="1"/>
  <c r="AP224" i="1"/>
  <c r="AD224" i="1"/>
  <c r="AB224" i="1"/>
  <c r="R224" i="1"/>
  <c r="K224" i="1"/>
  <c r="N224" i="1"/>
  <c r="L224" i="1"/>
  <c r="AW224" i="1"/>
  <c r="AT224" i="1"/>
  <c r="BM224" i="1"/>
  <c r="BI224" i="1"/>
  <c r="BK224" i="1"/>
  <c r="AY224" i="1"/>
  <c r="AU224" i="1"/>
  <c r="BH224" i="1"/>
  <c r="BV220" i="1"/>
  <c r="BW220" i="1"/>
  <c r="BY220" i="1"/>
  <c r="CA220" i="1"/>
  <c r="BR220" i="1"/>
  <c r="BT220" i="1"/>
  <c r="AW220" i="1"/>
  <c r="BO220" i="1"/>
  <c r="AU220" i="1"/>
  <c r="BP220" i="1"/>
  <c r="AN220" i="1"/>
  <c r="AR220" i="1"/>
  <c r="P220" i="1"/>
  <c r="AM220" i="1"/>
  <c r="AP220" i="1"/>
  <c r="Y220" i="1"/>
  <c r="W220" i="1"/>
  <c r="U220" i="1"/>
  <c r="AY220" i="1"/>
  <c r="AD220" i="1"/>
  <c r="Z220" i="1"/>
  <c r="R220" i="1"/>
  <c r="AT220" i="1"/>
  <c r="K220" i="1"/>
  <c r="S220" i="1"/>
  <c r="AB220" i="1"/>
  <c r="N220" i="1"/>
  <c r="L220" i="1"/>
  <c r="BD220" i="1"/>
  <c r="BA220" i="1"/>
  <c r="BB220" i="1"/>
  <c r="BM220" i="1"/>
  <c r="BH220" i="1"/>
  <c r="BI220" i="1"/>
  <c r="BK220" i="1"/>
  <c r="BF220" i="1"/>
  <c r="BV216" i="1"/>
  <c r="BW216" i="1"/>
  <c r="CA216" i="1"/>
  <c r="BY216" i="1"/>
  <c r="BT216" i="1"/>
  <c r="BO216" i="1"/>
  <c r="BP216" i="1"/>
  <c r="BR216" i="1"/>
  <c r="AW216" i="1"/>
  <c r="BD216" i="1"/>
  <c r="BF216" i="1"/>
  <c r="BB216" i="1"/>
  <c r="BA216" i="1"/>
  <c r="U216" i="1"/>
  <c r="AU216" i="1"/>
  <c r="W216" i="1"/>
  <c r="R216" i="1"/>
  <c r="AM216" i="1"/>
  <c r="S216" i="1"/>
  <c r="AT216" i="1"/>
  <c r="AY216" i="1"/>
  <c r="AN216" i="1"/>
  <c r="AR216" i="1"/>
  <c r="L216" i="1"/>
  <c r="P216" i="1"/>
  <c r="N216" i="1"/>
  <c r="K216" i="1"/>
  <c r="AP216" i="1"/>
  <c r="Y216" i="1"/>
  <c r="AB216" i="1"/>
  <c r="BI216" i="1"/>
  <c r="BK216" i="1"/>
  <c r="BH216" i="1"/>
  <c r="Z216" i="1"/>
  <c r="BM216" i="1"/>
  <c r="AD216" i="1"/>
  <c r="BV212" i="1"/>
  <c r="BW212" i="1"/>
  <c r="CA212" i="1"/>
  <c r="BY212" i="1"/>
  <c r="BP212" i="1"/>
  <c r="BR212" i="1"/>
  <c r="BT212" i="1"/>
  <c r="BD212" i="1"/>
  <c r="BF212" i="1"/>
  <c r="AW212" i="1"/>
  <c r="BB212" i="1"/>
  <c r="BA212" i="1"/>
  <c r="BO212" i="1"/>
  <c r="BQ212" i="1" s="1"/>
  <c r="AR212" i="1"/>
  <c r="AB212" i="1"/>
  <c r="AM212" i="1"/>
  <c r="AT212" i="1"/>
  <c r="AY212" i="1"/>
  <c r="AD212" i="1"/>
  <c r="AN212" i="1"/>
  <c r="Z212" i="1"/>
  <c r="AP212" i="1"/>
  <c r="P212" i="1"/>
  <c r="N212" i="1"/>
  <c r="K212" i="1"/>
  <c r="Y212" i="1"/>
  <c r="AU212" i="1"/>
  <c r="L212" i="1"/>
  <c r="U212" i="1"/>
  <c r="BH212" i="1"/>
  <c r="S212" i="1"/>
  <c r="BM212" i="1"/>
  <c r="R212" i="1"/>
  <c r="BK212" i="1"/>
  <c r="BI212" i="1"/>
  <c r="W212" i="1"/>
  <c r="BV208" i="1"/>
  <c r="BW208" i="1"/>
  <c r="CA208" i="1"/>
  <c r="BY208" i="1"/>
  <c r="BP208" i="1"/>
  <c r="BR208" i="1"/>
  <c r="BO208" i="1"/>
  <c r="BF208" i="1"/>
  <c r="BD208" i="1"/>
  <c r="BT208" i="1"/>
  <c r="BB208" i="1"/>
  <c r="AW208" i="1"/>
  <c r="BA208" i="1"/>
  <c r="AM208" i="1"/>
  <c r="AT208" i="1"/>
  <c r="AY208" i="1"/>
  <c r="AD208" i="1"/>
  <c r="AN208" i="1"/>
  <c r="Z208" i="1"/>
  <c r="AP208" i="1"/>
  <c r="AU208" i="1"/>
  <c r="AR208" i="1"/>
  <c r="Y208" i="1"/>
  <c r="AB208" i="1"/>
  <c r="K208" i="1"/>
  <c r="L208" i="1"/>
  <c r="P208" i="1"/>
  <c r="N208" i="1"/>
  <c r="U208" i="1"/>
  <c r="BH208" i="1"/>
  <c r="R208" i="1"/>
  <c r="BM208" i="1"/>
  <c r="BK208" i="1"/>
  <c r="BI208" i="1"/>
  <c r="S208" i="1"/>
  <c r="W208" i="1"/>
  <c r="BB204" i="1"/>
  <c r="BW204" i="1"/>
  <c r="AM204" i="1"/>
  <c r="Z204" i="1"/>
  <c r="AT204" i="1"/>
  <c r="BV204" i="1"/>
  <c r="BO204" i="1"/>
  <c r="BP204" i="1"/>
  <c r="AN204" i="1"/>
  <c r="S204" i="1"/>
  <c r="K204" i="1"/>
  <c r="Y204" i="1"/>
  <c r="AB204" i="1"/>
  <c r="AP204" i="1"/>
  <c r="AW204" i="1"/>
  <c r="BD204" i="1"/>
  <c r="R204" i="1"/>
  <c r="BA204" i="1"/>
  <c r="BY204" i="1"/>
  <c r="N204" i="1"/>
  <c r="L204" i="1"/>
  <c r="BR204" i="1"/>
  <c r="U204" i="1"/>
  <c r="AU204" i="1"/>
  <c r="AR204" i="1"/>
  <c r="BT204" i="1"/>
  <c r="BK204" i="1"/>
  <c r="BI204" i="1"/>
  <c r="AY204" i="1"/>
  <c r="CA204" i="1"/>
  <c r="BF204" i="1"/>
  <c r="W204" i="1"/>
  <c r="AD204" i="1"/>
  <c r="BH204" i="1"/>
  <c r="P204" i="1"/>
  <c r="BM204" i="1"/>
  <c r="BV200" i="1"/>
  <c r="BW200" i="1"/>
  <c r="BY200" i="1"/>
  <c r="CA200" i="1"/>
  <c r="BT200" i="1"/>
  <c r="BP200" i="1"/>
  <c r="BR200" i="1"/>
  <c r="BO200" i="1"/>
  <c r="BF200" i="1"/>
  <c r="AU200" i="1"/>
  <c r="BD200" i="1"/>
  <c r="BB200" i="1"/>
  <c r="BA200" i="1"/>
  <c r="AT200" i="1"/>
  <c r="AN200" i="1"/>
  <c r="AD200" i="1"/>
  <c r="S200" i="1"/>
  <c r="AW200" i="1"/>
  <c r="W200" i="1"/>
  <c r="AR200" i="1"/>
  <c r="AP200" i="1"/>
  <c r="AM200" i="1"/>
  <c r="AY200" i="1"/>
  <c r="U200" i="1"/>
  <c r="Y200" i="1"/>
  <c r="Z200" i="1"/>
  <c r="R200" i="1"/>
  <c r="AB200" i="1"/>
  <c r="L200" i="1"/>
  <c r="N200" i="1"/>
  <c r="K200" i="1"/>
  <c r="BM200" i="1"/>
  <c r="BH200" i="1"/>
  <c r="BI200" i="1"/>
  <c r="BK200" i="1"/>
  <c r="P200" i="1"/>
  <c r="BY196" i="1"/>
  <c r="AU196" i="1"/>
  <c r="S196" i="1"/>
  <c r="Y196" i="1"/>
  <c r="BP196" i="1"/>
  <c r="BD196" i="1"/>
  <c r="Z196" i="1"/>
  <c r="BW196" i="1"/>
  <c r="CA196" i="1"/>
  <c r="AT196" i="1"/>
  <c r="AV196" i="1" s="1"/>
  <c r="AW196" i="1"/>
  <c r="BB196" i="1"/>
  <c r="R196" i="1"/>
  <c r="BO196" i="1"/>
  <c r="BR196" i="1"/>
  <c r="BV196" i="1"/>
  <c r="BX196" i="1" s="1"/>
  <c r="AB196" i="1"/>
  <c r="AN196" i="1"/>
  <c r="AM196" i="1"/>
  <c r="K196" i="1"/>
  <c r="L196" i="1"/>
  <c r="AP196" i="1"/>
  <c r="N196" i="1"/>
  <c r="BA196" i="1"/>
  <c r="U196" i="1"/>
  <c r="AD196" i="1"/>
  <c r="BI196" i="1"/>
  <c r="BT196" i="1"/>
  <c r="BF196" i="1"/>
  <c r="AR196" i="1"/>
  <c r="W196" i="1"/>
  <c r="BH196" i="1"/>
  <c r="BK196" i="1"/>
  <c r="AY196" i="1"/>
  <c r="P196" i="1"/>
  <c r="BM196" i="1"/>
  <c r="BV192" i="1"/>
  <c r="BW192" i="1"/>
  <c r="CA192" i="1"/>
  <c r="BY192" i="1"/>
  <c r="BT192" i="1"/>
  <c r="BR192" i="1"/>
  <c r="BP192" i="1"/>
  <c r="BO192" i="1"/>
  <c r="BF192" i="1"/>
  <c r="BB192" i="1"/>
  <c r="BD192" i="1"/>
  <c r="BA192" i="1"/>
  <c r="AU192" i="1"/>
  <c r="AR192" i="1"/>
  <c r="AP192" i="1"/>
  <c r="AT192" i="1"/>
  <c r="AY192" i="1"/>
  <c r="AW192" i="1"/>
  <c r="AM192" i="1"/>
  <c r="L192" i="1"/>
  <c r="P192" i="1"/>
  <c r="N192" i="1"/>
  <c r="AN192" i="1"/>
  <c r="K192" i="1"/>
  <c r="Z192" i="1"/>
  <c r="AB192" i="1"/>
  <c r="Y192" i="1"/>
  <c r="U192" i="1"/>
  <c r="R192" i="1"/>
  <c r="BK192" i="1"/>
  <c r="BI192" i="1"/>
  <c r="BH192" i="1"/>
  <c r="BM192" i="1"/>
  <c r="S192" i="1"/>
  <c r="AD192" i="1"/>
  <c r="W192" i="1"/>
  <c r="BV188" i="1"/>
  <c r="BW188" i="1"/>
  <c r="BY188" i="1"/>
  <c r="CA188" i="1"/>
  <c r="BP188" i="1"/>
  <c r="BO188" i="1"/>
  <c r="BT188" i="1"/>
  <c r="BR188" i="1"/>
  <c r="BA188" i="1"/>
  <c r="AU188" i="1"/>
  <c r="BB188" i="1"/>
  <c r="BF188" i="1"/>
  <c r="BD188" i="1"/>
  <c r="AW188" i="1"/>
  <c r="AY188" i="1"/>
  <c r="AD188" i="1"/>
  <c r="W188" i="1"/>
  <c r="U188" i="1"/>
  <c r="AN188" i="1"/>
  <c r="Y188" i="1"/>
  <c r="Z188" i="1"/>
  <c r="R188" i="1"/>
  <c r="AT188" i="1"/>
  <c r="AP188" i="1"/>
  <c r="S188" i="1"/>
  <c r="AR188" i="1"/>
  <c r="K188" i="1"/>
  <c r="N188" i="1"/>
  <c r="AM188" i="1"/>
  <c r="AB188" i="1"/>
  <c r="L188" i="1"/>
  <c r="P188" i="1"/>
  <c r="BI188" i="1"/>
  <c r="BK188" i="1"/>
  <c r="BH188" i="1"/>
  <c r="BM188" i="1"/>
  <c r="BV184" i="1"/>
  <c r="BW184" i="1"/>
  <c r="BY184" i="1"/>
  <c r="CA184" i="1"/>
  <c r="BO184" i="1"/>
  <c r="BT184" i="1"/>
  <c r="BR184" i="1"/>
  <c r="BB184" i="1"/>
  <c r="BA184" i="1"/>
  <c r="BF184" i="1"/>
  <c r="AU184" i="1"/>
  <c r="BP184" i="1"/>
  <c r="BD184" i="1"/>
  <c r="AT184" i="1"/>
  <c r="AY184" i="1"/>
  <c r="U184" i="1"/>
  <c r="Y184" i="1"/>
  <c r="Z184" i="1"/>
  <c r="R184" i="1"/>
  <c r="AW184" i="1"/>
  <c r="S184" i="1"/>
  <c r="AD184" i="1"/>
  <c r="W184" i="1"/>
  <c r="AB184" i="1"/>
  <c r="K184" i="1"/>
  <c r="N184" i="1"/>
  <c r="L184" i="1"/>
  <c r="P184" i="1"/>
  <c r="AM184" i="1"/>
  <c r="AP184" i="1"/>
  <c r="BH184" i="1"/>
  <c r="BM184" i="1"/>
  <c r="BI184" i="1"/>
  <c r="BK184" i="1"/>
  <c r="AN184" i="1"/>
  <c r="AR184" i="1"/>
  <c r="AU180" i="1"/>
  <c r="Z180" i="1"/>
  <c r="BO180" i="1"/>
  <c r="BA180" i="1"/>
  <c r="BW180" i="1"/>
  <c r="AN180" i="1"/>
  <c r="BB180" i="1"/>
  <c r="S180" i="1"/>
  <c r="BP180" i="1"/>
  <c r="BV180" i="1"/>
  <c r="U180" i="1"/>
  <c r="Y180" i="1"/>
  <c r="AB180" i="1"/>
  <c r="AW180" i="1"/>
  <c r="L180" i="1"/>
  <c r="BY180" i="1"/>
  <c r="K180" i="1"/>
  <c r="N180" i="1"/>
  <c r="AT180" i="1"/>
  <c r="AP180" i="1"/>
  <c r="AM180" i="1"/>
  <c r="R180" i="1"/>
  <c r="BD180" i="1"/>
  <c r="BR180" i="1"/>
  <c r="BH180" i="1"/>
  <c r="BK180" i="1"/>
  <c r="CA180" i="1"/>
  <c r="BF180" i="1"/>
  <c r="AY180" i="1"/>
  <c r="AR180" i="1"/>
  <c r="BT180" i="1"/>
  <c r="BI180" i="1"/>
  <c r="AD180" i="1"/>
  <c r="W180" i="1"/>
  <c r="P180" i="1"/>
  <c r="BM180" i="1"/>
  <c r="AU176" i="1"/>
  <c r="BP176" i="1"/>
  <c r="Z176" i="1"/>
  <c r="BV176" i="1"/>
  <c r="BW176" i="1"/>
  <c r="AN176" i="1"/>
  <c r="R176" i="1"/>
  <c r="L176" i="1"/>
  <c r="BA176" i="1"/>
  <c r="BB176" i="1"/>
  <c r="AB176" i="1"/>
  <c r="AW176" i="1"/>
  <c r="AP176" i="1"/>
  <c r="U176" i="1"/>
  <c r="BO176" i="1"/>
  <c r="AT176" i="1"/>
  <c r="BR176" i="1"/>
  <c r="BY176" i="1"/>
  <c r="AM176" i="1"/>
  <c r="BD176" i="1"/>
  <c r="K176" i="1"/>
  <c r="S176" i="1"/>
  <c r="Y176" i="1"/>
  <c r="N176" i="1"/>
  <c r="BI176" i="1"/>
  <c r="BK176" i="1"/>
  <c r="AD176" i="1"/>
  <c r="BH176" i="1"/>
  <c r="AY176" i="1"/>
  <c r="BT176" i="1"/>
  <c r="BF176" i="1"/>
  <c r="CA176" i="1"/>
  <c r="AR176" i="1"/>
  <c r="W176" i="1"/>
  <c r="P176" i="1"/>
  <c r="BM176" i="1"/>
  <c r="BV172" i="1"/>
  <c r="BW172" i="1"/>
  <c r="CA172" i="1"/>
  <c r="BY172" i="1"/>
  <c r="BP172" i="1"/>
  <c r="BO172" i="1"/>
  <c r="BT172" i="1"/>
  <c r="BD172" i="1"/>
  <c r="BB172" i="1"/>
  <c r="BA172" i="1"/>
  <c r="BR172" i="1"/>
  <c r="BF172" i="1"/>
  <c r="AM172" i="1"/>
  <c r="AD172" i="1"/>
  <c r="Z172" i="1"/>
  <c r="AU172" i="1"/>
  <c r="AN172" i="1"/>
  <c r="AP172" i="1"/>
  <c r="AT172" i="1"/>
  <c r="AY172" i="1"/>
  <c r="AB172" i="1"/>
  <c r="Y172" i="1"/>
  <c r="AR172" i="1"/>
  <c r="K172" i="1"/>
  <c r="AW172" i="1"/>
  <c r="L172" i="1"/>
  <c r="N172" i="1"/>
  <c r="P172" i="1"/>
  <c r="U172" i="1"/>
  <c r="S172" i="1"/>
  <c r="R172" i="1"/>
  <c r="BK172" i="1"/>
  <c r="BI172" i="1"/>
  <c r="BH172" i="1"/>
  <c r="BM172" i="1"/>
  <c r="W172" i="1"/>
  <c r="N168" i="1"/>
  <c r="S168" i="1"/>
  <c r="AT168" i="1"/>
  <c r="AU168" i="1"/>
  <c r="BW168" i="1"/>
  <c r="Z168" i="1"/>
  <c r="CA168" i="1"/>
  <c r="AN168" i="1"/>
  <c r="BY168" i="1"/>
  <c r="BA168" i="1"/>
  <c r="BB168" i="1"/>
  <c r="BD168" i="1"/>
  <c r="Y168" i="1"/>
  <c r="BO168" i="1"/>
  <c r="BP168" i="1"/>
  <c r="U168" i="1"/>
  <c r="P168" i="1"/>
  <c r="BR168" i="1"/>
  <c r="K168" i="1"/>
  <c r="BV168" i="1"/>
  <c r="L168" i="1"/>
  <c r="AW168" i="1"/>
  <c r="AM168" i="1"/>
  <c r="AP168" i="1"/>
  <c r="AB168" i="1"/>
  <c r="R168" i="1"/>
  <c r="BH168" i="1"/>
  <c r="BI168" i="1"/>
  <c r="BT168" i="1"/>
  <c r="AD168" i="1"/>
  <c r="BK168" i="1"/>
  <c r="AY168" i="1"/>
  <c r="W168" i="1"/>
  <c r="BF168" i="1"/>
  <c r="AR168" i="1"/>
  <c r="BM168" i="1"/>
  <c r="BR164" i="1"/>
  <c r="BP164" i="1"/>
  <c r="AN164" i="1"/>
  <c r="BB164" i="1"/>
  <c r="S164" i="1"/>
  <c r="BV164" i="1"/>
  <c r="Z164" i="1"/>
  <c r="AU164" i="1"/>
  <c r="Y164" i="1"/>
  <c r="BW164" i="1"/>
  <c r="L164" i="1"/>
  <c r="BY164" i="1"/>
  <c r="BO164" i="1"/>
  <c r="BD164" i="1"/>
  <c r="U164" i="1"/>
  <c r="AW164" i="1"/>
  <c r="BA164" i="1"/>
  <c r="AP164" i="1"/>
  <c r="AB164" i="1"/>
  <c r="R164" i="1"/>
  <c r="AM164" i="1"/>
  <c r="AT164" i="1"/>
  <c r="N164" i="1"/>
  <c r="K164" i="1"/>
  <c r="AY164" i="1"/>
  <c r="CA164" i="1"/>
  <c r="BH164" i="1"/>
  <c r="BT164" i="1"/>
  <c r="BF164" i="1"/>
  <c r="W164" i="1"/>
  <c r="AD164" i="1"/>
  <c r="AR164" i="1"/>
  <c r="BK164" i="1"/>
  <c r="BI164" i="1"/>
  <c r="P164" i="1"/>
  <c r="BM164" i="1"/>
  <c r="BR160" i="1"/>
  <c r="BO160" i="1"/>
  <c r="BV160" i="1"/>
  <c r="AT160" i="1"/>
  <c r="BB160" i="1"/>
  <c r="BW160" i="1"/>
  <c r="BP160" i="1"/>
  <c r="BT160" i="1"/>
  <c r="AM160" i="1"/>
  <c r="Z160" i="1"/>
  <c r="AU160" i="1"/>
  <c r="BA160" i="1"/>
  <c r="AN160" i="1"/>
  <c r="S160" i="1"/>
  <c r="N160" i="1"/>
  <c r="AB160" i="1"/>
  <c r="AP160" i="1"/>
  <c r="AW160" i="1"/>
  <c r="Y160" i="1"/>
  <c r="R160" i="1"/>
  <c r="U160" i="1"/>
  <c r="BD160" i="1"/>
  <c r="BY160" i="1"/>
  <c r="K160" i="1"/>
  <c r="L160" i="1"/>
  <c r="W160" i="1"/>
  <c r="P160" i="1"/>
  <c r="BH160" i="1"/>
  <c r="BI160" i="1"/>
  <c r="AD160" i="1"/>
  <c r="BF160" i="1"/>
  <c r="AR160" i="1"/>
  <c r="BK160" i="1"/>
  <c r="AY160" i="1"/>
  <c r="CA160" i="1"/>
  <c r="BM160" i="1"/>
  <c r="BV156" i="1"/>
  <c r="BW156" i="1"/>
  <c r="CA156" i="1"/>
  <c r="BY156" i="1"/>
  <c r="BR156" i="1"/>
  <c r="BP156" i="1"/>
  <c r="BT156" i="1"/>
  <c r="BO156" i="1"/>
  <c r="BD156" i="1"/>
  <c r="BF156" i="1"/>
  <c r="BB156" i="1"/>
  <c r="BA156" i="1"/>
  <c r="AW156" i="1"/>
  <c r="AP156" i="1"/>
  <c r="Y156" i="1"/>
  <c r="AT156" i="1"/>
  <c r="AY156" i="1"/>
  <c r="AB156" i="1"/>
  <c r="AM156" i="1"/>
  <c r="AR156" i="1"/>
  <c r="AD156" i="1"/>
  <c r="AN156" i="1"/>
  <c r="Z156" i="1"/>
  <c r="L156" i="1"/>
  <c r="N156" i="1"/>
  <c r="P156" i="1"/>
  <c r="AU156" i="1"/>
  <c r="K156" i="1"/>
  <c r="R156" i="1"/>
  <c r="U156" i="1"/>
  <c r="BH156" i="1"/>
  <c r="BI156" i="1"/>
  <c r="S156" i="1"/>
  <c r="BM156" i="1"/>
  <c r="BK156" i="1"/>
  <c r="W156" i="1"/>
  <c r="BV152" i="1"/>
  <c r="BW152" i="1"/>
  <c r="BY152" i="1"/>
  <c r="CA152" i="1"/>
  <c r="BT152" i="1"/>
  <c r="BP152" i="1"/>
  <c r="BR152" i="1"/>
  <c r="BO152" i="1"/>
  <c r="BB152" i="1"/>
  <c r="BF152" i="1"/>
  <c r="AW152" i="1"/>
  <c r="BA152" i="1"/>
  <c r="BD152" i="1"/>
  <c r="AU152" i="1"/>
  <c r="Y152" i="1"/>
  <c r="AT152" i="1"/>
  <c r="Z152" i="1"/>
  <c r="AN152" i="1"/>
  <c r="AD152" i="1"/>
  <c r="AB152" i="1"/>
  <c r="AR152" i="1"/>
  <c r="AY152" i="1"/>
  <c r="AM152" i="1"/>
  <c r="AP152" i="1"/>
  <c r="N152" i="1"/>
  <c r="U152" i="1"/>
  <c r="BH152" i="1"/>
  <c r="L152" i="1"/>
  <c r="BM152" i="1"/>
  <c r="K152" i="1"/>
  <c r="R152" i="1"/>
  <c r="BI152" i="1"/>
  <c r="BK152" i="1"/>
  <c r="S152" i="1"/>
  <c r="P152" i="1"/>
  <c r="W152" i="1"/>
  <c r="AU148" i="1"/>
  <c r="S148" i="1"/>
  <c r="BP148" i="1"/>
  <c r="Z148" i="1"/>
  <c r="BW148" i="1"/>
  <c r="AN148" i="1"/>
  <c r="AT148" i="1"/>
  <c r="K148" i="1"/>
  <c r="N148" i="1"/>
  <c r="AB148" i="1"/>
  <c r="AM148" i="1"/>
  <c r="R148" i="1"/>
  <c r="L148" i="1"/>
  <c r="BR148" i="1"/>
  <c r="AW148" i="1"/>
  <c r="BV148" i="1"/>
  <c r="Y148" i="1"/>
  <c r="BD148" i="1"/>
  <c r="U148" i="1"/>
  <c r="BY148" i="1"/>
  <c r="BO148" i="1"/>
  <c r="BB148" i="1"/>
  <c r="BA148" i="1"/>
  <c r="AP148" i="1"/>
  <c r="BI148" i="1"/>
  <c r="AD148" i="1"/>
  <c r="AY148" i="1"/>
  <c r="AR148" i="1"/>
  <c r="W148" i="1"/>
  <c r="CA148" i="1"/>
  <c r="BF148" i="1"/>
  <c r="BK148" i="1"/>
  <c r="BH148" i="1"/>
  <c r="BJ148" i="1" s="1"/>
  <c r="BT148" i="1"/>
  <c r="P148" i="1"/>
  <c r="BM148" i="1"/>
  <c r="BV144" i="1"/>
  <c r="BW144" i="1"/>
  <c r="CA144" i="1"/>
  <c r="BY144" i="1"/>
  <c r="BP144" i="1"/>
  <c r="BT144" i="1"/>
  <c r="BO144" i="1"/>
  <c r="BD144" i="1"/>
  <c r="BB144" i="1"/>
  <c r="BR144" i="1"/>
  <c r="BF144" i="1"/>
  <c r="BA144" i="1"/>
  <c r="AW144" i="1"/>
  <c r="AB144" i="1"/>
  <c r="AN144" i="1"/>
  <c r="AU144" i="1"/>
  <c r="AD144" i="1"/>
  <c r="Y144" i="1"/>
  <c r="AP144" i="1"/>
  <c r="Z144" i="1"/>
  <c r="AR144" i="1"/>
  <c r="AT144" i="1"/>
  <c r="AY144" i="1"/>
  <c r="N144" i="1"/>
  <c r="P144" i="1"/>
  <c r="K144" i="1"/>
  <c r="AM144" i="1"/>
  <c r="L144" i="1"/>
  <c r="R144" i="1"/>
  <c r="U144" i="1"/>
  <c r="BK144" i="1"/>
  <c r="S144" i="1"/>
  <c r="BI144" i="1"/>
  <c r="BH144" i="1"/>
  <c r="BM144" i="1"/>
  <c r="W144" i="1"/>
  <c r="BV140" i="1"/>
  <c r="BW140" i="1"/>
  <c r="CA140" i="1"/>
  <c r="BY140" i="1"/>
  <c r="BT140" i="1"/>
  <c r="BO140" i="1"/>
  <c r="BR140" i="1"/>
  <c r="BP140" i="1"/>
  <c r="BD140" i="1"/>
  <c r="BB140" i="1"/>
  <c r="BA140" i="1"/>
  <c r="BF140" i="1"/>
  <c r="AD140" i="1"/>
  <c r="Y140" i="1"/>
  <c r="Z140" i="1"/>
  <c r="U140" i="1"/>
  <c r="S140" i="1"/>
  <c r="R140" i="1"/>
  <c r="W140" i="1"/>
  <c r="K140" i="1"/>
  <c r="L140" i="1"/>
  <c r="AB140" i="1"/>
  <c r="N140" i="1"/>
  <c r="P140" i="1"/>
  <c r="AW140" i="1"/>
  <c r="AP140" i="1"/>
  <c r="AU140" i="1"/>
  <c r="BK140" i="1"/>
  <c r="BH140" i="1"/>
  <c r="AM140" i="1"/>
  <c r="BM140" i="1"/>
  <c r="BI140" i="1"/>
  <c r="AT140" i="1"/>
  <c r="AN140" i="1"/>
  <c r="AR140" i="1"/>
  <c r="AY140" i="1"/>
  <c r="BV136" i="1"/>
  <c r="BW136" i="1"/>
  <c r="CA136" i="1"/>
  <c r="BY136" i="1"/>
  <c r="BT136" i="1"/>
  <c r="BR136" i="1"/>
  <c r="BP136" i="1"/>
  <c r="BO136" i="1"/>
  <c r="BD136" i="1"/>
  <c r="BB136" i="1"/>
  <c r="BF136" i="1"/>
  <c r="BA136" i="1"/>
  <c r="AW136" i="1"/>
  <c r="AD136" i="1"/>
  <c r="AU136" i="1"/>
  <c r="Z136" i="1"/>
  <c r="S136" i="1"/>
  <c r="AT136" i="1"/>
  <c r="AY136" i="1"/>
  <c r="W136" i="1"/>
  <c r="Y136" i="1"/>
  <c r="AB136" i="1"/>
  <c r="K136" i="1"/>
  <c r="R136" i="1"/>
  <c r="L136" i="1"/>
  <c r="N136" i="1"/>
  <c r="P136" i="1"/>
  <c r="U136" i="1"/>
  <c r="AP136" i="1"/>
  <c r="AM136" i="1"/>
  <c r="AN136" i="1"/>
  <c r="BI136" i="1"/>
  <c r="BH136" i="1"/>
  <c r="BM136" i="1"/>
  <c r="BK136" i="1"/>
  <c r="AR136" i="1"/>
  <c r="BV132" i="1"/>
  <c r="BW132" i="1"/>
  <c r="CA132" i="1"/>
  <c r="BY132" i="1"/>
  <c r="BO132" i="1"/>
  <c r="BP132" i="1"/>
  <c r="BR132" i="1"/>
  <c r="BA132" i="1"/>
  <c r="BT132" i="1"/>
  <c r="BB132" i="1"/>
  <c r="BD132" i="1"/>
  <c r="BF132" i="1"/>
  <c r="AW132" i="1"/>
  <c r="AP132" i="1"/>
  <c r="U132" i="1"/>
  <c r="AT132" i="1"/>
  <c r="AY132" i="1"/>
  <c r="S132" i="1"/>
  <c r="W132" i="1"/>
  <c r="AM132" i="1"/>
  <c r="AU132" i="1"/>
  <c r="AR132" i="1"/>
  <c r="AN132" i="1"/>
  <c r="L132" i="1"/>
  <c r="N132" i="1"/>
  <c r="P132" i="1"/>
  <c r="R132" i="1"/>
  <c r="K132" i="1"/>
  <c r="Z132" i="1"/>
  <c r="AB132" i="1"/>
  <c r="Y132" i="1"/>
  <c r="BH132" i="1"/>
  <c r="BI132" i="1"/>
  <c r="BM132" i="1"/>
  <c r="BK132" i="1"/>
  <c r="AD132" i="1"/>
  <c r="BV128" i="1"/>
  <c r="BW128" i="1"/>
  <c r="BY128" i="1"/>
  <c r="CA128" i="1"/>
  <c r="BT128" i="1"/>
  <c r="BR128" i="1"/>
  <c r="BO128" i="1"/>
  <c r="BP128" i="1"/>
  <c r="BD128" i="1"/>
  <c r="BA128" i="1"/>
  <c r="BB128" i="1"/>
  <c r="BF128" i="1"/>
  <c r="AM128" i="1"/>
  <c r="AN128" i="1"/>
  <c r="AB128" i="1"/>
  <c r="AD128" i="1"/>
  <c r="S128" i="1"/>
  <c r="Y128" i="1"/>
  <c r="Z128" i="1"/>
  <c r="AP128" i="1"/>
  <c r="U128" i="1"/>
  <c r="P128" i="1"/>
  <c r="R128" i="1"/>
  <c r="K128" i="1"/>
  <c r="AR128" i="1"/>
  <c r="N128" i="1"/>
  <c r="W128" i="1"/>
  <c r="L128" i="1"/>
  <c r="AT128" i="1"/>
  <c r="AW128" i="1"/>
  <c r="BM128" i="1"/>
  <c r="AU128" i="1"/>
  <c r="BI128" i="1"/>
  <c r="BK128" i="1"/>
  <c r="BH128" i="1"/>
  <c r="AY128" i="1"/>
  <c r="BV124" i="1"/>
  <c r="BW124" i="1"/>
  <c r="CA124" i="1"/>
  <c r="BY124" i="1"/>
  <c r="BO124" i="1"/>
  <c r="BT124" i="1"/>
  <c r="BP124" i="1"/>
  <c r="BR124" i="1"/>
  <c r="BF124" i="1"/>
  <c r="BD124" i="1"/>
  <c r="BA124" i="1"/>
  <c r="BB124" i="1"/>
  <c r="AT124" i="1"/>
  <c r="AY124" i="1"/>
  <c r="AR124" i="1"/>
  <c r="U124" i="1"/>
  <c r="R124" i="1"/>
  <c r="Y124" i="1"/>
  <c r="S124" i="1"/>
  <c r="AM124" i="1"/>
  <c r="W124" i="1"/>
  <c r="AB124" i="1"/>
  <c r="AU124" i="1"/>
  <c r="AN124" i="1"/>
  <c r="AW124" i="1"/>
  <c r="AP124" i="1"/>
  <c r="AD124" i="1"/>
  <c r="Z124" i="1"/>
  <c r="L124" i="1"/>
  <c r="N124" i="1"/>
  <c r="P124" i="1"/>
  <c r="K124" i="1"/>
  <c r="BK124" i="1"/>
  <c r="BH124" i="1"/>
  <c r="BM124" i="1"/>
  <c r="BI124" i="1"/>
  <c r="BV120" i="1"/>
  <c r="BW120" i="1"/>
  <c r="BY120" i="1"/>
  <c r="CA120" i="1"/>
  <c r="BT120" i="1"/>
  <c r="BR120" i="1"/>
  <c r="BP120" i="1"/>
  <c r="BB120" i="1"/>
  <c r="BF120" i="1"/>
  <c r="BO120" i="1"/>
  <c r="AU120" i="1"/>
  <c r="BD120" i="1"/>
  <c r="BA120" i="1"/>
  <c r="AW120" i="1"/>
  <c r="AY120" i="1"/>
  <c r="L120" i="1"/>
  <c r="P120" i="1"/>
  <c r="AT120" i="1"/>
  <c r="K120" i="1"/>
  <c r="N120" i="1"/>
  <c r="R120" i="1"/>
  <c r="Y120" i="1"/>
  <c r="AB120" i="1"/>
  <c r="U120" i="1"/>
  <c r="AN120" i="1"/>
  <c r="Z120" i="1"/>
  <c r="BI120" i="1"/>
  <c r="BK120" i="1"/>
  <c r="S120" i="1"/>
  <c r="BH120" i="1"/>
  <c r="AP120" i="1"/>
  <c r="AR120" i="1"/>
  <c r="BM120" i="1"/>
  <c r="AM120" i="1"/>
  <c r="AD120" i="1"/>
  <c r="W120" i="1"/>
  <c r="AP116" i="1"/>
  <c r="BP116" i="1"/>
  <c r="BB116" i="1"/>
  <c r="AW116" i="1"/>
  <c r="AR116" i="1"/>
  <c r="BV116" i="1"/>
  <c r="S116" i="1"/>
  <c r="AN116" i="1"/>
  <c r="AU116" i="1"/>
  <c r="Z116" i="1"/>
  <c r="BO116" i="1"/>
  <c r="AM116" i="1"/>
  <c r="BD116" i="1"/>
  <c r="AT116" i="1"/>
  <c r="BA116" i="1"/>
  <c r="AB116" i="1"/>
  <c r="Y116" i="1"/>
  <c r="N116" i="1"/>
  <c r="BW116" i="1"/>
  <c r="L116" i="1"/>
  <c r="R116" i="1"/>
  <c r="BR116" i="1"/>
  <c r="BY116" i="1"/>
  <c r="U116" i="1"/>
  <c r="K116" i="1"/>
  <c r="AD116" i="1"/>
  <c r="BT116" i="1"/>
  <c r="BK116" i="1"/>
  <c r="CA116" i="1"/>
  <c r="BI116" i="1"/>
  <c r="BF116" i="1"/>
  <c r="AY116" i="1"/>
  <c r="W116" i="1"/>
  <c r="BH116" i="1"/>
  <c r="P116" i="1"/>
  <c r="BM116" i="1"/>
  <c r="BV112" i="1"/>
  <c r="BW112" i="1"/>
  <c r="BY112" i="1"/>
  <c r="CA112" i="1"/>
  <c r="BR112" i="1"/>
  <c r="BP112" i="1"/>
  <c r="BO112" i="1"/>
  <c r="BT112" i="1"/>
  <c r="BF112" i="1"/>
  <c r="BD112" i="1"/>
  <c r="AU112" i="1"/>
  <c r="BB112" i="1"/>
  <c r="BA112" i="1"/>
  <c r="AW112" i="1"/>
  <c r="AT112" i="1"/>
  <c r="AN112" i="1"/>
  <c r="AD112" i="1"/>
  <c r="AY112" i="1"/>
  <c r="AR112" i="1"/>
  <c r="AP112" i="1"/>
  <c r="Y112" i="1"/>
  <c r="AM112" i="1"/>
  <c r="Z112" i="1"/>
  <c r="AB112" i="1"/>
  <c r="P112" i="1"/>
  <c r="K112" i="1"/>
  <c r="N112" i="1"/>
  <c r="L112" i="1"/>
  <c r="R112" i="1"/>
  <c r="U112" i="1"/>
  <c r="BI112" i="1"/>
  <c r="BK112" i="1"/>
  <c r="BM112" i="1"/>
  <c r="S112" i="1"/>
  <c r="BH112" i="1"/>
  <c r="W112" i="1"/>
  <c r="U108" i="1"/>
  <c r="AM108" i="1"/>
  <c r="R108" i="1"/>
  <c r="S108" i="1"/>
  <c r="BW108" i="1"/>
  <c r="BB108" i="1"/>
  <c r="W108" i="1"/>
  <c r="BV108" i="1"/>
  <c r="BA108" i="1"/>
  <c r="AN108" i="1"/>
  <c r="AO108" i="1" s="1"/>
  <c r="AU108" i="1"/>
  <c r="BP108" i="1"/>
  <c r="Z108" i="1"/>
  <c r="AP108" i="1"/>
  <c r="K108" i="1"/>
  <c r="BO108" i="1"/>
  <c r="L108" i="1"/>
  <c r="N108" i="1"/>
  <c r="AT108" i="1"/>
  <c r="Y108" i="1"/>
  <c r="BD108" i="1"/>
  <c r="AB108" i="1"/>
  <c r="AW108" i="1"/>
  <c r="BY108" i="1"/>
  <c r="BR108" i="1"/>
  <c r="BF108" i="1"/>
  <c r="BI108" i="1"/>
  <c r="AY108" i="1"/>
  <c r="CA108" i="1"/>
  <c r="BT108" i="1"/>
  <c r="AR108" i="1"/>
  <c r="BK108" i="1"/>
  <c r="AD108" i="1"/>
  <c r="BH108" i="1"/>
  <c r="P108" i="1"/>
  <c r="BM108" i="1"/>
  <c r="L104" i="1"/>
  <c r="AP104" i="1"/>
  <c r="S104" i="1"/>
  <c r="AM104" i="1"/>
  <c r="AN104" i="1"/>
  <c r="BV104" i="1"/>
  <c r="BP104" i="1"/>
  <c r="BB104" i="1"/>
  <c r="AW104" i="1"/>
  <c r="AU104" i="1"/>
  <c r="AR104" i="1"/>
  <c r="Z104" i="1"/>
  <c r="AB104" i="1"/>
  <c r="U104" i="1"/>
  <c r="K104" i="1"/>
  <c r="N104" i="1"/>
  <c r="BD104" i="1"/>
  <c r="R104" i="1"/>
  <c r="BO104" i="1"/>
  <c r="BW104" i="1"/>
  <c r="BY104" i="1"/>
  <c r="Y104" i="1"/>
  <c r="AT104" i="1"/>
  <c r="BA104" i="1"/>
  <c r="BC104" i="1" s="1"/>
  <c r="BR104" i="1"/>
  <c r="BK104" i="1"/>
  <c r="AD104" i="1"/>
  <c r="W104" i="1"/>
  <c r="BT104" i="1"/>
  <c r="BH104" i="1"/>
  <c r="CA104" i="1"/>
  <c r="BF104" i="1"/>
  <c r="AY104" i="1"/>
  <c r="BI104" i="1"/>
  <c r="P104" i="1"/>
  <c r="BM104" i="1"/>
  <c r="BP100" i="1"/>
  <c r="BV100" i="1"/>
  <c r="BA100" i="1"/>
  <c r="AN100" i="1"/>
  <c r="AU100" i="1"/>
  <c r="S100" i="1"/>
  <c r="AP100" i="1"/>
  <c r="BB100" i="1"/>
  <c r="AW100" i="1"/>
  <c r="U100" i="1"/>
  <c r="Z100" i="1"/>
  <c r="AM100" i="1"/>
  <c r="K100" i="1"/>
  <c r="R100" i="1"/>
  <c r="T100" i="1" s="1"/>
  <c r="Y100" i="1"/>
  <c r="N100" i="1"/>
  <c r="BY100" i="1"/>
  <c r="AB100" i="1"/>
  <c r="L100" i="1"/>
  <c r="BD100" i="1"/>
  <c r="BO100" i="1"/>
  <c r="AT100" i="1"/>
  <c r="BR100" i="1"/>
  <c r="BW100" i="1"/>
  <c r="BI100" i="1"/>
  <c r="BK100" i="1"/>
  <c r="AY100" i="1"/>
  <c r="W100" i="1"/>
  <c r="CA100" i="1"/>
  <c r="AD100" i="1"/>
  <c r="BH100" i="1"/>
  <c r="BF100" i="1"/>
  <c r="BT100" i="1"/>
  <c r="AR100" i="1"/>
  <c r="P100" i="1"/>
  <c r="BM100" i="1"/>
  <c r="BV96" i="1"/>
  <c r="BW96" i="1"/>
  <c r="CA96" i="1"/>
  <c r="AR96" i="1"/>
  <c r="BY96" i="1"/>
  <c r="BO96" i="1"/>
  <c r="BT96" i="1"/>
  <c r="BR96" i="1"/>
  <c r="BP96" i="1"/>
  <c r="AT96" i="1"/>
  <c r="AY96" i="1"/>
  <c r="AW96" i="1"/>
  <c r="AD96" i="1"/>
  <c r="AM96" i="1"/>
  <c r="Z96" i="1"/>
  <c r="U96" i="1"/>
  <c r="R96" i="1"/>
  <c r="AU96" i="1"/>
  <c r="AN96" i="1"/>
  <c r="AB96" i="1"/>
  <c r="S96" i="1"/>
  <c r="W96" i="1"/>
  <c r="AP96" i="1"/>
  <c r="Y96" i="1"/>
  <c r="L96" i="1"/>
  <c r="N96" i="1"/>
  <c r="P96" i="1"/>
  <c r="K96" i="1"/>
  <c r="BD96" i="1"/>
  <c r="BK96" i="1"/>
  <c r="BI96" i="1"/>
  <c r="BA96" i="1"/>
  <c r="BB96" i="1"/>
  <c r="BH96" i="1"/>
  <c r="BM96" i="1"/>
  <c r="BF96" i="1"/>
  <c r="U92" i="1"/>
  <c r="AP92" i="1"/>
  <c r="AM92" i="1"/>
  <c r="BV92" i="1"/>
  <c r="S92" i="1"/>
  <c r="AR92" i="1"/>
  <c r="BO92" i="1"/>
  <c r="Z92" i="1"/>
  <c r="AN92" i="1"/>
  <c r="BP92" i="1"/>
  <c r="BW92" i="1"/>
  <c r="W92" i="1"/>
  <c r="BB92" i="1"/>
  <c r="BA92" i="1"/>
  <c r="AU92" i="1"/>
  <c r="AB92" i="1"/>
  <c r="Y92" i="1"/>
  <c r="BY92" i="1"/>
  <c r="AW92" i="1"/>
  <c r="R92" i="1"/>
  <c r="K92" i="1"/>
  <c r="AT92" i="1"/>
  <c r="L92" i="1"/>
  <c r="BD92" i="1"/>
  <c r="N92" i="1"/>
  <c r="BR92" i="1"/>
  <c r="BI92" i="1"/>
  <c r="AY92" i="1"/>
  <c r="BH92" i="1"/>
  <c r="CA92" i="1"/>
  <c r="BK92" i="1"/>
  <c r="BF92" i="1"/>
  <c r="AD92" i="1"/>
  <c r="BT92" i="1"/>
  <c r="P92" i="1"/>
  <c r="BM92" i="1"/>
  <c r="BV88" i="1"/>
  <c r="BW88" i="1"/>
  <c r="CA88" i="1"/>
  <c r="BY88" i="1"/>
  <c r="BP88" i="1"/>
  <c r="BR88" i="1"/>
  <c r="BD88" i="1"/>
  <c r="BO88" i="1"/>
  <c r="BT88" i="1"/>
  <c r="BB88" i="1"/>
  <c r="BA88" i="1"/>
  <c r="BF88" i="1"/>
  <c r="AW88" i="1"/>
  <c r="Y88" i="1"/>
  <c r="AU88" i="1"/>
  <c r="AB88" i="1"/>
  <c r="S88" i="1"/>
  <c r="W88" i="1"/>
  <c r="U88" i="1"/>
  <c r="R88" i="1"/>
  <c r="AT88" i="1"/>
  <c r="AY88" i="1"/>
  <c r="AD88" i="1"/>
  <c r="K88" i="1"/>
  <c r="P88" i="1"/>
  <c r="L88" i="1"/>
  <c r="N88" i="1"/>
  <c r="Z88" i="1"/>
  <c r="AM88" i="1"/>
  <c r="BI88" i="1"/>
  <c r="AR88" i="1"/>
  <c r="BH88" i="1"/>
  <c r="BM88" i="1"/>
  <c r="AN88" i="1"/>
  <c r="BK88" i="1"/>
  <c r="AP88" i="1"/>
  <c r="BV84" i="1"/>
  <c r="BW84" i="1"/>
  <c r="BY84" i="1"/>
  <c r="CA84" i="1"/>
  <c r="BR84" i="1"/>
  <c r="BO84" i="1"/>
  <c r="BT84" i="1"/>
  <c r="BP84" i="1"/>
  <c r="AU84" i="1"/>
  <c r="BB84" i="1"/>
  <c r="BF84" i="1"/>
  <c r="BA84" i="1"/>
  <c r="BD84" i="1"/>
  <c r="AT84" i="1"/>
  <c r="AW84" i="1"/>
  <c r="U84" i="1"/>
  <c r="Y84" i="1"/>
  <c r="W84" i="1"/>
  <c r="AP84" i="1"/>
  <c r="Z84" i="1"/>
  <c r="R84" i="1"/>
  <c r="AY84" i="1"/>
  <c r="AB84" i="1"/>
  <c r="AR84" i="1"/>
  <c r="S84" i="1"/>
  <c r="AM84" i="1"/>
  <c r="AN84" i="1"/>
  <c r="AD84" i="1"/>
  <c r="K84" i="1"/>
  <c r="N84" i="1"/>
  <c r="P84" i="1"/>
  <c r="L84" i="1"/>
  <c r="BH84" i="1"/>
  <c r="BM84" i="1"/>
  <c r="BI84" i="1"/>
  <c r="BK84" i="1"/>
  <c r="BV80" i="1"/>
  <c r="BW80" i="1"/>
  <c r="CA80" i="1"/>
  <c r="BY80" i="1"/>
  <c r="BP80" i="1"/>
  <c r="BO80" i="1"/>
  <c r="BT80" i="1"/>
  <c r="BR80" i="1"/>
  <c r="BB80" i="1"/>
  <c r="BD80" i="1"/>
  <c r="BF80" i="1"/>
  <c r="BA80" i="1"/>
  <c r="AN80" i="1"/>
  <c r="AT80" i="1"/>
  <c r="AY80" i="1"/>
  <c r="AR80" i="1"/>
  <c r="AP80" i="1"/>
  <c r="AW80" i="1"/>
  <c r="AD80" i="1"/>
  <c r="Z80" i="1"/>
  <c r="AU80" i="1"/>
  <c r="AM80" i="1"/>
  <c r="Y80" i="1"/>
  <c r="AB80" i="1"/>
  <c r="K80" i="1"/>
  <c r="P80" i="1"/>
  <c r="L80" i="1"/>
  <c r="N80" i="1"/>
  <c r="U80" i="1"/>
  <c r="R80" i="1"/>
  <c r="BI80" i="1"/>
  <c r="BM80" i="1"/>
  <c r="S80" i="1"/>
  <c r="BK80" i="1"/>
  <c r="BH80" i="1"/>
  <c r="W80" i="1"/>
  <c r="AM76" i="1"/>
  <c r="BV76" i="1"/>
  <c r="S76" i="1"/>
  <c r="AN76" i="1"/>
  <c r="BW76" i="1"/>
  <c r="AR76" i="1"/>
  <c r="BP76" i="1"/>
  <c r="AU76" i="1"/>
  <c r="Z76" i="1"/>
  <c r="L76" i="1"/>
  <c r="AP76" i="1"/>
  <c r="AY76" i="1"/>
  <c r="BB76" i="1"/>
  <c r="AW76" i="1"/>
  <c r="BR76" i="1"/>
  <c r="AT76" i="1"/>
  <c r="BY76" i="1"/>
  <c r="K76" i="1"/>
  <c r="M76" i="1" s="1"/>
  <c r="BO76" i="1"/>
  <c r="BD76" i="1"/>
  <c r="AB76" i="1"/>
  <c r="U76" i="1"/>
  <c r="BA76" i="1"/>
  <c r="N76" i="1"/>
  <c r="Y76" i="1"/>
  <c r="R76" i="1"/>
  <c r="BF76" i="1"/>
  <c r="BH76" i="1"/>
  <c r="BI76" i="1"/>
  <c r="W76" i="1"/>
  <c r="CA76" i="1"/>
  <c r="AD76" i="1"/>
  <c r="BK76" i="1"/>
  <c r="BT76" i="1"/>
  <c r="P76" i="1"/>
  <c r="BM76" i="1"/>
  <c r="BV72" i="1"/>
  <c r="BW72" i="1"/>
  <c r="BY72" i="1"/>
  <c r="CA72" i="1"/>
  <c r="BT72" i="1"/>
  <c r="BR72" i="1"/>
  <c r="BF72" i="1"/>
  <c r="BA72" i="1"/>
  <c r="BO72" i="1"/>
  <c r="BD72" i="1"/>
  <c r="AU72" i="1"/>
  <c r="BP72" i="1"/>
  <c r="BB72" i="1"/>
  <c r="AY72" i="1"/>
  <c r="W72" i="1"/>
  <c r="R72" i="1"/>
  <c r="S72" i="1"/>
  <c r="AT72" i="1"/>
  <c r="K72" i="1"/>
  <c r="L72" i="1"/>
  <c r="AW72" i="1"/>
  <c r="P72" i="1"/>
  <c r="U72" i="1"/>
  <c r="N72" i="1"/>
  <c r="AP72" i="1"/>
  <c r="AM72" i="1"/>
  <c r="Y72" i="1"/>
  <c r="AB72" i="1"/>
  <c r="Z72" i="1"/>
  <c r="BM72" i="1"/>
  <c r="BI72" i="1"/>
  <c r="BK72" i="1"/>
  <c r="BH72" i="1"/>
  <c r="AN72" i="1"/>
  <c r="AD72" i="1"/>
  <c r="AR72" i="1"/>
  <c r="BV68" i="1"/>
  <c r="BW68" i="1"/>
  <c r="BY68" i="1"/>
  <c r="CA68" i="1"/>
  <c r="AD68" i="1"/>
  <c r="BT68" i="1"/>
  <c r="BP68" i="1"/>
  <c r="BO68" i="1"/>
  <c r="BR68" i="1"/>
  <c r="BA68" i="1"/>
  <c r="AU68" i="1"/>
  <c r="BD68" i="1"/>
  <c r="AT68" i="1"/>
  <c r="BB68" i="1"/>
  <c r="BF68" i="1"/>
  <c r="AY68" i="1"/>
  <c r="AW68" i="1"/>
  <c r="AR68" i="1"/>
  <c r="AM68" i="1"/>
  <c r="AN68" i="1"/>
  <c r="AP68" i="1"/>
  <c r="Y68" i="1"/>
  <c r="AB68" i="1"/>
  <c r="U68" i="1"/>
  <c r="K68" i="1"/>
  <c r="N68" i="1"/>
  <c r="P68" i="1"/>
  <c r="Z68" i="1"/>
  <c r="L68" i="1"/>
  <c r="W68" i="1"/>
  <c r="R68" i="1"/>
  <c r="BM68" i="1"/>
  <c r="BH68" i="1"/>
  <c r="S68" i="1"/>
  <c r="BI68" i="1"/>
  <c r="BK68" i="1"/>
  <c r="BV64" i="1"/>
  <c r="AN64" i="1"/>
  <c r="BP64" i="1"/>
  <c r="AM64" i="1"/>
  <c r="L64" i="1"/>
  <c r="Z64" i="1"/>
  <c r="AU64" i="1"/>
  <c r="S64" i="1"/>
  <c r="AT64" i="1"/>
  <c r="AR64" i="1"/>
  <c r="BB64" i="1"/>
  <c r="AP64" i="1"/>
  <c r="AB64" i="1"/>
  <c r="N64" i="1"/>
  <c r="BY64" i="1"/>
  <c r="BR64" i="1"/>
  <c r="AW64" i="1"/>
  <c r="BW64" i="1"/>
  <c r="R64" i="1"/>
  <c r="BD64" i="1"/>
  <c r="BA64" i="1"/>
  <c r="BO64" i="1"/>
  <c r="U64" i="1"/>
  <c r="Y64" i="1"/>
  <c r="K64" i="1"/>
  <c r="CA64" i="1"/>
  <c r="AD64" i="1"/>
  <c r="BI64" i="1"/>
  <c r="BT64" i="1"/>
  <c r="BK64" i="1"/>
  <c r="BH64" i="1"/>
  <c r="AY64" i="1"/>
  <c r="P64" i="1"/>
  <c r="W64" i="1"/>
  <c r="BF64" i="1"/>
  <c r="BM64" i="1"/>
  <c r="BV60" i="1"/>
  <c r="BW60" i="1"/>
  <c r="BY60" i="1"/>
  <c r="CA60" i="1"/>
  <c r="BT60" i="1"/>
  <c r="BR60" i="1"/>
  <c r="BP60" i="1"/>
  <c r="BO60" i="1"/>
  <c r="AU60" i="1"/>
  <c r="AT60" i="1"/>
  <c r="AY60" i="1"/>
  <c r="AP60" i="1"/>
  <c r="AN60" i="1"/>
  <c r="AR60" i="1"/>
  <c r="R60" i="1"/>
  <c r="AM60" i="1"/>
  <c r="AD60" i="1"/>
  <c r="S60" i="1"/>
  <c r="AW60" i="1"/>
  <c r="AB60" i="1"/>
  <c r="Y60" i="1"/>
  <c r="U60" i="1"/>
  <c r="Z60" i="1"/>
  <c r="W60" i="1"/>
  <c r="P60" i="1"/>
  <c r="K60" i="1"/>
  <c r="L60" i="1"/>
  <c r="N60" i="1"/>
  <c r="BD60" i="1"/>
  <c r="BA60" i="1"/>
  <c r="BI60" i="1"/>
  <c r="BK60" i="1"/>
  <c r="BH60" i="1"/>
  <c r="BB60" i="1"/>
  <c r="BM60" i="1"/>
  <c r="BF60" i="1"/>
  <c r="U56" i="1"/>
  <c r="BW56" i="1"/>
  <c r="W56" i="1"/>
  <c r="AM56" i="1"/>
  <c r="BO56" i="1"/>
  <c r="AN56" i="1"/>
  <c r="BP56" i="1"/>
  <c r="S56" i="1"/>
  <c r="Z56" i="1"/>
  <c r="AU56" i="1"/>
  <c r="R56" i="1"/>
  <c r="BB56" i="1"/>
  <c r="BR56" i="1"/>
  <c r="BY56" i="1"/>
  <c r="BA56" i="1"/>
  <c r="BD56" i="1"/>
  <c r="K56" i="1"/>
  <c r="Y56" i="1"/>
  <c r="AB56" i="1"/>
  <c r="L56" i="1"/>
  <c r="AT56" i="1"/>
  <c r="AW56" i="1"/>
  <c r="N56" i="1"/>
  <c r="AP56" i="1"/>
  <c r="BV56" i="1"/>
  <c r="AD56" i="1"/>
  <c r="BK56" i="1"/>
  <c r="AR56" i="1"/>
  <c r="BH56" i="1"/>
  <c r="BF56" i="1"/>
  <c r="AY56" i="1"/>
  <c r="BT56" i="1"/>
  <c r="CA56" i="1"/>
  <c r="BI56" i="1"/>
  <c r="P56" i="1"/>
  <c r="BM56" i="1"/>
  <c r="BV52" i="1"/>
  <c r="BW52" i="1"/>
  <c r="BY52" i="1"/>
  <c r="CA52" i="1"/>
  <c r="BR52" i="1"/>
  <c r="BO52" i="1"/>
  <c r="BP52" i="1"/>
  <c r="BT52" i="1"/>
  <c r="BD52" i="1"/>
  <c r="AU52" i="1"/>
  <c r="BB52" i="1"/>
  <c r="AY52" i="1"/>
  <c r="BF52" i="1"/>
  <c r="BA52" i="1"/>
  <c r="AT52" i="1"/>
  <c r="S52" i="1"/>
  <c r="Y52" i="1"/>
  <c r="Z52" i="1"/>
  <c r="U52" i="1"/>
  <c r="AW52" i="1"/>
  <c r="AD52" i="1"/>
  <c r="AN52" i="1"/>
  <c r="AB52" i="1"/>
  <c r="AR52" i="1"/>
  <c r="AM52" i="1"/>
  <c r="AP52" i="1"/>
  <c r="W52" i="1"/>
  <c r="R52" i="1"/>
  <c r="K52" i="1"/>
  <c r="L52" i="1"/>
  <c r="N52" i="1"/>
  <c r="BM52" i="1"/>
  <c r="BI52" i="1"/>
  <c r="BK52" i="1"/>
  <c r="BH52" i="1"/>
  <c r="P52" i="1"/>
  <c r="BV48" i="1"/>
  <c r="BW48" i="1"/>
  <c r="BY48" i="1"/>
  <c r="CA48" i="1"/>
  <c r="BR48" i="1"/>
  <c r="BP48" i="1"/>
  <c r="BO48" i="1"/>
  <c r="BT48" i="1"/>
  <c r="BA48" i="1"/>
  <c r="BB48" i="1"/>
  <c r="BF48" i="1"/>
  <c r="BD48" i="1"/>
  <c r="Y48" i="1"/>
  <c r="N48" i="1"/>
  <c r="K48" i="1"/>
  <c r="Z48" i="1"/>
  <c r="AT48" i="1"/>
  <c r="AP48" i="1"/>
  <c r="R48" i="1"/>
  <c r="AB48" i="1"/>
  <c r="AW48" i="1"/>
  <c r="U48" i="1"/>
  <c r="L48" i="1"/>
  <c r="AU48" i="1"/>
  <c r="BM48" i="1"/>
  <c r="AM48" i="1"/>
  <c r="S48" i="1"/>
  <c r="BH48" i="1"/>
  <c r="AN48" i="1"/>
  <c r="BI48" i="1"/>
  <c r="BK48" i="1"/>
  <c r="AY48" i="1"/>
  <c r="AD48" i="1"/>
  <c r="W48" i="1"/>
  <c r="AR48" i="1"/>
  <c r="P48" i="1"/>
  <c r="U44" i="1"/>
  <c r="BO44" i="1"/>
  <c r="W44" i="1"/>
  <c r="BP44" i="1"/>
  <c r="AN44" i="1"/>
  <c r="R44" i="1"/>
  <c r="Z44" i="1"/>
  <c r="BW44" i="1"/>
  <c r="AU44" i="1"/>
  <c r="S44" i="1"/>
  <c r="Y44" i="1"/>
  <c r="BB44" i="1"/>
  <c r="N44" i="1"/>
  <c r="AT44" i="1"/>
  <c r="AP44" i="1"/>
  <c r="AM44" i="1"/>
  <c r="AB44" i="1"/>
  <c r="BR44" i="1"/>
  <c r="BD44" i="1"/>
  <c r="K44" i="1"/>
  <c r="BA44" i="1"/>
  <c r="L44" i="1"/>
  <c r="AW44" i="1"/>
  <c r="BY44" i="1"/>
  <c r="BV44" i="1"/>
  <c r="AR44" i="1"/>
  <c r="BH44" i="1"/>
  <c r="BT44" i="1"/>
  <c r="AY44" i="1"/>
  <c r="CA44" i="1"/>
  <c r="BF44" i="1"/>
  <c r="AD44" i="1"/>
  <c r="BI44" i="1"/>
  <c r="BK44" i="1"/>
  <c r="P44" i="1"/>
  <c r="BM44" i="1"/>
  <c r="BV40" i="1"/>
  <c r="BW40" i="1"/>
  <c r="CA40" i="1"/>
  <c r="U40" i="1"/>
  <c r="BY40" i="1"/>
  <c r="BT40" i="1"/>
  <c r="BR40" i="1"/>
  <c r="BP40" i="1"/>
  <c r="AW40" i="1"/>
  <c r="BO40" i="1"/>
  <c r="AT40" i="1"/>
  <c r="AY40" i="1"/>
  <c r="AM40" i="1"/>
  <c r="Y40" i="1"/>
  <c r="S40" i="1"/>
  <c r="W40" i="1"/>
  <c r="AN40" i="1"/>
  <c r="AU40" i="1"/>
  <c r="AP40" i="1"/>
  <c r="AR40" i="1"/>
  <c r="AD40" i="1"/>
  <c r="Z40" i="1"/>
  <c r="AB40" i="1"/>
  <c r="R40" i="1"/>
  <c r="K40" i="1"/>
  <c r="L40" i="1"/>
  <c r="N40" i="1"/>
  <c r="P40" i="1"/>
  <c r="BA40" i="1"/>
  <c r="BD40" i="1"/>
  <c r="BB40" i="1"/>
  <c r="BK40" i="1"/>
  <c r="BI40" i="1"/>
  <c r="BH40" i="1"/>
  <c r="BM40" i="1"/>
  <c r="BF40" i="1"/>
  <c r="BV36" i="1"/>
  <c r="BW36" i="1"/>
  <c r="BY36" i="1"/>
  <c r="CA36" i="1"/>
  <c r="BT36" i="1"/>
  <c r="BP36" i="1"/>
  <c r="BR36" i="1"/>
  <c r="BO36" i="1"/>
  <c r="AP36" i="1"/>
  <c r="AB36" i="1"/>
  <c r="AN36" i="1"/>
  <c r="AR36" i="1"/>
  <c r="AM36" i="1"/>
  <c r="AD36" i="1"/>
  <c r="Y36" i="1"/>
  <c r="Z36" i="1"/>
  <c r="K36" i="1"/>
  <c r="P36" i="1"/>
  <c r="L36" i="1"/>
  <c r="N36" i="1"/>
  <c r="U36" i="1"/>
  <c r="AW36" i="1"/>
  <c r="BA36" i="1"/>
  <c r="R36" i="1"/>
  <c r="BD36" i="1"/>
  <c r="BI36" i="1"/>
  <c r="BK36" i="1"/>
  <c r="AU36" i="1"/>
  <c r="AT36" i="1"/>
  <c r="BB36" i="1"/>
  <c r="BH36" i="1"/>
  <c r="BM36" i="1"/>
  <c r="S36" i="1"/>
  <c r="BF36" i="1"/>
  <c r="AY36" i="1"/>
  <c r="W36" i="1"/>
  <c r="AB32" i="1"/>
  <c r="BD32" i="1"/>
  <c r="AU32" i="1"/>
  <c r="BO32" i="1"/>
  <c r="BF32" i="1"/>
  <c r="BW32" i="1"/>
  <c r="AN32" i="1"/>
  <c r="R32" i="1"/>
  <c r="BP32" i="1"/>
  <c r="BB32" i="1"/>
  <c r="Z32" i="1"/>
  <c r="BR32" i="1"/>
  <c r="S32" i="1"/>
  <c r="AD32" i="1"/>
  <c r="AW32" i="1"/>
  <c r="K32" i="1"/>
  <c r="BY32" i="1"/>
  <c r="U32" i="1"/>
  <c r="AP32" i="1"/>
  <c r="L32" i="1"/>
  <c r="Y32" i="1"/>
  <c r="AM32" i="1"/>
  <c r="AT32" i="1"/>
  <c r="BV32" i="1"/>
  <c r="N32" i="1"/>
  <c r="BA32" i="1"/>
  <c r="CA32" i="1"/>
  <c r="BH32" i="1"/>
  <c r="AR32" i="1"/>
  <c r="W32" i="1"/>
  <c r="BI32" i="1"/>
  <c r="BK32" i="1"/>
  <c r="BT32" i="1"/>
  <c r="AY32" i="1"/>
  <c r="P32" i="1"/>
  <c r="BM32" i="1"/>
  <c r="BV28" i="1"/>
  <c r="BW28" i="1"/>
  <c r="CA28" i="1"/>
  <c r="BY28" i="1"/>
  <c r="BT28" i="1"/>
  <c r="BP28" i="1"/>
  <c r="BR28" i="1"/>
  <c r="BO28" i="1"/>
  <c r="AW28" i="1"/>
  <c r="AU28" i="1"/>
  <c r="AT28" i="1"/>
  <c r="AY28" i="1"/>
  <c r="Z28" i="1"/>
  <c r="AM28" i="1"/>
  <c r="AB28" i="1"/>
  <c r="AP28" i="1"/>
  <c r="BB28" i="1"/>
  <c r="BD28" i="1"/>
  <c r="AN28" i="1"/>
  <c r="N28" i="1"/>
  <c r="U28" i="1"/>
  <c r="BH28" i="1"/>
  <c r="BI28" i="1"/>
  <c r="BM28" i="1"/>
  <c r="L28" i="1"/>
  <c r="BA28" i="1"/>
  <c r="R28" i="1"/>
  <c r="S28" i="1"/>
  <c r="BK28" i="1"/>
  <c r="K28" i="1"/>
  <c r="Y28" i="1"/>
  <c r="AD28" i="1"/>
  <c r="P28" i="1"/>
  <c r="AR28" i="1"/>
  <c r="W28" i="1"/>
  <c r="BF28" i="1"/>
  <c r="BV24" i="1"/>
  <c r="BW24" i="1"/>
  <c r="BY24" i="1"/>
  <c r="CA24" i="1"/>
  <c r="BR24" i="1"/>
  <c r="BO24" i="1"/>
  <c r="BT24" i="1"/>
  <c r="BB24" i="1"/>
  <c r="BF24" i="1"/>
  <c r="BP24" i="1"/>
  <c r="BA24" i="1"/>
  <c r="BD24" i="1"/>
  <c r="AR24" i="1"/>
  <c r="W24" i="1"/>
  <c r="AM24" i="1"/>
  <c r="AB24" i="1"/>
  <c r="AP24" i="1"/>
  <c r="R24" i="1"/>
  <c r="Y24" i="1"/>
  <c r="Z24" i="1"/>
  <c r="S24" i="1"/>
  <c r="U24" i="1"/>
  <c r="AN24" i="1"/>
  <c r="AO24" i="1" s="1"/>
  <c r="P24" i="1"/>
  <c r="AD24" i="1"/>
  <c r="L24" i="1"/>
  <c r="N24" i="1"/>
  <c r="K24" i="1"/>
  <c r="AT24" i="1"/>
  <c r="AW24" i="1"/>
  <c r="BM24" i="1"/>
  <c r="BI24" i="1"/>
  <c r="BK24" i="1"/>
  <c r="BH24" i="1"/>
  <c r="AU24" i="1"/>
  <c r="AY24" i="1"/>
  <c r="AB20" i="1"/>
  <c r="BD20" i="1"/>
  <c r="BP20" i="1"/>
  <c r="BB20" i="1"/>
  <c r="BF20" i="1"/>
  <c r="AU20" i="1"/>
  <c r="Z20" i="1"/>
  <c r="BA20" i="1"/>
  <c r="BO20" i="1"/>
  <c r="AN20" i="1"/>
  <c r="S20" i="1"/>
  <c r="BW20" i="1"/>
  <c r="AD20" i="1"/>
  <c r="BR20" i="1"/>
  <c r="U20" i="1"/>
  <c r="R20" i="1"/>
  <c r="N20" i="1"/>
  <c r="AP20" i="1"/>
  <c r="BY20" i="1"/>
  <c r="L20" i="1"/>
  <c r="Y20" i="1"/>
  <c r="AW20" i="1"/>
  <c r="K20" i="1"/>
  <c r="BV20" i="1"/>
  <c r="AM20" i="1"/>
  <c r="AT20" i="1"/>
  <c r="BI20" i="1"/>
  <c r="AY20" i="1"/>
  <c r="BH20" i="1"/>
  <c r="BT20" i="1"/>
  <c r="P20" i="1"/>
  <c r="AR20" i="1"/>
  <c r="CA20" i="1"/>
  <c r="W20" i="1"/>
  <c r="BK20" i="1"/>
  <c r="BM20" i="1"/>
  <c r="BV16" i="1"/>
  <c r="BW16" i="1"/>
  <c r="CA16" i="1"/>
  <c r="BY16" i="1"/>
  <c r="Y16" i="1"/>
  <c r="BF16" i="1"/>
  <c r="BA16" i="1"/>
  <c r="BD16" i="1"/>
  <c r="BB16" i="1"/>
  <c r="AT16" i="1"/>
  <c r="AY16" i="1"/>
  <c r="AM16" i="1"/>
  <c r="AR16" i="1"/>
  <c r="AB16" i="1"/>
  <c r="AD16" i="1"/>
  <c r="AN16" i="1"/>
  <c r="Z16" i="1"/>
  <c r="U16" i="1"/>
  <c r="S16" i="1"/>
  <c r="W16" i="1"/>
  <c r="AU16" i="1"/>
  <c r="AP16" i="1"/>
  <c r="AW16" i="1"/>
  <c r="R16" i="1"/>
  <c r="K16" i="1"/>
  <c r="L16" i="1"/>
  <c r="N16" i="1"/>
  <c r="P16" i="1"/>
  <c r="BP16" i="1"/>
  <c r="BR16" i="1"/>
  <c r="BK16" i="1"/>
  <c r="BO16" i="1"/>
  <c r="BH16" i="1"/>
  <c r="BI16" i="1"/>
  <c r="BM16" i="1"/>
  <c r="BT16" i="1"/>
  <c r="BO12" i="1"/>
  <c r="S12" i="1"/>
  <c r="Z12" i="1"/>
  <c r="AM12" i="1"/>
  <c r="AN12" i="1"/>
  <c r="AT12" i="1"/>
  <c r="BV12" i="1"/>
  <c r="AR12" i="1"/>
  <c r="BA12" i="1"/>
  <c r="AB12" i="1"/>
  <c r="BY12" i="1"/>
  <c r="BR12" i="1"/>
  <c r="AP12" i="1"/>
  <c r="BP12" i="1"/>
  <c r="U12" i="1"/>
  <c r="R12" i="1"/>
  <c r="AU12" i="1"/>
  <c r="AW12" i="1"/>
  <c r="BB12" i="1"/>
  <c r="P12" i="1"/>
  <c r="N12" i="1"/>
  <c r="Y12" i="1"/>
  <c r="L12" i="1"/>
  <c r="BD12" i="1"/>
  <c r="BW12" i="1"/>
  <c r="K12" i="1"/>
  <c r="BK12" i="1"/>
  <c r="BH12" i="1"/>
  <c r="BI12" i="1"/>
  <c r="AD12" i="1"/>
  <c r="AY12" i="1"/>
  <c r="CA12" i="1"/>
  <c r="BT12" i="1"/>
  <c r="W12" i="1"/>
  <c r="BF12" i="1"/>
  <c r="BM12" i="1"/>
  <c r="BV8" i="1"/>
  <c r="BW8" i="1"/>
  <c r="BY8" i="1"/>
  <c r="CA8" i="1"/>
  <c r="AY8" i="1"/>
  <c r="BD8" i="1"/>
  <c r="BA8" i="1"/>
  <c r="BB8" i="1"/>
  <c r="AW8" i="1"/>
  <c r="BF8" i="1"/>
  <c r="S8" i="1"/>
  <c r="W8" i="1"/>
  <c r="AP8" i="1"/>
  <c r="U8" i="1"/>
  <c r="AU8" i="1"/>
  <c r="K8" i="1"/>
  <c r="N8" i="1"/>
  <c r="L8" i="1"/>
  <c r="R8" i="1"/>
  <c r="P8" i="1"/>
  <c r="AT8" i="1"/>
  <c r="AB8" i="1"/>
  <c r="BO8" i="1"/>
  <c r="Y8" i="1"/>
  <c r="BP8" i="1"/>
  <c r="BR8" i="1"/>
  <c r="AR8" i="1"/>
  <c r="Z8" i="1"/>
  <c r="BH8" i="1"/>
  <c r="AM8" i="1"/>
  <c r="BM8" i="1"/>
  <c r="BI8" i="1"/>
  <c r="BK8" i="1"/>
  <c r="AN8" i="1"/>
  <c r="AD8" i="1"/>
  <c r="BT8" i="1"/>
  <c r="BV303" i="1"/>
  <c r="AM303" i="1"/>
  <c r="BW303" i="1"/>
  <c r="BY303" i="1"/>
  <c r="CA303" i="1"/>
  <c r="BP303" i="1"/>
  <c r="BT303" i="1"/>
  <c r="BR303" i="1"/>
  <c r="BO303" i="1"/>
  <c r="BB303" i="1"/>
  <c r="BF303" i="1"/>
  <c r="BD303" i="1"/>
  <c r="AY303" i="1"/>
  <c r="BA303" i="1"/>
  <c r="AW303" i="1"/>
  <c r="AR303" i="1"/>
  <c r="W303" i="1"/>
  <c r="S303" i="1"/>
  <c r="U303" i="1"/>
  <c r="AU303" i="1"/>
  <c r="AN303" i="1"/>
  <c r="AT303" i="1"/>
  <c r="R303" i="1"/>
  <c r="AP303" i="1"/>
  <c r="N303" i="1"/>
  <c r="AB303" i="1"/>
  <c r="Y303" i="1"/>
  <c r="Z303" i="1"/>
  <c r="BI303" i="1"/>
  <c r="K303" i="1"/>
  <c r="BH303" i="1"/>
  <c r="BM303" i="1"/>
  <c r="BK303" i="1"/>
  <c r="L303" i="1"/>
  <c r="P303" i="1"/>
  <c r="AD303" i="1"/>
  <c r="BV299" i="1"/>
  <c r="BW299" i="1"/>
  <c r="BY299" i="1"/>
  <c r="CA299" i="1"/>
  <c r="BP299" i="1"/>
  <c r="BO299" i="1"/>
  <c r="BT299" i="1"/>
  <c r="AY299" i="1"/>
  <c r="BF299" i="1"/>
  <c r="BR299" i="1"/>
  <c r="BD299" i="1"/>
  <c r="BA299" i="1"/>
  <c r="BB299" i="1"/>
  <c r="AN299" i="1"/>
  <c r="AM299" i="1"/>
  <c r="AW299" i="1"/>
  <c r="AP299" i="1"/>
  <c r="AU299" i="1"/>
  <c r="AT299" i="1"/>
  <c r="AR299" i="1"/>
  <c r="Z299" i="1"/>
  <c r="AB299" i="1"/>
  <c r="U299" i="1"/>
  <c r="R299" i="1"/>
  <c r="Y299" i="1"/>
  <c r="BH299" i="1"/>
  <c r="BK299" i="1"/>
  <c r="L299" i="1"/>
  <c r="BI299" i="1"/>
  <c r="N299" i="1"/>
  <c r="S299" i="1"/>
  <c r="BM299" i="1"/>
  <c r="K299" i="1"/>
  <c r="W299" i="1"/>
  <c r="AD299" i="1"/>
  <c r="P299" i="1"/>
  <c r="BV295" i="1"/>
  <c r="BW295" i="1"/>
  <c r="BY295" i="1"/>
  <c r="CA295" i="1"/>
  <c r="BO295" i="1"/>
  <c r="BT295" i="1"/>
  <c r="BD295" i="1"/>
  <c r="AY295" i="1"/>
  <c r="BR295" i="1"/>
  <c r="BP295" i="1"/>
  <c r="BA295" i="1"/>
  <c r="BB295" i="1"/>
  <c r="BF295" i="1"/>
  <c r="AW295" i="1"/>
  <c r="AU295" i="1"/>
  <c r="AT295" i="1"/>
  <c r="AM295" i="1"/>
  <c r="Y295" i="1"/>
  <c r="AB295" i="1"/>
  <c r="N295" i="1"/>
  <c r="Z295" i="1"/>
  <c r="K295" i="1"/>
  <c r="L295" i="1"/>
  <c r="AP295" i="1"/>
  <c r="R295" i="1"/>
  <c r="U295" i="1"/>
  <c r="BI295" i="1"/>
  <c r="BM295" i="1"/>
  <c r="BH295" i="1"/>
  <c r="BK295" i="1"/>
  <c r="AN295" i="1"/>
  <c r="S295" i="1"/>
  <c r="P295" i="1"/>
  <c r="AR295" i="1"/>
  <c r="AD295" i="1"/>
  <c r="W295" i="1"/>
  <c r="BV291" i="1"/>
  <c r="BW291" i="1"/>
  <c r="BY291" i="1"/>
  <c r="CA291" i="1"/>
  <c r="AR291" i="1"/>
  <c r="BA291" i="1"/>
  <c r="BB291" i="1"/>
  <c r="AY291" i="1"/>
  <c r="BD291" i="1"/>
  <c r="BF291" i="1"/>
  <c r="AU291" i="1"/>
  <c r="AT291" i="1"/>
  <c r="AB291" i="1"/>
  <c r="AD291" i="1"/>
  <c r="W291" i="1"/>
  <c r="S291" i="1"/>
  <c r="U291" i="1"/>
  <c r="Y291" i="1"/>
  <c r="R291" i="1"/>
  <c r="AP291" i="1"/>
  <c r="Z291" i="1"/>
  <c r="AW291" i="1"/>
  <c r="AN291" i="1"/>
  <c r="P291" i="1"/>
  <c r="AM291" i="1"/>
  <c r="L291" i="1"/>
  <c r="N291" i="1"/>
  <c r="K291" i="1"/>
  <c r="BO291" i="1"/>
  <c r="BR291" i="1"/>
  <c r="BP291" i="1"/>
  <c r="BI291" i="1"/>
  <c r="BM291" i="1"/>
  <c r="BK291" i="1"/>
  <c r="BH291" i="1"/>
  <c r="BT291" i="1"/>
  <c r="CA287" i="1"/>
  <c r="BY287" i="1"/>
  <c r="AB287" i="1"/>
  <c r="BV287" i="1"/>
  <c r="BW287" i="1"/>
  <c r="BT287" i="1"/>
  <c r="BO287" i="1"/>
  <c r="BR287" i="1"/>
  <c r="BP287" i="1"/>
  <c r="AU287" i="1"/>
  <c r="BF287" i="1"/>
  <c r="AY287" i="1"/>
  <c r="AT287" i="1"/>
  <c r="BD287" i="1"/>
  <c r="BB287" i="1"/>
  <c r="BA287" i="1"/>
  <c r="AW287" i="1"/>
  <c r="AN287" i="1"/>
  <c r="AM287" i="1"/>
  <c r="Z287" i="1"/>
  <c r="Y287" i="1"/>
  <c r="AD287" i="1"/>
  <c r="AP287" i="1"/>
  <c r="L287" i="1"/>
  <c r="K287" i="1"/>
  <c r="P287" i="1"/>
  <c r="N287" i="1"/>
  <c r="AR287" i="1"/>
  <c r="R287" i="1"/>
  <c r="U287" i="1"/>
  <c r="S287" i="1"/>
  <c r="BK287" i="1"/>
  <c r="BM287" i="1"/>
  <c r="BI287" i="1"/>
  <c r="BH287" i="1"/>
  <c r="W287" i="1"/>
  <c r="BV283" i="1"/>
  <c r="BW283" i="1"/>
  <c r="BY283" i="1"/>
  <c r="CA283" i="1"/>
  <c r="BT283" i="1"/>
  <c r="BO283" i="1"/>
  <c r="BR283" i="1"/>
  <c r="BP283" i="1"/>
  <c r="AY283" i="1"/>
  <c r="AW283" i="1"/>
  <c r="AU283" i="1"/>
  <c r="AB283" i="1"/>
  <c r="Y283" i="1"/>
  <c r="AT283" i="1"/>
  <c r="AN283" i="1"/>
  <c r="Z283" i="1"/>
  <c r="W283" i="1"/>
  <c r="S283" i="1"/>
  <c r="AR283" i="1"/>
  <c r="AP283" i="1"/>
  <c r="R283" i="1"/>
  <c r="U283" i="1"/>
  <c r="AD283" i="1"/>
  <c r="AM283" i="1"/>
  <c r="L283" i="1"/>
  <c r="K283" i="1"/>
  <c r="P283" i="1"/>
  <c r="N283" i="1"/>
  <c r="BD283" i="1"/>
  <c r="BM283" i="1"/>
  <c r="BA283" i="1"/>
  <c r="BK283" i="1"/>
  <c r="BH283" i="1"/>
  <c r="BB283" i="1"/>
  <c r="BI283" i="1"/>
  <c r="BF283" i="1"/>
  <c r="CA279" i="1"/>
  <c r="BY279" i="1"/>
  <c r="BV279" i="1"/>
  <c r="BW279" i="1"/>
  <c r="BP279" i="1"/>
  <c r="BO279" i="1"/>
  <c r="BR279" i="1"/>
  <c r="AY279" i="1"/>
  <c r="AW279" i="1"/>
  <c r="BT279" i="1"/>
  <c r="AU279" i="1"/>
  <c r="AN279" i="1"/>
  <c r="AD279" i="1"/>
  <c r="W279" i="1"/>
  <c r="Z279" i="1"/>
  <c r="AM279" i="1"/>
  <c r="Y279" i="1"/>
  <c r="U279" i="1"/>
  <c r="R279" i="1"/>
  <c r="AP279" i="1"/>
  <c r="AR279" i="1"/>
  <c r="S279" i="1"/>
  <c r="N279" i="1"/>
  <c r="L279" i="1"/>
  <c r="K279" i="1"/>
  <c r="AT279" i="1"/>
  <c r="AB279" i="1"/>
  <c r="P279" i="1"/>
  <c r="BD279" i="1"/>
  <c r="BA279" i="1"/>
  <c r="BI279" i="1"/>
  <c r="BK279" i="1"/>
  <c r="BB279" i="1"/>
  <c r="BM279" i="1"/>
  <c r="BH279" i="1"/>
  <c r="BF279" i="1"/>
  <c r="AT275" i="1"/>
  <c r="BA275" i="1"/>
  <c r="BV275" i="1"/>
  <c r="Z275" i="1"/>
  <c r="BP275" i="1"/>
  <c r="BB275" i="1"/>
  <c r="BW275" i="1"/>
  <c r="AN275" i="1"/>
  <c r="AU275" i="1"/>
  <c r="S275" i="1"/>
  <c r="BD275" i="1"/>
  <c r="K275" i="1"/>
  <c r="AP275" i="1"/>
  <c r="AW275" i="1"/>
  <c r="BO275" i="1"/>
  <c r="BY275" i="1"/>
  <c r="BR275" i="1"/>
  <c r="AM275" i="1"/>
  <c r="U275" i="1"/>
  <c r="AB275" i="1"/>
  <c r="Y275" i="1"/>
  <c r="R275" i="1"/>
  <c r="N275" i="1"/>
  <c r="L275" i="1"/>
  <c r="BT275" i="1"/>
  <c r="AD275" i="1"/>
  <c r="BK275" i="1"/>
  <c r="BF275" i="1"/>
  <c r="AY275" i="1"/>
  <c r="BH275" i="1"/>
  <c r="AR275" i="1"/>
  <c r="BI275" i="1"/>
  <c r="CA275" i="1"/>
  <c r="W275" i="1"/>
  <c r="P275" i="1"/>
  <c r="BM275" i="1"/>
  <c r="AT271" i="1"/>
  <c r="BP271" i="1"/>
  <c r="AU271" i="1"/>
  <c r="AN271" i="1"/>
  <c r="BW271" i="1"/>
  <c r="BV271" i="1"/>
  <c r="BB271" i="1"/>
  <c r="AW271" i="1"/>
  <c r="Y271" i="1"/>
  <c r="S271" i="1"/>
  <c r="R271" i="1"/>
  <c r="Z271" i="1"/>
  <c r="AM271" i="1"/>
  <c r="BA271" i="1"/>
  <c r="L271" i="1"/>
  <c r="U271" i="1"/>
  <c r="BY271" i="1"/>
  <c r="BR271" i="1"/>
  <c r="AB271" i="1"/>
  <c r="N271" i="1"/>
  <c r="AP271" i="1"/>
  <c r="BO271" i="1"/>
  <c r="BD271" i="1"/>
  <c r="K271" i="1"/>
  <c r="BT271" i="1"/>
  <c r="W271" i="1"/>
  <c r="P271" i="1"/>
  <c r="CA271" i="1"/>
  <c r="AY271" i="1"/>
  <c r="BF271" i="1"/>
  <c r="BH271" i="1"/>
  <c r="BK271" i="1"/>
  <c r="AD271" i="1"/>
  <c r="AR271" i="1"/>
  <c r="BI271" i="1"/>
  <c r="BM271" i="1"/>
  <c r="BT267" i="1"/>
  <c r="BW267" i="1"/>
  <c r="BP267" i="1"/>
  <c r="BB267" i="1"/>
  <c r="S267" i="1"/>
  <c r="BO267" i="1"/>
  <c r="AU267" i="1"/>
  <c r="Z267" i="1"/>
  <c r="AN267" i="1"/>
  <c r="L267" i="1"/>
  <c r="AP267" i="1"/>
  <c r="BR267" i="1"/>
  <c r="BV267" i="1"/>
  <c r="R267" i="1"/>
  <c r="Y267" i="1"/>
  <c r="U267" i="1"/>
  <c r="N267" i="1"/>
  <c r="BY267" i="1"/>
  <c r="AT267" i="1"/>
  <c r="BD267" i="1"/>
  <c r="AW267" i="1"/>
  <c r="AM267" i="1"/>
  <c r="K267" i="1"/>
  <c r="BA267" i="1"/>
  <c r="AB267" i="1"/>
  <c r="AR267" i="1"/>
  <c r="AD267" i="1"/>
  <c r="AY267" i="1"/>
  <c r="CA267" i="1"/>
  <c r="BI267" i="1"/>
  <c r="BK267" i="1"/>
  <c r="BH267" i="1"/>
  <c r="BF267" i="1"/>
  <c r="W267" i="1"/>
  <c r="P267" i="1"/>
  <c r="BM267" i="1"/>
  <c r="BY263" i="1"/>
  <c r="S263" i="1"/>
  <c r="BW263" i="1"/>
  <c r="AN263" i="1"/>
  <c r="AU263" i="1"/>
  <c r="CA263" i="1"/>
  <c r="AM263" i="1"/>
  <c r="BP263" i="1"/>
  <c r="Z263" i="1"/>
  <c r="AW263" i="1"/>
  <c r="BB263" i="1"/>
  <c r="N263" i="1"/>
  <c r="Y263" i="1"/>
  <c r="AP263" i="1"/>
  <c r="BO263" i="1"/>
  <c r="BA263" i="1"/>
  <c r="L263" i="1"/>
  <c r="R263" i="1"/>
  <c r="BD263" i="1"/>
  <c r="U263" i="1"/>
  <c r="BR263" i="1"/>
  <c r="K263" i="1"/>
  <c r="AB263" i="1"/>
  <c r="AT263" i="1"/>
  <c r="BV263" i="1"/>
  <c r="BK263" i="1"/>
  <c r="AR263" i="1"/>
  <c r="P263" i="1"/>
  <c r="AD263" i="1"/>
  <c r="BI263" i="1"/>
  <c r="BH263" i="1"/>
  <c r="W263" i="1"/>
  <c r="AY263" i="1"/>
  <c r="BT263" i="1"/>
  <c r="BF263" i="1"/>
  <c r="BM263" i="1"/>
  <c r="CA259" i="1"/>
  <c r="AB259" i="1"/>
  <c r="BY259" i="1"/>
  <c r="BV259" i="1"/>
  <c r="Z259" i="1"/>
  <c r="BW259" i="1"/>
  <c r="BO259" i="1"/>
  <c r="BR259" i="1"/>
  <c r="BT259" i="1"/>
  <c r="BP259" i="1"/>
  <c r="BA259" i="1"/>
  <c r="AU259" i="1"/>
  <c r="AT259" i="1"/>
  <c r="BF259" i="1"/>
  <c r="BD259" i="1"/>
  <c r="AW259" i="1"/>
  <c r="BB259" i="1"/>
  <c r="AY259" i="1"/>
  <c r="S259" i="1"/>
  <c r="W259" i="1"/>
  <c r="AD259" i="1"/>
  <c r="U259" i="1"/>
  <c r="R259" i="1"/>
  <c r="P259" i="1"/>
  <c r="K259" i="1"/>
  <c r="N259" i="1"/>
  <c r="Y259" i="1"/>
  <c r="L259" i="1"/>
  <c r="AP259" i="1"/>
  <c r="AM259" i="1"/>
  <c r="BH259" i="1"/>
  <c r="BM259" i="1"/>
  <c r="BI259" i="1"/>
  <c r="AN259" i="1"/>
  <c r="BK259" i="1"/>
  <c r="AR259" i="1"/>
  <c r="BV255" i="1"/>
  <c r="BW255" i="1"/>
  <c r="CA255" i="1"/>
  <c r="BY255" i="1"/>
  <c r="BT255" i="1"/>
  <c r="BP255" i="1"/>
  <c r="BR255" i="1"/>
  <c r="BO255" i="1"/>
  <c r="BB255" i="1"/>
  <c r="BD255" i="1"/>
  <c r="BF255" i="1"/>
  <c r="BA255" i="1"/>
  <c r="AW255" i="1"/>
  <c r="AT255" i="1"/>
  <c r="AY255" i="1"/>
  <c r="R255" i="1"/>
  <c r="U255" i="1"/>
  <c r="AU255" i="1"/>
  <c r="W255" i="1"/>
  <c r="S255" i="1"/>
  <c r="N255" i="1"/>
  <c r="K255" i="1"/>
  <c r="L255" i="1"/>
  <c r="P255" i="1"/>
  <c r="AB255" i="1"/>
  <c r="AM255" i="1"/>
  <c r="AP255" i="1"/>
  <c r="BK255" i="1"/>
  <c r="BH255" i="1"/>
  <c r="BI255" i="1"/>
  <c r="AN255" i="1"/>
  <c r="Z255" i="1"/>
  <c r="BM255" i="1"/>
  <c r="Y255" i="1"/>
  <c r="AR255" i="1"/>
  <c r="AD255" i="1"/>
  <c r="AT251" i="1"/>
  <c r="BA251" i="1"/>
  <c r="BW251" i="1"/>
  <c r="S251" i="1"/>
  <c r="BV251" i="1"/>
  <c r="AY251" i="1"/>
  <c r="BB251" i="1"/>
  <c r="BP251" i="1"/>
  <c r="AM251" i="1"/>
  <c r="R251" i="1"/>
  <c r="AN251" i="1"/>
  <c r="Z251" i="1"/>
  <c r="BO251" i="1"/>
  <c r="AW251" i="1"/>
  <c r="AU251" i="1"/>
  <c r="BD251" i="1"/>
  <c r="U251" i="1"/>
  <c r="L251" i="1"/>
  <c r="Y251" i="1"/>
  <c r="BY251" i="1"/>
  <c r="AP251" i="1"/>
  <c r="N251" i="1"/>
  <c r="AB251" i="1"/>
  <c r="BR251" i="1"/>
  <c r="K251" i="1"/>
  <c r="CA251" i="1"/>
  <c r="BH251" i="1"/>
  <c r="BI251" i="1"/>
  <c r="BK251" i="1"/>
  <c r="BF251" i="1"/>
  <c r="AD251" i="1"/>
  <c r="P251" i="1"/>
  <c r="AR251" i="1"/>
  <c r="BT251" i="1"/>
  <c r="W251" i="1"/>
  <c r="BM251" i="1"/>
  <c r="S247" i="1"/>
  <c r="BW247" i="1"/>
  <c r="AN247" i="1"/>
  <c r="BP247" i="1"/>
  <c r="Z247" i="1"/>
  <c r="AU247" i="1"/>
  <c r="BV247" i="1"/>
  <c r="BO247" i="1"/>
  <c r="BB247" i="1"/>
  <c r="BD247" i="1"/>
  <c r="BA247" i="1"/>
  <c r="N247" i="1"/>
  <c r="U247" i="1"/>
  <c r="AP247" i="1"/>
  <c r="BR247" i="1"/>
  <c r="K247" i="1"/>
  <c r="R247" i="1"/>
  <c r="AB247" i="1"/>
  <c r="AM247" i="1"/>
  <c r="Y247" i="1"/>
  <c r="AW247" i="1"/>
  <c r="L247" i="1"/>
  <c r="AT247" i="1"/>
  <c r="BY247" i="1"/>
  <c r="CA247" i="1"/>
  <c r="BH247" i="1"/>
  <c r="AD247" i="1"/>
  <c r="W247" i="1"/>
  <c r="AY247" i="1"/>
  <c r="BI247" i="1"/>
  <c r="AR247" i="1"/>
  <c r="BK247" i="1"/>
  <c r="BF247" i="1"/>
  <c r="BT247" i="1"/>
  <c r="P247" i="1"/>
  <c r="BM247" i="1"/>
  <c r="BV243" i="1"/>
  <c r="BW243" i="1"/>
  <c r="BY243" i="1"/>
  <c r="CA243" i="1"/>
  <c r="BO243" i="1"/>
  <c r="BR243" i="1"/>
  <c r="BP243" i="1"/>
  <c r="BT243" i="1"/>
  <c r="BD243" i="1"/>
  <c r="BA243" i="1"/>
  <c r="BB243" i="1"/>
  <c r="AW243" i="1"/>
  <c r="AU243" i="1"/>
  <c r="BF243" i="1"/>
  <c r="AY243" i="1"/>
  <c r="AT243" i="1"/>
  <c r="S243" i="1"/>
  <c r="W243" i="1"/>
  <c r="AP243" i="1"/>
  <c r="AR243" i="1"/>
  <c r="AD243" i="1"/>
  <c r="AB243" i="1"/>
  <c r="U243" i="1"/>
  <c r="AM243" i="1"/>
  <c r="Y243" i="1"/>
  <c r="AN243" i="1"/>
  <c r="Z243" i="1"/>
  <c r="R243" i="1"/>
  <c r="N243" i="1"/>
  <c r="BH243" i="1"/>
  <c r="L243" i="1"/>
  <c r="BM243" i="1"/>
  <c r="BI243" i="1"/>
  <c r="K243" i="1"/>
  <c r="BK243" i="1"/>
  <c r="P243" i="1"/>
  <c r="BV239" i="1"/>
  <c r="BW239" i="1"/>
  <c r="BY239" i="1"/>
  <c r="CA239" i="1"/>
  <c r="AD239" i="1"/>
  <c r="BR239" i="1"/>
  <c r="BT239" i="1"/>
  <c r="BP239" i="1"/>
  <c r="BO239" i="1"/>
  <c r="AY239" i="1"/>
  <c r="AW239" i="1"/>
  <c r="AU239" i="1"/>
  <c r="AR239" i="1"/>
  <c r="W239" i="1"/>
  <c r="U239" i="1"/>
  <c r="AM239" i="1"/>
  <c r="Y239" i="1"/>
  <c r="AT239" i="1"/>
  <c r="AN239" i="1"/>
  <c r="AB239" i="1"/>
  <c r="Z239" i="1"/>
  <c r="R239" i="1"/>
  <c r="AP239" i="1"/>
  <c r="S239" i="1"/>
  <c r="P239" i="1"/>
  <c r="N239" i="1"/>
  <c r="L239" i="1"/>
  <c r="K239" i="1"/>
  <c r="BD239" i="1"/>
  <c r="BM239" i="1"/>
  <c r="BI239" i="1"/>
  <c r="BK239" i="1"/>
  <c r="BH239" i="1"/>
  <c r="BA239" i="1"/>
  <c r="BB239" i="1"/>
  <c r="BF239" i="1"/>
  <c r="BV235" i="1"/>
  <c r="BW235" i="1"/>
  <c r="BY235" i="1"/>
  <c r="CA235" i="1"/>
  <c r="AD235" i="1"/>
  <c r="BT235" i="1"/>
  <c r="BP235" i="1"/>
  <c r="BR235" i="1"/>
  <c r="BO235" i="1"/>
  <c r="BB235" i="1"/>
  <c r="BF235" i="1"/>
  <c r="BD235" i="1"/>
  <c r="BA235" i="1"/>
  <c r="AR235" i="1"/>
  <c r="AB235" i="1"/>
  <c r="W235" i="1"/>
  <c r="U235" i="1"/>
  <c r="AM235" i="1"/>
  <c r="AN235" i="1"/>
  <c r="Y235" i="1"/>
  <c r="Z235" i="1"/>
  <c r="R235" i="1"/>
  <c r="S235" i="1"/>
  <c r="AP235" i="1"/>
  <c r="L235" i="1"/>
  <c r="K235" i="1"/>
  <c r="N235" i="1"/>
  <c r="P235" i="1"/>
  <c r="AT235" i="1"/>
  <c r="AW235" i="1"/>
  <c r="BK235" i="1"/>
  <c r="BH235" i="1"/>
  <c r="AU235" i="1"/>
  <c r="BM235" i="1"/>
  <c r="BI235" i="1"/>
  <c r="AY235" i="1"/>
  <c r="BV231" i="1"/>
  <c r="BW231" i="1"/>
  <c r="BY231" i="1"/>
  <c r="CA231" i="1"/>
  <c r="BT231" i="1"/>
  <c r="BO231" i="1"/>
  <c r="BP231" i="1"/>
  <c r="BR231" i="1"/>
  <c r="AW231" i="1"/>
  <c r="AU231" i="1"/>
  <c r="AT231" i="1"/>
  <c r="AP231" i="1"/>
  <c r="Z231" i="1"/>
  <c r="R231" i="1"/>
  <c r="S231" i="1"/>
  <c r="AD231" i="1"/>
  <c r="AY231" i="1"/>
  <c r="AR231" i="1"/>
  <c r="AB231" i="1"/>
  <c r="U231" i="1"/>
  <c r="L231" i="1"/>
  <c r="Y231" i="1"/>
  <c r="AN231" i="1"/>
  <c r="W231" i="1"/>
  <c r="K231" i="1"/>
  <c r="P231" i="1"/>
  <c r="N231" i="1"/>
  <c r="AM231" i="1"/>
  <c r="BA231" i="1"/>
  <c r="BK231" i="1"/>
  <c r="BB231" i="1"/>
  <c r="BM231" i="1"/>
  <c r="BI231" i="1"/>
  <c r="BH231" i="1"/>
  <c r="BD231" i="1"/>
  <c r="BF231" i="1"/>
  <c r="BV227" i="1"/>
  <c r="BW227" i="1"/>
  <c r="CA227" i="1"/>
  <c r="BY227" i="1"/>
  <c r="BP227" i="1"/>
  <c r="BT227" i="1"/>
  <c r="BO227" i="1"/>
  <c r="BR227" i="1"/>
  <c r="BA227" i="1"/>
  <c r="AW227" i="1"/>
  <c r="BB227" i="1"/>
  <c r="BD227" i="1"/>
  <c r="BF227" i="1"/>
  <c r="AT227" i="1"/>
  <c r="AY227" i="1"/>
  <c r="AN227" i="1"/>
  <c r="R227" i="1"/>
  <c r="Y227" i="1"/>
  <c r="AP227" i="1"/>
  <c r="AU227" i="1"/>
  <c r="Z227" i="1"/>
  <c r="W227" i="1"/>
  <c r="AB227" i="1"/>
  <c r="AR227" i="1"/>
  <c r="U227" i="1"/>
  <c r="S227" i="1"/>
  <c r="K227" i="1"/>
  <c r="AD227" i="1"/>
  <c r="L227" i="1"/>
  <c r="P227" i="1"/>
  <c r="AM227" i="1"/>
  <c r="N227" i="1"/>
  <c r="BH227" i="1"/>
  <c r="BM227" i="1"/>
  <c r="BK227" i="1"/>
  <c r="BI227" i="1"/>
  <c r="BV223" i="1"/>
  <c r="BW223" i="1"/>
  <c r="CA223" i="1"/>
  <c r="BY223" i="1"/>
  <c r="BT223" i="1"/>
  <c r="BR223" i="1"/>
  <c r="BO223" i="1"/>
  <c r="BP223" i="1"/>
  <c r="BB223" i="1"/>
  <c r="BF223" i="1"/>
  <c r="BD223" i="1"/>
  <c r="BA223" i="1"/>
  <c r="AP223" i="1"/>
  <c r="Y223" i="1"/>
  <c r="U223" i="1"/>
  <c r="R223" i="1"/>
  <c r="W223" i="1"/>
  <c r="AB223" i="1"/>
  <c r="Z223" i="1"/>
  <c r="S223" i="1"/>
  <c r="AM223" i="1"/>
  <c r="AD223" i="1"/>
  <c r="AR223" i="1"/>
  <c r="L223" i="1"/>
  <c r="P223" i="1"/>
  <c r="N223" i="1"/>
  <c r="AN223" i="1"/>
  <c r="K223" i="1"/>
  <c r="AW223" i="1"/>
  <c r="AT223" i="1"/>
  <c r="BM223" i="1"/>
  <c r="BK223" i="1"/>
  <c r="BI223" i="1"/>
  <c r="AU223" i="1"/>
  <c r="BH223" i="1"/>
  <c r="AY223" i="1"/>
  <c r="Z219" i="1"/>
  <c r="AY219" i="1"/>
  <c r="AT219" i="1"/>
  <c r="BB219" i="1"/>
  <c r="S219" i="1"/>
  <c r="AN219" i="1"/>
  <c r="BP219" i="1"/>
  <c r="BW219" i="1"/>
  <c r="AU219" i="1"/>
  <c r="R219" i="1"/>
  <c r="Y219" i="1"/>
  <c r="AM219" i="1"/>
  <c r="AW219" i="1"/>
  <c r="BR219" i="1"/>
  <c r="L219" i="1"/>
  <c r="BA219" i="1"/>
  <c r="AP219" i="1"/>
  <c r="K219" i="1"/>
  <c r="BO219" i="1"/>
  <c r="AB219" i="1"/>
  <c r="U219" i="1"/>
  <c r="BV219" i="1"/>
  <c r="N219" i="1"/>
  <c r="BY219" i="1"/>
  <c r="BD219" i="1"/>
  <c r="BT219" i="1"/>
  <c r="AD219" i="1"/>
  <c r="P219" i="1"/>
  <c r="CA219" i="1"/>
  <c r="BH219" i="1"/>
  <c r="BK219" i="1"/>
  <c r="AR219" i="1"/>
  <c r="BF219" i="1"/>
  <c r="BI219" i="1"/>
  <c r="W219" i="1"/>
  <c r="BM219" i="1"/>
  <c r="BV215" i="1"/>
  <c r="BW215" i="1"/>
  <c r="BY215" i="1"/>
  <c r="CA215" i="1"/>
  <c r="BP215" i="1"/>
  <c r="BR215" i="1"/>
  <c r="BO215" i="1"/>
  <c r="BT215" i="1"/>
  <c r="BD215" i="1"/>
  <c r="AW215" i="1"/>
  <c r="BB215" i="1"/>
  <c r="AU215" i="1"/>
  <c r="BF215" i="1"/>
  <c r="BA215" i="1"/>
  <c r="AR215" i="1"/>
  <c r="W215" i="1"/>
  <c r="AM215" i="1"/>
  <c r="U215" i="1"/>
  <c r="AY215" i="1"/>
  <c r="AP215" i="1"/>
  <c r="R215" i="1"/>
  <c r="S215" i="1"/>
  <c r="AN215" i="1"/>
  <c r="P215" i="1"/>
  <c r="N215" i="1"/>
  <c r="AT215" i="1"/>
  <c r="L215" i="1"/>
  <c r="K215" i="1"/>
  <c r="AB215" i="1"/>
  <c r="Y215" i="1"/>
  <c r="Z215" i="1"/>
  <c r="BI215" i="1"/>
  <c r="BK215" i="1"/>
  <c r="BM215" i="1"/>
  <c r="BH215" i="1"/>
  <c r="AD215" i="1"/>
  <c r="BV211" i="1"/>
  <c r="BW211" i="1"/>
  <c r="BY211" i="1"/>
  <c r="CA211" i="1"/>
  <c r="BT211" i="1"/>
  <c r="BP211" i="1"/>
  <c r="BR211" i="1"/>
  <c r="BO211" i="1"/>
  <c r="BB211" i="1"/>
  <c r="BF211" i="1"/>
  <c r="AW211" i="1"/>
  <c r="BA211" i="1"/>
  <c r="AU211" i="1"/>
  <c r="BD211" i="1"/>
  <c r="AY211" i="1"/>
  <c r="AT211" i="1"/>
  <c r="Y211" i="1"/>
  <c r="Z211" i="1"/>
  <c r="R211" i="1"/>
  <c r="AB211" i="1"/>
  <c r="W211" i="1"/>
  <c r="S211" i="1"/>
  <c r="AN211" i="1"/>
  <c r="AD211" i="1"/>
  <c r="AR211" i="1"/>
  <c r="AP211" i="1"/>
  <c r="U211" i="1"/>
  <c r="AM211" i="1"/>
  <c r="K211" i="1"/>
  <c r="N211" i="1"/>
  <c r="BI211" i="1"/>
  <c r="BK211" i="1"/>
  <c r="L211" i="1"/>
  <c r="BH211" i="1"/>
  <c r="BM211" i="1"/>
  <c r="P211" i="1"/>
  <c r="BV207" i="1"/>
  <c r="BW207" i="1"/>
  <c r="BY207" i="1"/>
  <c r="CA207" i="1"/>
  <c r="BO207" i="1"/>
  <c r="BT207" i="1"/>
  <c r="BR207" i="1"/>
  <c r="BP207" i="1"/>
  <c r="BF207" i="1"/>
  <c r="BA207" i="1"/>
  <c r="BD207" i="1"/>
  <c r="AW207" i="1"/>
  <c r="AU207" i="1"/>
  <c r="BB207" i="1"/>
  <c r="AN207" i="1"/>
  <c r="Z207" i="1"/>
  <c r="AT207" i="1"/>
  <c r="AB207" i="1"/>
  <c r="AD207" i="1"/>
  <c r="AR207" i="1"/>
  <c r="AM207" i="1"/>
  <c r="AY207" i="1"/>
  <c r="AP207" i="1"/>
  <c r="Y207" i="1"/>
  <c r="AA207" i="1" s="1"/>
  <c r="N207" i="1"/>
  <c r="R207" i="1"/>
  <c r="U207" i="1"/>
  <c r="K207" i="1"/>
  <c r="BH207" i="1"/>
  <c r="BM207" i="1"/>
  <c r="S207" i="1"/>
  <c r="L207" i="1"/>
  <c r="BI207" i="1"/>
  <c r="BK207" i="1"/>
  <c r="W207" i="1"/>
  <c r="P207" i="1"/>
  <c r="N203" i="1"/>
  <c r="Z203" i="1"/>
  <c r="BP203" i="1"/>
  <c r="BW203" i="1"/>
  <c r="CA203" i="1"/>
  <c r="AN203" i="1"/>
  <c r="AT203" i="1"/>
  <c r="AU203" i="1"/>
  <c r="BV203" i="1"/>
  <c r="BY203" i="1"/>
  <c r="BB203" i="1"/>
  <c r="BR203" i="1"/>
  <c r="BO203" i="1"/>
  <c r="BD203" i="1"/>
  <c r="U203" i="1"/>
  <c r="R203" i="1"/>
  <c r="K203" i="1"/>
  <c r="Y203" i="1"/>
  <c r="P203" i="1"/>
  <c r="S203" i="1"/>
  <c r="BA203" i="1"/>
  <c r="AM203" i="1"/>
  <c r="AB203" i="1"/>
  <c r="AW203" i="1"/>
  <c r="AP203" i="1"/>
  <c r="L203" i="1"/>
  <c r="BF203" i="1"/>
  <c r="BI203" i="1"/>
  <c r="AD203" i="1"/>
  <c r="BT203" i="1"/>
  <c r="AY203" i="1"/>
  <c r="W203" i="1"/>
  <c r="AR203" i="1"/>
  <c r="BK203" i="1"/>
  <c r="BH203" i="1"/>
  <c r="BM203" i="1"/>
  <c r="BV199" i="1"/>
  <c r="BW199" i="1"/>
  <c r="CA199" i="1"/>
  <c r="BY199" i="1"/>
  <c r="BT199" i="1"/>
  <c r="BR199" i="1"/>
  <c r="BP199" i="1"/>
  <c r="BO199" i="1"/>
  <c r="BB199" i="1"/>
  <c r="BA199" i="1"/>
  <c r="BF199" i="1"/>
  <c r="AW199" i="1"/>
  <c r="BD199" i="1"/>
  <c r="Z199" i="1"/>
  <c r="U199" i="1"/>
  <c r="AU199" i="1"/>
  <c r="Y199" i="1"/>
  <c r="R199" i="1"/>
  <c r="AB199" i="1"/>
  <c r="AD199" i="1"/>
  <c r="W199" i="1"/>
  <c r="AT199" i="1"/>
  <c r="S199" i="1"/>
  <c r="AY199" i="1"/>
  <c r="K199" i="1"/>
  <c r="AP199" i="1"/>
  <c r="BM199" i="1"/>
  <c r="AN199" i="1"/>
  <c r="N199" i="1"/>
  <c r="BI199" i="1"/>
  <c r="BK199" i="1"/>
  <c r="AM199" i="1"/>
  <c r="BH199" i="1"/>
  <c r="L199" i="1"/>
  <c r="AR199" i="1"/>
  <c r="P199" i="1"/>
  <c r="BV195" i="1"/>
  <c r="BW195" i="1"/>
  <c r="BY195" i="1"/>
  <c r="CA195" i="1"/>
  <c r="BR195" i="1"/>
  <c r="BP195" i="1"/>
  <c r="BO195" i="1"/>
  <c r="BT195" i="1"/>
  <c r="BD195" i="1"/>
  <c r="BA195" i="1"/>
  <c r="BB195" i="1"/>
  <c r="BF195" i="1"/>
  <c r="AD195" i="1"/>
  <c r="P195" i="1"/>
  <c r="AR195" i="1"/>
  <c r="AN195" i="1"/>
  <c r="AM195" i="1"/>
  <c r="AB195" i="1"/>
  <c r="U195" i="1"/>
  <c r="W195" i="1"/>
  <c r="Y195" i="1"/>
  <c r="Z195" i="1"/>
  <c r="R195" i="1"/>
  <c r="L195" i="1"/>
  <c r="S195" i="1"/>
  <c r="AP195" i="1"/>
  <c r="K195" i="1"/>
  <c r="N195" i="1"/>
  <c r="AT195" i="1"/>
  <c r="BM195" i="1"/>
  <c r="BH195" i="1"/>
  <c r="BI195" i="1"/>
  <c r="BK195" i="1"/>
  <c r="AY195" i="1"/>
  <c r="AW195" i="1"/>
  <c r="AU195" i="1"/>
  <c r="BY191" i="1"/>
  <c r="CA191" i="1"/>
  <c r="AN191" i="1"/>
  <c r="BW191" i="1"/>
  <c r="R191" i="1"/>
  <c r="Z191" i="1"/>
  <c r="AU191" i="1"/>
  <c r="Y191" i="1"/>
  <c r="S191" i="1"/>
  <c r="BV191" i="1"/>
  <c r="BP191" i="1"/>
  <c r="BB191" i="1"/>
  <c r="AM191" i="1"/>
  <c r="AW191" i="1"/>
  <c r="AY191" i="1"/>
  <c r="BA191" i="1"/>
  <c r="AP191" i="1"/>
  <c r="U191" i="1"/>
  <c r="BR191" i="1"/>
  <c r="N191" i="1"/>
  <c r="AB191" i="1"/>
  <c r="BO191" i="1"/>
  <c r="K191" i="1"/>
  <c r="L191" i="1"/>
  <c r="BD191" i="1"/>
  <c r="AT191" i="1"/>
  <c r="BH191" i="1"/>
  <c r="BT191" i="1"/>
  <c r="BF191" i="1"/>
  <c r="W191" i="1"/>
  <c r="BI191" i="1"/>
  <c r="AR191" i="1"/>
  <c r="AD191" i="1"/>
  <c r="BK191" i="1"/>
  <c r="P191" i="1"/>
  <c r="BM191" i="1"/>
  <c r="BV187" i="1"/>
  <c r="BW187" i="1"/>
  <c r="CA187" i="1"/>
  <c r="BY187" i="1"/>
  <c r="BP187" i="1"/>
  <c r="BT187" i="1"/>
  <c r="BR187" i="1"/>
  <c r="BF187" i="1"/>
  <c r="BO187" i="1"/>
  <c r="BD187" i="1"/>
  <c r="BB187" i="1"/>
  <c r="BA187" i="1"/>
  <c r="AP187" i="1"/>
  <c r="AB187" i="1"/>
  <c r="AT187" i="1"/>
  <c r="AY187" i="1"/>
  <c r="AD187" i="1"/>
  <c r="AM187" i="1"/>
  <c r="Z187" i="1"/>
  <c r="AW187" i="1"/>
  <c r="Y187" i="1"/>
  <c r="AU187" i="1"/>
  <c r="AN187" i="1"/>
  <c r="AR187" i="1"/>
  <c r="U187" i="1"/>
  <c r="L187" i="1"/>
  <c r="K187" i="1"/>
  <c r="BH187" i="1"/>
  <c r="N187" i="1"/>
  <c r="BM187" i="1"/>
  <c r="BI187" i="1"/>
  <c r="S187" i="1"/>
  <c r="R187" i="1"/>
  <c r="BK187" i="1"/>
  <c r="P187" i="1"/>
  <c r="W187" i="1"/>
  <c r="BV183" i="1"/>
  <c r="BW183" i="1"/>
  <c r="CA183" i="1"/>
  <c r="BY183" i="1"/>
  <c r="BR183" i="1"/>
  <c r="BP183" i="1"/>
  <c r="BO183" i="1"/>
  <c r="BA183" i="1"/>
  <c r="BF183" i="1"/>
  <c r="BB183" i="1"/>
  <c r="BD183" i="1"/>
  <c r="BT183" i="1"/>
  <c r="AW183" i="1"/>
  <c r="AT183" i="1"/>
  <c r="AY183" i="1"/>
  <c r="AM183" i="1"/>
  <c r="AU183" i="1"/>
  <c r="AN183" i="1"/>
  <c r="AR183" i="1"/>
  <c r="N183" i="1"/>
  <c r="AP183" i="1"/>
  <c r="R183" i="1"/>
  <c r="K183" i="1"/>
  <c r="P183" i="1"/>
  <c r="U183" i="1"/>
  <c r="Y183" i="1"/>
  <c r="AB183" i="1"/>
  <c r="BH183" i="1"/>
  <c r="L183" i="1"/>
  <c r="BM183" i="1"/>
  <c r="Z183" i="1"/>
  <c r="S183" i="1"/>
  <c r="BK183" i="1"/>
  <c r="BI183" i="1"/>
  <c r="AD183" i="1"/>
  <c r="W183" i="1"/>
  <c r="BV179" i="1"/>
  <c r="BW179" i="1"/>
  <c r="BY179" i="1"/>
  <c r="CA179" i="1"/>
  <c r="BT179" i="1"/>
  <c r="BP179" i="1"/>
  <c r="BO179" i="1"/>
  <c r="BR179" i="1"/>
  <c r="BB179" i="1"/>
  <c r="BA179" i="1"/>
  <c r="AW179" i="1"/>
  <c r="BF179" i="1"/>
  <c r="AU179" i="1"/>
  <c r="BD179" i="1"/>
  <c r="Y179" i="1"/>
  <c r="AB179" i="1"/>
  <c r="Z179" i="1"/>
  <c r="R179" i="1"/>
  <c r="S179" i="1"/>
  <c r="AT179" i="1"/>
  <c r="AR179" i="1"/>
  <c r="W179" i="1"/>
  <c r="AP179" i="1"/>
  <c r="AM179" i="1"/>
  <c r="AN179" i="1"/>
  <c r="U179" i="1"/>
  <c r="AY179" i="1"/>
  <c r="AD179" i="1"/>
  <c r="N179" i="1"/>
  <c r="K179" i="1"/>
  <c r="BH179" i="1"/>
  <c r="L179" i="1"/>
  <c r="BM179" i="1"/>
  <c r="BI179" i="1"/>
  <c r="BK179" i="1"/>
  <c r="P179" i="1"/>
  <c r="BW175" i="1"/>
  <c r="S175" i="1"/>
  <c r="AU175" i="1"/>
  <c r="BR175" i="1"/>
  <c r="BB175" i="1"/>
  <c r="BP175" i="1"/>
  <c r="AB175" i="1"/>
  <c r="BD175" i="1"/>
  <c r="Z175" i="1"/>
  <c r="AN175" i="1"/>
  <c r="K175" i="1"/>
  <c r="N175" i="1"/>
  <c r="AW175" i="1"/>
  <c r="BY175" i="1"/>
  <c r="BV175" i="1"/>
  <c r="AM175" i="1"/>
  <c r="R175" i="1"/>
  <c r="BO175" i="1"/>
  <c r="AP175" i="1"/>
  <c r="AT175" i="1"/>
  <c r="U175" i="1"/>
  <c r="Y175" i="1"/>
  <c r="L175" i="1"/>
  <c r="BA175" i="1"/>
  <c r="BT175" i="1"/>
  <c r="BK175" i="1"/>
  <c r="AR175" i="1"/>
  <c r="P175" i="1"/>
  <c r="BH175" i="1"/>
  <c r="CA175" i="1"/>
  <c r="AD175" i="1"/>
  <c r="BI175" i="1"/>
  <c r="BF175" i="1"/>
  <c r="AY175" i="1"/>
  <c r="W175" i="1"/>
  <c r="BM175" i="1"/>
  <c r="BV171" i="1"/>
  <c r="BW171" i="1"/>
  <c r="BY171" i="1"/>
  <c r="CA171" i="1"/>
  <c r="AD171" i="1"/>
  <c r="BO171" i="1"/>
  <c r="BR171" i="1"/>
  <c r="BT171" i="1"/>
  <c r="BP171" i="1"/>
  <c r="BD171" i="1"/>
  <c r="BA171" i="1"/>
  <c r="BB171" i="1"/>
  <c r="AU171" i="1"/>
  <c r="AT171" i="1"/>
  <c r="BF171" i="1"/>
  <c r="AN171" i="1"/>
  <c r="S171" i="1"/>
  <c r="AR171" i="1"/>
  <c r="AM171" i="1"/>
  <c r="AY171" i="1"/>
  <c r="U171" i="1"/>
  <c r="AP171" i="1"/>
  <c r="Y171" i="1"/>
  <c r="AW171" i="1"/>
  <c r="Z171" i="1"/>
  <c r="R171" i="1"/>
  <c r="W171" i="1"/>
  <c r="AB171" i="1"/>
  <c r="K171" i="1"/>
  <c r="BM171" i="1"/>
  <c r="BH171" i="1"/>
  <c r="L171" i="1"/>
  <c r="BI171" i="1"/>
  <c r="BK171" i="1"/>
  <c r="N171" i="1"/>
  <c r="P171" i="1"/>
  <c r="N167" i="1"/>
  <c r="Z167" i="1"/>
  <c r="Y167" i="1"/>
  <c r="BW167" i="1"/>
  <c r="AN167" i="1"/>
  <c r="BV167" i="1"/>
  <c r="AU167" i="1"/>
  <c r="BT167" i="1"/>
  <c r="S167" i="1"/>
  <c r="BP167" i="1"/>
  <c r="AT167" i="1"/>
  <c r="BB167" i="1"/>
  <c r="L167" i="1"/>
  <c r="BR167" i="1"/>
  <c r="R167" i="1"/>
  <c r="AB167" i="1"/>
  <c r="AM167" i="1"/>
  <c r="BO167" i="1"/>
  <c r="U167" i="1"/>
  <c r="BD167" i="1"/>
  <c r="K167" i="1"/>
  <c r="AW167" i="1"/>
  <c r="P167" i="1"/>
  <c r="AP167" i="1"/>
  <c r="BA167" i="1"/>
  <c r="BY167" i="1"/>
  <c r="BK167" i="1"/>
  <c r="W167" i="1"/>
  <c r="BI167" i="1"/>
  <c r="BH167" i="1"/>
  <c r="AR167" i="1"/>
  <c r="BF167" i="1"/>
  <c r="AY167" i="1"/>
  <c r="AD167" i="1"/>
  <c r="CA167" i="1"/>
  <c r="BM167" i="1"/>
  <c r="BV163" i="1"/>
  <c r="BW163" i="1"/>
  <c r="CA163" i="1"/>
  <c r="BY163" i="1"/>
  <c r="BP163" i="1"/>
  <c r="BT163" i="1"/>
  <c r="BR163" i="1"/>
  <c r="BO163" i="1"/>
  <c r="BB163" i="1"/>
  <c r="AW163" i="1"/>
  <c r="BD163" i="1"/>
  <c r="BF163" i="1"/>
  <c r="BA163" i="1"/>
  <c r="AU163" i="1"/>
  <c r="AP163" i="1"/>
  <c r="Y163" i="1"/>
  <c r="AT163" i="1"/>
  <c r="AY163" i="1"/>
  <c r="AR163" i="1"/>
  <c r="AB163" i="1"/>
  <c r="AM163" i="1"/>
  <c r="AD163" i="1"/>
  <c r="Z163" i="1"/>
  <c r="L163" i="1"/>
  <c r="AN163" i="1"/>
  <c r="N163" i="1"/>
  <c r="P163" i="1"/>
  <c r="K163" i="1"/>
  <c r="U163" i="1"/>
  <c r="R163" i="1"/>
  <c r="S163" i="1"/>
  <c r="BH163" i="1"/>
  <c r="BI163" i="1"/>
  <c r="BM163" i="1"/>
  <c r="BK163" i="1"/>
  <c r="W163" i="1"/>
  <c r="L159" i="1"/>
  <c r="Z159" i="1"/>
  <c r="BP159" i="1"/>
  <c r="AU159" i="1"/>
  <c r="BW159" i="1"/>
  <c r="BO159" i="1"/>
  <c r="AM159" i="1"/>
  <c r="Y159" i="1"/>
  <c r="BB159" i="1"/>
  <c r="S159" i="1"/>
  <c r="AB159" i="1"/>
  <c r="AN159" i="1"/>
  <c r="BA159" i="1"/>
  <c r="K159" i="1"/>
  <c r="U159" i="1"/>
  <c r="N159" i="1"/>
  <c r="BY159" i="1"/>
  <c r="AW159" i="1"/>
  <c r="BR159" i="1"/>
  <c r="AP159" i="1"/>
  <c r="R159" i="1"/>
  <c r="BV159" i="1"/>
  <c r="AT159" i="1"/>
  <c r="BD159" i="1"/>
  <c r="BK159" i="1"/>
  <c r="BT159" i="1"/>
  <c r="AD159" i="1"/>
  <c r="W159" i="1"/>
  <c r="P159" i="1"/>
  <c r="BF159" i="1"/>
  <c r="AR159" i="1"/>
  <c r="BI159" i="1"/>
  <c r="AY159" i="1"/>
  <c r="BH159" i="1"/>
  <c r="CA159" i="1"/>
  <c r="BM159" i="1"/>
  <c r="BV155" i="1"/>
  <c r="BW155" i="1"/>
  <c r="BY155" i="1"/>
  <c r="CA155" i="1"/>
  <c r="BR155" i="1"/>
  <c r="BO155" i="1"/>
  <c r="BT155" i="1"/>
  <c r="BA155" i="1"/>
  <c r="BB155" i="1"/>
  <c r="BP155" i="1"/>
  <c r="BF155" i="1"/>
  <c r="AT155" i="1"/>
  <c r="AU155" i="1"/>
  <c r="BD155" i="1"/>
  <c r="AY155" i="1"/>
  <c r="AW155" i="1"/>
  <c r="AB155" i="1"/>
  <c r="Y155" i="1"/>
  <c r="Z155" i="1"/>
  <c r="AD155" i="1"/>
  <c r="L155" i="1"/>
  <c r="AM155" i="1"/>
  <c r="AP155" i="1"/>
  <c r="U155" i="1"/>
  <c r="K155" i="1"/>
  <c r="AN155" i="1"/>
  <c r="S155" i="1"/>
  <c r="BM155" i="1"/>
  <c r="BI155" i="1"/>
  <c r="BK155" i="1"/>
  <c r="BH155" i="1"/>
  <c r="R155" i="1"/>
  <c r="N155" i="1"/>
  <c r="AR155" i="1"/>
  <c r="W155" i="1"/>
  <c r="P155" i="1"/>
  <c r="BV151" i="1"/>
  <c r="BW151" i="1"/>
  <c r="CA151" i="1"/>
  <c r="BY151" i="1"/>
  <c r="BP151" i="1"/>
  <c r="BO151" i="1"/>
  <c r="BT151" i="1"/>
  <c r="BD151" i="1"/>
  <c r="BA151" i="1"/>
  <c r="BB151" i="1"/>
  <c r="BF151" i="1"/>
  <c r="BR151" i="1"/>
  <c r="AT151" i="1"/>
  <c r="AY151" i="1"/>
  <c r="AW151" i="1"/>
  <c r="AM151" i="1"/>
  <c r="AN151" i="1"/>
  <c r="AU151" i="1"/>
  <c r="AP151" i="1"/>
  <c r="AR151" i="1"/>
  <c r="K151" i="1"/>
  <c r="Y151" i="1"/>
  <c r="R151" i="1"/>
  <c r="L151" i="1"/>
  <c r="N151" i="1"/>
  <c r="AB151" i="1"/>
  <c r="U151" i="1"/>
  <c r="BM151" i="1"/>
  <c r="S151" i="1"/>
  <c r="BK151" i="1"/>
  <c r="BH151" i="1"/>
  <c r="BI151" i="1"/>
  <c r="Z151" i="1"/>
  <c r="W151" i="1"/>
  <c r="AD151" i="1"/>
  <c r="P151" i="1"/>
  <c r="BV147" i="1"/>
  <c r="BW147" i="1"/>
  <c r="BY147" i="1"/>
  <c r="CA147" i="1"/>
  <c r="BT147" i="1"/>
  <c r="BR147" i="1"/>
  <c r="BB147" i="1"/>
  <c r="BF147" i="1"/>
  <c r="BA147" i="1"/>
  <c r="BD147" i="1"/>
  <c r="BP147" i="1"/>
  <c r="BO147" i="1"/>
  <c r="AU147" i="1"/>
  <c r="AW147" i="1"/>
  <c r="AD147" i="1"/>
  <c r="AB147" i="1"/>
  <c r="AT147" i="1"/>
  <c r="AR147" i="1"/>
  <c r="AY147" i="1"/>
  <c r="AM147" i="1"/>
  <c r="AP147" i="1"/>
  <c r="Y147" i="1"/>
  <c r="AN147" i="1"/>
  <c r="Z147" i="1"/>
  <c r="N147" i="1"/>
  <c r="S147" i="1"/>
  <c r="U147" i="1"/>
  <c r="K147" i="1"/>
  <c r="BM147" i="1"/>
  <c r="BI147" i="1"/>
  <c r="BK147" i="1"/>
  <c r="BH147" i="1"/>
  <c r="R147" i="1"/>
  <c r="L147" i="1"/>
  <c r="W147" i="1"/>
  <c r="P147" i="1"/>
  <c r="AW143" i="1"/>
  <c r="BW143" i="1"/>
  <c r="AU143" i="1"/>
  <c r="Z143" i="1"/>
  <c r="BA143" i="1"/>
  <c r="BP143" i="1"/>
  <c r="R143" i="1"/>
  <c r="S143" i="1"/>
  <c r="AN143" i="1"/>
  <c r="Y143" i="1"/>
  <c r="BB143" i="1"/>
  <c r="AY143" i="1"/>
  <c r="AT143" i="1"/>
  <c r="BD143" i="1"/>
  <c r="BV143" i="1"/>
  <c r="K143" i="1"/>
  <c r="U143" i="1"/>
  <c r="L143" i="1"/>
  <c r="BR143" i="1"/>
  <c r="AB143" i="1"/>
  <c r="BO143" i="1"/>
  <c r="N143" i="1"/>
  <c r="BY143" i="1"/>
  <c r="AM143" i="1"/>
  <c r="AP143" i="1"/>
  <c r="BK143" i="1"/>
  <c r="BF143" i="1"/>
  <c r="W143" i="1"/>
  <c r="BH143" i="1"/>
  <c r="CA143" i="1"/>
  <c r="AR143" i="1"/>
  <c r="AD143" i="1"/>
  <c r="BT143" i="1"/>
  <c r="BI143" i="1"/>
  <c r="P143" i="1"/>
  <c r="BM143" i="1"/>
  <c r="AT139" i="1"/>
  <c r="AN139" i="1"/>
  <c r="BP139" i="1"/>
  <c r="Z139" i="1"/>
  <c r="BB139" i="1"/>
  <c r="S139" i="1"/>
  <c r="BW139" i="1"/>
  <c r="AU139" i="1"/>
  <c r="R139" i="1"/>
  <c r="K139" i="1"/>
  <c r="AM139" i="1"/>
  <c r="BY139" i="1"/>
  <c r="AW139" i="1"/>
  <c r="N139" i="1"/>
  <c r="U139" i="1"/>
  <c r="Y139" i="1"/>
  <c r="BO139" i="1"/>
  <c r="BA139" i="1"/>
  <c r="AB139" i="1"/>
  <c r="AP139" i="1"/>
  <c r="L139" i="1"/>
  <c r="BV139" i="1"/>
  <c r="BD139" i="1"/>
  <c r="BR139" i="1"/>
  <c r="BI139" i="1"/>
  <c r="CA139" i="1"/>
  <c r="W139" i="1"/>
  <c r="BF139" i="1"/>
  <c r="AR139" i="1"/>
  <c r="BT139" i="1"/>
  <c r="AD139" i="1"/>
  <c r="BK139" i="1"/>
  <c r="AY139" i="1"/>
  <c r="BH139" i="1"/>
  <c r="P139" i="1"/>
  <c r="BM139" i="1"/>
  <c r="BV135" i="1"/>
  <c r="BW135" i="1"/>
  <c r="BY135" i="1"/>
  <c r="CA135" i="1"/>
  <c r="BP135" i="1"/>
  <c r="BR135" i="1"/>
  <c r="BO135" i="1"/>
  <c r="BT135" i="1"/>
  <c r="AU135" i="1"/>
  <c r="BD135" i="1"/>
  <c r="BA135" i="1"/>
  <c r="BB135" i="1"/>
  <c r="BF135" i="1"/>
  <c r="R135" i="1"/>
  <c r="AY135" i="1"/>
  <c r="AW135" i="1"/>
  <c r="AB135" i="1"/>
  <c r="S135" i="1"/>
  <c r="W135" i="1"/>
  <c r="AT135" i="1"/>
  <c r="Y135" i="1"/>
  <c r="Z135" i="1"/>
  <c r="AD135" i="1"/>
  <c r="U135" i="1"/>
  <c r="P135" i="1"/>
  <c r="K135" i="1"/>
  <c r="N135" i="1"/>
  <c r="L135" i="1"/>
  <c r="AM135" i="1"/>
  <c r="AP135" i="1"/>
  <c r="BI135" i="1"/>
  <c r="BK135" i="1"/>
  <c r="AN135" i="1"/>
  <c r="BM135" i="1"/>
  <c r="BH135" i="1"/>
  <c r="AR135" i="1"/>
  <c r="BV131" i="1"/>
  <c r="BW131" i="1"/>
  <c r="BY131" i="1"/>
  <c r="CA131" i="1"/>
  <c r="BP131" i="1"/>
  <c r="BO131" i="1"/>
  <c r="BT131" i="1"/>
  <c r="BR131" i="1"/>
  <c r="BD131" i="1"/>
  <c r="BA131" i="1"/>
  <c r="AU131" i="1"/>
  <c r="BB131" i="1"/>
  <c r="BF131" i="1"/>
  <c r="AY131" i="1"/>
  <c r="AR131" i="1"/>
  <c r="AM131" i="1"/>
  <c r="AW131" i="1"/>
  <c r="AN131" i="1"/>
  <c r="Y131" i="1"/>
  <c r="AD131" i="1"/>
  <c r="AB131" i="1"/>
  <c r="Z131" i="1"/>
  <c r="AT131" i="1"/>
  <c r="K131" i="1"/>
  <c r="N131" i="1"/>
  <c r="AP131" i="1"/>
  <c r="L131" i="1"/>
  <c r="P131" i="1"/>
  <c r="U131" i="1"/>
  <c r="R131" i="1"/>
  <c r="BM131" i="1"/>
  <c r="BH131" i="1"/>
  <c r="S131" i="1"/>
  <c r="BI131" i="1"/>
  <c r="BK131" i="1"/>
  <c r="W131" i="1"/>
  <c r="BV127" i="1"/>
  <c r="BW127" i="1"/>
  <c r="CA127" i="1"/>
  <c r="BY127" i="1"/>
  <c r="BO127" i="1"/>
  <c r="BP127" i="1"/>
  <c r="BR127" i="1"/>
  <c r="BT127" i="1"/>
  <c r="AW127" i="1"/>
  <c r="BA127" i="1"/>
  <c r="BF127" i="1"/>
  <c r="BB127" i="1"/>
  <c r="BD127" i="1"/>
  <c r="AT127" i="1"/>
  <c r="AY127" i="1"/>
  <c r="AM127" i="1"/>
  <c r="AB127" i="1"/>
  <c r="AU127" i="1"/>
  <c r="AN127" i="1"/>
  <c r="AR127" i="1"/>
  <c r="L127" i="1"/>
  <c r="N127" i="1"/>
  <c r="P127" i="1"/>
  <c r="AP127" i="1"/>
  <c r="K127" i="1"/>
  <c r="Y127" i="1"/>
  <c r="U127" i="1"/>
  <c r="S127" i="1"/>
  <c r="Z127" i="1"/>
  <c r="AD127" i="1"/>
  <c r="BM127" i="1"/>
  <c r="R127" i="1"/>
  <c r="BK127" i="1"/>
  <c r="BI127" i="1"/>
  <c r="W127" i="1"/>
  <c r="BH127" i="1"/>
  <c r="BV123" i="1"/>
  <c r="BW123" i="1"/>
  <c r="BY123" i="1"/>
  <c r="CA123" i="1"/>
  <c r="AD123" i="1"/>
  <c r="BT123" i="1"/>
  <c r="BR123" i="1"/>
  <c r="BO123" i="1"/>
  <c r="BP123" i="1"/>
  <c r="AT123" i="1"/>
  <c r="BB123" i="1"/>
  <c r="BF123" i="1"/>
  <c r="BA123" i="1"/>
  <c r="BD123" i="1"/>
  <c r="AU123" i="1"/>
  <c r="Z123" i="1"/>
  <c r="W123" i="1"/>
  <c r="U123" i="1"/>
  <c r="AB123" i="1"/>
  <c r="AW123" i="1"/>
  <c r="R123" i="1"/>
  <c r="AY123" i="1"/>
  <c r="S123" i="1"/>
  <c r="N123" i="1"/>
  <c r="P123" i="1"/>
  <c r="L123" i="1"/>
  <c r="Y123" i="1"/>
  <c r="K123" i="1"/>
  <c r="AP123" i="1"/>
  <c r="BM123" i="1"/>
  <c r="AN123" i="1"/>
  <c r="BI123" i="1"/>
  <c r="BK123" i="1"/>
  <c r="BH123" i="1"/>
  <c r="AM123" i="1"/>
  <c r="AR123" i="1"/>
  <c r="AN119" i="1"/>
  <c r="BP119" i="1"/>
  <c r="BV119" i="1"/>
  <c r="BW119" i="1"/>
  <c r="S119" i="1"/>
  <c r="Z119" i="1"/>
  <c r="AT119" i="1"/>
  <c r="BB119" i="1"/>
  <c r="BO119" i="1"/>
  <c r="R119" i="1"/>
  <c r="Y119" i="1"/>
  <c r="U119" i="1"/>
  <c r="K119" i="1"/>
  <c r="AB119" i="1"/>
  <c r="N119" i="1"/>
  <c r="BD119" i="1"/>
  <c r="AP119" i="1"/>
  <c r="BA119" i="1"/>
  <c r="AW119" i="1"/>
  <c r="AM119" i="1"/>
  <c r="BR119" i="1"/>
  <c r="AU119" i="1"/>
  <c r="BY119" i="1"/>
  <c r="L119" i="1"/>
  <c r="BT119" i="1"/>
  <c r="W119" i="1"/>
  <c r="AY119" i="1"/>
  <c r="BI119" i="1"/>
  <c r="AR119" i="1"/>
  <c r="BK119" i="1"/>
  <c r="CA119" i="1"/>
  <c r="BF119" i="1"/>
  <c r="BH119" i="1"/>
  <c r="AD119" i="1"/>
  <c r="P119" i="1"/>
  <c r="BM119" i="1"/>
  <c r="AB115" i="1"/>
  <c r="BB115" i="1"/>
  <c r="AM115" i="1"/>
  <c r="BO115" i="1"/>
  <c r="BW115" i="1"/>
  <c r="AD115" i="1"/>
  <c r="S115" i="1"/>
  <c r="BP115" i="1"/>
  <c r="BA115" i="1"/>
  <c r="AN115" i="1"/>
  <c r="AU115" i="1"/>
  <c r="R115" i="1"/>
  <c r="Z115" i="1"/>
  <c r="BR115" i="1"/>
  <c r="Y115" i="1"/>
  <c r="K115" i="1"/>
  <c r="BV115" i="1"/>
  <c r="AT115" i="1"/>
  <c r="L115" i="1"/>
  <c r="BY115" i="1"/>
  <c r="BD115" i="1"/>
  <c r="U115" i="1"/>
  <c r="N115" i="1"/>
  <c r="AW115" i="1"/>
  <c r="AP115" i="1"/>
  <c r="W115" i="1"/>
  <c r="P115" i="1"/>
  <c r="BK115" i="1"/>
  <c r="BI115" i="1"/>
  <c r="BF115" i="1"/>
  <c r="AR115" i="1"/>
  <c r="BH115" i="1"/>
  <c r="CA115" i="1"/>
  <c r="BT115" i="1"/>
  <c r="AY115" i="1"/>
  <c r="BM115" i="1"/>
  <c r="BV111" i="1"/>
  <c r="BW111" i="1"/>
  <c r="CA111" i="1"/>
  <c r="BY111" i="1"/>
  <c r="BP111" i="1"/>
  <c r="BT111" i="1"/>
  <c r="BR111" i="1"/>
  <c r="BB111" i="1"/>
  <c r="BA111" i="1"/>
  <c r="BD111" i="1"/>
  <c r="BO111" i="1"/>
  <c r="BF111" i="1"/>
  <c r="AU111" i="1"/>
  <c r="AN111" i="1"/>
  <c r="U111" i="1"/>
  <c r="AP111" i="1"/>
  <c r="AT111" i="1"/>
  <c r="AY111" i="1"/>
  <c r="R111" i="1"/>
  <c r="S111" i="1"/>
  <c r="AM111" i="1"/>
  <c r="W111" i="1"/>
  <c r="K111" i="1"/>
  <c r="AR111" i="1"/>
  <c r="AW111" i="1"/>
  <c r="L111" i="1"/>
  <c r="AB111" i="1"/>
  <c r="N111" i="1"/>
  <c r="P111" i="1"/>
  <c r="AD111" i="1"/>
  <c r="Y111" i="1"/>
  <c r="BH111" i="1"/>
  <c r="Z111" i="1"/>
  <c r="BM111" i="1"/>
  <c r="BI111" i="1"/>
  <c r="BK111" i="1"/>
  <c r="AW107" i="1"/>
  <c r="AU107" i="1"/>
  <c r="BP107" i="1"/>
  <c r="AN107" i="1"/>
  <c r="BB107" i="1"/>
  <c r="BV107" i="1"/>
  <c r="AM107" i="1"/>
  <c r="S107" i="1"/>
  <c r="Z107" i="1"/>
  <c r="BY107" i="1"/>
  <c r="BA107" i="1"/>
  <c r="AP107" i="1"/>
  <c r="U107" i="1"/>
  <c r="BO107" i="1"/>
  <c r="R107" i="1"/>
  <c r="N107" i="1"/>
  <c r="BD107" i="1"/>
  <c r="L107" i="1"/>
  <c r="BW107" i="1"/>
  <c r="BR107" i="1"/>
  <c r="K107" i="1"/>
  <c r="AB107" i="1"/>
  <c r="AT107" i="1"/>
  <c r="Y107" i="1"/>
  <c r="CA107" i="1"/>
  <c r="BT107" i="1"/>
  <c r="BH107" i="1"/>
  <c r="BF107" i="1"/>
  <c r="BI107" i="1"/>
  <c r="AD107" i="1"/>
  <c r="AR107" i="1"/>
  <c r="BK107" i="1"/>
  <c r="W107" i="1"/>
  <c r="AY107" i="1"/>
  <c r="P107" i="1"/>
  <c r="BM107" i="1"/>
  <c r="BV103" i="1"/>
  <c r="BW103" i="1"/>
  <c r="CA103" i="1"/>
  <c r="BY103" i="1"/>
  <c r="BP103" i="1"/>
  <c r="BO103" i="1"/>
  <c r="BB103" i="1"/>
  <c r="BR103" i="1"/>
  <c r="BD103" i="1"/>
  <c r="BF103" i="1"/>
  <c r="BA103" i="1"/>
  <c r="BT103" i="1"/>
  <c r="AW103" i="1"/>
  <c r="AP103" i="1"/>
  <c r="Y103" i="1"/>
  <c r="AT103" i="1"/>
  <c r="AY103" i="1"/>
  <c r="AD103" i="1"/>
  <c r="AR103" i="1"/>
  <c r="Z103" i="1"/>
  <c r="AM103" i="1"/>
  <c r="AU103" i="1"/>
  <c r="AN103" i="1"/>
  <c r="AB103" i="1"/>
  <c r="L103" i="1"/>
  <c r="N103" i="1"/>
  <c r="P103" i="1"/>
  <c r="K103" i="1"/>
  <c r="S103" i="1"/>
  <c r="U103" i="1"/>
  <c r="R103" i="1"/>
  <c r="BM103" i="1"/>
  <c r="BI103" i="1"/>
  <c r="BK103" i="1"/>
  <c r="BH103" i="1"/>
  <c r="W103" i="1"/>
  <c r="BV99" i="1"/>
  <c r="BW99" i="1"/>
  <c r="CA99" i="1"/>
  <c r="BY99" i="1"/>
  <c r="BP99" i="1"/>
  <c r="BT99" i="1"/>
  <c r="BR99" i="1"/>
  <c r="BO99" i="1"/>
  <c r="BF99" i="1"/>
  <c r="BD99" i="1"/>
  <c r="AW99" i="1"/>
  <c r="BB99" i="1"/>
  <c r="BA99" i="1"/>
  <c r="AT99" i="1"/>
  <c r="AY99" i="1"/>
  <c r="AM99" i="1"/>
  <c r="U99" i="1"/>
  <c r="AR99" i="1"/>
  <c r="AU99" i="1"/>
  <c r="AN99" i="1"/>
  <c r="AB99" i="1"/>
  <c r="AP99" i="1"/>
  <c r="L99" i="1"/>
  <c r="N99" i="1"/>
  <c r="P99" i="1"/>
  <c r="K99" i="1"/>
  <c r="Y99" i="1"/>
  <c r="BM99" i="1"/>
  <c r="R99" i="1"/>
  <c r="BI99" i="1"/>
  <c r="S99" i="1"/>
  <c r="BK99" i="1"/>
  <c r="Z99" i="1"/>
  <c r="W99" i="1"/>
  <c r="BH99" i="1"/>
  <c r="AD99" i="1"/>
  <c r="BV95" i="1"/>
  <c r="BW95" i="1"/>
  <c r="BY95" i="1"/>
  <c r="CA95" i="1"/>
  <c r="BP95" i="1"/>
  <c r="BO95" i="1"/>
  <c r="BT95" i="1"/>
  <c r="BR95" i="1"/>
  <c r="AU95" i="1"/>
  <c r="BD95" i="1"/>
  <c r="AT95" i="1"/>
  <c r="BB95" i="1"/>
  <c r="BA95" i="1"/>
  <c r="BF95" i="1"/>
  <c r="AR95" i="1"/>
  <c r="AM95" i="1"/>
  <c r="S95" i="1"/>
  <c r="W95" i="1"/>
  <c r="AN95" i="1"/>
  <c r="U95" i="1"/>
  <c r="AY95" i="1"/>
  <c r="L95" i="1"/>
  <c r="N95" i="1"/>
  <c r="AP95" i="1"/>
  <c r="P95" i="1"/>
  <c r="AW95" i="1"/>
  <c r="R95" i="1"/>
  <c r="K95" i="1"/>
  <c r="Y95" i="1"/>
  <c r="Z95" i="1"/>
  <c r="AB95" i="1"/>
  <c r="BM95" i="1"/>
  <c r="BH95" i="1"/>
  <c r="BI95" i="1"/>
  <c r="BK95" i="1"/>
  <c r="AD95" i="1"/>
  <c r="BV91" i="1"/>
  <c r="BW91" i="1"/>
  <c r="BY91" i="1"/>
  <c r="CA91" i="1"/>
  <c r="BP91" i="1"/>
  <c r="BT91" i="1"/>
  <c r="BR91" i="1"/>
  <c r="BD91" i="1"/>
  <c r="AU91" i="1"/>
  <c r="BO91" i="1"/>
  <c r="BB91" i="1"/>
  <c r="BF91" i="1"/>
  <c r="BA91" i="1"/>
  <c r="AM91" i="1"/>
  <c r="S91" i="1"/>
  <c r="AT91" i="1"/>
  <c r="AN91" i="1"/>
  <c r="U91" i="1"/>
  <c r="AW91" i="1"/>
  <c r="AP91" i="1"/>
  <c r="AY91" i="1"/>
  <c r="W91" i="1"/>
  <c r="R91" i="1"/>
  <c r="T91" i="1" s="1"/>
  <c r="L91" i="1"/>
  <c r="N91" i="1"/>
  <c r="AR91" i="1"/>
  <c r="P91" i="1"/>
  <c r="K91" i="1"/>
  <c r="AB91" i="1"/>
  <c r="Y91" i="1"/>
  <c r="BI91" i="1"/>
  <c r="BK91" i="1"/>
  <c r="BH91" i="1"/>
  <c r="Z91" i="1"/>
  <c r="BM91" i="1"/>
  <c r="AD91" i="1"/>
  <c r="BV87" i="1"/>
  <c r="BW87" i="1"/>
  <c r="BY87" i="1"/>
  <c r="CA87" i="1"/>
  <c r="BT87" i="1"/>
  <c r="BR87" i="1"/>
  <c r="BP87" i="1"/>
  <c r="BO87" i="1"/>
  <c r="AU87" i="1"/>
  <c r="BB87" i="1"/>
  <c r="BF87" i="1"/>
  <c r="BA87" i="1"/>
  <c r="BD87" i="1"/>
  <c r="AD87" i="1"/>
  <c r="U87" i="1"/>
  <c r="AT87" i="1"/>
  <c r="R87" i="1"/>
  <c r="AY87" i="1"/>
  <c r="W87" i="1"/>
  <c r="AW87" i="1"/>
  <c r="S87" i="1"/>
  <c r="N87" i="1"/>
  <c r="L87" i="1"/>
  <c r="K87" i="1"/>
  <c r="P87" i="1"/>
  <c r="AM87" i="1"/>
  <c r="Y87" i="1"/>
  <c r="AP87" i="1"/>
  <c r="AB87" i="1"/>
  <c r="BI87" i="1"/>
  <c r="BK87" i="1"/>
  <c r="Z87" i="1"/>
  <c r="BH87" i="1"/>
  <c r="BM87" i="1"/>
  <c r="AN87" i="1"/>
  <c r="AR87" i="1"/>
  <c r="BV83" i="1"/>
  <c r="BW83" i="1"/>
  <c r="CA83" i="1"/>
  <c r="BY83" i="1"/>
  <c r="BP83" i="1"/>
  <c r="BR83" i="1"/>
  <c r="BO83" i="1"/>
  <c r="BD83" i="1"/>
  <c r="BB83" i="1"/>
  <c r="BF83" i="1"/>
  <c r="BT83" i="1"/>
  <c r="BA83" i="1"/>
  <c r="AW83" i="1"/>
  <c r="AM83" i="1"/>
  <c r="AR83" i="1"/>
  <c r="AB83" i="1"/>
  <c r="W83" i="1"/>
  <c r="AN83" i="1"/>
  <c r="AT83" i="1"/>
  <c r="AY83" i="1"/>
  <c r="AP83" i="1"/>
  <c r="Y83" i="1"/>
  <c r="R83" i="1"/>
  <c r="AD83" i="1"/>
  <c r="U83" i="1"/>
  <c r="Z83" i="1"/>
  <c r="AU83" i="1"/>
  <c r="S83" i="1"/>
  <c r="BH83" i="1"/>
  <c r="K83" i="1"/>
  <c r="BM83" i="1"/>
  <c r="L83" i="1"/>
  <c r="BK83" i="1"/>
  <c r="BI83" i="1"/>
  <c r="N83" i="1"/>
  <c r="P83" i="1"/>
  <c r="BV79" i="1"/>
  <c r="BW79" i="1"/>
  <c r="BY79" i="1"/>
  <c r="CA79" i="1"/>
  <c r="BR79" i="1"/>
  <c r="BO79" i="1"/>
  <c r="BT79" i="1"/>
  <c r="BF79" i="1"/>
  <c r="AU79" i="1"/>
  <c r="BD79" i="1"/>
  <c r="BA79" i="1"/>
  <c r="BP79" i="1"/>
  <c r="AT79" i="1"/>
  <c r="BB79" i="1"/>
  <c r="AP79" i="1"/>
  <c r="Z79" i="1"/>
  <c r="AW79" i="1"/>
  <c r="AY79" i="1"/>
  <c r="AR79" i="1"/>
  <c r="AM79" i="1"/>
  <c r="AN79" i="1"/>
  <c r="AD79" i="1"/>
  <c r="L79" i="1"/>
  <c r="N79" i="1"/>
  <c r="K79" i="1"/>
  <c r="Y79" i="1"/>
  <c r="AB79" i="1"/>
  <c r="P79" i="1"/>
  <c r="S79" i="1"/>
  <c r="U79" i="1"/>
  <c r="R79" i="1"/>
  <c r="BM79" i="1"/>
  <c r="BH79" i="1"/>
  <c r="W79" i="1"/>
  <c r="BI79" i="1"/>
  <c r="BK79" i="1"/>
  <c r="AW75" i="1"/>
  <c r="AB75" i="1"/>
  <c r="BB75" i="1"/>
  <c r="BW75" i="1"/>
  <c r="AM75" i="1"/>
  <c r="AD75" i="1"/>
  <c r="R75" i="1"/>
  <c r="BP75" i="1"/>
  <c r="BA75" i="1"/>
  <c r="S75" i="1"/>
  <c r="AN75" i="1"/>
  <c r="AU75" i="1"/>
  <c r="BO75" i="1"/>
  <c r="Z75" i="1"/>
  <c r="AP75" i="1"/>
  <c r="Y75" i="1"/>
  <c r="N75" i="1"/>
  <c r="U75" i="1"/>
  <c r="AT75" i="1"/>
  <c r="L75" i="1"/>
  <c r="BV75" i="1"/>
  <c r="BY75" i="1"/>
  <c r="BD75" i="1"/>
  <c r="K75" i="1"/>
  <c r="BR75" i="1"/>
  <c r="AR75" i="1"/>
  <c r="CA75" i="1"/>
  <c r="BH75" i="1"/>
  <c r="BT75" i="1"/>
  <c r="BI75" i="1"/>
  <c r="BK75" i="1"/>
  <c r="AY75" i="1"/>
  <c r="W75" i="1"/>
  <c r="BF75" i="1"/>
  <c r="P75" i="1"/>
  <c r="BM75" i="1"/>
  <c r="K71" i="1"/>
  <c r="U71" i="1"/>
  <c r="AM71" i="1"/>
  <c r="BW71" i="1"/>
  <c r="R71" i="1"/>
  <c r="Z71" i="1"/>
  <c r="BP71" i="1"/>
  <c r="S71" i="1"/>
  <c r="BB71" i="1"/>
  <c r="AU71" i="1"/>
  <c r="AN71" i="1"/>
  <c r="W71" i="1"/>
  <c r="L71" i="1"/>
  <c r="AP71" i="1"/>
  <c r="BA71" i="1"/>
  <c r="AW71" i="1"/>
  <c r="AB71" i="1"/>
  <c r="BV71" i="1"/>
  <c r="BR71" i="1"/>
  <c r="BY71" i="1"/>
  <c r="BD71" i="1"/>
  <c r="Y71" i="1"/>
  <c r="N71" i="1"/>
  <c r="BO71" i="1"/>
  <c r="AT71" i="1"/>
  <c r="AD71" i="1"/>
  <c r="BF71" i="1"/>
  <c r="BI71" i="1"/>
  <c r="BK71" i="1"/>
  <c r="BT71" i="1"/>
  <c r="AR71" i="1"/>
  <c r="AY71" i="1"/>
  <c r="BH71" i="1"/>
  <c r="CA71" i="1"/>
  <c r="P71" i="1"/>
  <c r="BM71" i="1"/>
  <c r="BV67" i="1"/>
  <c r="BW67" i="1"/>
  <c r="CA67" i="1"/>
  <c r="BY67" i="1"/>
  <c r="BT67" i="1"/>
  <c r="BP67" i="1"/>
  <c r="BR67" i="1"/>
  <c r="BF67" i="1"/>
  <c r="AW67" i="1"/>
  <c r="BA67" i="1"/>
  <c r="BO67" i="1"/>
  <c r="BB67" i="1"/>
  <c r="BD67" i="1"/>
  <c r="AP67" i="1"/>
  <c r="AU67" i="1"/>
  <c r="AM67" i="1"/>
  <c r="AN67" i="1"/>
  <c r="AY67" i="1"/>
  <c r="AR67" i="1"/>
  <c r="AT67" i="1"/>
  <c r="AB67" i="1"/>
  <c r="U67" i="1"/>
  <c r="R67" i="1"/>
  <c r="N67" i="1"/>
  <c r="L67" i="1"/>
  <c r="Y67" i="1"/>
  <c r="K67" i="1"/>
  <c r="BK67" i="1"/>
  <c r="S67" i="1"/>
  <c r="BH67" i="1"/>
  <c r="BI67" i="1"/>
  <c r="Z67" i="1"/>
  <c r="BM67" i="1"/>
  <c r="AD67" i="1"/>
  <c r="W67" i="1"/>
  <c r="P67" i="1"/>
  <c r="U63" i="1"/>
  <c r="AM63" i="1"/>
  <c r="BO63" i="1"/>
  <c r="BW63" i="1"/>
  <c r="Z63" i="1"/>
  <c r="W63" i="1"/>
  <c r="AN63" i="1"/>
  <c r="BP63" i="1"/>
  <c r="AU63" i="1"/>
  <c r="R63" i="1"/>
  <c r="S63" i="1"/>
  <c r="BY63" i="1"/>
  <c r="BB63" i="1"/>
  <c r="AP63" i="1"/>
  <c r="AB63" i="1"/>
  <c r="Y63" i="1"/>
  <c r="BV63" i="1"/>
  <c r="BR63" i="1"/>
  <c r="BD63" i="1"/>
  <c r="N63" i="1"/>
  <c r="AW63" i="1"/>
  <c r="AT63" i="1"/>
  <c r="L63" i="1"/>
  <c r="BA63" i="1"/>
  <c r="K63" i="1"/>
  <c r="BI63" i="1"/>
  <c r="BK63" i="1"/>
  <c r="AR63" i="1"/>
  <c r="AY63" i="1"/>
  <c r="AD63" i="1"/>
  <c r="BF63" i="1"/>
  <c r="BH63" i="1"/>
  <c r="CA63" i="1"/>
  <c r="BT63" i="1"/>
  <c r="P63" i="1"/>
  <c r="BM63" i="1"/>
  <c r="K59" i="1"/>
  <c r="AB59" i="1"/>
  <c r="BP59" i="1"/>
  <c r="R59" i="1"/>
  <c r="S59" i="1"/>
  <c r="AD59" i="1"/>
  <c r="BO59" i="1"/>
  <c r="BW59" i="1"/>
  <c r="AU59" i="1"/>
  <c r="BB59" i="1"/>
  <c r="AM59" i="1"/>
  <c r="Z59" i="1"/>
  <c r="AN59" i="1"/>
  <c r="L59" i="1"/>
  <c r="BY59" i="1"/>
  <c r="Y59" i="1"/>
  <c r="BA59" i="1"/>
  <c r="AP59" i="1"/>
  <c r="U59" i="1"/>
  <c r="BV59" i="1"/>
  <c r="AW59" i="1"/>
  <c r="BD59" i="1"/>
  <c r="N59" i="1"/>
  <c r="BR59" i="1"/>
  <c r="AT59" i="1"/>
  <c r="AY59" i="1"/>
  <c r="BT59" i="1"/>
  <c r="BH59" i="1"/>
  <c r="BK59" i="1"/>
  <c r="CA59" i="1"/>
  <c r="BF59" i="1"/>
  <c r="BI59" i="1"/>
  <c r="W59" i="1"/>
  <c r="AR59" i="1"/>
  <c r="P59" i="1"/>
  <c r="BM59" i="1"/>
  <c r="AW55" i="1"/>
  <c r="BW55" i="1"/>
  <c r="S55" i="1"/>
  <c r="Z55" i="1"/>
  <c r="BP55" i="1"/>
  <c r="AM55" i="1"/>
  <c r="AY55" i="1"/>
  <c r="BB55" i="1"/>
  <c r="BV55" i="1"/>
  <c r="AN55" i="1"/>
  <c r="AU55" i="1"/>
  <c r="Y55" i="1"/>
  <c r="AA55" i="1" s="1"/>
  <c r="L55" i="1"/>
  <c r="AT55" i="1"/>
  <c r="R55" i="1"/>
  <c r="BO55" i="1"/>
  <c r="BR55" i="1"/>
  <c r="K55" i="1"/>
  <c r="AP55" i="1"/>
  <c r="U55" i="1"/>
  <c r="BD55" i="1"/>
  <c r="N55" i="1"/>
  <c r="BY55" i="1"/>
  <c r="BA55" i="1"/>
  <c r="AB55" i="1"/>
  <c r="BT55" i="1"/>
  <c r="AD55" i="1"/>
  <c r="BK55" i="1"/>
  <c r="W55" i="1"/>
  <c r="BF55" i="1"/>
  <c r="BI55" i="1"/>
  <c r="CA55" i="1"/>
  <c r="AR55" i="1"/>
  <c r="BH55" i="1"/>
  <c r="P55" i="1"/>
  <c r="BM55" i="1"/>
  <c r="BV51" i="1"/>
  <c r="BW51" i="1"/>
  <c r="CA51" i="1"/>
  <c r="BY51" i="1"/>
  <c r="BR51" i="1"/>
  <c r="BO51" i="1"/>
  <c r="BP51" i="1"/>
  <c r="BF51" i="1"/>
  <c r="BA51" i="1"/>
  <c r="BT51" i="1"/>
  <c r="BB51" i="1"/>
  <c r="AW51" i="1"/>
  <c r="BD51" i="1"/>
  <c r="AU51" i="1"/>
  <c r="AD51" i="1"/>
  <c r="AM51" i="1"/>
  <c r="Z51" i="1"/>
  <c r="AB51" i="1"/>
  <c r="Y51" i="1"/>
  <c r="AT51" i="1"/>
  <c r="AY51" i="1"/>
  <c r="AN51" i="1"/>
  <c r="AR51" i="1"/>
  <c r="AP51" i="1"/>
  <c r="K51" i="1"/>
  <c r="P51" i="1"/>
  <c r="L51" i="1"/>
  <c r="N51" i="1"/>
  <c r="R51" i="1"/>
  <c r="U51" i="1"/>
  <c r="BH51" i="1"/>
  <c r="BM51" i="1"/>
  <c r="BI51" i="1"/>
  <c r="S51" i="1"/>
  <c r="BK51" i="1"/>
  <c r="W51" i="1"/>
  <c r="BV47" i="1"/>
  <c r="BW47" i="1"/>
  <c r="CA47" i="1"/>
  <c r="BY47" i="1"/>
  <c r="BO47" i="1"/>
  <c r="BP47" i="1"/>
  <c r="BR47" i="1"/>
  <c r="BB47" i="1"/>
  <c r="BA47" i="1"/>
  <c r="BT47" i="1"/>
  <c r="BD47" i="1"/>
  <c r="BF47" i="1"/>
  <c r="AW47" i="1"/>
  <c r="AD47" i="1"/>
  <c r="Z47" i="1"/>
  <c r="AB47" i="1"/>
  <c r="AT47" i="1"/>
  <c r="AY47" i="1"/>
  <c r="S47" i="1"/>
  <c r="W47" i="1"/>
  <c r="Y47" i="1"/>
  <c r="R47" i="1"/>
  <c r="U47" i="1"/>
  <c r="AU47" i="1"/>
  <c r="P47" i="1"/>
  <c r="L47" i="1"/>
  <c r="N47" i="1"/>
  <c r="K47" i="1"/>
  <c r="AM47" i="1"/>
  <c r="AP47" i="1"/>
  <c r="BM47" i="1"/>
  <c r="BK47" i="1"/>
  <c r="AN47" i="1"/>
  <c r="BH47" i="1"/>
  <c r="BI47" i="1"/>
  <c r="AR47" i="1"/>
  <c r="BV43" i="1"/>
  <c r="BW43" i="1"/>
  <c r="BY43" i="1"/>
  <c r="CA43" i="1"/>
  <c r="BT43" i="1"/>
  <c r="BR43" i="1"/>
  <c r="BB43" i="1"/>
  <c r="BF43" i="1"/>
  <c r="BD43" i="1"/>
  <c r="BO43" i="1"/>
  <c r="BP43" i="1"/>
  <c r="BA43" i="1"/>
  <c r="AB43" i="1"/>
  <c r="Y43" i="1"/>
  <c r="S43" i="1"/>
  <c r="Z43" i="1"/>
  <c r="U43" i="1"/>
  <c r="AD43" i="1"/>
  <c r="W43" i="1"/>
  <c r="R43" i="1"/>
  <c r="AW43" i="1"/>
  <c r="AP43" i="1"/>
  <c r="AM43" i="1"/>
  <c r="AU43" i="1"/>
  <c r="BM43" i="1"/>
  <c r="AT43" i="1"/>
  <c r="K43" i="1"/>
  <c r="BI43" i="1"/>
  <c r="BK43" i="1"/>
  <c r="BH43" i="1"/>
  <c r="AN43" i="1"/>
  <c r="N43" i="1"/>
  <c r="L43" i="1"/>
  <c r="AY43" i="1"/>
  <c r="P43" i="1"/>
  <c r="AR43" i="1"/>
  <c r="AW39" i="1"/>
  <c r="BP39" i="1"/>
  <c r="BV39" i="1"/>
  <c r="AN39" i="1"/>
  <c r="AU39" i="1"/>
  <c r="AY39" i="1"/>
  <c r="AT39" i="1"/>
  <c r="S39" i="1"/>
  <c r="Z39" i="1"/>
  <c r="BB39" i="1"/>
  <c r="AP39" i="1"/>
  <c r="Y39" i="1"/>
  <c r="AM39" i="1"/>
  <c r="BY39" i="1"/>
  <c r="R39" i="1"/>
  <c r="K39" i="1"/>
  <c r="BD39" i="1"/>
  <c r="BO39" i="1"/>
  <c r="U39" i="1"/>
  <c r="AB39" i="1"/>
  <c r="BA39" i="1"/>
  <c r="BW39" i="1"/>
  <c r="N39" i="1"/>
  <c r="L39" i="1"/>
  <c r="BR39" i="1"/>
  <c r="BK39" i="1"/>
  <c r="BT39" i="1"/>
  <c r="AD39" i="1"/>
  <c r="BF39" i="1"/>
  <c r="CA39" i="1"/>
  <c r="AR39" i="1"/>
  <c r="W39" i="1"/>
  <c r="BI39" i="1"/>
  <c r="BH39" i="1"/>
  <c r="P39" i="1"/>
  <c r="BM39" i="1"/>
  <c r="BV35" i="1"/>
  <c r="BW35" i="1"/>
  <c r="CA35" i="1"/>
  <c r="BY35" i="1"/>
  <c r="BP35" i="1"/>
  <c r="BR35" i="1"/>
  <c r="BO35" i="1"/>
  <c r="BD35" i="1"/>
  <c r="BT35" i="1"/>
  <c r="BA35" i="1"/>
  <c r="BB35" i="1"/>
  <c r="BF35" i="1"/>
  <c r="AN35" i="1"/>
  <c r="U35" i="1"/>
  <c r="R35" i="1"/>
  <c r="AP35" i="1"/>
  <c r="AR35" i="1"/>
  <c r="AD35" i="1"/>
  <c r="Z35" i="1"/>
  <c r="AB35" i="1"/>
  <c r="AM35" i="1"/>
  <c r="AO35" i="1" s="1"/>
  <c r="Y35" i="1"/>
  <c r="S35" i="1"/>
  <c r="K35" i="1"/>
  <c r="L35" i="1"/>
  <c r="N35" i="1"/>
  <c r="P35" i="1"/>
  <c r="W35" i="1"/>
  <c r="AT35" i="1"/>
  <c r="AW35" i="1"/>
  <c r="AU35" i="1"/>
  <c r="BH35" i="1"/>
  <c r="BM35" i="1"/>
  <c r="BK35" i="1"/>
  <c r="BI35" i="1"/>
  <c r="AY35" i="1"/>
  <c r="BV31" i="1"/>
  <c r="BW31" i="1"/>
  <c r="BY31" i="1"/>
  <c r="CA31" i="1"/>
  <c r="BR31" i="1"/>
  <c r="BO31" i="1"/>
  <c r="BT31" i="1"/>
  <c r="AT31" i="1"/>
  <c r="BD31" i="1"/>
  <c r="BB31" i="1"/>
  <c r="BA31" i="1"/>
  <c r="BP31" i="1"/>
  <c r="BF31" i="1"/>
  <c r="AU31" i="1"/>
  <c r="AY31" i="1"/>
  <c r="AR31" i="1"/>
  <c r="AM31" i="1"/>
  <c r="AN31" i="1"/>
  <c r="AP31" i="1"/>
  <c r="AW31" i="1"/>
  <c r="U31" i="1"/>
  <c r="Y31" i="1"/>
  <c r="L31" i="1"/>
  <c r="AB31" i="1"/>
  <c r="R31" i="1"/>
  <c r="N31" i="1"/>
  <c r="Z31" i="1"/>
  <c r="BM31" i="1"/>
  <c r="BH31" i="1"/>
  <c r="BI31" i="1"/>
  <c r="BK31" i="1"/>
  <c r="K31" i="1"/>
  <c r="S31" i="1"/>
  <c r="P31" i="1"/>
  <c r="W31" i="1"/>
  <c r="AD31" i="1"/>
  <c r="BV27" i="1"/>
  <c r="BW27" i="1"/>
  <c r="BY27" i="1"/>
  <c r="CA27" i="1"/>
  <c r="AP27" i="1"/>
  <c r="BO27" i="1"/>
  <c r="BR27" i="1"/>
  <c r="BP27" i="1"/>
  <c r="BT27" i="1"/>
  <c r="BD27" i="1"/>
  <c r="AU27" i="1"/>
  <c r="BA27" i="1"/>
  <c r="BB27" i="1"/>
  <c r="BF27" i="1"/>
  <c r="AY27" i="1"/>
  <c r="AR27" i="1"/>
  <c r="W27" i="1"/>
  <c r="AW27" i="1"/>
  <c r="AM27" i="1"/>
  <c r="AT27" i="1"/>
  <c r="AN27" i="1"/>
  <c r="R27" i="1"/>
  <c r="S27" i="1"/>
  <c r="P27" i="1"/>
  <c r="U27" i="1"/>
  <c r="L27" i="1"/>
  <c r="N27" i="1"/>
  <c r="K27" i="1"/>
  <c r="AB27" i="1"/>
  <c r="Z27" i="1"/>
  <c r="Y27" i="1"/>
  <c r="BH27" i="1"/>
  <c r="BM27" i="1"/>
  <c r="BK27" i="1"/>
  <c r="AD27" i="1"/>
  <c r="BI27" i="1"/>
  <c r="BV23" i="1"/>
  <c r="BW23" i="1"/>
  <c r="CA23" i="1"/>
  <c r="BY23" i="1"/>
  <c r="BP23" i="1"/>
  <c r="BT23" i="1"/>
  <c r="BR23" i="1"/>
  <c r="BO23" i="1"/>
  <c r="BF23" i="1"/>
  <c r="BB23" i="1"/>
  <c r="BD23" i="1"/>
  <c r="AW23" i="1"/>
  <c r="BA23" i="1"/>
  <c r="U23" i="1"/>
  <c r="R23" i="1"/>
  <c r="AT23" i="1"/>
  <c r="AY23" i="1"/>
  <c r="AM23" i="1"/>
  <c r="S23" i="1"/>
  <c r="W23" i="1"/>
  <c r="AN23" i="1"/>
  <c r="AR23" i="1"/>
  <c r="AP23" i="1"/>
  <c r="K23" i="1"/>
  <c r="L23" i="1"/>
  <c r="N23" i="1"/>
  <c r="P23" i="1"/>
  <c r="AU23" i="1"/>
  <c r="AB23" i="1"/>
  <c r="BM23" i="1"/>
  <c r="BI23" i="1"/>
  <c r="Y23" i="1"/>
  <c r="BK23" i="1"/>
  <c r="Z23" i="1"/>
  <c r="BH23" i="1"/>
  <c r="AD23" i="1"/>
  <c r="BV19" i="1"/>
  <c r="BW19" i="1"/>
  <c r="BY19" i="1"/>
  <c r="CA19" i="1"/>
  <c r="BP19" i="1"/>
  <c r="BT19" i="1"/>
  <c r="BO19" i="1"/>
  <c r="BR19" i="1"/>
  <c r="BB19" i="1"/>
  <c r="BF19" i="1"/>
  <c r="AU19" i="1"/>
  <c r="AT19" i="1"/>
  <c r="AY19" i="1"/>
  <c r="BD19" i="1"/>
  <c r="BA19" i="1"/>
  <c r="AW19" i="1"/>
  <c r="R19" i="1"/>
  <c r="AN19" i="1"/>
  <c r="AP19" i="1"/>
  <c r="S19" i="1"/>
  <c r="W19" i="1"/>
  <c r="U19" i="1"/>
  <c r="N19" i="1"/>
  <c r="AR19" i="1"/>
  <c r="AM19" i="1"/>
  <c r="P19" i="1"/>
  <c r="L19" i="1"/>
  <c r="K19" i="1"/>
  <c r="AB19" i="1"/>
  <c r="Z19" i="1"/>
  <c r="BM19" i="1"/>
  <c r="BI19" i="1"/>
  <c r="BK19" i="1"/>
  <c r="Y19" i="1"/>
  <c r="BH19" i="1"/>
  <c r="AD19" i="1"/>
  <c r="BB15" i="1"/>
  <c r="S15" i="1"/>
  <c r="AM15" i="1"/>
  <c r="AN15" i="1"/>
  <c r="AT15" i="1"/>
  <c r="AU15" i="1"/>
  <c r="BP15" i="1"/>
  <c r="BV15" i="1"/>
  <c r="BA15" i="1"/>
  <c r="Z15" i="1"/>
  <c r="Y15" i="1"/>
  <c r="K15" i="1"/>
  <c r="BR15" i="1"/>
  <c r="AB15" i="1"/>
  <c r="R15" i="1"/>
  <c r="L15" i="1"/>
  <c r="N15" i="1"/>
  <c r="AW15" i="1"/>
  <c r="U15" i="1"/>
  <c r="BD15" i="1"/>
  <c r="AP15" i="1"/>
  <c r="BW15" i="1"/>
  <c r="BY15" i="1"/>
  <c r="BO15" i="1"/>
  <c r="AD15" i="1"/>
  <c r="AY15" i="1"/>
  <c r="W15" i="1"/>
  <c r="BT15" i="1"/>
  <c r="AR15" i="1"/>
  <c r="BI15" i="1"/>
  <c r="CA15" i="1"/>
  <c r="BF15" i="1"/>
  <c r="BK15" i="1"/>
  <c r="BH15" i="1"/>
  <c r="P15" i="1"/>
  <c r="BM15" i="1"/>
  <c r="BV11" i="1"/>
  <c r="BW11" i="1"/>
  <c r="CA11" i="1"/>
  <c r="BY11" i="1"/>
  <c r="Y11" i="1"/>
  <c r="BR11" i="1"/>
  <c r="BP11" i="1"/>
  <c r="BO11" i="1"/>
  <c r="BT11" i="1"/>
  <c r="AW11" i="1"/>
  <c r="AB11" i="1"/>
  <c r="AD11" i="1"/>
  <c r="AN11" i="1"/>
  <c r="AR11" i="1"/>
  <c r="Z11" i="1"/>
  <c r="S11" i="1"/>
  <c r="W11" i="1"/>
  <c r="U11" i="1"/>
  <c r="AU11" i="1"/>
  <c r="AP11" i="1"/>
  <c r="R11" i="1"/>
  <c r="AY11" i="1"/>
  <c r="K11" i="1"/>
  <c r="L11" i="1"/>
  <c r="N11" i="1"/>
  <c r="P11" i="1"/>
  <c r="AT11" i="1"/>
  <c r="AV11" i="1" s="1"/>
  <c r="AM11" i="1"/>
  <c r="BA11" i="1"/>
  <c r="BH11" i="1"/>
  <c r="BM11" i="1"/>
  <c r="BI11" i="1"/>
  <c r="BB11" i="1"/>
  <c r="BK11" i="1"/>
  <c r="BD11" i="1"/>
  <c r="BF11" i="1"/>
  <c r="BV7" i="1"/>
  <c r="BW7" i="1"/>
  <c r="CA7" i="1"/>
  <c r="BY7" i="1"/>
  <c r="BO7" i="1"/>
  <c r="R7" i="1"/>
  <c r="BP7" i="1"/>
  <c r="BR7" i="1"/>
  <c r="BT7" i="1"/>
  <c r="BA7" i="1"/>
  <c r="BD7" i="1"/>
  <c r="BF7" i="1"/>
  <c r="BB7" i="1"/>
  <c r="S7" i="1"/>
  <c r="W7" i="1"/>
  <c r="AU7" i="1"/>
  <c r="AP7" i="1"/>
  <c r="AW7" i="1"/>
  <c r="Y7" i="1"/>
  <c r="U7" i="1"/>
  <c r="AT7" i="1"/>
  <c r="AY7" i="1"/>
  <c r="AM7" i="1"/>
  <c r="AB7" i="1"/>
  <c r="AD7" i="1"/>
  <c r="AR7" i="1"/>
  <c r="Z7" i="1"/>
  <c r="AN7" i="1"/>
  <c r="N7" i="1"/>
  <c r="BH7" i="1"/>
  <c r="K7" i="1"/>
  <c r="L7" i="1"/>
  <c r="BM7" i="1"/>
  <c r="BK7" i="1"/>
  <c r="BI7" i="1"/>
  <c r="P7" i="1"/>
  <c r="BG352" i="12"/>
  <c r="BG348" i="12"/>
  <c r="BG330" i="12"/>
  <c r="BD330" i="12" s="1"/>
  <c r="BG350" i="12"/>
  <c r="BC350" i="12" s="1"/>
  <c r="BG347" i="12"/>
  <c r="BB347" i="12" s="1"/>
  <c r="BG341" i="12"/>
  <c r="BC341" i="12" s="1"/>
  <c r="BG328" i="12"/>
  <c r="BB328" i="12" s="1"/>
  <c r="BG323" i="12"/>
  <c r="BC323" i="12" s="1"/>
  <c r="BG308" i="12"/>
  <c r="BC308" i="12" s="1"/>
  <c r="BG304" i="12"/>
  <c r="BC304" i="12" s="1"/>
  <c r="BG318" i="12"/>
  <c r="BC318" i="12" s="1"/>
  <c r="Q304" i="12"/>
  <c r="O304" i="12" s="1"/>
  <c r="BU380" i="12"/>
  <c r="BR380" i="12" s="1"/>
  <c r="BN356" i="12"/>
  <c r="BU316" i="12"/>
  <c r="BR316" i="12" s="1"/>
  <c r="CB378" i="12"/>
  <c r="BV378" i="12" s="1"/>
  <c r="BN354" i="12"/>
  <c r="BH354" i="12" s="1"/>
  <c r="BU326" i="12"/>
  <c r="BT326" i="12" s="1"/>
  <c r="CB388" i="12"/>
  <c r="CA388" i="12" s="1"/>
  <c r="CB352" i="12"/>
  <c r="BV352" i="12" s="1"/>
  <c r="BN332" i="12"/>
  <c r="BI332" i="12" s="1"/>
  <c r="CB386" i="12"/>
  <c r="BY386" i="12" s="1"/>
  <c r="BN358" i="12"/>
  <c r="BH358" i="12" s="1"/>
  <c r="BU397" i="12"/>
  <c r="BO397" i="12" s="1"/>
  <c r="CB385" i="12"/>
  <c r="BZ385" i="12" s="1"/>
  <c r="BN377" i="12"/>
  <c r="BJ377" i="12" s="1"/>
  <c r="BU365" i="12"/>
  <c r="BS365" i="12" s="1"/>
  <c r="BN357" i="12"/>
  <c r="BM357" i="12" s="1"/>
  <c r="BU345" i="12"/>
  <c r="BS345" i="12" s="1"/>
  <c r="BU325" i="12"/>
  <c r="BQ325" i="12" s="1"/>
  <c r="BN317" i="12"/>
  <c r="BK317" i="12" s="1"/>
  <c r="BN309" i="12"/>
  <c r="BM309" i="12" s="1"/>
  <c r="CB360" i="12"/>
  <c r="CA360" i="12" s="1"/>
  <c r="BN394" i="12"/>
  <c r="BM394" i="12" s="1"/>
  <c r="BU362" i="12"/>
  <c r="BP362" i="12" s="1"/>
  <c r="CB330" i="12"/>
  <c r="BZ330" i="12" s="1"/>
  <c r="BN404" i="12"/>
  <c r="BH404" i="12" s="1"/>
  <c r="BU304" i="12"/>
  <c r="BP304" i="12" s="1"/>
  <c r="BN368" i="12"/>
  <c r="BM368" i="12" s="1"/>
  <c r="CB320" i="12"/>
  <c r="BX320" i="12" s="1"/>
  <c r="BN399" i="12"/>
  <c r="BH399" i="12" s="1"/>
  <c r="CB387" i="12"/>
  <c r="BZ387" i="12" s="1"/>
  <c r="BN379" i="12"/>
  <c r="BL379" i="12" s="1"/>
  <c r="CB367" i="12"/>
  <c r="BV367" i="12" s="1"/>
  <c r="BN359" i="12"/>
  <c r="BL359" i="12" s="1"/>
  <c r="BU347" i="12"/>
  <c r="BO347" i="12" s="1"/>
  <c r="CB335" i="12"/>
  <c r="BX335" i="12" s="1"/>
  <c r="BN327" i="12"/>
  <c r="BH327" i="12" s="1"/>
  <c r="BU315" i="12"/>
  <c r="BQ315" i="12" s="1"/>
  <c r="BN307" i="12"/>
  <c r="BM307" i="12" s="1"/>
  <c r="BN380" i="12"/>
  <c r="BI380" i="12" s="1"/>
  <c r="CB336" i="12"/>
  <c r="BX336" i="12" s="1"/>
  <c r="BN316" i="12"/>
  <c r="BL316" i="12" s="1"/>
  <c r="BU378" i="12"/>
  <c r="BP378" i="12" s="1"/>
  <c r="CB346" i="12"/>
  <c r="BW346" i="12" s="1"/>
  <c r="BN326" i="12"/>
  <c r="BH326" i="12" s="1"/>
  <c r="BU388" i="12"/>
  <c r="BS388" i="12" s="1"/>
  <c r="BU352" i="12"/>
  <c r="BT352" i="12" s="1"/>
  <c r="CB312" i="12"/>
  <c r="BV312" i="12" s="1"/>
  <c r="BU386" i="12"/>
  <c r="BO386" i="12" s="1"/>
  <c r="CB342" i="12"/>
  <c r="BX342" i="12" s="1"/>
  <c r="CB314" i="12"/>
  <c r="BV314" i="12" s="1"/>
  <c r="BN397" i="12"/>
  <c r="BJ397" i="12" s="1"/>
  <c r="BU385" i="12"/>
  <c r="BO385" i="12" s="1"/>
  <c r="CB373" i="12"/>
  <c r="BW373" i="12" s="1"/>
  <c r="BN365" i="12"/>
  <c r="BM365" i="12" s="1"/>
  <c r="CB353" i="12"/>
  <c r="BZ353" i="12" s="1"/>
  <c r="BN345" i="12"/>
  <c r="BI345" i="12" s="1"/>
  <c r="CB333" i="12"/>
  <c r="BW333" i="12" s="1"/>
  <c r="BN325" i="12"/>
  <c r="BH325" i="12" s="1"/>
  <c r="CB313" i="12"/>
  <c r="CA313" i="12" s="1"/>
  <c r="CB305" i="12"/>
  <c r="CA305" i="12" s="1"/>
  <c r="BU360" i="12"/>
  <c r="BT360" i="12" s="1"/>
  <c r="CB382" i="12"/>
  <c r="BW382" i="12" s="1"/>
  <c r="BN362" i="12"/>
  <c r="BK362" i="12" s="1"/>
  <c r="BU330" i="12"/>
  <c r="BO330" i="12" s="1"/>
  <c r="CB348" i="12"/>
  <c r="BZ348" i="12" s="1"/>
  <c r="BN304" i="12"/>
  <c r="BH304" i="12" s="1"/>
  <c r="BU320" i="12"/>
  <c r="BO320" i="12" s="1"/>
  <c r="CB395" i="12"/>
  <c r="BX395" i="12" s="1"/>
  <c r="BU387" i="12"/>
  <c r="BQ387" i="12" s="1"/>
  <c r="BU367" i="12"/>
  <c r="BR367" i="12" s="1"/>
  <c r="CB355" i="12"/>
  <c r="BV355" i="12" s="1"/>
  <c r="BN347" i="12"/>
  <c r="BJ347" i="12" s="1"/>
  <c r="BU335" i="12"/>
  <c r="BS335" i="12" s="1"/>
  <c r="CB323" i="12"/>
  <c r="BY323" i="12" s="1"/>
  <c r="BN315" i="12"/>
  <c r="BI315" i="12" s="1"/>
  <c r="CB364" i="12"/>
  <c r="BZ364" i="12" s="1"/>
  <c r="CB372" i="12"/>
  <c r="CA372" i="12" s="1"/>
  <c r="BU336" i="12"/>
  <c r="CB398" i="12"/>
  <c r="BW398" i="12" s="1"/>
  <c r="BN378" i="12"/>
  <c r="BJ378" i="12" s="1"/>
  <c r="BU346" i="12"/>
  <c r="BQ346" i="12" s="1"/>
  <c r="CB310" i="12"/>
  <c r="CA310" i="12" s="1"/>
  <c r="BN352" i="12"/>
  <c r="BL352" i="12" s="1"/>
  <c r="BU312" i="12"/>
  <c r="BO312" i="12" s="1"/>
  <c r="BN386" i="12"/>
  <c r="BU342" i="12"/>
  <c r="BS342" i="12" s="1"/>
  <c r="BU314" i="12"/>
  <c r="BP314" i="12" s="1"/>
  <c r="CB393" i="12"/>
  <c r="BW393" i="12" s="1"/>
  <c r="BN385" i="12"/>
  <c r="BL385" i="12" s="1"/>
  <c r="BU373" i="12"/>
  <c r="BQ373" i="12" s="1"/>
  <c r="CB361" i="12"/>
  <c r="BZ361" i="12" s="1"/>
  <c r="BU353" i="12"/>
  <c r="BO353" i="12" s="1"/>
  <c r="CB341" i="12"/>
  <c r="BU333" i="12"/>
  <c r="BT333" i="12" s="1"/>
  <c r="CB321" i="12"/>
  <c r="BZ321" i="12" s="1"/>
  <c r="BU313" i="12"/>
  <c r="BU305" i="12"/>
  <c r="BQ305" i="12" s="1"/>
  <c r="BN360" i="12"/>
  <c r="BI360" i="12" s="1"/>
  <c r="BU382" i="12"/>
  <c r="BT382" i="12" s="1"/>
  <c r="CB350" i="12"/>
  <c r="BV350" i="12" s="1"/>
  <c r="BN330" i="12"/>
  <c r="BU348" i="12"/>
  <c r="BR348" i="12" s="1"/>
  <c r="CB344" i="12"/>
  <c r="BZ344" i="12" s="1"/>
  <c r="BN320" i="12"/>
  <c r="BL320" i="12" s="1"/>
  <c r="BU395" i="12"/>
  <c r="BP395" i="12" s="1"/>
  <c r="BN387" i="12"/>
  <c r="BJ387" i="12" s="1"/>
  <c r="CB375" i="12"/>
  <c r="BW375" i="12" s="1"/>
  <c r="BN367" i="12"/>
  <c r="BJ367" i="12" s="1"/>
  <c r="BU355" i="12"/>
  <c r="BQ355" i="12" s="1"/>
  <c r="CB343" i="12"/>
  <c r="BX343" i="12" s="1"/>
  <c r="BN335" i="12"/>
  <c r="BH335" i="12" s="1"/>
  <c r="BU323" i="12"/>
  <c r="BQ323" i="12" s="1"/>
  <c r="CB311" i="12"/>
  <c r="BZ311" i="12" s="1"/>
  <c r="BU364" i="12"/>
  <c r="BR364" i="12" s="1"/>
  <c r="CB396" i="12"/>
  <c r="CA396" i="12" s="1"/>
  <c r="BU372" i="12"/>
  <c r="BT372" i="12" s="1"/>
  <c r="BN336" i="12"/>
  <c r="BK336" i="12" s="1"/>
  <c r="BU398" i="12"/>
  <c r="BO398" i="12" s="1"/>
  <c r="CB366" i="12"/>
  <c r="BV366" i="12" s="1"/>
  <c r="BN346" i="12"/>
  <c r="BI346" i="12" s="1"/>
  <c r="BU310" i="12"/>
  <c r="BT310" i="12" s="1"/>
  <c r="BN388" i="12"/>
  <c r="BJ388" i="12" s="1"/>
  <c r="CB340" i="12"/>
  <c r="BV340" i="12" s="1"/>
  <c r="BN312" i="12"/>
  <c r="BK312" i="12" s="1"/>
  <c r="CB370" i="12"/>
  <c r="BY370" i="12" s="1"/>
  <c r="BN342" i="12"/>
  <c r="BJ342" i="12" s="1"/>
  <c r="BN314" i="12"/>
  <c r="BM314" i="12" s="1"/>
  <c r="BU393" i="12"/>
  <c r="BS393" i="12" s="1"/>
  <c r="CB381" i="12"/>
  <c r="BW381" i="12" s="1"/>
  <c r="BN373" i="12"/>
  <c r="BJ373" i="12" s="1"/>
  <c r="BU361" i="12"/>
  <c r="BO361" i="12" s="1"/>
  <c r="BN353" i="12"/>
  <c r="BU341" i="12"/>
  <c r="BQ341" i="12" s="1"/>
  <c r="BN333" i="12"/>
  <c r="BM333" i="12" s="1"/>
  <c r="BU321" i="12"/>
  <c r="BQ321" i="12" s="1"/>
  <c r="BN313" i="12"/>
  <c r="BL313" i="12" s="1"/>
  <c r="BN305" i="12"/>
  <c r="BM305" i="12" s="1"/>
  <c r="CB324" i="12"/>
  <c r="BY324" i="12" s="1"/>
  <c r="BN382" i="12"/>
  <c r="BM382" i="12" s="1"/>
  <c r="BU350" i="12"/>
  <c r="BQ350" i="12" s="1"/>
  <c r="CB318" i="12"/>
  <c r="BY318" i="12" s="1"/>
  <c r="BN348" i="12"/>
  <c r="BI348" i="12" s="1"/>
  <c r="CB392" i="12"/>
  <c r="BV392" i="12" s="1"/>
  <c r="BU344" i="12"/>
  <c r="BQ344" i="12" s="1"/>
  <c r="CB403" i="12"/>
  <c r="BZ403" i="12" s="1"/>
  <c r="BN395" i="12"/>
  <c r="BK395" i="12" s="1"/>
  <c r="CB383" i="12"/>
  <c r="BV383" i="12" s="1"/>
  <c r="BU375" i="12"/>
  <c r="CB363" i="12"/>
  <c r="BZ363" i="12" s="1"/>
  <c r="BN355" i="12"/>
  <c r="BM355" i="12" s="1"/>
  <c r="BU343" i="12"/>
  <c r="BT343" i="12" s="1"/>
  <c r="CB331" i="12"/>
  <c r="BW331" i="12" s="1"/>
  <c r="BN323" i="12"/>
  <c r="BK323" i="12" s="1"/>
  <c r="BU311" i="12"/>
  <c r="BT311" i="12" s="1"/>
  <c r="BN364" i="12"/>
  <c r="BH364" i="12" s="1"/>
  <c r="BU396" i="12"/>
  <c r="BN372" i="12"/>
  <c r="BH372" i="12" s="1"/>
  <c r="CB328" i="12"/>
  <c r="BV328" i="12" s="1"/>
  <c r="BN398" i="12"/>
  <c r="BI398" i="12" s="1"/>
  <c r="BU366" i="12"/>
  <c r="BT366" i="12" s="1"/>
  <c r="CB334" i="12"/>
  <c r="BX334" i="12" s="1"/>
  <c r="BN310" i="12"/>
  <c r="BK310" i="12" s="1"/>
  <c r="CB376" i="12"/>
  <c r="CA376" i="12" s="1"/>
  <c r="BU340" i="12"/>
  <c r="CB402" i="12"/>
  <c r="BY402" i="12" s="1"/>
  <c r="BU370" i="12"/>
  <c r="BP370" i="12" s="1"/>
  <c r="CB322" i="12"/>
  <c r="BZ322" i="12" s="1"/>
  <c r="CB401" i="12"/>
  <c r="BY401" i="12" s="1"/>
  <c r="BN393" i="12"/>
  <c r="BK393" i="12" s="1"/>
  <c r="BU381" i="12"/>
  <c r="BS381" i="12" s="1"/>
  <c r="CB369" i="12"/>
  <c r="CA369" i="12" s="1"/>
  <c r="BN361" i="12"/>
  <c r="CB349" i="12"/>
  <c r="BW349" i="12" s="1"/>
  <c r="BN341" i="12"/>
  <c r="BM341" i="12" s="1"/>
  <c r="CB329" i="12"/>
  <c r="BV329" i="12" s="1"/>
  <c r="BN321" i="12"/>
  <c r="BM321" i="12" s="1"/>
  <c r="CB384" i="12"/>
  <c r="BX384" i="12" s="1"/>
  <c r="BU324" i="12"/>
  <c r="BR324" i="12" s="1"/>
  <c r="CB374" i="12"/>
  <c r="BN350" i="12"/>
  <c r="BL350" i="12" s="1"/>
  <c r="BU318" i="12"/>
  <c r="BT318" i="12" s="1"/>
  <c r="CB308" i="12"/>
  <c r="BX308" i="12" s="1"/>
  <c r="BU392" i="12"/>
  <c r="BP392" i="12" s="1"/>
  <c r="BN344" i="12"/>
  <c r="BI344" i="12" s="1"/>
  <c r="BU403" i="12"/>
  <c r="BS403" i="12" s="1"/>
  <c r="AE395" i="12"/>
  <c r="Y395" i="12" s="1"/>
  <c r="BU383" i="12"/>
  <c r="BQ383" i="12" s="1"/>
  <c r="BN375" i="12"/>
  <c r="BH375" i="12" s="1"/>
  <c r="BU363" i="12"/>
  <c r="BQ363" i="12" s="1"/>
  <c r="CB351" i="12"/>
  <c r="BX351" i="12" s="1"/>
  <c r="BN343" i="12"/>
  <c r="BH343" i="12" s="1"/>
  <c r="BU331" i="12"/>
  <c r="BQ331" i="12" s="1"/>
  <c r="CB319" i="12"/>
  <c r="BX319" i="12" s="1"/>
  <c r="BN311" i="12"/>
  <c r="BH311" i="12" s="1"/>
  <c r="BN396" i="12"/>
  <c r="BL396" i="12" s="1"/>
  <c r="BU328" i="12"/>
  <c r="BR328" i="12" s="1"/>
  <c r="CB390" i="12"/>
  <c r="BW390" i="12" s="1"/>
  <c r="BN366" i="12"/>
  <c r="BH366" i="12" s="1"/>
  <c r="BU334" i="12"/>
  <c r="BP334" i="12" s="1"/>
  <c r="CB400" i="12"/>
  <c r="BY400" i="12" s="1"/>
  <c r="BU376" i="12"/>
  <c r="BS376" i="12" s="1"/>
  <c r="BN340" i="12"/>
  <c r="BK340" i="12" s="1"/>
  <c r="BU402" i="12"/>
  <c r="BR402" i="12" s="1"/>
  <c r="BN370" i="12"/>
  <c r="BJ370" i="12" s="1"/>
  <c r="BU322" i="12"/>
  <c r="BP322" i="12" s="1"/>
  <c r="BU401" i="12"/>
  <c r="BS401" i="12" s="1"/>
  <c r="CB389" i="12"/>
  <c r="CA389" i="12" s="1"/>
  <c r="BN381" i="12"/>
  <c r="BM381" i="12" s="1"/>
  <c r="BU369" i="12"/>
  <c r="BT369" i="12" s="1"/>
  <c r="BU349" i="12"/>
  <c r="BS349" i="12" s="1"/>
  <c r="CB337" i="12"/>
  <c r="BY337" i="12" s="1"/>
  <c r="BU329" i="12"/>
  <c r="BQ329" i="12" s="1"/>
  <c r="BN324" i="12"/>
  <c r="BU374" i="12"/>
  <c r="BT374" i="12" s="1"/>
  <c r="CB338" i="12"/>
  <c r="BZ338" i="12" s="1"/>
  <c r="BN318" i="12"/>
  <c r="BJ318" i="12" s="1"/>
  <c r="BU308" i="12"/>
  <c r="BR308" i="12" s="1"/>
  <c r="BN392" i="12"/>
  <c r="BI392" i="12" s="1"/>
  <c r="BN403" i="12"/>
  <c r="BJ403" i="12" s="1"/>
  <c r="CB391" i="12"/>
  <c r="BN383" i="12"/>
  <c r="BI383" i="12" s="1"/>
  <c r="CB371" i="12"/>
  <c r="BZ371" i="12" s="1"/>
  <c r="BN363" i="12"/>
  <c r="BI363" i="12" s="1"/>
  <c r="BU351" i="12"/>
  <c r="BO351" i="12" s="1"/>
  <c r="CB339" i="12"/>
  <c r="BZ339" i="12" s="1"/>
  <c r="BN331" i="12"/>
  <c r="BJ331" i="12" s="1"/>
  <c r="BU319" i="12"/>
  <c r="BO319" i="12" s="1"/>
  <c r="CB307" i="12"/>
  <c r="CB306" i="12"/>
  <c r="BW306" i="12" s="1"/>
  <c r="CB356" i="12"/>
  <c r="BZ356" i="12" s="1"/>
  <c r="BN328" i="12"/>
  <c r="BJ328" i="12" s="1"/>
  <c r="BU390" i="12"/>
  <c r="BT390" i="12" s="1"/>
  <c r="CB354" i="12"/>
  <c r="BV354" i="12" s="1"/>
  <c r="BN334" i="12"/>
  <c r="BI334" i="12" s="1"/>
  <c r="BU400" i="12"/>
  <c r="BN376" i="12"/>
  <c r="BH376" i="12" s="1"/>
  <c r="CB332" i="12"/>
  <c r="BW332" i="12" s="1"/>
  <c r="BN402" i="12"/>
  <c r="BH402" i="12" s="1"/>
  <c r="CB358" i="12"/>
  <c r="CA358" i="12" s="1"/>
  <c r="BN322" i="12"/>
  <c r="BL322" i="12" s="1"/>
  <c r="BN401" i="12"/>
  <c r="BI401" i="12" s="1"/>
  <c r="BU389" i="12"/>
  <c r="BR389" i="12" s="1"/>
  <c r="CB377" i="12"/>
  <c r="BN369" i="12"/>
  <c r="BM369" i="12" s="1"/>
  <c r="CB357" i="12"/>
  <c r="BV357" i="12" s="1"/>
  <c r="BN349" i="12"/>
  <c r="BK349" i="12" s="1"/>
  <c r="BU337" i="12"/>
  <c r="BO337" i="12" s="1"/>
  <c r="BN329" i="12"/>
  <c r="BJ329" i="12" s="1"/>
  <c r="CB317" i="12"/>
  <c r="BW317" i="12" s="1"/>
  <c r="CB309" i="12"/>
  <c r="BY309" i="12" s="1"/>
  <c r="BU384" i="12"/>
  <c r="BO384" i="12" s="1"/>
  <c r="CB394" i="12"/>
  <c r="BV394" i="12" s="1"/>
  <c r="BN374" i="12"/>
  <c r="BI374" i="12" s="1"/>
  <c r="BU338" i="12"/>
  <c r="BP338" i="12" s="1"/>
  <c r="CB404" i="12"/>
  <c r="CA404" i="12" s="1"/>
  <c r="BN308" i="12"/>
  <c r="BI308" i="12" s="1"/>
  <c r="CB368" i="12"/>
  <c r="BX368" i="12" s="1"/>
  <c r="CB399" i="12"/>
  <c r="BY399" i="12" s="1"/>
  <c r="BU391" i="12"/>
  <c r="BQ391" i="12" s="1"/>
  <c r="CB379" i="12"/>
  <c r="BZ379" i="12" s="1"/>
  <c r="BU371" i="12"/>
  <c r="BQ371" i="12" s="1"/>
  <c r="CB359" i="12"/>
  <c r="BZ359" i="12" s="1"/>
  <c r="BN351" i="12"/>
  <c r="BH351" i="12" s="1"/>
  <c r="BU339" i="12"/>
  <c r="BQ339" i="12" s="1"/>
  <c r="CB327" i="12"/>
  <c r="BX327" i="12" s="1"/>
  <c r="BN319" i="12"/>
  <c r="BU307" i="12"/>
  <c r="BQ307" i="12" s="1"/>
  <c r="BU306" i="12"/>
  <c r="BP306" i="12" s="1"/>
  <c r="CB380" i="12"/>
  <c r="CA380" i="12" s="1"/>
  <c r="BU356" i="12"/>
  <c r="BQ356" i="12" s="1"/>
  <c r="CB316" i="12"/>
  <c r="BW316" i="12" s="1"/>
  <c r="BN390" i="12"/>
  <c r="BH390" i="12" s="1"/>
  <c r="BU354" i="12"/>
  <c r="BP354" i="12" s="1"/>
  <c r="CB326" i="12"/>
  <c r="BN400" i="12"/>
  <c r="BH400" i="12" s="1"/>
  <c r="BU332" i="12"/>
  <c r="BR332" i="12" s="1"/>
  <c r="BU358" i="12"/>
  <c r="BT358" i="12" s="1"/>
  <c r="CB397" i="12"/>
  <c r="BV397" i="12" s="1"/>
  <c r="BN389" i="12"/>
  <c r="BU377" i="12"/>
  <c r="BO377" i="12" s="1"/>
  <c r="CB365" i="12"/>
  <c r="BZ365" i="12" s="1"/>
  <c r="BU357" i="12"/>
  <c r="BS357" i="12" s="1"/>
  <c r="CB345" i="12"/>
  <c r="BZ345" i="12" s="1"/>
  <c r="BN337" i="12"/>
  <c r="BK337" i="12" s="1"/>
  <c r="CB325" i="12"/>
  <c r="BV325" i="12" s="1"/>
  <c r="BU317" i="12"/>
  <c r="BT317" i="12" s="1"/>
  <c r="BU309" i="12"/>
  <c r="BP309" i="12" s="1"/>
  <c r="BN384" i="12"/>
  <c r="BH384" i="12" s="1"/>
  <c r="BU394" i="12"/>
  <c r="BT394" i="12" s="1"/>
  <c r="CB362" i="12"/>
  <c r="BY362" i="12" s="1"/>
  <c r="BN338" i="12"/>
  <c r="BM338" i="12" s="1"/>
  <c r="BU404" i="12"/>
  <c r="BP404" i="12" s="1"/>
  <c r="CB304" i="12"/>
  <c r="BZ304" i="12" s="1"/>
  <c r="BU368" i="12"/>
  <c r="BS368" i="12" s="1"/>
  <c r="BU399" i="12"/>
  <c r="BQ399" i="12" s="1"/>
  <c r="BN391" i="12"/>
  <c r="BM391" i="12" s="1"/>
  <c r="BU379" i="12"/>
  <c r="BQ379" i="12" s="1"/>
  <c r="BN371" i="12"/>
  <c r="BL371" i="12" s="1"/>
  <c r="BU359" i="12"/>
  <c r="BT359" i="12" s="1"/>
  <c r="CB347" i="12"/>
  <c r="BZ347" i="12" s="1"/>
  <c r="BN339" i="12"/>
  <c r="BJ339" i="12" s="1"/>
  <c r="BU327" i="12"/>
  <c r="BT327" i="12" s="1"/>
  <c r="CB315" i="12"/>
  <c r="BV315" i="12" s="1"/>
  <c r="BN306" i="12"/>
  <c r="BJ306" i="12" s="1"/>
  <c r="AZ384" i="12"/>
  <c r="AV384" i="12" s="1"/>
  <c r="BG331" i="12"/>
  <c r="BE331" i="12" s="1"/>
  <c r="BG394" i="12"/>
  <c r="BD394" i="12" s="1"/>
  <c r="X397" i="12"/>
  <c r="W397" i="12" s="1"/>
  <c r="X366" i="12"/>
  <c r="S366" i="12" s="1"/>
  <c r="X361" i="12"/>
  <c r="U361" i="12" s="1"/>
  <c r="X368" i="12"/>
  <c r="S368" i="12" s="1"/>
  <c r="X351" i="12"/>
  <c r="U351" i="12" s="1"/>
  <c r="X379" i="12"/>
  <c r="V379" i="12" s="1"/>
  <c r="X392" i="12"/>
  <c r="R392" i="12" s="1"/>
  <c r="X403" i="12"/>
  <c r="T403" i="12" s="1"/>
  <c r="J389" i="12"/>
  <c r="E389" i="12" s="1"/>
  <c r="J369" i="12"/>
  <c r="I369" i="12" s="1"/>
  <c r="J388" i="12"/>
  <c r="G388" i="12" s="1"/>
  <c r="AZ373" i="12"/>
  <c r="AY373" i="12" s="1"/>
  <c r="AZ397" i="12"/>
  <c r="AX397" i="12" s="1"/>
  <c r="AZ401" i="12"/>
  <c r="AT401" i="12" s="1"/>
  <c r="AS345" i="12"/>
  <c r="AQ345" i="12" s="1"/>
  <c r="AS373" i="12"/>
  <c r="AQ373" i="12" s="1"/>
  <c r="AS400" i="12"/>
  <c r="AN400" i="12" s="1"/>
  <c r="Q381" i="12"/>
  <c r="N381" i="12" s="1"/>
  <c r="Q372" i="12"/>
  <c r="K372" i="12" s="1"/>
  <c r="Q397" i="12"/>
  <c r="L397" i="12" s="1"/>
  <c r="Q402" i="12"/>
  <c r="K402" i="12" s="1"/>
  <c r="BG335" i="12"/>
  <c r="BA335" i="12" s="1"/>
  <c r="AZ367" i="12"/>
  <c r="AT367" i="12" s="1"/>
  <c r="Q399" i="12"/>
  <c r="O399" i="12" s="1"/>
  <c r="AS380" i="12"/>
  <c r="AQ380" i="12" s="1"/>
  <c r="BG376" i="12"/>
  <c r="BB376" i="12" s="1"/>
  <c r="BG336" i="12"/>
  <c r="BB336" i="12" s="1"/>
  <c r="BG369" i="12"/>
  <c r="BC369" i="12" s="1"/>
  <c r="Q368" i="12"/>
  <c r="M368" i="12" s="1"/>
  <c r="AE364" i="12"/>
  <c r="AB364" i="12" s="1"/>
  <c r="BG351" i="12"/>
  <c r="BA351" i="12" s="1"/>
  <c r="AS361" i="12"/>
  <c r="AR361" i="12" s="1"/>
  <c r="AZ363" i="12"/>
  <c r="AX363" i="12" s="1"/>
  <c r="AE399" i="12"/>
  <c r="AC399" i="12" s="1"/>
  <c r="J384" i="12"/>
  <c r="D384" i="12" s="1"/>
  <c r="J391" i="12"/>
  <c r="E391" i="12" s="1"/>
  <c r="AS379" i="12"/>
  <c r="AO379" i="12" s="1"/>
  <c r="Q330" i="12"/>
  <c r="O330" i="12" s="1"/>
  <c r="BG343" i="12"/>
  <c r="BE343" i="12" s="1"/>
  <c r="AZ381" i="12"/>
  <c r="AW381" i="12" s="1"/>
  <c r="AS383" i="12"/>
  <c r="AM383" i="12" s="1"/>
  <c r="X402" i="12"/>
  <c r="T402" i="12" s="1"/>
  <c r="X395" i="12"/>
  <c r="W395" i="12" s="1"/>
  <c r="X335" i="12"/>
  <c r="U335" i="12" s="1"/>
  <c r="X359" i="12"/>
  <c r="S359" i="12" s="1"/>
  <c r="X399" i="12"/>
  <c r="T399" i="12" s="1"/>
  <c r="X364" i="12"/>
  <c r="R364" i="12" s="1"/>
  <c r="J393" i="12"/>
  <c r="E393" i="12" s="1"/>
  <c r="AZ385" i="12"/>
  <c r="AX385" i="12" s="1"/>
  <c r="AZ365" i="12"/>
  <c r="AV365" i="12" s="1"/>
  <c r="AZ389" i="12"/>
  <c r="AV389" i="12" s="1"/>
  <c r="AZ393" i="12"/>
  <c r="AV393" i="12" s="1"/>
  <c r="AZ378" i="12"/>
  <c r="AW378" i="12" s="1"/>
  <c r="AS390" i="12"/>
  <c r="AN390" i="12" s="1"/>
  <c r="AS337" i="12"/>
  <c r="AP337" i="12" s="1"/>
  <c r="AS376" i="12"/>
  <c r="AQ376" i="12" s="1"/>
  <c r="Q376" i="12"/>
  <c r="P376" i="12" s="1"/>
  <c r="Q353" i="12"/>
  <c r="O353" i="12" s="1"/>
  <c r="Q390" i="12"/>
  <c r="P390" i="12" s="1"/>
  <c r="Q385" i="12"/>
  <c r="P385" i="12" s="1"/>
  <c r="J371" i="12"/>
  <c r="G371" i="12" s="1"/>
  <c r="BG344" i="12"/>
  <c r="BA344" i="12" s="1"/>
  <c r="BG332" i="12"/>
  <c r="BF332" i="12" s="1"/>
  <c r="BG386" i="12"/>
  <c r="BD386" i="12" s="1"/>
  <c r="BG354" i="12"/>
  <c r="BD354" i="12" s="1"/>
  <c r="BG378" i="12"/>
  <c r="BD378" i="12" s="1"/>
  <c r="BG398" i="12"/>
  <c r="BA398" i="12" s="1"/>
  <c r="Q371" i="12"/>
  <c r="L371" i="12" s="1"/>
  <c r="BG368" i="12"/>
  <c r="BB368" i="12" s="1"/>
  <c r="J394" i="12"/>
  <c r="F394" i="12" s="1"/>
  <c r="BG395" i="12"/>
  <c r="BD395" i="12" s="1"/>
  <c r="AS369" i="12"/>
  <c r="AO369" i="12" s="1"/>
  <c r="AE371" i="12"/>
  <c r="Y371" i="12" s="1"/>
  <c r="AZ403" i="12"/>
  <c r="AX403" i="12" s="1"/>
  <c r="BG355" i="12"/>
  <c r="BE355" i="12" s="1"/>
  <c r="J395" i="12"/>
  <c r="F395" i="12" s="1"/>
  <c r="J385" i="12"/>
  <c r="E385" i="12" s="1"/>
  <c r="AZ383" i="12"/>
  <c r="AT383" i="12" s="1"/>
  <c r="AE388" i="12"/>
  <c r="AA388" i="12" s="1"/>
  <c r="BG384" i="12"/>
  <c r="BB384" i="12" s="1"/>
  <c r="AS364" i="12"/>
  <c r="AQ364" i="12" s="1"/>
  <c r="Q370" i="12"/>
  <c r="AS391" i="12"/>
  <c r="AN391" i="12" s="1"/>
  <c r="AS327" i="12"/>
  <c r="AR327" i="12" s="1"/>
  <c r="X380" i="12"/>
  <c r="V380" i="12" s="1"/>
  <c r="X381" i="12"/>
  <c r="T381" i="12" s="1"/>
  <c r="X373" i="12"/>
  <c r="S373" i="12" s="1"/>
  <c r="X377" i="12"/>
  <c r="W377" i="12" s="1"/>
  <c r="X391" i="12"/>
  <c r="X387" i="12"/>
  <c r="S387" i="12" s="1"/>
  <c r="J376" i="12"/>
  <c r="J380" i="12"/>
  <c r="H380" i="12" s="1"/>
  <c r="J386" i="12"/>
  <c r="F386" i="12" s="1"/>
  <c r="AZ380" i="12"/>
  <c r="AY380" i="12" s="1"/>
  <c r="AZ337" i="12"/>
  <c r="AX337" i="12" s="1"/>
  <c r="AZ377" i="12"/>
  <c r="AV377" i="12" s="1"/>
  <c r="AZ369" i="12"/>
  <c r="AS326" i="12"/>
  <c r="AO326" i="12" s="1"/>
  <c r="Q398" i="12"/>
  <c r="M398" i="12" s="1"/>
  <c r="Q334" i="12"/>
  <c r="Q373" i="12"/>
  <c r="N373" i="12" s="1"/>
  <c r="Q389" i="12"/>
  <c r="N389" i="12" s="1"/>
  <c r="AS375" i="12"/>
  <c r="AR375" i="12" s="1"/>
  <c r="Q374" i="12"/>
  <c r="O374" i="12" s="1"/>
  <c r="BG373" i="12"/>
  <c r="BC373" i="12" s="1"/>
  <c r="BG358" i="12"/>
  <c r="BB358" i="12" s="1"/>
  <c r="BG400" i="12"/>
  <c r="BE400" i="12" s="1"/>
  <c r="BG340" i="12"/>
  <c r="BD340" i="12" s="1"/>
  <c r="BG390" i="12"/>
  <c r="BF390" i="12" s="1"/>
  <c r="AE375" i="12"/>
  <c r="AD375" i="12" s="1"/>
  <c r="J404" i="12"/>
  <c r="BG366" i="12"/>
  <c r="BF366" i="12" s="1"/>
  <c r="AZ331" i="12"/>
  <c r="AT331" i="12" s="1"/>
  <c r="Q359" i="12"/>
  <c r="P359" i="12" s="1"/>
  <c r="AZ399" i="12"/>
  <c r="AT399" i="12" s="1"/>
  <c r="AS397" i="12"/>
  <c r="AO397" i="12" s="1"/>
  <c r="Q377" i="12"/>
  <c r="K377" i="12" s="1"/>
  <c r="AZ364" i="12"/>
  <c r="AW364" i="12" s="1"/>
  <c r="AS399" i="12"/>
  <c r="AR399" i="12" s="1"/>
  <c r="AS362" i="12"/>
  <c r="AM362" i="12" s="1"/>
  <c r="AZ387" i="12"/>
  <c r="AX387" i="12" s="1"/>
  <c r="AS384" i="12"/>
  <c r="AR384" i="12" s="1"/>
  <c r="J387" i="12"/>
  <c r="G387" i="12" s="1"/>
  <c r="J399" i="12"/>
  <c r="X398" i="12"/>
  <c r="T398" i="12" s="1"/>
  <c r="X390" i="12"/>
  <c r="S390" i="12" s="1"/>
  <c r="X337" i="12"/>
  <c r="S337" i="12" s="1"/>
  <c r="X400" i="12"/>
  <c r="S400" i="12" s="1"/>
  <c r="X354" i="12"/>
  <c r="T354" i="12" s="1"/>
  <c r="X374" i="12"/>
  <c r="W374" i="12" s="1"/>
  <c r="X363" i="12"/>
  <c r="S363" i="12" s="1"/>
  <c r="X375" i="12"/>
  <c r="U375" i="12" s="1"/>
  <c r="J372" i="12"/>
  <c r="H372" i="12" s="1"/>
  <c r="J366" i="12"/>
  <c r="J370" i="12"/>
  <c r="F370" i="12" s="1"/>
  <c r="AZ346" i="12"/>
  <c r="AW346" i="12" s="1"/>
  <c r="AZ357" i="12"/>
  <c r="AW357" i="12" s="1"/>
  <c r="AZ396" i="12"/>
  <c r="AY396" i="12" s="1"/>
  <c r="AS388" i="12"/>
  <c r="AQ388" i="12" s="1"/>
  <c r="AS386" i="12"/>
  <c r="AR386" i="12" s="1"/>
  <c r="AS389" i="12"/>
  <c r="AQ389" i="12" s="1"/>
  <c r="Q378" i="12"/>
  <c r="L378" i="12" s="1"/>
  <c r="Q365" i="12"/>
  <c r="O365" i="12" s="1"/>
  <c r="BG379" i="12"/>
  <c r="BD379" i="12" s="1"/>
  <c r="AZ368" i="12"/>
  <c r="AU368" i="12" s="1"/>
  <c r="BG374" i="12"/>
  <c r="BA374" i="12" s="1"/>
  <c r="BG357" i="12"/>
  <c r="BE357" i="12" s="1"/>
  <c r="BG342" i="12"/>
  <c r="BG365" i="12"/>
  <c r="BC365" i="12" s="1"/>
  <c r="BG389" i="12"/>
  <c r="BE389" i="12" s="1"/>
  <c r="BG334" i="12"/>
  <c r="BC334" i="12" s="1"/>
  <c r="BG383" i="12"/>
  <c r="BA383" i="12" s="1"/>
  <c r="AS330" i="12"/>
  <c r="AO330" i="12" s="1"/>
  <c r="BG329" i="12"/>
  <c r="BA329" i="12" s="1"/>
  <c r="AE363" i="12"/>
  <c r="Y363" i="12" s="1"/>
  <c r="AS403" i="12"/>
  <c r="AP403" i="12" s="1"/>
  <c r="AZ339" i="12"/>
  <c r="AU339" i="12" s="1"/>
  <c r="BG375" i="12"/>
  <c r="BD375" i="12" s="1"/>
  <c r="J368" i="12"/>
  <c r="H368" i="12" s="1"/>
  <c r="AS396" i="12"/>
  <c r="AQ396" i="12" s="1"/>
  <c r="BG403" i="12"/>
  <c r="BF403" i="12" s="1"/>
  <c r="AE374" i="12"/>
  <c r="AB374" i="12" s="1"/>
  <c r="AS359" i="12"/>
  <c r="AQ359" i="12" s="1"/>
  <c r="BG399" i="12"/>
  <c r="BB399" i="12" s="1"/>
  <c r="BG338" i="12"/>
  <c r="BF338" i="12" s="1"/>
  <c r="AZ336" i="12"/>
  <c r="AT336" i="12" s="1"/>
  <c r="AZ404" i="12"/>
  <c r="AU404" i="12" s="1"/>
  <c r="X378" i="12"/>
  <c r="T378" i="12" s="1"/>
  <c r="X385" i="12"/>
  <c r="R385" i="12" s="1"/>
  <c r="X396" i="12"/>
  <c r="X384" i="12"/>
  <c r="S384" i="12" s="1"/>
  <c r="X386" i="12"/>
  <c r="W386" i="12" s="1"/>
  <c r="J398" i="12"/>
  <c r="I398" i="12" s="1"/>
  <c r="J397" i="12"/>
  <c r="G397" i="12" s="1"/>
  <c r="J377" i="12"/>
  <c r="E377" i="12" s="1"/>
  <c r="AZ400" i="12"/>
  <c r="AU400" i="12" s="1"/>
  <c r="AZ356" i="12"/>
  <c r="AY356" i="12" s="1"/>
  <c r="AZ372" i="12"/>
  <c r="AY372" i="12" s="1"/>
  <c r="AZ366" i="12"/>
  <c r="AT366" i="12" s="1"/>
  <c r="AS332" i="12"/>
  <c r="AM332" i="12" s="1"/>
  <c r="AS370" i="12"/>
  <c r="AO370" i="12" s="1"/>
  <c r="Q361" i="12"/>
  <c r="M361" i="12" s="1"/>
  <c r="J383" i="12"/>
  <c r="D383" i="12" s="1"/>
  <c r="J392" i="12"/>
  <c r="D392" i="12" s="1"/>
  <c r="Q366" i="12"/>
  <c r="N366" i="12" s="1"/>
  <c r="BG349" i="12"/>
  <c r="BF349" i="12" s="1"/>
  <c r="BG397" i="12"/>
  <c r="BA397" i="12" s="1"/>
  <c r="BG361" i="12"/>
  <c r="BF361" i="12" s="1"/>
  <c r="BG381" i="12"/>
  <c r="BA381" i="12" s="1"/>
  <c r="BG391" i="12"/>
  <c r="BA391" i="12" s="1"/>
  <c r="AS339" i="12"/>
  <c r="AP339" i="12" s="1"/>
  <c r="Q394" i="12"/>
  <c r="L394" i="12" s="1"/>
  <c r="J402" i="12"/>
  <c r="H402" i="12" s="1"/>
  <c r="Q383" i="12"/>
  <c r="P383" i="12" s="1"/>
  <c r="AE392" i="12"/>
  <c r="AA392" i="12" s="1"/>
  <c r="BG367" i="12"/>
  <c r="BA367" i="12" s="1"/>
  <c r="AE368" i="12"/>
  <c r="Z368" i="12" s="1"/>
  <c r="BG363" i="12"/>
  <c r="BE363" i="12" s="1"/>
  <c r="J403" i="12"/>
  <c r="F403" i="12" s="1"/>
  <c r="AZ362" i="12"/>
  <c r="AX362" i="12" s="1"/>
  <c r="AZ382" i="12"/>
  <c r="AT382" i="12" s="1"/>
  <c r="Q392" i="12"/>
  <c r="M392" i="12" s="1"/>
  <c r="AZ374" i="12"/>
  <c r="AY374" i="12" s="1"/>
  <c r="AS329" i="12"/>
  <c r="AP329" i="12" s="1"/>
  <c r="X372" i="12"/>
  <c r="T372" i="12" s="1"/>
  <c r="X388" i="12"/>
  <c r="T388" i="12" s="1"/>
  <c r="X370" i="12"/>
  <c r="W370" i="12" s="1"/>
  <c r="X401" i="12"/>
  <c r="R401" i="12" s="1"/>
  <c r="X383" i="12"/>
  <c r="X404" i="12"/>
  <c r="R404" i="12" s="1"/>
  <c r="X382" i="12"/>
  <c r="T382" i="12" s="1"/>
  <c r="J401" i="12"/>
  <c r="E401" i="12" s="1"/>
  <c r="J396" i="12"/>
  <c r="J381" i="12"/>
  <c r="I381" i="12" s="1"/>
  <c r="AZ388" i="12"/>
  <c r="AY388" i="12" s="1"/>
  <c r="AZ370" i="12"/>
  <c r="AW370" i="12" s="1"/>
  <c r="AZ386" i="12"/>
  <c r="AT386" i="12" s="1"/>
  <c r="AZ361" i="12"/>
  <c r="AV361" i="12" s="1"/>
  <c r="AS381" i="12"/>
  <c r="AO381" i="12" s="1"/>
  <c r="AS385" i="12"/>
  <c r="AQ385" i="12" s="1"/>
  <c r="Q396" i="12"/>
  <c r="M396" i="12" s="1"/>
  <c r="Q401" i="12"/>
  <c r="K401" i="12" s="1"/>
  <c r="Q393" i="12"/>
  <c r="N393" i="12" s="1"/>
  <c r="Q400" i="12"/>
  <c r="N400" i="12" s="1"/>
  <c r="AS331" i="12"/>
  <c r="AO331" i="12" s="1"/>
  <c r="Q363" i="12"/>
  <c r="K363" i="12" s="1"/>
  <c r="AZ395" i="12"/>
  <c r="AW395" i="12" s="1"/>
  <c r="Q404" i="12"/>
  <c r="M404" i="12" s="1"/>
  <c r="BG346" i="12"/>
  <c r="BE346" i="12" s="1"/>
  <c r="BG388" i="12"/>
  <c r="BF388" i="12" s="1"/>
  <c r="BG333" i="12"/>
  <c r="BF333" i="12" s="1"/>
  <c r="BG372" i="12"/>
  <c r="BF372" i="12" s="1"/>
  <c r="BG393" i="12"/>
  <c r="BC393" i="12" s="1"/>
  <c r="BG370" i="12"/>
  <c r="BD370" i="12" s="1"/>
  <c r="J359" i="12"/>
  <c r="G359" i="12" s="1"/>
  <c r="Q344" i="12"/>
  <c r="M344" i="12" s="1"/>
  <c r="AE382" i="12"/>
  <c r="AD382" i="12" s="1"/>
  <c r="AZ398" i="12"/>
  <c r="AX398" i="12" s="1"/>
  <c r="AZ355" i="12"/>
  <c r="AX355" i="12" s="1"/>
  <c r="Q395" i="12"/>
  <c r="L395" i="12" s="1"/>
  <c r="AE387" i="12"/>
  <c r="AB387" i="12" s="1"/>
  <c r="J375" i="12"/>
  <c r="G375" i="12" s="1"/>
  <c r="AS404" i="12"/>
  <c r="AQ404" i="12" s="1"/>
  <c r="AS394" i="12"/>
  <c r="AM394" i="12" s="1"/>
  <c r="AS393" i="12"/>
  <c r="AR393" i="12" s="1"/>
  <c r="AZ344" i="12"/>
  <c r="X371" i="12"/>
  <c r="R371" i="12" s="1"/>
  <c r="J390" i="12"/>
  <c r="G390" i="12" s="1"/>
  <c r="AS402" i="12"/>
  <c r="AQ402" i="12" s="1"/>
  <c r="BG385" i="12"/>
  <c r="BF385" i="12" s="1"/>
  <c r="AS392" i="12"/>
  <c r="AS387" i="12"/>
  <c r="AR387" i="12" s="1"/>
  <c r="BG339" i="12"/>
  <c r="BF339" i="12" s="1"/>
  <c r="AE376" i="12"/>
  <c r="AA376" i="12" s="1"/>
  <c r="AE396" i="12"/>
  <c r="BG364" i="12"/>
  <c r="BF364" i="12" s="1"/>
  <c r="AE391" i="12"/>
  <c r="AB391" i="12" s="1"/>
  <c r="J382" i="12"/>
  <c r="G382" i="12" s="1"/>
  <c r="AE378" i="12"/>
  <c r="AA378" i="12" s="1"/>
  <c r="X328" i="12"/>
  <c r="T328" i="12" s="1"/>
  <c r="X376" i="12"/>
  <c r="T376" i="12" s="1"/>
  <c r="AZ354" i="12"/>
  <c r="AW354" i="12" s="1"/>
  <c r="Q386" i="12"/>
  <c r="K386" i="12" s="1"/>
  <c r="BG327" i="12"/>
  <c r="BA327" i="12" s="1"/>
  <c r="BG377" i="12"/>
  <c r="BC377" i="12" s="1"/>
  <c r="Q391" i="12"/>
  <c r="P391" i="12" s="1"/>
  <c r="Q382" i="12"/>
  <c r="O382" i="12" s="1"/>
  <c r="AE369" i="12"/>
  <c r="AB369" i="12" s="1"/>
  <c r="AE402" i="12"/>
  <c r="Z402" i="12" s="1"/>
  <c r="AE380" i="12"/>
  <c r="Y380" i="12" s="1"/>
  <c r="AE372" i="12"/>
  <c r="Z372" i="12" s="1"/>
  <c r="AE359" i="12"/>
  <c r="AB359" i="12" s="1"/>
  <c r="BG382" i="12"/>
  <c r="BA382" i="12" s="1"/>
  <c r="X393" i="12"/>
  <c r="S393" i="12" s="1"/>
  <c r="AS377" i="12"/>
  <c r="AN377" i="12" s="1"/>
  <c r="Q369" i="12"/>
  <c r="M369" i="12" s="1"/>
  <c r="BG396" i="12"/>
  <c r="BA396" i="12" s="1"/>
  <c r="AS395" i="12"/>
  <c r="AP395" i="12" s="1"/>
  <c r="BG360" i="12"/>
  <c r="BE360" i="12" s="1"/>
  <c r="AS371" i="12"/>
  <c r="AP371" i="12" s="1"/>
  <c r="AE390" i="12"/>
  <c r="AA390" i="12" s="1"/>
  <c r="AE370" i="12"/>
  <c r="AB370" i="12" s="1"/>
  <c r="AE398" i="12"/>
  <c r="AB398" i="12" s="1"/>
  <c r="BG371" i="12"/>
  <c r="BE371" i="12" s="1"/>
  <c r="Q403" i="12"/>
  <c r="K403" i="12" s="1"/>
  <c r="AZ394" i="12"/>
  <c r="AV394" i="12" s="1"/>
  <c r="AS401" i="12"/>
  <c r="AP401" i="12" s="1"/>
  <c r="BG359" i="12"/>
  <c r="BA359" i="12" s="1"/>
  <c r="X369" i="12"/>
  <c r="W369" i="12" s="1"/>
  <c r="X389" i="12"/>
  <c r="R389" i="12" s="1"/>
  <c r="J400" i="12"/>
  <c r="D400" i="12" s="1"/>
  <c r="AZ390" i="12"/>
  <c r="AZ332" i="12"/>
  <c r="AW332" i="12" s="1"/>
  <c r="Q380" i="12"/>
  <c r="M380" i="12" s="1"/>
  <c r="AZ359" i="12"/>
  <c r="AW359" i="12" s="1"/>
  <c r="BG380" i="12"/>
  <c r="BF380" i="12" s="1"/>
  <c r="AE403" i="12"/>
  <c r="AB403" i="12" s="1"/>
  <c r="Q384" i="12"/>
  <c r="M384" i="12" s="1"/>
  <c r="Q379" i="12"/>
  <c r="L379" i="12" s="1"/>
  <c r="AE366" i="12"/>
  <c r="Z366" i="12" s="1"/>
  <c r="AE373" i="12"/>
  <c r="Z373" i="12" s="1"/>
  <c r="AE389" i="12"/>
  <c r="Q375" i="12"/>
  <c r="M375" i="12" s="1"/>
  <c r="AE384" i="12"/>
  <c r="AB384" i="12" s="1"/>
  <c r="AZ379" i="12"/>
  <c r="AU379" i="12" s="1"/>
  <c r="AZ345" i="12"/>
  <c r="AT345" i="12" s="1"/>
  <c r="Q346" i="12"/>
  <c r="M346" i="12" s="1"/>
  <c r="Q387" i="12"/>
  <c r="K387" i="12" s="1"/>
  <c r="BG353" i="12"/>
  <c r="BA353" i="12" s="1"/>
  <c r="Q362" i="12"/>
  <c r="L362" i="12" s="1"/>
  <c r="AZ392" i="12"/>
  <c r="AU392" i="12" s="1"/>
  <c r="AE385" i="12"/>
  <c r="AB385" i="12" s="1"/>
  <c r="AE386" i="12"/>
  <c r="AA386" i="12" s="1"/>
  <c r="AE397" i="12"/>
  <c r="Z397" i="12" s="1"/>
  <c r="AE379" i="12"/>
  <c r="Y379" i="12" s="1"/>
  <c r="AS368" i="12"/>
  <c r="AQ368" i="12" s="1"/>
  <c r="X346" i="12"/>
  <c r="W346" i="12" s="1"/>
  <c r="AZ402" i="12"/>
  <c r="AW402" i="12" s="1"/>
  <c r="Q388" i="12"/>
  <c r="L388" i="12" s="1"/>
  <c r="AZ391" i="12"/>
  <c r="AT391" i="12" s="1"/>
  <c r="BG401" i="12"/>
  <c r="BC401" i="12" s="1"/>
  <c r="J374" i="12"/>
  <c r="F374" i="12" s="1"/>
  <c r="AE404" i="12"/>
  <c r="Y404" i="12" s="1"/>
  <c r="AZ371" i="12"/>
  <c r="AX371" i="12" s="1"/>
  <c r="AE377" i="12"/>
  <c r="AC377" i="12" s="1"/>
  <c r="AE401" i="12"/>
  <c r="AB401" i="12" s="1"/>
  <c r="AE393" i="12"/>
  <c r="Z393" i="12" s="1"/>
  <c r="BG392" i="12"/>
  <c r="BB392" i="12" s="1"/>
  <c r="BG362" i="12"/>
  <c r="BB362" i="12" s="1"/>
  <c r="AS372" i="12"/>
  <c r="AQ372" i="12" s="1"/>
  <c r="X326" i="12"/>
  <c r="S326" i="12" s="1"/>
  <c r="X394" i="12"/>
  <c r="V394" i="12" s="1"/>
  <c r="J378" i="12"/>
  <c r="H378" i="12" s="1"/>
  <c r="AS398" i="12"/>
  <c r="AP398" i="12" s="1"/>
  <c r="AS378" i="12"/>
  <c r="AO378" i="12" s="1"/>
  <c r="BG356" i="12"/>
  <c r="BF356" i="12" s="1"/>
  <c r="BG345" i="12"/>
  <c r="BB345" i="12" s="1"/>
  <c r="AZ375" i="12"/>
  <c r="AT375" i="12" s="1"/>
  <c r="AS382" i="12"/>
  <c r="AO382" i="12" s="1"/>
  <c r="AE326" i="12"/>
  <c r="AD326" i="12" s="1"/>
  <c r="AE365" i="12"/>
  <c r="Y365" i="12" s="1"/>
  <c r="AE381" i="12"/>
  <c r="Z381" i="12" s="1"/>
  <c r="AE383" i="12"/>
  <c r="Y383" i="12" s="1"/>
  <c r="BG337" i="12"/>
  <c r="BF337" i="12" s="1"/>
  <c r="AZ376" i="12"/>
  <c r="AU376" i="12" s="1"/>
  <c r="AS366" i="12"/>
  <c r="AM366" i="12" s="1"/>
  <c r="AS334" i="12"/>
  <c r="AO334" i="12" s="1"/>
  <c r="BG326" i="12"/>
  <c r="BE326" i="12" s="1"/>
  <c r="BG402" i="12"/>
  <c r="BE402" i="12" s="1"/>
  <c r="J379" i="12"/>
  <c r="D379" i="12" s="1"/>
  <c r="AE394" i="12"/>
  <c r="Y394" i="12" s="1"/>
  <c r="AE346" i="12"/>
  <c r="AD346" i="12" s="1"/>
  <c r="AE400" i="12"/>
  <c r="Y400" i="12" s="1"/>
  <c r="BG387" i="12"/>
  <c r="BG404" i="12"/>
  <c r="BE404" i="12" s="1"/>
  <c r="AS374" i="12"/>
  <c r="AN374" i="12" s="1"/>
  <c r="J373" i="12"/>
  <c r="I373" i="12" s="1"/>
  <c r="X306" i="12"/>
  <c r="U306" i="12" s="1"/>
  <c r="AS320" i="12"/>
  <c r="AQ320" i="12" s="1"/>
  <c r="AS316" i="12"/>
  <c r="AO316" i="12" s="1"/>
  <c r="X304" i="12"/>
  <c r="V304" i="12" s="1"/>
  <c r="BG315" i="12"/>
  <c r="BC315" i="12" s="1"/>
  <c r="BG319" i="12"/>
  <c r="BE319" i="12" s="1"/>
  <c r="BG324" i="12"/>
  <c r="BE324" i="12" s="1"/>
  <c r="BG307" i="12"/>
  <c r="BE307" i="12" s="1"/>
  <c r="BG305" i="12"/>
  <c r="BE305" i="12" s="1"/>
  <c r="BG317" i="12"/>
  <c r="BE317" i="12" s="1"/>
  <c r="BG316" i="12"/>
  <c r="BE316" i="12" s="1"/>
  <c r="BG325" i="12"/>
  <c r="BE325" i="12" s="1"/>
  <c r="BG309" i="12"/>
  <c r="BE309" i="12" s="1"/>
  <c r="BG320" i="12"/>
  <c r="BE320" i="12" s="1"/>
  <c r="BG314" i="12"/>
  <c r="BE314" i="12" s="1"/>
  <c r="BG306" i="12"/>
  <c r="BE306" i="12" s="1"/>
  <c r="BG313" i="12"/>
  <c r="BE313" i="12" s="1"/>
  <c r="BG322" i="12"/>
  <c r="BG311" i="12"/>
  <c r="BE311" i="12" s="1"/>
  <c r="BG321" i="12"/>
  <c r="BE321" i="12" s="1"/>
  <c r="BG310" i="12"/>
  <c r="BE310" i="12" s="1"/>
  <c r="BG312" i="12"/>
  <c r="BE312" i="12" s="1"/>
  <c r="AL330" i="12"/>
  <c r="AG330" i="12" s="1"/>
  <c r="AL331" i="12"/>
  <c r="AG331" i="12" s="1"/>
  <c r="AL338" i="12"/>
  <c r="AJ338" i="12" s="1"/>
  <c r="AL323" i="12"/>
  <c r="AK323" i="12" s="1"/>
  <c r="AL339" i="12"/>
  <c r="AI339" i="12" s="1"/>
  <c r="AL341" i="12"/>
  <c r="AI341" i="12" s="1"/>
  <c r="AL346" i="12"/>
  <c r="AI346" i="12" s="1"/>
  <c r="AL358" i="12"/>
  <c r="AI358" i="12" s="1"/>
  <c r="AL381" i="12"/>
  <c r="AK381" i="12" s="1"/>
  <c r="AL389" i="12"/>
  <c r="AI389" i="12" s="1"/>
  <c r="AL359" i="12"/>
  <c r="AI359" i="12" s="1"/>
  <c r="AL369" i="12"/>
  <c r="AI369" i="12" s="1"/>
  <c r="AL375" i="12"/>
  <c r="AI375" i="12" s="1"/>
  <c r="AL324" i="12"/>
  <c r="AI324" i="12" s="1"/>
  <c r="AL365" i="12"/>
  <c r="AG365" i="12" s="1"/>
  <c r="AL386" i="12"/>
  <c r="AI386" i="12" s="1"/>
  <c r="AL393" i="12"/>
  <c r="AL328" i="12"/>
  <c r="AG328" i="12" s="1"/>
  <c r="AL332" i="12"/>
  <c r="AJ332" i="12" s="1"/>
  <c r="AL349" i="12"/>
  <c r="AJ349" i="12" s="1"/>
  <c r="AL353" i="12"/>
  <c r="AI353" i="12" s="1"/>
  <c r="AL360" i="12"/>
  <c r="AL335" i="12"/>
  <c r="AL351" i="12"/>
  <c r="AK351" i="12" s="1"/>
  <c r="AL352" i="12"/>
  <c r="AI352" i="12" s="1"/>
  <c r="AL336" i="12"/>
  <c r="AG336" i="12" s="1"/>
  <c r="AL355" i="12"/>
  <c r="AI355" i="12" s="1"/>
  <c r="AL356" i="12"/>
  <c r="AJ356" i="12" s="1"/>
  <c r="AL377" i="12"/>
  <c r="AI377" i="12" s="1"/>
  <c r="AL388" i="12"/>
  <c r="AK388" i="12" s="1"/>
  <c r="AL373" i="12"/>
  <c r="AJ373" i="12" s="1"/>
  <c r="AL363" i="12"/>
  <c r="AL385" i="12"/>
  <c r="AH385" i="12" s="1"/>
  <c r="AL391" i="12"/>
  <c r="AJ391" i="12" s="1"/>
  <c r="AL378" i="12"/>
  <c r="AG378" i="12" s="1"/>
  <c r="AL333" i="12"/>
  <c r="AJ333" i="12" s="1"/>
  <c r="AL383" i="12"/>
  <c r="AG383" i="12" s="1"/>
  <c r="AL394" i="12"/>
  <c r="AJ394" i="12" s="1"/>
  <c r="AL374" i="12"/>
  <c r="AJ374" i="12" s="1"/>
  <c r="AL390" i="12"/>
  <c r="AK390" i="12" s="1"/>
  <c r="AL397" i="12"/>
  <c r="AF397" i="12" s="1"/>
  <c r="AL367" i="12"/>
  <c r="AJ367" i="12" s="1"/>
  <c r="AL396" i="12"/>
  <c r="AK396" i="12" s="1"/>
  <c r="AL401" i="12"/>
  <c r="AG401" i="12" s="1"/>
  <c r="AL370" i="12"/>
  <c r="AK370" i="12" s="1"/>
  <c r="AL399" i="12"/>
  <c r="AJ399" i="12" s="1"/>
  <c r="AL404" i="12"/>
  <c r="AI404" i="12" s="1"/>
  <c r="AL398" i="12"/>
  <c r="AJ398" i="12" s="1"/>
  <c r="AL400" i="12"/>
  <c r="AI400" i="12" s="1"/>
  <c r="AL392" i="12"/>
  <c r="AH392" i="12" s="1"/>
  <c r="AL395" i="12"/>
  <c r="AI395" i="12" s="1"/>
  <c r="AL376" i="12"/>
  <c r="AJ376" i="12" s="1"/>
  <c r="AL403" i="12"/>
  <c r="AG403" i="12" s="1"/>
  <c r="AL382" i="12"/>
  <c r="AH382" i="12" s="1"/>
  <c r="AL384" i="12"/>
  <c r="AL379" i="12"/>
  <c r="AI379" i="12" s="1"/>
  <c r="AL368" i="12"/>
  <c r="AH368" i="12" s="1"/>
  <c r="AL354" i="12"/>
  <c r="AG354" i="12" s="1"/>
  <c r="AL402" i="12"/>
  <c r="AI402" i="12" s="1"/>
  <c r="AL387" i="12"/>
  <c r="AJ387" i="12" s="1"/>
  <c r="AL380" i="12"/>
  <c r="AK380" i="12" s="1"/>
  <c r="AL350" i="12"/>
  <c r="AG350" i="12" s="1"/>
  <c r="AL362" i="12"/>
  <c r="AG362" i="12" s="1"/>
  <c r="AL347" i="12"/>
  <c r="AG347" i="12" s="1"/>
  <c r="AL343" i="12"/>
  <c r="AH343" i="12" s="1"/>
  <c r="AL337" i="12"/>
  <c r="AG337" i="12" s="1"/>
  <c r="AL348" i="12"/>
  <c r="AH348" i="12" s="1"/>
  <c r="AL345" i="12"/>
  <c r="AH345" i="12" s="1"/>
  <c r="AL326" i="12"/>
  <c r="AH326" i="12" s="1"/>
  <c r="AL361" i="12"/>
  <c r="AK361" i="12" s="1"/>
  <c r="AL344" i="12"/>
  <c r="AJ344" i="12" s="1"/>
  <c r="AL342" i="12"/>
  <c r="AI342" i="12" s="1"/>
  <c r="AL325" i="12"/>
  <c r="AF325" i="12" s="1"/>
  <c r="AL366" i="12"/>
  <c r="AL364" i="12"/>
  <c r="AH364" i="12" s="1"/>
  <c r="AL371" i="12"/>
  <c r="AJ371" i="12" s="1"/>
  <c r="AL372" i="12"/>
  <c r="AI372" i="12" s="1"/>
  <c r="AL357" i="12"/>
  <c r="AG357" i="12" s="1"/>
  <c r="AL340" i="12"/>
  <c r="AF340" i="12" s="1"/>
  <c r="AL329" i="12"/>
  <c r="AF329" i="12" s="1"/>
  <c r="AL327" i="12"/>
  <c r="AK327" i="12" s="1"/>
  <c r="AL334" i="12"/>
  <c r="AG334" i="12" s="1"/>
  <c r="AL307" i="12"/>
  <c r="AH307" i="12" s="1"/>
  <c r="AL311" i="12"/>
  <c r="AG311" i="12" s="1"/>
  <c r="AL309" i="12"/>
  <c r="AF309" i="12" s="1"/>
  <c r="AL322" i="12"/>
  <c r="AF322" i="12" s="1"/>
  <c r="AL319" i="12"/>
  <c r="AI319" i="12" s="1"/>
  <c r="AL306" i="12"/>
  <c r="AK306" i="12" s="1"/>
  <c r="AL315" i="12"/>
  <c r="AK315" i="12" s="1"/>
  <c r="AL321" i="12"/>
  <c r="AJ321" i="12" s="1"/>
  <c r="AL305" i="12"/>
  <c r="AF305" i="12" s="1"/>
  <c r="AL317" i="12"/>
  <c r="AJ317" i="12" s="1"/>
  <c r="AL304" i="12"/>
  <c r="AK304" i="12" s="1"/>
  <c r="AL312" i="12"/>
  <c r="AI312" i="12" s="1"/>
  <c r="AL313" i="12"/>
  <c r="AH313" i="12" s="1"/>
  <c r="AL316" i="12"/>
  <c r="AI316" i="12" s="1"/>
  <c r="AL314" i="12"/>
  <c r="AG314" i="12" s="1"/>
  <c r="AL308" i="12"/>
  <c r="AK308" i="12" s="1"/>
  <c r="AL310" i="12"/>
  <c r="AG310" i="12" s="1"/>
  <c r="AL320" i="12"/>
  <c r="AG320" i="12" s="1"/>
  <c r="AL318" i="12"/>
  <c r="AH318" i="12" s="1"/>
  <c r="T157" i="1" l="1"/>
  <c r="AO78" i="1"/>
  <c r="AA84" i="1"/>
  <c r="AV150" i="1"/>
  <c r="AV94" i="1"/>
  <c r="T98" i="1"/>
  <c r="T122" i="1"/>
  <c r="AV138" i="1"/>
  <c r="BC159" i="1"/>
  <c r="BE159" i="1" s="1"/>
  <c r="BG159" i="1" s="1"/>
  <c r="BC163" i="1"/>
  <c r="BE163" i="1" s="1"/>
  <c r="BG163" i="1" s="1"/>
  <c r="AV235" i="1"/>
  <c r="AX235" i="1" s="1"/>
  <c r="AZ235" i="1" s="1"/>
  <c r="AA239" i="1"/>
  <c r="AO82" i="1"/>
  <c r="BJ114" i="1"/>
  <c r="M238" i="1"/>
  <c r="AV270" i="1"/>
  <c r="AX270" i="1" s="1"/>
  <c r="AV7" i="1"/>
  <c r="M159" i="1"/>
  <c r="O159" i="1" s="1"/>
  <c r="Q159" i="1" s="1"/>
  <c r="AA175" i="1"/>
  <c r="AC175" i="1" s="1"/>
  <c r="AE175" i="1" s="1"/>
  <c r="BC272" i="1"/>
  <c r="BE272" i="1" s="1"/>
  <c r="BG272" i="1" s="1"/>
  <c r="AA10" i="1"/>
  <c r="M171" i="1"/>
  <c r="AA245" i="1"/>
  <c r="BQ205" i="1"/>
  <c r="T196" i="1"/>
  <c r="V196" i="1" s="1"/>
  <c r="X196" i="1" s="1"/>
  <c r="AA205" i="1"/>
  <c r="AC205" i="1" s="1"/>
  <c r="AE205" i="1" s="1"/>
  <c r="T28" i="1"/>
  <c r="V28" i="1" s="1"/>
  <c r="X28" i="1" s="1"/>
  <c r="M48" i="1"/>
  <c r="O48" i="1" s="1"/>
  <c r="Q48" i="1" s="1"/>
  <c r="AO204" i="1"/>
  <c r="AQ204" i="1" s="1"/>
  <c r="AS204" i="1" s="1"/>
  <c r="BC303" i="1"/>
  <c r="BX204" i="1"/>
  <c r="BZ204" i="1" s="1"/>
  <c r="CB204" i="1" s="1"/>
  <c r="BX247" i="1"/>
  <c r="BZ247" i="1" s="1"/>
  <c r="CB247" i="1" s="1"/>
  <c r="BJ243" i="1"/>
  <c r="BL243" i="1" s="1"/>
  <c r="BN243" i="1" s="1"/>
  <c r="BN243" i="12" s="1"/>
  <c r="BK243" i="12" s="1"/>
  <c r="AO12" i="1"/>
  <c r="AQ12" i="1" s="1"/>
  <c r="AS12" i="1" s="1"/>
  <c r="BJ275" i="1"/>
  <c r="BL275" i="1" s="1"/>
  <c r="BN275" i="1" s="1"/>
  <c r="BN275" i="12" s="1"/>
  <c r="BJ275" i="12" s="1"/>
  <c r="T303" i="1"/>
  <c r="V303" i="1" s="1"/>
  <c r="X303" i="1" s="1"/>
  <c r="BC300" i="1"/>
  <c r="BE300" i="1" s="1"/>
  <c r="BG300" i="1" s="1"/>
  <c r="BX175" i="1"/>
  <c r="BJ239" i="1"/>
  <c r="T33" i="1"/>
  <c r="M133" i="1"/>
  <c r="O133" i="1" s="1"/>
  <c r="Q133" i="1" s="1"/>
  <c r="AA133" i="1"/>
  <c r="AC133" i="1" s="1"/>
  <c r="AE133" i="1" s="1"/>
  <c r="AA242" i="1"/>
  <c r="AC242" i="1" s="1"/>
  <c r="AE242" i="1" s="1"/>
  <c r="M299" i="1"/>
  <c r="O299" i="1" s="1"/>
  <c r="Q299" i="1" s="1"/>
  <c r="T223" i="1"/>
  <c r="V223" i="1" s="1"/>
  <c r="X223" i="1" s="1"/>
  <c r="M275" i="1"/>
  <c r="O275" i="1" s="1"/>
  <c r="Q275" i="1" s="1"/>
  <c r="BC176" i="1"/>
  <c r="M223" i="1"/>
  <c r="AO32" i="1"/>
  <c r="AQ32" i="1" s="1"/>
  <c r="AS32" i="1" s="1"/>
  <c r="BJ108" i="1"/>
  <c r="BL108" i="1" s="1"/>
  <c r="BN108" i="1" s="1"/>
  <c r="T176" i="1"/>
  <c r="V176" i="1" s="1"/>
  <c r="X176" i="1" s="1"/>
  <c r="AV69" i="1"/>
  <c r="AX69" i="1" s="1"/>
  <c r="AZ69" i="1" s="1"/>
  <c r="AO58" i="1"/>
  <c r="AQ58" i="1" s="1"/>
  <c r="AS58" i="1" s="1"/>
  <c r="BJ62" i="1"/>
  <c r="BL62" i="1" s="1"/>
  <c r="BN62" i="1" s="1"/>
  <c r="BZ62" i="1"/>
  <c r="CB62" i="1" s="1"/>
  <c r="M98" i="1"/>
  <c r="AO106" i="1"/>
  <c r="AQ106" i="1" s="1"/>
  <c r="AS106" i="1" s="1"/>
  <c r="M122" i="1"/>
  <c r="O122" i="1" s="1"/>
  <c r="Q122" i="1" s="1"/>
  <c r="BC214" i="1"/>
  <c r="BE214" i="1" s="1"/>
  <c r="BG214" i="1" s="1"/>
  <c r="BX224" i="1"/>
  <c r="BZ224" i="1" s="1"/>
  <c r="CB224" i="1" s="1"/>
  <c r="AO261" i="1"/>
  <c r="AQ261" i="1" s="1"/>
  <c r="AS261" i="1" s="1"/>
  <c r="BX123" i="1"/>
  <c r="BX160" i="1"/>
  <c r="BZ160" i="1" s="1"/>
  <c r="CB160" i="1" s="1"/>
  <c r="BX115" i="1"/>
  <c r="BZ115" i="1" s="1"/>
  <c r="CB115" i="1" s="1"/>
  <c r="BX103" i="1"/>
  <c r="BZ103" i="1" s="1"/>
  <c r="CB103" i="1" s="1"/>
  <c r="T27" i="1"/>
  <c r="V27" i="1" s="1"/>
  <c r="X27" i="1" s="1"/>
  <c r="AV123" i="1"/>
  <c r="AX123" i="1" s="1"/>
  <c r="AZ123" i="1" s="1"/>
  <c r="BC251" i="1"/>
  <c r="BE251" i="1" s="1"/>
  <c r="BG251" i="1" s="1"/>
  <c r="AV88" i="1"/>
  <c r="AX88" i="1" s="1"/>
  <c r="AZ88" i="1" s="1"/>
  <c r="AO92" i="1"/>
  <c r="T73" i="1"/>
  <c r="BJ153" i="1"/>
  <c r="BL153" i="1" s="1"/>
  <c r="BN153" i="1" s="1"/>
  <c r="BN153" i="12" s="1"/>
  <c r="BJ153" i="12" s="1"/>
  <c r="BC157" i="1"/>
  <c r="BE157" i="1" s="1"/>
  <c r="BG157" i="1" s="1"/>
  <c r="AA169" i="1"/>
  <c r="AC169" i="1" s="1"/>
  <c r="AE169" i="1" s="1"/>
  <c r="AA185" i="1"/>
  <c r="AC185" i="1" s="1"/>
  <c r="AE185" i="1" s="1"/>
  <c r="T193" i="1"/>
  <c r="V193" i="1" s="1"/>
  <c r="X193" i="1" s="1"/>
  <c r="BX201" i="1"/>
  <c r="BZ201" i="1" s="1"/>
  <c r="CB201" i="1" s="1"/>
  <c r="BX289" i="1"/>
  <c r="M10" i="1"/>
  <c r="O10" i="1" s="1"/>
  <c r="Q10" i="1" s="1"/>
  <c r="BJ104" i="1"/>
  <c r="AA49" i="1"/>
  <c r="AC49" i="1" s="1"/>
  <c r="AE49" i="1" s="1"/>
  <c r="T117" i="1"/>
  <c r="V117" i="1" s="1"/>
  <c r="X117" i="1" s="1"/>
  <c r="BC121" i="1"/>
  <c r="BE121" i="1" s="1"/>
  <c r="BG121" i="1" s="1"/>
  <c r="AO133" i="1"/>
  <c r="AQ133" i="1" s="1"/>
  <c r="AS133" i="1" s="1"/>
  <c r="M153" i="1"/>
  <c r="O153" i="1" s="1"/>
  <c r="M90" i="1"/>
  <c r="BC122" i="1"/>
  <c r="AO290" i="1"/>
  <c r="AQ290" i="1" s="1"/>
  <c r="AS290" i="1" s="1"/>
  <c r="AV183" i="1"/>
  <c r="AX183" i="1" s="1"/>
  <c r="AZ183" i="1" s="1"/>
  <c r="BJ199" i="1"/>
  <c r="BL199" i="1" s="1"/>
  <c r="BN199" i="1" s="1"/>
  <c r="BX239" i="1"/>
  <c r="BZ239" i="1" s="1"/>
  <c r="CB239" i="1" s="1"/>
  <c r="AA275" i="1"/>
  <c r="AC275" i="1" s="1"/>
  <c r="AE275" i="1" s="1"/>
  <c r="M176" i="1"/>
  <c r="AA224" i="1"/>
  <c r="BJ236" i="1"/>
  <c r="AO260" i="1"/>
  <c r="AQ260" i="1" s="1"/>
  <c r="AS260" i="1" s="1"/>
  <c r="AA296" i="1"/>
  <c r="AC296" i="1" s="1"/>
  <c r="AE296" i="1" s="1"/>
  <c r="BJ37" i="1"/>
  <c r="BL37" i="1" s="1"/>
  <c r="BN37" i="1" s="1"/>
  <c r="BN37" i="12" s="1"/>
  <c r="BH37" i="12" s="1"/>
  <c r="BX45" i="1"/>
  <c r="BZ45" i="1" s="1"/>
  <c r="CB45" i="1" s="1"/>
  <c r="BJ229" i="1"/>
  <c r="BL229" i="1" s="1"/>
  <c r="BN229" i="1" s="1"/>
  <c r="M38" i="1"/>
  <c r="BC134" i="1"/>
  <c r="BC206" i="1"/>
  <c r="BX278" i="1"/>
  <c r="BZ278" i="1" s="1"/>
  <c r="CB278" i="1" s="1"/>
  <c r="T71" i="1"/>
  <c r="V71" i="1" s="1"/>
  <c r="X71" i="1" s="1"/>
  <c r="BC83" i="1"/>
  <c r="BE83" i="1" s="1"/>
  <c r="BG83" i="1" s="1"/>
  <c r="BC45" i="1"/>
  <c r="BE45" i="1" s="1"/>
  <c r="BG45" i="1" s="1"/>
  <c r="M165" i="1"/>
  <c r="O165" i="1" s="1"/>
  <c r="Q165" i="1" s="1"/>
  <c r="M281" i="1"/>
  <c r="BX302" i="1"/>
  <c r="BZ302" i="1" s="1"/>
  <c r="CB302" i="1" s="1"/>
  <c r="BJ130" i="1"/>
  <c r="BX40" i="1"/>
  <c r="BZ40" i="1" s="1"/>
  <c r="CB40" i="1" s="1"/>
  <c r="BX80" i="1"/>
  <c r="BZ80" i="1" s="1"/>
  <c r="CB80" i="1" s="1"/>
  <c r="BX96" i="1"/>
  <c r="BZ96" i="1" s="1"/>
  <c r="CB96" i="1" s="1"/>
  <c r="AO13" i="1"/>
  <c r="AQ13" i="1" s="1"/>
  <c r="AS13" i="1" s="1"/>
  <c r="V69" i="1"/>
  <c r="X69" i="1" s="1"/>
  <c r="O105" i="1"/>
  <c r="Q105" i="1" s="1"/>
  <c r="BJ189" i="1"/>
  <c r="BX5" i="1"/>
  <c r="BZ5" i="1" s="1"/>
  <c r="CB5" i="1" s="1"/>
  <c r="BC15" i="1"/>
  <c r="AA35" i="1"/>
  <c r="AC35" i="1" s="1"/>
  <c r="AE35" i="1" s="1"/>
  <c r="M215" i="1"/>
  <c r="O215" i="1" s="1"/>
  <c r="Q215" i="1" s="1"/>
  <c r="BC200" i="1"/>
  <c r="BE200" i="1" s="1"/>
  <c r="BG200" i="1" s="1"/>
  <c r="BC216" i="1"/>
  <c r="BJ5" i="1"/>
  <c r="BC266" i="1"/>
  <c r="AV19" i="1"/>
  <c r="AX19" i="1" s="1"/>
  <c r="AZ19" i="1" s="1"/>
  <c r="M27" i="1"/>
  <c r="O27" i="1" s="1"/>
  <c r="Q27" i="1" s="1"/>
  <c r="BC27" i="1"/>
  <c r="BE27" i="1" s="1"/>
  <c r="BG27" i="1" s="1"/>
  <c r="T63" i="1"/>
  <c r="V63" i="1" s="1"/>
  <c r="X63" i="1" s="1"/>
  <c r="BX71" i="1"/>
  <c r="BZ71" i="1" s="1"/>
  <c r="CB71" i="1" s="1"/>
  <c r="M83" i="1"/>
  <c r="BC16" i="1"/>
  <c r="BE16" i="1" s="1"/>
  <c r="BG16" i="1" s="1"/>
  <c r="AV148" i="1"/>
  <c r="T184" i="1"/>
  <c r="V184" i="1" s="1"/>
  <c r="X184" i="1" s="1"/>
  <c r="M45" i="1"/>
  <c r="O45" i="1" s="1"/>
  <c r="Q45" i="1" s="1"/>
  <c r="M57" i="1"/>
  <c r="O57" i="1" s="1"/>
  <c r="Q57" i="1" s="1"/>
  <c r="M161" i="1"/>
  <c r="O161" i="1" s="1"/>
  <c r="Q161" i="1" s="1"/>
  <c r="T217" i="1"/>
  <c r="BJ42" i="1"/>
  <c r="T42" i="1"/>
  <c r="M130" i="1"/>
  <c r="O130" i="1" s="1"/>
  <c r="Q130" i="1" s="1"/>
  <c r="M234" i="1"/>
  <c r="O234" i="1" s="1"/>
  <c r="Q234" i="1" s="1"/>
  <c r="BC302" i="1"/>
  <c r="BJ195" i="1"/>
  <c r="BL195" i="1" s="1"/>
  <c r="BN195" i="1" s="1"/>
  <c r="BN195" i="12" s="1"/>
  <c r="BI195" i="12" s="1"/>
  <c r="BJ215" i="1"/>
  <c r="BL215" i="1" s="1"/>
  <c r="BN215" i="1" s="1"/>
  <c r="BN215" i="12" s="1"/>
  <c r="BH215" i="12" s="1"/>
  <c r="BX244" i="1"/>
  <c r="BZ244" i="1" s="1"/>
  <c r="CB244" i="1" s="1"/>
  <c r="BX42" i="1"/>
  <c r="BZ42" i="1" s="1"/>
  <c r="CB42" i="1" s="1"/>
  <c r="BX15" i="1"/>
  <c r="BZ15" i="1" s="1"/>
  <c r="CB15" i="1" s="1"/>
  <c r="AV15" i="1"/>
  <c r="AX15" i="1" s="1"/>
  <c r="AZ15" i="1" s="1"/>
  <c r="BX63" i="1"/>
  <c r="BZ63" i="1" s="1"/>
  <c r="CB63" i="1" s="1"/>
  <c r="AA68" i="1"/>
  <c r="AC68" i="1" s="1"/>
  <c r="AE68" i="1" s="1"/>
  <c r="T72" i="1"/>
  <c r="V72" i="1" s="1"/>
  <c r="X72" i="1" s="1"/>
  <c r="T104" i="1"/>
  <c r="V104" i="1" s="1"/>
  <c r="X104" i="1" s="1"/>
  <c r="AV120" i="1"/>
  <c r="AV164" i="1"/>
  <c r="BC168" i="1"/>
  <c r="BE168" i="1" s="1"/>
  <c r="BG168" i="1" s="1"/>
  <c r="M232" i="1"/>
  <c r="O232" i="1" s="1"/>
  <c r="Q232" i="1" s="1"/>
  <c r="AO264" i="1"/>
  <c r="AQ264" i="1" s="1"/>
  <c r="AS264" i="1" s="1"/>
  <c r="AO25" i="1"/>
  <c r="AQ25" i="1" s="1"/>
  <c r="AS25" i="1" s="1"/>
  <c r="AV37" i="1"/>
  <c r="AX37" i="1" s="1"/>
  <c r="AZ37" i="1" s="1"/>
  <c r="BC69" i="1"/>
  <c r="BE69" i="1" s="1"/>
  <c r="BG69" i="1" s="1"/>
  <c r="V105" i="1"/>
  <c r="X105" i="1" s="1"/>
  <c r="BC109" i="1"/>
  <c r="T201" i="1"/>
  <c r="V201" i="1" s="1"/>
  <c r="X201" i="1" s="1"/>
  <c r="AA269" i="1"/>
  <c r="AC269" i="1" s="1"/>
  <c r="AE269" i="1" s="1"/>
  <c r="BC293" i="1"/>
  <c r="BE293" i="1" s="1"/>
  <c r="BG293" i="1" s="1"/>
  <c r="BX301" i="1"/>
  <c r="BZ301" i="1" s="1"/>
  <c r="CB301" i="1" s="1"/>
  <c r="AV62" i="1"/>
  <c r="AX62" i="1" s="1"/>
  <c r="AZ62" i="1" s="1"/>
  <c r="AO70" i="1"/>
  <c r="AQ70" i="1" s="1"/>
  <c r="AS70" i="1" s="1"/>
  <c r="AA82" i="1"/>
  <c r="BX210" i="1"/>
  <c r="BZ210" i="1" s="1"/>
  <c r="CB210" i="1" s="1"/>
  <c r="BX286" i="1"/>
  <c r="M149" i="1"/>
  <c r="O149" i="1" s="1"/>
  <c r="Q149" i="1" s="1"/>
  <c r="M50" i="1"/>
  <c r="O50" i="1" s="1"/>
  <c r="Q50" i="1" s="1"/>
  <c r="AO62" i="1"/>
  <c r="AQ62" i="1" s="1"/>
  <c r="AS62" i="1" s="1"/>
  <c r="AQ74" i="1"/>
  <c r="AS74" i="1" s="1"/>
  <c r="T246" i="1"/>
  <c r="V246" i="1" s="1"/>
  <c r="X246" i="1" s="1"/>
  <c r="AV23" i="1"/>
  <c r="BX27" i="1"/>
  <c r="BZ27" i="1" s="1"/>
  <c r="CB27" i="1" s="1"/>
  <c r="M259" i="1"/>
  <c r="O259" i="1" s="1"/>
  <c r="Q259" i="1" s="1"/>
  <c r="BX20" i="1"/>
  <c r="BZ20" i="1" s="1"/>
  <c r="CB20" i="1" s="1"/>
  <c r="BC184" i="1"/>
  <c r="BE184" i="1" s="1"/>
  <c r="BG184" i="1" s="1"/>
  <c r="M292" i="1"/>
  <c r="O292" i="1" s="1"/>
  <c r="Q292" i="1" s="1"/>
  <c r="BJ296" i="1"/>
  <c r="BL296" i="1" s="1"/>
  <c r="BN296" i="1" s="1"/>
  <c r="BC9" i="1"/>
  <c r="BE9" i="1" s="1"/>
  <c r="BG9" i="1" s="1"/>
  <c r="BJ205" i="1"/>
  <c r="AV265" i="1"/>
  <c r="AX265" i="1" s="1"/>
  <c r="AZ265" i="1" s="1"/>
  <c r="AO15" i="1"/>
  <c r="AQ15" i="1" s="1"/>
  <c r="AS15" i="1" s="1"/>
  <c r="BC19" i="1"/>
  <c r="BE19" i="1" s="1"/>
  <c r="BG19" i="1" s="1"/>
  <c r="BX60" i="1"/>
  <c r="BZ60" i="1" s="1"/>
  <c r="CB60" i="1" s="1"/>
  <c r="AO168" i="1"/>
  <c r="AQ168" i="1" s="1"/>
  <c r="AS168" i="1" s="1"/>
  <c r="M204" i="1"/>
  <c r="O204" i="1" s="1"/>
  <c r="Q204" i="1" s="1"/>
  <c r="M236" i="1"/>
  <c r="O236" i="1" s="1"/>
  <c r="Q236" i="1" s="1"/>
  <c r="BC260" i="1"/>
  <c r="BX33" i="1"/>
  <c r="BZ33" i="1" s="1"/>
  <c r="CB33" i="1" s="1"/>
  <c r="BX41" i="1"/>
  <c r="BZ41" i="1" s="1"/>
  <c r="CB41" i="1" s="1"/>
  <c r="BX69" i="1"/>
  <c r="BZ69" i="1" s="1"/>
  <c r="CB69" i="1" s="1"/>
  <c r="BJ97" i="1"/>
  <c r="M101" i="1"/>
  <c r="O101" i="1" s="1"/>
  <c r="Q101" i="1" s="1"/>
  <c r="BJ137" i="1"/>
  <c r="BL137" i="1" s="1"/>
  <c r="BN137" i="1" s="1"/>
  <c r="AO289" i="1"/>
  <c r="AQ289" i="1" s="1"/>
  <c r="AS289" i="1" s="1"/>
  <c r="BC22" i="1"/>
  <c r="BE22" i="1" s="1"/>
  <c r="BG22" i="1" s="1"/>
  <c r="AX50" i="1"/>
  <c r="AZ50" i="1" s="1"/>
  <c r="T102" i="1"/>
  <c r="V102" i="1" s="1"/>
  <c r="X102" i="1" s="1"/>
  <c r="M166" i="1"/>
  <c r="O166" i="1" s="1"/>
  <c r="Q166" i="1" s="1"/>
  <c r="BJ202" i="1"/>
  <c r="AA226" i="1"/>
  <c r="AC226" i="1" s="1"/>
  <c r="AE226" i="1" s="1"/>
  <c r="T203" i="1"/>
  <c r="V203" i="1" s="1"/>
  <c r="X203" i="1" s="1"/>
  <c r="AO149" i="1"/>
  <c r="AQ149" i="1" s="1"/>
  <c r="AS149" i="1" s="1"/>
  <c r="BX269" i="1"/>
  <c r="AV52" i="1"/>
  <c r="AX52" i="1" s="1"/>
  <c r="AZ52" i="1" s="1"/>
  <c r="AV176" i="1"/>
  <c r="AX176" i="1" s="1"/>
  <c r="AZ176" i="1" s="1"/>
  <c r="BJ266" i="1"/>
  <c r="M67" i="1"/>
  <c r="O67" i="1" s="1"/>
  <c r="Q67" i="1" s="1"/>
  <c r="AA135" i="1"/>
  <c r="AC135" i="1" s="1"/>
  <c r="AE135" i="1" s="1"/>
  <c r="M151" i="1"/>
  <c r="O151" i="1" s="1"/>
  <c r="Q151" i="1" s="1"/>
  <c r="M203" i="1"/>
  <c r="O203" i="1" s="1"/>
  <c r="Q203" i="1" s="1"/>
  <c r="BJ207" i="1"/>
  <c r="BL207" i="1" s="1"/>
  <c r="BN207" i="1" s="1"/>
  <c r="BX271" i="1"/>
  <c r="BZ271" i="1" s="1"/>
  <c r="CB271" i="1" s="1"/>
  <c r="BX24" i="1"/>
  <c r="BZ24" i="1" s="1"/>
  <c r="CB24" i="1" s="1"/>
  <c r="T88" i="1"/>
  <c r="M96" i="1"/>
  <c r="O96" i="1" s="1"/>
  <c r="Q96" i="1" s="1"/>
  <c r="AA104" i="1"/>
  <c r="AC104" i="1" s="1"/>
  <c r="AE104" i="1" s="1"/>
  <c r="BJ120" i="1"/>
  <c r="BL120" i="1" s="1"/>
  <c r="BN120" i="1" s="1"/>
  <c r="BN120" i="12" s="1"/>
  <c r="T140" i="1"/>
  <c r="V140" i="1" s="1"/>
  <c r="X140" i="1" s="1"/>
  <c r="M137" i="1"/>
  <c r="O137" i="1" s="1"/>
  <c r="Q137" i="1" s="1"/>
  <c r="AV169" i="1"/>
  <c r="BX177" i="1"/>
  <c r="BZ177" i="1" s="1"/>
  <c r="CB177" i="1" s="1"/>
  <c r="AO185" i="1"/>
  <c r="AQ185" i="1" s="1"/>
  <c r="AV221" i="1"/>
  <c r="AX221" i="1" s="1"/>
  <c r="AZ221" i="1" s="1"/>
  <c r="AV233" i="1"/>
  <c r="AX233" i="1" s="1"/>
  <c r="AZ233" i="1" s="1"/>
  <c r="BX249" i="1"/>
  <c r="BZ249" i="1" s="1"/>
  <c r="CB249" i="1" s="1"/>
  <c r="AX14" i="1"/>
  <c r="AZ14" i="1" s="1"/>
  <c r="AO138" i="1"/>
  <c r="AQ138" i="1" s="1"/>
  <c r="M142" i="1"/>
  <c r="O142" i="1" s="1"/>
  <c r="Q142" i="1" s="1"/>
  <c r="BJ154" i="1"/>
  <c r="BL154" i="1" s="1"/>
  <c r="BN154" i="1" s="1"/>
  <c r="BN154" i="12" s="1"/>
  <c r="BL154" i="12" s="1"/>
  <c r="BX238" i="1"/>
  <c r="BZ238" i="1" s="1"/>
  <c r="CB238" i="1" s="1"/>
  <c r="T7" i="1"/>
  <c r="V7" i="1" s="1"/>
  <c r="X7" i="1" s="1"/>
  <c r="BX11" i="1"/>
  <c r="BZ11" i="1" s="1"/>
  <c r="CB11" i="1" s="1"/>
  <c r="BJ59" i="1"/>
  <c r="BL59" i="1" s="1"/>
  <c r="BN59" i="1" s="1"/>
  <c r="BN59" i="12" s="1"/>
  <c r="BM59" i="12" s="1"/>
  <c r="T59" i="1"/>
  <c r="M75" i="1"/>
  <c r="O75" i="1" s="1"/>
  <c r="Q75" i="1" s="1"/>
  <c r="AV87" i="1"/>
  <c r="AX87" i="1" s="1"/>
  <c r="AZ87" i="1" s="1"/>
  <c r="BX127" i="1"/>
  <c r="BZ127" i="1" s="1"/>
  <c r="CB127" i="1" s="1"/>
  <c r="BX183" i="1"/>
  <c r="BZ183" i="1" s="1"/>
  <c r="CB183" i="1" s="1"/>
  <c r="AV239" i="1"/>
  <c r="AX239" i="1" s="1"/>
  <c r="AZ239" i="1" s="1"/>
  <c r="BX259" i="1"/>
  <c r="BZ259" i="1" s="1"/>
  <c r="CB259" i="1" s="1"/>
  <c r="BX275" i="1"/>
  <c r="BZ275" i="1" s="1"/>
  <c r="CB275" i="1" s="1"/>
  <c r="BJ20" i="1"/>
  <c r="BL20" i="1" s="1"/>
  <c r="BN20" i="1" s="1"/>
  <c r="BN20" i="12" s="1"/>
  <c r="BM20" i="12" s="1"/>
  <c r="AA20" i="1"/>
  <c r="AC20" i="1" s="1"/>
  <c r="AE20" i="1" s="1"/>
  <c r="M68" i="1"/>
  <c r="BX84" i="1"/>
  <c r="BZ84" i="1" s="1"/>
  <c r="CB84" i="1" s="1"/>
  <c r="AA88" i="1"/>
  <c r="AC88" i="1" s="1"/>
  <c r="AE88" i="1" s="1"/>
  <c r="AA108" i="1"/>
  <c r="AC108" i="1" s="1"/>
  <c r="AE108" i="1" s="1"/>
  <c r="M128" i="1"/>
  <c r="O128" i="1" s="1"/>
  <c r="Q128" i="1" s="1"/>
  <c r="AO132" i="1"/>
  <c r="AQ132" i="1" s="1"/>
  <c r="AS132" i="1" s="1"/>
  <c r="T180" i="1"/>
  <c r="V180" i="1" s="1"/>
  <c r="X180" i="1" s="1"/>
  <c r="AA184" i="1"/>
  <c r="AC184" i="1" s="1"/>
  <c r="AE184" i="1" s="1"/>
  <c r="BX252" i="1"/>
  <c r="BZ252" i="1" s="1"/>
  <c r="CB252" i="1" s="1"/>
  <c r="BC288" i="1"/>
  <c r="AO300" i="1"/>
  <c r="AA45" i="1"/>
  <c r="AC45" i="1" s="1"/>
  <c r="AE45" i="1" s="1"/>
  <c r="T141" i="1"/>
  <c r="V141" i="1" s="1"/>
  <c r="X141" i="1" s="1"/>
  <c r="AA161" i="1"/>
  <c r="AC161" i="1" s="1"/>
  <c r="AE161" i="1" s="1"/>
  <c r="AA165" i="1"/>
  <c r="AC165" i="1" s="1"/>
  <c r="AE165" i="1" s="1"/>
  <c r="BX165" i="1"/>
  <c r="BZ165" i="1" s="1"/>
  <c r="CB165" i="1" s="1"/>
  <c r="T169" i="1"/>
  <c r="V169" i="1" s="1"/>
  <c r="X169" i="1" s="1"/>
  <c r="BJ173" i="1"/>
  <c r="BC261" i="1"/>
  <c r="BJ273" i="1"/>
  <c r="BL273" i="1" s="1"/>
  <c r="BN273" i="1" s="1"/>
  <c r="BN273" i="12" s="1"/>
  <c r="BM273" i="12" s="1"/>
  <c r="AO273" i="1"/>
  <c r="AQ273" i="1" s="1"/>
  <c r="AS273" i="1" s="1"/>
  <c r="BX38" i="1"/>
  <c r="BZ38" i="1" s="1"/>
  <c r="CB38" i="1" s="1"/>
  <c r="M62" i="1"/>
  <c r="O62" i="1" s="1"/>
  <c r="Q62" i="1" s="1"/>
  <c r="BC62" i="1"/>
  <c r="BE62" i="1" s="1"/>
  <c r="BG62" i="1" s="1"/>
  <c r="BX110" i="1"/>
  <c r="BZ110" i="1" s="1"/>
  <c r="CB110" i="1" s="1"/>
  <c r="AQ114" i="1"/>
  <c r="AO118" i="1"/>
  <c r="BJ158" i="1"/>
  <c r="BL158" i="1" s="1"/>
  <c r="BN158" i="1" s="1"/>
  <c r="BC166" i="1"/>
  <c r="BE166" i="1" s="1"/>
  <c r="BG166" i="1" s="1"/>
  <c r="BJ178" i="1"/>
  <c r="BL178" i="1" s="1"/>
  <c r="BN178" i="1" s="1"/>
  <c r="BN178" i="12" s="1"/>
  <c r="BM178" i="12" s="1"/>
  <c r="AV190" i="1"/>
  <c r="AX190" i="1" s="1"/>
  <c r="AZ190" i="1" s="1"/>
  <c r="AO214" i="1"/>
  <c r="AQ214" i="1" s="1"/>
  <c r="AS214" i="1" s="1"/>
  <c r="AX242" i="1"/>
  <c r="AZ242" i="1" s="1"/>
  <c r="M250" i="1"/>
  <c r="O250" i="1" s="1"/>
  <c r="Q250" i="1" s="1"/>
  <c r="BX274" i="1"/>
  <c r="BZ274" i="1" s="1"/>
  <c r="CB274" i="1" s="1"/>
  <c r="BJ294" i="1"/>
  <c r="BL294" i="1" s="1"/>
  <c r="BN294" i="1" s="1"/>
  <c r="BN294" i="12" s="1"/>
  <c r="BM294" i="12" s="1"/>
  <c r="AO203" i="1"/>
  <c r="AQ203" i="1" s="1"/>
  <c r="AS203" i="1" s="1"/>
  <c r="BC35" i="1"/>
  <c r="BE35" i="1" s="1"/>
  <c r="BG35" i="1" s="1"/>
  <c r="T47" i="1"/>
  <c r="V47" i="1" s="1"/>
  <c r="X47" i="1" s="1"/>
  <c r="AO59" i="1"/>
  <c r="AQ59" i="1" s="1"/>
  <c r="AS59" i="1" s="1"/>
  <c r="BC187" i="1"/>
  <c r="BE187" i="1" s="1"/>
  <c r="BG187" i="1" s="1"/>
  <c r="AO219" i="1"/>
  <c r="AV283" i="1"/>
  <c r="BC52" i="1"/>
  <c r="BE52" i="1" s="1"/>
  <c r="BG52" i="1" s="1"/>
  <c r="AA56" i="1"/>
  <c r="AC56" i="1" s="1"/>
  <c r="AE56" i="1" s="1"/>
  <c r="BC140" i="1"/>
  <c r="BE140" i="1" s="1"/>
  <c r="BG140" i="1" s="1"/>
  <c r="AV200" i="1"/>
  <c r="AX200" i="1" s="1"/>
  <c r="AZ200" i="1" s="1"/>
  <c r="AA216" i="1"/>
  <c r="AA236" i="1"/>
  <c r="AA244" i="1"/>
  <c r="AC244" i="1" s="1"/>
  <c r="AE244" i="1" s="1"/>
  <c r="M248" i="1"/>
  <c r="O248" i="1" s="1"/>
  <c r="Q248" i="1" s="1"/>
  <c r="BJ260" i="1"/>
  <c r="BL260" i="1" s="1"/>
  <c r="BN260" i="1" s="1"/>
  <c r="BN260" i="12" s="1"/>
  <c r="BJ260" i="12" s="1"/>
  <c r="BC13" i="1"/>
  <c r="BE13" i="1" s="1"/>
  <c r="BG13" i="1" s="1"/>
  <c r="T113" i="1"/>
  <c r="V113" i="1" s="1"/>
  <c r="X113" i="1" s="1"/>
  <c r="BC153" i="1"/>
  <c r="BE153" i="1" s="1"/>
  <c r="BG153" i="1" s="1"/>
  <c r="BJ157" i="1"/>
  <c r="AX161" i="1"/>
  <c r="AZ161" i="1" s="1"/>
  <c r="T209" i="1"/>
  <c r="V209" i="1" s="1"/>
  <c r="X209" i="1" s="1"/>
  <c r="AA217" i="1"/>
  <c r="AC217" i="1" s="1"/>
  <c r="AE217" i="1" s="1"/>
  <c r="M265" i="1"/>
  <c r="O265" i="1" s="1"/>
  <c r="Q265" i="1" s="1"/>
  <c r="BJ30" i="1"/>
  <c r="BL30" i="1" s="1"/>
  <c r="BJ46" i="1"/>
  <c r="BL46" i="1" s="1"/>
  <c r="BN46" i="1" s="1"/>
  <c r="BN46" i="12" s="1"/>
  <c r="BM46" i="12" s="1"/>
  <c r="AA102" i="1"/>
  <c r="AC102" i="1" s="1"/>
  <c r="AE102" i="1" s="1"/>
  <c r="BX134" i="1"/>
  <c r="BZ134" i="1" s="1"/>
  <c r="CB134" i="1" s="1"/>
  <c r="BX190" i="1"/>
  <c r="BZ190" i="1" s="1"/>
  <c r="CB190" i="1" s="1"/>
  <c r="BX198" i="1"/>
  <c r="BZ198" i="1" s="1"/>
  <c r="CB198" i="1" s="1"/>
  <c r="AO218" i="1"/>
  <c r="AQ218" i="1" s="1"/>
  <c r="AS218" i="1" s="1"/>
  <c r="M222" i="1"/>
  <c r="O222" i="1" s="1"/>
  <c r="Q222" i="1" s="1"/>
  <c r="M230" i="1"/>
  <c r="AO294" i="1"/>
  <c r="AQ294" i="1" s="1"/>
  <c r="AS294" i="1" s="1"/>
  <c r="AA183" i="1"/>
  <c r="AC183" i="1" s="1"/>
  <c r="AE183" i="1" s="1"/>
  <c r="M192" i="1"/>
  <c r="O192" i="1" s="1"/>
  <c r="Q192" i="1" s="1"/>
  <c r="AA228" i="1"/>
  <c r="AC228" i="1" s="1"/>
  <c r="AE228" i="1" s="1"/>
  <c r="AV264" i="1"/>
  <c r="AX264" i="1" s="1"/>
  <c r="AZ264" i="1" s="1"/>
  <c r="BJ9" i="1"/>
  <c r="BL9" i="1" s="1"/>
  <c r="BN9" i="1" s="1"/>
  <c r="BN9" i="12" s="1"/>
  <c r="BK9" i="12" s="1"/>
  <c r="AA33" i="1"/>
  <c r="AC33" i="1" s="1"/>
  <c r="AE33" i="1" s="1"/>
  <c r="BC33" i="1"/>
  <c r="T41" i="1"/>
  <c r="V41" i="1" s="1"/>
  <c r="X41" i="1" s="1"/>
  <c r="BX77" i="1"/>
  <c r="BZ77" i="1" s="1"/>
  <c r="CB77" i="1" s="1"/>
  <c r="BC97" i="1"/>
  <c r="BE97" i="1" s="1"/>
  <c r="BG97" i="1" s="1"/>
  <c r="AV281" i="1"/>
  <c r="AX281" i="1" s="1"/>
  <c r="AZ281" i="1" s="1"/>
  <c r="BJ82" i="1"/>
  <c r="BL82" i="1" s="1"/>
  <c r="BN82" i="1" s="1"/>
  <c r="AO90" i="1"/>
  <c r="AQ90" i="1" s="1"/>
  <c r="AS90" i="1" s="1"/>
  <c r="AV126" i="1"/>
  <c r="AX126" i="1" s="1"/>
  <c r="AZ126" i="1" s="1"/>
  <c r="AX150" i="1"/>
  <c r="AZ150" i="1" s="1"/>
  <c r="T230" i="1"/>
  <c r="V230" i="1" s="1"/>
  <c r="X230" i="1" s="1"/>
  <c r="BX23" i="1"/>
  <c r="BZ23" i="1" s="1"/>
  <c r="CB23" i="1" s="1"/>
  <c r="M47" i="1"/>
  <c r="O47" i="1" s="1"/>
  <c r="Q47" i="1" s="1"/>
  <c r="T87" i="1"/>
  <c r="V87" i="1" s="1"/>
  <c r="X87" i="1" s="1"/>
  <c r="AV127" i="1"/>
  <c r="AX127" i="1" s="1"/>
  <c r="AZ127" i="1" s="1"/>
  <c r="M139" i="1"/>
  <c r="O139" i="1" s="1"/>
  <c r="Q139" i="1" s="1"/>
  <c r="M147" i="1"/>
  <c r="O147" i="1" s="1"/>
  <c r="Q147" i="1" s="1"/>
  <c r="BJ167" i="1"/>
  <c r="T179" i="1"/>
  <c r="V179" i="1" s="1"/>
  <c r="X179" i="1" s="1"/>
  <c r="BX187" i="1"/>
  <c r="BZ187" i="1" s="1"/>
  <c r="CB187" i="1" s="1"/>
  <c r="AV199" i="1"/>
  <c r="AX199" i="1" s="1"/>
  <c r="AZ199" i="1" s="1"/>
  <c r="AA215" i="1"/>
  <c r="AC215" i="1" s="1"/>
  <c r="AE215" i="1" s="1"/>
  <c r="M235" i="1"/>
  <c r="BJ263" i="1"/>
  <c r="BL263" i="1" s="1"/>
  <c r="BN263" i="1" s="1"/>
  <c r="BN263" i="12" s="1"/>
  <c r="BH263" i="12" s="1"/>
  <c r="AA8" i="1"/>
  <c r="AC8" i="1" s="1"/>
  <c r="AE8" i="1" s="1"/>
  <c r="M44" i="1"/>
  <c r="O44" i="1" s="1"/>
  <c r="Q44" i="1" s="1"/>
  <c r="T52" i="1"/>
  <c r="V52" i="1" s="1"/>
  <c r="X52" i="1" s="1"/>
  <c r="M64" i="1"/>
  <c r="O64" i="1" s="1"/>
  <c r="AV64" i="1"/>
  <c r="AX64" i="1" s="1"/>
  <c r="AZ64" i="1" s="1"/>
  <c r="M72" i="1"/>
  <c r="O72" i="1" s="1"/>
  <c r="Q72" i="1" s="1"/>
  <c r="BC112" i="1"/>
  <c r="BE112" i="1" s="1"/>
  <c r="BG112" i="1" s="1"/>
  <c r="T156" i="1"/>
  <c r="V156" i="1" s="1"/>
  <c r="X156" i="1" s="1"/>
  <c r="BJ164" i="1"/>
  <c r="M268" i="1"/>
  <c r="O268" i="1" s="1"/>
  <c r="BJ292" i="1"/>
  <c r="BL292" i="1" s="1"/>
  <c r="BN292" i="1" s="1"/>
  <c r="BN292" i="12" s="1"/>
  <c r="BH292" i="12" s="1"/>
  <c r="AO49" i="1"/>
  <c r="AQ49" i="1" s="1"/>
  <c r="AS49" i="1" s="1"/>
  <c r="M69" i="1"/>
  <c r="O69" i="1" s="1"/>
  <c r="Q69" i="1" s="1"/>
  <c r="BX113" i="1"/>
  <c r="BZ113" i="1" s="1"/>
  <c r="CB113" i="1" s="1"/>
  <c r="AO145" i="1"/>
  <c r="AQ145" i="1" s="1"/>
  <c r="AS145" i="1" s="1"/>
  <c r="BC185" i="1"/>
  <c r="BE185" i="1" s="1"/>
  <c r="BG185" i="1" s="1"/>
  <c r="BC253" i="1"/>
  <c r="BE253" i="1" s="1"/>
  <c r="BG253" i="1" s="1"/>
  <c r="AV297" i="1"/>
  <c r="AX297" i="1" s="1"/>
  <c r="AZ297" i="1" s="1"/>
  <c r="BJ301" i="1"/>
  <c r="BL301" i="1" s="1"/>
  <c r="BN301" i="1" s="1"/>
  <c r="BN301" i="12" s="1"/>
  <c r="BM301" i="12" s="1"/>
  <c r="BX10" i="1"/>
  <c r="BZ10" i="1" s="1"/>
  <c r="CB10" i="1" s="1"/>
  <c r="AX94" i="1"/>
  <c r="AZ94" i="1" s="1"/>
  <c r="T130" i="1"/>
  <c r="V130" i="1" s="1"/>
  <c r="X130" i="1" s="1"/>
  <c r="AV146" i="1"/>
  <c r="AX202" i="1"/>
  <c r="AZ202" i="1" s="1"/>
  <c r="M210" i="1"/>
  <c r="O210" i="1" s="1"/>
  <c r="Q210" i="1" s="1"/>
  <c r="BC210" i="1"/>
  <c r="BE210" i="1" s="1"/>
  <c r="BG210" i="1" s="1"/>
  <c r="BJ234" i="1"/>
  <c r="BL234" i="1" s="1"/>
  <c r="BN234" i="1" s="1"/>
  <c r="AO100" i="1"/>
  <c r="AQ100" i="1" s="1"/>
  <c r="AS100" i="1" s="1"/>
  <c r="BJ143" i="1"/>
  <c r="BL143" i="1" s="1"/>
  <c r="BN143" i="1" s="1"/>
  <c r="BC227" i="1"/>
  <c r="BE227" i="1" s="1"/>
  <c r="BG227" i="1" s="1"/>
  <c r="M144" i="1"/>
  <c r="O144" i="1" s="1"/>
  <c r="Q144" i="1" s="1"/>
  <c r="T160" i="1"/>
  <c r="AA164" i="1"/>
  <c r="AC164" i="1" s="1"/>
  <c r="AE164" i="1" s="1"/>
  <c r="AO113" i="1"/>
  <c r="AQ113" i="1" s="1"/>
  <c r="AS113" i="1" s="1"/>
  <c r="BC181" i="1"/>
  <c r="BE181" i="1" s="1"/>
  <c r="BG181" i="1" s="1"/>
  <c r="T83" i="1"/>
  <c r="V83" i="1" s="1"/>
  <c r="X83" i="1" s="1"/>
  <c r="BJ163" i="1"/>
  <c r="BL163" i="1" s="1"/>
  <c r="BN163" i="1" s="1"/>
  <c r="BN163" i="12" s="1"/>
  <c r="BK163" i="12" s="1"/>
  <c r="O171" i="1"/>
  <c r="Q171" i="1" s="1"/>
  <c r="AO227" i="1"/>
  <c r="AQ227" i="1" s="1"/>
  <c r="AS227" i="1" s="1"/>
  <c r="BX299" i="1"/>
  <c r="BZ299" i="1" s="1"/>
  <c r="CB299" i="1" s="1"/>
  <c r="BC20" i="1"/>
  <c r="BE20" i="1" s="1"/>
  <c r="BG20" i="1" s="1"/>
  <c r="AO56" i="1"/>
  <c r="AQ56" i="1" s="1"/>
  <c r="AS56" i="1" s="1"/>
  <c r="T84" i="1"/>
  <c r="V84" i="1" s="1"/>
  <c r="X84" i="1" s="1"/>
  <c r="V100" i="1"/>
  <c r="BJ112" i="1"/>
  <c r="BL112" i="1" s="1"/>
  <c r="BN112" i="1" s="1"/>
  <c r="BN112" i="12" s="1"/>
  <c r="BH112" i="12" s="1"/>
  <c r="BC116" i="1"/>
  <c r="BE116" i="1" s="1"/>
  <c r="BG116" i="1" s="1"/>
  <c r="AO144" i="1"/>
  <c r="AQ144" i="1" s="1"/>
  <c r="AS144" i="1" s="1"/>
  <c r="AV160" i="1"/>
  <c r="AX160" i="1" s="1"/>
  <c r="AZ160" i="1" s="1"/>
  <c r="M164" i="1"/>
  <c r="O164" i="1" s="1"/>
  <c r="BJ208" i="1"/>
  <c r="AA37" i="1"/>
  <c r="AC37" i="1" s="1"/>
  <c r="AE37" i="1" s="1"/>
  <c r="BC37" i="1"/>
  <c r="BE37" i="1" s="1"/>
  <c r="BG37" i="1" s="1"/>
  <c r="BX37" i="1"/>
  <c r="BZ37" i="1" s="1"/>
  <c r="CB37" i="1" s="1"/>
  <c r="AV41" i="1"/>
  <c r="AX41" i="1" s="1"/>
  <c r="AZ41" i="1" s="1"/>
  <c r="BJ77" i="1"/>
  <c r="BL77" i="1" s="1"/>
  <c r="BN77" i="1" s="1"/>
  <c r="BN77" i="12" s="1"/>
  <c r="BI77" i="12" s="1"/>
  <c r="AO81" i="1"/>
  <c r="AQ81" i="1" s="1"/>
  <c r="AS81" i="1" s="1"/>
  <c r="AA113" i="1"/>
  <c r="AC113" i="1" s="1"/>
  <c r="AE113" i="1" s="1"/>
  <c r="BJ217" i="1"/>
  <c r="AA265" i="1"/>
  <c r="AC265" i="1" s="1"/>
  <c r="AE265" i="1" s="1"/>
  <c r="BX265" i="1"/>
  <c r="BZ265" i="1" s="1"/>
  <c r="CB265" i="1" s="1"/>
  <c r="BX273" i="1"/>
  <c r="BZ273" i="1" s="1"/>
  <c r="CB273" i="1" s="1"/>
  <c r="T301" i="1"/>
  <c r="V301" i="1" s="1"/>
  <c r="X301" i="1" s="1"/>
  <c r="AA134" i="1"/>
  <c r="AC134" i="1" s="1"/>
  <c r="AE134" i="1" s="1"/>
  <c r="AO142" i="1"/>
  <c r="M186" i="1"/>
  <c r="O186" i="1" s="1"/>
  <c r="M282" i="1"/>
  <c r="AV282" i="1"/>
  <c r="AX282" i="1" s="1"/>
  <c r="AZ282" i="1" s="1"/>
  <c r="BC47" i="1"/>
  <c r="AV131" i="1"/>
  <c r="AX131" i="1" s="1"/>
  <c r="AZ131" i="1" s="1"/>
  <c r="BJ135" i="1"/>
  <c r="BL135" i="1" s="1"/>
  <c r="BN135" i="1" s="1"/>
  <c r="BN135" i="12" s="1"/>
  <c r="BH135" i="12" s="1"/>
  <c r="AA167" i="1"/>
  <c r="AC167" i="1" s="1"/>
  <c r="AE167" i="1" s="1"/>
  <c r="BC267" i="1"/>
  <c r="BE267" i="1" s="1"/>
  <c r="AA299" i="1"/>
  <c r="AC299" i="1" s="1"/>
  <c r="AE299" i="1" s="1"/>
  <c r="BJ16" i="1"/>
  <c r="BX128" i="1"/>
  <c r="BZ128" i="1" s="1"/>
  <c r="CB128" i="1" s="1"/>
  <c r="BX144" i="1"/>
  <c r="BZ144" i="1" s="1"/>
  <c r="CB144" i="1" s="1"/>
  <c r="BX236" i="1"/>
  <c r="BZ236" i="1" s="1"/>
  <c r="CB236" i="1" s="1"/>
  <c r="M300" i="1"/>
  <c r="O300" i="1" s="1"/>
  <c r="Q300" i="1" s="1"/>
  <c r="BJ25" i="1"/>
  <c r="BL25" i="1" s="1"/>
  <c r="BN25" i="1" s="1"/>
  <c r="BN25" i="12" s="1"/>
  <c r="BX241" i="1"/>
  <c r="BZ241" i="1" s="1"/>
  <c r="CB241" i="1" s="1"/>
  <c r="BJ245" i="1"/>
  <c r="BL245" i="1" s="1"/>
  <c r="BN245" i="1" s="1"/>
  <c r="BN245" i="12" s="1"/>
  <c r="BM245" i="12" s="1"/>
  <c r="AV82" i="1"/>
  <c r="AX82" i="1" s="1"/>
  <c r="AZ82" i="1" s="1"/>
  <c r="AV90" i="1"/>
  <c r="AX90" i="1" s="1"/>
  <c r="AZ90" i="1" s="1"/>
  <c r="BX226" i="1"/>
  <c r="BZ226" i="1" s="1"/>
  <c r="CB226" i="1" s="1"/>
  <c r="BX51" i="1"/>
  <c r="BZ51" i="1" s="1"/>
  <c r="CB51" i="1" s="1"/>
  <c r="BX79" i="1"/>
  <c r="BZ79" i="1" s="1"/>
  <c r="CB79" i="1" s="1"/>
  <c r="T107" i="1"/>
  <c r="V107" i="1" s="1"/>
  <c r="X107" i="1" s="1"/>
  <c r="BX119" i="1"/>
  <c r="AA11" i="1"/>
  <c r="AC11" i="1" s="1"/>
  <c r="AV67" i="1"/>
  <c r="AX67" i="1" s="1"/>
  <c r="AZ67" i="1" s="1"/>
  <c r="BJ75" i="1"/>
  <c r="BL75" i="1" s="1"/>
  <c r="BN75" i="1" s="1"/>
  <c r="BN75" i="12" s="1"/>
  <c r="BM75" i="12" s="1"/>
  <c r="AA79" i="1"/>
  <c r="AC79" i="1" s="1"/>
  <c r="AE79" i="1" s="1"/>
  <c r="M247" i="1"/>
  <c r="O247" i="1" s="1"/>
  <c r="Q247" i="1" s="1"/>
  <c r="BX48" i="1"/>
  <c r="BZ48" i="1" s="1"/>
  <c r="CB48" i="1" s="1"/>
  <c r="BJ124" i="1"/>
  <c r="BL124" i="1" s="1"/>
  <c r="BN124" i="1" s="1"/>
  <c r="AA124" i="1"/>
  <c r="AC124" i="1" s="1"/>
  <c r="AE124" i="1" s="1"/>
  <c r="BX184" i="1"/>
  <c r="BZ184" i="1" s="1"/>
  <c r="CB184" i="1" s="1"/>
  <c r="BE15" i="1"/>
  <c r="BG15" i="1" s="1"/>
  <c r="M91" i="1"/>
  <c r="O91" i="1" s="1"/>
  <c r="Q91" i="1" s="1"/>
  <c r="AV135" i="1"/>
  <c r="AX135" i="1" s="1"/>
  <c r="AZ135" i="1" s="1"/>
  <c r="BJ147" i="1"/>
  <c r="BL147" i="1" s="1"/>
  <c r="BN147" i="1" s="1"/>
  <c r="AA243" i="1"/>
  <c r="AC243" i="1" s="1"/>
  <c r="AE243" i="1" s="1"/>
  <c r="AA13" i="1"/>
  <c r="AC13" i="1" s="1"/>
  <c r="AE13" i="1" s="1"/>
  <c r="AA26" i="1"/>
  <c r="AC26" i="1" s="1"/>
  <c r="AE26" i="1" s="1"/>
  <c r="BJ55" i="1"/>
  <c r="BL55" i="1" s="1"/>
  <c r="BN55" i="1" s="1"/>
  <c r="BN55" i="12" s="1"/>
  <c r="BI55" i="12" s="1"/>
  <c r="AA59" i="1"/>
  <c r="AC59" i="1" s="1"/>
  <c r="AE59" i="1" s="1"/>
  <c r="BC67" i="1"/>
  <c r="BE67" i="1" s="1"/>
  <c r="BG67" i="1" s="1"/>
  <c r="M156" i="1"/>
  <c r="O156" i="1" s="1"/>
  <c r="AV27" i="1"/>
  <c r="AX27" i="1" s="1"/>
  <c r="AZ27" i="1" s="1"/>
  <c r="AQ35" i="1"/>
  <c r="AS35" i="1" s="1"/>
  <c r="BC60" i="1"/>
  <c r="BE60" i="1" s="1"/>
  <c r="BG60" i="1" s="1"/>
  <c r="T208" i="1"/>
  <c r="V208" i="1" s="1"/>
  <c r="X208" i="1" s="1"/>
  <c r="AA208" i="1"/>
  <c r="AC208" i="1" s="1"/>
  <c r="AE208" i="1" s="1"/>
  <c r="M185" i="1"/>
  <c r="O281" i="1"/>
  <c r="Q281" i="1" s="1"/>
  <c r="T43" i="1"/>
  <c r="V43" i="1" s="1"/>
  <c r="X43" i="1" s="1"/>
  <c r="M100" i="1"/>
  <c r="O100" i="1" s="1"/>
  <c r="Q100" i="1" s="1"/>
  <c r="AO140" i="1"/>
  <c r="AQ140" i="1" s="1"/>
  <c r="T245" i="1"/>
  <c r="V245" i="1" s="1"/>
  <c r="X245" i="1" s="1"/>
  <c r="BX147" i="1"/>
  <c r="BZ147" i="1" s="1"/>
  <c r="CB147" i="1" s="1"/>
  <c r="BQ151" i="1"/>
  <c r="BS151" i="1" s="1"/>
  <c r="BU151" i="1" s="1"/>
  <c r="BJ203" i="1"/>
  <c r="BL203" i="1" s="1"/>
  <c r="BN203" i="1" s="1"/>
  <c r="BN203" i="12" s="1"/>
  <c r="BM203" i="12" s="1"/>
  <c r="T204" i="1"/>
  <c r="V204" i="1" s="1"/>
  <c r="X204" i="1" s="1"/>
  <c r="AO61" i="1"/>
  <c r="AQ61" i="1" s="1"/>
  <c r="AS61" i="1" s="1"/>
  <c r="AV191" i="1"/>
  <c r="M199" i="1"/>
  <c r="O199" i="1" s="1"/>
  <c r="Q199" i="1" s="1"/>
  <c r="BC199" i="1"/>
  <c r="BE199" i="1" s="1"/>
  <c r="BX199" i="1"/>
  <c r="BZ199" i="1" s="1"/>
  <c r="CB199" i="1" s="1"/>
  <c r="BC48" i="1"/>
  <c r="BE48" i="1" s="1"/>
  <c r="BG48" i="1" s="1"/>
  <c r="AO120" i="1"/>
  <c r="AQ120" i="1" s="1"/>
  <c r="AS120" i="1" s="1"/>
  <c r="BJ152" i="1"/>
  <c r="BL152" i="1" s="1"/>
  <c r="BN152" i="1" s="1"/>
  <c r="BN152" i="12" s="1"/>
  <c r="BI152" i="12" s="1"/>
  <c r="AA156" i="1"/>
  <c r="AC156" i="1" s="1"/>
  <c r="AE156" i="1" s="1"/>
  <c r="BC160" i="1"/>
  <c r="BE160" i="1" s="1"/>
  <c r="BG160" i="1" s="1"/>
  <c r="T228" i="1"/>
  <c r="V228" i="1" s="1"/>
  <c r="X228" i="1" s="1"/>
  <c r="BC268" i="1"/>
  <c r="BE268" i="1" s="1"/>
  <c r="BG268" i="1" s="1"/>
  <c r="BE288" i="1"/>
  <c r="BG288" i="1" s="1"/>
  <c r="BC292" i="1"/>
  <c r="BE292" i="1" s="1"/>
  <c r="BG292" i="1" s="1"/>
  <c r="BJ169" i="1"/>
  <c r="BL169" i="1" s="1"/>
  <c r="BN169" i="1" s="1"/>
  <c r="BN169" i="12" s="1"/>
  <c r="BI169" i="12" s="1"/>
  <c r="BC50" i="1"/>
  <c r="BE50" i="1" s="1"/>
  <c r="BG50" i="1" s="1"/>
  <c r="BC78" i="1"/>
  <c r="BE78" i="1" s="1"/>
  <c r="BG78" i="1" s="1"/>
  <c r="BJ86" i="1"/>
  <c r="BE94" i="1"/>
  <c r="BG94" i="1" s="1"/>
  <c r="AO98" i="1"/>
  <c r="AQ98" i="1" s="1"/>
  <c r="BX106" i="1"/>
  <c r="BZ106" i="1" s="1"/>
  <c r="CB106" i="1" s="1"/>
  <c r="BJ134" i="1"/>
  <c r="BL134" i="1" s="1"/>
  <c r="BN134" i="1" s="1"/>
  <c r="BN134" i="12" s="1"/>
  <c r="BH134" i="12" s="1"/>
  <c r="M138" i="1"/>
  <c r="O138" i="1" s="1"/>
  <c r="Q138" i="1" s="1"/>
  <c r="BJ150" i="1"/>
  <c r="BL150" i="1" s="1"/>
  <c r="BN150" i="1" s="1"/>
  <c r="BN150" i="12" s="1"/>
  <c r="BI150" i="12" s="1"/>
  <c r="BC182" i="1"/>
  <c r="BE182" i="1" s="1"/>
  <c r="BG182" i="1" s="1"/>
  <c r="BC230" i="1"/>
  <c r="BE230" i="1" s="1"/>
  <c r="AA238" i="1"/>
  <c r="AC238" i="1" s="1"/>
  <c r="AE238" i="1" s="1"/>
  <c r="BX250" i="1"/>
  <c r="BZ250" i="1" s="1"/>
  <c r="CB250" i="1" s="1"/>
  <c r="BX258" i="1"/>
  <c r="BZ258" i="1" s="1"/>
  <c r="CB258" i="1" s="1"/>
  <c r="AA144" i="1"/>
  <c r="AC144" i="1" s="1"/>
  <c r="AE144" i="1" s="1"/>
  <c r="T212" i="1"/>
  <c r="V212" i="1" s="1"/>
  <c r="X212" i="1" s="1"/>
  <c r="T29" i="1"/>
  <c r="V29" i="1" s="1"/>
  <c r="X29" i="1" s="1"/>
  <c r="T53" i="1"/>
  <c r="AA61" i="1"/>
  <c r="AC61" i="1" s="1"/>
  <c r="AE61" i="1" s="1"/>
  <c r="AA97" i="1"/>
  <c r="T109" i="1"/>
  <c r="V109" i="1" s="1"/>
  <c r="X109" i="1" s="1"/>
  <c r="AC129" i="1"/>
  <c r="AE129" i="1" s="1"/>
  <c r="BC145" i="1"/>
  <c r="BE145" i="1" s="1"/>
  <c r="BG145" i="1" s="1"/>
  <c r="AO153" i="1"/>
  <c r="AQ153" i="1" s="1"/>
  <c r="AS153" i="1" s="1"/>
  <c r="AQ157" i="1"/>
  <c r="AS157" i="1" s="1"/>
  <c r="BC197" i="1"/>
  <c r="AV205" i="1"/>
  <c r="AX205" i="1" s="1"/>
  <c r="AZ205" i="1" s="1"/>
  <c r="BX209" i="1"/>
  <c r="BZ209" i="1" s="1"/>
  <c r="CB209" i="1" s="1"/>
  <c r="AO225" i="1"/>
  <c r="AQ225" i="1" s="1"/>
  <c r="AS225" i="1" s="1"/>
  <c r="AV225" i="1"/>
  <c r="AX225" i="1" s="1"/>
  <c r="AZ225" i="1" s="1"/>
  <c r="AV237" i="1"/>
  <c r="AX237" i="1" s="1"/>
  <c r="AZ237" i="1" s="1"/>
  <c r="AV245" i="1"/>
  <c r="AX245" i="1" s="1"/>
  <c r="AZ245" i="1" s="1"/>
  <c r="AO277" i="1"/>
  <c r="AQ277" i="1" s="1"/>
  <c r="BC281" i="1"/>
  <c r="AO285" i="1"/>
  <c r="AQ285" i="1" s="1"/>
  <c r="AS285" i="1" s="1"/>
  <c r="T14" i="1"/>
  <c r="V14" i="1" s="1"/>
  <c r="T18" i="1"/>
  <c r="BJ90" i="1"/>
  <c r="BL90" i="1" s="1"/>
  <c r="BN90" i="1" s="1"/>
  <c r="BC102" i="1"/>
  <c r="BE102" i="1" s="1"/>
  <c r="BG102" i="1" s="1"/>
  <c r="AO130" i="1"/>
  <c r="AQ130" i="1" s="1"/>
  <c r="AS130" i="1" s="1"/>
  <c r="AX138" i="1"/>
  <c r="AZ138" i="1" s="1"/>
  <c r="BX138" i="1"/>
  <c r="BZ138" i="1" s="1"/>
  <c r="CB138" i="1" s="1"/>
  <c r="T146" i="1"/>
  <c r="V146" i="1" s="1"/>
  <c r="X146" i="1" s="1"/>
  <c r="BX154" i="1"/>
  <c r="BZ154" i="1" s="1"/>
  <c r="CB154" i="1" s="1"/>
  <c r="M162" i="1"/>
  <c r="O162" i="1" s="1"/>
  <c r="Q162" i="1" s="1"/>
  <c r="M174" i="1"/>
  <c r="O174" i="1" s="1"/>
  <c r="Q174" i="1" s="1"/>
  <c r="BX230" i="1"/>
  <c r="BZ230" i="1" s="1"/>
  <c r="CB230" i="1" s="1"/>
  <c r="M242" i="1"/>
  <c r="O242" i="1" s="1"/>
  <c r="Q242" i="1" s="1"/>
  <c r="BC258" i="1"/>
  <c r="T262" i="1"/>
  <c r="V262" i="1" s="1"/>
  <c r="X262" i="1" s="1"/>
  <c r="BL266" i="1"/>
  <c r="BN266" i="1" s="1"/>
  <c r="BN266" i="12" s="1"/>
  <c r="BH266" i="12" s="1"/>
  <c r="AV266" i="1"/>
  <c r="M270" i="1"/>
  <c r="O270" i="1" s="1"/>
  <c r="Q270" i="1" s="1"/>
  <c r="M278" i="1"/>
  <c r="O278" i="1" s="1"/>
  <c r="Q278" i="1" s="1"/>
  <c r="AA23" i="1"/>
  <c r="AC23" i="1" s="1"/>
  <c r="AE23" i="1" s="1"/>
  <c r="AO27" i="1"/>
  <c r="AQ27" i="1" s="1"/>
  <c r="AS27" i="1" s="1"/>
  <c r="BC71" i="1"/>
  <c r="T79" i="1"/>
  <c r="T135" i="1"/>
  <c r="V135" i="1" s="1"/>
  <c r="X135" i="1" s="1"/>
  <c r="AV143" i="1"/>
  <c r="AX143" i="1" s="1"/>
  <c r="BC147" i="1"/>
  <c r="BE147" i="1" s="1"/>
  <c r="BG147" i="1" s="1"/>
  <c r="BX167" i="1"/>
  <c r="BZ167" i="1" s="1"/>
  <c r="CB167" i="1" s="1"/>
  <c r="BJ175" i="1"/>
  <c r="BL175" i="1" s="1"/>
  <c r="BN175" i="1" s="1"/>
  <c r="BN175" i="12" s="1"/>
  <c r="BI175" i="12" s="1"/>
  <c r="AO179" i="1"/>
  <c r="AQ179" i="1" s="1"/>
  <c r="AS179" i="1" s="1"/>
  <c r="M187" i="1"/>
  <c r="O187" i="1" s="1"/>
  <c r="BC191" i="1"/>
  <c r="BE191" i="1" s="1"/>
  <c r="BG191" i="1" s="1"/>
  <c r="AO199" i="1"/>
  <c r="AQ199" i="1" s="1"/>
  <c r="AS199" i="1" s="1"/>
  <c r="BC203" i="1"/>
  <c r="BE203" i="1" s="1"/>
  <c r="BG203" i="1" s="1"/>
  <c r="AV215" i="1"/>
  <c r="AX215" i="1" s="1"/>
  <c r="AZ215" i="1" s="1"/>
  <c r="BJ219" i="1"/>
  <c r="BL219" i="1" s="1"/>
  <c r="BN219" i="1" s="1"/>
  <c r="BN219" i="12" s="1"/>
  <c r="BJ219" i="12" s="1"/>
  <c r="AV231" i="1"/>
  <c r="AX231" i="1" s="1"/>
  <c r="AZ231" i="1" s="1"/>
  <c r="BC239" i="1"/>
  <c r="BE239" i="1" s="1"/>
  <c r="BG239" i="1" s="1"/>
  <c r="T251" i="1"/>
  <c r="V251" i="1" s="1"/>
  <c r="X251" i="1" s="1"/>
  <c r="BC275" i="1"/>
  <c r="BE275" i="1" s="1"/>
  <c r="BJ295" i="1"/>
  <c r="BL295" i="1" s="1"/>
  <c r="BN295" i="1" s="1"/>
  <c r="AO299" i="1"/>
  <c r="AQ299" i="1" s="1"/>
  <c r="AS299" i="1" s="1"/>
  <c r="AV24" i="1"/>
  <c r="AX24" i="1" s="1"/>
  <c r="AZ24" i="1" s="1"/>
  <c r="AA24" i="1"/>
  <c r="AC24" i="1" s="1"/>
  <c r="AE24" i="1" s="1"/>
  <c r="T36" i="1"/>
  <c r="V36" i="1" s="1"/>
  <c r="X36" i="1" s="1"/>
  <c r="M36" i="1"/>
  <c r="O36" i="1" s="1"/>
  <c r="Q36" i="1" s="1"/>
  <c r="BX36" i="1"/>
  <c r="BZ36" i="1" s="1"/>
  <c r="CB36" i="1" s="1"/>
  <c r="BQ112" i="1"/>
  <c r="BC124" i="1"/>
  <c r="BE124" i="1" s="1"/>
  <c r="BG124" i="1" s="1"/>
  <c r="T128" i="1"/>
  <c r="V128" i="1" s="1"/>
  <c r="M136" i="1"/>
  <c r="O136" i="1" s="1"/>
  <c r="Q136" i="1" s="1"/>
  <c r="AV168" i="1"/>
  <c r="AX168" i="1" s="1"/>
  <c r="AZ168" i="1" s="1"/>
  <c r="BE176" i="1"/>
  <c r="BG176" i="1" s="1"/>
  <c r="BJ188" i="1"/>
  <c r="BL188" i="1" s="1"/>
  <c r="BN188" i="1" s="1"/>
  <c r="BN188" i="12" s="1"/>
  <c r="BM188" i="12" s="1"/>
  <c r="BX220" i="1"/>
  <c r="BZ220" i="1" s="1"/>
  <c r="CB220" i="1" s="1"/>
  <c r="AV228" i="1"/>
  <c r="AX232" i="1"/>
  <c r="AZ232" i="1" s="1"/>
  <c r="BX240" i="1"/>
  <c r="BZ240" i="1" s="1"/>
  <c r="CB240" i="1" s="1"/>
  <c r="BC244" i="1"/>
  <c r="BE244" i="1" s="1"/>
  <c r="BG244" i="1" s="1"/>
  <c r="AO280" i="1"/>
  <c r="AQ280" i="1" s="1"/>
  <c r="AS280" i="1" s="1"/>
  <c r="BC29" i="1"/>
  <c r="BE29" i="1" s="1"/>
  <c r="BG29" i="1" s="1"/>
  <c r="BJ33" i="1"/>
  <c r="BL33" i="1" s="1"/>
  <c r="BN33" i="1" s="1"/>
  <c r="BN33" i="12" s="1"/>
  <c r="BJ33" i="12" s="1"/>
  <c r="AO53" i="1"/>
  <c r="AQ53" i="1" s="1"/>
  <c r="AS53" i="1" s="1"/>
  <c r="BC57" i="1"/>
  <c r="BE57" i="1" s="1"/>
  <c r="BG57" i="1" s="1"/>
  <c r="BJ81" i="1"/>
  <c r="BL81" i="1" s="1"/>
  <c r="BN81" i="1" s="1"/>
  <c r="BN81" i="12" s="1"/>
  <c r="BJ81" i="12" s="1"/>
  <c r="BJ113" i="1"/>
  <c r="BL113" i="1" s="1"/>
  <c r="BN113" i="1" s="1"/>
  <c r="BN113" i="12" s="1"/>
  <c r="BH113" i="12" s="1"/>
  <c r="AO129" i="1"/>
  <c r="AQ129" i="1" s="1"/>
  <c r="BJ141" i="1"/>
  <c r="BL141" i="1" s="1"/>
  <c r="BN141" i="1" s="1"/>
  <c r="BN141" i="12" s="1"/>
  <c r="BX197" i="1"/>
  <c r="BZ197" i="1" s="1"/>
  <c r="CB197" i="1" s="1"/>
  <c r="AA261" i="1"/>
  <c r="AC261" i="1" s="1"/>
  <c r="AE261" i="1" s="1"/>
  <c r="AO10" i="1"/>
  <c r="AQ10" i="1" s="1"/>
  <c r="AS10" i="1" s="1"/>
  <c r="BJ26" i="1"/>
  <c r="BL26" i="1" s="1"/>
  <c r="BN26" i="1" s="1"/>
  <c r="BJ94" i="1"/>
  <c r="BL94" i="1" s="1"/>
  <c r="BN94" i="1" s="1"/>
  <c r="BN94" i="12" s="1"/>
  <c r="BJ94" i="12" s="1"/>
  <c r="AO154" i="1"/>
  <c r="AQ154" i="1" s="1"/>
  <c r="AS154" i="1" s="1"/>
  <c r="BX162" i="1"/>
  <c r="BZ162" i="1" s="1"/>
  <c r="CB162" i="1" s="1"/>
  <c r="BJ166" i="1"/>
  <c r="BL166" i="1" s="1"/>
  <c r="BN166" i="1" s="1"/>
  <c r="BN166" i="12" s="1"/>
  <c r="BH166" i="12" s="1"/>
  <c r="BJ186" i="1"/>
  <c r="BL186" i="1" s="1"/>
  <c r="BN186" i="1" s="1"/>
  <c r="BX222" i="1"/>
  <c r="BZ222" i="1" s="1"/>
  <c r="CB222" i="1" s="1"/>
  <c r="BJ238" i="1"/>
  <c r="BL238" i="1" s="1"/>
  <c r="BN238" i="1" s="1"/>
  <c r="BN238" i="12" s="1"/>
  <c r="BJ238" i="12" s="1"/>
  <c r="AA282" i="1"/>
  <c r="AC282" i="1" s="1"/>
  <c r="AE282" i="1" s="1"/>
  <c r="AO298" i="1"/>
  <c r="AQ298" i="1" s="1"/>
  <c r="AS298" i="1" s="1"/>
  <c r="AA78" i="1"/>
  <c r="M82" i="1"/>
  <c r="O82" i="1" s="1"/>
  <c r="Q82" i="1" s="1"/>
  <c r="BX86" i="1"/>
  <c r="BZ86" i="1" s="1"/>
  <c r="CB86" i="1" s="1"/>
  <c r="AV102" i="1"/>
  <c r="AX102" i="1" s="1"/>
  <c r="AZ102" i="1" s="1"/>
  <c r="BX122" i="1"/>
  <c r="BZ122" i="1" s="1"/>
  <c r="CB122" i="1" s="1"/>
  <c r="AV198" i="1"/>
  <c r="AX198" i="1" s="1"/>
  <c r="AZ198" i="1" s="1"/>
  <c r="BC218" i="1"/>
  <c r="M274" i="1"/>
  <c r="O274" i="1" s="1"/>
  <c r="Q274" i="1" s="1"/>
  <c r="AV79" i="1"/>
  <c r="AX79" i="1" s="1"/>
  <c r="AZ79" i="1" s="1"/>
  <c r="AV83" i="1"/>
  <c r="AX83" i="1" s="1"/>
  <c r="AZ83" i="1" s="1"/>
  <c r="M87" i="1"/>
  <c r="O87" i="1" s="1"/>
  <c r="Q87" i="1" s="1"/>
  <c r="BJ99" i="1"/>
  <c r="BL99" i="1" s="1"/>
  <c r="BN99" i="1" s="1"/>
  <c r="AV99" i="1"/>
  <c r="AX99" i="1" s="1"/>
  <c r="AZ99" i="1" s="1"/>
  <c r="AV103" i="1"/>
  <c r="AX103" i="1" s="1"/>
  <c r="AZ103" i="1" s="1"/>
  <c r="BQ187" i="1"/>
  <c r="AA199" i="1"/>
  <c r="AC199" i="1" s="1"/>
  <c r="AE199" i="1" s="1"/>
  <c r="AO211" i="1"/>
  <c r="AQ219" i="1"/>
  <c r="AS219" i="1" s="1"/>
  <c r="M227" i="1"/>
  <c r="O227" i="1" s="1"/>
  <c r="Q227" i="1" s="1"/>
  <c r="AV243" i="1"/>
  <c r="AX243" i="1" s="1"/>
  <c r="AZ243" i="1" s="1"/>
  <c r="AO259" i="1"/>
  <c r="AQ259" i="1" s="1"/>
  <c r="AS259" i="1" s="1"/>
  <c r="M263" i="1"/>
  <c r="O263" i="1" s="1"/>
  <c r="Q263" i="1" s="1"/>
  <c r="M267" i="1"/>
  <c r="O267" i="1" s="1"/>
  <c r="AO279" i="1"/>
  <c r="AQ279" i="1" s="1"/>
  <c r="AS279" i="1" s="1"/>
  <c r="AA283" i="1"/>
  <c r="AC283" i="1" s="1"/>
  <c r="AE283" i="1" s="1"/>
  <c r="AO16" i="1"/>
  <c r="AQ16" i="1" s="1"/>
  <c r="AS16" i="1" s="1"/>
  <c r="AO52" i="1"/>
  <c r="AQ52" i="1" s="1"/>
  <c r="AS52" i="1" s="1"/>
  <c r="M60" i="1"/>
  <c r="O60" i="1" s="1"/>
  <c r="Q60" i="1" s="1"/>
  <c r="AO68" i="1"/>
  <c r="AQ68" i="1" s="1"/>
  <c r="AS68" i="1" s="1"/>
  <c r="BX76" i="1"/>
  <c r="BZ76" i="1" s="1"/>
  <c r="CB76" i="1" s="1"/>
  <c r="T80" i="1"/>
  <c r="V80" i="1" s="1"/>
  <c r="X80" i="1" s="1"/>
  <c r="M108" i="1"/>
  <c r="O108" i="1" s="1"/>
  <c r="Q108" i="1" s="1"/>
  <c r="AV192" i="1"/>
  <c r="AX192" i="1" s="1"/>
  <c r="AZ192" i="1" s="1"/>
  <c r="T216" i="1"/>
  <c r="V216" i="1" s="1"/>
  <c r="X216" i="1" s="1"/>
  <c r="AV224" i="1"/>
  <c r="AX224" i="1" s="1"/>
  <c r="AZ224" i="1" s="1"/>
  <c r="AO232" i="1"/>
  <c r="AQ232" i="1" s="1"/>
  <c r="AS232" i="1" s="1"/>
  <c r="T236" i="1"/>
  <c r="V236" i="1" s="1"/>
  <c r="X236" i="1" s="1"/>
  <c r="M244" i="1"/>
  <c r="O244" i="1" s="1"/>
  <c r="Q244" i="1" s="1"/>
  <c r="AA260" i="1"/>
  <c r="AC260" i="1" s="1"/>
  <c r="AE260" i="1" s="1"/>
  <c r="AV268" i="1"/>
  <c r="AX268" i="1" s="1"/>
  <c r="AZ268" i="1" s="1"/>
  <c r="BJ288" i="1"/>
  <c r="BL288" i="1" s="1"/>
  <c r="BN288" i="1" s="1"/>
  <c r="BN288" i="12" s="1"/>
  <c r="BH288" i="12" s="1"/>
  <c r="M288" i="1"/>
  <c r="O288" i="1" s="1"/>
  <c r="Q288" i="1" s="1"/>
  <c r="AA41" i="1"/>
  <c r="AC41" i="1" s="1"/>
  <c r="AE41" i="1" s="1"/>
  <c r="BJ49" i="1"/>
  <c r="BL49" i="1" s="1"/>
  <c r="BN49" i="1" s="1"/>
  <c r="BN49" i="12" s="1"/>
  <c r="BK49" i="12" s="1"/>
  <c r="M65" i="1"/>
  <c r="O65" i="1" s="1"/>
  <c r="Q65" i="1" s="1"/>
  <c r="BC133" i="1"/>
  <c r="BE133" i="1" s="1"/>
  <c r="BG133" i="1" s="1"/>
  <c r="T153" i="1"/>
  <c r="BX153" i="1"/>
  <c r="BZ153" i="1" s="1"/>
  <c r="CB153" i="1" s="1"/>
  <c r="M169" i="1"/>
  <c r="O169" i="1" s="1"/>
  <c r="Q169" i="1" s="1"/>
  <c r="BX169" i="1"/>
  <c r="BZ169" i="1" s="1"/>
  <c r="CB169" i="1" s="1"/>
  <c r="AO197" i="1"/>
  <c r="AQ197" i="1" s="1"/>
  <c r="AS197" i="1" s="1"/>
  <c r="BX205" i="1"/>
  <c r="BZ205" i="1" s="1"/>
  <c r="CB205" i="1" s="1"/>
  <c r="BJ213" i="1"/>
  <c r="BL213" i="1" s="1"/>
  <c r="BN213" i="1" s="1"/>
  <c r="BN213" i="12" s="1"/>
  <c r="BK213" i="12" s="1"/>
  <c r="BC221" i="1"/>
  <c r="BE221" i="1" s="1"/>
  <c r="BG221" i="1" s="1"/>
  <c r="AO237" i="1"/>
  <c r="AO241" i="1"/>
  <c r="AQ241" i="1" s="1"/>
  <c r="AS241" i="1" s="1"/>
  <c r="BJ265" i="1"/>
  <c r="BL265" i="1" s="1"/>
  <c r="BN265" i="1" s="1"/>
  <c r="BC5" i="1"/>
  <c r="BE5" i="1" s="1"/>
  <c r="BG5" i="1" s="1"/>
  <c r="T10" i="1"/>
  <c r="V10" i="1" s="1"/>
  <c r="X10" i="1" s="1"/>
  <c r="BJ14" i="1"/>
  <c r="BL14" i="1" s="1"/>
  <c r="BN14" i="1" s="1"/>
  <c r="BX74" i="1"/>
  <c r="BZ74" i="1" s="1"/>
  <c r="CB74" i="1" s="1"/>
  <c r="BC90" i="1"/>
  <c r="BE90" i="1" s="1"/>
  <c r="T94" i="1"/>
  <c r="V94" i="1" s="1"/>
  <c r="X94" i="1" s="1"/>
  <c r="BX114" i="1"/>
  <c r="BZ114" i="1" s="1"/>
  <c r="CB114" i="1" s="1"/>
  <c r="T134" i="1"/>
  <c r="V134" i="1" s="1"/>
  <c r="X134" i="1" s="1"/>
  <c r="BC178" i="1"/>
  <c r="BE178" i="1" s="1"/>
  <c r="BG178" i="1" s="1"/>
  <c r="BX178" i="1"/>
  <c r="BZ178" i="1" s="1"/>
  <c r="CB178" i="1" s="1"/>
  <c r="AO222" i="1"/>
  <c r="AQ222" i="1" s="1"/>
  <c r="AS222" i="1" s="1"/>
  <c r="BC238" i="1"/>
  <c r="BX246" i="1"/>
  <c r="T286" i="1"/>
  <c r="V286" i="1" s="1"/>
  <c r="X286" i="1" s="1"/>
  <c r="M302" i="1"/>
  <c r="O302" i="1" s="1"/>
  <c r="Q302" i="1" s="1"/>
  <c r="T39" i="1"/>
  <c r="V39" i="1" s="1"/>
  <c r="X39" i="1" s="1"/>
  <c r="AV51" i="1"/>
  <c r="AX51" i="1" s="1"/>
  <c r="AZ51" i="1" s="1"/>
  <c r="AO79" i="1"/>
  <c r="BC103" i="1"/>
  <c r="BE103" i="1" s="1"/>
  <c r="BG103" i="1" s="1"/>
  <c r="BC107" i="1"/>
  <c r="BE107" i="1" s="1"/>
  <c r="BG107" i="1" s="1"/>
  <c r="AO123" i="1"/>
  <c r="AQ123" i="1" s="1"/>
  <c r="M131" i="1"/>
  <c r="O131" i="1" s="1"/>
  <c r="Q131" i="1" s="1"/>
  <c r="AO143" i="1"/>
  <c r="AQ143" i="1" s="1"/>
  <c r="AS143" i="1" s="1"/>
  <c r="BJ159" i="1"/>
  <c r="BL159" i="1" s="1"/>
  <c r="BN159" i="1" s="1"/>
  <c r="AO191" i="1"/>
  <c r="AQ191" i="1" s="1"/>
  <c r="AS191" i="1" s="1"/>
  <c r="BX195" i="1"/>
  <c r="BZ195" i="1" s="1"/>
  <c r="CB195" i="1" s="1"/>
  <c r="M251" i="1"/>
  <c r="O251" i="1" s="1"/>
  <c r="Q251" i="1" s="1"/>
  <c r="AV295" i="1"/>
  <c r="AX295" i="1" s="1"/>
  <c r="AZ295" i="1" s="1"/>
  <c r="BJ28" i="1"/>
  <c r="BL28" i="1" s="1"/>
  <c r="BN28" i="1" s="1"/>
  <c r="BN28" i="12" s="1"/>
  <c r="BC36" i="1"/>
  <c r="BE36" i="1" s="1"/>
  <c r="BG36" i="1" s="1"/>
  <c r="BJ40" i="1"/>
  <c r="BL40" i="1" s="1"/>
  <c r="BN40" i="1" s="1"/>
  <c r="BN40" i="12" s="1"/>
  <c r="BH40" i="12" s="1"/>
  <c r="M40" i="1"/>
  <c r="O40" i="1" s="1"/>
  <c r="Q40" i="1" s="1"/>
  <c r="AV60" i="1"/>
  <c r="AX60" i="1" s="1"/>
  <c r="AZ60" i="1" s="1"/>
  <c r="BJ132" i="1"/>
  <c r="BL132" i="1" s="1"/>
  <c r="BN132" i="1" s="1"/>
  <c r="BN132" i="12" s="1"/>
  <c r="BM132" i="12" s="1"/>
  <c r="BX140" i="1"/>
  <c r="BZ140" i="1" s="1"/>
  <c r="CB140" i="1" s="1"/>
  <c r="AV144" i="1"/>
  <c r="AX144" i="1" s="1"/>
  <c r="AZ144" i="1" s="1"/>
  <c r="BJ176" i="1"/>
  <c r="BL176" i="1" s="1"/>
  <c r="BN176" i="1" s="1"/>
  <c r="M184" i="1"/>
  <c r="O184" i="1" s="1"/>
  <c r="Q184" i="1" s="1"/>
  <c r="BJ196" i="1"/>
  <c r="BL196" i="1" s="1"/>
  <c r="BN196" i="1" s="1"/>
  <c r="BJ216" i="1"/>
  <c r="BL216" i="1" s="1"/>
  <c r="BN216" i="1" s="1"/>
  <c r="BN216" i="12" s="1"/>
  <c r="BI216" i="12" s="1"/>
  <c r="BX216" i="1"/>
  <c r="BZ216" i="1" s="1"/>
  <c r="CB216" i="1" s="1"/>
  <c r="BX228" i="1"/>
  <c r="BZ228" i="1" s="1"/>
  <c r="CB228" i="1" s="1"/>
  <c r="BJ268" i="1"/>
  <c r="BL268" i="1" s="1"/>
  <c r="BN268" i="1" s="1"/>
  <c r="BN268" i="12" s="1"/>
  <c r="BK268" i="12" s="1"/>
  <c r="BJ272" i="1"/>
  <c r="BL272" i="1" s="1"/>
  <c r="BN272" i="1" s="1"/>
  <c r="BN272" i="12" s="1"/>
  <c r="BH272" i="12" s="1"/>
  <c r="BX288" i="1"/>
  <c r="BZ288" i="1" s="1"/>
  <c r="CB288" i="1" s="1"/>
  <c r="AV53" i="1"/>
  <c r="AX53" i="1" s="1"/>
  <c r="AZ53" i="1" s="1"/>
  <c r="AO77" i="1"/>
  <c r="AQ77" i="1" s="1"/>
  <c r="AS77" i="1" s="1"/>
  <c r="AV93" i="1"/>
  <c r="AX93" i="1" s="1"/>
  <c r="AZ93" i="1" s="1"/>
  <c r="T97" i="1"/>
  <c r="V97" i="1" s="1"/>
  <c r="X97" i="1" s="1"/>
  <c r="BJ101" i="1"/>
  <c r="BL101" i="1" s="1"/>
  <c r="BN101" i="1" s="1"/>
  <c r="BN101" i="12" s="1"/>
  <c r="BQ117" i="1"/>
  <c r="BS117" i="1" s="1"/>
  <c r="BU117" i="1" s="1"/>
  <c r="AV125" i="1"/>
  <c r="AX125" i="1" s="1"/>
  <c r="AZ125" i="1" s="1"/>
  <c r="AA149" i="1"/>
  <c r="AV153" i="1"/>
  <c r="AX153" i="1" s="1"/>
  <c r="AZ153" i="1" s="1"/>
  <c r="AA157" i="1"/>
  <c r="AC157" i="1" s="1"/>
  <c r="AE157" i="1" s="1"/>
  <c r="AO189" i="1"/>
  <c r="AQ189" i="1" s="1"/>
  <c r="AS189" i="1" s="1"/>
  <c r="T189" i="1"/>
  <c r="V189" i="1" s="1"/>
  <c r="X189" i="1" s="1"/>
  <c r="AA189" i="1"/>
  <c r="AC189" i="1" s="1"/>
  <c r="AE189" i="1" s="1"/>
  <c r="BC193" i="1"/>
  <c r="BE193" i="1" s="1"/>
  <c r="BG193" i="1" s="1"/>
  <c r="BX245" i="1"/>
  <c r="BZ245" i="1" s="1"/>
  <c r="CB245" i="1" s="1"/>
  <c r="BJ249" i="1"/>
  <c r="BL249" i="1" s="1"/>
  <c r="BN249" i="1" s="1"/>
  <c r="T257" i="1"/>
  <c r="V257" i="1" s="1"/>
  <c r="X257" i="1" s="1"/>
  <c r="AA277" i="1"/>
  <c r="AC277" i="1" s="1"/>
  <c r="AE277" i="1" s="1"/>
  <c r="T30" i="1"/>
  <c r="V30" i="1" s="1"/>
  <c r="X30" i="1" s="1"/>
  <c r="AO34" i="1"/>
  <c r="AQ34" i="1" s="1"/>
  <c r="AS34" i="1" s="1"/>
  <c r="AO66" i="1"/>
  <c r="AA162" i="1"/>
  <c r="AC162" i="1" s="1"/>
  <c r="AE162" i="1" s="1"/>
  <c r="AO230" i="1"/>
  <c r="AQ230" i="1" s="1"/>
  <c r="AS230" i="1" s="1"/>
  <c r="AV230" i="1"/>
  <c r="AX230" i="1" s="1"/>
  <c r="AZ230" i="1" s="1"/>
  <c r="BE266" i="1"/>
  <c r="BG266" i="1" s="1"/>
  <c r="AZ270" i="1"/>
  <c r="AO71" i="1"/>
  <c r="AQ71" i="1" s="1"/>
  <c r="AS71" i="1" s="1"/>
  <c r="M107" i="1"/>
  <c r="O107" i="1" s="1"/>
  <c r="Q107" i="1" s="1"/>
  <c r="BJ139" i="1"/>
  <c r="AO139" i="1"/>
  <c r="AQ139" i="1" s="1"/>
  <c r="AS139" i="1" s="1"/>
  <c r="BX143" i="1"/>
  <c r="BZ143" i="1" s="1"/>
  <c r="CB143" i="1" s="1"/>
  <c r="BX203" i="1"/>
  <c r="BZ203" i="1" s="1"/>
  <c r="CB203" i="1" s="1"/>
  <c r="T215" i="1"/>
  <c r="V215" i="1" s="1"/>
  <c r="X215" i="1" s="1"/>
  <c r="T231" i="1"/>
  <c r="V231" i="1" s="1"/>
  <c r="X231" i="1" s="1"/>
  <c r="AO247" i="1"/>
  <c r="AQ247" i="1" s="1"/>
  <c r="AS247" i="1" s="1"/>
  <c r="BC24" i="1"/>
  <c r="BE24" i="1" s="1"/>
  <c r="BG24" i="1" s="1"/>
  <c r="AV36" i="1"/>
  <c r="AX36" i="1" s="1"/>
  <c r="AZ36" i="1" s="1"/>
  <c r="AO36" i="1"/>
  <c r="AQ36" i="1" s="1"/>
  <c r="AS36" i="1" s="1"/>
  <c r="BJ64" i="1"/>
  <c r="BL64" i="1" s="1"/>
  <c r="BN64" i="1" s="1"/>
  <c r="BN64" i="12" s="1"/>
  <c r="BH64" i="12" s="1"/>
  <c r="AO64" i="1"/>
  <c r="AV124" i="1"/>
  <c r="AX124" i="1" s="1"/>
  <c r="AZ124" i="1" s="1"/>
  <c r="AA128" i="1"/>
  <c r="AC128" i="1" s="1"/>
  <c r="AE128" i="1" s="1"/>
  <c r="BL148" i="1"/>
  <c r="BN148" i="1" s="1"/>
  <c r="AA148" i="1"/>
  <c r="AC148" i="1" s="1"/>
  <c r="AE148" i="1" s="1"/>
  <c r="AV172" i="1"/>
  <c r="AX172" i="1" s="1"/>
  <c r="AZ172" i="1" s="1"/>
  <c r="AV184" i="1"/>
  <c r="AX184" i="1" s="1"/>
  <c r="AZ184" i="1" s="1"/>
  <c r="BC212" i="1"/>
  <c r="BE212" i="1" s="1"/>
  <c r="BG212" i="1" s="1"/>
  <c r="BX268" i="1"/>
  <c r="BZ268" i="1" s="1"/>
  <c r="CB268" i="1" s="1"/>
  <c r="M276" i="1"/>
  <c r="O276" i="1" s="1"/>
  <c r="Q276" i="1" s="1"/>
  <c r="BJ280" i="1"/>
  <c r="BL280" i="1" s="1"/>
  <c r="BN280" i="1" s="1"/>
  <c r="M77" i="1"/>
  <c r="O77" i="1" s="1"/>
  <c r="Q77" i="1" s="1"/>
  <c r="M85" i="1"/>
  <c r="M109" i="1"/>
  <c r="O109" i="1" s="1"/>
  <c r="Q109" i="1" s="1"/>
  <c r="AV109" i="1"/>
  <c r="AX109" i="1" s="1"/>
  <c r="AZ109" i="1" s="1"/>
  <c r="AA137" i="1"/>
  <c r="AC137" i="1" s="1"/>
  <c r="AE137" i="1" s="1"/>
  <c r="T145" i="1"/>
  <c r="V145" i="1" s="1"/>
  <c r="AV145" i="1"/>
  <c r="AA153" i="1"/>
  <c r="AC153" i="1" s="1"/>
  <c r="AE153" i="1" s="1"/>
  <c r="T181" i="1"/>
  <c r="AA197" i="1"/>
  <c r="AC197" i="1" s="1"/>
  <c r="AE197" i="1" s="1"/>
  <c r="M201" i="1"/>
  <c r="O201" i="1" s="1"/>
  <c r="Q201" i="1" s="1"/>
  <c r="AV249" i="1"/>
  <c r="AX249" i="1" s="1"/>
  <c r="AZ249" i="1" s="1"/>
  <c r="T253" i="1"/>
  <c r="V253" i="1" s="1"/>
  <c r="X253" i="1" s="1"/>
  <c r="BX253" i="1"/>
  <c r="BZ253" i="1" s="1"/>
  <c r="CB253" i="1" s="1"/>
  <c r="M277" i="1"/>
  <c r="O277" i="1" s="1"/>
  <c r="Q277" i="1" s="1"/>
  <c r="BX277" i="1"/>
  <c r="BZ277" i="1" s="1"/>
  <c r="CB277" i="1" s="1"/>
  <c r="AV285" i="1"/>
  <c r="AA14" i="1"/>
  <c r="AC14" i="1" s="1"/>
  <c r="AE14" i="1" s="1"/>
  <c r="BC46" i="1"/>
  <c r="BX46" i="1"/>
  <c r="BZ46" i="1" s="1"/>
  <c r="CB46" i="1" s="1"/>
  <c r="BJ70" i="1"/>
  <c r="BL70" i="1" s="1"/>
  <c r="BN70" i="1" s="1"/>
  <c r="BN70" i="12" s="1"/>
  <c r="BI70" i="12" s="1"/>
  <c r="BC70" i="1"/>
  <c r="BE70" i="1" s="1"/>
  <c r="BG70" i="1" s="1"/>
  <c r="AA74" i="1"/>
  <c r="AC74" i="1" s="1"/>
  <c r="AE74" i="1" s="1"/>
  <c r="BX90" i="1"/>
  <c r="BZ90" i="1" s="1"/>
  <c r="CB90" i="1" s="1"/>
  <c r="AO94" i="1"/>
  <c r="AQ94" i="1" s="1"/>
  <c r="V98" i="1"/>
  <c r="X98" i="1" s="1"/>
  <c r="T110" i="1"/>
  <c r="V110" i="1" s="1"/>
  <c r="X110" i="1" s="1"/>
  <c r="V122" i="1"/>
  <c r="X122" i="1" s="1"/>
  <c r="AO122" i="1"/>
  <c r="AQ122" i="1" s="1"/>
  <c r="AS122" i="1" s="1"/>
  <c r="BJ138" i="1"/>
  <c r="BL138" i="1" s="1"/>
  <c r="BX174" i="1"/>
  <c r="BZ174" i="1" s="1"/>
  <c r="CB174" i="1" s="1"/>
  <c r="AO194" i="1"/>
  <c r="AQ194" i="1" s="1"/>
  <c r="AS194" i="1" s="1"/>
  <c r="BC194" i="1"/>
  <c r="BE194" i="1" s="1"/>
  <c r="BG194" i="1" s="1"/>
  <c r="AV218" i="1"/>
  <c r="AX218" i="1" s="1"/>
  <c r="AZ218" i="1" s="1"/>
  <c r="T234" i="1"/>
  <c r="V234" i="1" s="1"/>
  <c r="X234" i="1" s="1"/>
  <c r="M246" i="1"/>
  <c r="O246" i="1" s="1"/>
  <c r="Q246" i="1" s="1"/>
  <c r="BC278" i="1"/>
  <c r="BE278" i="1" s="1"/>
  <c r="BG278" i="1" s="1"/>
  <c r="BX282" i="1"/>
  <c r="BZ282" i="1" s="1"/>
  <c r="CB282" i="1" s="1"/>
  <c r="BX298" i="1"/>
  <c r="BZ298" i="1" s="1"/>
  <c r="CB298" i="1" s="1"/>
  <c r="AV302" i="1"/>
  <c r="AX302" i="1" s="1"/>
  <c r="AZ302" i="1" s="1"/>
  <c r="BQ258" i="1"/>
  <c r="BS258" i="1" s="1"/>
  <c r="BU258" i="1" s="1"/>
  <c r="BQ186" i="1"/>
  <c r="BS186" i="1" s="1"/>
  <c r="BU186" i="1" s="1"/>
  <c r="BQ109" i="1"/>
  <c r="BS109" i="1" s="1"/>
  <c r="BU109" i="1" s="1"/>
  <c r="BQ294" i="1"/>
  <c r="BS294" i="1" s="1"/>
  <c r="BU294" i="1" s="1"/>
  <c r="BQ74" i="1"/>
  <c r="BS74" i="1" s="1"/>
  <c r="BU74" i="1" s="1"/>
  <c r="BQ81" i="1"/>
  <c r="BS81" i="1" s="1"/>
  <c r="BU81" i="1" s="1"/>
  <c r="BQ214" i="1"/>
  <c r="BQ182" i="1"/>
  <c r="BS182" i="1" s="1"/>
  <c r="BU182" i="1" s="1"/>
  <c r="BQ281" i="1"/>
  <c r="BS281" i="1" s="1"/>
  <c r="BU281" i="1" s="1"/>
  <c r="BQ11" i="1"/>
  <c r="BS11" i="1" s="1"/>
  <c r="BU11" i="1" s="1"/>
  <c r="BQ54" i="1"/>
  <c r="BS54" i="1" s="1"/>
  <c r="BU54" i="1" s="1"/>
  <c r="BQ255" i="1"/>
  <c r="BS255" i="1" s="1"/>
  <c r="BU255" i="1" s="1"/>
  <c r="BQ172" i="1"/>
  <c r="BS172" i="1" s="1"/>
  <c r="BU172" i="1" s="1"/>
  <c r="BQ101" i="1"/>
  <c r="BS101" i="1" s="1"/>
  <c r="BU101" i="1" s="1"/>
  <c r="BQ297" i="1"/>
  <c r="BS297" i="1" s="1"/>
  <c r="BU297" i="1" s="1"/>
  <c r="BQ142" i="1"/>
  <c r="BS142" i="1" s="1"/>
  <c r="BU142" i="1" s="1"/>
  <c r="BQ99" i="1"/>
  <c r="BS99" i="1" s="1"/>
  <c r="BU99" i="1" s="1"/>
  <c r="BQ127" i="1"/>
  <c r="BS127" i="1" s="1"/>
  <c r="BU127" i="1" s="1"/>
  <c r="BQ192" i="1"/>
  <c r="BQ204" i="1"/>
  <c r="BS204" i="1" s="1"/>
  <c r="BU204" i="1" s="1"/>
  <c r="BQ285" i="1"/>
  <c r="BS285" i="1" s="1"/>
  <c r="BU285" i="1" s="1"/>
  <c r="BQ293" i="1"/>
  <c r="BS293" i="1" s="1"/>
  <c r="BU293" i="1" s="1"/>
  <c r="BQ135" i="1"/>
  <c r="BS135" i="1" s="1"/>
  <c r="BU135" i="1" s="1"/>
  <c r="BQ215" i="1"/>
  <c r="BS215" i="1" s="1"/>
  <c r="BU215" i="1" s="1"/>
  <c r="BQ243" i="1"/>
  <c r="BS243" i="1" s="1"/>
  <c r="BU243" i="1" s="1"/>
  <c r="BQ261" i="1"/>
  <c r="BS261" i="1" s="1"/>
  <c r="BU261" i="1" s="1"/>
  <c r="BQ61" i="1"/>
  <c r="BS61" i="1" s="1"/>
  <c r="BU61" i="1" s="1"/>
  <c r="BQ27" i="1"/>
  <c r="BS27" i="1" s="1"/>
  <c r="BU27" i="1" s="1"/>
  <c r="BQ273" i="1"/>
  <c r="BS273" i="1" s="1"/>
  <c r="BU273" i="1" s="1"/>
  <c r="BQ171" i="1"/>
  <c r="BS171" i="1" s="1"/>
  <c r="BU171" i="1" s="1"/>
  <c r="BQ240" i="1"/>
  <c r="BQ161" i="1"/>
  <c r="BS161" i="1" s="1"/>
  <c r="BU161" i="1" s="1"/>
  <c r="BQ94" i="1"/>
  <c r="BS94" i="1" s="1"/>
  <c r="BU94" i="1" s="1"/>
  <c r="BS158" i="1"/>
  <c r="BU158" i="1" s="1"/>
  <c r="BQ303" i="1"/>
  <c r="BS303" i="1" s="1"/>
  <c r="BU303" i="1" s="1"/>
  <c r="BQ124" i="1"/>
  <c r="BS124" i="1" s="1"/>
  <c r="BU124" i="1" s="1"/>
  <c r="BQ197" i="1"/>
  <c r="BS197" i="1" s="1"/>
  <c r="BU197" i="1" s="1"/>
  <c r="BS205" i="1"/>
  <c r="BU205" i="1" s="1"/>
  <c r="BQ163" i="1"/>
  <c r="BS163" i="1" s="1"/>
  <c r="BU163" i="1" s="1"/>
  <c r="BQ239" i="1"/>
  <c r="BS239" i="1" s="1"/>
  <c r="BU239" i="1" s="1"/>
  <c r="BQ279" i="1"/>
  <c r="BS279" i="1" s="1"/>
  <c r="BU279" i="1" s="1"/>
  <c r="BQ60" i="1"/>
  <c r="BS60" i="1" s="1"/>
  <c r="BU60" i="1" s="1"/>
  <c r="BQ177" i="1"/>
  <c r="BS177" i="1" s="1"/>
  <c r="BU177" i="1" s="1"/>
  <c r="BQ290" i="1"/>
  <c r="BS290" i="1" s="1"/>
  <c r="BU290" i="1" s="1"/>
  <c r="BQ51" i="1"/>
  <c r="BS51" i="1" s="1"/>
  <c r="BU51" i="1" s="1"/>
  <c r="BQ203" i="1"/>
  <c r="BS203" i="1" s="1"/>
  <c r="BU203" i="1" s="1"/>
  <c r="BQ33" i="1"/>
  <c r="BS33" i="1" s="1"/>
  <c r="BU33" i="1" s="1"/>
  <c r="BQ53" i="1"/>
  <c r="BS53" i="1" s="1"/>
  <c r="BU53" i="1" s="1"/>
  <c r="BQ263" i="1"/>
  <c r="BS263" i="1" s="1"/>
  <c r="BU263" i="1" s="1"/>
  <c r="BQ160" i="1"/>
  <c r="BS160" i="1" s="1"/>
  <c r="BU160" i="1" s="1"/>
  <c r="BQ200" i="1"/>
  <c r="BS200" i="1" s="1"/>
  <c r="BU200" i="1" s="1"/>
  <c r="BQ17" i="1"/>
  <c r="BS17" i="1" s="1"/>
  <c r="BU17" i="1" s="1"/>
  <c r="BQ225" i="1"/>
  <c r="BS225" i="1" s="1"/>
  <c r="BU225" i="1" s="1"/>
  <c r="BQ174" i="1"/>
  <c r="BS174" i="1" s="1"/>
  <c r="BU174" i="1" s="1"/>
  <c r="BQ63" i="1"/>
  <c r="BS63" i="1" s="1"/>
  <c r="BU63" i="1" s="1"/>
  <c r="BQ147" i="1"/>
  <c r="BS147" i="1" s="1"/>
  <c r="BU147" i="1" s="1"/>
  <c r="BQ144" i="1"/>
  <c r="BS144" i="1" s="1"/>
  <c r="BU144" i="1" s="1"/>
  <c r="BQ83" i="1"/>
  <c r="BS83" i="1" s="1"/>
  <c r="BU83" i="1" s="1"/>
  <c r="BQ143" i="1"/>
  <c r="BS143" i="1" s="1"/>
  <c r="BU143" i="1" s="1"/>
  <c r="BQ190" i="1"/>
  <c r="BS190" i="1" s="1"/>
  <c r="BU190" i="1" s="1"/>
  <c r="BQ218" i="1"/>
  <c r="BS218" i="1" s="1"/>
  <c r="BU218" i="1" s="1"/>
  <c r="BQ231" i="1"/>
  <c r="BS231" i="1" s="1"/>
  <c r="BU231" i="1" s="1"/>
  <c r="BQ28" i="1"/>
  <c r="BS28" i="1" s="1"/>
  <c r="BU28" i="1" s="1"/>
  <c r="BQ249" i="1"/>
  <c r="BS249" i="1" s="1"/>
  <c r="BU249" i="1" s="1"/>
  <c r="BQ254" i="1"/>
  <c r="BS254" i="1" s="1"/>
  <c r="BU254" i="1" s="1"/>
  <c r="BQ278" i="1"/>
  <c r="BS278" i="1" s="1"/>
  <c r="BU278" i="1" s="1"/>
  <c r="BQ131" i="1"/>
  <c r="BS131" i="1" s="1"/>
  <c r="BU131" i="1" s="1"/>
  <c r="BQ183" i="1"/>
  <c r="BS183" i="1" s="1"/>
  <c r="BU183" i="1" s="1"/>
  <c r="BQ20" i="1"/>
  <c r="BS20" i="1" s="1"/>
  <c r="BU20" i="1" s="1"/>
  <c r="BQ272" i="1"/>
  <c r="BS272" i="1" s="1"/>
  <c r="BU272" i="1" s="1"/>
  <c r="BQ114" i="1"/>
  <c r="BS114" i="1" s="1"/>
  <c r="BU114" i="1" s="1"/>
  <c r="BQ118" i="1"/>
  <c r="BS118" i="1" s="1"/>
  <c r="BU118" i="1" s="1"/>
  <c r="BQ110" i="1"/>
  <c r="BS110" i="1" s="1"/>
  <c r="BU110" i="1" s="1"/>
  <c r="BQ88" i="1"/>
  <c r="BS88" i="1" s="1"/>
  <c r="BU88" i="1" s="1"/>
  <c r="BQ120" i="1"/>
  <c r="BS120" i="1" s="1"/>
  <c r="BU120" i="1" s="1"/>
  <c r="BQ25" i="1"/>
  <c r="BS25" i="1" s="1"/>
  <c r="BU25" i="1" s="1"/>
  <c r="BQ49" i="1"/>
  <c r="BS49" i="1" s="1"/>
  <c r="BU49" i="1" s="1"/>
  <c r="BQ169" i="1"/>
  <c r="BS169" i="1" s="1"/>
  <c r="BU169" i="1" s="1"/>
  <c r="BQ43" i="1"/>
  <c r="BS43" i="1" s="1"/>
  <c r="BU43" i="1" s="1"/>
  <c r="BQ55" i="1"/>
  <c r="BS55" i="1" s="1"/>
  <c r="BU55" i="1" s="1"/>
  <c r="BQ91" i="1"/>
  <c r="BS91" i="1" s="1"/>
  <c r="BU91" i="1" s="1"/>
  <c r="BQ12" i="1"/>
  <c r="BS12" i="1" s="1"/>
  <c r="BU12" i="1" s="1"/>
  <c r="BS38" i="1"/>
  <c r="BU38" i="1" s="1"/>
  <c r="BQ300" i="1"/>
  <c r="BS300" i="1" s="1"/>
  <c r="BU300" i="1" s="1"/>
  <c r="BQ129" i="1"/>
  <c r="BS129" i="1" s="1"/>
  <c r="BU129" i="1" s="1"/>
  <c r="BQ90" i="1"/>
  <c r="BS90" i="1" s="1"/>
  <c r="BU90" i="1" s="1"/>
  <c r="BQ66" i="1"/>
  <c r="T15" i="1"/>
  <c r="V15" i="1" s="1"/>
  <c r="X15" i="1" s="1"/>
  <c r="AV63" i="1"/>
  <c r="BX75" i="1"/>
  <c r="BZ75" i="1" s="1"/>
  <c r="CB75" i="1" s="1"/>
  <c r="AO75" i="1"/>
  <c r="AQ75" i="1" s="1"/>
  <c r="AS75" i="1" s="1"/>
  <c r="BC87" i="1"/>
  <c r="BE87" i="1" s="1"/>
  <c r="BG87" i="1" s="1"/>
  <c r="AO99" i="1"/>
  <c r="AQ99" i="1" s="1"/>
  <c r="AS99" i="1" s="1"/>
  <c r="M103" i="1"/>
  <c r="O103" i="1" s="1"/>
  <c r="Q103" i="1" s="1"/>
  <c r="AO107" i="1"/>
  <c r="AQ107" i="1" s="1"/>
  <c r="AS107" i="1" s="1"/>
  <c r="T123" i="1"/>
  <c r="V123" i="1" s="1"/>
  <c r="X123" i="1" s="1"/>
  <c r="BC123" i="1"/>
  <c r="BE123" i="1" s="1"/>
  <c r="BG123" i="1" s="1"/>
  <c r="M143" i="1"/>
  <c r="O143" i="1" s="1"/>
  <c r="Q143" i="1" s="1"/>
  <c r="AO147" i="1"/>
  <c r="AV155" i="1"/>
  <c r="AX155" i="1" s="1"/>
  <c r="AZ155" i="1" s="1"/>
  <c r="AO163" i="1"/>
  <c r="AQ163" i="1" s="1"/>
  <c r="AS163" i="1" s="1"/>
  <c r="AA187" i="1"/>
  <c r="AC187" i="1" s="1"/>
  <c r="AE187" i="1" s="1"/>
  <c r="T195" i="1"/>
  <c r="V195" i="1" s="1"/>
  <c r="X195" i="1" s="1"/>
  <c r="BQ195" i="1"/>
  <c r="BS195" i="1" s="1"/>
  <c r="BU195" i="1" s="1"/>
  <c r="T211" i="1"/>
  <c r="V211" i="1" s="1"/>
  <c r="X211" i="1" s="1"/>
  <c r="BX223" i="1"/>
  <c r="BZ223" i="1" s="1"/>
  <c r="CB223" i="1" s="1"/>
  <c r="AA231" i="1"/>
  <c r="AC231" i="1" s="1"/>
  <c r="AE231" i="1" s="1"/>
  <c r="BJ255" i="1"/>
  <c r="BL255" i="1" s="1"/>
  <c r="BN255" i="1" s="1"/>
  <c r="AV255" i="1"/>
  <c r="AX255" i="1" s="1"/>
  <c r="AZ255" i="1" s="1"/>
  <c r="BC259" i="1"/>
  <c r="BE259" i="1" s="1"/>
  <c r="BG259" i="1" s="1"/>
  <c r="BC263" i="1"/>
  <c r="BE263" i="1" s="1"/>
  <c r="BG263" i="1" s="1"/>
  <c r="BJ283" i="1"/>
  <c r="BL283" i="1" s="1"/>
  <c r="BN283" i="1" s="1"/>
  <c r="BN283" i="12" s="1"/>
  <c r="BH283" i="12" s="1"/>
  <c r="BC287" i="1"/>
  <c r="BE287" i="1" s="1"/>
  <c r="BG287" i="1" s="1"/>
  <c r="M291" i="1"/>
  <c r="O291" i="1" s="1"/>
  <c r="Q291" i="1" s="1"/>
  <c r="AV291" i="1"/>
  <c r="BX295" i="1"/>
  <c r="BZ295" i="1" s="1"/>
  <c r="CB295" i="1" s="1"/>
  <c r="BE303" i="1"/>
  <c r="BG303" i="1" s="1"/>
  <c r="BX8" i="1"/>
  <c r="BZ8" i="1" s="1"/>
  <c r="CB8" i="1" s="1"/>
  <c r="AA48" i="1"/>
  <c r="AC48" i="1" s="1"/>
  <c r="AE48" i="1" s="1"/>
  <c r="AA72" i="1"/>
  <c r="AC72" i="1" s="1"/>
  <c r="AE72" i="1" s="1"/>
  <c r="AV80" i="1"/>
  <c r="AX80" i="1" s="1"/>
  <c r="AZ80" i="1" s="1"/>
  <c r="M88" i="1"/>
  <c r="O88" i="1" s="1"/>
  <c r="Q88" i="1" s="1"/>
  <c r="BJ92" i="1"/>
  <c r="BL92" i="1" s="1"/>
  <c r="BN92" i="1" s="1"/>
  <c r="T92" i="1"/>
  <c r="V92" i="1" s="1"/>
  <c r="X92" i="1" s="1"/>
  <c r="AA132" i="1"/>
  <c r="AC132" i="1" s="1"/>
  <c r="AE132" i="1" s="1"/>
  <c r="T136" i="1"/>
  <c r="V136" i="1" s="1"/>
  <c r="X136" i="1" s="1"/>
  <c r="M152" i="1"/>
  <c r="O152" i="1" s="1"/>
  <c r="Q152" i="1" s="1"/>
  <c r="AA196" i="1"/>
  <c r="AC196" i="1" s="1"/>
  <c r="AE196" i="1" s="1"/>
  <c r="AV208" i="1"/>
  <c r="AX208" i="1" s="1"/>
  <c r="AZ208" i="1" s="1"/>
  <c r="BQ208" i="1"/>
  <c r="BS208" i="1" s="1"/>
  <c r="BU208" i="1" s="1"/>
  <c r="AV212" i="1"/>
  <c r="AX212" i="1" s="1"/>
  <c r="AZ212" i="1" s="1"/>
  <c r="M224" i="1"/>
  <c r="O224" i="1" s="1"/>
  <c r="Q224" i="1" s="1"/>
  <c r="BQ228" i="1"/>
  <c r="BS228" i="1" s="1"/>
  <c r="BU228" i="1" s="1"/>
  <c r="T232" i="1"/>
  <c r="V232" i="1" s="1"/>
  <c r="T256" i="1"/>
  <c r="V256" i="1" s="1"/>
  <c r="X256" i="1" s="1"/>
  <c r="BC256" i="1"/>
  <c r="BE256" i="1" s="1"/>
  <c r="BG256" i="1" s="1"/>
  <c r="BX256" i="1"/>
  <c r="BZ256" i="1" s="1"/>
  <c r="CB256" i="1" s="1"/>
  <c r="BC264" i="1"/>
  <c r="BQ264" i="1"/>
  <c r="BS264" i="1" s="1"/>
  <c r="BU264" i="1" s="1"/>
  <c r="BX272" i="1"/>
  <c r="BZ272" i="1" s="1"/>
  <c r="CB272" i="1" s="1"/>
  <c r="BQ284" i="1"/>
  <c r="BS284" i="1" s="1"/>
  <c r="BU284" i="1" s="1"/>
  <c r="BX300" i="1"/>
  <c r="BZ300" i="1" s="1"/>
  <c r="CB300" i="1" s="1"/>
  <c r="AA9" i="1"/>
  <c r="AC9" i="1" s="1"/>
  <c r="AE9" i="1" s="1"/>
  <c r="BJ21" i="1"/>
  <c r="BL21" i="1" s="1"/>
  <c r="BN21" i="1" s="1"/>
  <c r="BN21" i="12" s="1"/>
  <c r="BH21" i="12" s="1"/>
  <c r="AA25" i="1"/>
  <c r="AC25" i="1" s="1"/>
  <c r="AE25" i="1" s="1"/>
  <c r="T57" i="1"/>
  <c r="V57" i="1" s="1"/>
  <c r="BC73" i="1"/>
  <c r="BE73" i="1" s="1"/>
  <c r="BG73" i="1" s="1"/>
  <c r="AO73" i="1"/>
  <c r="AQ73" i="1" s="1"/>
  <c r="AS73" i="1" s="1"/>
  <c r="BQ77" i="1"/>
  <c r="BS77" i="1" s="1"/>
  <c r="BU77" i="1" s="1"/>
  <c r="BX85" i="1"/>
  <c r="BZ85" i="1" s="1"/>
  <c r="CB85" i="1" s="1"/>
  <c r="BC89" i="1"/>
  <c r="BE89" i="1" s="1"/>
  <c r="BG89" i="1" s="1"/>
  <c r="BQ89" i="1"/>
  <c r="BS89" i="1" s="1"/>
  <c r="BU89" i="1" s="1"/>
  <c r="T93" i="1"/>
  <c r="V93" i="1" s="1"/>
  <c r="X93" i="1" s="1"/>
  <c r="AO97" i="1"/>
  <c r="AQ97" i="1" s="1"/>
  <c r="AS97" i="1" s="1"/>
  <c r="BJ105" i="1"/>
  <c r="BL105" i="1" s="1"/>
  <c r="BN105" i="1" s="1"/>
  <c r="BQ121" i="1"/>
  <c r="BS121" i="1" s="1"/>
  <c r="BU121" i="1" s="1"/>
  <c r="T137" i="1"/>
  <c r="V137" i="1" s="1"/>
  <c r="X137" i="1" s="1"/>
  <c r="BC149" i="1"/>
  <c r="BE149" i="1" s="1"/>
  <c r="BG149" i="1" s="1"/>
  <c r="M173" i="1"/>
  <c r="O173" i="1" s="1"/>
  <c r="Q173" i="1" s="1"/>
  <c r="AA201" i="1"/>
  <c r="AC201" i="1" s="1"/>
  <c r="AE201" i="1" s="1"/>
  <c r="AV201" i="1"/>
  <c r="AX201" i="1" s="1"/>
  <c r="AZ201" i="1" s="1"/>
  <c r="BQ221" i="1"/>
  <c r="BS221" i="1" s="1"/>
  <c r="BU221" i="1" s="1"/>
  <c r="BQ229" i="1"/>
  <c r="BS229" i="1" s="1"/>
  <c r="BU229" i="1" s="1"/>
  <c r="AO229" i="1"/>
  <c r="AQ229" i="1" s="1"/>
  <c r="AS229" i="1" s="1"/>
  <c r="BJ233" i="1"/>
  <c r="BL233" i="1" s="1"/>
  <c r="BN233" i="1" s="1"/>
  <c r="AA249" i="1"/>
  <c r="AC249" i="1" s="1"/>
  <c r="AE249" i="1" s="1"/>
  <c r="BC257" i="1"/>
  <c r="BE257" i="1" s="1"/>
  <c r="BG257" i="1" s="1"/>
  <c r="AA273" i="1"/>
  <c r="AC273" i="1" s="1"/>
  <c r="AE273" i="1" s="1"/>
  <c r="AV289" i="1"/>
  <c r="AX289" i="1" s="1"/>
  <c r="AZ289" i="1" s="1"/>
  <c r="M293" i="1"/>
  <c r="BJ6" i="1"/>
  <c r="BL6" i="1" s="1"/>
  <c r="BN6" i="1" s="1"/>
  <c r="BN6" i="12" s="1"/>
  <c r="BM6" i="12" s="1"/>
  <c r="BC10" i="1"/>
  <c r="BE10" i="1" s="1"/>
  <c r="BG10" i="1" s="1"/>
  <c r="BX14" i="1"/>
  <c r="BZ14" i="1" s="1"/>
  <c r="CB14" i="1" s="1"/>
  <c r="AA22" i="1"/>
  <c r="AC22" i="1" s="1"/>
  <c r="AE22" i="1" s="1"/>
  <c r="BX26" i="1"/>
  <c r="BZ26" i="1" s="1"/>
  <c r="CB26" i="1" s="1"/>
  <c r="AQ46" i="1"/>
  <c r="AS46" i="1" s="1"/>
  <c r="BQ50" i="1"/>
  <c r="BS50" i="1" s="1"/>
  <c r="BU50" i="1" s="1"/>
  <c r="BJ54" i="1"/>
  <c r="BL54" i="1" s="1"/>
  <c r="BN54" i="1" s="1"/>
  <c r="BN54" i="12" s="1"/>
  <c r="BH54" i="12" s="1"/>
  <c r="M54" i="1"/>
  <c r="O54" i="1" s="1"/>
  <c r="Q54" i="1" s="1"/>
  <c r="BC54" i="1"/>
  <c r="BE54" i="1" s="1"/>
  <c r="BG54" i="1" s="1"/>
  <c r="BQ70" i="1"/>
  <c r="BS70" i="1" s="1"/>
  <c r="BU70" i="1" s="1"/>
  <c r="BC86" i="1"/>
  <c r="BE86" i="1" s="1"/>
  <c r="BG86" i="1" s="1"/>
  <c r="AA122" i="1"/>
  <c r="AC122" i="1" s="1"/>
  <c r="AE122" i="1" s="1"/>
  <c r="BX126" i="1"/>
  <c r="BZ126" i="1" s="1"/>
  <c r="CB126" i="1" s="1"/>
  <c r="T150" i="1"/>
  <c r="V150" i="1" s="1"/>
  <c r="X150" i="1" s="1"/>
  <c r="AC158" i="1"/>
  <c r="AE158" i="1" s="1"/>
  <c r="BQ166" i="1"/>
  <c r="BS166" i="1" s="1"/>
  <c r="BU166" i="1" s="1"/>
  <c r="BJ170" i="1"/>
  <c r="BL170" i="1" s="1"/>
  <c r="BN170" i="1" s="1"/>
  <c r="BN170" i="12" s="1"/>
  <c r="BQ170" i="1"/>
  <c r="BS170" i="1" s="1"/>
  <c r="BU170" i="1" s="1"/>
  <c r="T186" i="1"/>
  <c r="V186" i="1" s="1"/>
  <c r="X186" i="1" s="1"/>
  <c r="T190" i="1"/>
  <c r="V190" i="1" s="1"/>
  <c r="X190" i="1" s="1"/>
  <c r="BQ194" i="1"/>
  <c r="BS194" i="1" s="1"/>
  <c r="BU194" i="1" s="1"/>
  <c r="AA202" i="1"/>
  <c r="AC202" i="1" s="1"/>
  <c r="BQ210" i="1"/>
  <c r="BS210" i="1" s="1"/>
  <c r="BU210" i="1" s="1"/>
  <c r="AV214" i="1"/>
  <c r="AX214" i="1" s="1"/>
  <c r="AZ214" i="1" s="1"/>
  <c r="BJ218" i="1"/>
  <c r="BL218" i="1" s="1"/>
  <c r="BN218" i="1" s="1"/>
  <c r="AA218" i="1"/>
  <c r="AC218" i="1" s="1"/>
  <c r="T250" i="1"/>
  <c r="V250" i="1" s="1"/>
  <c r="X250" i="1" s="1"/>
  <c r="BC262" i="1"/>
  <c r="BE262" i="1" s="1"/>
  <c r="BG262" i="1" s="1"/>
  <c r="M266" i="1"/>
  <c r="O266" i="1" s="1"/>
  <c r="Q266" i="1" s="1"/>
  <c r="AV278" i="1"/>
  <c r="AX278" i="1" s="1"/>
  <c r="AZ278" i="1" s="1"/>
  <c r="AO282" i="1"/>
  <c r="AQ282" i="1" s="1"/>
  <c r="AS282" i="1" s="1"/>
  <c r="T282" i="1"/>
  <c r="V282" i="1" s="1"/>
  <c r="X282" i="1" s="1"/>
  <c r="BQ282" i="1"/>
  <c r="BS282" i="1" s="1"/>
  <c r="BU282" i="1" s="1"/>
  <c r="BJ298" i="1"/>
  <c r="BL298" i="1" s="1"/>
  <c r="AA19" i="1"/>
  <c r="AC19" i="1" s="1"/>
  <c r="AE19" i="1" s="1"/>
  <c r="BX35" i="1"/>
  <c r="BZ35" i="1" s="1"/>
  <c r="CB35" i="1" s="1"/>
  <c r="BX43" i="1"/>
  <c r="BZ43" i="1" s="1"/>
  <c r="CB43" i="1" s="1"/>
  <c r="AV75" i="1"/>
  <c r="AX75" i="1" s="1"/>
  <c r="AZ75" i="1" s="1"/>
  <c r="AA83" i="1"/>
  <c r="AC83" i="1" s="1"/>
  <c r="AE83" i="1" s="1"/>
  <c r="AO83" i="1"/>
  <c r="AQ83" i="1" s="1"/>
  <c r="AS83" i="1" s="1"/>
  <c r="AV119" i="1"/>
  <c r="AX119" i="1" s="1"/>
  <c r="AZ119" i="1" s="1"/>
  <c r="BX135" i="1"/>
  <c r="BZ135" i="1" s="1"/>
  <c r="CB135" i="1" s="1"/>
  <c r="AA155" i="1"/>
  <c r="AC155" i="1" s="1"/>
  <c r="AE155" i="1" s="1"/>
  <c r="BQ175" i="1"/>
  <c r="BS175" i="1" s="1"/>
  <c r="BU175" i="1" s="1"/>
  <c r="T187" i="1"/>
  <c r="V187" i="1" s="1"/>
  <c r="X187" i="1" s="1"/>
  <c r="T191" i="1"/>
  <c r="V191" i="1" s="1"/>
  <c r="X191" i="1" s="1"/>
  <c r="AA195" i="1"/>
  <c r="AC195" i="1" s="1"/>
  <c r="AE195" i="1" s="1"/>
  <c r="BQ219" i="1"/>
  <c r="BS219" i="1" s="1"/>
  <c r="BU219" i="1" s="1"/>
  <c r="BQ271" i="1"/>
  <c r="BS271" i="1" s="1"/>
  <c r="BU271" i="1" s="1"/>
  <c r="BC271" i="1"/>
  <c r="BE271" i="1" s="1"/>
  <c r="BG271" i="1" s="1"/>
  <c r="BX283" i="1"/>
  <c r="BZ283" i="1" s="1"/>
  <c r="CB283" i="1" s="1"/>
  <c r="BJ12" i="1"/>
  <c r="BL12" i="1" s="1"/>
  <c r="BN12" i="1" s="1"/>
  <c r="BN12" i="12" s="1"/>
  <c r="BM12" i="12" s="1"/>
  <c r="T20" i="1"/>
  <c r="V20" i="1" s="1"/>
  <c r="X20" i="1" s="1"/>
  <c r="AA52" i="1"/>
  <c r="AC52" i="1" s="1"/>
  <c r="BX52" i="1"/>
  <c r="BZ52" i="1" s="1"/>
  <c r="CB52" i="1" s="1"/>
  <c r="AV72" i="1"/>
  <c r="AX72" i="1" s="1"/>
  <c r="AZ72" i="1" s="1"/>
  <c r="BQ108" i="1"/>
  <c r="BS108" i="1" s="1"/>
  <c r="BU108" i="1" s="1"/>
  <c r="BQ128" i="1"/>
  <c r="BS128" i="1" s="1"/>
  <c r="BU128" i="1" s="1"/>
  <c r="V160" i="1"/>
  <c r="X160" i="1" s="1"/>
  <c r="AO160" i="1"/>
  <c r="AQ160" i="1" s="1"/>
  <c r="AS160" i="1" s="1"/>
  <c r="AO248" i="1"/>
  <c r="AQ248" i="1" s="1"/>
  <c r="AS248" i="1" s="1"/>
  <c r="BJ256" i="1"/>
  <c r="BL256" i="1" s="1"/>
  <c r="BN256" i="1" s="1"/>
  <c r="T49" i="1"/>
  <c r="V49" i="1" s="1"/>
  <c r="X49" i="1" s="1"/>
  <c r="AO57" i="1"/>
  <c r="AQ57" i="1" s="1"/>
  <c r="AS57" i="1" s="1"/>
  <c r="BJ61" i="1"/>
  <c r="BL61" i="1" s="1"/>
  <c r="BN61" i="1" s="1"/>
  <c r="M73" i="1"/>
  <c r="O73" i="1" s="1"/>
  <c r="Q73" i="1" s="1"/>
  <c r="BC81" i="1"/>
  <c r="BE81" i="1" s="1"/>
  <c r="BG81" i="1" s="1"/>
  <c r="AO121" i="1"/>
  <c r="AQ121" i="1" s="1"/>
  <c r="AS121" i="1" s="1"/>
  <c r="BX173" i="1"/>
  <c r="BZ173" i="1" s="1"/>
  <c r="CB173" i="1" s="1"/>
  <c r="M177" i="1"/>
  <c r="O177" i="1" s="1"/>
  <c r="Q177" i="1" s="1"/>
  <c r="M193" i="1"/>
  <c r="O193" i="1" s="1"/>
  <c r="Q193" i="1" s="1"/>
  <c r="T293" i="1"/>
  <c r="V293" i="1" s="1"/>
  <c r="X293" i="1" s="1"/>
  <c r="AO293" i="1"/>
  <c r="AQ293" i="1" s="1"/>
  <c r="AS293" i="1" s="1"/>
  <c r="M22" i="1"/>
  <c r="O22" i="1" s="1"/>
  <c r="Q22" i="1" s="1"/>
  <c r="AA30" i="1"/>
  <c r="AC30" i="1" s="1"/>
  <c r="AE30" i="1" s="1"/>
  <c r="T34" i="1"/>
  <c r="V34" i="1" s="1"/>
  <c r="X34" i="1" s="1"/>
  <c r="BL42" i="1"/>
  <c r="BN42" i="1" s="1"/>
  <c r="BN42" i="12" s="1"/>
  <c r="BX54" i="1"/>
  <c r="BZ54" i="1" s="1"/>
  <c r="CB54" i="1" s="1"/>
  <c r="AV86" i="1"/>
  <c r="AX86" i="1" s="1"/>
  <c r="AZ86" i="1" s="1"/>
  <c r="BX94" i="1"/>
  <c r="BZ94" i="1" s="1"/>
  <c r="CB94" i="1" s="1"/>
  <c r="BC98" i="1"/>
  <c r="BE98" i="1" s="1"/>
  <c r="BG98" i="1" s="1"/>
  <c r="AV274" i="1"/>
  <c r="AX274" i="1" s="1"/>
  <c r="AZ274" i="1" s="1"/>
  <c r="BX290" i="1"/>
  <c r="BZ290" i="1" s="1"/>
  <c r="CB290" i="1" s="1"/>
  <c r="BX294" i="1"/>
  <c r="BZ294" i="1" s="1"/>
  <c r="CB294" i="1" s="1"/>
  <c r="AA298" i="1"/>
  <c r="AC298" i="1" s="1"/>
  <c r="AO19" i="1"/>
  <c r="AQ19" i="1" s="1"/>
  <c r="AS19" i="1" s="1"/>
  <c r="BX19" i="1"/>
  <c r="BZ19" i="1" s="1"/>
  <c r="CB19" i="1" s="1"/>
  <c r="AA27" i="1"/>
  <c r="AC27" i="1" s="1"/>
  <c r="AE27" i="1" s="1"/>
  <c r="AA47" i="1"/>
  <c r="AC47" i="1" s="1"/>
  <c r="AE47" i="1" s="1"/>
  <c r="BQ47" i="1"/>
  <c r="BS47" i="1" s="1"/>
  <c r="BU47" i="1" s="1"/>
  <c r="BJ51" i="1"/>
  <c r="BL51" i="1" s="1"/>
  <c r="BN51" i="1" s="1"/>
  <c r="BN51" i="12" s="1"/>
  <c r="BM51" i="12" s="1"/>
  <c r="M51" i="1"/>
  <c r="O51" i="1" s="1"/>
  <c r="Q51" i="1" s="1"/>
  <c r="AA67" i="1"/>
  <c r="AC67" i="1" s="1"/>
  <c r="BJ71" i="1"/>
  <c r="BL71" i="1" s="1"/>
  <c r="BN71" i="1" s="1"/>
  <c r="BN71" i="12" s="1"/>
  <c r="BM71" i="12" s="1"/>
  <c r="BX87" i="1"/>
  <c r="BZ87" i="1" s="1"/>
  <c r="CB87" i="1" s="1"/>
  <c r="T95" i="1"/>
  <c r="V95" i="1" s="1"/>
  <c r="X95" i="1" s="1"/>
  <c r="BJ103" i="1"/>
  <c r="BL103" i="1" s="1"/>
  <c r="BN103" i="1" s="1"/>
  <c r="BN103" i="12" s="1"/>
  <c r="AV111" i="1"/>
  <c r="AX111" i="1" s="1"/>
  <c r="AZ111" i="1" s="1"/>
  <c r="BQ111" i="1"/>
  <c r="BS111" i="1" s="1"/>
  <c r="BU111" i="1" s="1"/>
  <c r="AO127" i="1"/>
  <c r="AQ127" i="1" s="1"/>
  <c r="AS127" i="1" s="1"/>
  <c r="BC131" i="1"/>
  <c r="BE131" i="1" s="1"/>
  <c r="BG131" i="1" s="1"/>
  <c r="T151" i="1"/>
  <c r="V151" i="1" s="1"/>
  <c r="X151" i="1" s="1"/>
  <c r="AV151" i="1"/>
  <c r="AX151" i="1" s="1"/>
  <c r="AZ151" i="1" s="1"/>
  <c r="BQ159" i="1"/>
  <c r="BS159" i="1" s="1"/>
  <c r="BU159" i="1" s="1"/>
  <c r="BL167" i="1"/>
  <c r="BN167" i="1" s="1"/>
  <c r="BN167" i="12" s="1"/>
  <c r="BH167" i="12" s="1"/>
  <c r="AV171" i="1"/>
  <c r="AX171" i="1" s="1"/>
  <c r="AZ171" i="1" s="1"/>
  <c r="BQ211" i="1"/>
  <c r="BS211" i="1" s="1"/>
  <c r="BU211" i="1" s="1"/>
  <c r="T235" i="1"/>
  <c r="V235" i="1" s="1"/>
  <c r="X235" i="1" s="1"/>
  <c r="BJ259" i="1"/>
  <c r="BL259" i="1" s="1"/>
  <c r="BN259" i="1" s="1"/>
  <c r="BQ283" i="1"/>
  <c r="BS283" i="1" s="1"/>
  <c r="BU283" i="1" s="1"/>
  <c r="AO291" i="1"/>
  <c r="AQ291" i="1" s="1"/>
  <c r="AS291" i="1" s="1"/>
  <c r="BX291" i="1"/>
  <c r="BZ291" i="1" s="1"/>
  <c r="CB291" i="1" s="1"/>
  <c r="M295" i="1"/>
  <c r="O295" i="1" s="1"/>
  <c r="Q295" i="1" s="1"/>
  <c r="BX303" i="1"/>
  <c r="BZ303" i="1" s="1"/>
  <c r="CB303" i="1" s="1"/>
  <c r="AV8" i="1"/>
  <c r="AX8" i="1" s="1"/>
  <c r="AZ8" i="1" s="1"/>
  <c r="BC8" i="1"/>
  <c r="BE8" i="1" s="1"/>
  <c r="BG8" i="1" s="1"/>
  <c r="BX32" i="1"/>
  <c r="BZ32" i="1" s="1"/>
  <c r="CB32" i="1" s="1"/>
  <c r="AO48" i="1"/>
  <c r="AQ48" i="1" s="1"/>
  <c r="AS48" i="1" s="1"/>
  <c r="BX72" i="1"/>
  <c r="BZ72" i="1" s="1"/>
  <c r="CB72" i="1" s="1"/>
  <c r="BQ92" i="1"/>
  <c r="BS92" i="1" s="1"/>
  <c r="BU92" i="1" s="1"/>
  <c r="BE104" i="1"/>
  <c r="BG104" i="1" s="1"/>
  <c r="T124" i="1"/>
  <c r="V124" i="1" s="1"/>
  <c r="X124" i="1" s="1"/>
  <c r="BC132" i="1"/>
  <c r="BE132" i="1" s="1"/>
  <c r="AO136" i="1"/>
  <c r="AQ136" i="1" s="1"/>
  <c r="BJ144" i="1"/>
  <c r="BL144" i="1" s="1"/>
  <c r="BN144" i="1" s="1"/>
  <c r="BN144" i="12" s="1"/>
  <c r="BM144" i="12" s="1"/>
  <c r="BX152" i="1"/>
  <c r="BZ152" i="1" s="1"/>
  <c r="CB152" i="1" s="1"/>
  <c r="AA160" i="1"/>
  <c r="AC160" i="1" s="1"/>
  <c r="AE160" i="1" s="1"/>
  <c r="AA168" i="1"/>
  <c r="AC168" i="1" s="1"/>
  <c r="AE168" i="1" s="1"/>
  <c r="AA192" i="1"/>
  <c r="AC192" i="1" s="1"/>
  <c r="AE192" i="1" s="1"/>
  <c r="AO192" i="1"/>
  <c r="AQ192" i="1" s="1"/>
  <c r="AS192" i="1" s="1"/>
  <c r="BC196" i="1"/>
  <c r="BE196" i="1" s="1"/>
  <c r="AO200" i="1"/>
  <c r="AQ200" i="1" s="1"/>
  <c r="AS200" i="1" s="1"/>
  <c r="BJ204" i="1"/>
  <c r="BL204" i="1" s="1"/>
  <c r="BN204" i="1" s="1"/>
  <c r="BN204" i="12" s="1"/>
  <c r="BM204" i="12" s="1"/>
  <c r="M256" i="1"/>
  <c r="O256" i="1" s="1"/>
  <c r="Q256" i="1" s="1"/>
  <c r="BJ264" i="1"/>
  <c r="BL264" i="1" s="1"/>
  <c r="BN264" i="1" s="1"/>
  <c r="T268" i="1"/>
  <c r="V268" i="1" s="1"/>
  <c r="X268" i="1" s="1"/>
  <c r="AO272" i="1"/>
  <c r="AQ272" i="1" s="1"/>
  <c r="AS272" i="1" s="1"/>
  <c r="T280" i="1"/>
  <c r="V280" i="1" s="1"/>
  <c r="X280" i="1" s="1"/>
  <c r="BC280" i="1"/>
  <c r="BE280" i="1" s="1"/>
  <c r="BG280" i="1" s="1"/>
  <c r="AA284" i="1"/>
  <c r="AC284" i="1" s="1"/>
  <c r="BX284" i="1"/>
  <c r="BZ284" i="1" s="1"/>
  <c r="CB284" i="1" s="1"/>
  <c r="M296" i="1"/>
  <c r="O296" i="1" s="1"/>
  <c r="Q296" i="1" s="1"/>
  <c r="BX296" i="1"/>
  <c r="BZ296" i="1" s="1"/>
  <c r="CB296" i="1" s="1"/>
  <c r="T300" i="1"/>
  <c r="V300" i="1" s="1"/>
  <c r="X300" i="1" s="1"/>
  <c r="AO17" i="1"/>
  <c r="AQ17" i="1" s="1"/>
  <c r="AS17" i="1" s="1"/>
  <c r="BC25" i="1"/>
  <c r="BX25" i="1"/>
  <c r="BZ25" i="1" s="1"/>
  <c r="CB25" i="1" s="1"/>
  <c r="BC53" i="1"/>
  <c r="BE53" i="1" s="1"/>
  <c r="BG53" i="1" s="1"/>
  <c r="AA57" i="1"/>
  <c r="AC57" i="1" s="1"/>
  <c r="AE57" i="1" s="1"/>
  <c r="AA65" i="1"/>
  <c r="AC65" i="1" s="1"/>
  <c r="AE65" i="1" s="1"/>
  <c r="BX65" i="1"/>
  <c r="BZ65" i="1" s="1"/>
  <c r="CB65" i="1" s="1"/>
  <c r="T81" i="1"/>
  <c r="V81" i="1" s="1"/>
  <c r="X81" i="1" s="1"/>
  <c r="AO85" i="1"/>
  <c r="AQ85" i="1" s="1"/>
  <c r="AS85" i="1" s="1"/>
  <c r="BC85" i="1"/>
  <c r="BE85" i="1" s="1"/>
  <c r="BG85" i="1" s="1"/>
  <c r="BJ93" i="1"/>
  <c r="BL93" i="1" s="1"/>
  <c r="BX97" i="1"/>
  <c r="BZ97" i="1" s="1"/>
  <c r="CB97" i="1" s="1"/>
  <c r="AV117" i="1"/>
  <c r="AX117" i="1" s="1"/>
  <c r="AZ117" i="1" s="1"/>
  <c r="BJ121" i="1"/>
  <c r="BL121" i="1" s="1"/>
  <c r="BN121" i="1" s="1"/>
  <c r="BN121" i="12" s="1"/>
  <c r="BJ121" i="12" s="1"/>
  <c r="AV129" i="1"/>
  <c r="AX129" i="1" s="1"/>
  <c r="AZ129" i="1" s="1"/>
  <c r="T133" i="1"/>
  <c r="V133" i="1" s="1"/>
  <c r="X133" i="1" s="1"/>
  <c r="BX133" i="1"/>
  <c r="BZ133" i="1" s="1"/>
  <c r="CB133" i="1" s="1"/>
  <c r="AV137" i="1"/>
  <c r="AX137" i="1" s="1"/>
  <c r="AZ137" i="1" s="1"/>
  <c r="T149" i="1"/>
  <c r="V149" i="1" s="1"/>
  <c r="X149" i="1" s="1"/>
  <c r="AA173" i="1"/>
  <c r="AC173" i="1" s="1"/>
  <c r="AE173" i="1" s="1"/>
  <c r="T173" i="1"/>
  <c r="V173" i="1" s="1"/>
  <c r="X173" i="1" s="1"/>
  <c r="BC177" i="1"/>
  <c r="BE177" i="1" s="1"/>
  <c r="BG177" i="1" s="1"/>
  <c r="BJ181" i="1"/>
  <c r="BL181" i="1" s="1"/>
  <c r="BN181" i="1" s="1"/>
  <c r="M189" i="1"/>
  <c r="O189" i="1" s="1"/>
  <c r="Q189" i="1" s="1"/>
  <c r="BC189" i="1"/>
  <c r="BE189" i="1" s="1"/>
  <c r="BG189" i="1" s="1"/>
  <c r="M197" i="1"/>
  <c r="O197" i="1" s="1"/>
  <c r="Q197" i="1" s="1"/>
  <c r="AO233" i="1"/>
  <c r="BJ289" i="1"/>
  <c r="BL289" i="1" s="1"/>
  <c r="BN289" i="1" s="1"/>
  <c r="BN289" i="12" s="1"/>
  <c r="BH289" i="12" s="1"/>
  <c r="BX293" i="1"/>
  <c r="BZ293" i="1" s="1"/>
  <c r="CB293" i="1" s="1"/>
  <c r="AV10" i="1"/>
  <c r="AX10" i="1" s="1"/>
  <c r="AZ10" i="1" s="1"/>
  <c r="BC14" i="1"/>
  <c r="BE14" i="1" s="1"/>
  <c r="BG14" i="1" s="1"/>
  <c r="BC18" i="1"/>
  <c r="BE18" i="1" s="1"/>
  <c r="BG18" i="1" s="1"/>
  <c r="BJ22" i="1"/>
  <c r="BL22" i="1" s="1"/>
  <c r="BN22" i="1" s="1"/>
  <c r="BC74" i="1"/>
  <c r="BE74" i="1" s="1"/>
  <c r="BG74" i="1" s="1"/>
  <c r="T90" i="1"/>
  <c r="V90" i="1" s="1"/>
  <c r="AV110" i="1"/>
  <c r="AX110" i="1" s="1"/>
  <c r="AZ110" i="1" s="1"/>
  <c r="BL130" i="1"/>
  <c r="BN130" i="1" s="1"/>
  <c r="BN130" i="12" s="1"/>
  <c r="BI130" i="12" s="1"/>
  <c r="BQ150" i="1"/>
  <c r="BS150" i="1" s="1"/>
  <c r="BU150" i="1" s="1"/>
  <c r="BQ162" i="1"/>
  <c r="BS162" i="1" s="1"/>
  <c r="BU162" i="1" s="1"/>
  <c r="T162" i="1"/>
  <c r="V162" i="1" s="1"/>
  <c r="X162" i="1" s="1"/>
  <c r="V170" i="1"/>
  <c r="X170" i="1" s="1"/>
  <c r="T182" i="1"/>
  <c r="V182" i="1" s="1"/>
  <c r="X182" i="1" s="1"/>
  <c r="AV194" i="1"/>
  <c r="AX194" i="1" s="1"/>
  <c r="AZ194" i="1" s="1"/>
  <c r="BJ214" i="1"/>
  <c r="BL214" i="1" s="1"/>
  <c r="BN214" i="1" s="1"/>
  <c r="BN214" i="12" s="1"/>
  <c r="BH214" i="12" s="1"/>
  <c r="T298" i="1"/>
  <c r="V298" i="1" s="1"/>
  <c r="X298" i="1" s="1"/>
  <c r="T302" i="1"/>
  <c r="V302" i="1" s="1"/>
  <c r="X302" i="1" s="1"/>
  <c r="BC7" i="1"/>
  <c r="BE7" i="1" s="1"/>
  <c r="BG7" i="1" s="1"/>
  <c r="BX7" i="1"/>
  <c r="BZ7" i="1" s="1"/>
  <c r="CB7" i="1" s="1"/>
  <c r="BJ11" i="1"/>
  <c r="BL11" i="1" s="1"/>
  <c r="BN11" i="1" s="1"/>
  <c r="BN11" i="12" s="1"/>
  <c r="BM11" i="12" s="1"/>
  <c r="AO31" i="1"/>
  <c r="AQ31" i="1" s="1"/>
  <c r="AS31" i="1" s="1"/>
  <c r="BQ35" i="1"/>
  <c r="BS35" i="1" s="1"/>
  <c r="BU35" i="1" s="1"/>
  <c r="BJ47" i="1"/>
  <c r="BJ67" i="1"/>
  <c r="BL67" i="1" s="1"/>
  <c r="BN67" i="1" s="1"/>
  <c r="BJ83" i="1"/>
  <c r="BL83" i="1" s="1"/>
  <c r="BN83" i="1" s="1"/>
  <c r="BN83" i="12" s="1"/>
  <c r="BM83" i="12" s="1"/>
  <c r="BQ87" i="1"/>
  <c r="BS87" i="1" s="1"/>
  <c r="BU87" i="1" s="1"/>
  <c r="AO95" i="1"/>
  <c r="AQ95" i="1" s="1"/>
  <c r="AS95" i="1" s="1"/>
  <c r="AV107" i="1"/>
  <c r="AX107" i="1" s="1"/>
  <c r="M115" i="1"/>
  <c r="O115" i="1" s="1"/>
  <c r="Q115" i="1" s="1"/>
  <c r="BZ123" i="1"/>
  <c r="CB123" i="1" s="1"/>
  <c r="AA131" i="1"/>
  <c r="AC131" i="1" s="1"/>
  <c r="AE131" i="1" s="1"/>
  <c r="T155" i="1"/>
  <c r="V155" i="1" s="1"/>
  <c r="X155" i="1" s="1"/>
  <c r="AV163" i="1"/>
  <c r="AX163" i="1" s="1"/>
  <c r="AZ163" i="1" s="1"/>
  <c r="BX163" i="1"/>
  <c r="BZ163" i="1" s="1"/>
  <c r="CB163" i="1" s="1"/>
  <c r="BC183" i="1"/>
  <c r="BE183" i="1" s="1"/>
  <c r="BG183" i="1" s="1"/>
  <c r="BQ199" i="1"/>
  <c r="BS199" i="1" s="1"/>
  <c r="BU199" i="1" s="1"/>
  <c r="AA235" i="1"/>
  <c r="AC235" i="1" s="1"/>
  <c r="AE235" i="1" s="1"/>
  <c r="AO243" i="1"/>
  <c r="AQ243" i="1" s="1"/>
  <c r="AS243" i="1" s="1"/>
  <c r="BC243" i="1"/>
  <c r="BE243" i="1" s="1"/>
  <c r="BG243" i="1" s="1"/>
  <c r="BQ259" i="1"/>
  <c r="BS259" i="1" s="1"/>
  <c r="BU259" i="1" s="1"/>
  <c r="AO263" i="1"/>
  <c r="AQ263" i="1" s="1"/>
  <c r="AS263" i="1" s="1"/>
  <c r="BJ267" i="1"/>
  <c r="BL267" i="1" s="1"/>
  <c r="BN267" i="1" s="1"/>
  <c r="BN267" i="12" s="1"/>
  <c r="M279" i="1"/>
  <c r="O279" i="1" s="1"/>
  <c r="Q279" i="1" s="1"/>
  <c r="AA279" i="1"/>
  <c r="AC279" i="1" s="1"/>
  <c r="AE279" i="1" s="1"/>
  <c r="T291" i="1"/>
  <c r="V291" i="1" s="1"/>
  <c r="X291" i="1" s="1"/>
  <c r="BX16" i="1"/>
  <c r="BZ16" i="1" s="1"/>
  <c r="CB16" i="1" s="1"/>
  <c r="BQ24" i="1"/>
  <c r="BS24" i="1" s="1"/>
  <c r="BU24" i="1" s="1"/>
  <c r="BJ32" i="1"/>
  <c r="BL32" i="1" s="1"/>
  <c r="BN32" i="1" s="1"/>
  <c r="BC44" i="1"/>
  <c r="BE44" i="1" s="1"/>
  <c r="BG44" i="1" s="1"/>
  <c r="AV68" i="1"/>
  <c r="AX68" i="1" s="1"/>
  <c r="AZ68" i="1" s="1"/>
  <c r="M80" i="1"/>
  <c r="O80" i="1" s="1"/>
  <c r="Q80" i="1" s="1"/>
  <c r="BC108" i="1"/>
  <c r="BE108" i="1" s="1"/>
  <c r="BG108" i="1" s="1"/>
  <c r="M112" i="1"/>
  <c r="O112" i="1" s="1"/>
  <c r="Q112" i="1" s="1"/>
  <c r="M120" i="1"/>
  <c r="O120" i="1" s="1"/>
  <c r="Q120" i="1" s="1"/>
  <c r="M124" i="1"/>
  <c r="O124" i="1" s="1"/>
  <c r="Q124" i="1" s="1"/>
  <c r="BX132" i="1"/>
  <c r="BZ132" i="1" s="1"/>
  <c r="CB132" i="1" s="1"/>
  <c r="AV152" i="1"/>
  <c r="AX152" i="1" s="1"/>
  <c r="AZ152" i="1" s="1"/>
  <c r="BQ152" i="1"/>
  <c r="BS152" i="1" s="1"/>
  <c r="BU152" i="1" s="1"/>
  <c r="M168" i="1"/>
  <c r="O168" i="1" s="1"/>
  <c r="Q168" i="1" s="1"/>
  <c r="BQ188" i="1"/>
  <c r="BS188" i="1" s="1"/>
  <c r="BU188" i="1" s="1"/>
  <c r="BX192" i="1"/>
  <c r="BZ192" i="1" s="1"/>
  <c r="CB192" i="1" s="1"/>
  <c r="T220" i="1"/>
  <c r="V220" i="1" s="1"/>
  <c r="X220" i="1" s="1"/>
  <c r="BQ224" i="1"/>
  <c r="BS224" i="1" s="1"/>
  <c r="BU224" i="1" s="1"/>
  <c r="AA232" i="1"/>
  <c r="AC232" i="1" s="1"/>
  <c r="AE232" i="1" s="1"/>
  <c r="BX232" i="1"/>
  <c r="BZ232" i="1" s="1"/>
  <c r="CB232" i="1" s="1"/>
  <c r="T252" i="1"/>
  <c r="V252" i="1" s="1"/>
  <c r="X252" i="1" s="1"/>
  <c r="BX276" i="1"/>
  <c r="BZ276" i="1" s="1"/>
  <c r="CB276" i="1" s="1"/>
  <c r="M280" i="1"/>
  <c r="O280" i="1" s="1"/>
  <c r="Q280" i="1" s="1"/>
  <c r="BX29" i="1"/>
  <c r="BZ29" i="1" s="1"/>
  <c r="CB29" i="1" s="1"/>
  <c r="AO37" i="1"/>
  <c r="AQ37" i="1" s="1"/>
  <c r="AS37" i="1" s="1"/>
  <c r="M53" i="1"/>
  <c r="O53" i="1" s="1"/>
  <c r="Q53" i="1" s="1"/>
  <c r="BX53" i="1"/>
  <c r="BZ53" i="1" s="1"/>
  <c r="CB53" i="1" s="1"/>
  <c r="AV65" i="1"/>
  <c r="AX65" i="1" s="1"/>
  <c r="AZ65" i="1" s="1"/>
  <c r="AA69" i="1"/>
  <c r="AC69" i="1" s="1"/>
  <c r="AE69" i="1" s="1"/>
  <c r="AA85" i="1"/>
  <c r="AC85" i="1" s="1"/>
  <c r="AE85" i="1" s="1"/>
  <c r="AA89" i="1"/>
  <c r="AC89" i="1" s="1"/>
  <c r="AE89" i="1" s="1"/>
  <c r="AV101" i="1"/>
  <c r="AX101" i="1" s="1"/>
  <c r="AZ101" i="1" s="1"/>
  <c r="BX121" i="1"/>
  <c r="BZ121" i="1" s="1"/>
  <c r="CB121" i="1" s="1"/>
  <c r="T161" i="1"/>
  <c r="V161" i="1" s="1"/>
  <c r="X161" i="1" s="1"/>
  <c r="AV165" i="1"/>
  <c r="AX165" i="1" s="1"/>
  <c r="AZ165" i="1" s="1"/>
  <c r="AV181" i="1"/>
  <c r="AX181" i="1" s="1"/>
  <c r="AZ181" i="1" s="1"/>
  <c r="BC201" i="1"/>
  <c r="BE201" i="1" s="1"/>
  <c r="BG201" i="1" s="1"/>
  <c r="AV213" i="1"/>
  <c r="AX213" i="1" s="1"/>
  <c r="AZ213" i="1" s="1"/>
  <c r="BQ213" i="1"/>
  <c r="BS213" i="1" s="1"/>
  <c r="BU213" i="1" s="1"/>
  <c r="AO217" i="1"/>
  <c r="AQ217" i="1" s="1"/>
  <c r="AS217" i="1" s="1"/>
  <c r="M221" i="1"/>
  <c r="O221" i="1" s="1"/>
  <c r="Q221" i="1" s="1"/>
  <c r="AA237" i="1"/>
  <c r="AC237" i="1" s="1"/>
  <c r="BQ245" i="1"/>
  <c r="BS245" i="1" s="1"/>
  <c r="BU245" i="1" s="1"/>
  <c r="AA253" i="1"/>
  <c r="AC253" i="1" s="1"/>
  <c r="AE253" i="1" s="1"/>
  <c r="AV253" i="1"/>
  <c r="AX253" i="1" s="1"/>
  <c r="AZ253" i="1" s="1"/>
  <c r="BQ253" i="1"/>
  <c r="BS253" i="1" s="1"/>
  <c r="BU253" i="1" s="1"/>
  <c r="BQ265" i="1"/>
  <c r="BS265" i="1" s="1"/>
  <c r="BU265" i="1" s="1"/>
  <c r="BQ277" i="1"/>
  <c r="BS277" i="1" s="1"/>
  <c r="BU277" i="1" s="1"/>
  <c r="M289" i="1"/>
  <c r="O289" i="1" s="1"/>
  <c r="Q289" i="1" s="1"/>
  <c r="BX18" i="1"/>
  <c r="BZ18" i="1" s="1"/>
  <c r="CB18" i="1" s="1"/>
  <c r="BC26" i="1"/>
  <c r="BE26" i="1" s="1"/>
  <c r="BG26" i="1" s="1"/>
  <c r="BC38" i="1"/>
  <c r="BE38" i="1" s="1"/>
  <c r="BG38" i="1" s="1"/>
  <c r="BQ62" i="1"/>
  <c r="BS62" i="1" s="1"/>
  <c r="BU62" i="1" s="1"/>
  <c r="BC106" i="1"/>
  <c r="BE106" i="1" s="1"/>
  <c r="BG106" i="1" s="1"/>
  <c r="AA106" i="1"/>
  <c r="AC106" i="1" s="1"/>
  <c r="AE106" i="1" s="1"/>
  <c r="T118" i="1"/>
  <c r="V118" i="1" s="1"/>
  <c r="BJ126" i="1"/>
  <c r="BL126" i="1" s="1"/>
  <c r="BN126" i="1" s="1"/>
  <c r="BN126" i="12" s="1"/>
  <c r="BI126" i="12" s="1"/>
  <c r="BC142" i="1"/>
  <c r="BE142" i="1" s="1"/>
  <c r="BG142" i="1" s="1"/>
  <c r="BX146" i="1"/>
  <c r="BZ146" i="1" s="1"/>
  <c r="CB146" i="1" s="1"/>
  <c r="AO150" i="1"/>
  <c r="AQ150" i="1" s="1"/>
  <c r="AS150" i="1" s="1"/>
  <c r="AA154" i="1"/>
  <c r="AC154" i="1" s="1"/>
  <c r="AE154" i="1" s="1"/>
  <c r="AO162" i="1"/>
  <c r="AQ162" i="1" s="1"/>
  <c r="AS162" i="1" s="1"/>
  <c r="AO170" i="1"/>
  <c r="AQ170" i="1" s="1"/>
  <c r="AS170" i="1" s="1"/>
  <c r="BJ182" i="1"/>
  <c r="BL182" i="1" s="1"/>
  <c r="BN182" i="1" s="1"/>
  <c r="BX186" i="1"/>
  <c r="BZ186" i="1" s="1"/>
  <c r="CB186" i="1" s="1"/>
  <c r="T194" i="1"/>
  <c r="V194" i="1" s="1"/>
  <c r="X194" i="1" s="1"/>
  <c r="BX194" i="1"/>
  <c r="BZ194" i="1" s="1"/>
  <c r="CB194" i="1" s="1"/>
  <c r="AA198" i="1"/>
  <c r="AC198" i="1" s="1"/>
  <c r="AE198" i="1" s="1"/>
  <c r="V202" i="1"/>
  <c r="X202" i="1" s="1"/>
  <c r="M214" i="1"/>
  <c r="O214" i="1" s="1"/>
  <c r="Q214" i="1" s="1"/>
  <c r="BX214" i="1"/>
  <c r="BZ214" i="1" s="1"/>
  <c r="CB214" i="1" s="1"/>
  <c r="BJ226" i="1"/>
  <c r="AO234" i="1"/>
  <c r="AQ234" i="1" s="1"/>
  <c r="AS234" i="1" s="1"/>
  <c r="BQ242" i="1"/>
  <c r="BS242" i="1" s="1"/>
  <c r="BU242" i="1" s="1"/>
  <c r="BJ250" i="1"/>
  <c r="BL250" i="1" s="1"/>
  <c r="BN250" i="1" s="1"/>
  <c r="BN250" i="12" s="1"/>
  <c r="BI250" i="12" s="1"/>
  <c r="BJ262" i="1"/>
  <c r="BL262" i="1" s="1"/>
  <c r="BN262" i="1" s="1"/>
  <c r="BN262" i="12" s="1"/>
  <c r="BH262" i="12" s="1"/>
  <c r="BJ270" i="1"/>
  <c r="BL270" i="1" s="1"/>
  <c r="BN270" i="1" s="1"/>
  <c r="BN270" i="12" s="1"/>
  <c r="BL270" i="12" s="1"/>
  <c r="AA270" i="1"/>
  <c r="AC270" i="1" s="1"/>
  <c r="AE270" i="1" s="1"/>
  <c r="BJ274" i="1"/>
  <c r="BL274" i="1" s="1"/>
  <c r="BN274" i="1" s="1"/>
  <c r="BJ290" i="1"/>
  <c r="BL290" i="1" s="1"/>
  <c r="BN290" i="1" s="1"/>
  <c r="AV294" i="1"/>
  <c r="AX294" i="1" s="1"/>
  <c r="AZ294" i="1" s="1"/>
  <c r="BJ39" i="1"/>
  <c r="BL39" i="1" s="1"/>
  <c r="BN39" i="1" s="1"/>
  <c r="BN39" i="12" s="1"/>
  <c r="BI39" i="12" s="1"/>
  <c r="V59" i="1"/>
  <c r="X59" i="1" s="1"/>
  <c r="BQ107" i="1"/>
  <c r="BS107" i="1" s="1"/>
  <c r="BU107" i="1" s="1"/>
  <c r="AA123" i="1"/>
  <c r="AC123" i="1" s="1"/>
  <c r="AE123" i="1" s="1"/>
  <c r="BX131" i="1"/>
  <c r="BZ131" i="1" s="1"/>
  <c r="CB131" i="1" s="1"/>
  <c r="BC207" i="1"/>
  <c r="BE207" i="1" s="1"/>
  <c r="BG207" i="1" s="1"/>
  <c r="BX207" i="1"/>
  <c r="BZ207" i="1" s="1"/>
  <c r="CB207" i="1" s="1"/>
  <c r="BJ227" i="1"/>
  <c r="BL227" i="1" s="1"/>
  <c r="BN227" i="1" s="1"/>
  <c r="BN227" i="12" s="1"/>
  <c r="BJ227" i="12" s="1"/>
  <c r="BJ251" i="1"/>
  <c r="BL251" i="1" s="1"/>
  <c r="BN251" i="1" s="1"/>
  <c r="BN251" i="12" s="1"/>
  <c r="BM251" i="12" s="1"/>
  <c r="BC255" i="1"/>
  <c r="BE255" i="1" s="1"/>
  <c r="BG255" i="1" s="1"/>
  <c r="T271" i="1"/>
  <c r="V271" i="1" s="1"/>
  <c r="X271" i="1" s="1"/>
  <c r="AV299" i="1"/>
  <c r="AX299" i="1" s="1"/>
  <c r="AZ299" i="1" s="1"/>
  <c r="BJ8" i="1"/>
  <c r="BL8" i="1" s="1"/>
  <c r="BN8" i="1" s="1"/>
  <c r="BN8" i="12" s="1"/>
  <c r="BJ8" i="12" s="1"/>
  <c r="BJ56" i="1"/>
  <c r="BL56" i="1" s="1"/>
  <c r="BN56" i="1" s="1"/>
  <c r="BC68" i="1"/>
  <c r="BE68" i="1" s="1"/>
  <c r="BG68" i="1" s="1"/>
  <c r="BC80" i="1"/>
  <c r="BE80" i="1" s="1"/>
  <c r="BG80" i="1" s="1"/>
  <c r="AV84" i="1"/>
  <c r="AX84" i="1" s="1"/>
  <c r="AZ84" i="1" s="1"/>
  <c r="BL104" i="1"/>
  <c r="BN104" i="1" s="1"/>
  <c r="BN104" i="12" s="1"/>
  <c r="BK104" i="12" s="1"/>
  <c r="AO152" i="1"/>
  <c r="AQ152" i="1" s="1"/>
  <c r="AS152" i="1" s="1"/>
  <c r="M220" i="1"/>
  <c r="O220" i="1" s="1"/>
  <c r="Q220" i="1" s="1"/>
  <c r="AC224" i="1"/>
  <c r="AE224" i="1" s="1"/>
  <c r="T224" i="1"/>
  <c r="V224" i="1" s="1"/>
  <c r="BJ228" i="1"/>
  <c r="BL228" i="1" s="1"/>
  <c r="BN228" i="1" s="1"/>
  <c r="BN228" i="12" s="1"/>
  <c r="BK228" i="12" s="1"/>
  <c r="T240" i="1"/>
  <c r="V240" i="1" s="1"/>
  <c r="X240" i="1" s="1"/>
  <c r="BX260" i="1"/>
  <c r="BZ260" i="1" s="1"/>
  <c r="CB260" i="1" s="1"/>
  <c r="BQ268" i="1"/>
  <c r="BS268" i="1" s="1"/>
  <c r="BU268" i="1" s="1"/>
  <c r="BX21" i="1"/>
  <c r="BZ21" i="1" s="1"/>
  <c r="CB21" i="1" s="1"/>
  <c r="V53" i="1"/>
  <c r="X53" i="1" s="1"/>
  <c r="BX61" i="1"/>
  <c r="BZ61" i="1" s="1"/>
  <c r="CB61" i="1" s="1"/>
  <c r="BQ93" i="1"/>
  <c r="BS93" i="1" s="1"/>
  <c r="BU93" i="1" s="1"/>
  <c r="M145" i="1"/>
  <c r="O145" i="1" s="1"/>
  <c r="Q145" i="1" s="1"/>
  <c r="BQ145" i="1"/>
  <c r="BS145" i="1" s="1"/>
  <c r="BU145" i="1" s="1"/>
  <c r="BJ149" i="1"/>
  <c r="BL149" i="1" s="1"/>
  <c r="BN149" i="1" s="1"/>
  <c r="BN149" i="12" s="1"/>
  <c r="BM149" i="12" s="1"/>
  <c r="O185" i="1"/>
  <c r="Q185" i="1" s="1"/>
  <c r="AS185" i="1"/>
  <c r="BJ197" i="1"/>
  <c r="BL197" i="1" s="1"/>
  <c r="BN197" i="1" s="1"/>
  <c r="BN197" i="12" s="1"/>
  <c r="T197" i="1"/>
  <c r="V197" i="1" s="1"/>
  <c r="X197" i="1" s="1"/>
  <c r="BL217" i="1"/>
  <c r="BN217" i="1" s="1"/>
  <c r="BN217" i="12" s="1"/>
  <c r="BJ217" i="12" s="1"/>
  <c r="M229" i="1"/>
  <c r="O229" i="1" s="1"/>
  <c r="Q229" i="1" s="1"/>
  <c r="M241" i="1"/>
  <c r="O241" i="1" s="1"/>
  <c r="Q241" i="1" s="1"/>
  <c r="BJ257" i="1"/>
  <c r="BL257" i="1" s="1"/>
  <c r="BN257" i="1" s="1"/>
  <c r="BN257" i="12" s="1"/>
  <c r="BH257" i="12" s="1"/>
  <c r="M257" i="1"/>
  <c r="O257" i="1" s="1"/>
  <c r="Q257" i="1" s="1"/>
  <c r="BX297" i="1"/>
  <c r="BZ297" i="1" s="1"/>
  <c r="CB297" i="1" s="1"/>
  <c r="BQ10" i="1"/>
  <c r="BS10" i="1" s="1"/>
  <c r="BU10" i="1" s="1"/>
  <c r="AO18" i="1"/>
  <c r="AQ18" i="1" s="1"/>
  <c r="AS18" i="1" s="1"/>
  <c r="BJ58" i="1"/>
  <c r="BL58" i="1" s="1"/>
  <c r="BN58" i="1" s="1"/>
  <c r="BN58" i="12" s="1"/>
  <c r="BL58" i="12" s="1"/>
  <c r="AA98" i="1"/>
  <c r="AC98" i="1" s="1"/>
  <c r="AE98" i="1" s="1"/>
  <c r="BC118" i="1"/>
  <c r="BE118" i="1" s="1"/>
  <c r="BG118" i="1" s="1"/>
  <c r="AS138" i="1"/>
  <c r="AA178" i="1"/>
  <c r="AC178" i="1" s="1"/>
  <c r="AE178" i="1" s="1"/>
  <c r="BE206" i="1"/>
  <c r="BG206" i="1" s="1"/>
  <c r="AV210" i="1"/>
  <c r="AX210" i="1" s="1"/>
  <c r="AZ210" i="1" s="1"/>
  <c r="BX266" i="1"/>
  <c r="BZ266" i="1" s="1"/>
  <c r="CB266" i="1" s="1"/>
  <c r="O282" i="1"/>
  <c r="Q282" i="1" s="1"/>
  <c r="AA286" i="1"/>
  <c r="AC286" i="1" s="1"/>
  <c r="AE286" i="1" s="1"/>
  <c r="M290" i="1"/>
  <c r="O290" i="1" s="1"/>
  <c r="Q290" i="1" s="1"/>
  <c r="AO23" i="1"/>
  <c r="AQ23" i="1" s="1"/>
  <c r="AS23" i="1" s="1"/>
  <c r="BC23" i="1"/>
  <c r="BE23" i="1" s="1"/>
  <c r="BG23" i="1" s="1"/>
  <c r="T131" i="1"/>
  <c r="V131" i="1" s="1"/>
  <c r="X131" i="1" s="1"/>
  <c r="BQ267" i="1"/>
  <c r="BS267" i="1" s="1"/>
  <c r="BU267" i="1" s="1"/>
  <c r="T283" i="1"/>
  <c r="V283" i="1" s="1"/>
  <c r="X283" i="1" s="1"/>
  <c r="AA212" i="1"/>
  <c r="AC212" i="1" s="1"/>
  <c r="AE212" i="1" s="1"/>
  <c r="M216" i="1"/>
  <c r="O216" i="1" s="1"/>
  <c r="Q216" i="1" s="1"/>
  <c r="M228" i="1"/>
  <c r="O228" i="1" s="1"/>
  <c r="Q228" i="1" s="1"/>
  <c r="AO236" i="1"/>
  <c r="AQ236" i="1" s="1"/>
  <c r="AS236" i="1" s="1"/>
  <c r="Q268" i="1"/>
  <c r="BQ41" i="1"/>
  <c r="BS41" i="1" s="1"/>
  <c r="BU41" i="1" s="1"/>
  <c r="AO65" i="1"/>
  <c r="AQ65" i="1" s="1"/>
  <c r="AS65" i="1" s="1"/>
  <c r="T77" i="1"/>
  <c r="V77" i="1" s="1"/>
  <c r="X77" i="1" s="1"/>
  <c r="AO209" i="1"/>
  <c r="AQ209" i="1" s="1"/>
  <c r="AS209" i="1" s="1"/>
  <c r="M269" i="1"/>
  <c r="O38" i="1"/>
  <c r="Q38" i="1" s="1"/>
  <c r="BJ122" i="1"/>
  <c r="BL122" i="1" s="1"/>
  <c r="BN122" i="1" s="1"/>
  <c r="BN122" i="12" s="1"/>
  <c r="BC162" i="1"/>
  <c r="BE162" i="1" s="1"/>
  <c r="BG162" i="1" s="1"/>
  <c r="AV166" i="1"/>
  <c r="AX166" i="1" s="1"/>
  <c r="AZ166" i="1" s="1"/>
  <c r="BE218" i="1"/>
  <c r="O230" i="1"/>
  <c r="Q230" i="1" s="1"/>
  <c r="BG230" i="1"/>
  <c r="AV258" i="1"/>
  <c r="AX258" i="1" s="1"/>
  <c r="AZ258" i="1" s="1"/>
  <c r="BE258" i="1"/>
  <c r="BG258" i="1" s="1"/>
  <c r="M262" i="1"/>
  <c r="O262" i="1" s="1"/>
  <c r="Q262" i="1" s="1"/>
  <c r="T290" i="1"/>
  <c r="V290" i="1" s="1"/>
  <c r="X290" i="1" s="1"/>
  <c r="BJ7" i="1"/>
  <c r="BL7" i="1" s="1"/>
  <c r="BN7" i="1" s="1"/>
  <c r="BN7" i="12" s="1"/>
  <c r="BI7" i="12" s="1"/>
  <c r="AO7" i="1"/>
  <c r="AQ7" i="1" s="1"/>
  <c r="AV47" i="1"/>
  <c r="AX47" i="1" s="1"/>
  <c r="AZ47" i="1" s="1"/>
  <c r="BE47" i="1"/>
  <c r="BX47" i="1"/>
  <c r="BZ47" i="1" s="1"/>
  <c r="CB47" i="1" s="1"/>
  <c r="BQ71" i="1"/>
  <c r="BS71" i="1" s="1"/>
  <c r="BU71" i="1" s="1"/>
  <c r="BQ95" i="1"/>
  <c r="BS95" i="1" s="1"/>
  <c r="BU95" i="1" s="1"/>
  <c r="BX99" i="1"/>
  <c r="BZ99" i="1" s="1"/>
  <c r="CB99" i="1" s="1"/>
  <c r="BX111" i="1"/>
  <c r="BZ111" i="1" s="1"/>
  <c r="CB111" i="1" s="1"/>
  <c r="BJ115" i="1"/>
  <c r="BL115" i="1" s="1"/>
  <c r="BN115" i="1" s="1"/>
  <c r="BN115" i="12" s="1"/>
  <c r="BM115" i="12" s="1"/>
  <c r="BJ131" i="1"/>
  <c r="BL131" i="1" s="1"/>
  <c r="BN131" i="1" s="1"/>
  <c r="AO131" i="1"/>
  <c r="AQ131" i="1" s="1"/>
  <c r="AS131" i="1" s="1"/>
  <c r="AV147" i="1"/>
  <c r="AX147" i="1" s="1"/>
  <c r="AZ147" i="1" s="1"/>
  <c r="BC151" i="1"/>
  <c r="BE151" i="1" s="1"/>
  <c r="BG151" i="1" s="1"/>
  <c r="BX151" i="1"/>
  <c r="BZ151" i="1" s="1"/>
  <c r="CB151" i="1" s="1"/>
  <c r="T171" i="1"/>
  <c r="V171" i="1" s="1"/>
  <c r="X171" i="1" s="1"/>
  <c r="BX171" i="1"/>
  <c r="BZ171" i="1" s="1"/>
  <c r="CB171" i="1" s="1"/>
  <c r="AO235" i="1"/>
  <c r="AQ235" i="1" s="1"/>
  <c r="AA259" i="1"/>
  <c r="AC259" i="1" s="1"/>
  <c r="AE259" i="1" s="1"/>
  <c r="AV259" i="1"/>
  <c r="AX259" i="1" s="1"/>
  <c r="AZ259" i="1" s="1"/>
  <c r="BC283" i="1"/>
  <c r="BE283" i="1" s="1"/>
  <c r="BG283" i="1" s="1"/>
  <c r="M287" i="1"/>
  <c r="O287" i="1" s="1"/>
  <c r="Q287" i="1" s="1"/>
  <c r="BQ287" i="1"/>
  <c r="BS287" i="1" s="1"/>
  <c r="BU287" i="1" s="1"/>
  <c r="AA291" i="1"/>
  <c r="AC291" i="1" s="1"/>
  <c r="AE291" i="1" s="1"/>
  <c r="BC295" i="1"/>
  <c r="BE295" i="1" s="1"/>
  <c r="BG295" i="1" s="1"/>
  <c r="M303" i="1"/>
  <c r="O303" i="1" s="1"/>
  <c r="Q303" i="1" s="1"/>
  <c r="BQ32" i="1"/>
  <c r="BS32" i="1" s="1"/>
  <c r="BU32" i="1" s="1"/>
  <c r="BQ44" i="1"/>
  <c r="BS44" i="1" s="1"/>
  <c r="BU44" i="1" s="1"/>
  <c r="BX88" i="1"/>
  <c r="BZ88" i="1" s="1"/>
  <c r="CB88" i="1" s="1"/>
  <c r="BJ96" i="1"/>
  <c r="BL96" i="1" s="1"/>
  <c r="BN96" i="1" s="1"/>
  <c r="BN96" i="12" s="1"/>
  <c r="BH96" i="12" s="1"/>
  <c r="T108" i="1"/>
  <c r="V108" i="1" s="1"/>
  <c r="X108" i="1" s="1"/>
  <c r="BS112" i="1"/>
  <c r="BU112" i="1" s="1"/>
  <c r="BC128" i="1"/>
  <c r="BE128" i="1" s="1"/>
  <c r="BG128" i="1" s="1"/>
  <c r="AV136" i="1"/>
  <c r="AX136" i="1" s="1"/>
  <c r="AZ136" i="1" s="1"/>
  <c r="AA172" i="1"/>
  <c r="AC172" i="1" s="1"/>
  <c r="AE172" i="1" s="1"/>
  <c r="M180" i="1"/>
  <c r="O180" i="1" s="1"/>
  <c r="Q180" i="1" s="1"/>
  <c r="BQ180" i="1"/>
  <c r="BS180" i="1" s="1"/>
  <c r="BU180" i="1" s="1"/>
  <c r="BJ192" i="1"/>
  <c r="BL192" i="1" s="1"/>
  <c r="BN192" i="1" s="1"/>
  <c r="BN192" i="12" s="1"/>
  <c r="BH192" i="12" s="1"/>
  <c r="M196" i="1"/>
  <c r="O196" i="1" s="1"/>
  <c r="Q196" i="1" s="1"/>
  <c r="BQ196" i="1"/>
  <c r="BS196" i="1" s="1"/>
  <c r="BU196" i="1" s="1"/>
  <c r="T200" i="1"/>
  <c r="V200" i="1" s="1"/>
  <c r="X200" i="1" s="1"/>
  <c r="AO220" i="1"/>
  <c r="AQ220" i="1" s="1"/>
  <c r="AS220" i="1" s="1"/>
  <c r="BC232" i="1"/>
  <c r="BE232" i="1" s="1"/>
  <c r="BG232" i="1" s="1"/>
  <c r="BJ252" i="1"/>
  <c r="BL252" i="1" s="1"/>
  <c r="BN252" i="1" s="1"/>
  <c r="BN252" i="12" s="1"/>
  <c r="BK252" i="12" s="1"/>
  <c r="BQ252" i="1"/>
  <c r="BS252" i="1" s="1"/>
  <c r="BU252" i="1" s="1"/>
  <c r="M264" i="1"/>
  <c r="O264" i="1" s="1"/>
  <c r="Q264" i="1" s="1"/>
  <c r="AA268" i="1"/>
  <c r="AC268" i="1" s="1"/>
  <c r="AE268" i="1" s="1"/>
  <c r="T288" i="1"/>
  <c r="V288" i="1" s="1"/>
  <c r="X288" i="1" s="1"/>
  <c r="AO288" i="1"/>
  <c r="AQ288" i="1" s="1"/>
  <c r="AS288" i="1" s="1"/>
  <c r="AO292" i="1"/>
  <c r="AQ292" i="1" s="1"/>
  <c r="AS292" i="1" s="1"/>
  <c r="AO296" i="1"/>
  <c r="AQ296" i="1" s="1"/>
  <c r="AS296" i="1" s="1"/>
  <c r="BQ9" i="1"/>
  <c r="BS9" i="1" s="1"/>
  <c r="BU9" i="1" s="1"/>
  <c r="BX9" i="1"/>
  <c r="BZ9" i="1" s="1"/>
  <c r="CB9" i="1" s="1"/>
  <c r="AO21" i="1"/>
  <c r="AQ21" i="1" s="1"/>
  <c r="AS21" i="1" s="1"/>
  <c r="M25" i="1"/>
  <c r="O25" i="1" s="1"/>
  <c r="Q25" i="1" s="1"/>
  <c r="M33" i="1"/>
  <c r="O33" i="1" s="1"/>
  <c r="Q33" i="1" s="1"/>
  <c r="AA53" i="1"/>
  <c r="AC53" i="1" s="1"/>
  <c r="AE53" i="1" s="1"/>
  <c r="BJ57" i="1"/>
  <c r="BL57" i="1" s="1"/>
  <c r="BN57" i="1" s="1"/>
  <c r="BN57" i="12" s="1"/>
  <c r="BK57" i="12" s="1"/>
  <c r="M61" i="1"/>
  <c r="AA81" i="1"/>
  <c r="AC81" i="1" s="1"/>
  <c r="AE81" i="1" s="1"/>
  <c r="AV89" i="1"/>
  <c r="AX89" i="1" s="1"/>
  <c r="AZ89" i="1" s="1"/>
  <c r="T89" i="1"/>
  <c r="V89" i="1" s="1"/>
  <c r="X89" i="1" s="1"/>
  <c r="BX89" i="1"/>
  <c r="BZ89" i="1" s="1"/>
  <c r="CB89" i="1" s="1"/>
  <c r="T101" i="1"/>
  <c r="V101" i="1" s="1"/>
  <c r="X101" i="1" s="1"/>
  <c r="AO105" i="1"/>
  <c r="AQ105" i="1" s="1"/>
  <c r="AS105" i="1" s="1"/>
  <c r="BX109" i="1"/>
  <c r="BZ109" i="1" s="1"/>
  <c r="CB109" i="1" s="1"/>
  <c r="AV113" i="1"/>
  <c r="AX113" i="1" s="1"/>
  <c r="AZ113" i="1" s="1"/>
  <c r="AA121" i="1"/>
  <c r="AC121" i="1" s="1"/>
  <c r="AE121" i="1" s="1"/>
  <c r="T121" i="1"/>
  <c r="V121" i="1" s="1"/>
  <c r="X121" i="1" s="1"/>
  <c r="AV157" i="1"/>
  <c r="AX157" i="1" s="1"/>
  <c r="AZ157" i="1" s="1"/>
  <c r="AV173" i="1"/>
  <c r="AX173" i="1" s="1"/>
  <c r="AZ173" i="1" s="1"/>
  <c r="T185" i="1"/>
  <c r="V185" i="1" s="1"/>
  <c r="X185" i="1" s="1"/>
  <c r="AV185" i="1"/>
  <c r="AX185" i="1" s="1"/>
  <c r="AZ185" i="1" s="1"/>
  <c r="T205" i="1"/>
  <c r="V205" i="1" s="1"/>
  <c r="X205" i="1" s="1"/>
  <c r="BC209" i="1"/>
  <c r="BE209" i="1" s="1"/>
  <c r="BG209" i="1" s="1"/>
  <c r="T233" i="1"/>
  <c r="V233" i="1" s="1"/>
  <c r="X233" i="1" s="1"/>
  <c r="T237" i="1"/>
  <c r="V237" i="1" s="1"/>
  <c r="X237" i="1" s="1"/>
  <c r="M245" i="1"/>
  <c r="O245" i="1" s="1"/>
  <c r="Q245" i="1" s="1"/>
  <c r="BJ269" i="1"/>
  <c r="BL269" i="1" s="1"/>
  <c r="BN269" i="1" s="1"/>
  <c r="BN269" i="12" s="1"/>
  <c r="BM269" i="12" s="1"/>
  <c r="BJ277" i="1"/>
  <c r="BL277" i="1" s="1"/>
  <c r="BN277" i="1" s="1"/>
  <c r="BN277" i="12" s="1"/>
  <c r="BK277" i="12" s="1"/>
  <c r="AV277" i="1"/>
  <c r="AX277" i="1" s="1"/>
  <c r="AZ277" i="1" s="1"/>
  <c r="AX285" i="1"/>
  <c r="AZ285" i="1" s="1"/>
  <c r="AA289" i="1"/>
  <c r="AC289" i="1" s="1"/>
  <c r="AE289" i="1" s="1"/>
  <c r="BC289" i="1"/>
  <c r="BE289" i="1" s="1"/>
  <c r="BG289" i="1" s="1"/>
  <c r="M297" i="1"/>
  <c r="O297" i="1" s="1"/>
  <c r="Q297" i="1" s="1"/>
  <c r="BQ6" i="1"/>
  <c r="BS6" i="1" s="1"/>
  <c r="BU6" i="1" s="1"/>
  <c r="BQ14" i="1"/>
  <c r="BS14" i="1" s="1"/>
  <c r="BU14" i="1" s="1"/>
  <c r="M18" i="1"/>
  <c r="O18" i="1" s="1"/>
  <c r="Q18" i="1" s="1"/>
  <c r="AV18" i="1"/>
  <c r="AX18" i="1" s="1"/>
  <c r="AZ18" i="1" s="1"/>
  <c r="AV34" i="1"/>
  <c r="AX34" i="1" s="1"/>
  <c r="AZ34" i="1" s="1"/>
  <c r="M46" i="1"/>
  <c r="O46" i="1" s="1"/>
  <c r="Q46" i="1" s="1"/>
  <c r="AA46" i="1"/>
  <c r="AC46" i="1" s="1"/>
  <c r="AE46" i="1" s="1"/>
  <c r="BQ46" i="1"/>
  <c r="BS46" i="1" s="1"/>
  <c r="BU46" i="1" s="1"/>
  <c r="T66" i="1"/>
  <c r="V66" i="1" s="1"/>
  <c r="X66" i="1" s="1"/>
  <c r="M74" i="1"/>
  <c r="O74" i="1" s="1"/>
  <c r="Q74" i="1" s="1"/>
  <c r="AV74" i="1"/>
  <c r="AX74" i="1" s="1"/>
  <c r="AZ74" i="1" s="1"/>
  <c r="O90" i="1"/>
  <c r="Q90" i="1" s="1"/>
  <c r="M106" i="1"/>
  <c r="O106" i="1" s="1"/>
  <c r="Q106" i="1" s="1"/>
  <c r="AA130" i="1"/>
  <c r="AC130" i="1" s="1"/>
  <c r="AE130" i="1" s="1"/>
  <c r="BX142" i="1"/>
  <c r="BZ142" i="1" s="1"/>
  <c r="CB142" i="1" s="1"/>
  <c r="AV154" i="1"/>
  <c r="AX154" i="1" s="1"/>
  <c r="AZ154" i="1" s="1"/>
  <c r="BJ190" i="1"/>
  <c r="BL190" i="1" s="1"/>
  <c r="BN190" i="1" s="1"/>
  <c r="BN190" i="12" s="1"/>
  <c r="BH190" i="12" s="1"/>
  <c r="AA194" i="1"/>
  <c r="AC194" i="1" s="1"/>
  <c r="AE194" i="1" s="1"/>
  <c r="T218" i="1"/>
  <c r="V218" i="1" s="1"/>
  <c r="X218" i="1" s="1"/>
  <c r="AV222" i="1"/>
  <c r="AX222" i="1" s="1"/>
  <c r="AZ222" i="1" s="1"/>
  <c r="BQ238" i="1"/>
  <c r="BS238" i="1" s="1"/>
  <c r="BU238" i="1" s="1"/>
  <c r="BJ242" i="1"/>
  <c r="BL242" i="1" s="1"/>
  <c r="BN242" i="1" s="1"/>
  <c r="AX266" i="1"/>
  <c r="AZ266" i="1" s="1"/>
  <c r="BQ266" i="1"/>
  <c r="BS266" i="1" s="1"/>
  <c r="BU266" i="1" s="1"/>
  <c r="AA7" i="1"/>
  <c r="AC7" i="1" s="1"/>
  <c r="AE7" i="1" s="1"/>
  <c r="BC31" i="1"/>
  <c r="BE31" i="1" s="1"/>
  <c r="BG31" i="1" s="1"/>
  <c r="M39" i="1"/>
  <c r="O39" i="1" s="1"/>
  <c r="Q39" i="1" s="1"/>
  <c r="M7" i="1"/>
  <c r="O7" i="1" s="1"/>
  <c r="Q7" i="1" s="1"/>
  <c r="M11" i="1"/>
  <c r="O11" i="1" s="1"/>
  <c r="Q11" i="1" s="1"/>
  <c r="M15" i="1"/>
  <c r="O15" i="1" s="1"/>
  <c r="Q15" i="1" s="1"/>
  <c r="M23" i="1"/>
  <c r="O23" i="1" s="1"/>
  <c r="Q23" i="1" s="1"/>
  <c r="BX31" i="1"/>
  <c r="BZ31" i="1" s="1"/>
  <c r="CB31" i="1" s="1"/>
  <c r="M43" i="1"/>
  <c r="O43" i="1" s="1"/>
  <c r="Q43" i="1" s="1"/>
  <c r="AO67" i="1"/>
  <c r="AQ67" i="1" s="1"/>
  <c r="AS67" i="1" s="1"/>
  <c r="BJ15" i="1"/>
  <c r="BL15" i="1" s="1"/>
  <c r="BN15" i="1" s="1"/>
  <c r="T19" i="1"/>
  <c r="V19" i="1" s="1"/>
  <c r="X19" i="1" s="1"/>
  <c r="AV39" i="1"/>
  <c r="AX39" i="1" s="1"/>
  <c r="AZ39" i="1" s="1"/>
  <c r="AV43" i="1"/>
  <c r="AX43" i="1" s="1"/>
  <c r="AZ43" i="1" s="1"/>
  <c r="BC51" i="1"/>
  <c r="BE51" i="1" s="1"/>
  <c r="BG51" i="1" s="1"/>
  <c r="AX7" i="1"/>
  <c r="AZ7" i="1" s="1"/>
  <c r="T11" i="1"/>
  <c r="V11" i="1" s="1"/>
  <c r="X11" i="1" s="1"/>
  <c r="AO11" i="1"/>
  <c r="AQ11" i="1" s="1"/>
  <c r="AS11" i="1" s="1"/>
  <c r="AX23" i="1"/>
  <c r="AZ23" i="1" s="1"/>
  <c r="AV55" i="1"/>
  <c r="AX55" i="1" s="1"/>
  <c r="AZ55" i="1" s="1"/>
  <c r="AO63" i="1"/>
  <c r="AQ63" i="1" s="1"/>
  <c r="AS63" i="1" s="1"/>
  <c r="AX11" i="1"/>
  <c r="AZ11" i="1" s="1"/>
  <c r="BQ15" i="1"/>
  <c r="BS15" i="1" s="1"/>
  <c r="BU15" i="1" s="1"/>
  <c r="T23" i="1"/>
  <c r="V23" i="1" s="1"/>
  <c r="X23" i="1" s="1"/>
  <c r="BJ31" i="1"/>
  <c r="BL31" i="1" s="1"/>
  <c r="BN31" i="1" s="1"/>
  <c r="BQ31" i="1"/>
  <c r="BS31" i="1" s="1"/>
  <c r="BU31" i="1" s="1"/>
  <c r="AC55" i="1"/>
  <c r="AE55" i="1" s="1"/>
  <c r="AO55" i="1"/>
  <c r="AQ55" i="1" s="1"/>
  <c r="AS55" i="1" s="1"/>
  <c r="BQ59" i="1"/>
  <c r="BS59" i="1" s="1"/>
  <c r="BU59" i="1" s="1"/>
  <c r="BQ7" i="1"/>
  <c r="BS7" i="1" s="1"/>
  <c r="BU7" i="1" s="1"/>
  <c r="BC11" i="1"/>
  <c r="BE11" i="1" s="1"/>
  <c r="BG11" i="1" s="1"/>
  <c r="BC39" i="1"/>
  <c r="BE39" i="1" s="1"/>
  <c r="BG39" i="1" s="1"/>
  <c r="BL47" i="1"/>
  <c r="BN47" i="1" s="1"/>
  <c r="BN47" i="12" s="1"/>
  <c r="BI47" i="12" s="1"/>
  <c r="AO51" i="1"/>
  <c r="AQ51" i="1" s="1"/>
  <c r="AS51" i="1" s="1"/>
  <c r="M19" i="1"/>
  <c r="O19" i="1" s="1"/>
  <c r="Q19" i="1" s="1"/>
  <c r="BJ35" i="1"/>
  <c r="BL35" i="1" s="1"/>
  <c r="BN35" i="1" s="1"/>
  <c r="BN35" i="12" s="1"/>
  <c r="BM35" i="12" s="1"/>
  <c r="BJ43" i="1"/>
  <c r="AA43" i="1"/>
  <c r="AC43" i="1" s="1"/>
  <c r="AE43" i="1" s="1"/>
  <c r="BC59" i="1"/>
  <c r="BE59" i="1" s="1"/>
  <c r="BG59" i="1" s="1"/>
  <c r="M59" i="1"/>
  <c r="O59" i="1" s="1"/>
  <c r="Q59" i="1" s="1"/>
  <c r="M63" i="1"/>
  <c r="O63" i="1" s="1"/>
  <c r="Q63" i="1" s="1"/>
  <c r="T75" i="1"/>
  <c r="V75" i="1" s="1"/>
  <c r="X75" i="1" s="1"/>
  <c r="BQ79" i="1"/>
  <c r="BS79" i="1" s="1"/>
  <c r="BU79" i="1" s="1"/>
  <c r="AA91" i="1"/>
  <c r="AC91" i="1" s="1"/>
  <c r="AE91" i="1" s="1"/>
  <c r="BC91" i="1"/>
  <c r="BE91" i="1" s="1"/>
  <c r="BJ95" i="1"/>
  <c r="BL95" i="1" s="1"/>
  <c r="BN95" i="1" s="1"/>
  <c r="BN95" i="12" s="1"/>
  <c r="BI95" i="12" s="1"/>
  <c r="BX95" i="1"/>
  <c r="BZ95" i="1" s="1"/>
  <c r="CB95" i="1" s="1"/>
  <c r="AA99" i="1"/>
  <c r="AC99" i="1" s="1"/>
  <c r="AE99" i="1" s="1"/>
  <c r="M99" i="1"/>
  <c r="O99" i="1" s="1"/>
  <c r="Q99" i="1" s="1"/>
  <c r="AO115" i="1"/>
  <c r="AQ115" i="1" s="1"/>
  <c r="AS115" i="1" s="1"/>
  <c r="M119" i="1"/>
  <c r="O119" i="1" s="1"/>
  <c r="Q119" i="1" s="1"/>
  <c r="AA127" i="1"/>
  <c r="AC127" i="1" s="1"/>
  <c r="AE127" i="1" s="1"/>
  <c r="AO135" i="1"/>
  <c r="AQ135" i="1" s="1"/>
  <c r="M135" i="1"/>
  <c r="O135" i="1" s="1"/>
  <c r="Q135" i="1" s="1"/>
  <c r="BC135" i="1"/>
  <c r="BE135" i="1" s="1"/>
  <c r="BG135" i="1" s="1"/>
  <c r="AO167" i="1"/>
  <c r="AQ167" i="1" s="1"/>
  <c r="AS167" i="1" s="1"/>
  <c r="AV179" i="1"/>
  <c r="AX179" i="1" s="1"/>
  <c r="AZ179" i="1" s="1"/>
  <c r="BJ191" i="1"/>
  <c r="BL191" i="1" s="1"/>
  <c r="BN191" i="1" s="1"/>
  <c r="BN191" i="12" s="1"/>
  <c r="BM191" i="12" s="1"/>
  <c r="BX191" i="1"/>
  <c r="BZ191" i="1" s="1"/>
  <c r="CB191" i="1" s="1"/>
  <c r="BC195" i="1"/>
  <c r="BE195" i="1" s="1"/>
  <c r="BG195" i="1" s="1"/>
  <c r="AV203" i="1"/>
  <c r="AX203" i="1" s="1"/>
  <c r="AZ203" i="1" s="1"/>
  <c r="AO207" i="1"/>
  <c r="AQ207" i="1" s="1"/>
  <c r="AS207" i="1" s="1"/>
  <c r="BQ207" i="1"/>
  <c r="BS207" i="1" s="1"/>
  <c r="BU207" i="1" s="1"/>
  <c r="AA211" i="1"/>
  <c r="AC211" i="1" s="1"/>
  <c r="AE211" i="1" s="1"/>
  <c r="BX219" i="1"/>
  <c r="BZ219" i="1" s="1"/>
  <c r="CB219" i="1" s="1"/>
  <c r="O223" i="1"/>
  <c r="Q223" i="1" s="1"/>
  <c r="BC223" i="1"/>
  <c r="BE223" i="1" s="1"/>
  <c r="BG223" i="1" s="1"/>
  <c r="AA263" i="1"/>
  <c r="AC263" i="1" s="1"/>
  <c r="AE263" i="1" s="1"/>
  <c r="T279" i="1"/>
  <c r="V279" i="1" s="1"/>
  <c r="X279" i="1" s="1"/>
  <c r="BX279" i="1"/>
  <c r="BZ279" i="1" s="1"/>
  <c r="CB279" i="1" s="1"/>
  <c r="M283" i="1"/>
  <c r="O283" i="1" s="1"/>
  <c r="Q283" i="1" s="1"/>
  <c r="BC291" i="1"/>
  <c r="BE291" i="1" s="1"/>
  <c r="BG291" i="1" s="1"/>
  <c r="BQ295" i="1"/>
  <c r="BS295" i="1" s="1"/>
  <c r="BU295" i="1" s="1"/>
  <c r="BJ299" i="1"/>
  <c r="BL299" i="1" s="1"/>
  <c r="BN299" i="1" s="1"/>
  <c r="AV303" i="1"/>
  <c r="AX303" i="1" s="1"/>
  <c r="AZ303" i="1" s="1"/>
  <c r="M8" i="1"/>
  <c r="O8" i="1" s="1"/>
  <c r="Q8" i="1" s="1"/>
  <c r="AA12" i="1"/>
  <c r="AC12" i="1" s="1"/>
  <c r="AE12" i="1" s="1"/>
  <c r="T12" i="1"/>
  <c r="V12" i="1" s="1"/>
  <c r="X12" i="1" s="1"/>
  <c r="AO28" i="1"/>
  <c r="AQ28" i="1" s="1"/>
  <c r="AS28" i="1" s="1"/>
  <c r="BJ36" i="1"/>
  <c r="BL36" i="1" s="1"/>
  <c r="BN36" i="1" s="1"/>
  <c r="BC40" i="1"/>
  <c r="BE40" i="1" s="1"/>
  <c r="BG40" i="1" s="1"/>
  <c r="M56" i="1"/>
  <c r="O56" i="1" s="1"/>
  <c r="Q56" i="1" s="1"/>
  <c r="BQ56" i="1"/>
  <c r="BS56" i="1" s="1"/>
  <c r="BU56" i="1" s="1"/>
  <c r="AA112" i="1"/>
  <c r="AC112" i="1" s="1"/>
  <c r="AE112" i="1" s="1"/>
  <c r="BC148" i="1"/>
  <c r="BE148" i="1" s="1"/>
  <c r="BG148" i="1" s="1"/>
  <c r="AX148" i="1"/>
  <c r="AZ148" i="1" s="1"/>
  <c r="AX63" i="1"/>
  <c r="AZ63" i="1" s="1"/>
  <c r="AO87" i="1"/>
  <c r="AQ87" i="1" s="1"/>
  <c r="AS87" i="1" s="1"/>
  <c r="BC115" i="1"/>
  <c r="BE115" i="1" s="1"/>
  <c r="BG115" i="1" s="1"/>
  <c r="AO155" i="1"/>
  <c r="AQ155" i="1" s="1"/>
  <c r="AS155" i="1" s="1"/>
  <c r="BZ175" i="1"/>
  <c r="CB175" i="1" s="1"/>
  <c r="AA223" i="1"/>
  <c r="AC223" i="1" s="1"/>
  <c r="AE223" i="1" s="1"/>
  <c r="AA227" i="1"/>
  <c r="AC227" i="1" s="1"/>
  <c r="AE227" i="1" s="1"/>
  <c r="BX227" i="1"/>
  <c r="BZ227" i="1" s="1"/>
  <c r="CB227" i="1" s="1"/>
  <c r="M231" i="1"/>
  <c r="O231" i="1" s="1"/>
  <c r="Q231" i="1" s="1"/>
  <c r="M255" i="1"/>
  <c r="O255" i="1" s="1"/>
  <c r="Q255" i="1" s="1"/>
  <c r="BX12" i="1"/>
  <c r="BZ12" i="1" s="1"/>
  <c r="CB12" i="1" s="1"/>
  <c r="BC28" i="1"/>
  <c r="BE28" i="1" s="1"/>
  <c r="BG28" i="1" s="1"/>
  <c r="AV28" i="1"/>
  <c r="AX28" i="1" s="1"/>
  <c r="AZ28" i="1" s="1"/>
  <c r="AO76" i="1"/>
  <c r="AQ76" i="1" s="1"/>
  <c r="AS76" i="1" s="1"/>
  <c r="AV92" i="1"/>
  <c r="AX92" i="1" s="1"/>
  <c r="AZ92" i="1" s="1"/>
  <c r="M195" i="1"/>
  <c r="O195" i="1" s="1"/>
  <c r="Q195" i="1" s="1"/>
  <c r="BJ44" i="1"/>
  <c r="BL44" i="1" s="1"/>
  <c r="BN44" i="1" s="1"/>
  <c r="BN44" i="12" s="1"/>
  <c r="BM44" i="12" s="1"/>
  <c r="BX55" i="1"/>
  <c r="BZ55" i="1" s="1"/>
  <c r="CB55" i="1" s="1"/>
  <c r="T103" i="1"/>
  <c r="V103" i="1" s="1"/>
  <c r="X103" i="1" s="1"/>
  <c r="BJ111" i="1"/>
  <c r="BL111" i="1" s="1"/>
  <c r="BN111" i="1" s="1"/>
  <c r="BN111" i="12" s="1"/>
  <c r="BL111" i="12" s="1"/>
  <c r="BQ115" i="1"/>
  <c r="BS115" i="1" s="1"/>
  <c r="BU115" i="1" s="1"/>
  <c r="BX139" i="1"/>
  <c r="BZ139" i="1" s="1"/>
  <c r="CB139" i="1" s="1"/>
  <c r="T143" i="1"/>
  <c r="V143" i="1" s="1"/>
  <c r="X143" i="1" s="1"/>
  <c r="AA147" i="1"/>
  <c r="AC147" i="1" s="1"/>
  <c r="AE147" i="1" s="1"/>
  <c r="T163" i="1"/>
  <c r="V163" i="1" s="1"/>
  <c r="X163" i="1" s="1"/>
  <c r="M167" i="1"/>
  <c r="O167" i="1" s="1"/>
  <c r="Q167" i="1" s="1"/>
  <c r="T167" i="1"/>
  <c r="V167" i="1" s="1"/>
  <c r="X167" i="1" s="1"/>
  <c r="AA171" i="1"/>
  <c r="AC171" i="1" s="1"/>
  <c r="AE171" i="1" s="1"/>
  <c r="AA179" i="1"/>
  <c r="AC179" i="1" s="1"/>
  <c r="AE179" i="1" s="1"/>
  <c r="BX179" i="1"/>
  <c r="BZ179" i="1" s="1"/>
  <c r="CB179" i="1" s="1"/>
  <c r="BJ187" i="1"/>
  <c r="BL187" i="1" s="1"/>
  <c r="BN187" i="1" s="1"/>
  <c r="AA219" i="1"/>
  <c r="AC219" i="1" s="1"/>
  <c r="AE219" i="1" s="1"/>
  <c r="AV219" i="1"/>
  <c r="AX219" i="1" s="1"/>
  <c r="AZ219" i="1" s="1"/>
  <c r="BC235" i="1"/>
  <c r="BE235" i="1" s="1"/>
  <c r="BG235" i="1" s="1"/>
  <c r="T243" i="1"/>
  <c r="V243" i="1" s="1"/>
  <c r="X243" i="1" s="1"/>
  <c r="BJ247" i="1"/>
  <c r="BL247" i="1" s="1"/>
  <c r="BN247" i="1" s="1"/>
  <c r="BN247" i="12" s="1"/>
  <c r="BH247" i="12" s="1"/>
  <c r="BG267" i="1"/>
  <c r="AV275" i="1"/>
  <c r="AX275" i="1" s="1"/>
  <c r="AZ275" i="1" s="1"/>
  <c r="AA287" i="1"/>
  <c r="AC287" i="1" s="1"/>
  <c r="AE287" i="1" s="1"/>
  <c r="BX287" i="1"/>
  <c r="BZ287" i="1" s="1"/>
  <c r="CB287" i="1" s="1"/>
  <c r="AV16" i="1"/>
  <c r="AX16" i="1" s="1"/>
  <c r="AZ16" i="1" s="1"/>
  <c r="AQ24" i="1"/>
  <c r="AS24" i="1" s="1"/>
  <c r="BX28" i="1"/>
  <c r="BZ28" i="1" s="1"/>
  <c r="CB28" i="1" s="1"/>
  <c r="O68" i="1"/>
  <c r="Q68" i="1" s="1"/>
  <c r="BX68" i="1"/>
  <c r="BZ68" i="1" s="1"/>
  <c r="CB68" i="1" s="1"/>
  <c r="AO88" i="1"/>
  <c r="AQ88" i="1" s="1"/>
  <c r="AS88" i="1" s="1"/>
  <c r="M92" i="1"/>
  <c r="O92" i="1" s="1"/>
  <c r="Q92" i="1" s="1"/>
  <c r="BJ168" i="1"/>
  <c r="BL168" i="1" s="1"/>
  <c r="BN168" i="1" s="1"/>
  <c r="T55" i="1"/>
  <c r="V55" i="1" s="1"/>
  <c r="X55" i="1" s="1"/>
  <c r="AE67" i="1"/>
  <c r="BQ67" i="1"/>
  <c r="BS67" i="1" s="1"/>
  <c r="BU67" i="1" s="1"/>
  <c r="BC75" i="1"/>
  <c r="BE75" i="1" s="1"/>
  <c r="BG75" i="1" s="1"/>
  <c r="AA87" i="1"/>
  <c r="AC87" i="1" s="1"/>
  <c r="AE87" i="1" s="1"/>
  <c r="AV91" i="1"/>
  <c r="AX91" i="1" s="1"/>
  <c r="AZ91" i="1" s="1"/>
  <c r="T99" i="1"/>
  <c r="V99" i="1" s="1"/>
  <c r="X99" i="1" s="1"/>
  <c r="AO103" i="1"/>
  <c r="AQ103" i="1" s="1"/>
  <c r="AS103" i="1" s="1"/>
  <c r="BQ103" i="1"/>
  <c r="BS103" i="1" s="1"/>
  <c r="BU103" i="1" s="1"/>
  <c r="AA115" i="1"/>
  <c r="AC115" i="1" s="1"/>
  <c r="AE115" i="1" s="1"/>
  <c r="BJ119" i="1"/>
  <c r="BL119" i="1" s="1"/>
  <c r="BN119" i="1" s="1"/>
  <c r="BN119" i="12" s="1"/>
  <c r="BI119" i="12" s="1"/>
  <c r="T127" i="1"/>
  <c r="V127" i="1" s="1"/>
  <c r="X127" i="1" s="1"/>
  <c r="M127" i="1"/>
  <c r="O127" i="1" s="1"/>
  <c r="Q127" i="1" s="1"/>
  <c r="BC127" i="1"/>
  <c r="BE127" i="1" s="1"/>
  <c r="BG127" i="1" s="1"/>
  <c r="AA151" i="1"/>
  <c r="AC151" i="1" s="1"/>
  <c r="AE151" i="1" s="1"/>
  <c r="BJ155" i="1"/>
  <c r="BL155" i="1" s="1"/>
  <c r="BN155" i="1" s="1"/>
  <c r="BC155" i="1"/>
  <c r="BE155" i="1" s="1"/>
  <c r="BG155" i="1" s="1"/>
  <c r="BX155" i="1"/>
  <c r="BZ155" i="1" s="1"/>
  <c r="CB155" i="1" s="1"/>
  <c r="AA163" i="1"/>
  <c r="AC163" i="1" s="1"/>
  <c r="AE163" i="1" s="1"/>
  <c r="BJ183" i="1"/>
  <c r="BL183" i="1" s="1"/>
  <c r="BN183" i="1" s="1"/>
  <c r="AO183" i="1"/>
  <c r="AQ183" i="1" s="1"/>
  <c r="AS183" i="1" s="1"/>
  <c r="AO187" i="1"/>
  <c r="AQ187" i="1" s="1"/>
  <c r="AS187" i="1" s="1"/>
  <c r="M191" i="1"/>
  <c r="O191" i="1" s="1"/>
  <c r="Q191" i="1" s="1"/>
  <c r="AA191" i="1"/>
  <c r="AC191" i="1" s="1"/>
  <c r="AE191" i="1" s="1"/>
  <c r="T207" i="1"/>
  <c r="V207" i="1" s="1"/>
  <c r="X207" i="1" s="1"/>
  <c r="M219" i="1"/>
  <c r="O219" i="1" s="1"/>
  <c r="Q219" i="1" s="1"/>
  <c r="AA255" i="1"/>
  <c r="AC255" i="1" s="1"/>
  <c r="AE255" i="1" s="1"/>
  <c r="BX263" i="1"/>
  <c r="BZ263" i="1" s="1"/>
  <c r="CB263" i="1" s="1"/>
  <c r="BJ271" i="1"/>
  <c r="BL271" i="1" s="1"/>
  <c r="BN271" i="1" s="1"/>
  <c r="BN271" i="12" s="1"/>
  <c r="BH271" i="12" s="1"/>
  <c r="AA271" i="1"/>
  <c r="AC271" i="1" s="1"/>
  <c r="AE271" i="1" s="1"/>
  <c r="AV271" i="1"/>
  <c r="AX271" i="1" s="1"/>
  <c r="AZ271" i="1" s="1"/>
  <c r="AO295" i="1"/>
  <c r="AQ295" i="1" s="1"/>
  <c r="AS295" i="1" s="1"/>
  <c r="BJ303" i="1"/>
  <c r="BL303" i="1" s="1"/>
  <c r="BN303" i="1" s="1"/>
  <c r="BN303" i="12" s="1"/>
  <c r="BH303" i="12" s="1"/>
  <c r="M12" i="1"/>
  <c r="O12" i="1" s="1"/>
  <c r="Q12" i="1" s="1"/>
  <c r="T24" i="1"/>
  <c r="V24" i="1" s="1"/>
  <c r="X24" i="1" s="1"/>
  <c r="AA28" i="1"/>
  <c r="AC28" i="1" s="1"/>
  <c r="AE28" i="1" s="1"/>
  <c r="AV40" i="1"/>
  <c r="AX40" i="1" s="1"/>
  <c r="AZ40" i="1" s="1"/>
  <c r="BQ40" i="1"/>
  <c r="BS40" i="1" s="1"/>
  <c r="BU40" i="1" s="1"/>
  <c r="AA60" i="1"/>
  <c r="AC60" i="1" s="1"/>
  <c r="AE60" i="1" s="1"/>
  <c r="T60" i="1"/>
  <c r="V60" i="1" s="1"/>
  <c r="X60" i="1" s="1"/>
  <c r="T64" i="1"/>
  <c r="V64" i="1" s="1"/>
  <c r="X64" i="1" s="1"/>
  <c r="T68" i="1"/>
  <c r="V68" i="1" s="1"/>
  <c r="X68" i="1" s="1"/>
  <c r="BQ68" i="1"/>
  <c r="BS68" i="1" s="1"/>
  <c r="BU68" i="1" s="1"/>
  <c r="BJ76" i="1"/>
  <c r="BL76" i="1" s="1"/>
  <c r="BN76" i="1" s="1"/>
  <c r="BJ80" i="1"/>
  <c r="BL80" i="1" s="1"/>
  <c r="BN80" i="1" s="1"/>
  <c r="AA80" i="1"/>
  <c r="AC80" i="1" s="1"/>
  <c r="AE80" i="1" s="1"/>
  <c r="BX92" i="1"/>
  <c r="BZ92" i="1" s="1"/>
  <c r="CB92" i="1" s="1"/>
  <c r="AV96" i="1"/>
  <c r="AX96" i="1" s="1"/>
  <c r="AZ96" i="1" s="1"/>
  <c r="BJ63" i="1"/>
  <c r="BL63" i="1" s="1"/>
  <c r="BN63" i="1" s="1"/>
  <c r="BN63" i="12" s="1"/>
  <c r="BI63" i="12" s="1"/>
  <c r="BX67" i="1"/>
  <c r="BZ67" i="1" s="1"/>
  <c r="CB67" i="1" s="1"/>
  <c r="AV71" i="1"/>
  <c r="AX71" i="1" s="1"/>
  <c r="AZ71" i="1" s="1"/>
  <c r="V79" i="1"/>
  <c r="X79" i="1" s="1"/>
  <c r="BC95" i="1"/>
  <c r="BE95" i="1" s="1"/>
  <c r="BG95" i="1" s="1"/>
  <c r="BC99" i="1"/>
  <c r="BE99" i="1" s="1"/>
  <c r="BG99" i="1" s="1"/>
  <c r="AA103" i="1"/>
  <c r="AC103" i="1" s="1"/>
  <c r="AE103" i="1" s="1"/>
  <c r="BJ107" i="1"/>
  <c r="BL107" i="1" s="1"/>
  <c r="BN107" i="1" s="1"/>
  <c r="BC111" i="1"/>
  <c r="BE111" i="1" s="1"/>
  <c r="BG111" i="1" s="1"/>
  <c r="AA119" i="1"/>
  <c r="AC119" i="1" s="1"/>
  <c r="AE119" i="1" s="1"/>
  <c r="M123" i="1"/>
  <c r="O123" i="1" s="1"/>
  <c r="Q123" i="1" s="1"/>
  <c r="BJ151" i="1"/>
  <c r="BL151" i="1" s="1"/>
  <c r="BN151" i="1" s="1"/>
  <c r="BN151" i="12" s="1"/>
  <c r="BM151" i="12" s="1"/>
  <c r="M175" i="1"/>
  <c r="O175" i="1" s="1"/>
  <c r="Q175" i="1" s="1"/>
  <c r="BQ179" i="1"/>
  <c r="BS179" i="1" s="1"/>
  <c r="BU179" i="1" s="1"/>
  <c r="BQ251" i="1"/>
  <c r="BS251" i="1" s="1"/>
  <c r="BU251" i="1" s="1"/>
  <c r="T275" i="1"/>
  <c r="V275" i="1" s="1"/>
  <c r="X275" i="1" s="1"/>
  <c r="AV287" i="1"/>
  <c r="AX287" i="1" s="1"/>
  <c r="AZ287" i="1" s="1"/>
  <c r="T8" i="1"/>
  <c r="V8" i="1" s="1"/>
  <c r="X8" i="1" s="1"/>
  <c r="BQ16" i="1"/>
  <c r="BS16" i="1" s="1"/>
  <c r="BU16" i="1" s="1"/>
  <c r="M28" i="1"/>
  <c r="O28" i="1" s="1"/>
  <c r="Q28" i="1" s="1"/>
  <c r="M32" i="1"/>
  <c r="O32" i="1" s="1"/>
  <c r="Q32" i="1" s="1"/>
  <c r="T32" i="1"/>
  <c r="V32" i="1" s="1"/>
  <c r="X32" i="1" s="1"/>
  <c r="AO40" i="1"/>
  <c r="AQ40" i="1" s="1"/>
  <c r="AS40" i="1" s="1"/>
  <c r="T44" i="1"/>
  <c r="V44" i="1" s="1"/>
  <c r="X44" i="1" s="1"/>
  <c r="O76" i="1"/>
  <c r="Q76" i="1" s="1"/>
  <c r="AO80" i="1"/>
  <c r="AQ80" i="1" s="1"/>
  <c r="AS80" i="1" s="1"/>
  <c r="BQ80" i="1"/>
  <c r="BS80" i="1" s="1"/>
  <c r="BU80" i="1" s="1"/>
  <c r="V88" i="1"/>
  <c r="X88" i="1" s="1"/>
  <c r="AV100" i="1"/>
  <c r="AX100" i="1" s="1"/>
  <c r="AZ100" i="1" s="1"/>
  <c r="X128" i="1"/>
  <c r="AO156" i="1"/>
  <c r="AQ156" i="1" s="1"/>
  <c r="AS156" i="1" s="1"/>
  <c r="BG275" i="1"/>
  <c r="Q64" i="1"/>
  <c r="AA120" i="1"/>
  <c r="AC120" i="1" s="1"/>
  <c r="AE120" i="1" s="1"/>
  <c r="AX120" i="1"/>
  <c r="AZ120" i="1" s="1"/>
  <c r="M55" i="1"/>
  <c r="O55" i="1" s="1"/>
  <c r="Q55" i="1" s="1"/>
  <c r="BE71" i="1"/>
  <c r="BG71" i="1" s="1"/>
  <c r="BQ75" i="1"/>
  <c r="BS75" i="1" s="1"/>
  <c r="BU75" i="1" s="1"/>
  <c r="O83" i="1"/>
  <c r="Q83" i="1" s="1"/>
  <c r="BX83" i="1"/>
  <c r="BZ83" i="1" s="1"/>
  <c r="CB83" i="1" s="1"/>
  <c r="AV95" i="1"/>
  <c r="AX95" i="1" s="1"/>
  <c r="AZ95" i="1" s="1"/>
  <c r="BQ119" i="1"/>
  <c r="BS119" i="1" s="1"/>
  <c r="BU119" i="1" s="1"/>
  <c r="BQ123" i="1"/>
  <c r="BS123" i="1" s="1"/>
  <c r="BU123" i="1" s="1"/>
  <c r="BJ127" i="1"/>
  <c r="BL127" i="1" s="1"/>
  <c r="BN127" i="1" s="1"/>
  <c r="BN127" i="12" s="1"/>
  <c r="BM127" i="12" s="1"/>
  <c r="AO151" i="1"/>
  <c r="AQ151" i="1" s="1"/>
  <c r="AS151" i="1" s="1"/>
  <c r="BQ155" i="1"/>
  <c r="BS155" i="1" s="1"/>
  <c r="BU155" i="1" s="1"/>
  <c r="M163" i="1"/>
  <c r="O163" i="1" s="1"/>
  <c r="Q163" i="1" s="1"/>
  <c r="BC167" i="1"/>
  <c r="BE167" i="1" s="1"/>
  <c r="BG167" i="1" s="1"/>
  <c r="AV167" i="1"/>
  <c r="AX167" i="1" s="1"/>
  <c r="AZ167" i="1" s="1"/>
  <c r="AO171" i="1"/>
  <c r="AQ171" i="1" s="1"/>
  <c r="AS171" i="1" s="1"/>
  <c r="BC171" i="1"/>
  <c r="BE171" i="1" s="1"/>
  <c r="BG171" i="1" s="1"/>
  <c r="T175" i="1"/>
  <c r="V175" i="1" s="1"/>
  <c r="X175" i="1" s="1"/>
  <c r="T199" i="1"/>
  <c r="V199" i="1" s="1"/>
  <c r="X199" i="1" s="1"/>
  <c r="BG199" i="1"/>
  <c r="BJ211" i="1"/>
  <c r="BL211" i="1" s="1"/>
  <c r="BN211" i="1" s="1"/>
  <c r="BN211" i="12" s="1"/>
  <c r="AO215" i="1"/>
  <c r="AQ215" i="1" s="1"/>
  <c r="AS215" i="1" s="1"/>
  <c r="BX215" i="1"/>
  <c r="BZ215" i="1" s="1"/>
  <c r="CB215" i="1" s="1"/>
  <c r="BJ223" i="1"/>
  <c r="BL223" i="1" s="1"/>
  <c r="BN223" i="1" s="1"/>
  <c r="BN223" i="12" s="1"/>
  <c r="BH223" i="12" s="1"/>
  <c r="AO223" i="1"/>
  <c r="AQ223" i="1" s="1"/>
  <c r="AS223" i="1" s="1"/>
  <c r="AV227" i="1"/>
  <c r="AX227" i="1" s="1"/>
  <c r="AZ227" i="1" s="1"/>
  <c r="BJ235" i="1"/>
  <c r="BL235" i="1" s="1"/>
  <c r="BN235" i="1" s="1"/>
  <c r="BN235" i="12" s="1"/>
  <c r="BJ235" i="12" s="1"/>
  <c r="BQ235" i="1"/>
  <c r="BS235" i="1" s="1"/>
  <c r="BU235" i="1" s="1"/>
  <c r="BX235" i="1"/>
  <c r="BZ235" i="1" s="1"/>
  <c r="CB235" i="1" s="1"/>
  <c r="BL239" i="1"/>
  <c r="BN239" i="1" s="1"/>
  <c r="BN239" i="12" s="1"/>
  <c r="BH239" i="12" s="1"/>
  <c r="AO251" i="1"/>
  <c r="AQ251" i="1" s="1"/>
  <c r="AS251" i="1" s="1"/>
  <c r="BX251" i="1"/>
  <c r="BZ251" i="1" s="1"/>
  <c r="CB251" i="1" s="1"/>
  <c r="AO255" i="1"/>
  <c r="AQ255" i="1" s="1"/>
  <c r="AS255" i="1" s="1"/>
  <c r="BX255" i="1"/>
  <c r="BZ255" i="1" s="1"/>
  <c r="CB255" i="1" s="1"/>
  <c r="BX267" i="1"/>
  <c r="BZ267" i="1" s="1"/>
  <c r="CB267" i="1" s="1"/>
  <c r="AA295" i="1"/>
  <c r="AO303" i="1"/>
  <c r="AQ303" i="1" s="1"/>
  <c r="AS303" i="1" s="1"/>
  <c r="AV12" i="1"/>
  <c r="AX12" i="1" s="1"/>
  <c r="AZ12" i="1" s="1"/>
  <c r="BC12" i="1"/>
  <c r="BE12" i="1" s="1"/>
  <c r="BG12" i="1" s="1"/>
  <c r="M16" i="1"/>
  <c r="O16" i="1" s="1"/>
  <c r="Q16" i="1" s="1"/>
  <c r="T40" i="1"/>
  <c r="V40" i="1" s="1"/>
  <c r="X40" i="1" s="1"/>
  <c r="AO44" i="1"/>
  <c r="AQ44" i="1" s="1"/>
  <c r="AS44" i="1" s="1"/>
  <c r="BQ48" i="1"/>
  <c r="BS48" i="1" s="1"/>
  <c r="BU48" i="1" s="1"/>
  <c r="AV56" i="1"/>
  <c r="AX56" i="1" s="1"/>
  <c r="AZ56" i="1" s="1"/>
  <c r="BQ72" i="1"/>
  <c r="BS72" i="1" s="1"/>
  <c r="BU72" i="1" s="1"/>
  <c r="AC84" i="1"/>
  <c r="AE84" i="1" s="1"/>
  <c r="AA92" i="1"/>
  <c r="AC92" i="1" s="1"/>
  <c r="AE92" i="1" s="1"/>
  <c r="BQ116" i="1"/>
  <c r="BS116" i="1" s="1"/>
  <c r="BU116" i="1" s="1"/>
  <c r="BC100" i="1"/>
  <c r="BE100" i="1" s="1"/>
  <c r="BG100" i="1" s="1"/>
  <c r="AO112" i="1"/>
  <c r="AQ112" i="1" s="1"/>
  <c r="AS112" i="1" s="1"/>
  <c r="T116" i="1"/>
  <c r="V116" i="1" s="1"/>
  <c r="X116" i="1" s="1"/>
  <c r="AV128" i="1"/>
  <c r="AX128" i="1" s="1"/>
  <c r="AZ128" i="1" s="1"/>
  <c r="T132" i="1"/>
  <c r="V132" i="1" s="1"/>
  <c r="X132" i="1" s="1"/>
  <c r="BC136" i="1"/>
  <c r="BE136" i="1" s="1"/>
  <c r="BG136" i="1" s="1"/>
  <c r="AV140" i="1"/>
  <c r="AX140" i="1" s="1"/>
  <c r="AZ140" i="1" s="1"/>
  <c r="Q156" i="1"/>
  <c r="AV156" i="1"/>
  <c r="AX156" i="1" s="1"/>
  <c r="AZ156" i="1" s="1"/>
  <c r="BQ156" i="1"/>
  <c r="BS156" i="1" s="1"/>
  <c r="BU156" i="1" s="1"/>
  <c r="M172" i="1"/>
  <c r="O172" i="1" s="1"/>
  <c r="Q172" i="1" s="1"/>
  <c r="BQ176" i="1"/>
  <c r="BS176" i="1" s="1"/>
  <c r="BU176" i="1" s="1"/>
  <c r="BC180" i="1"/>
  <c r="BE180" i="1" s="1"/>
  <c r="BG180" i="1" s="1"/>
  <c r="AO184" i="1"/>
  <c r="AQ184" i="1" s="1"/>
  <c r="AS184" i="1" s="1"/>
  <c r="BQ184" i="1"/>
  <c r="BS184" i="1" s="1"/>
  <c r="BU184" i="1" s="1"/>
  <c r="AV188" i="1"/>
  <c r="AX188" i="1" s="1"/>
  <c r="AZ188" i="1" s="1"/>
  <c r="BX188" i="1"/>
  <c r="BZ188" i="1" s="1"/>
  <c r="CB188" i="1" s="1"/>
  <c r="BG196" i="1"/>
  <c r="AV220" i="1"/>
  <c r="AX220" i="1" s="1"/>
  <c r="AZ220" i="1" s="1"/>
  <c r="BJ224" i="1"/>
  <c r="BL224" i="1" s="1"/>
  <c r="BN224" i="1" s="1"/>
  <c r="BN224" i="12" s="1"/>
  <c r="BM224" i="12" s="1"/>
  <c r="BQ232" i="1"/>
  <c r="BS232" i="1" s="1"/>
  <c r="BU232" i="1" s="1"/>
  <c r="BQ244" i="1"/>
  <c r="BS244" i="1" s="1"/>
  <c r="BU244" i="1" s="1"/>
  <c r="BC252" i="1"/>
  <c r="BE252" i="1" s="1"/>
  <c r="BG252" i="1" s="1"/>
  <c r="T272" i="1"/>
  <c r="V272" i="1" s="1"/>
  <c r="X272" i="1" s="1"/>
  <c r="BJ276" i="1"/>
  <c r="BL276" i="1" s="1"/>
  <c r="BN276" i="1" s="1"/>
  <c r="BJ284" i="1"/>
  <c r="BL284" i="1" s="1"/>
  <c r="BN284" i="1" s="1"/>
  <c r="BJ300" i="1"/>
  <c r="BL300" i="1" s="1"/>
  <c r="BN300" i="1" s="1"/>
  <c r="AQ300" i="1"/>
  <c r="AS300" i="1" s="1"/>
  <c r="AV300" i="1"/>
  <c r="AX300" i="1" s="1"/>
  <c r="AZ300" i="1" s="1"/>
  <c r="BC21" i="1"/>
  <c r="BE21" i="1" s="1"/>
  <c r="BG21" i="1" s="1"/>
  <c r="BJ29" i="1"/>
  <c r="BL29" i="1" s="1"/>
  <c r="BN29" i="1" s="1"/>
  <c r="BN29" i="12" s="1"/>
  <c r="M37" i="1"/>
  <c r="O37" i="1" s="1"/>
  <c r="Q37" i="1" s="1"/>
  <c r="M41" i="1"/>
  <c r="O41" i="1" s="1"/>
  <c r="Q41" i="1" s="1"/>
  <c r="BC61" i="1"/>
  <c r="BE61" i="1" s="1"/>
  <c r="BG61" i="1" s="1"/>
  <c r="O85" i="1"/>
  <c r="Q85" i="1" s="1"/>
  <c r="AO148" i="1"/>
  <c r="AQ148" i="1" s="1"/>
  <c r="AS148" i="1" s="1"/>
  <c r="BL164" i="1"/>
  <c r="BN164" i="1" s="1"/>
  <c r="BN164" i="12" s="1"/>
  <c r="BM164" i="12" s="1"/>
  <c r="BX164" i="1"/>
  <c r="BZ164" i="1" s="1"/>
  <c r="CB164" i="1" s="1"/>
  <c r="O176" i="1"/>
  <c r="Q176" i="1" s="1"/>
  <c r="BC204" i="1"/>
  <c r="BE204" i="1" s="1"/>
  <c r="BG204" i="1" s="1"/>
  <c r="AO212" i="1"/>
  <c r="AQ212" i="1" s="1"/>
  <c r="AS212" i="1" s="1"/>
  <c r="BE216" i="1"/>
  <c r="BG216" i="1" s="1"/>
  <c r="AC236" i="1"/>
  <c r="AE236" i="1" s="1"/>
  <c r="M252" i="1"/>
  <c r="O252" i="1" s="1"/>
  <c r="Q252" i="1" s="1"/>
  <c r="AO256" i="1"/>
  <c r="AQ256" i="1" s="1"/>
  <c r="AS256" i="1" s="1"/>
  <c r="BQ280" i="1"/>
  <c r="BS280" i="1" s="1"/>
  <c r="BU280" i="1" s="1"/>
  <c r="T284" i="1"/>
  <c r="V284" i="1" s="1"/>
  <c r="X284" i="1" s="1"/>
  <c r="T292" i="1"/>
  <c r="V292" i="1" s="1"/>
  <c r="X292" i="1" s="1"/>
  <c r="BX292" i="1"/>
  <c r="BZ292" i="1" s="1"/>
  <c r="CB292" i="1" s="1"/>
  <c r="AO9" i="1"/>
  <c r="AQ9" i="1" s="1"/>
  <c r="AS9" i="1" s="1"/>
  <c r="T9" i="1"/>
  <c r="V9" i="1" s="1"/>
  <c r="X9" i="1" s="1"/>
  <c r="AV13" i="1"/>
  <c r="AX13" i="1" s="1"/>
  <c r="AZ13" i="1" s="1"/>
  <c r="BQ13" i="1"/>
  <c r="BS13" i="1" s="1"/>
  <c r="BU13" i="1" s="1"/>
  <c r="M17" i="1"/>
  <c r="O17" i="1" s="1"/>
  <c r="Q17" i="1" s="1"/>
  <c r="BC17" i="1"/>
  <c r="BE17" i="1" s="1"/>
  <c r="BG17" i="1" s="1"/>
  <c r="AO33" i="1"/>
  <c r="AQ33" i="1" s="1"/>
  <c r="AS33" i="1" s="1"/>
  <c r="T37" i="1"/>
  <c r="V37" i="1" s="1"/>
  <c r="X37" i="1" s="1"/>
  <c r="AO41" i="1"/>
  <c r="AQ41" i="1" s="1"/>
  <c r="AS41" i="1" s="1"/>
  <c r="BJ65" i="1"/>
  <c r="BL65" i="1" s="1"/>
  <c r="BN65" i="1" s="1"/>
  <c r="BN65" i="12" s="1"/>
  <c r="BK65" i="12" s="1"/>
  <c r="BL97" i="1"/>
  <c r="BN97" i="1" s="1"/>
  <c r="BN97" i="12" s="1"/>
  <c r="BH97" i="12" s="1"/>
  <c r="AO89" i="1"/>
  <c r="AQ89" i="1" s="1"/>
  <c r="AS89" i="1" s="1"/>
  <c r="BX120" i="1"/>
  <c r="BZ120" i="1" s="1"/>
  <c r="CB120" i="1" s="1"/>
  <c r="BX124" i="1"/>
  <c r="BZ124" i="1" s="1"/>
  <c r="CB124" i="1" s="1"/>
  <c r="BX136" i="1"/>
  <c r="BZ136" i="1" s="1"/>
  <c r="CB136" i="1" s="1"/>
  <c r="AS140" i="1"/>
  <c r="AA152" i="1"/>
  <c r="AC152" i="1" s="1"/>
  <c r="AE152" i="1" s="1"/>
  <c r="AX164" i="1"/>
  <c r="AZ164" i="1" s="1"/>
  <c r="AO176" i="1"/>
  <c r="AQ176" i="1" s="1"/>
  <c r="AS176" i="1" s="1"/>
  <c r="AA180" i="1"/>
  <c r="AC180" i="1" s="1"/>
  <c r="AE180" i="1" s="1"/>
  <c r="BX208" i="1"/>
  <c r="BZ208" i="1" s="1"/>
  <c r="CB208" i="1" s="1"/>
  <c r="BJ212" i="1"/>
  <c r="BL212" i="1" s="1"/>
  <c r="BN212" i="1" s="1"/>
  <c r="AX228" i="1"/>
  <c r="AZ228" i="1" s="1"/>
  <c r="BJ244" i="1"/>
  <c r="BL244" i="1" s="1"/>
  <c r="BN244" i="1" s="1"/>
  <c r="BN244" i="12" s="1"/>
  <c r="BI244" i="12" s="1"/>
  <c r="AO252" i="1"/>
  <c r="AQ252" i="1" s="1"/>
  <c r="AS252" i="1" s="1"/>
  <c r="BE264" i="1"/>
  <c r="BG264" i="1" s="1"/>
  <c r="T264" i="1"/>
  <c r="V264" i="1" s="1"/>
  <c r="X264" i="1" s="1"/>
  <c r="AA272" i="1"/>
  <c r="AC272" i="1" s="1"/>
  <c r="AE272" i="1" s="1"/>
  <c r="BQ288" i="1"/>
  <c r="BS288" i="1" s="1"/>
  <c r="BU288" i="1" s="1"/>
  <c r="T296" i="1"/>
  <c r="V296" i="1" s="1"/>
  <c r="X296" i="1" s="1"/>
  <c r="BC296" i="1"/>
  <c r="BE296" i="1" s="1"/>
  <c r="BG296" i="1" s="1"/>
  <c r="BE33" i="1"/>
  <c r="BG33" i="1" s="1"/>
  <c r="BQ37" i="1"/>
  <c r="BS37" i="1" s="1"/>
  <c r="BU37" i="1" s="1"/>
  <c r="AO45" i="1"/>
  <c r="AQ45" i="1" s="1"/>
  <c r="AS45" i="1" s="1"/>
  <c r="BX49" i="1"/>
  <c r="BZ49" i="1" s="1"/>
  <c r="CB49" i="1" s="1"/>
  <c r="BQ153" i="1"/>
  <c r="BS153" i="1" s="1"/>
  <c r="BU153" i="1" s="1"/>
  <c r="T96" i="1"/>
  <c r="V96" i="1" s="1"/>
  <c r="X96" i="1" s="1"/>
  <c r="BJ100" i="1"/>
  <c r="BL100" i="1" s="1"/>
  <c r="BN100" i="1" s="1"/>
  <c r="BN100" i="12" s="1"/>
  <c r="BM100" i="12" s="1"/>
  <c r="AA100" i="1"/>
  <c r="AC100" i="1" s="1"/>
  <c r="AE100" i="1" s="1"/>
  <c r="AO104" i="1"/>
  <c r="AQ104" i="1" s="1"/>
  <c r="AS104" i="1" s="1"/>
  <c r="BX108" i="1"/>
  <c r="BZ108" i="1" s="1"/>
  <c r="CB108" i="1" s="1"/>
  <c r="M116" i="1"/>
  <c r="O116" i="1" s="1"/>
  <c r="Q116" i="1" s="1"/>
  <c r="AA116" i="1"/>
  <c r="AC116" i="1" s="1"/>
  <c r="AE116" i="1" s="1"/>
  <c r="AO124" i="1"/>
  <c r="AQ124" i="1" s="1"/>
  <c r="AS124" i="1" s="1"/>
  <c r="AV132" i="1"/>
  <c r="AX132" i="1" s="1"/>
  <c r="AZ132" i="1" s="1"/>
  <c r="AA136" i="1"/>
  <c r="AC136" i="1" s="1"/>
  <c r="AE136" i="1" s="1"/>
  <c r="BQ136" i="1"/>
  <c r="BS136" i="1" s="1"/>
  <c r="BU136" i="1" s="1"/>
  <c r="BJ140" i="1"/>
  <c r="BL140" i="1" s="1"/>
  <c r="BN140" i="1" s="1"/>
  <c r="BN140" i="12" s="1"/>
  <c r="BM140" i="12" s="1"/>
  <c r="M140" i="1"/>
  <c r="O140" i="1" s="1"/>
  <c r="Q140" i="1" s="1"/>
  <c r="BQ140" i="1"/>
  <c r="BS140" i="1" s="1"/>
  <c r="BU140" i="1" s="1"/>
  <c r="BX148" i="1"/>
  <c r="BZ148" i="1" s="1"/>
  <c r="CB148" i="1" s="1"/>
  <c r="M148" i="1"/>
  <c r="O148" i="1" s="1"/>
  <c r="Q148" i="1" s="1"/>
  <c r="BC156" i="1"/>
  <c r="BE156" i="1" s="1"/>
  <c r="BG156" i="1" s="1"/>
  <c r="M160" i="1"/>
  <c r="O160" i="1" s="1"/>
  <c r="Q160" i="1" s="1"/>
  <c r="BX176" i="1"/>
  <c r="BZ176" i="1" s="1"/>
  <c r="CB176" i="1" s="1"/>
  <c r="AV180" i="1"/>
  <c r="AX180" i="1" s="1"/>
  <c r="AZ180" i="1" s="1"/>
  <c r="BJ184" i="1"/>
  <c r="BL184" i="1" s="1"/>
  <c r="BN184" i="1" s="1"/>
  <c r="BN184" i="12" s="1"/>
  <c r="T188" i="1"/>
  <c r="V188" i="1" s="1"/>
  <c r="X188" i="1" s="1"/>
  <c r="BC192" i="1"/>
  <c r="BE192" i="1" s="1"/>
  <c r="BG192" i="1" s="1"/>
  <c r="AX196" i="1"/>
  <c r="AZ196" i="1" s="1"/>
  <c r="BS212" i="1"/>
  <c r="BU212" i="1" s="1"/>
  <c r="AV216" i="1"/>
  <c r="AX216" i="1" s="1"/>
  <c r="AZ216" i="1" s="1"/>
  <c r="BJ220" i="1"/>
  <c r="BL220" i="1" s="1"/>
  <c r="BN220" i="1" s="1"/>
  <c r="BC228" i="1"/>
  <c r="BE228" i="1" s="1"/>
  <c r="BG228" i="1" s="1"/>
  <c r="BC236" i="1"/>
  <c r="BE236" i="1" s="1"/>
  <c r="BG236" i="1" s="1"/>
  <c r="M240" i="1"/>
  <c r="O240" i="1" s="1"/>
  <c r="Q240" i="1" s="1"/>
  <c r="AO240" i="1"/>
  <c r="AQ240" i="1" s="1"/>
  <c r="AS240" i="1" s="1"/>
  <c r="BE248" i="1"/>
  <c r="BG248" i="1" s="1"/>
  <c r="AA264" i="1"/>
  <c r="AC264" i="1" s="1"/>
  <c r="AE264" i="1" s="1"/>
  <c r="AV276" i="1"/>
  <c r="AX276" i="1" s="1"/>
  <c r="AZ276" i="1" s="1"/>
  <c r="V276" i="1"/>
  <c r="X276" i="1" s="1"/>
  <c r="AV280" i="1"/>
  <c r="AX280" i="1" s="1"/>
  <c r="AZ280" i="1" s="1"/>
  <c r="BX280" i="1"/>
  <c r="BZ280" i="1" s="1"/>
  <c r="CB280" i="1" s="1"/>
  <c r="AO284" i="1"/>
  <c r="AQ284" i="1" s="1"/>
  <c r="AS284" i="1" s="1"/>
  <c r="AA288" i="1"/>
  <c r="AC288" i="1" s="1"/>
  <c r="AE288" i="1" s="1"/>
  <c r="BJ17" i="1"/>
  <c r="BL17" i="1" s="1"/>
  <c r="BN17" i="1" s="1"/>
  <c r="AA21" i="1"/>
  <c r="AC21" i="1" s="1"/>
  <c r="AE21" i="1" s="1"/>
  <c r="BQ29" i="1"/>
  <c r="BS29" i="1" s="1"/>
  <c r="BU29" i="1" s="1"/>
  <c r="BJ45" i="1"/>
  <c r="BL45" i="1" s="1"/>
  <c r="BN45" i="1" s="1"/>
  <c r="BN45" i="12" s="1"/>
  <c r="BH45" i="12" s="1"/>
  <c r="BJ53" i="1"/>
  <c r="BL53" i="1" s="1"/>
  <c r="BN53" i="1" s="1"/>
  <c r="BN53" i="12" s="1"/>
  <c r="BH53" i="12" s="1"/>
  <c r="BQ57" i="1"/>
  <c r="BS57" i="1" s="1"/>
  <c r="BU57" i="1" s="1"/>
  <c r="BX57" i="1"/>
  <c r="BZ57" i="1" s="1"/>
  <c r="CB57" i="1" s="1"/>
  <c r="AO69" i="1"/>
  <c r="BC93" i="1"/>
  <c r="BE93" i="1" s="1"/>
  <c r="BG93" i="1" s="1"/>
  <c r="BL208" i="1"/>
  <c r="BN208" i="1" s="1"/>
  <c r="AC216" i="1"/>
  <c r="AE216" i="1" s="1"/>
  <c r="BJ240" i="1"/>
  <c r="BL240" i="1" s="1"/>
  <c r="BN240" i="1" s="1"/>
  <c r="BC284" i="1"/>
  <c r="BE284" i="1" s="1"/>
  <c r="BG284" i="1" s="1"/>
  <c r="AV288" i="1"/>
  <c r="AX288" i="1" s="1"/>
  <c r="AZ288" i="1" s="1"/>
  <c r="M29" i="1"/>
  <c r="O29" i="1" s="1"/>
  <c r="Q29" i="1" s="1"/>
  <c r="BJ73" i="1"/>
  <c r="BL73" i="1" s="1"/>
  <c r="BN73" i="1" s="1"/>
  <c r="BN73" i="12" s="1"/>
  <c r="AA188" i="1"/>
  <c r="AC188" i="1" s="1"/>
  <c r="AE188" i="1" s="1"/>
  <c r="AO208" i="1"/>
  <c r="AQ208" i="1" s="1"/>
  <c r="AS208" i="1" s="1"/>
  <c r="AO216" i="1"/>
  <c r="AQ216" i="1" s="1"/>
  <c r="AS216" i="1" s="1"/>
  <c r="AV236" i="1"/>
  <c r="AX236" i="1" s="1"/>
  <c r="AZ236" i="1" s="1"/>
  <c r="AV9" i="1"/>
  <c r="AX9" i="1" s="1"/>
  <c r="AZ9" i="1" s="1"/>
  <c r="T17" i="1"/>
  <c r="V17" i="1" s="1"/>
  <c r="AV17" i="1"/>
  <c r="AX17" i="1" s="1"/>
  <c r="AZ17" i="1" s="1"/>
  <c r="BX17" i="1"/>
  <c r="BZ17" i="1" s="1"/>
  <c r="CB17" i="1" s="1"/>
  <c r="AV49" i="1"/>
  <c r="AX49" i="1" s="1"/>
  <c r="AZ49" i="1" s="1"/>
  <c r="BC65" i="1"/>
  <c r="BE65" i="1" s="1"/>
  <c r="BG65" i="1" s="1"/>
  <c r="T65" i="1"/>
  <c r="V65" i="1" s="1"/>
  <c r="X65" i="1" s="1"/>
  <c r="V73" i="1"/>
  <c r="X73" i="1" s="1"/>
  <c r="BX73" i="1"/>
  <c r="BZ73" i="1" s="1"/>
  <c r="CB73" i="1" s="1"/>
  <c r="BN93" i="1"/>
  <c r="AA105" i="1"/>
  <c r="AC105" i="1" s="1"/>
  <c r="AE105" i="1" s="1"/>
  <c r="BX161" i="1"/>
  <c r="BZ161" i="1" s="1"/>
  <c r="CB161" i="1" s="1"/>
  <c r="V181" i="1"/>
  <c r="X181" i="1" s="1"/>
  <c r="BQ209" i="1"/>
  <c r="BS209" i="1" s="1"/>
  <c r="BU209" i="1" s="1"/>
  <c r="AO96" i="1"/>
  <c r="AQ96" i="1" s="1"/>
  <c r="AS96" i="1" s="1"/>
  <c r="BQ96" i="1"/>
  <c r="BS96" i="1" s="1"/>
  <c r="BU96" i="1" s="1"/>
  <c r="AQ108" i="1"/>
  <c r="AS108" i="1" s="1"/>
  <c r="BX112" i="1"/>
  <c r="BZ112" i="1" s="1"/>
  <c r="CB112" i="1" s="1"/>
  <c r="BJ116" i="1"/>
  <c r="BL116" i="1" s="1"/>
  <c r="BN116" i="1" s="1"/>
  <c r="BN116" i="12" s="1"/>
  <c r="BM116" i="12" s="1"/>
  <c r="AV116" i="1"/>
  <c r="AX116" i="1" s="1"/>
  <c r="AZ116" i="1" s="1"/>
  <c r="BC120" i="1"/>
  <c r="BE120" i="1" s="1"/>
  <c r="BG120" i="1" s="1"/>
  <c r="AO128" i="1"/>
  <c r="AQ128" i="1" s="1"/>
  <c r="AS128" i="1" s="1"/>
  <c r="M132" i="1"/>
  <c r="O132" i="1" s="1"/>
  <c r="Q132" i="1" s="1"/>
  <c r="BQ132" i="1"/>
  <c r="BS132" i="1" s="1"/>
  <c r="BU132" i="1" s="1"/>
  <c r="T152" i="1"/>
  <c r="V152" i="1" s="1"/>
  <c r="X152" i="1" s="1"/>
  <c r="BX156" i="1"/>
  <c r="BZ156" i="1" s="1"/>
  <c r="CB156" i="1" s="1"/>
  <c r="BJ160" i="1"/>
  <c r="BL160" i="1" s="1"/>
  <c r="BN160" i="1" s="1"/>
  <c r="BN160" i="12" s="1"/>
  <c r="BK160" i="12" s="1"/>
  <c r="T172" i="1"/>
  <c r="V172" i="1" s="1"/>
  <c r="X172" i="1" s="1"/>
  <c r="AO172" i="1"/>
  <c r="AQ172" i="1" s="1"/>
  <c r="AS172" i="1" s="1"/>
  <c r="BX172" i="1"/>
  <c r="BZ172" i="1" s="1"/>
  <c r="CB172" i="1" s="1"/>
  <c r="AA176" i="1"/>
  <c r="AC176" i="1" s="1"/>
  <c r="AE176" i="1" s="1"/>
  <c r="M188" i="1"/>
  <c r="O188" i="1" s="1"/>
  <c r="Q188" i="1" s="1"/>
  <c r="AO188" i="1"/>
  <c r="AQ188" i="1" s="1"/>
  <c r="AS188" i="1" s="1"/>
  <c r="BC208" i="1"/>
  <c r="BE208" i="1" s="1"/>
  <c r="BG208" i="1" s="1"/>
  <c r="BX212" i="1"/>
  <c r="BZ212" i="1" s="1"/>
  <c r="CB212" i="1" s="1"/>
  <c r="AA220" i="1"/>
  <c r="AC220" i="1" s="1"/>
  <c r="AE220" i="1" s="1"/>
  <c r="BQ220" i="1"/>
  <c r="BS220" i="1" s="1"/>
  <c r="BU220" i="1" s="1"/>
  <c r="T244" i="1"/>
  <c r="V244" i="1" s="1"/>
  <c r="X244" i="1" s="1"/>
  <c r="BX248" i="1"/>
  <c r="BZ248" i="1" s="1"/>
  <c r="CB248" i="1" s="1"/>
  <c r="AA256" i="1"/>
  <c r="AC256" i="1" s="1"/>
  <c r="AE256" i="1" s="1"/>
  <c r="BE260" i="1"/>
  <c r="BG260" i="1" s="1"/>
  <c r="BX264" i="1"/>
  <c r="BZ264" i="1" s="1"/>
  <c r="CB264" i="1" s="1"/>
  <c r="AO268" i="1"/>
  <c r="AQ268" i="1" s="1"/>
  <c r="AS268" i="1" s="1"/>
  <c r="BC276" i="1"/>
  <c r="BE276" i="1" s="1"/>
  <c r="BG276" i="1" s="1"/>
  <c r="AO276" i="1"/>
  <c r="AQ276" i="1" s="1"/>
  <c r="AS276" i="1" s="1"/>
  <c r="M284" i="1"/>
  <c r="O284" i="1" s="1"/>
  <c r="Q284" i="1" s="1"/>
  <c r="AV284" i="1"/>
  <c r="AX284" i="1" s="1"/>
  <c r="AZ284" i="1" s="1"/>
  <c r="BQ292" i="1"/>
  <c r="BS292" i="1" s="1"/>
  <c r="BU292" i="1" s="1"/>
  <c r="AX296" i="1"/>
  <c r="AZ296" i="1" s="1"/>
  <c r="BQ296" i="1"/>
  <c r="BS296" i="1" s="1"/>
  <c r="BU296" i="1" s="1"/>
  <c r="BJ13" i="1"/>
  <c r="BL13" i="1" s="1"/>
  <c r="BN13" i="1" s="1"/>
  <c r="BN13" i="12" s="1"/>
  <c r="BI13" i="12" s="1"/>
  <c r="AA17" i="1"/>
  <c r="AC17" i="1" s="1"/>
  <c r="AE17" i="1" s="1"/>
  <c r="M21" i="1"/>
  <c r="O21" i="1" s="1"/>
  <c r="Q21" i="1" s="1"/>
  <c r="BQ21" i="1"/>
  <c r="BS21" i="1" s="1"/>
  <c r="BU21" i="1" s="1"/>
  <c r="AV29" i="1"/>
  <c r="AX29" i="1" s="1"/>
  <c r="AZ29" i="1" s="1"/>
  <c r="V33" i="1"/>
  <c r="X33" i="1" s="1"/>
  <c r="AV61" i="1"/>
  <c r="AX61" i="1" s="1"/>
  <c r="AZ61" i="1" s="1"/>
  <c r="BJ69" i="1"/>
  <c r="BL69" i="1" s="1"/>
  <c r="BN69" i="1" s="1"/>
  <c r="BN69" i="12" s="1"/>
  <c r="BQ73" i="1"/>
  <c r="BS73" i="1" s="1"/>
  <c r="BU73" i="1" s="1"/>
  <c r="BX81" i="1"/>
  <c r="BZ81" i="1" s="1"/>
  <c r="CB81" i="1" s="1"/>
  <c r="BQ85" i="1"/>
  <c r="BS85" i="1" s="1"/>
  <c r="BU85" i="1" s="1"/>
  <c r="M129" i="1"/>
  <c r="O129" i="1" s="1"/>
  <c r="Q129" i="1" s="1"/>
  <c r="M141" i="1"/>
  <c r="O141" i="1" s="1"/>
  <c r="Q141" i="1" s="1"/>
  <c r="O293" i="1"/>
  <c r="Q293" i="1" s="1"/>
  <c r="M81" i="1"/>
  <c r="O81" i="1" s="1"/>
  <c r="Q81" i="1" s="1"/>
  <c r="BJ85" i="1"/>
  <c r="BL85" i="1" s="1"/>
  <c r="BN85" i="1" s="1"/>
  <c r="BN85" i="12" s="1"/>
  <c r="BJ89" i="1"/>
  <c r="BL89" i="1" s="1"/>
  <c r="BN89" i="1" s="1"/>
  <c r="M89" i="1"/>
  <c r="O89" i="1" s="1"/>
  <c r="Q89" i="1" s="1"/>
  <c r="M121" i="1"/>
  <c r="O121" i="1" s="1"/>
  <c r="Q121" i="1" s="1"/>
  <c r="BQ125" i="1"/>
  <c r="BS125" i="1" s="1"/>
  <c r="BU125" i="1" s="1"/>
  <c r="AS129" i="1"/>
  <c r="BX129" i="1"/>
  <c r="BZ129" i="1" s="1"/>
  <c r="CB129" i="1" s="1"/>
  <c r="AO137" i="1"/>
  <c r="AQ137" i="1" s="1"/>
  <c r="AS137" i="1" s="1"/>
  <c r="BX137" i="1"/>
  <c r="BZ137" i="1" s="1"/>
  <c r="CB137" i="1" s="1"/>
  <c r="AA141" i="1"/>
  <c r="AC141" i="1" s="1"/>
  <c r="AE141" i="1" s="1"/>
  <c r="BJ145" i="1"/>
  <c r="BL145" i="1" s="1"/>
  <c r="BN145" i="1" s="1"/>
  <c r="BN145" i="12" s="1"/>
  <c r="BJ145" i="12" s="1"/>
  <c r="BQ149" i="1"/>
  <c r="BS149" i="1" s="1"/>
  <c r="BU149" i="1" s="1"/>
  <c r="M157" i="1"/>
  <c r="O157" i="1" s="1"/>
  <c r="Q157" i="1" s="1"/>
  <c r="BQ185" i="1"/>
  <c r="BS185" i="1" s="1"/>
  <c r="BU185" i="1" s="1"/>
  <c r="AV197" i="1"/>
  <c r="AX197" i="1" s="1"/>
  <c r="AZ197" i="1" s="1"/>
  <c r="AO201" i="1"/>
  <c r="AQ201" i="1" s="1"/>
  <c r="AS201" i="1" s="1"/>
  <c r="BL205" i="1"/>
  <c r="BN205" i="1" s="1"/>
  <c r="BN205" i="12" s="1"/>
  <c r="BL205" i="12" s="1"/>
  <c r="AA209" i="1"/>
  <c r="AC209" i="1" s="1"/>
  <c r="AE209" i="1" s="1"/>
  <c r="M209" i="1"/>
  <c r="O209" i="1" s="1"/>
  <c r="Q209" i="1" s="1"/>
  <c r="AV209" i="1"/>
  <c r="AX209" i="1" s="1"/>
  <c r="AZ209" i="1" s="1"/>
  <c r="AA225" i="1"/>
  <c r="AC225" i="1" s="1"/>
  <c r="AE225" i="1" s="1"/>
  <c r="BC225" i="1"/>
  <c r="BE225" i="1" s="1"/>
  <c r="BG225" i="1" s="1"/>
  <c r="BQ237" i="1"/>
  <c r="BS237" i="1" s="1"/>
  <c r="BU237" i="1" s="1"/>
  <c r="AO245" i="1"/>
  <c r="AQ245" i="1" s="1"/>
  <c r="AS245" i="1" s="1"/>
  <c r="M253" i="1"/>
  <c r="O253" i="1" s="1"/>
  <c r="Q253" i="1" s="1"/>
  <c r="AV257" i="1"/>
  <c r="AX257" i="1" s="1"/>
  <c r="AZ257" i="1" s="1"/>
  <c r="T277" i="1"/>
  <c r="V277" i="1" s="1"/>
  <c r="X277" i="1" s="1"/>
  <c r="BJ281" i="1"/>
  <c r="BL281" i="1" s="1"/>
  <c r="BN281" i="1" s="1"/>
  <c r="T281" i="1"/>
  <c r="V281" i="1" s="1"/>
  <c r="X281" i="1" s="1"/>
  <c r="BC297" i="1"/>
  <c r="BE297" i="1" s="1"/>
  <c r="BG297" i="1" s="1"/>
  <c r="AV5" i="1"/>
  <c r="AX5" i="1" s="1"/>
  <c r="AZ5" i="1" s="1"/>
  <c r="AA5" i="1"/>
  <c r="AC5" i="1" s="1"/>
  <c r="AE5" i="1" s="1"/>
  <c r="M34" i="1"/>
  <c r="O34" i="1" s="1"/>
  <c r="Q34" i="1" s="1"/>
  <c r="BX34" i="1"/>
  <c r="BZ34" i="1" s="1"/>
  <c r="CB34" i="1" s="1"/>
  <c r="T58" i="1"/>
  <c r="V58" i="1" s="1"/>
  <c r="X58" i="1" s="1"/>
  <c r="AA62" i="1"/>
  <c r="AC62" i="1" s="1"/>
  <c r="AE62" i="1" s="1"/>
  <c r="AO181" i="1"/>
  <c r="AQ181" i="1" s="1"/>
  <c r="AS181" i="1" s="1"/>
  <c r="BJ201" i="1"/>
  <c r="BL201" i="1" s="1"/>
  <c r="BN201" i="1" s="1"/>
  <c r="BN201" i="12" s="1"/>
  <c r="BL201" i="12" s="1"/>
  <c r="BC285" i="1"/>
  <c r="BE285" i="1" s="1"/>
  <c r="BG285" i="1" s="1"/>
  <c r="AV121" i="1"/>
  <c r="AX121" i="1" s="1"/>
  <c r="AZ121" i="1" s="1"/>
  <c r="AV133" i="1"/>
  <c r="AX133" i="1" s="1"/>
  <c r="AZ133" i="1" s="1"/>
  <c r="BQ133" i="1"/>
  <c r="BS133" i="1" s="1"/>
  <c r="BU133" i="1" s="1"/>
  <c r="BC141" i="1"/>
  <c r="BE141" i="1" s="1"/>
  <c r="BG141" i="1" s="1"/>
  <c r="AC149" i="1"/>
  <c r="AE149" i="1" s="1"/>
  <c r="BL157" i="1"/>
  <c r="BN157" i="1" s="1"/>
  <c r="BN157" i="12" s="1"/>
  <c r="BK157" i="12" s="1"/>
  <c r="V157" i="1"/>
  <c r="X157" i="1" s="1"/>
  <c r="BJ177" i="1"/>
  <c r="BL177" i="1" s="1"/>
  <c r="BN177" i="1" s="1"/>
  <c r="AA229" i="1"/>
  <c r="AC229" i="1" s="1"/>
  <c r="AE229" i="1" s="1"/>
  <c r="BC229" i="1"/>
  <c r="BE229" i="1" s="1"/>
  <c r="BG229" i="1" s="1"/>
  <c r="BJ241" i="1"/>
  <c r="BL241" i="1" s="1"/>
  <c r="BN241" i="1" s="1"/>
  <c r="BN241" i="12" s="1"/>
  <c r="BM241" i="12" s="1"/>
  <c r="T241" i="1"/>
  <c r="V241" i="1" s="1"/>
  <c r="X241" i="1" s="1"/>
  <c r="BC245" i="1"/>
  <c r="BE245" i="1" s="1"/>
  <c r="BG245" i="1" s="1"/>
  <c r="BJ253" i="1"/>
  <c r="BL253" i="1" s="1"/>
  <c r="BN253" i="1" s="1"/>
  <c r="BX257" i="1"/>
  <c r="BZ257" i="1" s="1"/>
  <c r="CB257" i="1" s="1"/>
  <c r="M261" i="1"/>
  <c r="O261" i="1" s="1"/>
  <c r="Q261" i="1" s="1"/>
  <c r="BE261" i="1"/>
  <c r="BG261" i="1" s="1"/>
  <c r="T265" i="1"/>
  <c r="V265" i="1" s="1"/>
  <c r="X265" i="1" s="1"/>
  <c r="BX285" i="1"/>
  <c r="BZ285" i="1" s="1"/>
  <c r="CB285" i="1" s="1"/>
  <c r="AO301" i="1"/>
  <c r="AQ301" i="1" s="1"/>
  <c r="AS301" i="1" s="1"/>
  <c r="AO5" i="1"/>
  <c r="AQ5" i="1" s="1"/>
  <c r="AS5" i="1" s="1"/>
  <c r="M14" i="1"/>
  <c r="O14" i="1" s="1"/>
  <c r="Q14" i="1" s="1"/>
  <c r="M66" i="1"/>
  <c r="O66" i="1" s="1"/>
  <c r="Q66" i="1" s="1"/>
  <c r="AO101" i="1"/>
  <c r="AQ101" i="1" s="1"/>
  <c r="AS101" i="1" s="1"/>
  <c r="AA117" i="1"/>
  <c r="AC117" i="1" s="1"/>
  <c r="AE117" i="1" s="1"/>
  <c r="BJ125" i="1"/>
  <c r="BL125" i="1" s="1"/>
  <c r="BN125" i="1" s="1"/>
  <c r="BN125" i="12" s="1"/>
  <c r="BM125" i="12" s="1"/>
  <c r="BJ129" i="1"/>
  <c r="BL129" i="1" s="1"/>
  <c r="BN129" i="1" s="1"/>
  <c r="BN129" i="12" s="1"/>
  <c r="BJ129" i="12" s="1"/>
  <c r="BQ137" i="1"/>
  <c r="BS137" i="1" s="1"/>
  <c r="BU137" i="1" s="1"/>
  <c r="AA145" i="1"/>
  <c r="AC145" i="1" s="1"/>
  <c r="AE145" i="1" s="1"/>
  <c r="BC161" i="1"/>
  <c r="BE161" i="1" s="1"/>
  <c r="BG161" i="1" s="1"/>
  <c r="AO169" i="1"/>
  <c r="AQ169" i="1" s="1"/>
  <c r="AS169" i="1" s="1"/>
  <c r="M181" i="1"/>
  <c r="O181" i="1" s="1"/>
  <c r="Q181" i="1" s="1"/>
  <c r="AA181" i="1"/>
  <c r="AC181" i="1" s="1"/>
  <c r="AE181" i="1" s="1"/>
  <c r="AO193" i="1"/>
  <c r="AQ193" i="1" s="1"/>
  <c r="AS193" i="1" s="1"/>
  <c r="AV193" i="1"/>
  <c r="AX193" i="1" s="1"/>
  <c r="AZ193" i="1" s="1"/>
  <c r="BX193" i="1"/>
  <c r="BZ193" i="1" s="1"/>
  <c r="CB193" i="1" s="1"/>
  <c r="BC217" i="1"/>
  <c r="BE217" i="1" s="1"/>
  <c r="BG217" i="1" s="1"/>
  <c r="BJ221" i="1"/>
  <c r="BL221" i="1" s="1"/>
  <c r="BN221" i="1" s="1"/>
  <c r="BJ237" i="1"/>
  <c r="BL237" i="1" s="1"/>
  <c r="BN237" i="1" s="1"/>
  <c r="BX237" i="1"/>
  <c r="BZ237" i="1" s="1"/>
  <c r="CB237" i="1" s="1"/>
  <c r="AV241" i="1"/>
  <c r="AX241" i="1" s="1"/>
  <c r="AZ241" i="1" s="1"/>
  <c r="AO249" i="1"/>
  <c r="AQ249" i="1" s="1"/>
  <c r="AS249" i="1" s="1"/>
  <c r="BC249" i="1"/>
  <c r="BE249" i="1" s="1"/>
  <c r="BG249" i="1" s="1"/>
  <c r="BJ261" i="1"/>
  <c r="BL261" i="1" s="1"/>
  <c r="BN261" i="1" s="1"/>
  <c r="BN261" i="12" s="1"/>
  <c r="BM261" i="12" s="1"/>
  <c r="AV273" i="1"/>
  <c r="AX273" i="1" s="1"/>
  <c r="AZ273" i="1" s="1"/>
  <c r="AS277" i="1"/>
  <c r="AO297" i="1"/>
  <c r="AQ297" i="1" s="1"/>
  <c r="AS297" i="1" s="1"/>
  <c r="BX93" i="1"/>
  <c r="BZ93" i="1" s="1"/>
  <c r="CB93" i="1" s="1"/>
  <c r="BC101" i="1"/>
  <c r="BE101" i="1" s="1"/>
  <c r="BG101" i="1" s="1"/>
  <c r="AV105" i="1"/>
  <c r="AX105" i="1" s="1"/>
  <c r="AZ105" i="1" s="1"/>
  <c r="BQ105" i="1"/>
  <c r="BS105" i="1" s="1"/>
  <c r="BU105" i="1" s="1"/>
  <c r="M117" i="1"/>
  <c r="O117" i="1" s="1"/>
  <c r="Q117" i="1" s="1"/>
  <c r="BX117" i="1"/>
  <c r="BZ117" i="1" s="1"/>
  <c r="CB117" i="1" s="1"/>
  <c r="BX125" i="1"/>
  <c r="BZ125" i="1" s="1"/>
  <c r="CB125" i="1" s="1"/>
  <c r="T165" i="1"/>
  <c r="V165" i="1" s="1"/>
  <c r="X165" i="1" s="1"/>
  <c r="T177" i="1"/>
  <c r="V177" i="1" s="1"/>
  <c r="X177" i="1" s="1"/>
  <c r="AV177" i="1"/>
  <c r="AX177" i="1" s="1"/>
  <c r="AZ177" i="1" s="1"/>
  <c r="BQ189" i="1"/>
  <c r="BS189" i="1" s="1"/>
  <c r="BU189" i="1" s="1"/>
  <c r="BX189" i="1"/>
  <c r="BZ189" i="1" s="1"/>
  <c r="CB189" i="1" s="1"/>
  <c r="AA193" i="1"/>
  <c r="AC193" i="1" s="1"/>
  <c r="AE193" i="1" s="1"/>
  <c r="T213" i="1"/>
  <c r="V213" i="1" s="1"/>
  <c r="X213" i="1" s="1"/>
  <c r="BC213" i="1"/>
  <c r="BE213" i="1" s="1"/>
  <c r="BG213" i="1" s="1"/>
  <c r="M217" i="1"/>
  <c r="O217" i="1" s="1"/>
  <c r="Q217" i="1" s="1"/>
  <c r="BX217" i="1"/>
  <c r="BZ217" i="1" s="1"/>
  <c r="CB217" i="1" s="1"/>
  <c r="M225" i="1"/>
  <c r="O225" i="1" s="1"/>
  <c r="Q225" i="1" s="1"/>
  <c r="AV229" i="1"/>
  <c r="AX229" i="1" s="1"/>
  <c r="AZ229" i="1" s="1"/>
  <c r="T229" i="1"/>
  <c r="V229" i="1" s="1"/>
  <c r="X229" i="1" s="1"/>
  <c r="BX233" i="1"/>
  <c r="BZ233" i="1" s="1"/>
  <c r="CB233" i="1" s="1"/>
  <c r="M237" i="1"/>
  <c r="O237" i="1" s="1"/>
  <c r="Q237" i="1" s="1"/>
  <c r="AA241" i="1"/>
  <c r="AC241" i="1" s="1"/>
  <c r="AE241" i="1" s="1"/>
  <c r="AC245" i="1"/>
  <c r="AE245" i="1" s="1"/>
  <c r="AA257" i="1"/>
  <c r="AC257" i="1" s="1"/>
  <c r="AE257" i="1" s="1"/>
  <c r="AO257" i="1"/>
  <c r="T261" i="1"/>
  <c r="V261" i="1" s="1"/>
  <c r="X261" i="1" s="1"/>
  <c r="BX261" i="1"/>
  <c r="BZ261" i="1" s="1"/>
  <c r="CB261" i="1" s="1"/>
  <c r="BC273" i="1"/>
  <c r="BE273" i="1" s="1"/>
  <c r="BG273" i="1" s="1"/>
  <c r="AA281" i="1"/>
  <c r="AC281" i="1" s="1"/>
  <c r="AE281" i="1" s="1"/>
  <c r="AA285" i="1"/>
  <c r="AC285" i="1" s="1"/>
  <c r="AE285" i="1" s="1"/>
  <c r="BJ293" i="1"/>
  <c r="BL293" i="1" s="1"/>
  <c r="BN293" i="1" s="1"/>
  <c r="AA293" i="1"/>
  <c r="AC293" i="1" s="1"/>
  <c r="AE293" i="1" s="1"/>
  <c r="BJ297" i="1"/>
  <c r="BL297" i="1" s="1"/>
  <c r="BN297" i="1" s="1"/>
  <c r="AV6" i="1"/>
  <c r="AX6" i="1" s="1"/>
  <c r="AZ6" i="1" s="1"/>
  <c r="AO22" i="1"/>
  <c r="AQ22" i="1" s="1"/>
  <c r="AS22" i="1" s="1"/>
  <c r="BQ22" i="1"/>
  <c r="BS22" i="1" s="1"/>
  <c r="BU22" i="1" s="1"/>
  <c r="O98" i="1"/>
  <c r="Q98" i="1" s="1"/>
  <c r="BX98" i="1"/>
  <c r="BZ98" i="1" s="1"/>
  <c r="CB98" i="1" s="1"/>
  <c r="BX170" i="1"/>
  <c r="BZ170" i="1" s="1"/>
  <c r="CB170" i="1" s="1"/>
  <c r="T222" i="1"/>
  <c r="V222" i="1" s="1"/>
  <c r="X222" i="1" s="1"/>
  <c r="M93" i="1"/>
  <c r="O93" i="1" s="1"/>
  <c r="Q93" i="1" s="1"/>
  <c r="AA101" i="1"/>
  <c r="AC101" i="1" s="1"/>
  <c r="AE101" i="1" s="1"/>
  <c r="BX101" i="1"/>
  <c r="BZ101" i="1" s="1"/>
  <c r="CB101" i="1" s="1"/>
  <c r="AO109" i="1"/>
  <c r="AQ109" i="1" s="1"/>
  <c r="AS109" i="1" s="1"/>
  <c r="BQ113" i="1"/>
  <c r="BS113" i="1" s="1"/>
  <c r="BU113" i="1" s="1"/>
  <c r="M125" i="1"/>
  <c r="O125" i="1" s="1"/>
  <c r="Q125" i="1" s="1"/>
  <c r="BC137" i="1"/>
  <c r="BE137" i="1" s="1"/>
  <c r="BG137" i="1" s="1"/>
  <c r="AV149" i="1"/>
  <c r="AX149" i="1" s="1"/>
  <c r="AZ149" i="1" s="1"/>
  <c r="BX149" i="1"/>
  <c r="BZ149" i="1" s="1"/>
  <c r="CB149" i="1" s="1"/>
  <c r="V153" i="1"/>
  <c r="X153" i="1" s="1"/>
  <c r="BQ173" i="1"/>
  <c r="BS173" i="1" s="1"/>
  <c r="BU173" i="1" s="1"/>
  <c r="AO177" i="1"/>
  <c r="AQ177" i="1" s="1"/>
  <c r="AS177" i="1" s="1"/>
  <c r="BJ185" i="1"/>
  <c r="BL185" i="1" s="1"/>
  <c r="BN185" i="1" s="1"/>
  <c r="BN185" i="12" s="1"/>
  <c r="BL185" i="12" s="1"/>
  <c r="AV189" i="1"/>
  <c r="AX189" i="1" s="1"/>
  <c r="AZ189" i="1" s="1"/>
  <c r="M205" i="1"/>
  <c r="O205" i="1" s="1"/>
  <c r="Q205" i="1" s="1"/>
  <c r="M213" i="1"/>
  <c r="O213" i="1" s="1"/>
  <c r="Q213" i="1" s="1"/>
  <c r="AO213" i="1"/>
  <c r="AQ213" i="1" s="1"/>
  <c r="AS213" i="1" s="1"/>
  <c r="BQ217" i="1"/>
  <c r="BS217" i="1" s="1"/>
  <c r="BU217" i="1" s="1"/>
  <c r="AV217" i="1"/>
  <c r="AX217" i="1" s="1"/>
  <c r="AZ217" i="1" s="1"/>
  <c r="BJ225" i="1"/>
  <c r="BL225" i="1" s="1"/>
  <c r="BN225" i="1" s="1"/>
  <c r="BN225" i="12" s="1"/>
  <c r="BI225" i="12" s="1"/>
  <c r="BX229" i="1"/>
  <c r="BZ229" i="1" s="1"/>
  <c r="CB229" i="1" s="1"/>
  <c r="BQ233" i="1"/>
  <c r="BS233" i="1" s="1"/>
  <c r="BU233" i="1" s="1"/>
  <c r="BQ241" i="1"/>
  <c r="BS241" i="1" s="1"/>
  <c r="BU241" i="1" s="1"/>
  <c r="AV269" i="1"/>
  <c r="AX269" i="1" s="1"/>
  <c r="AZ269" i="1" s="1"/>
  <c r="BJ285" i="1"/>
  <c r="BL285" i="1" s="1"/>
  <c r="BN285" i="1" s="1"/>
  <c r="AV301" i="1"/>
  <c r="AX301" i="1" s="1"/>
  <c r="AZ301" i="1" s="1"/>
  <c r="BQ301" i="1"/>
  <c r="BS301" i="1" s="1"/>
  <c r="BU301" i="1" s="1"/>
  <c r="T74" i="1"/>
  <c r="V74" i="1" s="1"/>
  <c r="X74" i="1" s="1"/>
  <c r="AV122" i="1"/>
  <c r="AX122" i="1" s="1"/>
  <c r="AZ122" i="1" s="1"/>
  <c r="AO134" i="1"/>
  <c r="AQ134" i="1" s="1"/>
  <c r="AS134" i="1" s="1"/>
  <c r="AO117" i="1"/>
  <c r="AQ117" i="1" s="1"/>
  <c r="AS117" i="1" s="1"/>
  <c r="BX145" i="1"/>
  <c r="BZ145" i="1" s="1"/>
  <c r="CB145" i="1" s="1"/>
  <c r="Q153" i="1"/>
  <c r="BC165" i="1"/>
  <c r="BE165" i="1" s="1"/>
  <c r="BG165" i="1" s="1"/>
  <c r="AX169" i="1"/>
  <c r="AZ169" i="1" s="1"/>
  <c r="BQ257" i="1"/>
  <c r="BS257" i="1" s="1"/>
  <c r="BU257" i="1" s="1"/>
  <c r="AV261" i="1"/>
  <c r="AX261" i="1" s="1"/>
  <c r="AZ261" i="1" s="1"/>
  <c r="BZ269" i="1"/>
  <c r="CB269" i="1" s="1"/>
  <c r="AA297" i="1"/>
  <c r="AC297" i="1" s="1"/>
  <c r="AE297" i="1" s="1"/>
  <c r="AV42" i="1"/>
  <c r="AX42" i="1" s="1"/>
  <c r="AZ42" i="1" s="1"/>
  <c r="M58" i="1"/>
  <c r="O58" i="1" s="1"/>
  <c r="Q58" i="1" s="1"/>
  <c r="X90" i="1"/>
  <c r="AA301" i="1"/>
  <c r="AC301" i="1" s="1"/>
  <c r="AE301" i="1" s="1"/>
  <c r="BJ10" i="1"/>
  <c r="BL10" i="1" s="1"/>
  <c r="BN10" i="1" s="1"/>
  <c r="BN10" i="12" s="1"/>
  <c r="BL10" i="12" s="1"/>
  <c r="BJ34" i="1"/>
  <c r="BL34" i="1" s="1"/>
  <c r="BN34" i="1" s="1"/>
  <c r="BN34" i="12" s="1"/>
  <c r="BM34" i="12" s="1"/>
  <c r="AV38" i="1"/>
  <c r="AX38" i="1" s="1"/>
  <c r="AZ38" i="1" s="1"/>
  <c r="BC58" i="1"/>
  <c r="BE58" i="1" s="1"/>
  <c r="BG58" i="1" s="1"/>
  <c r="BX70" i="1"/>
  <c r="BZ70" i="1" s="1"/>
  <c r="CB70" i="1" s="1"/>
  <c r="T78" i="1"/>
  <c r="V78" i="1" s="1"/>
  <c r="X78" i="1" s="1"/>
  <c r="BX78" i="1"/>
  <c r="BZ78" i="1" s="1"/>
  <c r="CB78" i="1" s="1"/>
  <c r="M94" i="1"/>
  <c r="O94" i="1" s="1"/>
  <c r="Q94" i="1" s="1"/>
  <c r="BJ102" i="1"/>
  <c r="BL102" i="1" s="1"/>
  <c r="BN102" i="1" s="1"/>
  <c r="BN102" i="12" s="1"/>
  <c r="BI102" i="12" s="1"/>
  <c r="AO102" i="1"/>
  <c r="AQ102" i="1" s="1"/>
  <c r="AS102" i="1" s="1"/>
  <c r="BQ102" i="1"/>
  <c r="BS102" i="1" s="1"/>
  <c r="BU102" i="1" s="1"/>
  <c r="T106" i="1"/>
  <c r="V106" i="1" s="1"/>
  <c r="X106" i="1" s="1"/>
  <c r="M110" i="1"/>
  <c r="O110" i="1" s="1"/>
  <c r="Q110" i="1" s="1"/>
  <c r="AX118" i="1"/>
  <c r="AZ118" i="1" s="1"/>
  <c r="BX118" i="1"/>
  <c r="BZ118" i="1" s="1"/>
  <c r="CB118" i="1" s="1"/>
  <c r="BQ122" i="1"/>
  <c r="BS122" i="1" s="1"/>
  <c r="BU122" i="1" s="1"/>
  <c r="T126" i="1"/>
  <c r="V126" i="1" s="1"/>
  <c r="X126" i="1" s="1"/>
  <c r="AA126" i="1"/>
  <c r="AC126" i="1" s="1"/>
  <c r="AE126" i="1" s="1"/>
  <c r="BX130" i="1"/>
  <c r="BZ130" i="1" s="1"/>
  <c r="CB130" i="1" s="1"/>
  <c r="AV130" i="1"/>
  <c r="AX130" i="1" s="1"/>
  <c r="AZ130" i="1" s="1"/>
  <c r="AA138" i="1"/>
  <c r="AC138" i="1" s="1"/>
  <c r="AE138" i="1" s="1"/>
  <c r="BC146" i="1"/>
  <c r="BE146" i="1" s="1"/>
  <c r="BG146" i="1" s="1"/>
  <c r="AA150" i="1"/>
  <c r="AC150" i="1" s="1"/>
  <c r="AE150" i="1" s="1"/>
  <c r="AO166" i="1"/>
  <c r="AQ166" i="1" s="1"/>
  <c r="AS166" i="1" s="1"/>
  <c r="AA170" i="1"/>
  <c r="AC170" i="1" s="1"/>
  <c r="AE170" i="1" s="1"/>
  <c r="BC174" i="1"/>
  <c r="BE174" i="1" s="1"/>
  <c r="BG174" i="1" s="1"/>
  <c r="AV174" i="1"/>
  <c r="AX174" i="1" s="1"/>
  <c r="AZ174" i="1" s="1"/>
  <c r="AO174" i="1"/>
  <c r="AQ174" i="1" s="1"/>
  <c r="AS174" i="1" s="1"/>
  <c r="BQ178" i="1"/>
  <c r="BS178" i="1" s="1"/>
  <c r="BU178" i="1" s="1"/>
  <c r="BX182" i="1"/>
  <c r="BZ182" i="1" s="1"/>
  <c r="CB182" i="1" s="1"/>
  <c r="BC190" i="1"/>
  <c r="BE190" i="1" s="1"/>
  <c r="BG190" i="1" s="1"/>
  <c r="BC198" i="1"/>
  <c r="BE198" i="1" s="1"/>
  <c r="BG198" i="1" s="1"/>
  <c r="AO226" i="1"/>
  <c r="AQ226" i="1" s="1"/>
  <c r="AS226" i="1" s="1"/>
  <c r="AV226" i="1"/>
  <c r="AX226" i="1" s="1"/>
  <c r="AZ226" i="1" s="1"/>
  <c r="T238" i="1"/>
  <c r="V238" i="1" s="1"/>
  <c r="X238" i="1" s="1"/>
  <c r="BX242" i="1"/>
  <c r="BZ242" i="1" s="1"/>
  <c r="CB242" i="1" s="1"/>
  <c r="AO246" i="1"/>
  <c r="AQ246" i="1" s="1"/>
  <c r="AS246" i="1" s="1"/>
  <c r="BJ254" i="1"/>
  <c r="BL254" i="1" s="1"/>
  <c r="BN254" i="1" s="1"/>
  <c r="BN254" i="12" s="1"/>
  <c r="BI254" i="12" s="1"/>
  <c r="AA254" i="1"/>
  <c r="AC254" i="1" s="1"/>
  <c r="AE254" i="1" s="1"/>
  <c r="BX254" i="1"/>
  <c r="BZ254" i="1" s="1"/>
  <c r="CB254" i="1" s="1"/>
  <c r="AQ258" i="1"/>
  <c r="AS258" i="1" s="1"/>
  <c r="T266" i="1"/>
  <c r="V266" i="1" s="1"/>
  <c r="X266" i="1" s="1"/>
  <c r="BC270" i="1"/>
  <c r="BE270" i="1" s="1"/>
  <c r="BG270" i="1" s="1"/>
  <c r="T278" i="1"/>
  <c r="V278" i="1" s="1"/>
  <c r="X278" i="1" s="1"/>
  <c r="BC290" i="1"/>
  <c r="BE290" i="1" s="1"/>
  <c r="BG290" i="1" s="1"/>
  <c r="M294" i="1"/>
  <c r="O294" i="1" s="1"/>
  <c r="Q294" i="1" s="1"/>
  <c r="AE298" i="1"/>
  <c r="BJ118" i="1"/>
  <c r="BL118" i="1" s="1"/>
  <c r="BN118" i="1" s="1"/>
  <c r="BN118" i="12" s="1"/>
  <c r="BI118" i="12" s="1"/>
  <c r="AO126" i="1"/>
  <c r="AQ126" i="1" s="1"/>
  <c r="AS126" i="1" s="1"/>
  <c r="BX234" i="1"/>
  <c r="BZ234" i="1" s="1"/>
  <c r="CB234" i="1" s="1"/>
  <c r="BQ298" i="1"/>
  <c r="BS298" i="1" s="1"/>
  <c r="BU298" i="1" s="1"/>
  <c r="BJ302" i="1"/>
  <c r="BL302" i="1" s="1"/>
  <c r="BN302" i="1" s="1"/>
  <c r="AO302" i="1"/>
  <c r="AQ302" i="1" s="1"/>
  <c r="AS302" i="1" s="1"/>
  <c r="BQ302" i="1"/>
  <c r="BS302" i="1" s="1"/>
  <c r="BU302" i="1" s="1"/>
  <c r="M6" i="1"/>
  <c r="O6" i="1" s="1"/>
  <c r="Q6" i="1" s="1"/>
  <c r="BX6" i="1"/>
  <c r="BZ6" i="1" s="1"/>
  <c r="CB6" i="1" s="1"/>
  <c r="BJ18" i="1"/>
  <c r="BL18" i="1" s="1"/>
  <c r="BN18" i="1" s="1"/>
  <c r="BN18" i="12" s="1"/>
  <c r="AV22" i="1"/>
  <c r="AX22" i="1" s="1"/>
  <c r="AZ22" i="1" s="1"/>
  <c r="BX22" i="1"/>
  <c r="BZ22" i="1" s="1"/>
  <c r="CB22" i="1" s="1"/>
  <c r="T38" i="1"/>
  <c r="V38" i="1" s="1"/>
  <c r="X38" i="1" s="1"/>
  <c r="AA54" i="1"/>
  <c r="AC54" i="1" s="1"/>
  <c r="AE54" i="1" s="1"/>
  <c r="BQ58" i="1"/>
  <c r="BS58" i="1" s="1"/>
  <c r="BU58" i="1" s="1"/>
  <c r="T70" i="1"/>
  <c r="V70" i="1" s="1"/>
  <c r="X70" i="1" s="1"/>
  <c r="AQ78" i="1"/>
  <c r="AS78" i="1" s="1"/>
  <c r="BC82" i="1"/>
  <c r="BE82" i="1" s="1"/>
  <c r="BG82" i="1" s="1"/>
  <c r="AO86" i="1"/>
  <c r="AQ86" i="1" s="1"/>
  <c r="AS86" i="1" s="1"/>
  <c r="AS98" i="1"/>
  <c r="AV106" i="1"/>
  <c r="AX106" i="1" s="1"/>
  <c r="AZ106" i="1" s="1"/>
  <c r="AO110" i="1"/>
  <c r="AQ110" i="1" s="1"/>
  <c r="AS110" i="1" s="1"/>
  <c r="BQ130" i="1"/>
  <c r="BS130" i="1" s="1"/>
  <c r="BU130" i="1" s="1"/>
  <c r="AQ142" i="1"/>
  <c r="AS142" i="1" s="1"/>
  <c r="BC150" i="1"/>
  <c r="BE150" i="1" s="1"/>
  <c r="BG150" i="1" s="1"/>
  <c r="BX150" i="1"/>
  <c r="BZ150" i="1" s="1"/>
  <c r="CB150" i="1" s="1"/>
  <c r="M154" i="1"/>
  <c r="O154" i="1" s="1"/>
  <c r="Q154" i="1" s="1"/>
  <c r="AO158" i="1"/>
  <c r="AQ158" i="1" s="1"/>
  <c r="AS158" i="1" s="1"/>
  <c r="BX166" i="1"/>
  <c r="BZ166" i="1" s="1"/>
  <c r="CB166" i="1" s="1"/>
  <c r="AO178" i="1"/>
  <c r="AQ178" i="1" s="1"/>
  <c r="AS178" i="1" s="1"/>
  <c r="AA182" i="1"/>
  <c r="AC182" i="1" s="1"/>
  <c r="AE182" i="1" s="1"/>
  <c r="Q186" i="1"/>
  <c r="M190" i="1"/>
  <c r="O190" i="1" s="1"/>
  <c r="Q190" i="1" s="1"/>
  <c r="T206" i="1"/>
  <c r="V206" i="1" s="1"/>
  <c r="X206" i="1" s="1"/>
  <c r="T242" i="1"/>
  <c r="V242" i="1" s="1"/>
  <c r="X242" i="1" s="1"/>
  <c r="AO242" i="1"/>
  <c r="AQ242" i="1" s="1"/>
  <c r="AS242" i="1" s="1"/>
  <c r="BC250" i="1"/>
  <c r="BE250" i="1" s="1"/>
  <c r="BG250" i="1" s="1"/>
  <c r="BC282" i="1"/>
  <c r="BE282" i="1" s="1"/>
  <c r="BG282" i="1" s="1"/>
  <c r="T6" i="1"/>
  <c r="V6" i="1" s="1"/>
  <c r="X6" i="1" s="1"/>
  <c r="BQ18" i="1"/>
  <c r="BS18" i="1" s="1"/>
  <c r="BU18" i="1" s="1"/>
  <c r="T22" i="1"/>
  <c r="V22" i="1" s="1"/>
  <c r="X22" i="1" s="1"/>
  <c r="AV26" i="1"/>
  <c r="AX26" i="1" s="1"/>
  <c r="AZ26" i="1" s="1"/>
  <c r="AA34" i="1"/>
  <c r="AC34" i="1" s="1"/>
  <c r="AE34" i="1" s="1"/>
  <c r="BQ34" i="1"/>
  <c r="BS34" i="1" s="1"/>
  <c r="BU34" i="1" s="1"/>
  <c r="AO50" i="1"/>
  <c r="AQ50" i="1" s="1"/>
  <c r="AS50" i="1" s="1"/>
  <c r="BJ66" i="1"/>
  <c r="BL66" i="1" s="1"/>
  <c r="BN66" i="1" s="1"/>
  <c r="BS66" i="1"/>
  <c r="BU66" i="1" s="1"/>
  <c r="AV70" i="1"/>
  <c r="AX70" i="1" s="1"/>
  <c r="AZ70" i="1" s="1"/>
  <c r="BJ98" i="1"/>
  <c r="BL98" i="1" s="1"/>
  <c r="BN98" i="1" s="1"/>
  <c r="AV98" i="1"/>
  <c r="AX98" i="1" s="1"/>
  <c r="AZ98" i="1" s="1"/>
  <c r="BQ98" i="1"/>
  <c r="BS98" i="1" s="1"/>
  <c r="BU98" i="1" s="1"/>
  <c r="BC114" i="1"/>
  <c r="BE114" i="1" s="1"/>
  <c r="BG114" i="1" s="1"/>
  <c r="T142" i="1"/>
  <c r="V142" i="1" s="1"/>
  <c r="X142" i="1" s="1"/>
  <c r="BJ146" i="1"/>
  <c r="BL146" i="1" s="1"/>
  <c r="BN146" i="1" s="1"/>
  <c r="BN146" i="12" s="1"/>
  <c r="AV158" i="1"/>
  <c r="AX158" i="1" s="1"/>
  <c r="AZ158" i="1" s="1"/>
  <c r="M170" i="1"/>
  <c r="O170" i="1" s="1"/>
  <c r="Q170" i="1" s="1"/>
  <c r="BJ174" i="1"/>
  <c r="BL174" i="1" s="1"/>
  <c r="BN174" i="1" s="1"/>
  <c r="AA174" i="1"/>
  <c r="AC174" i="1" s="1"/>
  <c r="AE174" i="1" s="1"/>
  <c r="M178" i="1"/>
  <c r="O178" i="1" s="1"/>
  <c r="Q178" i="1" s="1"/>
  <c r="AV178" i="1"/>
  <c r="AX178" i="1" s="1"/>
  <c r="AZ178" i="1" s="1"/>
  <c r="AX182" i="1"/>
  <c r="AZ182" i="1" s="1"/>
  <c r="BJ198" i="1"/>
  <c r="BL198" i="1" s="1"/>
  <c r="BN198" i="1" s="1"/>
  <c r="M198" i="1"/>
  <c r="O198" i="1" s="1"/>
  <c r="Q198" i="1" s="1"/>
  <c r="T198" i="1"/>
  <c r="V198" i="1" s="1"/>
  <c r="X198" i="1" s="1"/>
  <c r="BC202" i="1"/>
  <c r="BE202" i="1" s="1"/>
  <c r="BG202" i="1" s="1"/>
  <c r="M206" i="1"/>
  <c r="O206" i="1" s="1"/>
  <c r="Q206" i="1" s="1"/>
  <c r="AV206" i="1"/>
  <c r="AX206" i="1" s="1"/>
  <c r="AZ206" i="1" s="1"/>
  <c r="BJ222" i="1"/>
  <c r="BL222" i="1" s="1"/>
  <c r="BN222" i="1" s="1"/>
  <c r="T226" i="1"/>
  <c r="V226" i="1" s="1"/>
  <c r="X226" i="1" s="1"/>
  <c r="BQ226" i="1"/>
  <c r="BS226" i="1" s="1"/>
  <c r="BU226" i="1" s="1"/>
  <c r="AA234" i="1"/>
  <c r="AC234" i="1" s="1"/>
  <c r="AE234" i="1" s="1"/>
  <c r="AO238" i="1"/>
  <c r="AQ238" i="1" s="1"/>
  <c r="AS238" i="1" s="1"/>
  <c r="BC242" i="1"/>
  <c r="BE242" i="1" s="1"/>
  <c r="BG242" i="1" s="1"/>
  <c r="AV246" i="1"/>
  <c r="AX246" i="1" s="1"/>
  <c r="AZ246" i="1" s="1"/>
  <c r="BC246" i="1"/>
  <c r="BE246" i="1" s="1"/>
  <c r="BG246" i="1" s="1"/>
  <c r="AO250" i="1"/>
  <c r="AQ250" i="1" s="1"/>
  <c r="AS250" i="1" s="1"/>
  <c r="AO254" i="1"/>
  <c r="AQ254" i="1" s="1"/>
  <c r="AS254" i="1" s="1"/>
  <c r="M258" i="1"/>
  <c r="O258" i="1" s="1"/>
  <c r="Q258" i="1" s="1"/>
  <c r="AV262" i="1"/>
  <c r="AX262" i="1" s="1"/>
  <c r="AZ262" i="1" s="1"/>
  <c r="AA266" i="1"/>
  <c r="AC266" i="1" s="1"/>
  <c r="AE266" i="1" s="1"/>
  <c r="BC294" i="1"/>
  <c r="BE294" i="1" s="1"/>
  <c r="BG294" i="1" s="1"/>
  <c r="M298" i="1"/>
  <c r="O298" i="1" s="1"/>
  <c r="Q298" i="1" s="1"/>
  <c r="BX30" i="1"/>
  <c r="BZ30" i="1" s="1"/>
  <c r="CB30" i="1" s="1"/>
  <c r="AA42" i="1"/>
  <c r="AC42" i="1" s="1"/>
  <c r="AE42" i="1" s="1"/>
  <c r="BC42" i="1"/>
  <c r="BE42" i="1" s="1"/>
  <c r="BG42" i="1" s="1"/>
  <c r="AV58" i="1"/>
  <c r="AX58" i="1" s="1"/>
  <c r="AZ58" i="1" s="1"/>
  <c r="X118" i="1"/>
  <c r="AA118" i="1"/>
  <c r="AC118" i="1" s="1"/>
  <c r="AE118" i="1" s="1"/>
  <c r="AV134" i="1"/>
  <c r="AX134" i="1" s="1"/>
  <c r="AZ134" i="1" s="1"/>
  <c r="BC138" i="1"/>
  <c r="BE138" i="1" s="1"/>
  <c r="BG138" i="1" s="1"/>
  <c r="T138" i="1"/>
  <c r="V138" i="1" s="1"/>
  <c r="X138" i="1" s="1"/>
  <c r="AV142" i="1"/>
  <c r="AX142" i="1" s="1"/>
  <c r="AZ142" i="1" s="1"/>
  <c r="T154" i="1"/>
  <c r="V154" i="1" s="1"/>
  <c r="X154" i="1" s="1"/>
  <c r="BC158" i="1"/>
  <c r="BE158" i="1" s="1"/>
  <c r="BG158" i="1" s="1"/>
  <c r="M158" i="1"/>
  <c r="O158" i="1" s="1"/>
  <c r="Q158" i="1" s="1"/>
  <c r="AO190" i="1"/>
  <c r="AQ190" i="1" s="1"/>
  <c r="AS190" i="1" s="1"/>
  <c r="AA206" i="1"/>
  <c r="AC206" i="1" s="1"/>
  <c r="AE206" i="1" s="1"/>
  <c r="BJ230" i="1"/>
  <c r="BL230" i="1" s="1"/>
  <c r="BN230" i="1" s="1"/>
  <c r="BC234" i="1"/>
  <c r="BE234" i="1" s="1"/>
  <c r="BG234" i="1" s="1"/>
  <c r="T258" i="1"/>
  <c r="V258" i="1" s="1"/>
  <c r="X258" i="1" s="1"/>
  <c r="AO274" i="1"/>
  <c r="AQ274" i="1" s="1"/>
  <c r="AS274" i="1" s="1"/>
  <c r="T274" i="1"/>
  <c r="V274" i="1" s="1"/>
  <c r="X274" i="1" s="1"/>
  <c r="BC274" i="1"/>
  <c r="BE274" i="1" s="1"/>
  <c r="BG274" i="1" s="1"/>
  <c r="AO286" i="1"/>
  <c r="AQ286" i="1" s="1"/>
  <c r="AS286" i="1" s="1"/>
  <c r="AV290" i="1"/>
  <c r="AX290" i="1" s="1"/>
  <c r="AZ290" i="1" s="1"/>
  <c r="AA302" i="1"/>
  <c r="AC302" i="1" s="1"/>
  <c r="AE302" i="1" s="1"/>
  <c r="AO26" i="1"/>
  <c r="AQ26" i="1" s="1"/>
  <c r="AS26" i="1" s="1"/>
  <c r="M26" i="1"/>
  <c r="O26" i="1" s="1"/>
  <c r="Q26" i="1" s="1"/>
  <c r="M30" i="1"/>
  <c r="O30" i="1" s="1"/>
  <c r="Q30" i="1" s="1"/>
  <c r="AO30" i="1"/>
  <c r="AQ30" i="1" s="1"/>
  <c r="AS30" i="1" s="1"/>
  <c r="AO42" i="1"/>
  <c r="AQ42" i="1" s="1"/>
  <c r="AS42" i="1" s="1"/>
  <c r="BQ42" i="1"/>
  <c r="BS42" i="1" s="1"/>
  <c r="BU42" i="1" s="1"/>
  <c r="AV54" i="1"/>
  <c r="AX54" i="1" s="1"/>
  <c r="AZ54" i="1" s="1"/>
  <c r="AV66" i="1"/>
  <c r="AX66" i="1" s="1"/>
  <c r="AZ66" i="1" s="1"/>
  <c r="AA94" i="1"/>
  <c r="AC94" i="1" s="1"/>
  <c r="AE94" i="1" s="1"/>
  <c r="M134" i="1"/>
  <c r="O134" i="1" s="1"/>
  <c r="Q134" i="1" s="1"/>
  <c r="T166" i="1"/>
  <c r="V166" i="1" s="1"/>
  <c r="X166" i="1" s="1"/>
  <c r="BC170" i="1"/>
  <c r="BE170" i="1" s="1"/>
  <c r="BG170" i="1" s="1"/>
  <c r="T178" i="1"/>
  <c r="V178" i="1" s="1"/>
  <c r="X178" i="1" s="1"/>
  <c r="M182" i="1"/>
  <c r="O182" i="1" s="1"/>
  <c r="Q182" i="1" s="1"/>
  <c r="AO186" i="1"/>
  <c r="AQ186" i="1" s="1"/>
  <c r="AS186" i="1" s="1"/>
  <c r="AA190" i="1"/>
  <c r="AC190" i="1" s="1"/>
  <c r="AE190" i="1" s="1"/>
  <c r="BJ194" i="1"/>
  <c r="BL194" i="1" s="1"/>
  <c r="BN194" i="1" s="1"/>
  <c r="BN194" i="12" s="1"/>
  <c r="M202" i="1"/>
  <c r="O202" i="1" s="1"/>
  <c r="Q202" i="1" s="1"/>
  <c r="BJ206" i="1"/>
  <c r="BL206" i="1" s="1"/>
  <c r="BN206" i="1" s="1"/>
  <c r="BN206" i="12" s="1"/>
  <c r="M218" i="1"/>
  <c r="O218" i="1" s="1"/>
  <c r="Q218" i="1" s="1"/>
  <c r="BC254" i="1"/>
  <c r="BE254" i="1" s="1"/>
  <c r="BG254" i="1" s="1"/>
  <c r="BJ258" i="1"/>
  <c r="BL258" i="1" s="1"/>
  <c r="BN258" i="1" s="1"/>
  <c r="BQ274" i="1"/>
  <c r="BS274" i="1" s="1"/>
  <c r="BU274" i="1" s="1"/>
  <c r="BJ282" i="1"/>
  <c r="BL282" i="1" s="1"/>
  <c r="BN282" i="1" s="1"/>
  <c r="BN282" i="12" s="1"/>
  <c r="BK282" i="12" s="1"/>
  <c r="M286" i="1"/>
  <c r="O286" i="1" s="1"/>
  <c r="Q286" i="1" s="1"/>
  <c r="BZ286" i="1"/>
  <c r="CB286" i="1" s="1"/>
  <c r="AA290" i="1"/>
  <c r="AC290" i="1" s="1"/>
  <c r="AE290" i="1" s="1"/>
  <c r="AA6" i="1"/>
  <c r="AC6" i="1" s="1"/>
  <c r="AE6" i="1" s="1"/>
  <c r="AO6" i="1"/>
  <c r="AQ6" i="1" s="1"/>
  <c r="AS6" i="1" s="1"/>
  <c r="M42" i="1"/>
  <c r="O42" i="1" s="1"/>
  <c r="Q42" i="1" s="1"/>
  <c r="AV46" i="1"/>
  <c r="AX46" i="1" s="1"/>
  <c r="AZ46" i="1" s="1"/>
  <c r="CB50" i="1"/>
  <c r="M70" i="1"/>
  <c r="O70" i="1" s="1"/>
  <c r="Q70" i="1" s="1"/>
  <c r="AV78" i="1"/>
  <c r="AX78" i="1" s="1"/>
  <c r="AZ78" i="1" s="1"/>
  <c r="AQ82" i="1"/>
  <c r="AS82" i="1" s="1"/>
  <c r="AS94" i="1"/>
  <c r="M114" i="1"/>
  <c r="O114" i="1" s="1"/>
  <c r="Q114" i="1" s="1"/>
  <c r="M118" i="1"/>
  <c r="O118" i="1" s="1"/>
  <c r="Q118" i="1" s="1"/>
  <c r="AQ118" i="1"/>
  <c r="AS118" i="1" s="1"/>
  <c r="BE122" i="1"/>
  <c r="BG122" i="1" s="1"/>
  <c r="M126" i="1"/>
  <c r="O126" i="1" s="1"/>
  <c r="Q126" i="1" s="1"/>
  <c r="BQ134" i="1"/>
  <c r="BS134" i="1" s="1"/>
  <c r="BU134" i="1" s="1"/>
  <c r="AX146" i="1"/>
  <c r="AZ146" i="1" s="1"/>
  <c r="AO146" i="1"/>
  <c r="AQ146" i="1" s="1"/>
  <c r="AS146" i="1" s="1"/>
  <c r="BQ146" i="1"/>
  <c r="BS146" i="1" s="1"/>
  <c r="BU146" i="1" s="1"/>
  <c r="M150" i="1"/>
  <c r="O150" i="1" s="1"/>
  <c r="Q150" i="1" s="1"/>
  <c r="AV170" i="1"/>
  <c r="AX170" i="1" s="1"/>
  <c r="AZ170" i="1" s="1"/>
  <c r="BL202" i="1"/>
  <c r="BN202" i="1" s="1"/>
  <c r="AO202" i="1"/>
  <c r="AQ202" i="1" s="1"/>
  <c r="AS202" i="1" s="1"/>
  <c r="BJ210" i="1"/>
  <c r="BL210" i="1" s="1"/>
  <c r="BN210" i="1" s="1"/>
  <c r="BN210" i="12" s="1"/>
  <c r="BI210" i="12" s="1"/>
  <c r="AA210" i="1"/>
  <c r="AC210" i="1" s="1"/>
  <c r="AE210" i="1" s="1"/>
  <c r="AA214" i="1"/>
  <c r="AC214" i="1" s="1"/>
  <c r="AE214" i="1" s="1"/>
  <c r="BQ230" i="1"/>
  <c r="BS230" i="1" s="1"/>
  <c r="BU230" i="1" s="1"/>
  <c r="T294" i="1"/>
  <c r="V294" i="1" s="1"/>
  <c r="X294" i="1" s="1"/>
  <c r="AS7" i="1"/>
  <c r="M95" i="1"/>
  <c r="O95" i="1" s="1"/>
  <c r="Q95" i="1" s="1"/>
  <c r="BS187" i="1"/>
  <c r="BU187" i="1" s="1"/>
  <c r="BX211" i="1"/>
  <c r="BZ211" i="1" s="1"/>
  <c r="CB211" i="1" s="1"/>
  <c r="M239" i="1"/>
  <c r="O239" i="1" s="1"/>
  <c r="Q239" i="1" s="1"/>
  <c r="M271" i="1"/>
  <c r="O271" i="1" s="1"/>
  <c r="Q271" i="1" s="1"/>
  <c r="BC299" i="1"/>
  <c r="BE299" i="1" s="1"/>
  <c r="BG299" i="1" s="1"/>
  <c r="BJ72" i="1"/>
  <c r="BL72" i="1" s="1"/>
  <c r="BN72" i="1" s="1"/>
  <c r="BN72" i="12" s="1"/>
  <c r="BH72" i="12" s="1"/>
  <c r="M84" i="1"/>
  <c r="O84" i="1" s="1"/>
  <c r="Q84" i="1" s="1"/>
  <c r="BJ172" i="1"/>
  <c r="BL172" i="1" s="1"/>
  <c r="BN172" i="1" s="1"/>
  <c r="BN172" i="12" s="1"/>
  <c r="BM172" i="12" s="1"/>
  <c r="BX13" i="1"/>
  <c r="BZ13" i="1" s="1"/>
  <c r="CB13" i="1" s="1"/>
  <c r="AV25" i="1"/>
  <c r="AX25" i="1" s="1"/>
  <c r="AZ25" i="1" s="1"/>
  <c r="T45" i="1"/>
  <c r="V45" i="1" s="1"/>
  <c r="X45" i="1" s="1"/>
  <c r="AC97" i="1"/>
  <c r="AE97" i="1" s="1"/>
  <c r="BJ109" i="1"/>
  <c r="BL109" i="1" s="1"/>
  <c r="BN109" i="1" s="1"/>
  <c r="BN109" i="12" s="1"/>
  <c r="BI109" i="12" s="1"/>
  <c r="BL173" i="1"/>
  <c r="BN173" i="1" s="1"/>
  <c r="BN173" i="12" s="1"/>
  <c r="BH173" i="12" s="1"/>
  <c r="BQ269" i="1"/>
  <c r="BS269" i="1" s="1"/>
  <c r="BU269" i="1" s="1"/>
  <c r="BL114" i="1"/>
  <c r="BN114" i="1" s="1"/>
  <c r="AO210" i="1"/>
  <c r="AQ210" i="1" s="1"/>
  <c r="AS210" i="1" s="1"/>
  <c r="BX218" i="1"/>
  <c r="BZ218" i="1" s="1"/>
  <c r="CB218" i="1" s="1"/>
  <c r="BQ250" i="1"/>
  <c r="BS250" i="1" s="1"/>
  <c r="BU250" i="1" s="1"/>
  <c r="AE11" i="1"/>
  <c r="AA31" i="1"/>
  <c r="AC31" i="1" s="1"/>
  <c r="AE31" i="1" s="1"/>
  <c r="AS123" i="1"/>
  <c r="AV175" i="1"/>
  <c r="AX175" i="1" s="1"/>
  <c r="AZ175" i="1" s="1"/>
  <c r="BC179" i="1"/>
  <c r="BE179" i="1" s="1"/>
  <c r="BG179" i="1" s="1"/>
  <c r="BJ231" i="1"/>
  <c r="BL231" i="1" s="1"/>
  <c r="BN231" i="1" s="1"/>
  <c r="AX291" i="1"/>
  <c r="AZ291" i="1" s="1"/>
  <c r="M24" i="1"/>
  <c r="O24" i="1" s="1"/>
  <c r="Q24" i="1" s="1"/>
  <c r="BQ36" i="1"/>
  <c r="BS36" i="1" s="1"/>
  <c r="BU36" i="1" s="1"/>
  <c r="AV81" i="1"/>
  <c r="AX81" i="1" s="1"/>
  <c r="AZ81" i="1" s="1"/>
  <c r="BX281" i="1"/>
  <c r="BZ281" i="1" s="1"/>
  <c r="CB281" i="1" s="1"/>
  <c r="BZ289" i="1"/>
  <c r="CB289" i="1" s="1"/>
  <c r="BE46" i="1"/>
  <c r="BG46" i="1" s="1"/>
  <c r="T54" i="1"/>
  <c r="V54" i="1" s="1"/>
  <c r="X54" i="1" s="1"/>
  <c r="BJ78" i="1"/>
  <c r="BL78" i="1" s="1"/>
  <c r="BN78" i="1" s="1"/>
  <c r="BG218" i="1"/>
  <c r="AA250" i="1"/>
  <c r="AC250" i="1" s="1"/>
  <c r="AE250" i="1" s="1"/>
  <c r="AQ233" i="1"/>
  <c r="AS233" i="1" s="1"/>
  <c r="BE281" i="1"/>
  <c r="BG281" i="1" s="1"/>
  <c r="BC63" i="1"/>
  <c r="BE63" i="1" s="1"/>
  <c r="BG63" i="1" s="1"/>
  <c r="T267" i="1"/>
  <c r="V267" i="1" s="1"/>
  <c r="X267" i="1" s="1"/>
  <c r="AV279" i="1"/>
  <c r="AX279" i="1" s="1"/>
  <c r="AZ279" i="1" s="1"/>
  <c r="AV48" i="1"/>
  <c r="AX48" i="1" s="1"/>
  <c r="AZ48" i="1" s="1"/>
  <c r="AQ64" i="1"/>
  <c r="AS64" i="1" s="1"/>
  <c r="AO84" i="1"/>
  <c r="AQ84" i="1" s="1"/>
  <c r="AS84" i="1" s="1"/>
  <c r="BJ156" i="1"/>
  <c r="BL156" i="1" s="1"/>
  <c r="BN156" i="1" s="1"/>
  <c r="BC172" i="1"/>
  <c r="BE172" i="1" s="1"/>
  <c r="BG172" i="1" s="1"/>
  <c r="AA200" i="1"/>
  <c r="AC200" i="1" s="1"/>
  <c r="AE200" i="1" s="1"/>
  <c r="BX200" i="1"/>
  <c r="BZ200" i="1" s="1"/>
  <c r="CB200" i="1" s="1"/>
  <c r="M212" i="1"/>
  <c r="O212" i="1" s="1"/>
  <c r="Q212" i="1" s="1"/>
  <c r="M260" i="1"/>
  <c r="O260" i="1" s="1"/>
  <c r="Q260" i="1" s="1"/>
  <c r="T21" i="1"/>
  <c r="V21" i="1" s="1"/>
  <c r="X21" i="1" s="1"/>
  <c r="BC301" i="1"/>
  <c r="BE301" i="1" s="1"/>
  <c r="BG301" i="1" s="1"/>
  <c r="BY3" i="1"/>
  <c r="BO313" i="12"/>
  <c r="BR313" i="12"/>
  <c r="AO8" i="1"/>
  <c r="AQ8" i="1" s="1"/>
  <c r="AS8" i="1" s="1"/>
  <c r="AA40" i="1"/>
  <c r="AC40" i="1" s="1"/>
  <c r="AE40" i="1" s="1"/>
  <c r="BQ236" i="1"/>
  <c r="BS236" i="1" s="1"/>
  <c r="BU236" i="1" s="1"/>
  <c r="BX225" i="1"/>
  <c r="BZ225" i="1" s="1"/>
  <c r="CB225" i="1" s="1"/>
  <c r="AQ66" i="1"/>
  <c r="AS66" i="1" s="1"/>
  <c r="BJ74" i="1"/>
  <c r="BL74" i="1" s="1"/>
  <c r="BN74" i="1" s="1"/>
  <c r="BN74" i="12" s="1"/>
  <c r="BK74" i="12" s="1"/>
  <c r="AC78" i="1"/>
  <c r="AE78" i="1" s="1"/>
  <c r="BQ23" i="1"/>
  <c r="BS23" i="1" s="1"/>
  <c r="BU23" i="1" s="1"/>
  <c r="T67" i="1"/>
  <c r="V67" i="1" s="1"/>
  <c r="X67" i="1" s="1"/>
  <c r="M79" i="1"/>
  <c r="O79" i="1" s="1"/>
  <c r="Q79" i="1" s="1"/>
  <c r="AZ143" i="1"/>
  <c r="Q187" i="1"/>
  <c r="AO195" i="1"/>
  <c r="AQ195" i="1" s="1"/>
  <c r="AS195" i="1" s="1"/>
  <c r="BX243" i="1"/>
  <c r="BZ243" i="1" s="1"/>
  <c r="CB243" i="1" s="1"/>
  <c r="BL16" i="1"/>
  <c r="BN16" i="1" s="1"/>
  <c r="BN16" i="12" s="1"/>
  <c r="AA140" i="1"/>
  <c r="AC140" i="1" s="1"/>
  <c r="AE140" i="1" s="1"/>
  <c r="BJ180" i="1"/>
  <c r="BL180" i="1" s="1"/>
  <c r="BN180" i="1" s="1"/>
  <c r="X224" i="1"/>
  <c r="BL236" i="1"/>
  <c r="BN236" i="1" s="1"/>
  <c r="T260" i="1"/>
  <c r="V260" i="1" s="1"/>
  <c r="X260" i="1" s="1"/>
  <c r="AO221" i="1"/>
  <c r="AQ221" i="1" s="1"/>
  <c r="AS221" i="1" s="1"/>
  <c r="M249" i="1"/>
  <c r="O249" i="1" s="1"/>
  <c r="Q249" i="1" s="1"/>
  <c r="AC10" i="1"/>
  <c r="AE10" i="1" s="1"/>
  <c r="V42" i="1"/>
  <c r="X42" i="1" s="1"/>
  <c r="BG90" i="1"/>
  <c r="BC186" i="1"/>
  <c r="BE186" i="1" s="1"/>
  <c r="BG186" i="1" s="1"/>
  <c r="AA258" i="1"/>
  <c r="AC258" i="1" s="1"/>
  <c r="AE258" i="1" s="1"/>
  <c r="BZ262" i="1"/>
  <c r="CB262" i="1" s="1"/>
  <c r="AA274" i="1"/>
  <c r="AC274" i="1" s="1"/>
  <c r="AE274" i="1" s="1"/>
  <c r="AA278" i="1"/>
  <c r="AC278" i="1" s="1"/>
  <c r="AE278" i="1" s="1"/>
  <c r="BN298" i="1"/>
  <c r="BN298" i="12" s="1"/>
  <c r="BK298" i="12" s="1"/>
  <c r="BQ19" i="1"/>
  <c r="BS19" i="1" s="1"/>
  <c r="BU19" i="1" s="1"/>
  <c r="T35" i="1"/>
  <c r="V35" i="1" s="1"/>
  <c r="X35" i="1" s="1"/>
  <c r="AQ79" i="1"/>
  <c r="AS79" i="1" s="1"/>
  <c r="AQ211" i="1"/>
  <c r="AS211" i="1" s="1"/>
  <c r="BX231" i="1"/>
  <c r="BZ231" i="1" s="1"/>
  <c r="CB231" i="1" s="1"/>
  <c r="Q267" i="1"/>
  <c r="BJ291" i="1"/>
  <c r="BL291" i="1" s="1"/>
  <c r="BN291" i="1" s="1"/>
  <c r="BN291" i="12" s="1"/>
  <c r="BH291" i="12" s="1"/>
  <c r="BX102" i="1"/>
  <c r="BZ102" i="1" s="1"/>
  <c r="CB102" i="1" s="1"/>
  <c r="AE202" i="1"/>
  <c r="BJ278" i="1"/>
  <c r="BL278" i="1" s="1"/>
  <c r="BN278" i="1" s="1"/>
  <c r="BJ23" i="1"/>
  <c r="BL23" i="1" s="1"/>
  <c r="BN23" i="1" s="1"/>
  <c r="BN23" i="12" s="1"/>
  <c r="BI23" i="12" s="1"/>
  <c r="BX91" i="1"/>
  <c r="BZ91" i="1" s="1"/>
  <c r="CB91" i="1" s="1"/>
  <c r="AO111" i="1"/>
  <c r="AQ111" i="1" s="1"/>
  <c r="AS111" i="1" s="1"/>
  <c r="BZ119" i="1"/>
  <c r="CB119" i="1" s="1"/>
  <c r="AV187" i="1"/>
  <c r="AX187" i="1" s="1"/>
  <c r="AZ187" i="1" s="1"/>
  <c r="T227" i="1"/>
  <c r="V227" i="1" s="1"/>
  <c r="X227" i="1" s="1"/>
  <c r="AO239" i="1"/>
  <c r="AQ239" i="1" s="1"/>
  <c r="AS239" i="1" s="1"/>
  <c r="BQ247" i="1"/>
  <c r="BS247" i="1" s="1"/>
  <c r="BU247" i="1" s="1"/>
  <c r="T259" i="1"/>
  <c r="V259" i="1" s="1"/>
  <c r="X259" i="1" s="1"/>
  <c r="BJ279" i="1"/>
  <c r="BL279" i="1" s="1"/>
  <c r="BN279" i="1" s="1"/>
  <c r="M20" i="1"/>
  <c r="O20" i="1" s="1"/>
  <c r="Q20" i="1" s="1"/>
  <c r="AE52" i="1"/>
  <c r="BC76" i="1"/>
  <c r="BE76" i="1" s="1"/>
  <c r="BG76" i="1" s="1"/>
  <c r="AQ92" i="1"/>
  <c r="AS92" i="1" s="1"/>
  <c r="AV33" i="1"/>
  <c r="AX33" i="1" s="1"/>
  <c r="AZ33" i="1" s="1"/>
  <c r="BQ65" i="1"/>
  <c r="BS65" i="1" s="1"/>
  <c r="BU65" i="1" s="1"/>
  <c r="BQ201" i="1"/>
  <c r="BS201" i="1" s="1"/>
  <c r="BU201" i="1" s="1"/>
  <c r="BX213" i="1"/>
  <c r="BZ213" i="1" s="1"/>
  <c r="CB213" i="1" s="1"/>
  <c r="M273" i="1"/>
  <c r="O273" i="1" s="1"/>
  <c r="Q273" i="1" s="1"/>
  <c r="BQ202" i="1"/>
  <c r="BS202" i="1" s="1"/>
  <c r="BU202" i="1" s="1"/>
  <c r="M254" i="1"/>
  <c r="O254" i="1" s="1"/>
  <c r="Q254" i="1" s="1"/>
  <c r="BQ286" i="1"/>
  <c r="BS286" i="1" s="1"/>
  <c r="BU286" i="1" s="1"/>
  <c r="AA294" i="1"/>
  <c r="AC294" i="1" s="1"/>
  <c r="AE294" i="1" s="1"/>
  <c r="BE302" i="1"/>
  <c r="BG302" i="1" s="1"/>
  <c r="AA177" i="1"/>
  <c r="AC177" i="1" s="1"/>
  <c r="AE177" i="1" s="1"/>
  <c r="M301" i="1"/>
  <c r="O301" i="1" s="1"/>
  <c r="Q301" i="1" s="1"/>
  <c r="CA3" i="1"/>
  <c r="AS114" i="1"/>
  <c r="BC126" i="1"/>
  <c r="BE126" i="1" s="1"/>
  <c r="BG126" i="1" s="1"/>
  <c r="BC154" i="1"/>
  <c r="BE154" i="1" s="1"/>
  <c r="BG154" i="1" s="1"/>
  <c r="M226" i="1"/>
  <c r="O226" i="1" s="1"/>
  <c r="Q226" i="1" s="1"/>
  <c r="T31" i="1"/>
  <c r="V31" i="1" s="1"/>
  <c r="X31" i="1" s="1"/>
  <c r="BJ91" i="1"/>
  <c r="BL91" i="1" s="1"/>
  <c r="BN91" i="1" s="1"/>
  <c r="BX107" i="1"/>
  <c r="BZ107" i="1" s="1"/>
  <c r="CB107" i="1" s="1"/>
  <c r="M111" i="1"/>
  <c r="O111" i="1" s="1"/>
  <c r="Q111" i="1" s="1"/>
  <c r="T111" i="1"/>
  <c r="V111" i="1" s="1"/>
  <c r="X111" i="1" s="1"/>
  <c r="BC139" i="1"/>
  <c r="BE139" i="1" s="1"/>
  <c r="BG139" i="1" s="1"/>
  <c r="BC143" i="1"/>
  <c r="BE143" i="1" s="1"/>
  <c r="BG143" i="1" s="1"/>
  <c r="AV159" i="1"/>
  <c r="AX159" i="1" s="1"/>
  <c r="AZ159" i="1" s="1"/>
  <c r="M179" i="1"/>
  <c r="O179" i="1" s="1"/>
  <c r="Q179" i="1" s="1"/>
  <c r="M183" i="1"/>
  <c r="O183" i="1" s="1"/>
  <c r="Q183" i="1" s="1"/>
  <c r="AX191" i="1"/>
  <c r="AZ191" i="1" s="1"/>
  <c r="AV195" i="1"/>
  <c r="AX195" i="1" s="1"/>
  <c r="AZ195" i="1" s="1"/>
  <c r="AV207" i="1"/>
  <c r="AX207" i="1" s="1"/>
  <c r="AZ207" i="1" s="1"/>
  <c r="M211" i="1"/>
  <c r="O211" i="1" s="1"/>
  <c r="Q211" i="1" s="1"/>
  <c r="AV211" i="1"/>
  <c r="AX211" i="1" s="1"/>
  <c r="AZ211" i="1" s="1"/>
  <c r="T219" i="1"/>
  <c r="V219" i="1" s="1"/>
  <c r="X219" i="1" s="1"/>
  <c r="AO231" i="1"/>
  <c r="AQ231" i="1" s="1"/>
  <c r="AS231" i="1" s="1"/>
  <c r="T247" i="1"/>
  <c r="V247" i="1" s="1"/>
  <c r="X247" i="1" s="1"/>
  <c r="BC247" i="1"/>
  <c r="BE247" i="1" s="1"/>
  <c r="BG247" i="1" s="1"/>
  <c r="T263" i="1"/>
  <c r="V263" i="1" s="1"/>
  <c r="X263" i="1" s="1"/>
  <c r="AO271" i="1"/>
  <c r="AQ271" i="1" s="1"/>
  <c r="AS271" i="1" s="1"/>
  <c r="BC279" i="1"/>
  <c r="BE279" i="1" s="1"/>
  <c r="BG279" i="1" s="1"/>
  <c r="AO283" i="1"/>
  <c r="AQ283" i="1" s="1"/>
  <c r="AS283" i="1" s="1"/>
  <c r="BQ291" i="1"/>
  <c r="BS291" i="1" s="1"/>
  <c r="BU291" i="1" s="1"/>
  <c r="BJ24" i="1"/>
  <c r="BL24" i="1" s="1"/>
  <c r="BN24" i="1" s="1"/>
  <c r="BN24" i="12" s="1"/>
  <c r="BJ24" i="12" s="1"/>
  <c r="AV32" i="1"/>
  <c r="AX32" i="1" s="1"/>
  <c r="AZ32" i="1" s="1"/>
  <c r="AV44" i="1"/>
  <c r="AX44" i="1" s="1"/>
  <c r="AZ44" i="1" s="1"/>
  <c r="BX56" i="1"/>
  <c r="BZ56" i="1" s="1"/>
  <c r="CB56" i="1" s="1"/>
  <c r="T56" i="1"/>
  <c r="V56" i="1" s="1"/>
  <c r="X56" i="1" s="1"/>
  <c r="BX64" i="1"/>
  <c r="BZ64" i="1" s="1"/>
  <c r="CB64" i="1" s="1"/>
  <c r="BQ76" i="1"/>
  <c r="BS76" i="1" s="1"/>
  <c r="BU76" i="1" s="1"/>
  <c r="BC88" i="1"/>
  <c r="BE88" i="1" s="1"/>
  <c r="BG88" i="1" s="1"/>
  <c r="BC92" i="1"/>
  <c r="BE92" i="1" s="1"/>
  <c r="BG92" i="1" s="1"/>
  <c r="BQ100" i="1"/>
  <c r="BS100" i="1" s="1"/>
  <c r="BU100" i="1" s="1"/>
  <c r="BX104" i="1"/>
  <c r="BZ104" i="1" s="1"/>
  <c r="CB104" i="1" s="1"/>
  <c r="AV112" i="1"/>
  <c r="AX112" i="1" s="1"/>
  <c r="AZ112" i="1" s="1"/>
  <c r="AO116" i="1"/>
  <c r="AQ116" i="1" s="1"/>
  <c r="AS116" i="1" s="1"/>
  <c r="T120" i="1"/>
  <c r="V120" i="1" s="1"/>
  <c r="X120" i="1" s="1"/>
  <c r="BC144" i="1"/>
  <c r="BE144" i="1" s="1"/>
  <c r="BG144" i="1" s="1"/>
  <c r="BC188" i="1"/>
  <c r="BE188" i="1" s="1"/>
  <c r="BG188" i="1" s="1"/>
  <c r="AV204" i="1"/>
  <c r="AX204" i="1" s="1"/>
  <c r="AZ204" i="1" s="1"/>
  <c r="M208" i="1"/>
  <c r="O208" i="1" s="1"/>
  <c r="Q208" i="1" s="1"/>
  <c r="BC240" i="1"/>
  <c r="BE240" i="1" s="1"/>
  <c r="BG240" i="1" s="1"/>
  <c r="AV244" i="1"/>
  <c r="AX244" i="1" s="1"/>
  <c r="AZ244" i="1" s="1"/>
  <c r="T248" i="1"/>
  <c r="V248" i="1" s="1"/>
  <c r="X248" i="1" s="1"/>
  <c r="AA252" i="1"/>
  <c r="AC252" i="1" s="1"/>
  <c r="AE252" i="1" s="1"/>
  <c r="BQ256" i="1"/>
  <c r="BS256" i="1" s="1"/>
  <c r="BU256" i="1" s="1"/>
  <c r="BQ260" i="1"/>
  <c r="BS260" i="1" s="1"/>
  <c r="BU260" i="1" s="1"/>
  <c r="M13" i="1"/>
  <c r="O13" i="1" s="1"/>
  <c r="Q13" i="1" s="1"/>
  <c r="BJ41" i="1"/>
  <c r="BL41" i="1" s="1"/>
  <c r="BN41" i="1" s="1"/>
  <c r="BN41" i="12" s="1"/>
  <c r="BI41" i="12" s="1"/>
  <c r="BQ69" i="1"/>
  <c r="BS69" i="1" s="1"/>
  <c r="BU69" i="1" s="1"/>
  <c r="AV73" i="1"/>
  <c r="AX73" i="1" s="1"/>
  <c r="AZ73" i="1" s="1"/>
  <c r="AO93" i="1"/>
  <c r="AQ93" i="1" s="1"/>
  <c r="AS93" i="1" s="1"/>
  <c r="AA93" i="1"/>
  <c r="AC93" i="1" s="1"/>
  <c r="AE93" i="1" s="1"/>
  <c r="AV97" i="1"/>
  <c r="AX97" i="1" s="1"/>
  <c r="AZ97" i="1" s="1"/>
  <c r="BJ117" i="1"/>
  <c r="BL117" i="1" s="1"/>
  <c r="BN117" i="1" s="1"/>
  <c r="BN117" i="12" s="1"/>
  <c r="AO125" i="1"/>
  <c r="AQ125" i="1" s="1"/>
  <c r="AS125" i="1" s="1"/>
  <c r="AV141" i="1"/>
  <c r="AX141" i="1" s="1"/>
  <c r="AZ141" i="1" s="1"/>
  <c r="X145" i="1"/>
  <c r="BQ157" i="1"/>
  <c r="BS157" i="1" s="1"/>
  <c r="BU157" i="1" s="1"/>
  <c r="BQ165" i="1"/>
  <c r="BS165" i="1" s="1"/>
  <c r="BU165" i="1" s="1"/>
  <c r="BC173" i="1"/>
  <c r="BE173" i="1" s="1"/>
  <c r="BG173" i="1" s="1"/>
  <c r="BJ193" i="1"/>
  <c r="BL193" i="1" s="1"/>
  <c r="BN193" i="1" s="1"/>
  <c r="BQ193" i="1"/>
  <c r="BS193" i="1" s="1"/>
  <c r="BU193" i="1" s="1"/>
  <c r="T225" i="1"/>
  <c r="V225" i="1" s="1"/>
  <c r="X225" i="1" s="1"/>
  <c r="M233" i="1"/>
  <c r="O233" i="1" s="1"/>
  <c r="Q233" i="1" s="1"/>
  <c r="AO265" i="1"/>
  <c r="AQ265" i="1" s="1"/>
  <c r="AS265" i="1" s="1"/>
  <c r="BC265" i="1"/>
  <c r="BE265" i="1" s="1"/>
  <c r="BG265" i="1" s="1"/>
  <c r="BC269" i="1"/>
  <c r="BE269" i="1" s="1"/>
  <c r="BG269" i="1" s="1"/>
  <c r="BQ289" i="1"/>
  <c r="BS289" i="1" s="1"/>
  <c r="BU289" i="1" s="1"/>
  <c r="T5" i="1"/>
  <c r="V5" i="1" s="1"/>
  <c r="X5" i="1" s="1"/>
  <c r="BQ5" i="1"/>
  <c r="BS5" i="1" s="1"/>
  <c r="BU5" i="1" s="1"/>
  <c r="AO14" i="1"/>
  <c r="AQ14" i="1" s="1"/>
  <c r="AS14" i="1" s="1"/>
  <c r="BC34" i="1"/>
  <c r="BE34" i="1" s="1"/>
  <c r="BG34" i="1" s="1"/>
  <c r="AA38" i="1"/>
  <c r="AC38" i="1" s="1"/>
  <c r="AE38" i="1" s="1"/>
  <c r="T46" i="1"/>
  <c r="V46" i="1" s="1"/>
  <c r="X46" i="1" s="1"/>
  <c r="AO54" i="1"/>
  <c r="AQ54" i="1" s="1"/>
  <c r="AS54" i="1" s="1"/>
  <c r="BC66" i="1"/>
  <c r="BE66" i="1" s="1"/>
  <c r="BG66" i="1" s="1"/>
  <c r="AA66" i="1"/>
  <c r="AC66" i="1" s="1"/>
  <c r="AE66" i="1" s="1"/>
  <c r="M78" i="1"/>
  <c r="O78" i="1" s="1"/>
  <c r="Q78" i="1" s="1"/>
  <c r="BQ78" i="1"/>
  <c r="BS78" i="1" s="1"/>
  <c r="BU78" i="1" s="1"/>
  <c r="T82" i="1"/>
  <c r="V82" i="1" s="1"/>
  <c r="X82" i="1" s="1"/>
  <c r="T86" i="1"/>
  <c r="V86" i="1" s="1"/>
  <c r="X86" i="1" s="1"/>
  <c r="BQ86" i="1"/>
  <c r="BS86" i="1" s="1"/>
  <c r="BU86" i="1" s="1"/>
  <c r="M102" i="1"/>
  <c r="O102" i="1" s="1"/>
  <c r="Q102" i="1" s="1"/>
  <c r="BQ106" i="1"/>
  <c r="BS106" i="1" s="1"/>
  <c r="BU106" i="1" s="1"/>
  <c r="BC110" i="1"/>
  <c r="BE110" i="1" s="1"/>
  <c r="BG110" i="1" s="1"/>
  <c r="AV114" i="1"/>
  <c r="AX114" i="1" s="1"/>
  <c r="AZ114" i="1" s="1"/>
  <c r="BQ126" i="1"/>
  <c r="BS126" i="1" s="1"/>
  <c r="BU126" i="1" s="1"/>
  <c r="BJ142" i="1"/>
  <c r="BL142" i="1" s="1"/>
  <c r="BN142" i="1" s="1"/>
  <c r="BN142" i="12" s="1"/>
  <c r="BJ142" i="12" s="1"/>
  <c r="T158" i="1"/>
  <c r="V158" i="1" s="1"/>
  <c r="X158" i="1" s="1"/>
  <c r="AV162" i="1"/>
  <c r="AX162" i="1" s="1"/>
  <c r="AZ162" i="1" s="1"/>
  <c r="AA166" i="1"/>
  <c r="AC166" i="1" s="1"/>
  <c r="AE166" i="1" s="1"/>
  <c r="T174" i="1"/>
  <c r="V174" i="1" s="1"/>
  <c r="X174" i="1" s="1"/>
  <c r="AV186" i="1"/>
  <c r="AX186" i="1" s="1"/>
  <c r="AZ186" i="1" s="1"/>
  <c r="AA186" i="1"/>
  <c r="AC186" i="1" s="1"/>
  <c r="AE186" i="1" s="1"/>
  <c r="AO198" i="1"/>
  <c r="AQ198" i="1" s="1"/>
  <c r="AS198" i="1" s="1"/>
  <c r="AO206" i="1"/>
  <c r="AQ206" i="1" s="1"/>
  <c r="AS206" i="1" s="1"/>
  <c r="BX206" i="1"/>
  <c r="BZ206" i="1" s="1"/>
  <c r="CB206" i="1" s="1"/>
  <c r="T210" i="1"/>
  <c r="V210" i="1" s="1"/>
  <c r="X210" i="1" s="1"/>
  <c r="AA222" i="1"/>
  <c r="AC222" i="1" s="1"/>
  <c r="AE222" i="1" s="1"/>
  <c r="BC226" i="1"/>
  <c r="BE226" i="1" s="1"/>
  <c r="BG226" i="1" s="1"/>
  <c r="AA230" i="1"/>
  <c r="AC230" i="1" s="1"/>
  <c r="AE230" i="1" s="1"/>
  <c r="AV234" i="1"/>
  <c r="AX234" i="1" s="1"/>
  <c r="AZ234" i="1" s="1"/>
  <c r="AV250" i="1"/>
  <c r="AX250" i="1" s="1"/>
  <c r="AZ250" i="1" s="1"/>
  <c r="AO262" i="1"/>
  <c r="AQ262" i="1" s="1"/>
  <c r="AS262" i="1" s="1"/>
  <c r="BQ262" i="1"/>
  <c r="BS262" i="1" s="1"/>
  <c r="BU262" i="1" s="1"/>
  <c r="AA262" i="1"/>
  <c r="AC262" i="1" s="1"/>
  <c r="AE262" i="1" s="1"/>
  <c r="AO266" i="1"/>
  <c r="AQ266" i="1" s="1"/>
  <c r="AS266" i="1" s="1"/>
  <c r="BC286" i="1"/>
  <c r="BE286" i="1" s="1"/>
  <c r="BG286" i="1" s="1"/>
  <c r="BC298" i="1"/>
  <c r="BE298" i="1" s="1"/>
  <c r="BG298" i="1" s="1"/>
  <c r="AV298" i="1"/>
  <c r="AX298" i="1" s="1"/>
  <c r="AZ298" i="1" s="1"/>
  <c r="AV248" i="1"/>
  <c r="AX248" i="1" s="1"/>
  <c r="AZ248" i="1" s="1"/>
  <c r="T129" i="1"/>
  <c r="V129" i="1" s="1"/>
  <c r="X129" i="1" s="1"/>
  <c r="BX157" i="1"/>
  <c r="BZ157" i="1" s="1"/>
  <c r="CB157" i="1" s="1"/>
  <c r="BQ30" i="1"/>
  <c r="BS30" i="1" s="1"/>
  <c r="BU30" i="1" s="1"/>
  <c r="M31" i="1"/>
  <c r="O31" i="1" s="1"/>
  <c r="Q31" i="1" s="1"/>
  <c r="AV31" i="1"/>
  <c r="AX31" i="1" s="1"/>
  <c r="AZ31" i="1" s="1"/>
  <c r="BX39" i="1"/>
  <c r="BZ39" i="1" s="1"/>
  <c r="CB39" i="1" s="1"/>
  <c r="AO43" i="1"/>
  <c r="AQ43" i="1" s="1"/>
  <c r="AS43" i="1" s="1"/>
  <c r="BC43" i="1"/>
  <c r="BE43" i="1" s="1"/>
  <c r="BG43" i="1" s="1"/>
  <c r="AO47" i="1"/>
  <c r="AQ47" i="1" s="1"/>
  <c r="AS47" i="1" s="1"/>
  <c r="T51" i="1"/>
  <c r="V51" i="1" s="1"/>
  <c r="X51" i="1" s="1"/>
  <c r="AA51" i="1"/>
  <c r="AC51" i="1" s="1"/>
  <c r="AE51" i="1" s="1"/>
  <c r="BX59" i="1"/>
  <c r="BZ59" i="1" s="1"/>
  <c r="CB59" i="1" s="1"/>
  <c r="BL139" i="1"/>
  <c r="BN139" i="1" s="1"/>
  <c r="BN139" i="12" s="1"/>
  <c r="BM139" i="12" s="1"/>
  <c r="BQ139" i="1"/>
  <c r="BS139" i="1" s="1"/>
  <c r="BU139" i="1" s="1"/>
  <c r="T139" i="1"/>
  <c r="V139" i="1" s="1"/>
  <c r="X139" i="1" s="1"/>
  <c r="AA143" i="1"/>
  <c r="AC143" i="1" s="1"/>
  <c r="AE143" i="1" s="1"/>
  <c r="BX159" i="1"/>
  <c r="BZ159" i="1" s="1"/>
  <c r="CB159" i="1" s="1"/>
  <c r="AA159" i="1"/>
  <c r="AC159" i="1" s="1"/>
  <c r="AE159" i="1" s="1"/>
  <c r="BJ171" i="1"/>
  <c r="BL171" i="1" s="1"/>
  <c r="BN171" i="1" s="1"/>
  <c r="BJ179" i="1"/>
  <c r="BL179" i="1" s="1"/>
  <c r="BN179" i="1" s="1"/>
  <c r="AA203" i="1"/>
  <c r="AC203" i="1" s="1"/>
  <c r="AE203" i="1" s="1"/>
  <c r="BC215" i="1"/>
  <c r="BE215" i="1" s="1"/>
  <c r="BG215" i="1" s="1"/>
  <c r="BC219" i="1"/>
  <c r="BE219" i="1" s="1"/>
  <c r="BG219" i="1" s="1"/>
  <c r="BQ227" i="1"/>
  <c r="BS227" i="1" s="1"/>
  <c r="BU227" i="1" s="1"/>
  <c r="AV267" i="1"/>
  <c r="AX267" i="1" s="1"/>
  <c r="AZ267" i="1" s="1"/>
  <c r="AO275" i="1"/>
  <c r="AQ275" i="1" s="1"/>
  <c r="AS275" i="1" s="1"/>
  <c r="T287" i="1"/>
  <c r="V287" i="1" s="1"/>
  <c r="X287" i="1" s="1"/>
  <c r="T16" i="1"/>
  <c r="V16" i="1" s="1"/>
  <c r="X16" i="1" s="1"/>
  <c r="AV20" i="1"/>
  <c r="AX20" i="1" s="1"/>
  <c r="AZ20" i="1" s="1"/>
  <c r="BJ48" i="1"/>
  <c r="BL48" i="1" s="1"/>
  <c r="BN48" i="1" s="1"/>
  <c r="BN48" i="12" s="1"/>
  <c r="BJ48" i="12" s="1"/>
  <c r="AA64" i="1"/>
  <c r="AC64" i="1" s="1"/>
  <c r="AE64" i="1" s="1"/>
  <c r="BJ68" i="1"/>
  <c r="BL68" i="1" s="1"/>
  <c r="BN68" i="1" s="1"/>
  <c r="BN68" i="12" s="1"/>
  <c r="BM68" i="12" s="1"/>
  <c r="T76" i="1"/>
  <c r="V76" i="1" s="1"/>
  <c r="X76" i="1" s="1"/>
  <c r="BQ84" i="1"/>
  <c r="BS84" i="1" s="1"/>
  <c r="BU84" i="1" s="1"/>
  <c r="BQ104" i="1"/>
  <c r="BS104" i="1" s="1"/>
  <c r="BU104" i="1" s="1"/>
  <c r="BX116" i="1"/>
  <c r="BZ116" i="1" s="1"/>
  <c r="CB116" i="1" s="1"/>
  <c r="BJ128" i="1"/>
  <c r="BL128" i="1" s="1"/>
  <c r="BN128" i="1" s="1"/>
  <c r="BQ148" i="1"/>
  <c r="BS148" i="1" s="1"/>
  <c r="BU148" i="1" s="1"/>
  <c r="AO164" i="1"/>
  <c r="AQ164" i="1" s="1"/>
  <c r="AS164" i="1" s="1"/>
  <c r="BQ164" i="1"/>
  <c r="BS164" i="1" s="1"/>
  <c r="BU164" i="1" s="1"/>
  <c r="BS192" i="1"/>
  <c r="BU192" i="1" s="1"/>
  <c r="BC220" i="1"/>
  <c r="BE220" i="1" s="1"/>
  <c r="BG220" i="1" s="1"/>
  <c r="BS240" i="1"/>
  <c r="BU240" i="1" s="1"/>
  <c r="BQ248" i="1"/>
  <c r="BS248" i="1" s="1"/>
  <c r="BU248" i="1" s="1"/>
  <c r="X17" i="1"/>
  <c r="AV21" i="1"/>
  <c r="AX21" i="1" s="1"/>
  <c r="AZ21" i="1" s="1"/>
  <c r="T25" i="1"/>
  <c r="V25" i="1" s="1"/>
  <c r="X25" i="1" s="1"/>
  <c r="AA29" i="1"/>
  <c r="AC29" i="1" s="1"/>
  <c r="AE29" i="1" s="1"/>
  <c r="AV45" i="1"/>
  <c r="AX45" i="1" s="1"/>
  <c r="AZ45" i="1" s="1"/>
  <c r="BC49" i="1"/>
  <c r="BE49" i="1" s="1"/>
  <c r="BG49" i="1" s="1"/>
  <c r="AV57" i="1"/>
  <c r="AX57" i="1" s="1"/>
  <c r="AZ57" i="1" s="1"/>
  <c r="AV77" i="1"/>
  <c r="AX77" i="1" s="1"/>
  <c r="AZ77" i="1" s="1"/>
  <c r="M113" i="1"/>
  <c r="O113" i="1" s="1"/>
  <c r="Q113" i="1" s="1"/>
  <c r="T125" i="1"/>
  <c r="V125" i="1" s="1"/>
  <c r="X125" i="1" s="1"/>
  <c r="BQ141" i="1"/>
  <c r="BS141" i="1" s="1"/>
  <c r="BU141" i="1" s="1"/>
  <c r="BX181" i="1"/>
  <c r="BZ181" i="1" s="1"/>
  <c r="CB181" i="1" s="1"/>
  <c r="BE197" i="1"/>
  <c r="BG197" i="1" s="1"/>
  <c r="BC241" i="1"/>
  <c r="BE241" i="1" s="1"/>
  <c r="BG241" i="1" s="1"/>
  <c r="T249" i="1"/>
  <c r="V249" i="1" s="1"/>
  <c r="X249" i="1" s="1"/>
  <c r="T269" i="1"/>
  <c r="V269" i="1" s="1"/>
  <c r="X269" i="1" s="1"/>
  <c r="BC277" i="1"/>
  <c r="BE277" i="1" s="1"/>
  <c r="BG277" i="1" s="1"/>
  <c r="AO281" i="1"/>
  <c r="AQ281" i="1" s="1"/>
  <c r="AS281" i="1" s="1"/>
  <c r="T285" i="1"/>
  <c r="V285" i="1" s="1"/>
  <c r="X285" i="1" s="1"/>
  <c r="BC6" i="1"/>
  <c r="BE6" i="1" s="1"/>
  <c r="BG6" i="1" s="1"/>
  <c r="T26" i="1"/>
  <c r="V26" i="1" s="1"/>
  <c r="X26" i="1" s="1"/>
  <c r="T62" i="1"/>
  <c r="V62" i="1" s="1"/>
  <c r="X62" i="1" s="1"/>
  <c r="M86" i="1"/>
  <c r="O86" i="1" s="1"/>
  <c r="Q86" i="1" s="1"/>
  <c r="BS214" i="1"/>
  <c r="BU214" i="1" s="1"/>
  <c r="BQ234" i="1"/>
  <c r="BS234" i="1" s="1"/>
  <c r="BU234" i="1" s="1"/>
  <c r="BE238" i="1"/>
  <c r="BG238" i="1" s="1"/>
  <c r="AA246" i="1"/>
  <c r="AC246" i="1" s="1"/>
  <c r="AE246" i="1" s="1"/>
  <c r="AV254" i="1"/>
  <c r="AX254" i="1" s="1"/>
  <c r="AZ254" i="1" s="1"/>
  <c r="BX270" i="1"/>
  <c r="BZ270" i="1" s="1"/>
  <c r="CB270" i="1" s="1"/>
  <c r="X57" i="1"/>
  <c r="BJ133" i="1"/>
  <c r="BL133" i="1" s="1"/>
  <c r="BN133" i="1" s="1"/>
  <c r="BN133" i="12" s="1"/>
  <c r="BI133" i="12" s="1"/>
  <c r="T270" i="1"/>
  <c r="V270" i="1" s="1"/>
  <c r="X270" i="1" s="1"/>
  <c r="BJ19" i="1"/>
  <c r="BL19" i="1" s="1"/>
  <c r="BN19" i="1" s="1"/>
  <c r="BN19" i="12" s="1"/>
  <c r="BM19" i="12" s="1"/>
  <c r="AV35" i="1"/>
  <c r="AX35" i="1" s="1"/>
  <c r="AZ35" i="1" s="1"/>
  <c r="AO39" i="1"/>
  <c r="AQ39" i="1" s="1"/>
  <c r="AS39" i="1" s="1"/>
  <c r="BC55" i="1"/>
  <c r="BE55" i="1" s="1"/>
  <c r="BG55" i="1" s="1"/>
  <c r="AV59" i="1"/>
  <c r="AX59" i="1" s="1"/>
  <c r="AZ59" i="1" s="1"/>
  <c r="AA63" i="1"/>
  <c r="AC63" i="1" s="1"/>
  <c r="AE63" i="1" s="1"/>
  <c r="AA75" i="1"/>
  <c r="AC75" i="1" s="1"/>
  <c r="AE75" i="1" s="1"/>
  <c r="BC79" i="1"/>
  <c r="BE79" i="1" s="1"/>
  <c r="BG79" i="1" s="1"/>
  <c r="BJ87" i="1"/>
  <c r="BL87" i="1" s="1"/>
  <c r="BN87" i="1" s="1"/>
  <c r="AO91" i="1"/>
  <c r="AQ91" i="1" s="1"/>
  <c r="AS91" i="1" s="1"/>
  <c r="AA107" i="1"/>
  <c r="AC107" i="1" s="1"/>
  <c r="AE107" i="1" s="1"/>
  <c r="AA111" i="1"/>
  <c r="AC111" i="1" s="1"/>
  <c r="AE111" i="1" s="1"/>
  <c r="AV115" i="1"/>
  <c r="AX115" i="1" s="1"/>
  <c r="AZ115" i="1" s="1"/>
  <c r="T115" i="1"/>
  <c r="V115" i="1" s="1"/>
  <c r="X115" i="1" s="1"/>
  <c r="AO119" i="1"/>
  <c r="AQ119" i="1" s="1"/>
  <c r="AS119" i="1" s="1"/>
  <c r="T119" i="1"/>
  <c r="V119" i="1" s="1"/>
  <c r="X119" i="1" s="1"/>
  <c r="AA139" i="1"/>
  <c r="AC139" i="1" s="1"/>
  <c r="AE139" i="1" s="1"/>
  <c r="AV139" i="1"/>
  <c r="AX139" i="1" s="1"/>
  <c r="AZ139" i="1" s="1"/>
  <c r="T147" i="1"/>
  <c r="V147" i="1" s="1"/>
  <c r="X147" i="1" s="1"/>
  <c r="T159" i="1"/>
  <c r="V159" i="1" s="1"/>
  <c r="X159" i="1" s="1"/>
  <c r="AO159" i="1"/>
  <c r="AQ159" i="1" s="1"/>
  <c r="AS159" i="1" s="1"/>
  <c r="BQ167" i="1"/>
  <c r="BS167" i="1" s="1"/>
  <c r="BU167" i="1" s="1"/>
  <c r="BC175" i="1"/>
  <c r="BE175" i="1" s="1"/>
  <c r="BG175" i="1" s="1"/>
  <c r="AO175" i="1"/>
  <c r="AQ175" i="1" s="1"/>
  <c r="AS175" i="1" s="1"/>
  <c r="BQ223" i="1"/>
  <c r="BS223" i="1" s="1"/>
  <c r="BU223" i="1" s="1"/>
  <c r="BC231" i="1"/>
  <c r="BE231" i="1" s="1"/>
  <c r="BG231" i="1" s="1"/>
  <c r="T239" i="1"/>
  <c r="V239" i="1" s="1"/>
  <c r="X239" i="1" s="1"/>
  <c r="M243" i="1"/>
  <c r="O243" i="1" s="1"/>
  <c r="Q243" i="1" s="1"/>
  <c r="AV247" i="1"/>
  <c r="AX247" i="1" s="1"/>
  <c r="AZ247" i="1" s="1"/>
  <c r="AV251" i="1"/>
  <c r="AX251" i="1" s="1"/>
  <c r="AZ251" i="1" s="1"/>
  <c r="AV263" i="1"/>
  <c r="AX263" i="1" s="1"/>
  <c r="AZ263" i="1" s="1"/>
  <c r="BJ287" i="1"/>
  <c r="BL287" i="1" s="1"/>
  <c r="BN287" i="1" s="1"/>
  <c r="AA303" i="1"/>
  <c r="AC303" i="1" s="1"/>
  <c r="AE303" i="1" s="1"/>
  <c r="AO20" i="1"/>
  <c r="AQ20" i="1" s="1"/>
  <c r="AS20" i="1" s="1"/>
  <c r="AA32" i="1"/>
  <c r="AC32" i="1" s="1"/>
  <c r="AE32" i="1" s="1"/>
  <c r="T48" i="1"/>
  <c r="V48" i="1" s="1"/>
  <c r="X48" i="1" s="1"/>
  <c r="BC56" i="1"/>
  <c r="BE56" i="1" s="1"/>
  <c r="BG56" i="1" s="1"/>
  <c r="BJ60" i="1"/>
  <c r="BL60" i="1" s="1"/>
  <c r="BN60" i="1" s="1"/>
  <c r="BN60" i="12" s="1"/>
  <c r="BM60" i="12" s="1"/>
  <c r="AO60" i="1"/>
  <c r="AQ60" i="1" s="1"/>
  <c r="AS60" i="1" s="1"/>
  <c r="AA76" i="1"/>
  <c r="AC76" i="1" s="1"/>
  <c r="AE76" i="1" s="1"/>
  <c r="BJ84" i="1"/>
  <c r="BL84" i="1" s="1"/>
  <c r="BN84" i="1" s="1"/>
  <c r="BN84" i="12" s="1"/>
  <c r="BM84" i="12" s="1"/>
  <c r="BJ88" i="1"/>
  <c r="BL88" i="1" s="1"/>
  <c r="BN88" i="1" s="1"/>
  <c r="BN88" i="12" s="1"/>
  <c r="BH88" i="12" s="1"/>
  <c r="T148" i="1"/>
  <c r="V148" i="1" s="1"/>
  <c r="X148" i="1" s="1"/>
  <c r="BC152" i="1"/>
  <c r="BE152" i="1" s="1"/>
  <c r="BG152" i="1" s="1"/>
  <c r="T164" i="1"/>
  <c r="V164" i="1" s="1"/>
  <c r="X164" i="1" s="1"/>
  <c r="BX168" i="1"/>
  <c r="BZ168" i="1" s="1"/>
  <c r="CB168" i="1" s="1"/>
  <c r="BQ168" i="1"/>
  <c r="BS168" i="1" s="1"/>
  <c r="BU168" i="1" s="1"/>
  <c r="BX180" i="1"/>
  <c r="BZ180" i="1" s="1"/>
  <c r="CB180" i="1" s="1"/>
  <c r="AO196" i="1"/>
  <c r="AQ196" i="1" s="1"/>
  <c r="AS196" i="1" s="1"/>
  <c r="M200" i="1"/>
  <c r="O200" i="1" s="1"/>
  <c r="Q200" i="1" s="1"/>
  <c r="BQ216" i="1"/>
  <c r="BS216" i="1" s="1"/>
  <c r="BU216" i="1" s="1"/>
  <c r="BC224" i="1"/>
  <c r="BE224" i="1" s="1"/>
  <c r="BG224" i="1" s="1"/>
  <c r="AA240" i="1"/>
  <c r="AC240" i="1" s="1"/>
  <c r="AE240" i="1" s="1"/>
  <c r="BJ248" i="1"/>
  <c r="BL248" i="1" s="1"/>
  <c r="BN248" i="1" s="1"/>
  <c r="BN248" i="12" s="1"/>
  <c r="BM248" i="12" s="1"/>
  <c r="AA248" i="1"/>
  <c r="AC248" i="1" s="1"/>
  <c r="AE248" i="1" s="1"/>
  <c r="AV260" i="1"/>
  <c r="AX260" i="1" s="1"/>
  <c r="AZ260" i="1" s="1"/>
  <c r="M272" i="1"/>
  <c r="O272" i="1" s="1"/>
  <c r="Q272" i="1" s="1"/>
  <c r="AO29" i="1"/>
  <c r="AQ29" i="1" s="1"/>
  <c r="AS29" i="1" s="1"/>
  <c r="M49" i="1"/>
  <c r="O49" i="1" s="1"/>
  <c r="Q49" i="1" s="1"/>
  <c r="T61" i="1"/>
  <c r="V61" i="1" s="1"/>
  <c r="X61" i="1" s="1"/>
  <c r="AA73" i="1"/>
  <c r="AC73" i="1" s="1"/>
  <c r="AE73" i="1" s="1"/>
  <c r="T85" i="1"/>
  <c r="V85" i="1" s="1"/>
  <c r="X85" i="1" s="1"/>
  <c r="M97" i="1"/>
  <c r="O97" i="1" s="1"/>
  <c r="Q97" i="1" s="1"/>
  <c r="BQ97" i="1"/>
  <c r="BS97" i="1" s="1"/>
  <c r="BU97" i="1" s="1"/>
  <c r="BC105" i="1"/>
  <c r="BE105" i="1" s="1"/>
  <c r="BG105" i="1" s="1"/>
  <c r="AA109" i="1"/>
  <c r="AC109" i="1" s="1"/>
  <c r="AE109" i="1" s="1"/>
  <c r="BC117" i="1"/>
  <c r="BE117" i="1" s="1"/>
  <c r="BG117" i="1" s="1"/>
  <c r="AA125" i="1"/>
  <c r="AC125" i="1" s="1"/>
  <c r="AE125" i="1" s="1"/>
  <c r="BC129" i="1"/>
  <c r="BE129" i="1" s="1"/>
  <c r="BG129" i="1" s="1"/>
  <c r="AO141" i="1"/>
  <c r="AQ141" i="1" s="1"/>
  <c r="AS141" i="1" s="1"/>
  <c r="BJ165" i="1"/>
  <c r="BL165" i="1" s="1"/>
  <c r="BN165" i="1" s="1"/>
  <c r="BN165" i="12" s="1"/>
  <c r="BK165" i="12" s="1"/>
  <c r="BX185" i="1"/>
  <c r="BZ185" i="1" s="1"/>
  <c r="CB185" i="1" s="1"/>
  <c r="AA213" i="1"/>
  <c r="AC213" i="1" s="1"/>
  <c r="AE213" i="1" s="1"/>
  <c r="AA221" i="1"/>
  <c r="AC221" i="1" s="1"/>
  <c r="AE221" i="1" s="1"/>
  <c r="BC233" i="1"/>
  <c r="BE233" i="1" s="1"/>
  <c r="BG233" i="1" s="1"/>
  <c r="BC237" i="1"/>
  <c r="BE237" i="1" s="1"/>
  <c r="BG237" i="1" s="1"/>
  <c r="T273" i="1"/>
  <c r="V273" i="1" s="1"/>
  <c r="X273" i="1" s="1"/>
  <c r="AX293" i="1"/>
  <c r="AZ293" i="1" s="1"/>
  <c r="T297" i="1"/>
  <c r="V297" i="1" s="1"/>
  <c r="X297" i="1" s="1"/>
  <c r="AV30" i="1"/>
  <c r="AX30" i="1" s="1"/>
  <c r="AZ30" i="1" s="1"/>
  <c r="AO38" i="1"/>
  <c r="AQ38" i="1" s="1"/>
  <c r="AS38" i="1" s="1"/>
  <c r="AA70" i="1"/>
  <c r="AC70" i="1" s="1"/>
  <c r="AE70" i="1" s="1"/>
  <c r="BX82" i="1"/>
  <c r="BZ82" i="1" s="1"/>
  <c r="CB82" i="1" s="1"/>
  <c r="AA86" i="1"/>
  <c r="AC86" i="1" s="1"/>
  <c r="AE86" i="1" s="1"/>
  <c r="BJ110" i="1"/>
  <c r="BL110" i="1" s="1"/>
  <c r="BN110" i="1" s="1"/>
  <c r="BN110" i="12" s="1"/>
  <c r="AA114" i="1"/>
  <c r="AC114" i="1" s="1"/>
  <c r="AE114" i="1" s="1"/>
  <c r="BC130" i="1"/>
  <c r="BE130" i="1" s="1"/>
  <c r="BG130" i="1" s="1"/>
  <c r="BN138" i="1"/>
  <c r="BN138" i="12" s="1"/>
  <c r="BK138" i="12" s="1"/>
  <c r="M146" i="1"/>
  <c r="O146" i="1" s="1"/>
  <c r="Q146" i="1" s="1"/>
  <c r="BJ162" i="1"/>
  <c r="BL162" i="1" s="1"/>
  <c r="BN162" i="1" s="1"/>
  <c r="BQ198" i="1"/>
  <c r="BS198" i="1" s="1"/>
  <c r="BU198" i="1" s="1"/>
  <c r="BX202" i="1"/>
  <c r="BZ202" i="1" s="1"/>
  <c r="CB202" i="1" s="1"/>
  <c r="BQ206" i="1"/>
  <c r="BS206" i="1" s="1"/>
  <c r="BU206" i="1" s="1"/>
  <c r="T214" i="1"/>
  <c r="V214" i="1" s="1"/>
  <c r="X214" i="1" s="1"/>
  <c r="BQ246" i="1"/>
  <c r="BS246" i="1" s="1"/>
  <c r="BU246" i="1" s="1"/>
  <c r="T254" i="1"/>
  <c r="V254" i="1" s="1"/>
  <c r="X254" i="1" s="1"/>
  <c r="BJ286" i="1"/>
  <c r="BL286" i="1" s="1"/>
  <c r="BN286" i="1" s="1"/>
  <c r="BN286" i="12" s="1"/>
  <c r="AA15" i="1"/>
  <c r="AC15" i="1" s="1"/>
  <c r="AE15" i="1" s="1"/>
  <c r="BJ27" i="1"/>
  <c r="BL27" i="1" s="1"/>
  <c r="BN27" i="1" s="1"/>
  <c r="AA39" i="1"/>
  <c r="AC39" i="1" s="1"/>
  <c r="AE39" i="1" s="1"/>
  <c r="BL43" i="1"/>
  <c r="BN43" i="1" s="1"/>
  <c r="BN43" i="12" s="1"/>
  <c r="BG47" i="1"/>
  <c r="BG91" i="1"/>
  <c r="AS135" i="1"/>
  <c r="M207" i="1"/>
  <c r="O207" i="1" s="1"/>
  <c r="Q207" i="1" s="1"/>
  <c r="AC207" i="1"/>
  <c r="AE207" i="1" s="1"/>
  <c r="AC239" i="1"/>
  <c r="AE239" i="1" s="1"/>
  <c r="T255" i="1"/>
  <c r="V255" i="1" s="1"/>
  <c r="X255" i="1" s="1"/>
  <c r="AA16" i="1"/>
  <c r="AC16" i="1" s="1"/>
  <c r="AE16" i="1" s="1"/>
  <c r="AA44" i="1"/>
  <c r="AC44" i="1" s="1"/>
  <c r="AE44" i="1" s="1"/>
  <c r="BQ64" i="1"/>
  <c r="BS64" i="1" s="1"/>
  <c r="BU64" i="1" s="1"/>
  <c r="AO72" i="1"/>
  <c r="AQ72" i="1" s="1"/>
  <c r="AS72" i="1" s="1"/>
  <c r="BC72" i="1"/>
  <c r="BE72" i="1" s="1"/>
  <c r="BG72" i="1" s="1"/>
  <c r="AV108" i="1"/>
  <c r="AX108" i="1" s="1"/>
  <c r="AZ108" i="1" s="1"/>
  <c r="BG132" i="1"/>
  <c r="AO224" i="1"/>
  <c r="AQ224" i="1" s="1"/>
  <c r="AS224" i="1" s="1"/>
  <c r="AX240" i="1"/>
  <c r="AZ240" i="1" s="1"/>
  <c r="AV252" i="1"/>
  <c r="AX252" i="1" s="1"/>
  <c r="AZ252" i="1" s="1"/>
  <c r="BQ276" i="1"/>
  <c r="BS276" i="1" s="1"/>
  <c r="BU276" i="1" s="1"/>
  <c r="AV292" i="1"/>
  <c r="AX292" i="1" s="1"/>
  <c r="AZ292" i="1" s="1"/>
  <c r="M9" i="1"/>
  <c r="O9" i="1" s="1"/>
  <c r="Q9" i="1" s="1"/>
  <c r="T13" i="1"/>
  <c r="V13" i="1" s="1"/>
  <c r="X13" i="1" s="1"/>
  <c r="BE25" i="1"/>
  <c r="BG25" i="1" s="1"/>
  <c r="BC41" i="1"/>
  <c r="BE41" i="1" s="1"/>
  <c r="BG41" i="1" s="1"/>
  <c r="AA77" i="1"/>
  <c r="AC77" i="1" s="1"/>
  <c r="AE77" i="1" s="1"/>
  <c r="AV85" i="1"/>
  <c r="AX85" i="1" s="1"/>
  <c r="AZ85" i="1" s="1"/>
  <c r="BE109" i="1"/>
  <c r="BG109" i="1" s="1"/>
  <c r="BC113" i="1"/>
  <c r="BE113" i="1" s="1"/>
  <c r="BG113" i="1" s="1"/>
  <c r="AO161" i="1"/>
  <c r="AQ161" i="1" s="1"/>
  <c r="AS161" i="1" s="1"/>
  <c r="AO205" i="1"/>
  <c r="AQ205" i="1" s="1"/>
  <c r="AS205" i="1" s="1"/>
  <c r="AE237" i="1"/>
  <c r="AO253" i="1"/>
  <c r="AQ253" i="1" s="1"/>
  <c r="AS253" i="1" s="1"/>
  <c r="O269" i="1"/>
  <c r="Q269" i="1" s="1"/>
  <c r="AO269" i="1"/>
  <c r="AQ269" i="1" s="1"/>
  <c r="AS269" i="1" s="1"/>
  <c r="M285" i="1"/>
  <c r="O285" i="1" s="1"/>
  <c r="Q285" i="1" s="1"/>
  <c r="T289" i="1"/>
  <c r="V289" i="1" s="1"/>
  <c r="X289" i="1" s="1"/>
  <c r="AA18" i="1"/>
  <c r="AC18" i="1" s="1"/>
  <c r="AE18" i="1" s="1"/>
  <c r="BJ38" i="1"/>
  <c r="BL38" i="1" s="1"/>
  <c r="BN38" i="1" s="1"/>
  <c r="BJ50" i="1"/>
  <c r="BL50" i="1" s="1"/>
  <c r="BN50" i="1" s="1"/>
  <c r="BN50" i="12" s="1"/>
  <c r="BL50" i="12" s="1"/>
  <c r="BX66" i="1"/>
  <c r="BZ66" i="1" s="1"/>
  <c r="CB66" i="1" s="1"/>
  <c r="BL86" i="1"/>
  <c r="BN86" i="1" s="1"/>
  <c r="BN86" i="12" s="1"/>
  <c r="BM86" i="12" s="1"/>
  <c r="BJ106" i="1"/>
  <c r="BL106" i="1" s="1"/>
  <c r="BN106" i="1" s="1"/>
  <c r="BN106" i="12" s="1"/>
  <c r="BI106" i="12" s="1"/>
  <c r="AA110" i="1"/>
  <c r="AC110" i="1" s="1"/>
  <c r="AE110" i="1" s="1"/>
  <c r="T114" i="1"/>
  <c r="V114" i="1" s="1"/>
  <c r="X114" i="1" s="1"/>
  <c r="BC222" i="1"/>
  <c r="BE222" i="1" s="1"/>
  <c r="BG222" i="1" s="1"/>
  <c r="BL226" i="1"/>
  <c r="BN226" i="1" s="1"/>
  <c r="BN226" i="12" s="1"/>
  <c r="BZ246" i="1"/>
  <c r="CB246" i="1" s="1"/>
  <c r="AO278" i="1"/>
  <c r="AQ278" i="1" s="1"/>
  <c r="AS278" i="1" s="1"/>
  <c r="BC211" i="1"/>
  <c r="BE211" i="1" s="1"/>
  <c r="BG211" i="1" s="1"/>
  <c r="O235" i="1"/>
  <c r="Q235" i="1" s="1"/>
  <c r="AS235" i="1"/>
  <c r="BQ275" i="1"/>
  <c r="BS275" i="1" s="1"/>
  <c r="BU275" i="1" s="1"/>
  <c r="BQ8" i="1"/>
  <c r="BS8" i="1" s="1"/>
  <c r="BU8" i="1" s="1"/>
  <c r="BX44" i="1"/>
  <c r="BZ44" i="1" s="1"/>
  <c r="CB44" i="1" s="1"/>
  <c r="M52" i="1"/>
  <c r="O52" i="1" s="1"/>
  <c r="Q52" i="1" s="1"/>
  <c r="BC64" i="1"/>
  <c r="BE64" i="1" s="1"/>
  <c r="BG64" i="1" s="1"/>
  <c r="AV76" i="1"/>
  <c r="AX76" i="1" s="1"/>
  <c r="AZ76" i="1" s="1"/>
  <c r="X100" i="1"/>
  <c r="T112" i="1"/>
  <c r="V112" i="1" s="1"/>
  <c r="X112" i="1" s="1"/>
  <c r="T168" i="1"/>
  <c r="V168" i="1" s="1"/>
  <c r="X168" i="1" s="1"/>
  <c r="T192" i="1"/>
  <c r="V192" i="1" s="1"/>
  <c r="X192" i="1" s="1"/>
  <c r="AA204" i="1"/>
  <c r="AC204" i="1" s="1"/>
  <c r="AE204" i="1" s="1"/>
  <c r="BJ232" i="1"/>
  <c r="BL232" i="1" s="1"/>
  <c r="BN232" i="1" s="1"/>
  <c r="BN232" i="12" s="1"/>
  <c r="BJ232" i="12" s="1"/>
  <c r="AO244" i="1"/>
  <c r="AQ244" i="1" s="1"/>
  <c r="AS244" i="1" s="1"/>
  <c r="AV272" i="1"/>
  <c r="AX272" i="1" s="1"/>
  <c r="AZ272" i="1" s="1"/>
  <c r="AA276" i="1"/>
  <c r="AC276" i="1" s="1"/>
  <c r="AE276" i="1" s="1"/>
  <c r="AE284" i="1"/>
  <c r="BQ45" i="1"/>
  <c r="BS45" i="1" s="1"/>
  <c r="BU45" i="1" s="1"/>
  <c r="O61" i="1"/>
  <c r="Q61" i="1" s="1"/>
  <c r="BC77" i="1"/>
  <c r="BE77" i="1" s="1"/>
  <c r="BG77" i="1" s="1"/>
  <c r="AX145" i="1"/>
  <c r="AZ145" i="1" s="1"/>
  <c r="BJ161" i="1"/>
  <c r="BL161" i="1" s="1"/>
  <c r="BN161" i="1" s="1"/>
  <c r="AQ165" i="1"/>
  <c r="AS165" i="1" s="1"/>
  <c r="BC169" i="1"/>
  <c r="BE169" i="1" s="1"/>
  <c r="BG169" i="1" s="1"/>
  <c r="AO173" i="1"/>
  <c r="AQ173" i="1" s="1"/>
  <c r="AS173" i="1" s="1"/>
  <c r="BQ181" i="1"/>
  <c r="BS181" i="1" s="1"/>
  <c r="BU181" i="1" s="1"/>
  <c r="BL189" i="1"/>
  <c r="BN189" i="1" s="1"/>
  <c r="BN189" i="12" s="1"/>
  <c r="BL189" i="12" s="1"/>
  <c r="V217" i="1"/>
  <c r="X217" i="1" s="1"/>
  <c r="AQ237" i="1"/>
  <c r="AS237" i="1" s="1"/>
  <c r="BV3" i="1"/>
  <c r="X14" i="1"/>
  <c r="AA50" i="1"/>
  <c r="AC50" i="1" s="1"/>
  <c r="AE50" i="1" s="1"/>
  <c r="AA58" i="1"/>
  <c r="AC58" i="1" s="1"/>
  <c r="AE58" i="1" s="1"/>
  <c r="BQ82" i="1"/>
  <c r="BS82" i="1" s="1"/>
  <c r="BU82" i="1" s="1"/>
  <c r="AA90" i="1"/>
  <c r="AC90" i="1" s="1"/>
  <c r="AE90" i="1" s="1"/>
  <c r="AA142" i="1"/>
  <c r="AC142" i="1" s="1"/>
  <c r="AE142" i="1" s="1"/>
  <c r="BX158" i="1"/>
  <c r="BZ158" i="1" s="1"/>
  <c r="CB158" i="1" s="1"/>
  <c r="BQ222" i="1"/>
  <c r="BS222" i="1" s="1"/>
  <c r="BU222" i="1" s="1"/>
  <c r="O238" i="1"/>
  <c r="Q238" i="1" s="1"/>
  <c r="AA71" i="1"/>
  <c r="AC71" i="1" s="1"/>
  <c r="AE71" i="1" s="1"/>
  <c r="AA95" i="1"/>
  <c r="AC95" i="1" s="1"/>
  <c r="AE95" i="1" s="1"/>
  <c r="BC119" i="1"/>
  <c r="BE119" i="1" s="1"/>
  <c r="BG119" i="1" s="1"/>
  <c r="BJ123" i="1"/>
  <c r="BL123" i="1" s="1"/>
  <c r="BN123" i="1" s="1"/>
  <c r="BN123" i="12" s="1"/>
  <c r="BK123" i="12" s="1"/>
  <c r="M35" i="1"/>
  <c r="O35" i="1" s="1"/>
  <c r="Q35" i="1" s="1"/>
  <c r="BQ39" i="1"/>
  <c r="BS39" i="1" s="1"/>
  <c r="BU39" i="1" s="1"/>
  <c r="M71" i="1"/>
  <c r="O71" i="1" s="1"/>
  <c r="Q71" i="1" s="1"/>
  <c r="BJ79" i="1"/>
  <c r="BL79" i="1" s="1"/>
  <c r="BN79" i="1" s="1"/>
  <c r="BN79" i="12" s="1"/>
  <c r="BL79" i="12" s="1"/>
  <c r="V91" i="1"/>
  <c r="X91" i="1" s="1"/>
  <c r="AZ107" i="1"/>
  <c r="AQ147" i="1"/>
  <c r="AS147" i="1" s="1"/>
  <c r="M155" i="1"/>
  <c r="O155" i="1" s="1"/>
  <c r="Q155" i="1" s="1"/>
  <c r="T183" i="1"/>
  <c r="V183" i="1" s="1"/>
  <c r="X183" i="1" s="1"/>
  <c r="BQ191" i="1"/>
  <c r="BS191" i="1" s="1"/>
  <c r="BU191" i="1" s="1"/>
  <c r="AV223" i="1"/>
  <c r="AX223" i="1" s="1"/>
  <c r="AZ223" i="1" s="1"/>
  <c r="AA247" i="1"/>
  <c r="AC247" i="1" s="1"/>
  <c r="AE247" i="1" s="1"/>
  <c r="AA251" i="1"/>
  <c r="AC251" i="1" s="1"/>
  <c r="AE251" i="1" s="1"/>
  <c r="AO267" i="1"/>
  <c r="AQ267" i="1" s="1"/>
  <c r="AS267" i="1" s="1"/>
  <c r="AA267" i="1"/>
  <c r="AC267" i="1" s="1"/>
  <c r="AE267" i="1" s="1"/>
  <c r="AX283" i="1"/>
  <c r="AZ283" i="1" s="1"/>
  <c r="AO287" i="1"/>
  <c r="AQ287" i="1" s="1"/>
  <c r="AS287" i="1" s="1"/>
  <c r="T295" i="1"/>
  <c r="V295" i="1" s="1"/>
  <c r="X295" i="1" s="1"/>
  <c r="AC295" i="1"/>
  <c r="AE295" i="1" s="1"/>
  <c r="T299" i="1"/>
  <c r="V299" i="1" s="1"/>
  <c r="X299" i="1" s="1"/>
  <c r="BQ299" i="1"/>
  <c r="BS299" i="1" s="1"/>
  <c r="BU299" i="1" s="1"/>
  <c r="BC32" i="1"/>
  <c r="BE32" i="1" s="1"/>
  <c r="BG32" i="1" s="1"/>
  <c r="AA36" i="1"/>
  <c r="AC36" i="1" s="1"/>
  <c r="AE36" i="1" s="1"/>
  <c r="BJ52" i="1"/>
  <c r="BL52" i="1" s="1"/>
  <c r="BN52" i="1" s="1"/>
  <c r="BQ52" i="1"/>
  <c r="BS52" i="1" s="1"/>
  <c r="BU52" i="1" s="1"/>
  <c r="BC84" i="1"/>
  <c r="BE84" i="1" s="1"/>
  <c r="BG84" i="1" s="1"/>
  <c r="BC96" i="1"/>
  <c r="BE96" i="1" s="1"/>
  <c r="BG96" i="1" s="1"/>
  <c r="AA96" i="1"/>
  <c r="AC96" i="1" s="1"/>
  <c r="AE96" i="1" s="1"/>
  <c r="BX100" i="1"/>
  <c r="BZ100" i="1" s="1"/>
  <c r="CB100" i="1" s="1"/>
  <c r="AV104" i="1"/>
  <c r="AX104" i="1" s="1"/>
  <c r="AZ104" i="1" s="1"/>
  <c r="M104" i="1"/>
  <c r="O104" i="1" s="1"/>
  <c r="Q104" i="1" s="1"/>
  <c r="AS136" i="1"/>
  <c r="BJ136" i="1"/>
  <c r="BL136" i="1" s="1"/>
  <c r="BN136" i="1" s="1"/>
  <c r="BN136" i="12" s="1"/>
  <c r="BL136" i="12" s="1"/>
  <c r="T144" i="1"/>
  <c r="V144" i="1" s="1"/>
  <c r="X144" i="1" s="1"/>
  <c r="Q164" i="1"/>
  <c r="BC164" i="1"/>
  <c r="BE164" i="1" s="1"/>
  <c r="BG164" i="1" s="1"/>
  <c r="AO180" i="1"/>
  <c r="AQ180" i="1" s="1"/>
  <c r="AS180" i="1" s="1"/>
  <c r="BZ196" i="1"/>
  <c r="CB196" i="1" s="1"/>
  <c r="BJ200" i="1"/>
  <c r="BL200" i="1" s="1"/>
  <c r="BN200" i="1" s="1"/>
  <c r="BN200" i="12" s="1"/>
  <c r="AO228" i="1"/>
  <c r="AQ228" i="1" s="1"/>
  <c r="AS228" i="1" s="1"/>
  <c r="X232" i="1"/>
  <c r="AV256" i="1"/>
  <c r="AX256" i="1" s="1"/>
  <c r="AZ256" i="1" s="1"/>
  <c r="AA280" i="1"/>
  <c r="AC280" i="1" s="1"/>
  <c r="AE280" i="1" s="1"/>
  <c r="AA292" i="1"/>
  <c r="AC292" i="1" s="1"/>
  <c r="AE292" i="1" s="1"/>
  <c r="AA300" i="1"/>
  <c r="AC300" i="1" s="1"/>
  <c r="AE300" i="1" s="1"/>
  <c r="AQ69" i="1"/>
  <c r="AS69" i="1" s="1"/>
  <c r="BX105" i="1"/>
  <c r="BZ105" i="1" s="1"/>
  <c r="CB105" i="1" s="1"/>
  <c r="BC125" i="1"/>
  <c r="BE125" i="1" s="1"/>
  <c r="BG125" i="1" s="1"/>
  <c r="BX141" i="1"/>
  <c r="BZ141" i="1" s="1"/>
  <c r="CB141" i="1" s="1"/>
  <c r="BC205" i="1"/>
  <c r="BE205" i="1" s="1"/>
  <c r="BG205" i="1" s="1"/>
  <c r="BJ209" i="1"/>
  <c r="BL209" i="1" s="1"/>
  <c r="BN209" i="1" s="1"/>
  <c r="BX221" i="1"/>
  <c r="BZ221" i="1" s="1"/>
  <c r="CB221" i="1" s="1"/>
  <c r="T221" i="1"/>
  <c r="V221" i="1" s="1"/>
  <c r="X221" i="1" s="1"/>
  <c r="AA233" i="1"/>
  <c r="AC233" i="1" s="1"/>
  <c r="AE233" i="1" s="1"/>
  <c r="AQ257" i="1"/>
  <c r="AS257" i="1" s="1"/>
  <c r="BL5" i="1"/>
  <c r="BN5" i="1" s="1"/>
  <c r="BW3" i="1"/>
  <c r="V18" i="1"/>
  <c r="X18" i="1" s="1"/>
  <c r="BQ26" i="1"/>
  <c r="BS26" i="1" s="1"/>
  <c r="BU26" i="1" s="1"/>
  <c r="BN30" i="1"/>
  <c r="BC30" i="1"/>
  <c r="BE30" i="1" s="1"/>
  <c r="BG30" i="1" s="1"/>
  <c r="T50" i="1"/>
  <c r="V50" i="1" s="1"/>
  <c r="X50" i="1" s="1"/>
  <c r="BX58" i="1"/>
  <c r="BZ58" i="1" s="1"/>
  <c r="CB58" i="1" s="1"/>
  <c r="AC82" i="1"/>
  <c r="AE82" i="1" s="1"/>
  <c r="BE134" i="1"/>
  <c r="BG134" i="1" s="1"/>
  <c r="BQ138" i="1"/>
  <c r="BS138" i="1" s="1"/>
  <c r="BU138" i="1" s="1"/>
  <c r="AA146" i="1"/>
  <c r="AC146" i="1" s="1"/>
  <c r="AE146" i="1" s="1"/>
  <c r="BQ154" i="1"/>
  <c r="BS154" i="1" s="1"/>
  <c r="BU154" i="1" s="1"/>
  <c r="AO182" i="1"/>
  <c r="AQ182" i="1" s="1"/>
  <c r="AS182" i="1" s="1"/>
  <c r="M194" i="1"/>
  <c r="O194" i="1" s="1"/>
  <c r="Q194" i="1" s="1"/>
  <c r="AE218" i="1"/>
  <c r="AV238" i="1"/>
  <c r="AX238" i="1" s="1"/>
  <c r="AZ238" i="1" s="1"/>
  <c r="BJ246" i="1"/>
  <c r="BL246" i="1" s="1"/>
  <c r="BN246" i="1" s="1"/>
  <c r="AO270" i="1"/>
  <c r="AQ270" i="1" s="1"/>
  <c r="AS270" i="1" s="1"/>
  <c r="BQ270" i="1"/>
  <c r="BS270" i="1" s="1"/>
  <c r="BU270" i="1" s="1"/>
  <c r="AV286" i="1"/>
  <c r="AX286" i="1" s="1"/>
  <c r="AZ286" i="1" s="1"/>
  <c r="F389" i="12"/>
  <c r="BR3" i="1"/>
  <c r="BP3" i="1"/>
  <c r="BT3" i="1"/>
  <c r="BO3" i="1"/>
  <c r="BT361" i="12"/>
  <c r="BK327" i="12"/>
  <c r="BI309" i="12"/>
  <c r="BX378" i="12"/>
  <c r="BI326" i="12"/>
  <c r="BT397" i="12"/>
  <c r="BY320" i="12"/>
  <c r="BV305" i="12"/>
  <c r="CA395" i="12"/>
  <c r="BW305" i="12"/>
  <c r="BZ320" i="12"/>
  <c r="CA364" i="12"/>
  <c r="CA350" i="12"/>
  <c r="BX305" i="12"/>
  <c r="BW378" i="12"/>
  <c r="BW395" i="12"/>
  <c r="BH350" i="12"/>
  <c r="BZ350" i="12"/>
  <c r="BR312" i="12"/>
  <c r="BP353" i="12"/>
  <c r="BA318" i="12"/>
  <c r="BO308" i="12"/>
  <c r="BI382" i="12"/>
  <c r="BO316" i="12"/>
  <c r="BY375" i="12"/>
  <c r="CA339" i="12"/>
  <c r="BJ352" i="12"/>
  <c r="BQ316" i="12"/>
  <c r="BZ346" i="12"/>
  <c r="BQ361" i="12"/>
  <c r="BP382" i="12"/>
  <c r="BK368" i="12"/>
  <c r="BL401" i="12"/>
  <c r="BX369" i="12"/>
  <c r="BF318" i="12"/>
  <c r="BZ376" i="12"/>
  <c r="BV346" i="12"/>
  <c r="BY383" i="12"/>
  <c r="BQ382" i="12"/>
  <c r="BX340" i="12"/>
  <c r="BM390" i="12"/>
  <c r="BY340" i="12"/>
  <c r="BK352" i="12"/>
  <c r="BL382" i="12"/>
  <c r="BX313" i="12"/>
  <c r="BL340" i="12"/>
  <c r="BX383" i="12"/>
  <c r="BP320" i="12"/>
  <c r="BH368" i="12"/>
  <c r="BW369" i="12"/>
  <c r="BK364" i="12"/>
  <c r="BI397" i="12"/>
  <c r="BB318" i="12"/>
  <c r="BX376" i="12"/>
  <c r="BH382" i="12"/>
  <c r="BY346" i="12"/>
  <c r="BI390" i="12"/>
  <c r="BS382" i="12"/>
  <c r="BZ340" i="12"/>
  <c r="BX361" i="12"/>
  <c r="BY369" i="12"/>
  <c r="BM358" i="12"/>
  <c r="BY396" i="12"/>
  <c r="BK397" i="12"/>
  <c r="BP316" i="12"/>
  <c r="BR320" i="12"/>
  <c r="CA335" i="12"/>
  <c r="BH315" i="12"/>
  <c r="BR382" i="12"/>
  <c r="BY313" i="12"/>
  <c r="BJ315" i="12"/>
  <c r="BO382" i="12"/>
  <c r="BT316" i="12"/>
  <c r="BW313" i="12"/>
  <c r="BH352" i="12"/>
  <c r="CA383" i="12"/>
  <c r="BJ368" i="12"/>
  <c r="BD318" i="12"/>
  <c r="BM352" i="12"/>
  <c r="BY361" i="12"/>
  <c r="BS316" i="12"/>
  <c r="BH340" i="12"/>
  <c r="CA361" i="12"/>
  <c r="BY335" i="12"/>
  <c r="BZ369" i="12"/>
  <c r="BH317" i="12"/>
  <c r="AN373" i="12"/>
  <c r="BQ320" i="12"/>
  <c r="BW361" i="12"/>
  <c r="BJ340" i="12"/>
  <c r="BV313" i="12"/>
  <c r="BZ375" i="12"/>
  <c r="BV375" i="12"/>
  <c r="BI340" i="12"/>
  <c r="BE318" i="12"/>
  <c r="BY376" i="12"/>
  <c r="BH397" i="12"/>
  <c r="BX346" i="12"/>
  <c r="CA375" i="12"/>
  <c r="BP361" i="12"/>
  <c r="BJ382" i="12"/>
  <c r="BI317" i="12"/>
  <c r="BR361" i="12"/>
  <c r="BL317" i="12"/>
  <c r="BM317" i="12"/>
  <c r="BM397" i="12"/>
  <c r="BM315" i="12"/>
  <c r="BL364" i="12"/>
  <c r="BW396" i="12"/>
  <c r="BS361" i="12"/>
  <c r="BL397" i="12"/>
  <c r="BK315" i="12"/>
  <c r="BI352" i="12"/>
  <c r="BX375" i="12"/>
  <c r="BW335" i="12"/>
  <c r="BW340" i="12"/>
  <c r="BK358" i="12"/>
  <c r="BZ335" i="12"/>
  <c r="BJ317" i="12"/>
  <c r="BM318" i="12"/>
  <c r="BT320" i="12"/>
  <c r="BS320" i="12"/>
  <c r="BW383" i="12"/>
  <c r="BX396" i="12"/>
  <c r="BJ358" i="12"/>
  <c r="BM340" i="12"/>
  <c r="BV369" i="12"/>
  <c r="CA340" i="12"/>
  <c r="BV361" i="12"/>
  <c r="BZ313" i="12"/>
  <c r="BK382" i="12"/>
  <c r="BI358" i="12"/>
  <c r="BL358" i="12"/>
  <c r="BW376" i="12"/>
  <c r="BZ396" i="12"/>
  <c r="BV335" i="12"/>
  <c r="BL368" i="12"/>
  <c r="BI368" i="12"/>
  <c r="BK384" i="12"/>
  <c r="BL315" i="12"/>
  <c r="BV396" i="12"/>
  <c r="AT396" i="12"/>
  <c r="BZ305" i="12"/>
  <c r="BW350" i="12"/>
  <c r="BQ312" i="12"/>
  <c r="AV367" i="12"/>
  <c r="BB308" i="12"/>
  <c r="AY367" i="12"/>
  <c r="AU367" i="12"/>
  <c r="AP373" i="12"/>
  <c r="V403" i="12"/>
  <c r="Y388" i="12"/>
  <c r="AR373" i="12"/>
  <c r="G392" i="12"/>
  <c r="AA371" i="12"/>
  <c r="BE354" i="12"/>
  <c r="AB371" i="12"/>
  <c r="AC371" i="12"/>
  <c r="AD371" i="12"/>
  <c r="Z371" i="12"/>
  <c r="D389" i="12"/>
  <c r="I389" i="12"/>
  <c r="U381" i="12"/>
  <c r="V381" i="12"/>
  <c r="G389" i="12"/>
  <c r="I392" i="12"/>
  <c r="R381" i="12"/>
  <c r="R397" i="12"/>
  <c r="H389" i="12"/>
  <c r="W381" i="12"/>
  <c r="S381" i="12"/>
  <c r="AD378" i="12"/>
  <c r="N390" i="12"/>
  <c r="AC382" i="12"/>
  <c r="BT339" i="12"/>
  <c r="BM364" i="12"/>
  <c r="BK390" i="12"/>
  <c r="BT377" i="12"/>
  <c r="BJ384" i="12"/>
  <c r="BL329" i="12"/>
  <c r="BJ364" i="12"/>
  <c r="BI306" i="12"/>
  <c r="BJ391" i="12"/>
  <c r="BA346" i="12"/>
  <c r="L396" i="12"/>
  <c r="K396" i="12"/>
  <c r="V371" i="12"/>
  <c r="AP387" i="12"/>
  <c r="AN387" i="12"/>
  <c r="BH329" i="12"/>
  <c r="BH308" i="12"/>
  <c r="BM384" i="12"/>
  <c r="BI318" i="12"/>
  <c r="BL391" i="12"/>
  <c r="BS377" i="12"/>
  <c r="BH391" i="12"/>
  <c r="BI384" i="12"/>
  <c r="BH318" i="12"/>
  <c r="AM387" i="12"/>
  <c r="BJ390" i="12"/>
  <c r="BH322" i="12"/>
  <c r="BH306" i="12"/>
  <c r="AO387" i="12"/>
  <c r="AQ387" i="12"/>
  <c r="O404" i="12"/>
  <c r="BP377" i="12"/>
  <c r="BL384" i="12"/>
  <c r="BI391" i="12"/>
  <c r="BL308" i="12"/>
  <c r="BO339" i="12"/>
  <c r="BK318" i="12"/>
  <c r="BR377" i="12"/>
  <c r="BM329" i="12"/>
  <c r="AW393" i="12"/>
  <c r="S335" i="12"/>
  <c r="T335" i="12"/>
  <c r="AX382" i="12"/>
  <c r="BN293" i="12"/>
  <c r="BN209" i="12"/>
  <c r="BN198" i="12"/>
  <c r="Z375" i="12"/>
  <c r="BN38" i="12"/>
  <c r="BM38" i="12" s="1"/>
  <c r="L389" i="12"/>
  <c r="BN179" i="12"/>
  <c r="BJ179" i="12" s="1"/>
  <c r="AW403" i="12"/>
  <c r="AT388" i="12"/>
  <c r="BK309" i="12"/>
  <c r="BK326" i="12"/>
  <c r="BJ309" i="12"/>
  <c r="BI327" i="12"/>
  <c r="BJ350" i="12"/>
  <c r="BV395" i="12"/>
  <c r="BP397" i="12"/>
  <c r="F380" i="12"/>
  <c r="P399" i="12"/>
  <c r="M385" i="12"/>
  <c r="BC343" i="12"/>
  <c r="BF343" i="12"/>
  <c r="BT308" i="12"/>
  <c r="BO349" i="12"/>
  <c r="BN236" i="12"/>
  <c r="BM236" i="12" s="1"/>
  <c r="BN182" i="12"/>
  <c r="BH182" i="12" s="1"/>
  <c r="G380" i="12"/>
  <c r="BY378" i="12"/>
  <c r="BR353" i="12"/>
  <c r="BS308" i="12"/>
  <c r="L385" i="12"/>
  <c r="BI350" i="12"/>
  <c r="BP312" i="12"/>
  <c r="BL375" i="12"/>
  <c r="BL326" i="12"/>
  <c r="BY305" i="12"/>
  <c r="BR349" i="12"/>
  <c r="BY395" i="12"/>
  <c r="BH396" i="12"/>
  <c r="BQ349" i="12"/>
  <c r="BT349" i="12"/>
  <c r="BS312" i="12"/>
  <c r="BX350" i="12"/>
  <c r="BQ397" i="12"/>
  <c r="E380" i="12"/>
  <c r="BL309" i="12"/>
  <c r="AX393" i="12"/>
  <c r="AT393" i="12"/>
  <c r="BS353" i="12"/>
  <c r="BJ327" i="12"/>
  <c r="E390" i="12"/>
  <c r="BY350" i="12"/>
  <c r="BT353" i="12"/>
  <c r="BB334" i="12"/>
  <c r="BP308" i="12"/>
  <c r="D380" i="12"/>
  <c r="AT339" i="12"/>
  <c r="BB343" i="12"/>
  <c r="AY393" i="12"/>
  <c r="AU393" i="12"/>
  <c r="BH309" i="12"/>
  <c r="BK375" i="12"/>
  <c r="I380" i="12"/>
  <c r="BZ378" i="12"/>
  <c r="BJ326" i="12"/>
  <c r="BM327" i="12"/>
  <c r="BV320" i="12"/>
  <c r="BQ385" i="12"/>
  <c r="BR397" i="12"/>
  <c r="BI375" i="12"/>
  <c r="BS397" i="12"/>
  <c r="BN176" i="12"/>
  <c r="BK176" i="12" s="1"/>
  <c r="BN17" i="12"/>
  <c r="BM17" i="12" s="1"/>
  <c r="BN89" i="12"/>
  <c r="BK89" i="12" s="1"/>
  <c r="BN249" i="12"/>
  <c r="BI249" i="12" s="1"/>
  <c r="BN27" i="12"/>
  <c r="BM27" i="12" s="1"/>
  <c r="BN174" i="12"/>
  <c r="BH174" i="12" s="1"/>
  <c r="BN186" i="12"/>
  <c r="BM186" i="12" s="1"/>
  <c r="BN128" i="12"/>
  <c r="BJ128" i="12" s="1"/>
  <c r="BN26" i="12"/>
  <c r="BL26" i="12" s="1"/>
  <c r="BN231" i="12"/>
  <c r="BH231" i="12" s="1"/>
  <c r="BN168" i="12"/>
  <c r="BK168" i="12" s="1"/>
  <c r="BE335" i="12"/>
  <c r="BF336" i="12"/>
  <c r="N378" i="12"/>
  <c r="R378" i="12"/>
  <c r="BN287" i="12"/>
  <c r="BM287" i="12" s="1"/>
  <c r="AO361" i="12"/>
  <c r="BF335" i="12"/>
  <c r="F383" i="12"/>
  <c r="V378" i="12"/>
  <c r="BN302" i="12"/>
  <c r="BL302" i="12" s="1"/>
  <c r="N404" i="12"/>
  <c r="BN187" i="12"/>
  <c r="BH187" i="12" s="1"/>
  <c r="AA387" i="12"/>
  <c r="O344" i="12"/>
  <c r="W378" i="12"/>
  <c r="BN256" i="12"/>
  <c r="BJ256" i="12" s="1"/>
  <c r="BN162" i="12"/>
  <c r="BK162" i="12" s="1"/>
  <c r="BN193" i="12"/>
  <c r="BH193" i="12" s="1"/>
  <c r="BN155" i="12"/>
  <c r="BL155" i="12" s="1"/>
  <c r="BN148" i="12"/>
  <c r="BM148" i="12" s="1"/>
  <c r="BN62" i="12"/>
  <c r="BH62" i="12" s="1"/>
  <c r="BN31" i="12"/>
  <c r="BI31" i="12" s="1"/>
  <c r="BN183" i="12"/>
  <c r="BK183" i="12" s="1"/>
  <c r="BN253" i="12"/>
  <c r="BK253" i="12" s="1"/>
  <c r="BN290" i="12"/>
  <c r="BH290" i="12" s="1"/>
  <c r="BN90" i="12"/>
  <c r="BK90" i="12" s="1"/>
  <c r="BN279" i="12"/>
  <c r="BH279" i="12" s="1"/>
  <c r="BN147" i="12"/>
  <c r="BI147" i="12" s="1"/>
  <c r="BN80" i="12"/>
  <c r="BJ80" i="12" s="1"/>
  <c r="BN93" i="12"/>
  <c r="BI93" i="12" s="1"/>
  <c r="BN297" i="12"/>
  <c r="BK297" i="12" s="1"/>
  <c r="BF328" i="12"/>
  <c r="BS305" i="12"/>
  <c r="BN276" i="12"/>
  <c r="BM276" i="12" s="1"/>
  <c r="BX403" i="12"/>
  <c r="BJ359" i="12"/>
  <c r="BN156" i="12"/>
  <c r="BM156" i="12" s="1"/>
  <c r="BT395" i="12"/>
  <c r="BI316" i="12"/>
  <c r="BN177" i="12"/>
  <c r="BI177" i="12" s="1"/>
  <c r="BV381" i="12"/>
  <c r="BJ332" i="12"/>
  <c r="BO403" i="12"/>
  <c r="BY381" i="12"/>
  <c r="BJ323" i="12"/>
  <c r="BX381" i="12"/>
  <c r="U386" i="12"/>
  <c r="R402" i="12"/>
  <c r="BA361" i="12"/>
  <c r="AX345" i="12"/>
  <c r="AD381" i="12"/>
  <c r="AM368" i="12"/>
  <c r="BF345" i="12"/>
  <c r="BD345" i="12"/>
  <c r="AW345" i="12"/>
  <c r="AV345" i="12"/>
  <c r="AU345" i="12"/>
  <c r="BT389" i="12"/>
  <c r="BM370" i="12"/>
  <c r="AB399" i="12"/>
  <c r="AB366" i="12"/>
  <c r="K344" i="12"/>
  <c r="BJ334" i="12"/>
  <c r="P344" i="12"/>
  <c r="AD399" i="12"/>
  <c r="BI399" i="12"/>
  <c r="L344" i="12"/>
  <c r="AY382" i="12"/>
  <c r="BV372" i="12"/>
  <c r="AY381" i="12"/>
  <c r="BM354" i="12"/>
  <c r="BC398" i="12"/>
  <c r="BV373" i="12"/>
  <c r="BV385" i="12"/>
  <c r="AM370" i="12"/>
  <c r="BJ354" i="12"/>
  <c r="AN393" i="12"/>
  <c r="AY336" i="12"/>
  <c r="AM389" i="12"/>
  <c r="P363" i="12"/>
  <c r="BF329" i="12"/>
  <c r="AX336" i="12"/>
  <c r="BD364" i="12"/>
  <c r="AT346" i="12"/>
  <c r="AN385" i="12"/>
  <c r="BB361" i="12"/>
  <c r="BE361" i="12"/>
  <c r="S402" i="12"/>
  <c r="AW377" i="12"/>
  <c r="V370" i="12"/>
  <c r="AX377" i="12"/>
  <c r="M363" i="12"/>
  <c r="O363" i="12"/>
  <c r="P389" i="12"/>
  <c r="AY377" i="12"/>
  <c r="BD357" i="12"/>
  <c r="L363" i="12"/>
  <c r="M389" i="12"/>
  <c r="O389" i="12"/>
  <c r="AO327" i="12"/>
  <c r="V402" i="12"/>
  <c r="AW336" i="12"/>
  <c r="N363" i="12"/>
  <c r="G385" i="12"/>
  <c r="AU377" i="12"/>
  <c r="BC364" i="12"/>
  <c r="AT377" i="12"/>
  <c r="W402" i="12"/>
  <c r="AC375" i="12"/>
  <c r="AB375" i="12"/>
  <c r="AU336" i="12"/>
  <c r="AQ393" i="12"/>
  <c r="BE364" i="12"/>
  <c r="I385" i="12"/>
  <c r="AN327" i="12"/>
  <c r="AP327" i="12"/>
  <c r="U402" i="12"/>
  <c r="BD361" i="12"/>
  <c r="K389" i="12"/>
  <c r="N402" i="12"/>
  <c r="BE328" i="12"/>
  <c r="BR338" i="12"/>
  <c r="N376" i="12"/>
  <c r="BO338" i="12"/>
  <c r="AR379" i="12"/>
  <c r="AU364" i="12"/>
  <c r="BW359" i="12"/>
  <c r="O402" i="12"/>
  <c r="P379" i="12"/>
  <c r="S354" i="12"/>
  <c r="BA328" i="12"/>
  <c r="BY397" i="12"/>
  <c r="AN379" i="12"/>
  <c r="S371" i="12"/>
  <c r="BO370" i="12"/>
  <c r="BA362" i="12"/>
  <c r="AW373" i="12"/>
  <c r="W371" i="12"/>
  <c r="AA366" i="12"/>
  <c r="T371" i="12"/>
  <c r="Y366" i="12"/>
  <c r="U371" i="12"/>
  <c r="AD379" i="12"/>
  <c r="AT356" i="12"/>
  <c r="AN368" i="12"/>
  <c r="AB377" i="12"/>
  <c r="AD377" i="12"/>
  <c r="Y377" i="12"/>
  <c r="BR321" i="12"/>
  <c r="AC379" i="12"/>
  <c r="AA399" i="12"/>
  <c r="N359" i="12"/>
  <c r="BW363" i="12"/>
  <c r="BA304" i="12"/>
  <c r="BX318" i="12"/>
  <c r="BK354" i="12"/>
  <c r="BP318" i="12"/>
  <c r="BD304" i="12"/>
  <c r="AD366" i="12"/>
  <c r="Y399" i="12"/>
  <c r="BZ362" i="12"/>
  <c r="AO368" i="12"/>
  <c r="BW343" i="12"/>
  <c r="BT387" i="12"/>
  <c r="BR363" i="12"/>
  <c r="BI354" i="12"/>
  <c r="BB304" i="12"/>
  <c r="AC366" i="12"/>
  <c r="I388" i="12"/>
  <c r="E388" i="12"/>
  <c r="BQ388" i="12"/>
  <c r="BL354" i="12"/>
  <c r="CA373" i="12"/>
  <c r="BY363" i="12"/>
  <c r="BW360" i="12"/>
  <c r="BF304" i="12"/>
  <c r="N304" i="12"/>
  <c r="BB359" i="12"/>
  <c r="BZ372" i="12"/>
  <c r="BX362" i="12"/>
  <c r="BP391" i="12"/>
  <c r="BE304" i="12"/>
  <c r="AU381" i="12"/>
  <c r="BC327" i="12"/>
  <c r="Z399" i="12"/>
  <c r="AR378" i="12"/>
  <c r="BB397" i="12"/>
  <c r="AT368" i="12"/>
  <c r="AU373" i="12"/>
  <c r="BC383" i="12"/>
  <c r="H401" i="12"/>
  <c r="BK341" i="12"/>
  <c r="BR326" i="12"/>
  <c r="BR352" i="12"/>
  <c r="AT373" i="12"/>
  <c r="BV345" i="12"/>
  <c r="CA390" i="12"/>
  <c r="AC376" i="12"/>
  <c r="BF397" i="12"/>
  <c r="BE383" i="12"/>
  <c r="BQ333" i="12"/>
  <c r="AT361" i="12"/>
  <c r="BD397" i="12"/>
  <c r="U368" i="12"/>
  <c r="AR380" i="12"/>
  <c r="AY368" i="12"/>
  <c r="BR329" i="12"/>
  <c r="BP319" i="12"/>
  <c r="T368" i="12"/>
  <c r="BK333" i="12"/>
  <c r="BS391" i="12"/>
  <c r="BE397" i="12"/>
  <c r="R368" i="12"/>
  <c r="BJ365" i="12"/>
  <c r="BH348" i="12"/>
  <c r="G368" i="12"/>
  <c r="BD372" i="12"/>
  <c r="AV368" i="12"/>
  <c r="AW368" i="12"/>
  <c r="BI342" i="12"/>
  <c r="V368" i="12"/>
  <c r="AO380" i="12"/>
  <c r="BC372" i="12"/>
  <c r="AX373" i="12"/>
  <c r="W368" i="12"/>
  <c r="BR307" i="12"/>
  <c r="BE353" i="12"/>
  <c r="BD390" i="12"/>
  <c r="M372" i="12"/>
  <c r="BW321" i="12"/>
  <c r="BJ376" i="12"/>
  <c r="AC384" i="12"/>
  <c r="BA337" i="12"/>
  <c r="BI314" i="12"/>
  <c r="F391" i="12"/>
  <c r="BE368" i="12"/>
  <c r="G370" i="12"/>
  <c r="CA312" i="12"/>
  <c r="AV402" i="12"/>
  <c r="BK369" i="12"/>
  <c r="AR396" i="12"/>
  <c r="BZ388" i="12"/>
  <c r="N372" i="12"/>
  <c r="CA366" i="12"/>
  <c r="AB404" i="12"/>
  <c r="AV337" i="12"/>
  <c r="BK314" i="12"/>
  <c r="BJ380" i="12"/>
  <c r="BX321" i="12"/>
  <c r="BO362" i="12"/>
  <c r="BQ306" i="12"/>
  <c r="BF394" i="12"/>
  <c r="BL335" i="12"/>
  <c r="U354" i="12"/>
  <c r="BT324" i="12"/>
  <c r="BO399" i="12"/>
  <c r="AD397" i="12"/>
  <c r="AN345" i="12"/>
  <c r="AW385" i="12"/>
  <c r="BQ378" i="12"/>
  <c r="W354" i="12"/>
  <c r="BO369" i="12"/>
  <c r="AT364" i="12"/>
  <c r="W403" i="12"/>
  <c r="AY364" i="12"/>
  <c r="AP361" i="12"/>
  <c r="V354" i="12"/>
  <c r="BC335" i="12"/>
  <c r="BB335" i="12"/>
  <c r="AC395" i="12"/>
  <c r="R387" i="12"/>
  <c r="BR337" i="12"/>
  <c r="AM345" i="12"/>
  <c r="BP324" i="12"/>
  <c r="BJ395" i="12"/>
  <c r="AX364" i="12"/>
  <c r="AV364" i="12"/>
  <c r="AU385" i="12"/>
  <c r="W387" i="12"/>
  <c r="BR311" i="12"/>
  <c r="BK304" i="12"/>
  <c r="BS399" i="12"/>
  <c r="AD359" i="12"/>
  <c r="S403" i="12"/>
  <c r="R354" i="12"/>
  <c r="AT385" i="12"/>
  <c r="BT347" i="12"/>
  <c r="BV358" i="12"/>
  <c r="BC402" i="12"/>
  <c r="BA402" i="12"/>
  <c r="AQ375" i="12"/>
  <c r="BC395" i="12"/>
  <c r="BD402" i="12"/>
  <c r="BW404" i="12"/>
  <c r="AO345" i="12"/>
  <c r="AR345" i="12"/>
  <c r="AY385" i="12"/>
  <c r="BZ315" i="12"/>
  <c r="BD335" i="12"/>
  <c r="BS324" i="12"/>
  <c r="AD391" i="12"/>
  <c r="AV385" i="12"/>
  <c r="BB338" i="12"/>
  <c r="V384" i="12"/>
  <c r="AN396" i="12"/>
  <c r="P373" i="12"/>
  <c r="BF344" i="12"/>
  <c r="BB323" i="12"/>
  <c r="BA390" i="12"/>
  <c r="AP330" i="12"/>
  <c r="G402" i="12"/>
  <c r="U384" i="12"/>
  <c r="AR337" i="12"/>
  <c r="M373" i="12"/>
  <c r="AO337" i="12"/>
  <c r="BC337" i="12"/>
  <c r="AQ386" i="12"/>
  <c r="BC344" i="12"/>
  <c r="BA338" i="12"/>
  <c r="AX356" i="12"/>
  <c r="BD368" i="12"/>
  <c r="H370" i="12"/>
  <c r="E370" i="12"/>
  <c r="AN337" i="12"/>
  <c r="AQ337" i="12"/>
  <c r="D393" i="12"/>
  <c r="AV362" i="12"/>
  <c r="BE390" i="12"/>
  <c r="BD377" i="12"/>
  <c r="L373" i="12"/>
  <c r="BO323" i="12"/>
  <c r="I393" i="12"/>
  <c r="BC351" i="12"/>
  <c r="AM386" i="12"/>
  <c r="D402" i="12"/>
  <c r="AW337" i="12"/>
  <c r="AC346" i="12"/>
  <c r="BE337" i="12"/>
  <c r="E402" i="12"/>
  <c r="AV401" i="12"/>
  <c r="BA368" i="12"/>
  <c r="BC390" i="12"/>
  <c r="BF368" i="12"/>
  <c r="AM401" i="12"/>
  <c r="H393" i="12"/>
  <c r="I402" i="12"/>
  <c r="BB390" i="12"/>
  <c r="AQ377" i="12"/>
  <c r="F393" i="12"/>
  <c r="AX332" i="12"/>
  <c r="T384" i="12"/>
  <c r="O373" i="12"/>
  <c r="AU337" i="12"/>
  <c r="BD344" i="12"/>
  <c r="BE344" i="12"/>
  <c r="BB344" i="12"/>
  <c r="R394" i="12"/>
  <c r="AO377" i="12"/>
  <c r="BP379" i="12"/>
  <c r="V395" i="12"/>
  <c r="I400" i="12"/>
  <c r="BR379" i="12"/>
  <c r="S395" i="12"/>
  <c r="T395" i="12"/>
  <c r="AR377" i="12"/>
  <c r="AB388" i="12"/>
  <c r="BT379" i="12"/>
  <c r="BV317" i="12"/>
  <c r="BO379" i="12"/>
  <c r="AA391" i="12"/>
  <c r="AC388" i="12"/>
  <c r="BT354" i="12"/>
  <c r="Z388" i="12"/>
  <c r="BS354" i="12"/>
  <c r="BR354" i="12"/>
  <c r="BY327" i="12"/>
  <c r="Z387" i="12"/>
  <c r="AP370" i="12"/>
  <c r="F402" i="12"/>
  <c r="AQ379" i="12"/>
  <c r="O361" i="12"/>
  <c r="AN386" i="12"/>
  <c r="G393" i="12"/>
  <c r="I383" i="12"/>
  <c r="AW365" i="12"/>
  <c r="N361" i="12"/>
  <c r="AP379" i="12"/>
  <c r="BC328" i="12"/>
  <c r="BC368" i="12"/>
  <c r="AP345" i="12"/>
  <c r="CA317" i="12"/>
  <c r="T380" i="12"/>
  <c r="AM337" i="12"/>
  <c r="AR368" i="12"/>
  <c r="AP368" i="12"/>
  <c r="BZ394" i="12"/>
  <c r="BB337" i="12"/>
  <c r="BL318" i="12"/>
  <c r="BJ375" i="12"/>
  <c r="K373" i="12"/>
  <c r="BJ396" i="12"/>
  <c r="D370" i="12"/>
  <c r="AV379" i="12"/>
  <c r="BX365" i="12"/>
  <c r="AV382" i="12"/>
  <c r="BV376" i="12"/>
  <c r="BO402" i="12"/>
  <c r="I370" i="12"/>
  <c r="BM396" i="12"/>
  <c r="BB374" i="12"/>
  <c r="BH314" i="12"/>
  <c r="BC361" i="12"/>
  <c r="AO401" i="12"/>
  <c r="S388" i="12"/>
  <c r="AO386" i="12"/>
  <c r="CA327" i="12"/>
  <c r="AT365" i="12"/>
  <c r="BX364" i="12"/>
  <c r="BP325" i="12"/>
  <c r="BW320" i="12"/>
  <c r="BO394" i="12"/>
  <c r="AM369" i="12"/>
  <c r="BZ383" i="12"/>
  <c r="AP376" i="12"/>
  <c r="R395" i="12"/>
  <c r="BK391" i="12"/>
  <c r="CA346" i="12"/>
  <c r="BI364" i="12"/>
  <c r="BR356" i="12"/>
  <c r="BM346" i="12"/>
  <c r="BE385" i="12"/>
  <c r="BC385" i="12"/>
  <c r="N374" i="12"/>
  <c r="U374" i="12"/>
  <c r="BM401" i="12"/>
  <c r="BZ317" i="12"/>
  <c r="BY354" i="12"/>
  <c r="L374" i="12"/>
  <c r="Z391" i="12"/>
  <c r="BW339" i="12"/>
  <c r="BC386" i="12"/>
  <c r="BH401" i="12"/>
  <c r="U394" i="12"/>
  <c r="BV327" i="12"/>
  <c r="P374" i="12"/>
  <c r="S380" i="12"/>
  <c r="BW327" i="12"/>
  <c r="AP374" i="12"/>
  <c r="BK401" i="12"/>
  <c r="S401" i="12"/>
  <c r="CA354" i="12"/>
  <c r="BY368" i="12"/>
  <c r="S374" i="12"/>
  <c r="BD347" i="12"/>
  <c r="Y391" i="12"/>
  <c r="M391" i="12"/>
  <c r="U380" i="12"/>
  <c r="BA385" i="12"/>
  <c r="AT372" i="12"/>
  <c r="BZ354" i="12"/>
  <c r="BX354" i="12"/>
  <c r="AD388" i="12"/>
  <c r="BY317" i="12"/>
  <c r="BZ327" i="12"/>
  <c r="K399" i="12"/>
  <c r="BP394" i="12"/>
  <c r="CA365" i="12"/>
  <c r="BY339" i="12"/>
  <c r="BX339" i="12"/>
  <c r="BS379" i="12"/>
  <c r="BX317" i="12"/>
  <c r="BO354" i="12"/>
  <c r="BQ354" i="12"/>
  <c r="BJ401" i="12"/>
  <c r="BQ394" i="12"/>
  <c r="BR394" i="12"/>
  <c r="M393" i="12"/>
  <c r="H391" i="12"/>
  <c r="AY401" i="12"/>
  <c r="BE379" i="12"/>
  <c r="BC363" i="12"/>
  <c r="AX380" i="12"/>
  <c r="BB340" i="12"/>
  <c r="D391" i="12"/>
  <c r="AV386" i="12"/>
  <c r="I377" i="12"/>
  <c r="W337" i="12"/>
  <c r="AW399" i="12"/>
  <c r="BS371" i="12"/>
  <c r="O393" i="12"/>
  <c r="Y373" i="12"/>
  <c r="L403" i="12"/>
  <c r="AQ370" i="12"/>
  <c r="BB363" i="12"/>
  <c r="BE340" i="12"/>
  <c r="BC340" i="12"/>
  <c r="AR370" i="12"/>
  <c r="D372" i="12"/>
  <c r="BB350" i="12"/>
  <c r="G391" i="12"/>
  <c r="AX401" i="12"/>
  <c r="L393" i="12"/>
  <c r="P393" i="12"/>
  <c r="M403" i="12"/>
  <c r="N380" i="12"/>
  <c r="AU401" i="12"/>
  <c r="BC399" i="12"/>
  <c r="G377" i="12"/>
  <c r="AT380" i="12"/>
  <c r="BA340" i="12"/>
  <c r="BF340" i="12"/>
  <c r="I391" i="12"/>
  <c r="F377" i="12"/>
  <c r="AU399" i="12"/>
  <c r="AV399" i="12"/>
  <c r="E372" i="12"/>
  <c r="F375" i="12"/>
  <c r="K393" i="12"/>
  <c r="AW401" i="12"/>
  <c r="G372" i="12"/>
  <c r="H377" i="12"/>
  <c r="AX399" i="12"/>
  <c r="AY399" i="12"/>
  <c r="AP378" i="12"/>
  <c r="AR364" i="12"/>
  <c r="BM376" i="12"/>
  <c r="BA334" i="12"/>
  <c r="AY339" i="12"/>
  <c r="AP359" i="12"/>
  <c r="M359" i="12"/>
  <c r="AW387" i="12"/>
  <c r="BH337" i="12"/>
  <c r="P366" i="12"/>
  <c r="L366" i="12"/>
  <c r="AV381" i="12"/>
  <c r="BV398" i="12"/>
  <c r="AT387" i="12"/>
  <c r="BD334" i="12"/>
  <c r="BX379" i="12"/>
  <c r="BL398" i="12"/>
  <c r="AX381" i="12"/>
  <c r="BZ312" i="12"/>
  <c r="K359" i="12"/>
  <c r="CA353" i="12"/>
  <c r="AR359" i="12"/>
  <c r="AN359" i="12"/>
  <c r="S377" i="12"/>
  <c r="BM380" i="12"/>
  <c r="AC370" i="12"/>
  <c r="V351" i="12"/>
  <c r="BA339" i="12"/>
  <c r="O366" i="12"/>
  <c r="T351" i="12"/>
  <c r="AA370" i="12"/>
  <c r="BW355" i="12"/>
  <c r="BT362" i="12"/>
  <c r="BO365" i="12"/>
  <c r="BB394" i="12"/>
  <c r="AB402" i="12"/>
  <c r="BW353" i="12"/>
  <c r="O372" i="12"/>
  <c r="BJ337" i="12"/>
  <c r="BI379" i="12"/>
  <c r="AM359" i="12"/>
  <c r="AX339" i="12"/>
  <c r="BO392" i="12"/>
  <c r="V399" i="12"/>
  <c r="BY388" i="12"/>
  <c r="AT381" i="12"/>
  <c r="AN380" i="12"/>
  <c r="L372" i="12"/>
  <c r="BF398" i="12"/>
  <c r="BT365" i="12"/>
  <c r="L359" i="12"/>
  <c r="BY394" i="12"/>
  <c r="O359" i="12"/>
  <c r="AM380" i="12"/>
  <c r="BX347" i="12"/>
  <c r="BS392" i="12"/>
  <c r="BV388" i="12"/>
  <c r="BI337" i="12"/>
  <c r="BK343" i="12"/>
  <c r="AO359" i="12"/>
  <c r="AN370" i="12"/>
  <c r="E397" i="12"/>
  <c r="U399" i="12"/>
  <c r="AP364" i="12"/>
  <c r="CA344" i="12"/>
  <c r="AN364" i="12"/>
  <c r="BK366" i="12"/>
  <c r="BW322" i="12"/>
  <c r="AY387" i="12"/>
  <c r="BL314" i="12"/>
  <c r="AY386" i="12"/>
  <c r="BM337" i="12"/>
  <c r="BE334" i="12"/>
  <c r="AU387" i="12"/>
  <c r="BC379" i="12"/>
  <c r="BQ314" i="12"/>
  <c r="BE398" i="12"/>
  <c r="E384" i="12"/>
  <c r="AP380" i="12"/>
  <c r="BR401" i="12"/>
  <c r="BX366" i="12"/>
  <c r="BJ366" i="12"/>
  <c r="BR362" i="12"/>
  <c r="AM364" i="12"/>
  <c r="BY366" i="12"/>
  <c r="BQ362" i="12"/>
  <c r="BK335" i="12"/>
  <c r="BF379" i="12"/>
  <c r="M366" i="12"/>
  <c r="BB339" i="12"/>
  <c r="K366" i="12"/>
  <c r="BX353" i="12"/>
  <c r="BD398" i="12"/>
  <c r="AO364" i="12"/>
  <c r="BY322" i="12"/>
  <c r="BX312" i="12"/>
  <c r="BJ314" i="12"/>
  <c r="BX398" i="12"/>
  <c r="P372" i="12"/>
  <c r="BF334" i="12"/>
  <c r="BY347" i="12"/>
  <c r="BP321" i="12"/>
  <c r="AV339" i="12"/>
  <c r="BX355" i="12"/>
  <c r="BJ362" i="12"/>
  <c r="AP372" i="12"/>
  <c r="U376" i="12"/>
  <c r="AW339" i="12"/>
  <c r="AV387" i="12"/>
  <c r="BD337" i="12"/>
  <c r="BE392" i="12"/>
  <c r="BE372" i="12"/>
  <c r="O403" i="12"/>
  <c r="BB402" i="12"/>
  <c r="AT379" i="12"/>
  <c r="AA385" i="12"/>
  <c r="AU356" i="12"/>
  <c r="R384" i="12"/>
  <c r="T397" i="12"/>
  <c r="AC373" i="12"/>
  <c r="U397" i="12"/>
  <c r="BH349" i="12"/>
  <c r="BF376" i="12"/>
  <c r="BO335" i="12"/>
  <c r="BI404" i="12"/>
  <c r="BY333" i="12"/>
  <c r="BJ393" i="12"/>
  <c r="AX372" i="12"/>
  <c r="BH316" i="12"/>
  <c r="BJ305" i="12"/>
  <c r="BX333" i="12"/>
  <c r="BZ333" i="12"/>
  <c r="BK316" i="12"/>
  <c r="BP310" i="12"/>
  <c r="AY361" i="12"/>
  <c r="BZ342" i="12"/>
  <c r="AW361" i="12"/>
  <c r="BO374" i="12"/>
  <c r="CA311" i="12"/>
  <c r="BV311" i="12"/>
  <c r="BJ404" i="12"/>
  <c r="BS317" i="12"/>
  <c r="BT403" i="12"/>
  <c r="BI323" i="12"/>
  <c r="BI381" i="12"/>
  <c r="BS338" i="12"/>
  <c r="BX311" i="12"/>
  <c r="M402" i="12"/>
  <c r="T363" i="12"/>
  <c r="U392" i="12"/>
  <c r="BE376" i="12"/>
  <c r="V392" i="12"/>
  <c r="BS310" i="12"/>
  <c r="BZ381" i="12"/>
  <c r="BL332" i="12"/>
  <c r="BP374" i="12"/>
  <c r="AC397" i="12"/>
  <c r="BL393" i="12"/>
  <c r="BR374" i="12"/>
  <c r="BM393" i="12"/>
  <c r="BK305" i="12"/>
  <c r="S372" i="12"/>
  <c r="BY359" i="12"/>
  <c r="BV403" i="12"/>
  <c r="BY403" i="12"/>
  <c r="CA403" i="12"/>
  <c r="BM316" i="12"/>
  <c r="BW342" i="12"/>
  <c r="BJ381" i="12"/>
  <c r="CA342" i="12"/>
  <c r="BV342" i="12"/>
  <c r="BY334" i="12"/>
  <c r="BS346" i="12"/>
  <c r="BP317" i="12"/>
  <c r="BS395" i="12"/>
  <c r="BH359" i="12"/>
  <c r="BY384" i="12"/>
  <c r="BJ316" i="12"/>
  <c r="AB397" i="12"/>
  <c r="V397" i="12"/>
  <c r="S392" i="12"/>
  <c r="P402" i="12"/>
  <c r="BH381" i="12"/>
  <c r="CA348" i="12"/>
  <c r="CA381" i="12"/>
  <c r="BV356" i="12"/>
  <c r="BK332" i="12"/>
  <c r="V372" i="12"/>
  <c r="BT346" i="12"/>
  <c r="BR395" i="12"/>
  <c r="BL402" i="12"/>
  <c r="BW371" i="12"/>
  <c r="BO310" i="12"/>
  <c r="AV372" i="12"/>
  <c r="BM404" i="12"/>
  <c r="BV359" i="12"/>
  <c r="AU361" i="12"/>
  <c r="BI349" i="12"/>
  <c r="P403" i="12"/>
  <c r="BZ334" i="12"/>
  <c r="BY319" i="12"/>
  <c r="BO305" i="12"/>
  <c r="BQ403" i="12"/>
  <c r="BW311" i="12"/>
  <c r="BL323" i="12"/>
  <c r="BZ384" i="12"/>
  <c r="BV319" i="12"/>
  <c r="BQ335" i="12"/>
  <c r="BO356" i="12"/>
  <c r="BW356" i="12"/>
  <c r="BQ380" i="12"/>
  <c r="T392" i="12"/>
  <c r="M400" i="12"/>
  <c r="AV404" i="12"/>
  <c r="BA355" i="12"/>
  <c r="G401" i="12"/>
  <c r="L382" i="12"/>
  <c r="BW348" i="12"/>
  <c r="I401" i="12"/>
  <c r="BS356" i="12"/>
  <c r="BJ349" i="12"/>
  <c r="AA397" i="12"/>
  <c r="BH393" i="12"/>
  <c r="BO346" i="12"/>
  <c r="BM385" i="12"/>
  <c r="BI402" i="12"/>
  <c r="BT335" i="12"/>
  <c r="BJ402" i="12"/>
  <c r="CA356" i="12"/>
  <c r="BH385" i="12"/>
  <c r="L402" i="12"/>
  <c r="BZ397" i="12"/>
  <c r="BR368" i="12"/>
  <c r="CA397" i="12"/>
  <c r="BM349" i="12"/>
  <c r="BF351" i="12"/>
  <c r="BI393" i="12"/>
  <c r="BY311" i="12"/>
  <c r="BQ368" i="12"/>
  <c r="BP403" i="12"/>
  <c r="BT305" i="12"/>
  <c r="BX359" i="12"/>
  <c r="BL381" i="12"/>
  <c r="K382" i="12"/>
  <c r="BQ310" i="12"/>
  <c r="BP356" i="12"/>
  <c r="BX348" i="12"/>
  <c r="CA371" i="12"/>
  <c r="BW400" i="12"/>
  <c r="BP346" i="12"/>
  <c r="BK385" i="12"/>
  <c r="P382" i="12"/>
  <c r="BR310" i="12"/>
  <c r="BA376" i="12"/>
  <c r="AC392" i="12"/>
  <c r="R328" i="12"/>
  <c r="BK359" i="12"/>
  <c r="BZ400" i="12"/>
  <c r="BX356" i="12"/>
  <c r="BK402" i="12"/>
  <c r="BS380" i="12"/>
  <c r="BV371" i="12"/>
  <c r="BP335" i="12"/>
  <c r="BS374" i="12"/>
  <c r="BT368" i="12"/>
  <c r="BW384" i="12"/>
  <c r="BB351" i="12"/>
  <c r="BW334" i="12"/>
  <c r="BD351" i="12"/>
  <c r="BX397" i="12"/>
  <c r="CA334" i="12"/>
  <c r="BP305" i="12"/>
  <c r="BM359" i="12"/>
  <c r="BY348" i="12"/>
  <c r="BT380" i="12"/>
  <c r="BI359" i="12"/>
  <c r="BY342" i="12"/>
  <c r="BT338" i="12"/>
  <c r="CA359" i="12"/>
  <c r="BO395" i="12"/>
  <c r="BL404" i="12"/>
  <c r="S397" i="12"/>
  <c r="W392" i="12"/>
  <c r="Y397" i="12"/>
  <c r="F401" i="12"/>
  <c r="BY371" i="12"/>
  <c r="BR346" i="12"/>
  <c r="BR305" i="12"/>
  <c r="BV348" i="12"/>
  <c r="AY359" i="12"/>
  <c r="W372" i="12"/>
  <c r="BW403" i="12"/>
  <c r="BJ385" i="12"/>
  <c r="V328" i="12"/>
  <c r="BH332" i="12"/>
  <c r="BI385" i="12"/>
  <c r="BH305" i="12"/>
  <c r="BK381" i="12"/>
  <c r="BX400" i="12"/>
  <c r="BQ317" i="12"/>
  <c r="BV400" i="12"/>
  <c r="BR317" i="12"/>
  <c r="CA400" i="12"/>
  <c r="CA333" i="12"/>
  <c r="BO380" i="12"/>
  <c r="AX361" i="12"/>
  <c r="CA319" i="12"/>
  <c r="BQ338" i="12"/>
  <c r="BW319" i="12"/>
  <c r="CA384" i="12"/>
  <c r="BZ319" i="12"/>
  <c r="BV384" i="12"/>
  <c r="BR335" i="12"/>
  <c r="BI305" i="12"/>
  <c r="BR403" i="12"/>
  <c r="BQ395" i="12"/>
  <c r="BX371" i="12"/>
  <c r="BL349" i="12"/>
  <c r="BC376" i="12"/>
  <c r="BK404" i="12"/>
  <c r="BL305" i="12"/>
  <c r="BM332" i="12"/>
  <c r="BV333" i="12"/>
  <c r="BY356" i="12"/>
  <c r="BM402" i="12"/>
  <c r="BO317" i="12"/>
  <c r="D401" i="12"/>
  <c r="BW397" i="12"/>
  <c r="BO368" i="12"/>
  <c r="BQ374" i="12"/>
  <c r="BV334" i="12"/>
  <c r="BH323" i="12"/>
  <c r="BT356" i="12"/>
  <c r="BM323" i="12"/>
  <c r="BP380" i="12"/>
  <c r="BF362" i="12"/>
  <c r="BC362" i="12"/>
  <c r="AU354" i="12"/>
  <c r="BE362" i="12"/>
  <c r="BD362" i="12"/>
  <c r="F373" i="12"/>
  <c r="N369" i="12"/>
  <c r="BB326" i="12"/>
  <c r="BB400" i="12"/>
  <c r="BB355" i="12"/>
  <c r="BD359" i="12"/>
  <c r="BL325" i="12"/>
  <c r="BO364" i="12"/>
  <c r="BI395" i="12"/>
  <c r="AW371" i="12"/>
  <c r="AB376" i="12"/>
  <c r="BP311" i="12"/>
  <c r="BI351" i="12"/>
  <c r="BX315" i="12"/>
  <c r="Z346" i="12"/>
  <c r="AA395" i="12"/>
  <c r="BJ325" i="12"/>
  <c r="BJ360" i="12"/>
  <c r="CA314" i="12"/>
  <c r="BH363" i="12"/>
  <c r="BH310" i="12"/>
  <c r="BK328" i="12"/>
  <c r="BK325" i="12"/>
  <c r="BQ304" i="12"/>
  <c r="CA315" i="12"/>
  <c r="BL304" i="12"/>
  <c r="BM360" i="12"/>
  <c r="BB372" i="12"/>
  <c r="BO373" i="12"/>
  <c r="BA323" i="12"/>
  <c r="BF355" i="12"/>
  <c r="U366" i="12"/>
  <c r="AP362" i="12"/>
  <c r="G384" i="12"/>
  <c r="BS378" i="12"/>
  <c r="V366" i="12"/>
  <c r="Z395" i="12"/>
  <c r="BT378" i="12"/>
  <c r="AY371" i="12"/>
  <c r="BL363" i="12"/>
  <c r="BT325" i="12"/>
  <c r="BM387" i="12"/>
  <c r="CA316" i="12"/>
  <c r="BZ314" i="12"/>
  <c r="S394" i="12"/>
  <c r="Z364" i="12"/>
  <c r="H394" i="12"/>
  <c r="BZ323" i="12"/>
  <c r="BI325" i="12"/>
  <c r="BK360" i="12"/>
  <c r="BJ304" i="12"/>
  <c r="AP393" i="12"/>
  <c r="BM373" i="12"/>
  <c r="BM325" i="12"/>
  <c r="BW358" i="12"/>
  <c r="BM328" i="12"/>
  <c r="BS311" i="12"/>
  <c r="BP399" i="12"/>
  <c r="BL310" i="12"/>
  <c r="BK363" i="12"/>
  <c r="BJ363" i="12"/>
  <c r="BX358" i="12"/>
  <c r="BT337" i="12"/>
  <c r="BL395" i="12"/>
  <c r="BL328" i="12"/>
  <c r="BJ351" i="12"/>
  <c r="BS347" i="12"/>
  <c r="AC364" i="12"/>
  <c r="BO378" i="12"/>
  <c r="AU371" i="12"/>
  <c r="BO324" i="12"/>
  <c r="BI304" i="12"/>
  <c r="BI373" i="12"/>
  <c r="BO304" i="12"/>
  <c r="BR304" i="12"/>
  <c r="BT364" i="12"/>
  <c r="AO362" i="12"/>
  <c r="BQ347" i="12"/>
  <c r="BY310" i="12"/>
  <c r="BT399" i="12"/>
  <c r="BR399" i="12"/>
  <c r="BW315" i="12"/>
  <c r="BF323" i="12"/>
  <c r="BD326" i="12"/>
  <c r="BC326" i="12"/>
  <c r="BO325" i="12"/>
  <c r="BK351" i="12"/>
  <c r="K395" i="12"/>
  <c r="BQ337" i="12"/>
  <c r="BX314" i="12"/>
  <c r="I384" i="12"/>
  <c r="BP373" i="12"/>
  <c r="BY316" i="12"/>
  <c r="BR381" i="12"/>
  <c r="BV338" i="12"/>
  <c r="W385" i="12"/>
  <c r="BX323" i="12"/>
  <c r="BY314" i="12"/>
  <c r="BL360" i="12"/>
  <c r="BV404" i="12"/>
  <c r="BS337" i="12"/>
  <c r="BL311" i="12"/>
  <c r="BM304" i="12"/>
  <c r="BH373" i="12"/>
  <c r="I394" i="12"/>
  <c r="BD399" i="12"/>
  <c r="AR376" i="12"/>
  <c r="BY315" i="12"/>
  <c r="BW310" i="12"/>
  <c r="BK311" i="12"/>
  <c r="BO311" i="12"/>
  <c r="BA379" i="12"/>
  <c r="BH328" i="12"/>
  <c r="BV324" i="12"/>
  <c r="BZ358" i="12"/>
  <c r="AQ362" i="12"/>
  <c r="BA400" i="12"/>
  <c r="BD323" i="12"/>
  <c r="BB379" i="12"/>
  <c r="BD400" i="12"/>
  <c r="R403" i="12"/>
  <c r="AM376" i="12"/>
  <c r="BI311" i="12"/>
  <c r="BR325" i="12"/>
  <c r="BW338" i="12"/>
  <c r="BP381" i="12"/>
  <c r="BW314" i="12"/>
  <c r="BI388" i="12"/>
  <c r="BR347" i="12"/>
  <c r="BM310" i="12"/>
  <c r="BS364" i="12"/>
  <c r="BZ310" i="12"/>
  <c r="BZ404" i="12"/>
  <c r="CA386" i="12"/>
  <c r="BS304" i="12"/>
  <c r="BT304" i="12"/>
  <c r="BH387" i="12"/>
  <c r="BI387" i="12"/>
  <c r="BY358" i="12"/>
  <c r="AA364" i="12"/>
  <c r="Y364" i="12"/>
  <c r="BS325" i="12"/>
  <c r="AD364" i="12"/>
  <c r="BC400" i="12"/>
  <c r="BE323" i="12"/>
  <c r="F384" i="12"/>
  <c r="T366" i="12"/>
  <c r="U403" i="12"/>
  <c r="AR388" i="12"/>
  <c r="BC355" i="12"/>
  <c r="BT373" i="12"/>
  <c r="Y376" i="12"/>
  <c r="W366" i="12"/>
  <c r="BQ364" i="12"/>
  <c r="BQ381" i="12"/>
  <c r="BP347" i="12"/>
  <c r="BY338" i="12"/>
  <c r="CA338" i="12"/>
  <c r="CA323" i="12"/>
  <c r="BE399" i="12"/>
  <c r="BI328" i="12"/>
  <c r="U385" i="12"/>
  <c r="BD355" i="12"/>
  <c r="AO376" i="12"/>
  <c r="BQ324" i="12"/>
  <c r="BK373" i="12"/>
  <c r="BP337" i="12"/>
  <c r="BR373" i="12"/>
  <c r="BX324" i="12"/>
  <c r="BS373" i="12"/>
  <c r="BM395" i="12"/>
  <c r="R366" i="12"/>
  <c r="BF400" i="12"/>
  <c r="AM393" i="12"/>
  <c r="AM382" i="12"/>
  <c r="BR378" i="12"/>
  <c r="AB395" i="12"/>
  <c r="BY404" i="12"/>
  <c r="BP364" i="12"/>
  <c r="BW323" i="12"/>
  <c r="AT371" i="12"/>
  <c r="H384" i="12"/>
  <c r="BT381" i="12"/>
  <c r="BI310" i="12"/>
  <c r="BX338" i="12"/>
  <c r="BL387" i="12"/>
  <c r="BX404" i="12"/>
  <c r="BM363" i="12"/>
  <c r="BL373" i="12"/>
  <c r="AU331" i="12"/>
  <c r="BH395" i="12"/>
  <c r="BV310" i="12"/>
  <c r="BM311" i="12"/>
  <c r="BF367" i="12"/>
  <c r="AX376" i="12"/>
  <c r="AM371" i="12"/>
  <c r="BB382" i="12"/>
  <c r="W388" i="12"/>
  <c r="AQ381" i="12"/>
  <c r="R388" i="12"/>
  <c r="BB367" i="12"/>
  <c r="K400" i="12"/>
  <c r="AO371" i="12"/>
  <c r="BF382" i="12"/>
  <c r="K392" i="12"/>
  <c r="AD369" i="12"/>
  <c r="K388" i="12"/>
  <c r="P400" i="12"/>
  <c r="BE367" i="12"/>
  <c r="BD367" i="12"/>
  <c r="AN371" i="12"/>
  <c r="V388" i="12"/>
  <c r="Y401" i="12"/>
  <c r="P392" i="12"/>
  <c r="AQ371" i="12"/>
  <c r="BC388" i="12"/>
  <c r="BC367" i="12"/>
  <c r="AR371" i="12"/>
  <c r="BA392" i="12"/>
  <c r="Z380" i="12"/>
  <c r="AY403" i="12"/>
  <c r="BB373" i="12"/>
  <c r="AR404" i="12"/>
  <c r="AT403" i="12"/>
  <c r="BF353" i="12"/>
  <c r="AC385" i="12"/>
  <c r="BB353" i="12"/>
  <c r="BQ393" i="12"/>
  <c r="BB377" i="12"/>
  <c r="AN366" i="12"/>
  <c r="BB389" i="12"/>
  <c r="BA377" i="12"/>
  <c r="BX357" i="12"/>
  <c r="BF377" i="12"/>
  <c r="G403" i="12"/>
  <c r="BA341" i="12"/>
  <c r="AT397" i="12"/>
  <c r="E382" i="12"/>
  <c r="AA380" i="12"/>
  <c r="D403" i="12"/>
  <c r="N371" i="12"/>
  <c r="AW379" i="12"/>
  <c r="CA325" i="12"/>
  <c r="AN329" i="12"/>
  <c r="O371" i="12"/>
  <c r="BH378" i="12"/>
  <c r="AM390" i="12"/>
  <c r="Y385" i="12"/>
  <c r="AR390" i="12"/>
  <c r="U379" i="12"/>
  <c r="AC380" i="12"/>
  <c r="AV403" i="12"/>
  <c r="Z385" i="12"/>
  <c r="BP358" i="12"/>
  <c r="BM378" i="12"/>
  <c r="R379" i="12"/>
  <c r="BP366" i="12"/>
  <c r="BS331" i="12"/>
  <c r="BE341" i="12"/>
  <c r="BF373" i="12"/>
  <c r="BD341" i="12"/>
  <c r="AV363" i="12"/>
  <c r="BD353" i="12"/>
  <c r="AM329" i="12"/>
  <c r="E371" i="12"/>
  <c r="AU388" i="12"/>
  <c r="BI320" i="12"/>
  <c r="AY379" i="12"/>
  <c r="BL344" i="12"/>
  <c r="AX379" i="12"/>
  <c r="I371" i="12"/>
  <c r="BE377" i="12"/>
  <c r="BD373" i="12"/>
  <c r="AT395" i="12"/>
  <c r="AB380" i="12"/>
  <c r="BE373" i="12"/>
  <c r="AD380" i="12"/>
  <c r="BB341" i="12"/>
  <c r="BY306" i="12"/>
  <c r="AD385" i="12"/>
  <c r="AV388" i="12"/>
  <c r="T379" i="12"/>
  <c r="BV389" i="12"/>
  <c r="BO334" i="12"/>
  <c r="BK357" i="12"/>
  <c r="BY357" i="12"/>
  <c r="BC353" i="12"/>
  <c r="AX395" i="12"/>
  <c r="AU403" i="12"/>
  <c r="H403" i="12"/>
  <c r="AB365" i="12"/>
  <c r="AV395" i="12"/>
  <c r="BJ321" i="12"/>
  <c r="AQ329" i="12"/>
  <c r="BK378" i="12"/>
  <c r="CA393" i="12"/>
  <c r="BB393" i="12"/>
  <c r="AQ390" i="12"/>
  <c r="BK374" i="12"/>
  <c r="BR366" i="12"/>
  <c r="BF327" i="12"/>
  <c r="H371" i="12"/>
  <c r="AN382" i="12"/>
  <c r="M371" i="12"/>
  <c r="BF341" i="12"/>
  <c r="D371" i="12"/>
  <c r="BK339" i="12"/>
  <c r="BZ332" i="12"/>
  <c r="P371" i="12"/>
  <c r="AU395" i="12"/>
  <c r="BC389" i="12"/>
  <c r="AR329" i="12"/>
  <c r="AO390" i="12"/>
  <c r="AP390" i="12"/>
  <c r="BS366" i="12"/>
  <c r="BE327" i="12"/>
  <c r="BA326" i="12"/>
  <c r="F371" i="12"/>
  <c r="BB327" i="12"/>
  <c r="K371" i="12"/>
  <c r="CA401" i="12"/>
  <c r="BD308" i="12"/>
  <c r="AY378" i="12"/>
  <c r="P346" i="12"/>
  <c r="R363" i="12"/>
  <c r="AY363" i="12"/>
  <c r="W398" i="12"/>
  <c r="BF383" i="12"/>
  <c r="K330" i="12"/>
  <c r="AC369" i="12"/>
  <c r="BB380" i="12"/>
  <c r="L330" i="12"/>
  <c r="AX346" i="12"/>
  <c r="BQ313" i="12"/>
  <c r="BX304" i="12"/>
  <c r="BS334" i="12"/>
  <c r="BT344" i="12"/>
  <c r="P388" i="12"/>
  <c r="BP323" i="12"/>
  <c r="BM320" i="12"/>
  <c r="BP313" i="12"/>
  <c r="BM383" i="12"/>
  <c r="V377" i="12"/>
  <c r="BP331" i="12"/>
  <c r="BR334" i="12"/>
  <c r="BF378" i="12"/>
  <c r="AA369" i="12"/>
  <c r="BV332" i="12"/>
  <c r="BS323" i="12"/>
  <c r="Z401" i="12"/>
  <c r="BQ366" i="12"/>
  <c r="AT354" i="12"/>
  <c r="BB378" i="12"/>
  <c r="BI339" i="12"/>
  <c r="BC378" i="12"/>
  <c r="BM344" i="12"/>
  <c r="T377" i="12"/>
  <c r="BY331" i="12"/>
  <c r="BW389" i="12"/>
  <c r="BW401" i="12"/>
  <c r="BZ393" i="12"/>
  <c r="BH313" i="12"/>
  <c r="AR391" i="12"/>
  <c r="BJ383" i="12"/>
  <c r="BK346" i="12"/>
  <c r="BZ389" i="12"/>
  <c r="BH383" i="12"/>
  <c r="BK347" i="12"/>
  <c r="BF308" i="12"/>
  <c r="AQ384" i="12"/>
  <c r="W363" i="12"/>
  <c r="T364" i="12"/>
  <c r="AX378" i="12"/>
  <c r="I368" i="12"/>
  <c r="D368" i="12"/>
  <c r="BH357" i="12"/>
  <c r="AU346" i="12"/>
  <c r="BI357" i="12"/>
  <c r="AY346" i="12"/>
  <c r="BT313" i="12"/>
  <c r="O383" i="12"/>
  <c r="BW352" i="12"/>
  <c r="BC382" i="12"/>
  <c r="AV346" i="12"/>
  <c r="AO394" i="12"/>
  <c r="BB383" i="12"/>
  <c r="BY352" i="12"/>
  <c r="BH321" i="12"/>
  <c r="CA352" i="12"/>
  <c r="V364" i="12"/>
  <c r="BV380" i="12"/>
  <c r="AP369" i="12"/>
  <c r="BZ401" i="12"/>
  <c r="AU383" i="12"/>
  <c r="BX331" i="12"/>
  <c r="BH347" i="12"/>
  <c r="BL378" i="12"/>
  <c r="BK313" i="12"/>
  <c r="BJ313" i="12"/>
  <c r="BO331" i="12"/>
  <c r="BT334" i="12"/>
  <c r="BX389" i="12"/>
  <c r="CA331" i="12"/>
  <c r="BE308" i="12"/>
  <c r="V363" i="12"/>
  <c r="BA380" i="12"/>
  <c r="N368" i="12"/>
  <c r="U363" i="12"/>
  <c r="M388" i="12"/>
  <c r="N330" i="12"/>
  <c r="BT393" i="12"/>
  <c r="BR393" i="12"/>
  <c r="W389" i="12"/>
  <c r="BV393" i="12"/>
  <c r="AW383" i="12"/>
  <c r="T389" i="12"/>
  <c r="BW304" i="12"/>
  <c r="BE374" i="12"/>
  <c r="BD382" i="12"/>
  <c r="AW363" i="12"/>
  <c r="AN394" i="12"/>
  <c r="BL374" i="12"/>
  <c r="AO375" i="12"/>
  <c r="BY304" i="12"/>
  <c r="BJ374" i="12"/>
  <c r="BZ380" i="12"/>
  <c r="K383" i="12"/>
  <c r="BX306" i="12"/>
  <c r="AN369" i="12"/>
  <c r="AO391" i="12"/>
  <c r="BK344" i="12"/>
  <c r="BM339" i="12"/>
  <c r="BL383" i="12"/>
  <c r="BX393" i="12"/>
  <c r="AX383" i="12"/>
  <c r="BT331" i="12"/>
  <c r="BI378" i="12"/>
  <c r="AV383" i="12"/>
  <c r="P368" i="12"/>
  <c r="BK320" i="12"/>
  <c r="U398" i="12"/>
  <c r="M330" i="12"/>
  <c r="S398" i="12"/>
  <c r="BC380" i="12"/>
  <c r="BF381" i="12"/>
  <c r="BC381" i="12"/>
  <c r="BS358" i="12"/>
  <c r="BQ358" i="12"/>
  <c r="BP393" i="12"/>
  <c r="BY325" i="12"/>
  <c r="BW325" i="12"/>
  <c r="BX325" i="12"/>
  <c r="F368" i="12"/>
  <c r="AQ369" i="12"/>
  <c r="M381" i="12"/>
  <c r="BY393" i="12"/>
  <c r="O388" i="12"/>
  <c r="AD401" i="12"/>
  <c r="BL357" i="12"/>
  <c r="BD381" i="12"/>
  <c r="BA378" i="12"/>
  <c r="BT371" i="12"/>
  <c r="CA332" i="12"/>
  <c r="AY355" i="12"/>
  <c r="BI321" i="12"/>
  <c r="AR369" i="12"/>
  <c r="BH339" i="12"/>
  <c r="BO366" i="12"/>
  <c r="BL321" i="12"/>
  <c r="BJ346" i="12"/>
  <c r="S379" i="12"/>
  <c r="BD380" i="12"/>
  <c r="W379" i="12"/>
  <c r="BE380" i="12"/>
  <c r="AX354" i="12"/>
  <c r="BE381" i="12"/>
  <c r="BD374" i="12"/>
  <c r="BV331" i="12"/>
  <c r="BS313" i="12"/>
  <c r="V389" i="12"/>
  <c r="N383" i="12"/>
  <c r="E368" i="12"/>
  <c r="AV355" i="12"/>
  <c r="BB381" i="12"/>
  <c r="AV354" i="12"/>
  <c r="CA357" i="12"/>
  <c r="R398" i="12"/>
  <c r="AA401" i="12"/>
  <c r="AC401" i="12"/>
  <c r="BE378" i="12"/>
  <c r="BY389" i="12"/>
  <c r="BW357" i="12"/>
  <c r="N346" i="12"/>
  <c r="AM391" i="12"/>
  <c r="BR331" i="12"/>
  <c r="O401" i="12"/>
  <c r="BO371" i="12"/>
  <c r="BJ344" i="12"/>
  <c r="AY383" i="12"/>
  <c r="BM374" i="12"/>
  <c r="BO358" i="12"/>
  <c r="BZ357" i="12"/>
  <c r="AQ391" i="12"/>
  <c r="W364" i="12"/>
  <c r="BL347" i="12"/>
  <c r="AN375" i="12"/>
  <c r="V398" i="12"/>
  <c r="AM375" i="12"/>
  <c r="AY397" i="12"/>
  <c r="AW397" i="12"/>
  <c r="M383" i="12"/>
  <c r="AU363" i="12"/>
  <c r="BC374" i="12"/>
  <c r="BJ357" i="12"/>
  <c r="O346" i="12"/>
  <c r="BO393" i="12"/>
  <c r="BF374" i="12"/>
  <c r="BD383" i="12"/>
  <c r="N388" i="12"/>
  <c r="O368" i="12"/>
  <c r="BR323" i="12"/>
  <c r="BX380" i="12"/>
  <c r="U377" i="12"/>
  <c r="BK383" i="12"/>
  <c r="BX332" i="12"/>
  <c r="AY366" i="12"/>
  <c r="R377" i="12"/>
  <c r="BZ352" i="12"/>
  <c r="Z369" i="12"/>
  <c r="BL346" i="12"/>
  <c r="BO344" i="12"/>
  <c r="BY380" i="12"/>
  <c r="BT323" i="12"/>
  <c r="AP391" i="12"/>
  <c r="BZ306" i="12"/>
  <c r="BM313" i="12"/>
  <c r="BH344" i="12"/>
  <c r="BP371" i="12"/>
  <c r="CA306" i="12"/>
  <c r="BL339" i="12"/>
  <c r="BJ320" i="12"/>
  <c r="S364" i="12"/>
  <c r="BH346" i="12"/>
  <c r="BA308" i="12"/>
  <c r="AP389" i="12"/>
  <c r="AO389" i="12"/>
  <c r="AV397" i="12"/>
  <c r="AN389" i="12"/>
  <c r="AU397" i="12"/>
  <c r="P330" i="12"/>
  <c r="AT363" i="12"/>
  <c r="W393" i="12"/>
  <c r="AP375" i="12"/>
  <c r="O381" i="12"/>
  <c r="BK321" i="12"/>
  <c r="BR344" i="12"/>
  <c r="BW380" i="12"/>
  <c r="U364" i="12"/>
  <c r="BH320" i="12"/>
  <c r="U389" i="12"/>
  <c r="AY354" i="12"/>
  <c r="BZ325" i="12"/>
  <c r="BV401" i="12"/>
  <c r="AR389" i="12"/>
  <c r="BP344" i="12"/>
  <c r="BI347" i="12"/>
  <c r="BX352" i="12"/>
  <c r="BV306" i="12"/>
  <c r="BM347" i="12"/>
  <c r="BY332" i="12"/>
  <c r="BQ334" i="12"/>
  <c r="BR371" i="12"/>
  <c r="BS344" i="12"/>
  <c r="BZ331" i="12"/>
  <c r="BR358" i="12"/>
  <c r="BX401" i="12"/>
  <c r="H369" i="12"/>
  <c r="E369" i="12"/>
  <c r="BF396" i="12"/>
  <c r="Y372" i="12"/>
  <c r="BA366" i="12"/>
  <c r="AT404" i="12"/>
  <c r="R400" i="12"/>
  <c r="AY404" i="12"/>
  <c r="AY365" i="12"/>
  <c r="T400" i="12"/>
  <c r="AN331" i="12"/>
  <c r="V386" i="12"/>
  <c r="D369" i="12"/>
  <c r="BO357" i="12"/>
  <c r="BL336" i="12"/>
  <c r="BO389" i="12"/>
  <c r="BW362" i="12"/>
  <c r="BM334" i="12"/>
  <c r="AW391" i="12"/>
  <c r="BT363" i="12"/>
  <c r="BO328" i="12"/>
  <c r="BV337" i="12"/>
  <c r="BC336" i="12"/>
  <c r="R386" i="12"/>
  <c r="BB332" i="12"/>
  <c r="BX373" i="12"/>
  <c r="BW309" i="12"/>
  <c r="CA318" i="12"/>
  <c r="V361" i="12"/>
  <c r="BS328" i="12"/>
  <c r="S386" i="12"/>
  <c r="BY360" i="12"/>
  <c r="BV363" i="12"/>
  <c r="BY385" i="12"/>
  <c r="BA403" i="12"/>
  <c r="CA370" i="12"/>
  <c r="BO341" i="12"/>
  <c r="R370" i="12"/>
  <c r="CA363" i="12"/>
  <c r="BK399" i="12"/>
  <c r="BP341" i="12"/>
  <c r="BS389" i="12"/>
  <c r="BX337" i="12"/>
  <c r="BM399" i="12"/>
  <c r="BO355" i="12"/>
  <c r="BR388" i="12"/>
  <c r="R335" i="12"/>
  <c r="BZ370" i="12"/>
  <c r="BP389" i="12"/>
  <c r="AO383" i="12"/>
  <c r="AC368" i="12"/>
  <c r="AR383" i="12"/>
  <c r="W335" i="12"/>
  <c r="T361" i="12"/>
  <c r="AW404" i="12"/>
  <c r="AX404" i="12"/>
  <c r="AC372" i="12"/>
  <c r="AW400" i="12"/>
  <c r="BT328" i="12"/>
  <c r="BT357" i="12"/>
  <c r="AN339" i="12"/>
  <c r="BL331" i="12"/>
  <c r="BS363" i="12"/>
  <c r="AP383" i="12"/>
  <c r="BC403" i="12"/>
  <c r="BI372" i="12"/>
  <c r="BE332" i="12"/>
  <c r="BW337" i="12"/>
  <c r="BK334" i="12"/>
  <c r="BH334" i="12"/>
  <c r="BR355" i="12"/>
  <c r="BR315" i="12"/>
  <c r="BX402" i="12"/>
  <c r="BX349" i="12"/>
  <c r="BV318" i="12"/>
  <c r="BA349" i="12"/>
  <c r="AX367" i="12"/>
  <c r="M365" i="12"/>
  <c r="AM331" i="12"/>
  <c r="U400" i="12"/>
  <c r="W361" i="12"/>
  <c r="D395" i="12"/>
  <c r="S361" i="12"/>
  <c r="V400" i="12"/>
  <c r="P365" i="12"/>
  <c r="AW367" i="12"/>
  <c r="BC396" i="12"/>
  <c r="N365" i="12"/>
  <c r="I379" i="12"/>
  <c r="AM385" i="12"/>
  <c r="BL372" i="12"/>
  <c r="AV391" i="12"/>
  <c r="BF330" i="12"/>
  <c r="AY400" i="12"/>
  <c r="BS387" i="12"/>
  <c r="BX385" i="12"/>
  <c r="BX360" i="12"/>
  <c r="CA362" i="12"/>
  <c r="CA402" i="12"/>
  <c r="BH336" i="12"/>
  <c r="BQ389" i="12"/>
  <c r="BW385" i="12"/>
  <c r="AO339" i="12"/>
  <c r="AQ339" i="12"/>
  <c r="BZ309" i="12"/>
  <c r="BE333" i="12"/>
  <c r="BP315" i="12"/>
  <c r="T370" i="12"/>
  <c r="AU391" i="12"/>
  <c r="BI336" i="12"/>
  <c r="BK370" i="12"/>
  <c r="AR339" i="12"/>
  <c r="V335" i="12"/>
  <c r="BK392" i="12"/>
  <c r="BO315" i="12"/>
  <c r="U370" i="12"/>
  <c r="H379" i="12"/>
  <c r="BB330" i="12"/>
  <c r="Y398" i="12"/>
  <c r="BA330" i="12"/>
  <c r="BB349" i="12"/>
  <c r="R361" i="12"/>
  <c r="W400" i="12"/>
  <c r="BY372" i="12"/>
  <c r="BM336" i="12"/>
  <c r="BR357" i="12"/>
  <c r="L365" i="12"/>
  <c r="CA337" i="12"/>
  <c r="BW372" i="12"/>
  <c r="BZ360" i="12"/>
  <c r="BE336" i="12"/>
  <c r="BZ402" i="12"/>
  <c r="BE349" i="12"/>
  <c r="BT388" i="12"/>
  <c r="BZ373" i="12"/>
  <c r="BA336" i="12"/>
  <c r="BM372" i="12"/>
  <c r="CA349" i="12"/>
  <c r="BP388" i="12"/>
  <c r="BY349" i="12"/>
  <c r="BW370" i="12"/>
  <c r="BJ392" i="12"/>
  <c r="BS341" i="12"/>
  <c r="BM331" i="12"/>
  <c r="CA385" i="12"/>
  <c r="BV349" i="12"/>
  <c r="Y368" i="12"/>
  <c r="AX365" i="12"/>
  <c r="AC326" i="12"/>
  <c r="AD368" i="12"/>
  <c r="K365" i="12"/>
  <c r="AA368" i="12"/>
  <c r="AU365" i="12"/>
  <c r="Y393" i="12"/>
  <c r="BD358" i="12"/>
  <c r="AC398" i="12"/>
  <c r="AN383" i="12"/>
  <c r="BI371" i="12"/>
  <c r="T386" i="12"/>
  <c r="BY373" i="12"/>
  <c r="AN403" i="12"/>
  <c r="BD336" i="12"/>
  <c r="G381" i="12"/>
  <c r="BM371" i="12"/>
  <c r="BH370" i="12"/>
  <c r="BK372" i="12"/>
  <c r="AQ403" i="12"/>
  <c r="AQ383" i="12"/>
  <c r="BK371" i="12"/>
  <c r="AT400" i="12"/>
  <c r="CA309" i="12"/>
  <c r="BR341" i="12"/>
  <c r="S375" i="12"/>
  <c r="L398" i="12"/>
  <c r="AM339" i="12"/>
  <c r="AO393" i="12"/>
  <c r="BX370" i="12"/>
  <c r="BT341" i="12"/>
  <c r="M353" i="12"/>
  <c r="AY391" i="12"/>
  <c r="BO387" i="12"/>
  <c r="G369" i="12"/>
  <c r="BB403" i="12"/>
  <c r="F369" i="12"/>
  <c r="BV360" i="12"/>
  <c r="BJ336" i="12"/>
  <c r="BM392" i="12"/>
  <c r="BO388" i="12"/>
  <c r="BR318" i="12"/>
  <c r="BP387" i="12"/>
  <c r="BB396" i="12"/>
  <c r="BV370" i="12"/>
  <c r="BV402" i="12"/>
  <c r="BJ399" i="12"/>
  <c r="BR387" i="12"/>
  <c r="BT315" i="12"/>
  <c r="E381" i="12"/>
  <c r="S370" i="12"/>
  <c r="BO360" i="12"/>
  <c r="BD349" i="12"/>
  <c r="BE366" i="12"/>
  <c r="BC349" i="12"/>
  <c r="BE330" i="12"/>
  <c r="AX400" i="12"/>
  <c r="AO403" i="12"/>
  <c r="BZ349" i="12"/>
  <c r="I395" i="12"/>
  <c r="AO385" i="12"/>
  <c r="E379" i="12"/>
  <c r="AP331" i="12"/>
  <c r="G379" i="12"/>
  <c r="AB368" i="12"/>
  <c r="BC333" i="12"/>
  <c r="BD396" i="12"/>
  <c r="BC330" i="12"/>
  <c r="BJ372" i="12"/>
  <c r="BQ357" i="12"/>
  <c r="BE403" i="12"/>
  <c r="P384" i="12"/>
  <c r="BD403" i="12"/>
  <c r="BJ371" i="12"/>
  <c r="BL334" i="12"/>
  <c r="AX391" i="12"/>
  <c r="O384" i="12"/>
  <c r="BP328" i="12"/>
  <c r="BP357" i="12"/>
  <c r="BP355" i="12"/>
  <c r="BV309" i="12"/>
  <c r="BX363" i="12"/>
  <c r="AV400" i="12"/>
  <c r="BS355" i="12"/>
  <c r="BH371" i="12"/>
  <c r="BL370" i="12"/>
  <c r="BI331" i="12"/>
  <c r="BT355" i="12"/>
  <c r="BZ337" i="12"/>
  <c r="N353" i="12"/>
  <c r="BI370" i="12"/>
  <c r="D359" i="12"/>
  <c r="Y375" i="12"/>
  <c r="BC397" i="12"/>
  <c r="AD402" i="12"/>
  <c r="AD387" i="12"/>
  <c r="Z398" i="12"/>
  <c r="Y402" i="12"/>
  <c r="AM379" i="12"/>
  <c r="BC347" i="12"/>
  <c r="BF363" i="12"/>
  <c r="AV373" i="12"/>
  <c r="AP385" i="12"/>
  <c r="T390" i="12"/>
  <c r="H373" i="12"/>
  <c r="I372" i="12"/>
  <c r="AC374" i="12"/>
  <c r="V387" i="12"/>
  <c r="N391" i="12"/>
  <c r="AW376" i="12"/>
  <c r="AR401" i="12"/>
  <c r="M401" i="12"/>
  <c r="F381" i="12"/>
  <c r="BE394" i="12"/>
  <c r="BI343" i="12"/>
  <c r="BL366" i="12"/>
  <c r="BY321" i="12"/>
  <c r="BX388" i="12"/>
  <c r="BF326" i="12"/>
  <c r="BP401" i="12"/>
  <c r="BP343" i="12"/>
  <c r="AB326" i="12"/>
  <c r="BS314" i="12"/>
  <c r="AU332" i="12"/>
  <c r="BV379" i="12"/>
  <c r="BZ366" i="12"/>
  <c r="CA398" i="12"/>
  <c r="AA375" i="12"/>
  <c r="BY398" i="12"/>
  <c r="D373" i="12"/>
  <c r="AB400" i="12"/>
  <c r="AW386" i="12"/>
  <c r="AD384" i="12"/>
  <c r="BO321" i="12"/>
  <c r="BW379" i="12"/>
  <c r="BS321" i="12"/>
  <c r="BT306" i="12"/>
  <c r="BC329" i="12"/>
  <c r="BQ392" i="12"/>
  <c r="R369" i="12"/>
  <c r="BY353" i="12"/>
  <c r="R372" i="12"/>
  <c r="G394" i="12"/>
  <c r="AT355" i="12"/>
  <c r="BB333" i="12"/>
  <c r="AO332" i="12"/>
  <c r="BO404" i="12"/>
  <c r="BZ329" i="12"/>
  <c r="BV365" i="12"/>
  <c r="I382" i="12"/>
  <c r="BF347" i="12"/>
  <c r="BE396" i="12"/>
  <c r="F372" i="12"/>
  <c r="BA363" i="12"/>
  <c r="AP404" i="12"/>
  <c r="AA402" i="12"/>
  <c r="BD363" i="12"/>
  <c r="Y387" i="12"/>
  <c r="M377" i="12"/>
  <c r="H383" i="12"/>
  <c r="BO306" i="12"/>
  <c r="I359" i="12"/>
  <c r="BQ365" i="12"/>
  <c r="F398" i="12"/>
  <c r="D398" i="12"/>
  <c r="BK398" i="12"/>
  <c r="BA354" i="12"/>
  <c r="BY392" i="12"/>
  <c r="L391" i="12"/>
  <c r="AY398" i="12"/>
  <c r="BW392" i="12"/>
  <c r="L384" i="12"/>
  <c r="D381" i="12"/>
  <c r="AW392" i="12"/>
  <c r="AP396" i="12"/>
  <c r="N384" i="12"/>
  <c r="H385" i="12"/>
  <c r="F385" i="12"/>
  <c r="AR330" i="12"/>
  <c r="AW355" i="12"/>
  <c r="O391" i="12"/>
  <c r="BH398" i="12"/>
  <c r="CA329" i="12"/>
  <c r="BB354" i="12"/>
  <c r="AM326" i="12"/>
  <c r="AX386" i="12"/>
  <c r="BJ369" i="12"/>
  <c r="AU386" i="12"/>
  <c r="BD333" i="12"/>
  <c r="BT404" i="12"/>
  <c r="BZ398" i="12"/>
  <c r="AR382" i="12"/>
  <c r="S399" i="12"/>
  <c r="BY365" i="12"/>
  <c r="R382" i="12"/>
  <c r="BJ343" i="12"/>
  <c r="BZ368" i="12"/>
  <c r="BK380" i="12"/>
  <c r="W382" i="12"/>
  <c r="BV368" i="12"/>
  <c r="BT392" i="12"/>
  <c r="BS343" i="12"/>
  <c r="AW382" i="12"/>
  <c r="BT321" i="12"/>
  <c r="BO343" i="12"/>
  <c r="AT359" i="12"/>
  <c r="V369" i="12"/>
  <c r="BL376" i="12"/>
  <c r="BO314" i="12"/>
  <c r="BL380" i="12"/>
  <c r="BY355" i="12"/>
  <c r="BI369" i="12"/>
  <c r="BL327" i="12"/>
  <c r="AM330" i="12"/>
  <c r="V390" i="12"/>
  <c r="AP332" i="12"/>
  <c r="H382" i="12"/>
  <c r="BE347" i="12"/>
  <c r="L401" i="12"/>
  <c r="U390" i="12"/>
  <c r="F359" i="12"/>
  <c r="E383" i="12"/>
  <c r="P401" i="12"/>
  <c r="AV359" i="12"/>
  <c r="AX359" i="12"/>
  <c r="V401" i="12"/>
  <c r="BL337" i="12"/>
  <c r="Z400" i="12"/>
  <c r="W399" i="12"/>
  <c r="BS404" i="12"/>
  <c r="BQ404" i="12"/>
  <c r="BK379" i="12"/>
  <c r="BH362" i="12"/>
  <c r="N401" i="12"/>
  <c r="R390" i="12"/>
  <c r="Z326" i="12"/>
  <c r="BC392" i="12"/>
  <c r="AQ332" i="12"/>
  <c r="AW398" i="12"/>
  <c r="AD398" i="12"/>
  <c r="AQ331" i="12"/>
  <c r="AA326" i="12"/>
  <c r="AM404" i="12"/>
  <c r="AD374" i="12"/>
  <c r="AQ330" i="12"/>
  <c r="D382" i="12"/>
  <c r="Z374" i="12"/>
  <c r="E359" i="12"/>
  <c r="AN332" i="12"/>
  <c r="BX394" i="12"/>
  <c r="BA394" i="12"/>
  <c r="BB364" i="12"/>
  <c r="Y374" i="12"/>
  <c r="AR385" i="12"/>
  <c r="BW366" i="12"/>
  <c r="BQ401" i="12"/>
  <c r="AD373" i="12"/>
  <c r="D385" i="12"/>
  <c r="CA355" i="12"/>
  <c r="U387" i="12"/>
  <c r="AC402" i="12"/>
  <c r="K375" i="12"/>
  <c r="AP377" i="12"/>
  <c r="M374" i="12"/>
  <c r="BP365" i="12"/>
  <c r="AV356" i="12"/>
  <c r="AT376" i="12"/>
  <c r="AW331" i="12"/>
  <c r="E373" i="12"/>
  <c r="BI366" i="12"/>
  <c r="BR392" i="12"/>
  <c r="BS362" i="12"/>
  <c r="G398" i="12"/>
  <c r="AW356" i="12"/>
  <c r="U369" i="12"/>
  <c r="AR332" i="12"/>
  <c r="BR404" i="12"/>
  <c r="T387" i="12"/>
  <c r="BL343" i="12"/>
  <c r="BI335" i="12"/>
  <c r="AU359" i="12"/>
  <c r="BI376" i="12"/>
  <c r="BT314" i="12"/>
  <c r="BS394" i="12"/>
  <c r="BX329" i="12"/>
  <c r="U395" i="12"/>
  <c r="AN330" i="12"/>
  <c r="G383" i="12"/>
  <c r="Y326" i="12"/>
  <c r="AA398" i="12"/>
  <c r="BB385" i="12"/>
  <c r="H381" i="12"/>
  <c r="K391" i="12"/>
  <c r="AQ401" i="12"/>
  <c r="R380" i="12"/>
  <c r="S369" i="12"/>
  <c r="BZ392" i="12"/>
  <c r="H359" i="12"/>
  <c r="W380" i="12"/>
  <c r="BA364" i="12"/>
  <c r="V382" i="12"/>
  <c r="BR314" i="12"/>
  <c r="AV331" i="12"/>
  <c r="BR306" i="12"/>
  <c r="CA321" i="12"/>
  <c r="BV347" i="12"/>
  <c r="N344" i="12"/>
  <c r="AO396" i="12"/>
  <c r="Y392" i="12"/>
  <c r="BM366" i="12"/>
  <c r="BS306" i="12"/>
  <c r="Y384" i="12"/>
  <c r="AB392" i="12"/>
  <c r="BT401" i="12"/>
  <c r="BJ335" i="12"/>
  <c r="BQ343" i="12"/>
  <c r="R399" i="12"/>
  <c r="CA379" i="12"/>
  <c r="BW354" i="12"/>
  <c r="BK376" i="12"/>
  <c r="BM335" i="12"/>
  <c r="AU355" i="12"/>
  <c r="AT357" i="12"/>
  <c r="E398" i="12"/>
  <c r="CA378" i="12"/>
  <c r="BY329" i="12"/>
  <c r="BZ355" i="12"/>
  <c r="BJ398" i="12"/>
  <c r="BW329" i="12"/>
  <c r="V375" i="12"/>
  <c r="F382" i="12"/>
  <c r="AC400" i="12"/>
  <c r="W390" i="12"/>
  <c r="BA347" i="12"/>
  <c r="BD385" i="12"/>
  <c r="AR331" i="12"/>
  <c r="AC387" i="12"/>
  <c r="AM396" i="12"/>
  <c r="BX392" i="12"/>
  <c r="BW394" i="12"/>
  <c r="BF354" i="12"/>
  <c r="AY376" i="12"/>
  <c r="AP326" i="12"/>
  <c r="BX322" i="12"/>
  <c r="CA394" i="12"/>
  <c r="BW312" i="12"/>
  <c r="CA392" i="12"/>
  <c r="BY312" i="12"/>
  <c r="BH369" i="12"/>
  <c r="BJ379" i="12"/>
  <c r="BM398" i="12"/>
  <c r="BR365" i="12"/>
  <c r="AR402" i="12"/>
  <c r="BL369" i="12"/>
  <c r="Z384" i="12"/>
  <c r="AD392" i="12"/>
  <c r="BM343" i="12"/>
  <c r="BT332" i="12"/>
  <c r="BO401" i="12"/>
  <c r="BC394" i="12"/>
  <c r="BW365" i="12"/>
  <c r="AW380" i="12"/>
  <c r="BR343" i="12"/>
  <c r="BO332" i="12"/>
  <c r="BV353" i="12"/>
  <c r="BD329" i="12"/>
  <c r="BF371" i="12"/>
  <c r="AA365" i="12"/>
  <c r="P404" i="12"/>
  <c r="BC338" i="12"/>
  <c r="Z365" i="12"/>
  <c r="H388" i="12"/>
  <c r="BA371" i="12"/>
  <c r="H392" i="12"/>
  <c r="AD365" i="12"/>
  <c r="D388" i="12"/>
  <c r="AM361" i="12"/>
  <c r="BD338" i="12"/>
  <c r="BB369" i="12"/>
  <c r="P378" i="12"/>
  <c r="E387" i="12"/>
  <c r="BC358" i="12"/>
  <c r="BQ398" i="12"/>
  <c r="BL400" i="12"/>
  <c r="BJ348" i="12"/>
  <c r="BH341" i="12"/>
  <c r="AQ361" i="12"/>
  <c r="BS329" i="12"/>
  <c r="BF357" i="12"/>
  <c r="BC357" i="12"/>
  <c r="AM400" i="12"/>
  <c r="BB357" i="12"/>
  <c r="BW345" i="12"/>
  <c r="BS326" i="12"/>
  <c r="AX370" i="12"/>
  <c r="AT370" i="12"/>
  <c r="AB372" i="12"/>
  <c r="BH342" i="12"/>
  <c r="BZ351" i="12"/>
  <c r="BL377" i="12"/>
  <c r="BK394" i="12"/>
  <c r="BL338" i="12"/>
  <c r="BH394" i="12"/>
  <c r="BY351" i="12"/>
  <c r="BI338" i="12"/>
  <c r="BH338" i="12"/>
  <c r="BB331" i="12"/>
  <c r="BQ319" i="12"/>
  <c r="AC393" i="12"/>
  <c r="BE358" i="12"/>
  <c r="AD372" i="12"/>
  <c r="BB356" i="12"/>
  <c r="G395" i="12"/>
  <c r="BE329" i="12"/>
  <c r="F388" i="12"/>
  <c r="V337" i="12"/>
  <c r="BB371" i="12"/>
  <c r="F392" i="12"/>
  <c r="BE384" i="12"/>
  <c r="BM342" i="12"/>
  <c r="BD339" i="12"/>
  <c r="BF384" i="12"/>
  <c r="P398" i="12"/>
  <c r="BA369" i="12"/>
  <c r="BC339" i="12"/>
  <c r="BY390" i="12"/>
  <c r="L399" i="12"/>
  <c r="CA345" i="12"/>
  <c r="BL342" i="12"/>
  <c r="BO326" i="12"/>
  <c r="BP333" i="12"/>
  <c r="BS370" i="12"/>
  <c r="BL355" i="12"/>
  <c r="K378" i="12"/>
  <c r="AU357" i="12"/>
  <c r="F387" i="12"/>
  <c r="BO322" i="12"/>
  <c r="BZ382" i="12"/>
  <c r="CA382" i="12"/>
  <c r="BY328" i="12"/>
  <c r="BP326" i="12"/>
  <c r="BR342" i="12"/>
  <c r="BF358" i="12"/>
  <c r="AA372" i="12"/>
  <c r="BD366" i="12"/>
  <c r="BC366" i="12"/>
  <c r="BE401" i="12"/>
  <c r="U359" i="12"/>
  <c r="BC371" i="12"/>
  <c r="M399" i="12"/>
  <c r="E395" i="12"/>
  <c r="R337" i="12"/>
  <c r="BC359" i="12"/>
  <c r="BO359" i="12"/>
  <c r="BT370" i="12"/>
  <c r="BD369" i="12"/>
  <c r="BZ390" i="12"/>
  <c r="BT329" i="12"/>
  <c r="H390" i="12"/>
  <c r="BR322" i="12"/>
  <c r="BE391" i="12"/>
  <c r="BF331" i="12"/>
  <c r="BR359" i="12"/>
  <c r="BS322" i="12"/>
  <c r="AO400" i="12"/>
  <c r="D375" i="12"/>
  <c r="BH333" i="12"/>
  <c r="BV387" i="12"/>
  <c r="BJ338" i="12"/>
  <c r="BQ352" i="12"/>
  <c r="BA331" i="12"/>
  <c r="BY387" i="12"/>
  <c r="BH377" i="12"/>
  <c r="BK403" i="12"/>
  <c r="BV343" i="12"/>
  <c r="K398" i="12"/>
  <c r="M390" i="12"/>
  <c r="BT319" i="12"/>
  <c r="BT348" i="12"/>
  <c r="AP400" i="12"/>
  <c r="O396" i="12"/>
  <c r="BD371" i="12"/>
  <c r="I386" i="12"/>
  <c r="BE386" i="12"/>
  <c r="BJ400" i="12"/>
  <c r="BR391" i="12"/>
  <c r="BQ370" i="12"/>
  <c r="M378" i="12"/>
  <c r="BD331" i="12"/>
  <c r="H387" i="12"/>
  <c r="CA387" i="12"/>
  <c r="BF369" i="12"/>
  <c r="BT398" i="12"/>
  <c r="BL341" i="12"/>
  <c r="AQ400" i="12"/>
  <c r="BI394" i="12"/>
  <c r="BM377" i="12"/>
  <c r="BR398" i="12"/>
  <c r="BS348" i="12"/>
  <c r="CA351" i="12"/>
  <c r="BQ326" i="12"/>
  <c r="R359" i="12"/>
  <c r="BB366" i="12"/>
  <c r="F397" i="12"/>
  <c r="AV370" i="12"/>
  <c r="D390" i="12"/>
  <c r="BE338" i="12"/>
  <c r="BA356" i="12"/>
  <c r="BE356" i="12"/>
  <c r="BA358" i="12"/>
  <c r="BT391" i="12"/>
  <c r="E392" i="12"/>
  <c r="BI333" i="12"/>
  <c r="BK365" i="12"/>
  <c r="BE359" i="12"/>
  <c r="T359" i="12"/>
  <c r="BP359" i="12"/>
  <c r="BS398" i="12"/>
  <c r="BP398" i="12"/>
  <c r="BI400" i="12"/>
  <c r="BI365" i="12"/>
  <c r="BP352" i="12"/>
  <c r="BQ322" i="12"/>
  <c r="BW387" i="12"/>
  <c r="BI377" i="12"/>
  <c r="BZ328" i="12"/>
  <c r="BK377" i="12"/>
  <c r="BJ355" i="12"/>
  <c r="BS359" i="12"/>
  <c r="BM403" i="12"/>
  <c r="D387" i="12"/>
  <c r="BS319" i="12"/>
  <c r="BP307" i="12"/>
  <c r="BP348" i="12"/>
  <c r="F390" i="12"/>
  <c r="L404" i="12"/>
  <c r="BC356" i="12"/>
  <c r="BE339" i="12"/>
  <c r="AN361" i="12"/>
  <c r="N396" i="12"/>
  <c r="BP329" i="12"/>
  <c r="I375" i="12"/>
  <c r="BI341" i="12"/>
  <c r="BK400" i="12"/>
  <c r="BJ341" i="12"/>
  <c r="O378" i="12"/>
  <c r="AR400" i="12"/>
  <c r="BO391" i="12"/>
  <c r="BJ333" i="12"/>
  <c r="AV357" i="12"/>
  <c r="BM348" i="12"/>
  <c r="BL333" i="12"/>
  <c r="E386" i="12"/>
  <c r="BQ342" i="12"/>
  <c r="BM400" i="12"/>
  <c r="BW308" i="12"/>
  <c r="BD404" i="12"/>
  <c r="BX345" i="12"/>
  <c r="BV308" i="12"/>
  <c r="BV351" i="12"/>
  <c r="AX357" i="12"/>
  <c r="BR370" i="12"/>
  <c r="BC331" i="12"/>
  <c r="BY343" i="12"/>
  <c r="BS307" i="12"/>
  <c r="I397" i="12"/>
  <c r="BB401" i="12"/>
  <c r="T337" i="12"/>
  <c r="I390" i="12"/>
  <c r="H395" i="12"/>
  <c r="N399" i="12"/>
  <c r="U337" i="12"/>
  <c r="BB329" i="12"/>
  <c r="N398" i="12"/>
  <c r="G386" i="12"/>
  <c r="BF370" i="12"/>
  <c r="BA357" i="12"/>
  <c r="BK348" i="12"/>
  <c r="BL365" i="12"/>
  <c r="BF391" i="12"/>
  <c r="E375" i="12"/>
  <c r="BY345" i="12"/>
  <c r="H375" i="12"/>
  <c r="BE369" i="12"/>
  <c r="O398" i="12"/>
  <c r="BT342" i="12"/>
  <c r="BK338" i="12"/>
  <c r="BW351" i="12"/>
  <c r="BT322" i="12"/>
  <c r="BR319" i="12"/>
  <c r="BY382" i="12"/>
  <c r="BT307" i="12"/>
  <c r="BV382" i="12"/>
  <c r="BH403" i="12"/>
  <c r="CA343" i="12"/>
  <c r="AY402" i="12"/>
  <c r="BQ348" i="12"/>
  <c r="W404" i="12"/>
  <c r="BJ394" i="12"/>
  <c r="O390" i="12"/>
  <c r="BQ359" i="12"/>
  <c r="K390" i="12"/>
  <c r="BE382" i="12"/>
  <c r="AN376" i="12"/>
  <c r="AM327" i="12"/>
  <c r="AW374" i="12"/>
  <c r="AU374" i="12"/>
  <c r="BA399" i="12"/>
  <c r="Y346" i="12"/>
  <c r="AA346" i="12"/>
  <c r="AX374" i="12"/>
  <c r="BA333" i="12"/>
  <c r="AB390" i="12"/>
  <c r="F378" i="12"/>
  <c r="AA404" i="12"/>
  <c r="I378" i="12"/>
  <c r="N387" i="12"/>
  <c r="AD394" i="12"/>
  <c r="H400" i="12"/>
  <c r="Y381" i="12"/>
  <c r="BA404" i="12"/>
  <c r="AD403" i="12"/>
  <c r="Y403" i="12"/>
  <c r="AD404" i="12"/>
  <c r="BC404" i="12"/>
  <c r="AC404" i="12"/>
  <c r="Z390" i="12"/>
  <c r="AC394" i="12"/>
  <c r="AW375" i="12"/>
  <c r="F400" i="12"/>
  <c r="AA394" i="12"/>
  <c r="W384" i="12"/>
  <c r="AC390" i="12"/>
  <c r="BF404" i="12"/>
  <c r="AB381" i="12"/>
  <c r="Z394" i="12"/>
  <c r="Z403" i="12"/>
  <c r="Y390" i="12"/>
  <c r="E378" i="12"/>
  <c r="D378" i="12"/>
  <c r="AA381" i="12"/>
  <c r="P387" i="12"/>
  <c r="BB404" i="12"/>
  <c r="E400" i="12"/>
  <c r="G378" i="12"/>
  <c r="AC403" i="12"/>
  <c r="AA403" i="12"/>
  <c r="G400" i="12"/>
  <c r="AC381" i="12"/>
  <c r="R346" i="12"/>
  <c r="BI403" i="12"/>
  <c r="BI362" i="12"/>
  <c r="BM362" i="12"/>
  <c r="BW344" i="12"/>
  <c r="BY344" i="12"/>
  <c r="BE350" i="12"/>
  <c r="N403" i="12"/>
  <c r="BL403" i="12"/>
  <c r="BX344" i="12"/>
  <c r="BH380" i="12"/>
  <c r="AN362" i="12"/>
  <c r="BE351" i="12"/>
  <c r="BV344" i="12"/>
  <c r="S378" i="12"/>
  <c r="BL362" i="12"/>
  <c r="U328" i="12"/>
  <c r="AM402" i="12"/>
  <c r="U388" i="12"/>
  <c r="BM379" i="12"/>
  <c r="BW388" i="12"/>
  <c r="BF402" i="12"/>
  <c r="AV336" i="12"/>
  <c r="BD389" i="12"/>
  <c r="AD390" i="12"/>
  <c r="AN326" i="12"/>
  <c r="BQ308" i="12"/>
  <c r="BQ351" i="12"/>
  <c r="BM351" i="12"/>
  <c r="BI329" i="12"/>
  <c r="BT312" i="12"/>
  <c r="H397" i="12"/>
  <c r="BY364" i="12"/>
  <c r="S376" i="12"/>
  <c r="R393" i="12"/>
  <c r="BW364" i="12"/>
  <c r="BC391" i="12"/>
  <c r="BC332" i="12"/>
  <c r="BS351" i="12"/>
  <c r="V376" i="12"/>
  <c r="L353" i="12"/>
  <c r="BR385" i="12"/>
  <c r="AB373" i="12"/>
  <c r="M382" i="12"/>
  <c r="AV392" i="12"/>
  <c r="AR398" i="12"/>
  <c r="AN398" i="12"/>
  <c r="AA374" i="12"/>
  <c r="BM322" i="12"/>
  <c r="P353" i="12"/>
  <c r="AR326" i="12"/>
  <c r="BB391" i="12"/>
  <c r="BK396" i="12"/>
  <c r="BT402" i="12"/>
  <c r="BP385" i="12"/>
  <c r="K353" i="12"/>
  <c r="BZ395" i="12"/>
  <c r="BV364" i="12"/>
  <c r="AQ398" i="12"/>
  <c r="BD391" i="12"/>
  <c r="AQ326" i="12"/>
  <c r="BA389" i="12"/>
  <c r="BD332" i="12"/>
  <c r="BF389" i="12"/>
  <c r="K368" i="12"/>
  <c r="BP402" i="12"/>
  <c r="BZ316" i="12"/>
  <c r="BT351" i="12"/>
  <c r="CA320" i="12"/>
  <c r="L381" i="12"/>
  <c r="AP382" i="12"/>
  <c r="V393" i="12"/>
  <c r="BR351" i="12"/>
  <c r="BK350" i="12"/>
  <c r="W359" i="12"/>
  <c r="BA332" i="12"/>
  <c r="BK329" i="12"/>
  <c r="BM350" i="12"/>
  <c r="BL351" i="12"/>
  <c r="BO390" i="12"/>
  <c r="BS385" i="12"/>
  <c r="AY345" i="12"/>
  <c r="AO398" i="12"/>
  <c r="AW388" i="12"/>
  <c r="AA373" i="12"/>
  <c r="BQ402" i="12"/>
  <c r="K381" i="12"/>
  <c r="BM308" i="12"/>
  <c r="L368" i="12"/>
  <c r="BP351" i="12"/>
  <c r="BS402" i="12"/>
  <c r="BP349" i="12"/>
  <c r="K374" i="12"/>
  <c r="BX309" i="12"/>
  <c r="AY392" i="12"/>
  <c r="AM398" i="12"/>
  <c r="AY395" i="12"/>
  <c r="P381" i="12"/>
  <c r="BQ353" i="12"/>
  <c r="V359" i="12"/>
  <c r="R376" i="12"/>
  <c r="BM326" i="12"/>
  <c r="N382" i="12"/>
  <c r="BM375" i="12"/>
  <c r="U382" i="12"/>
  <c r="BT385" i="12"/>
  <c r="AM372" i="12"/>
  <c r="BD376" i="12"/>
  <c r="AV374" i="12"/>
  <c r="AQ366" i="12"/>
  <c r="AC365" i="12"/>
  <c r="BA372" i="12"/>
  <c r="AO366" i="12"/>
  <c r="BI396" i="12"/>
  <c r="G373" i="12"/>
  <c r="Z392" i="12"/>
  <c r="BK306" i="12"/>
  <c r="BP390" i="12"/>
  <c r="U372" i="12"/>
  <c r="AP366" i="12"/>
  <c r="AR366" i="12"/>
  <c r="CA322" i="12"/>
  <c r="BQ377" i="12"/>
  <c r="V306" i="12"/>
  <c r="AV376" i="12"/>
  <c r="AX402" i="12"/>
  <c r="T369" i="12"/>
  <c r="L346" i="12"/>
  <c r="F379" i="12"/>
  <c r="T385" i="12"/>
  <c r="BY308" i="12"/>
  <c r="AU370" i="12"/>
  <c r="BX387" i="12"/>
  <c r="BO342" i="12"/>
  <c r="BI307" i="12"/>
  <c r="AW372" i="12"/>
  <c r="BB370" i="12"/>
  <c r="BK331" i="12"/>
  <c r="BI355" i="12"/>
  <c r="BH355" i="12"/>
  <c r="CA328" i="12"/>
  <c r="BX382" i="12"/>
  <c r="BP342" i="12"/>
  <c r="BH331" i="12"/>
  <c r="BS352" i="12"/>
  <c r="BA370" i="12"/>
  <c r="BS333" i="12"/>
  <c r="BK307" i="12"/>
  <c r="BR339" i="12"/>
  <c r="AT392" i="12"/>
  <c r="P369" i="12"/>
  <c r="AX396" i="12"/>
  <c r="L369" i="12"/>
  <c r="U404" i="12"/>
  <c r="CA368" i="12"/>
  <c r="BK355" i="12"/>
  <c r="BL348" i="12"/>
  <c r="BR333" i="12"/>
  <c r="AW396" i="12"/>
  <c r="K404" i="12"/>
  <c r="BO333" i="12"/>
  <c r="U393" i="12"/>
  <c r="BV390" i="12"/>
  <c r="D377" i="12"/>
  <c r="BZ308" i="12"/>
  <c r="BD356" i="12"/>
  <c r="V404" i="12"/>
  <c r="BE370" i="12"/>
  <c r="V385" i="12"/>
  <c r="BC370" i="12"/>
  <c r="P396" i="12"/>
  <c r="BX390" i="12"/>
  <c r="BH307" i="12"/>
  <c r="BS339" i="12"/>
  <c r="BO329" i="12"/>
  <c r="BO348" i="12"/>
  <c r="BZ343" i="12"/>
  <c r="BH365" i="12"/>
  <c r="BL394" i="12"/>
  <c r="BO352" i="12"/>
  <c r="BW328" i="12"/>
  <c r="S385" i="12"/>
  <c r="BP339" i="12"/>
  <c r="BL390" i="12"/>
  <c r="BK342" i="12"/>
  <c r="AU372" i="12"/>
  <c r="CA308" i="12"/>
  <c r="BX328" i="12"/>
  <c r="BJ307" i="12"/>
  <c r="BO307" i="12"/>
  <c r="BL307" i="12"/>
  <c r="AX392" i="12"/>
  <c r="AV332" i="12"/>
  <c r="BF359" i="12"/>
  <c r="AM377" i="12"/>
  <c r="AX366" i="12"/>
  <c r="AP386" i="12"/>
  <c r="S404" i="12"/>
  <c r="H374" i="12"/>
  <c r="T404" i="12"/>
  <c r="AA377" i="12"/>
  <c r="BQ328" i="12"/>
  <c r="AQ327" i="12"/>
  <c r="BR360" i="12"/>
  <c r="AA379" i="12"/>
  <c r="BS332" i="12"/>
  <c r="BJ311" i="12"/>
  <c r="AR403" i="12"/>
  <c r="BZ318" i="12"/>
  <c r="BJ310" i="12"/>
  <c r="BQ311" i="12"/>
  <c r="BJ322" i="12"/>
  <c r="BZ324" i="12"/>
  <c r="D394" i="12"/>
  <c r="AM373" i="12"/>
  <c r="BY379" i="12"/>
  <c r="Y369" i="12"/>
  <c r="U401" i="12"/>
  <c r="BK387" i="12"/>
  <c r="BH392" i="12"/>
  <c r="BW324" i="12"/>
  <c r="BP360" i="12"/>
  <c r="CA324" i="12"/>
  <c r="AY332" i="12"/>
  <c r="AT332" i="12"/>
  <c r="M394" i="12"/>
  <c r="K394" i="12"/>
  <c r="P394" i="12"/>
  <c r="O394" i="12"/>
  <c r="D374" i="12"/>
  <c r="BO318" i="12"/>
  <c r="AM403" i="12"/>
  <c r="BS315" i="12"/>
  <c r="AX331" i="12"/>
  <c r="T375" i="12"/>
  <c r="BC354" i="12"/>
  <c r="R375" i="12"/>
  <c r="BS360" i="12"/>
  <c r="BX310" i="12"/>
  <c r="BX372" i="12"/>
  <c r="BW402" i="12"/>
  <c r="G374" i="12"/>
  <c r="E374" i="12"/>
  <c r="BK308" i="12"/>
  <c r="Z377" i="12"/>
  <c r="AN401" i="12"/>
  <c r="N394" i="12"/>
  <c r="I374" i="12"/>
  <c r="BW318" i="12"/>
  <c r="BR390" i="12"/>
  <c r="BM388" i="12"/>
  <c r="BL388" i="12"/>
  <c r="O385" i="12"/>
  <c r="Z383" i="12"/>
  <c r="AP402" i="12"/>
  <c r="BV339" i="12"/>
  <c r="AY331" i="12"/>
  <c r="AN402" i="12"/>
  <c r="BK322" i="12"/>
  <c r="AX368" i="12"/>
  <c r="E394" i="12"/>
  <c r="BQ332" i="12"/>
  <c r="BP332" i="12"/>
  <c r="BO381" i="12"/>
  <c r="BH374" i="12"/>
  <c r="BF399" i="12"/>
  <c r="BQ360" i="12"/>
  <c r="BJ308" i="12"/>
  <c r="AD395" i="12"/>
  <c r="BE393" i="12"/>
  <c r="T401" i="12"/>
  <c r="CA304" i="12"/>
  <c r="BI322" i="12"/>
  <c r="BD384" i="12"/>
  <c r="BO363" i="12"/>
  <c r="BQ318" i="12"/>
  <c r="BL306" i="12"/>
  <c r="AR362" i="12"/>
  <c r="BS390" i="12"/>
  <c r="AO373" i="12"/>
  <c r="BS318" i="12"/>
  <c r="BV362" i="12"/>
  <c r="BV323" i="12"/>
  <c r="BM306" i="12"/>
  <c r="BX316" i="12"/>
  <c r="BQ390" i="12"/>
  <c r="BL399" i="12"/>
  <c r="U346" i="12"/>
  <c r="BA384" i="12"/>
  <c r="CA347" i="12"/>
  <c r="AB379" i="12"/>
  <c r="AC391" i="12"/>
  <c r="BW347" i="12"/>
  <c r="I387" i="12"/>
  <c r="BL392" i="12"/>
  <c r="BC384" i="12"/>
  <c r="BH360" i="12"/>
  <c r="S328" i="12"/>
  <c r="BV316" i="12"/>
  <c r="BK388" i="12"/>
  <c r="Z404" i="12"/>
  <c r="O380" i="12"/>
  <c r="BF393" i="12"/>
  <c r="AM374" i="12"/>
  <c r="AP394" i="12"/>
  <c r="L380" i="12"/>
  <c r="AX388" i="12"/>
  <c r="AQ378" i="12"/>
  <c r="K369" i="12"/>
  <c r="BA393" i="12"/>
  <c r="N375" i="12"/>
  <c r="L383" i="12"/>
  <c r="H398" i="12"/>
  <c r="BN212" i="12"/>
  <c r="AM378" i="12"/>
  <c r="O369" i="12"/>
  <c r="O387" i="12"/>
  <c r="BD393" i="12"/>
  <c r="N379" i="12"/>
  <c r="P380" i="12"/>
  <c r="P375" i="12"/>
  <c r="K379" i="12"/>
  <c r="AO404" i="12"/>
  <c r="AN404" i="12"/>
  <c r="H386" i="12"/>
  <c r="K380" i="12"/>
  <c r="L375" i="12"/>
  <c r="L387" i="12"/>
  <c r="AU380" i="12"/>
  <c r="Z376" i="12"/>
  <c r="AR394" i="12"/>
  <c r="O375" i="12"/>
  <c r="AD376" i="12"/>
  <c r="AQ394" i="12"/>
  <c r="D386" i="12"/>
  <c r="AN320" i="12"/>
  <c r="AY370" i="12"/>
  <c r="AY357" i="12"/>
  <c r="AA400" i="12"/>
  <c r="AT374" i="12"/>
  <c r="L400" i="12"/>
  <c r="AA359" i="12"/>
  <c r="AB383" i="12"/>
  <c r="O400" i="12"/>
  <c r="AU378" i="12"/>
  <c r="BC360" i="12"/>
  <c r="AP381" i="12"/>
  <c r="BA373" i="12"/>
  <c r="AC363" i="12"/>
  <c r="AT378" i="12"/>
  <c r="AM388" i="12"/>
  <c r="W326" i="12"/>
  <c r="O392" i="12"/>
  <c r="BB388" i="12"/>
  <c r="V373" i="12"/>
  <c r="R373" i="12"/>
  <c r="U373" i="12"/>
  <c r="T393" i="12"/>
  <c r="AP320" i="12"/>
  <c r="BB360" i="12"/>
  <c r="BE365" i="12"/>
  <c r="AA363" i="12"/>
  <c r="O377" i="12"/>
  <c r="AY337" i="12"/>
  <c r="Z363" i="12"/>
  <c r="AV378" i="12"/>
  <c r="BA365" i="12"/>
  <c r="BE388" i="12"/>
  <c r="O395" i="12"/>
  <c r="AB363" i="12"/>
  <c r="AP388" i="12"/>
  <c r="T373" i="12"/>
  <c r="S304" i="12"/>
  <c r="BD401" i="12"/>
  <c r="Z359" i="12"/>
  <c r="U326" i="12"/>
  <c r="AC359" i="12"/>
  <c r="BF386" i="12"/>
  <c r="BD365" i="12"/>
  <c r="L377" i="12"/>
  <c r="AR381" i="12"/>
  <c r="I403" i="12"/>
  <c r="V374" i="12"/>
  <c r="BF360" i="12"/>
  <c r="AN381" i="12"/>
  <c r="BD360" i="12"/>
  <c r="L392" i="12"/>
  <c r="N392" i="12"/>
  <c r="AN334" i="12"/>
  <c r="N395" i="12"/>
  <c r="T326" i="12"/>
  <c r="BB365" i="12"/>
  <c r="R326" i="12"/>
  <c r="O379" i="12"/>
  <c r="BH379" i="12"/>
  <c r="W304" i="12"/>
  <c r="AA383" i="12"/>
  <c r="AM384" i="12"/>
  <c r="AC386" i="12"/>
  <c r="V326" i="12"/>
  <c r="AO388" i="12"/>
  <c r="BD388" i="12"/>
  <c r="Y386" i="12"/>
  <c r="BB386" i="12"/>
  <c r="N377" i="12"/>
  <c r="BN91" i="12"/>
  <c r="BM91" i="12" s="1"/>
  <c r="AM320" i="12"/>
  <c r="BF401" i="12"/>
  <c r="AD383" i="12"/>
  <c r="AM381" i="12"/>
  <c r="E403" i="12"/>
  <c r="BA401" i="12"/>
  <c r="P377" i="12"/>
  <c r="AN384" i="12"/>
  <c r="AT337" i="12"/>
  <c r="BF365" i="12"/>
  <c r="AD363" i="12"/>
  <c r="BA388" i="12"/>
  <c r="AO384" i="12"/>
  <c r="N385" i="12"/>
  <c r="AP384" i="12"/>
  <c r="AQ334" i="12"/>
  <c r="K385" i="12"/>
  <c r="P395" i="12"/>
  <c r="AP334" i="12"/>
  <c r="AM334" i="12"/>
  <c r="Y359" i="12"/>
  <c r="BA386" i="12"/>
  <c r="AD386" i="12"/>
  <c r="W376" i="12"/>
  <c r="BA360" i="12"/>
  <c r="AC383" i="12"/>
  <c r="M395" i="12"/>
  <c r="AN388" i="12"/>
  <c r="AB386" i="12"/>
  <c r="Z386" i="12"/>
  <c r="W373" i="12"/>
  <c r="S389" i="12"/>
  <c r="BN221" i="12"/>
  <c r="BM221" i="12" s="1"/>
  <c r="L304" i="12"/>
  <c r="BF315" i="12"/>
  <c r="AR320" i="12"/>
  <c r="Z379" i="12"/>
  <c r="BD328" i="12"/>
  <c r="BA315" i="12"/>
  <c r="T346" i="12"/>
  <c r="BD315" i="12"/>
  <c r="AR372" i="12"/>
  <c r="K384" i="12"/>
  <c r="AU382" i="12"/>
  <c r="W394" i="12"/>
  <c r="BV322" i="12"/>
  <c r="BN240" i="12"/>
  <c r="BJ240" i="12" s="1"/>
  <c r="BB315" i="12"/>
  <c r="AT402" i="12"/>
  <c r="M379" i="12"/>
  <c r="AU402" i="12"/>
  <c r="AV380" i="12"/>
  <c r="AV396" i="12"/>
  <c r="BN208" i="12"/>
  <c r="BJ208" i="12" s="1"/>
  <c r="U378" i="12"/>
  <c r="W375" i="12"/>
  <c r="BD392" i="12"/>
  <c r="BV304" i="12"/>
  <c r="BN137" i="12"/>
  <c r="BM137" i="12" s="1"/>
  <c r="BN299" i="12"/>
  <c r="BH299" i="12" s="1"/>
  <c r="AM316" i="12"/>
  <c r="R304" i="12"/>
  <c r="U304" i="12"/>
  <c r="AP316" i="12"/>
  <c r="D366" i="12"/>
  <c r="F366" i="12"/>
  <c r="G366" i="12"/>
  <c r="H366" i="12"/>
  <c r="E366" i="12"/>
  <c r="T374" i="12"/>
  <c r="R374" i="12"/>
  <c r="E399" i="12"/>
  <c r="F399" i="12"/>
  <c r="D399" i="12"/>
  <c r="I399" i="12"/>
  <c r="G399" i="12"/>
  <c r="H399" i="12"/>
  <c r="AV369" i="12"/>
  <c r="AU369" i="12"/>
  <c r="AX369" i="12"/>
  <c r="AW369" i="12"/>
  <c r="AY369" i="12"/>
  <c r="AT369" i="12"/>
  <c r="D376" i="12"/>
  <c r="I376" i="12"/>
  <c r="E376" i="12"/>
  <c r="H376" i="12"/>
  <c r="F376" i="12"/>
  <c r="G376" i="12"/>
  <c r="S391" i="12"/>
  <c r="T391" i="12"/>
  <c r="U391" i="12"/>
  <c r="W391" i="12"/>
  <c r="R391" i="12"/>
  <c r="V391" i="12"/>
  <c r="AQ395" i="12"/>
  <c r="AR395" i="12"/>
  <c r="AM395" i="12"/>
  <c r="AN395" i="12"/>
  <c r="BA342" i="12"/>
  <c r="BD342" i="12"/>
  <c r="BC342" i="12"/>
  <c r="BB342" i="12"/>
  <c r="BE342" i="12"/>
  <c r="BF342" i="12"/>
  <c r="BV326" i="12"/>
  <c r="BY326" i="12"/>
  <c r="BX326" i="12"/>
  <c r="CA326" i="12"/>
  <c r="BZ326" i="12"/>
  <c r="BW326" i="12"/>
  <c r="BW399" i="12"/>
  <c r="BX399" i="12"/>
  <c r="BV399" i="12"/>
  <c r="BZ399" i="12"/>
  <c r="CA399" i="12"/>
  <c r="BV377" i="12"/>
  <c r="BX377" i="12"/>
  <c r="BW377" i="12"/>
  <c r="BZ377" i="12"/>
  <c r="BY377" i="12"/>
  <c r="CA377" i="12"/>
  <c r="BY307" i="12"/>
  <c r="BX307" i="12"/>
  <c r="CA307" i="12"/>
  <c r="BV307" i="12"/>
  <c r="BY391" i="12"/>
  <c r="BV391" i="12"/>
  <c r="BX391" i="12"/>
  <c r="BZ391" i="12"/>
  <c r="BW391" i="12"/>
  <c r="CA391" i="12"/>
  <c r="AQ316" i="12"/>
  <c r="AX394" i="12"/>
  <c r="AY394" i="12"/>
  <c r="AT394" i="12"/>
  <c r="AW394" i="12"/>
  <c r="AU394" i="12"/>
  <c r="Z370" i="12"/>
  <c r="AD370" i="12"/>
  <c r="Y370" i="12"/>
  <c r="P386" i="12"/>
  <c r="L386" i="12"/>
  <c r="M386" i="12"/>
  <c r="N386" i="12"/>
  <c r="O386" i="12"/>
  <c r="BE375" i="12"/>
  <c r="BA375" i="12"/>
  <c r="BC375" i="12"/>
  <c r="BB375" i="12"/>
  <c r="BF375" i="12"/>
  <c r="BF395" i="12"/>
  <c r="BE395" i="12"/>
  <c r="BA395" i="12"/>
  <c r="BB395" i="12"/>
  <c r="AU384" i="12"/>
  <c r="AX384" i="12"/>
  <c r="AW384" i="12"/>
  <c r="AY384" i="12"/>
  <c r="AT384" i="12"/>
  <c r="BR327" i="12"/>
  <c r="BP327" i="12"/>
  <c r="BS327" i="12"/>
  <c r="BO327" i="12"/>
  <c r="BQ327" i="12"/>
  <c r="BS309" i="12"/>
  <c r="BR309" i="12"/>
  <c r="BT309" i="12"/>
  <c r="BO309" i="12"/>
  <c r="BQ309" i="12"/>
  <c r="BI389" i="12"/>
  <c r="BJ389" i="12"/>
  <c r="BM389" i="12"/>
  <c r="BH389" i="12"/>
  <c r="BL389" i="12"/>
  <c r="BK389" i="12"/>
  <c r="BO345" i="12"/>
  <c r="BQ345" i="12"/>
  <c r="BT345" i="12"/>
  <c r="BP345" i="12"/>
  <c r="BR345" i="12"/>
  <c r="BZ386" i="12"/>
  <c r="BX386" i="12"/>
  <c r="BW386" i="12"/>
  <c r="BV386" i="12"/>
  <c r="BH356" i="12"/>
  <c r="BL356" i="12"/>
  <c r="BI356" i="12"/>
  <c r="BM356" i="12"/>
  <c r="BK356" i="12"/>
  <c r="BJ356" i="12"/>
  <c r="N334" i="12"/>
  <c r="O334" i="12"/>
  <c r="P334" i="12"/>
  <c r="L334" i="12"/>
  <c r="BH319" i="12"/>
  <c r="BL319" i="12"/>
  <c r="BK319" i="12"/>
  <c r="BI319" i="12"/>
  <c r="BM319" i="12"/>
  <c r="BJ319" i="12"/>
  <c r="BT384" i="12"/>
  <c r="BQ384" i="12"/>
  <c r="BS384" i="12"/>
  <c r="BR384" i="12"/>
  <c r="BP384" i="12"/>
  <c r="BO400" i="12"/>
  <c r="BR400" i="12"/>
  <c r="BQ400" i="12"/>
  <c r="BT400" i="12"/>
  <c r="BK324" i="12"/>
  <c r="BJ324" i="12"/>
  <c r="BM324" i="12"/>
  <c r="BI324" i="12"/>
  <c r="BH324" i="12"/>
  <c r="AO395" i="12"/>
  <c r="M334" i="12"/>
  <c r="T383" i="12"/>
  <c r="U383" i="12"/>
  <c r="R383" i="12"/>
  <c r="V383" i="12"/>
  <c r="S383" i="12"/>
  <c r="W383" i="12"/>
  <c r="AY362" i="12"/>
  <c r="AT362" i="12"/>
  <c r="AW362" i="12"/>
  <c r="AU362" i="12"/>
  <c r="AM397" i="12"/>
  <c r="AN397" i="12"/>
  <c r="AR397" i="12"/>
  <c r="AP397" i="12"/>
  <c r="AQ397" i="12"/>
  <c r="D404" i="12"/>
  <c r="H404" i="12"/>
  <c r="E404" i="12"/>
  <c r="I404" i="12"/>
  <c r="G404" i="12"/>
  <c r="F404" i="12"/>
  <c r="I366" i="12"/>
  <c r="BA343" i="12"/>
  <c r="BD343" i="12"/>
  <c r="BP330" i="12"/>
  <c r="BQ330" i="12"/>
  <c r="BS330" i="12"/>
  <c r="BT330" i="12"/>
  <c r="BR330" i="12"/>
  <c r="BH345" i="12"/>
  <c r="BM345" i="12"/>
  <c r="BL345" i="12"/>
  <c r="BJ345" i="12"/>
  <c r="BK345" i="12"/>
  <c r="BQ386" i="12"/>
  <c r="BR386" i="12"/>
  <c r="BS386" i="12"/>
  <c r="BP386" i="12"/>
  <c r="BT386" i="12"/>
  <c r="BV336" i="12"/>
  <c r="BY336" i="12"/>
  <c r="BZ336" i="12"/>
  <c r="CA336" i="12"/>
  <c r="BW336" i="12"/>
  <c r="BX367" i="12"/>
  <c r="CA367" i="12"/>
  <c r="BW367" i="12"/>
  <c r="BZ367" i="12"/>
  <c r="BY367" i="12"/>
  <c r="BV330" i="12"/>
  <c r="BX330" i="12"/>
  <c r="CA330" i="12"/>
  <c r="BW330" i="12"/>
  <c r="BY330" i="12"/>
  <c r="BP400" i="12"/>
  <c r="BL324" i="12"/>
  <c r="O362" i="12"/>
  <c r="P362" i="12"/>
  <c r="M362" i="12"/>
  <c r="K362" i="12"/>
  <c r="N362" i="12"/>
  <c r="AB382" i="12"/>
  <c r="Y382" i="12"/>
  <c r="AA382" i="12"/>
  <c r="Z382" i="12"/>
  <c r="BD346" i="12"/>
  <c r="BF346" i="12"/>
  <c r="BB346" i="12"/>
  <c r="BC346" i="12"/>
  <c r="H396" i="12"/>
  <c r="G396" i="12"/>
  <c r="D396" i="12"/>
  <c r="F396" i="12"/>
  <c r="I396" i="12"/>
  <c r="E396" i="12"/>
  <c r="S351" i="12"/>
  <c r="R351" i="12"/>
  <c r="W351" i="12"/>
  <c r="BO336" i="12"/>
  <c r="BP336" i="12"/>
  <c r="BT336" i="12"/>
  <c r="BR336" i="12"/>
  <c r="BS336" i="12"/>
  <c r="BQ336" i="12"/>
  <c r="BP367" i="12"/>
  <c r="BS367" i="12"/>
  <c r="BO367" i="12"/>
  <c r="BT367" i="12"/>
  <c r="BQ367" i="12"/>
  <c r="BE315" i="12"/>
  <c r="T304" i="12"/>
  <c r="BW307" i="12"/>
  <c r="BS400" i="12"/>
  <c r="K334" i="12"/>
  <c r="AT390" i="12"/>
  <c r="AX390" i="12"/>
  <c r="AY390" i="12"/>
  <c r="AU390" i="12"/>
  <c r="AW390" i="12"/>
  <c r="AV390" i="12"/>
  <c r="AT398" i="12"/>
  <c r="AU398" i="12"/>
  <c r="AV398" i="12"/>
  <c r="AO399" i="12"/>
  <c r="AN399" i="12"/>
  <c r="AM399" i="12"/>
  <c r="AP399" i="12"/>
  <c r="AQ399" i="12"/>
  <c r="BJ361" i="12"/>
  <c r="BL361" i="12"/>
  <c r="BK361" i="12"/>
  <c r="BI361" i="12"/>
  <c r="BM361" i="12"/>
  <c r="BH361" i="12"/>
  <c r="BR340" i="12"/>
  <c r="BS340" i="12"/>
  <c r="BO340" i="12"/>
  <c r="BT340" i="12"/>
  <c r="BP340" i="12"/>
  <c r="BQ340" i="12"/>
  <c r="BP396" i="12"/>
  <c r="BO396" i="12"/>
  <c r="BQ396" i="12"/>
  <c r="BT396" i="12"/>
  <c r="BR396" i="12"/>
  <c r="BS396" i="12"/>
  <c r="BO375" i="12"/>
  <c r="BT375" i="12"/>
  <c r="BR375" i="12"/>
  <c r="BP375" i="12"/>
  <c r="BQ375" i="12"/>
  <c r="BS375" i="12"/>
  <c r="BT350" i="12"/>
  <c r="BR350" i="12"/>
  <c r="BP350" i="12"/>
  <c r="BS350" i="12"/>
  <c r="BO350" i="12"/>
  <c r="BL353" i="12"/>
  <c r="BH353" i="12"/>
  <c r="BJ353" i="12"/>
  <c r="BI353" i="12"/>
  <c r="BM353" i="12"/>
  <c r="BK353" i="12"/>
  <c r="BH312" i="12"/>
  <c r="BM312" i="12"/>
  <c r="BJ312" i="12"/>
  <c r="BL312" i="12"/>
  <c r="BI312" i="12"/>
  <c r="BR372" i="12"/>
  <c r="BS372" i="12"/>
  <c r="BO372" i="12"/>
  <c r="BQ372" i="12"/>
  <c r="BP372" i="12"/>
  <c r="BH367" i="12"/>
  <c r="BM367" i="12"/>
  <c r="BK367" i="12"/>
  <c r="BL367" i="12"/>
  <c r="BI367" i="12"/>
  <c r="BK330" i="12"/>
  <c r="BL330" i="12"/>
  <c r="BM330" i="12"/>
  <c r="BH330" i="12"/>
  <c r="BI330" i="12"/>
  <c r="BJ330" i="12"/>
  <c r="BX341" i="12"/>
  <c r="BV341" i="12"/>
  <c r="BW341" i="12"/>
  <c r="CA341" i="12"/>
  <c r="BY341" i="12"/>
  <c r="BZ341" i="12"/>
  <c r="BK386" i="12"/>
  <c r="BL386" i="12"/>
  <c r="BH386" i="12"/>
  <c r="BJ386" i="12"/>
  <c r="BI386" i="12"/>
  <c r="BM386" i="12"/>
  <c r="AR316" i="12"/>
  <c r="AN316" i="12"/>
  <c r="BZ307" i="12"/>
  <c r="BE387" i="12"/>
  <c r="BF387" i="12"/>
  <c r="BB387" i="12"/>
  <c r="BC387" i="12"/>
  <c r="BD387" i="12"/>
  <c r="BA387" i="12"/>
  <c r="BE348" i="12"/>
  <c r="BC348" i="12"/>
  <c r="BA348" i="12"/>
  <c r="BD348" i="12"/>
  <c r="BF348" i="12"/>
  <c r="BE345" i="12"/>
  <c r="BC345" i="12"/>
  <c r="BA345" i="12"/>
  <c r="Z389" i="12"/>
  <c r="AA389" i="12"/>
  <c r="AB389" i="12"/>
  <c r="AD389" i="12"/>
  <c r="AC389" i="12"/>
  <c r="Y389" i="12"/>
  <c r="BB348" i="12"/>
  <c r="Y378" i="12"/>
  <c r="AC378" i="12"/>
  <c r="Z378" i="12"/>
  <c r="AB378" i="12"/>
  <c r="AA396" i="12"/>
  <c r="AD396" i="12"/>
  <c r="Y396" i="12"/>
  <c r="Z396" i="12"/>
  <c r="AC396" i="12"/>
  <c r="AB396" i="12"/>
  <c r="AO392" i="12"/>
  <c r="AM392" i="12"/>
  <c r="AN392" i="12"/>
  <c r="AQ392" i="12"/>
  <c r="AR392" i="12"/>
  <c r="AP392" i="12"/>
  <c r="AU344" i="12"/>
  <c r="AW344" i="12"/>
  <c r="AV344" i="12"/>
  <c r="AY344" i="12"/>
  <c r="AT344" i="12"/>
  <c r="AX344" i="12"/>
  <c r="T396" i="12"/>
  <c r="U396" i="12"/>
  <c r="S396" i="12"/>
  <c r="R396" i="12"/>
  <c r="V396" i="12"/>
  <c r="W396" i="12"/>
  <c r="L370" i="12"/>
  <c r="K370" i="12"/>
  <c r="P370" i="12"/>
  <c r="O370" i="12"/>
  <c r="N370" i="12"/>
  <c r="M370" i="12"/>
  <c r="AT389" i="12"/>
  <c r="AX389" i="12"/>
  <c r="AU389" i="12"/>
  <c r="AY389" i="12"/>
  <c r="AW389" i="12"/>
  <c r="BC352" i="12"/>
  <c r="BD352" i="12"/>
  <c r="BE352" i="12"/>
  <c r="BB352" i="12"/>
  <c r="BA352" i="12"/>
  <c r="BF352" i="12"/>
  <c r="N397" i="12"/>
  <c r="O397" i="12"/>
  <c r="M397" i="12"/>
  <c r="K397" i="12"/>
  <c r="P397" i="12"/>
  <c r="BR383" i="12"/>
  <c r="BS383" i="12"/>
  <c r="BP383" i="12"/>
  <c r="BO383" i="12"/>
  <c r="BT383" i="12"/>
  <c r="BW374" i="12"/>
  <c r="BX374" i="12"/>
  <c r="CA374" i="12"/>
  <c r="BY374" i="12"/>
  <c r="BZ374" i="12"/>
  <c r="BV374" i="12"/>
  <c r="R306" i="12"/>
  <c r="T306" i="12"/>
  <c r="W306" i="12"/>
  <c r="S306" i="12"/>
  <c r="AB393" i="12"/>
  <c r="AD393" i="12"/>
  <c r="AA393" i="12"/>
  <c r="K361" i="12"/>
  <c r="L361" i="12"/>
  <c r="P361" i="12"/>
  <c r="M376" i="12"/>
  <c r="L376" i="12"/>
  <c r="K376" i="12"/>
  <c r="O376" i="12"/>
  <c r="BS369" i="12"/>
  <c r="BQ369" i="12"/>
  <c r="BP369" i="12"/>
  <c r="BR369" i="12"/>
  <c r="BO376" i="12"/>
  <c r="BR376" i="12"/>
  <c r="BT376" i="12"/>
  <c r="BQ376" i="12"/>
  <c r="BP376" i="12"/>
  <c r="AQ374" i="12"/>
  <c r="AU375" i="12"/>
  <c r="AN372" i="12"/>
  <c r="W328" i="12"/>
  <c r="BN237" i="12"/>
  <c r="BM237" i="12" s="1"/>
  <c r="AB346" i="12"/>
  <c r="AR334" i="12"/>
  <c r="AO372" i="12"/>
  <c r="AD400" i="12"/>
  <c r="BA350" i="12"/>
  <c r="V346" i="12"/>
  <c r="T394" i="12"/>
  <c r="AU366" i="12"/>
  <c r="K304" i="12"/>
  <c r="AB394" i="12"/>
  <c r="AR374" i="12"/>
  <c r="AV371" i="12"/>
  <c r="AA384" i="12"/>
  <c r="AO402" i="12"/>
  <c r="AV366" i="12"/>
  <c r="AO329" i="12"/>
  <c r="S382" i="12"/>
  <c r="K346" i="12"/>
  <c r="BP368" i="12"/>
  <c r="BB398" i="12"/>
  <c r="BV321" i="12"/>
  <c r="BI313" i="12"/>
  <c r="BH388" i="12"/>
  <c r="BI3" i="1"/>
  <c r="BF392" i="12"/>
  <c r="AV375" i="12"/>
  <c r="D397" i="12"/>
  <c r="AU396" i="12"/>
  <c r="BH3" i="1"/>
  <c r="AO320" i="12"/>
  <c r="AO374" i="12"/>
  <c r="AQ382" i="12"/>
  <c r="BD327" i="12"/>
  <c r="M387" i="12"/>
  <c r="AW366" i="12"/>
  <c r="W401" i="12"/>
  <c r="L390" i="12"/>
  <c r="BD350" i="12"/>
  <c r="BP363" i="12"/>
  <c r="BW368" i="12"/>
  <c r="BK3" i="1"/>
  <c r="P304" i="12"/>
  <c r="M304" i="12"/>
  <c r="AY375" i="12"/>
  <c r="BF350" i="12"/>
  <c r="S346" i="12"/>
  <c r="AX375" i="12"/>
  <c r="AN378" i="12"/>
  <c r="BM3" i="1"/>
  <c r="BN220" i="12"/>
  <c r="BK220" i="12" s="1"/>
  <c r="BD322" i="12"/>
  <c r="BB322" i="12"/>
  <c r="BF322" i="12"/>
  <c r="BA322" i="12"/>
  <c r="BC322" i="12"/>
  <c r="BE322" i="12"/>
  <c r="BD306" i="12"/>
  <c r="BA306" i="12"/>
  <c r="BF306" i="12"/>
  <c r="BB306" i="12"/>
  <c r="BC306" i="12"/>
  <c r="BD305" i="12"/>
  <c r="BA305" i="12"/>
  <c r="BF305" i="12"/>
  <c r="BB305" i="12"/>
  <c r="BC305" i="12"/>
  <c r="BB321" i="12"/>
  <c r="BA321" i="12"/>
  <c r="BF321" i="12"/>
  <c r="BD321" i="12"/>
  <c r="BC321" i="12"/>
  <c r="BD314" i="12"/>
  <c r="BA314" i="12"/>
  <c r="BF314" i="12"/>
  <c r="BB314" i="12"/>
  <c r="BC314" i="12"/>
  <c r="BF325" i="12"/>
  <c r="BA325" i="12"/>
  <c r="BB325" i="12"/>
  <c r="BD325" i="12"/>
  <c r="BC325" i="12"/>
  <c r="BF307" i="12"/>
  <c r="BD307" i="12"/>
  <c r="BA307" i="12"/>
  <c r="BB307" i="12"/>
  <c r="BC307" i="12"/>
  <c r="BD309" i="12"/>
  <c r="BF309" i="12"/>
  <c r="BA309" i="12"/>
  <c r="BB309" i="12"/>
  <c r="BC309" i="12"/>
  <c r="BB320" i="12"/>
  <c r="BF320" i="12"/>
  <c r="BD320" i="12"/>
  <c r="BA320" i="12"/>
  <c r="BC320" i="12"/>
  <c r="BF316" i="12"/>
  <c r="BB316" i="12"/>
  <c r="BD316" i="12"/>
  <c r="BA316" i="12"/>
  <c r="BC316" i="12"/>
  <c r="BF324" i="12"/>
  <c r="BA324" i="12"/>
  <c r="BD324" i="12"/>
  <c r="BB324" i="12"/>
  <c r="BC324" i="12"/>
  <c r="BB310" i="12"/>
  <c r="BD310" i="12"/>
  <c r="BA310" i="12"/>
  <c r="BF310" i="12"/>
  <c r="BC310" i="12"/>
  <c r="BA311" i="12"/>
  <c r="BB311" i="12"/>
  <c r="BD311" i="12"/>
  <c r="BF311" i="12"/>
  <c r="BC311" i="12"/>
  <c r="BD312" i="12"/>
  <c r="BF312" i="12"/>
  <c r="BB312" i="12"/>
  <c r="BA312" i="12"/>
  <c r="BC312" i="12"/>
  <c r="BD313" i="12"/>
  <c r="BF313" i="12"/>
  <c r="BB313" i="12"/>
  <c r="BA313" i="12"/>
  <c r="BC313" i="12"/>
  <c r="BF317" i="12"/>
  <c r="BA317" i="12"/>
  <c r="BB317" i="12"/>
  <c r="BD317" i="12"/>
  <c r="BC317" i="12"/>
  <c r="BA319" i="12"/>
  <c r="BF319" i="12"/>
  <c r="BB319" i="12"/>
  <c r="BC319" i="12"/>
  <c r="BD319" i="12"/>
  <c r="AG338" i="12"/>
  <c r="AK338" i="12"/>
  <c r="AF338" i="12"/>
  <c r="AH339" i="12"/>
  <c r="AI338" i="12"/>
  <c r="AH338" i="12"/>
  <c r="AF328" i="12"/>
  <c r="AH401" i="12"/>
  <c r="AK358" i="12"/>
  <c r="AH383" i="12"/>
  <c r="AI323" i="12"/>
  <c r="AI330" i="12"/>
  <c r="AI333" i="12"/>
  <c r="AF389" i="12"/>
  <c r="AH328" i="12"/>
  <c r="AH358" i="12"/>
  <c r="AJ341" i="12"/>
  <c r="AH341" i="12"/>
  <c r="AI328" i="12"/>
  <c r="AH353" i="12"/>
  <c r="AF353" i="12"/>
  <c r="AH351" i="12"/>
  <c r="AJ328" i="12"/>
  <c r="AK328" i="12"/>
  <c r="AJ353" i="12"/>
  <c r="AK353" i="12"/>
  <c r="AF351" i="12"/>
  <c r="AG353" i="12"/>
  <c r="AH324" i="12"/>
  <c r="AJ358" i="12"/>
  <c r="AH404" i="12"/>
  <c r="AK330" i="12"/>
  <c r="AF330" i="12"/>
  <c r="AH330" i="12"/>
  <c r="AG358" i="12"/>
  <c r="AH323" i="12"/>
  <c r="AJ323" i="12"/>
  <c r="AJ330" i="12"/>
  <c r="AG333" i="12"/>
  <c r="AF358" i="12"/>
  <c r="AK333" i="12"/>
  <c r="AG323" i="12"/>
  <c r="AF323" i="12"/>
  <c r="BD3" i="1"/>
  <c r="BB3" i="1"/>
  <c r="BF3" i="1"/>
  <c r="BA3" i="1"/>
  <c r="AI383" i="12"/>
  <c r="AJ351" i="12"/>
  <c r="AG373" i="12"/>
  <c r="AF373" i="12"/>
  <c r="AI373" i="12"/>
  <c r="AH373" i="12"/>
  <c r="AH388" i="12"/>
  <c r="AK334" i="12"/>
  <c r="AJ388" i="12"/>
  <c r="AH352" i="12"/>
  <c r="AG399" i="12"/>
  <c r="AH397" i="12"/>
  <c r="AH355" i="12"/>
  <c r="AK336" i="12"/>
  <c r="AJ396" i="12"/>
  <c r="AF383" i="12"/>
  <c r="AF396" i="12"/>
  <c r="AF336" i="12"/>
  <c r="AI336" i="12"/>
  <c r="AJ352" i="12"/>
  <c r="AH399" i="12"/>
  <c r="AF399" i="12"/>
  <c r="AJ339" i="12"/>
  <c r="AG352" i="12"/>
  <c r="AF394" i="12"/>
  <c r="AK339" i="12"/>
  <c r="AI397" i="12"/>
  <c r="AJ336" i="12"/>
  <c r="AF339" i="12"/>
  <c r="AF352" i="12"/>
  <c r="AG397" i="12"/>
  <c r="AH336" i="12"/>
  <c r="AI396" i="12"/>
  <c r="AK383" i="12"/>
  <c r="AG339" i="12"/>
  <c r="AG355" i="12"/>
  <c r="AK352" i="12"/>
  <c r="AK355" i="12"/>
  <c r="AF355" i="12"/>
  <c r="AJ383" i="12"/>
  <c r="AH344" i="12"/>
  <c r="AK344" i="12"/>
  <c r="AI344" i="12"/>
  <c r="AH334" i="12"/>
  <c r="AF344" i="12"/>
  <c r="AF342" i="12"/>
  <c r="AI394" i="12"/>
  <c r="AG404" i="12"/>
  <c r="AG396" i="12"/>
  <c r="AK397" i="12"/>
  <c r="AG394" i="12"/>
  <c r="AK399" i="12"/>
  <c r="AH396" i="12"/>
  <c r="AJ355" i="12"/>
  <c r="AK394" i="12"/>
  <c r="AJ397" i="12"/>
  <c r="AI388" i="12"/>
  <c r="AI351" i="12"/>
  <c r="AG351" i="12"/>
  <c r="AH333" i="12"/>
  <c r="AK404" i="12"/>
  <c r="AF404" i="12"/>
  <c r="AF333" i="12"/>
  <c r="AF388" i="12"/>
  <c r="AG388" i="12"/>
  <c r="AF401" i="12"/>
  <c r="AF402" i="12"/>
  <c r="AJ378" i="12"/>
  <c r="AK402" i="12"/>
  <c r="AK378" i="12"/>
  <c r="AG375" i="12"/>
  <c r="AH361" i="12"/>
  <c r="AG400" i="12"/>
  <c r="AF400" i="12"/>
  <c r="AG370" i="12"/>
  <c r="AK350" i="12"/>
  <c r="AJ404" i="12"/>
  <c r="AF334" i="12"/>
  <c r="AJ377" i="12"/>
  <c r="AJ372" i="12"/>
  <c r="AI337" i="12"/>
  <c r="AF337" i="12"/>
  <c r="AJ337" i="12"/>
  <c r="AJ334" i="12"/>
  <c r="AG392" i="12"/>
  <c r="AH337" i="12"/>
  <c r="AF377" i="12"/>
  <c r="AI334" i="12"/>
  <c r="AK337" i="12"/>
  <c r="AH377" i="12"/>
  <c r="AH402" i="12"/>
  <c r="AI380" i="12"/>
  <c r="AH380" i="12"/>
  <c r="AG369" i="12"/>
  <c r="AK331" i="12"/>
  <c r="AG402" i="12"/>
  <c r="AJ380" i="12"/>
  <c r="AF357" i="12"/>
  <c r="AH371" i="12"/>
  <c r="AG380" i="12"/>
  <c r="AF362" i="12"/>
  <c r="AH369" i="12"/>
  <c r="AJ369" i="12"/>
  <c r="AH362" i="12"/>
  <c r="AF345" i="12"/>
  <c r="AK371" i="12"/>
  <c r="AF378" i="12"/>
  <c r="AJ331" i="12"/>
  <c r="AF331" i="12"/>
  <c r="AI331" i="12"/>
  <c r="AK343" i="12"/>
  <c r="AI378" i="12"/>
  <c r="AH331" i="12"/>
  <c r="AF369" i="12"/>
  <c r="AF371" i="12"/>
  <c r="AF380" i="12"/>
  <c r="AJ402" i="12"/>
  <c r="AH378" i="12"/>
  <c r="AJ345" i="12"/>
  <c r="AF403" i="12"/>
  <c r="AK375" i="12"/>
  <c r="AJ370" i="12"/>
  <c r="AJ375" i="12"/>
  <c r="AF390" i="12"/>
  <c r="AF379" i="12"/>
  <c r="AJ329" i="12"/>
  <c r="AG341" i="12"/>
  <c r="AH389" i="12"/>
  <c r="AK324" i="12"/>
  <c r="AK359" i="12"/>
  <c r="AK389" i="12"/>
  <c r="AJ389" i="12"/>
  <c r="AI329" i="12"/>
  <c r="AG390" i="12"/>
  <c r="AG389" i="12"/>
  <c r="AF375" i="12"/>
  <c r="AJ359" i="12"/>
  <c r="AF341" i="12"/>
  <c r="AI345" i="12"/>
  <c r="AJ403" i="12"/>
  <c r="AH359" i="12"/>
  <c r="AG324" i="12"/>
  <c r="AG356" i="12"/>
  <c r="AK341" i="12"/>
  <c r="AG359" i="12"/>
  <c r="AF370" i="12"/>
  <c r="AH329" i="12"/>
  <c r="AG371" i="12"/>
  <c r="AF324" i="12"/>
  <c r="AH390" i="12"/>
  <c r="AI370" i="12"/>
  <c r="AK329" i="12"/>
  <c r="AF359" i="12"/>
  <c r="AJ324" i="12"/>
  <c r="AH370" i="12"/>
  <c r="AJ390" i="12"/>
  <c r="AH375" i="12"/>
  <c r="AI390" i="12"/>
  <c r="AI327" i="12"/>
  <c r="AJ327" i="12"/>
  <c r="AJ362" i="12"/>
  <c r="AI362" i="12"/>
  <c r="AG372" i="12"/>
  <c r="AG342" i="12"/>
  <c r="AG343" i="12"/>
  <c r="AG321" i="12"/>
  <c r="AI387" i="12"/>
  <c r="AG327" i="12"/>
  <c r="AK372" i="12"/>
  <c r="AF327" i="12"/>
  <c r="AF343" i="12"/>
  <c r="AF372" i="12"/>
  <c r="AF321" i="12"/>
  <c r="AH327" i="12"/>
  <c r="AJ343" i="12"/>
  <c r="AH372" i="12"/>
  <c r="AK362" i="12"/>
  <c r="AK342" i="12"/>
  <c r="AJ400" i="12"/>
  <c r="AI399" i="12"/>
  <c r="AG326" i="12"/>
  <c r="AG364" i="12"/>
  <c r="AG309" i="12"/>
  <c r="AK309" i="12"/>
  <c r="AK376" i="12"/>
  <c r="AG377" i="12"/>
  <c r="AH357" i="12"/>
  <c r="AH394" i="12"/>
  <c r="AK377" i="12"/>
  <c r="AG376" i="12"/>
  <c r="AI357" i="12"/>
  <c r="AI376" i="12"/>
  <c r="AJ347" i="12"/>
  <c r="AJ311" i="12"/>
  <c r="AJ322" i="12"/>
  <c r="AH322" i="12"/>
  <c r="AG322" i="12"/>
  <c r="AI322" i="12"/>
  <c r="AK322" i="12"/>
  <c r="AI363" i="12"/>
  <c r="AF363" i="12"/>
  <c r="AJ363" i="12"/>
  <c r="AH363" i="12"/>
  <c r="AK360" i="12"/>
  <c r="AG360" i="12"/>
  <c r="AJ360" i="12"/>
  <c r="AI393" i="12"/>
  <c r="AF393" i="12"/>
  <c r="AG393" i="12"/>
  <c r="AH393" i="12"/>
  <c r="AJ384" i="12"/>
  <c r="AG384" i="12"/>
  <c r="AF384" i="12"/>
  <c r="AI384" i="12"/>
  <c r="AK384" i="12"/>
  <c r="AH384" i="12"/>
  <c r="AJ366" i="12"/>
  <c r="AF366" i="12"/>
  <c r="AK366" i="12"/>
  <c r="AI348" i="12"/>
  <c r="AK348" i="12"/>
  <c r="AI360" i="12"/>
  <c r="AF361" i="12"/>
  <c r="AK340" i="12"/>
  <c r="AG361" i="12"/>
  <c r="AJ364" i="12"/>
  <c r="AJ340" i="12"/>
  <c r="AF364" i="12"/>
  <c r="AJ342" i="12"/>
  <c r="AF315" i="12"/>
  <c r="AH342" i="12"/>
  <c r="AJ361" i="12"/>
  <c r="AI361" i="12"/>
  <c r="AI364" i="12"/>
  <c r="AK347" i="12"/>
  <c r="AH347" i="12"/>
  <c r="AI343" i="12"/>
  <c r="AK364" i="12"/>
  <c r="AI310" i="12"/>
  <c r="AI356" i="12"/>
  <c r="AK356" i="12"/>
  <c r="AF356" i="12"/>
  <c r="AH356" i="12"/>
  <c r="AI335" i="12"/>
  <c r="AF335" i="12"/>
  <c r="AJ335" i="12"/>
  <c r="AK335" i="12"/>
  <c r="AH335" i="12"/>
  <c r="AG335" i="12"/>
  <c r="AI332" i="12"/>
  <c r="AF332" i="12"/>
  <c r="AH332" i="12"/>
  <c r="AG332" i="12"/>
  <c r="AI365" i="12"/>
  <c r="AK365" i="12"/>
  <c r="AH365" i="12"/>
  <c r="AF365" i="12"/>
  <c r="AH403" i="12"/>
  <c r="AI403" i="12"/>
  <c r="AK403" i="12"/>
  <c r="AG345" i="12"/>
  <c r="AK345" i="12"/>
  <c r="AK387" i="12"/>
  <c r="AG387" i="12"/>
  <c r="AF387" i="12"/>
  <c r="AF326" i="12"/>
  <c r="AI326" i="12"/>
  <c r="AJ326" i="12"/>
  <c r="AK326" i="12"/>
  <c r="AG363" i="12"/>
  <c r="AJ393" i="12"/>
  <c r="AF360" i="12"/>
  <c r="AH367" i="12"/>
  <c r="AK393" i="12"/>
  <c r="AG367" i="12"/>
  <c r="AK401" i="12"/>
  <c r="AI367" i="12"/>
  <c r="AI401" i="12"/>
  <c r="AF367" i="12"/>
  <c r="AK367" i="12"/>
  <c r="AJ401" i="12"/>
  <c r="AH360" i="12"/>
  <c r="AK363" i="12"/>
  <c r="AH400" i="12"/>
  <c r="AH366" i="12"/>
  <c r="AK319" i="12"/>
  <c r="AG346" i="12"/>
  <c r="AJ382" i="12"/>
  <c r="AK400" i="12"/>
  <c r="AI321" i="12"/>
  <c r="AI366" i="12"/>
  <c r="AI306" i="12"/>
  <c r="AH319" i="12"/>
  <c r="AF319" i="12"/>
  <c r="AJ325" i="12"/>
  <c r="AF368" i="12"/>
  <c r="AK354" i="12"/>
  <c r="AH386" i="12"/>
  <c r="AJ306" i="12"/>
  <c r="AF382" i="12"/>
  <c r="AG325" i="12"/>
  <c r="AH346" i="12"/>
  <c r="AF346" i="12"/>
  <c r="AH391" i="12"/>
  <c r="AG381" i="12"/>
  <c r="AG386" i="12"/>
  <c r="AK398" i="12"/>
  <c r="AJ319" i="12"/>
  <c r="AF306" i="12"/>
  <c r="AI368" i="12"/>
  <c r="AG382" i="12"/>
  <c r="AF391" i="12"/>
  <c r="AF392" i="12"/>
  <c r="AH381" i="12"/>
  <c r="AF386" i="12"/>
  <c r="AK391" i="12"/>
  <c r="AJ386" i="12"/>
  <c r="AI349" i="12"/>
  <c r="AK386" i="12"/>
  <c r="AH325" i="12"/>
  <c r="AH349" i="12"/>
  <c r="AJ346" i="12"/>
  <c r="AG391" i="12"/>
  <c r="AI381" i="12"/>
  <c r="AF349" i="12"/>
  <c r="AF381" i="12"/>
  <c r="AI392" i="12"/>
  <c r="AG340" i="12"/>
  <c r="AG329" i="12"/>
  <c r="AK346" i="12"/>
  <c r="AI391" i="12"/>
  <c r="AH387" i="12"/>
  <c r="AG319" i="12"/>
  <c r="AI382" i="12"/>
  <c r="AJ392" i="12"/>
  <c r="AI325" i="12"/>
  <c r="AK392" i="12"/>
  <c r="AK325" i="12"/>
  <c r="AJ381" i="12"/>
  <c r="AG368" i="12"/>
  <c r="AK382" i="12"/>
  <c r="AH340" i="12"/>
  <c r="AG349" i="12"/>
  <c r="AK349" i="12"/>
  <c r="AH354" i="12"/>
  <c r="AG348" i="12"/>
  <c r="AF376" i="12"/>
  <c r="AI350" i="12"/>
  <c r="AG395" i="12"/>
  <c r="AG318" i="12"/>
  <c r="AK307" i="12"/>
  <c r="AJ320" i="12"/>
  <c r="AF304" i="12"/>
  <c r="AI307" i="12"/>
  <c r="AH315" i="12"/>
  <c r="AJ307" i="12"/>
  <c r="AF354" i="12"/>
  <c r="AK395" i="12"/>
  <c r="AH395" i="12"/>
  <c r="AG366" i="12"/>
  <c r="AI318" i="12"/>
  <c r="AG304" i="12"/>
  <c r="AI315" i="12"/>
  <c r="AF320" i="12"/>
  <c r="AH320" i="12"/>
  <c r="AF307" i="12"/>
  <c r="AJ368" i="12"/>
  <c r="AJ395" i="12"/>
  <c r="AI347" i="12"/>
  <c r="AF347" i="12"/>
  <c r="AK373" i="12"/>
  <c r="AI314" i="12"/>
  <c r="AG307" i="12"/>
  <c r="AG312" i="12"/>
  <c r="AK368" i="12"/>
  <c r="AK318" i="12"/>
  <c r="AJ304" i="12"/>
  <c r="AJ348" i="12"/>
  <c r="AF350" i="12"/>
  <c r="AJ350" i="12"/>
  <c r="AF395" i="12"/>
  <c r="AF348" i="12"/>
  <c r="AH376" i="12"/>
  <c r="AF318" i="12"/>
  <c r="AI309" i="12"/>
  <c r="AI304" i="12"/>
  <c r="AH304" i="12"/>
  <c r="AJ354" i="12"/>
  <c r="AI354" i="12"/>
  <c r="AH350" i="12"/>
  <c r="AJ365" i="12"/>
  <c r="AJ313" i="12"/>
  <c r="AF385" i="12"/>
  <c r="AJ385" i="12"/>
  <c r="AG398" i="12"/>
  <c r="AK313" i="12"/>
  <c r="AJ309" i="12"/>
  <c r="AF312" i="12"/>
  <c r="AF311" i="12"/>
  <c r="AH309" i="12"/>
  <c r="AF398" i="12"/>
  <c r="AI398" i="12"/>
  <c r="AG313" i="12"/>
  <c r="AG374" i="12"/>
  <c r="AI374" i="12"/>
  <c r="AK374" i="12"/>
  <c r="AK369" i="12"/>
  <c r="AK321" i="12"/>
  <c r="AH321" i="12"/>
  <c r="AG308" i="12"/>
  <c r="AK311" i="12"/>
  <c r="AH398" i="12"/>
  <c r="AK357" i="12"/>
  <c r="AI371" i="12"/>
  <c r="AK332" i="12"/>
  <c r="AJ305" i="12"/>
  <c r="AG305" i="12"/>
  <c r="AH305" i="12"/>
  <c r="AJ357" i="12"/>
  <c r="AG385" i="12"/>
  <c r="AH379" i="12"/>
  <c r="AK385" i="12"/>
  <c r="AI385" i="12"/>
  <c r="AF374" i="12"/>
  <c r="BG257" i="12"/>
  <c r="BB257" i="12" s="1"/>
  <c r="AH306" i="12"/>
  <c r="AG306" i="12"/>
  <c r="AI305" i="12"/>
  <c r="AK312" i="12"/>
  <c r="AK305" i="12"/>
  <c r="AI311" i="12"/>
  <c r="AI340" i="12"/>
  <c r="AG344" i="12"/>
  <c r="AK379" i="12"/>
  <c r="AG379" i="12"/>
  <c r="AJ310" i="12"/>
  <c r="AH316" i="12"/>
  <c r="AH311" i="12"/>
  <c r="AH374" i="12"/>
  <c r="AJ379" i="12"/>
  <c r="AI320" i="12"/>
  <c r="AK320" i="12"/>
  <c r="AK310" i="12"/>
  <c r="AG315" i="12"/>
  <c r="AI308" i="12"/>
  <c r="AF310" i="12"/>
  <c r="AK314" i="12"/>
  <c r="AH312" i="12"/>
  <c r="AH308" i="12"/>
  <c r="AH317" i="12"/>
  <c r="AK317" i="12"/>
  <c r="AF317" i="12"/>
  <c r="AJ314" i="12"/>
  <c r="AF314" i="12"/>
  <c r="AH314" i="12"/>
  <c r="AH310" i="12"/>
  <c r="AJ312" i="12"/>
  <c r="AF313" i="12"/>
  <c r="AF308" i="12"/>
  <c r="AI313" i="12"/>
  <c r="AJ315" i="12"/>
  <c r="AJ318" i="12"/>
  <c r="AI317" i="12"/>
  <c r="AJ308" i="12"/>
  <c r="AK316" i="12"/>
  <c r="AJ316" i="12"/>
  <c r="AF316" i="12"/>
  <c r="AG317" i="12"/>
  <c r="AG316" i="12"/>
  <c r="BG297" i="12"/>
  <c r="BF297" i="12" s="1"/>
  <c r="BJ16" i="12" l="1"/>
  <c r="BL16" i="12"/>
  <c r="BI132" i="12"/>
  <c r="BK172" i="12"/>
  <c r="BK134" i="12"/>
  <c r="BK48" i="12"/>
  <c r="BH251" i="12"/>
  <c r="BJ95" i="12"/>
  <c r="BK53" i="12"/>
  <c r="BH58" i="12"/>
  <c r="BI48" i="12"/>
  <c r="BM302" i="12"/>
  <c r="BK144" i="12"/>
  <c r="BL167" i="12"/>
  <c r="BJ134" i="12"/>
  <c r="BK244" i="12"/>
  <c r="BH48" i="12"/>
  <c r="BM244" i="12"/>
  <c r="BI302" i="12"/>
  <c r="BI167" i="12"/>
  <c r="BL48" i="12"/>
  <c r="BJ167" i="12"/>
  <c r="BJ302" i="12"/>
  <c r="BM48" i="12"/>
  <c r="BL251" i="12"/>
  <c r="BK58" i="12"/>
  <c r="BM95" i="12"/>
  <c r="BL20" i="12"/>
  <c r="BJ297" i="12"/>
  <c r="BJ53" i="12"/>
  <c r="BH297" i="12"/>
  <c r="BI58" i="12"/>
  <c r="BJ58" i="12"/>
  <c r="BL297" i="12"/>
  <c r="BI53" i="12"/>
  <c r="BJ251" i="12"/>
  <c r="BI251" i="12"/>
  <c r="BM297" i="12"/>
  <c r="BL299" i="12"/>
  <c r="BI297" i="12"/>
  <c r="BM58" i="12"/>
  <c r="BL95" i="12"/>
  <c r="BK95" i="12"/>
  <c r="BK251" i="12"/>
  <c r="BL53" i="12"/>
  <c r="BM53" i="12"/>
  <c r="BH95" i="12"/>
  <c r="BK93" i="12"/>
  <c r="BH93" i="12"/>
  <c r="BJ37" i="12"/>
  <c r="BI37" i="12"/>
  <c r="BI182" i="12"/>
  <c r="BL93" i="12"/>
  <c r="BM182" i="12"/>
  <c r="BL37" i="12"/>
  <c r="BJ93" i="12"/>
  <c r="BM37" i="12"/>
  <c r="BK37" i="12"/>
  <c r="BM93" i="12"/>
  <c r="BJ277" i="12"/>
  <c r="BI215" i="12"/>
  <c r="BK215" i="12"/>
  <c r="BI75" i="12"/>
  <c r="BJ75" i="12"/>
  <c r="BK75" i="12"/>
  <c r="BJ248" i="12"/>
  <c r="BJ21" i="12"/>
  <c r="BH75" i="12"/>
  <c r="BI21" i="12"/>
  <c r="BH39" i="12"/>
  <c r="BL182" i="12"/>
  <c r="BJ270" i="12"/>
  <c r="BI245" i="12"/>
  <c r="BH77" i="12"/>
  <c r="BH168" i="12"/>
  <c r="BK19" i="12"/>
  <c r="BI129" i="12"/>
  <c r="BM13" i="12"/>
  <c r="BM65" i="12"/>
  <c r="BI59" i="12"/>
  <c r="BL65" i="12"/>
  <c r="BI65" i="12"/>
  <c r="BJ60" i="12"/>
  <c r="BJ65" i="12"/>
  <c r="BJ140" i="12"/>
  <c r="BH65" i="12"/>
  <c r="BJ71" i="12"/>
  <c r="BI140" i="12"/>
  <c r="BJ289" i="12"/>
  <c r="BH60" i="12"/>
  <c r="BL187" i="12"/>
  <c r="BL60" i="12"/>
  <c r="BM90" i="12"/>
  <c r="BI44" i="12"/>
  <c r="BH162" i="12"/>
  <c r="BL213" i="12"/>
  <c r="BH219" i="12"/>
  <c r="BH151" i="12"/>
  <c r="BI219" i="12"/>
  <c r="BI253" i="12"/>
  <c r="BK132" i="12"/>
  <c r="BL253" i="12"/>
  <c r="BJ44" i="12"/>
  <c r="BI90" i="12"/>
  <c r="BH172" i="12"/>
  <c r="BM253" i="12"/>
  <c r="BH90" i="12"/>
  <c r="BJ132" i="12"/>
  <c r="BH213" i="12"/>
  <c r="BL132" i="12"/>
  <c r="BH126" i="12"/>
  <c r="BI172" i="12"/>
  <c r="BL287" i="12"/>
  <c r="BI287" i="12"/>
  <c r="BH253" i="12"/>
  <c r="BJ213" i="12"/>
  <c r="BL172" i="12"/>
  <c r="BI213" i="12"/>
  <c r="BJ253" i="12"/>
  <c r="BI125" i="12"/>
  <c r="BM213" i="12"/>
  <c r="BH20" i="12"/>
  <c r="BL90" i="12"/>
  <c r="BJ172" i="12"/>
  <c r="BK260" i="12"/>
  <c r="BJ287" i="12"/>
  <c r="BL165" i="12"/>
  <c r="BK44" i="12"/>
  <c r="BI20" i="12"/>
  <c r="BK20" i="12"/>
  <c r="BH16" i="12"/>
  <c r="BK97" i="12"/>
  <c r="BL263" i="12"/>
  <c r="BI261" i="12"/>
  <c r="BM216" i="12"/>
  <c r="BK261" i="12"/>
  <c r="BH261" i="12"/>
  <c r="BJ191" i="12"/>
  <c r="BJ13" i="12"/>
  <c r="BM80" i="12"/>
  <c r="BH13" i="12"/>
  <c r="BK13" i="12"/>
  <c r="BM24" i="12"/>
  <c r="BL261" i="12"/>
  <c r="BL13" i="12"/>
  <c r="BJ261" i="12"/>
  <c r="BI72" i="12"/>
  <c r="BH149" i="12"/>
  <c r="BK133" i="12"/>
  <c r="BJ177" i="12"/>
  <c r="BK109" i="12"/>
  <c r="BL208" i="12"/>
  <c r="BH177" i="12"/>
  <c r="BM277" i="12"/>
  <c r="BL225" i="12"/>
  <c r="BI94" i="12"/>
  <c r="BL151" i="12"/>
  <c r="BI166" i="12"/>
  <c r="BL277" i="12"/>
  <c r="BJ279" i="12"/>
  <c r="BH302" i="12"/>
  <c r="BH277" i="12"/>
  <c r="BI277" i="12"/>
  <c r="BJ151" i="12"/>
  <c r="BM166" i="12"/>
  <c r="BI208" i="12"/>
  <c r="BM219" i="12"/>
  <c r="BM279" i="12"/>
  <c r="BL166" i="12"/>
  <c r="BM225" i="12"/>
  <c r="BI151" i="12"/>
  <c r="BL219" i="12"/>
  <c r="BK279" i="12"/>
  <c r="BM177" i="12"/>
  <c r="BK151" i="12"/>
  <c r="BK166" i="12"/>
  <c r="BK177" i="12"/>
  <c r="BM208" i="12"/>
  <c r="BK302" i="12"/>
  <c r="BL279" i="12"/>
  <c r="BJ244" i="12"/>
  <c r="BH225" i="12"/>
  <c r="BK225" i="12"/>
  <c r="BL177" i="12"/>
  <c r="BK219" i="12"/>
  <c r="BJ166" i="12"/>
  <c r="BL119" i="12"/>
  <c r="BK214" i="12"/>
  <c r="BI232" i="12"/>
  <c r="BH125" i="12"/>
  <c r="BJ192" i="12"/>
  <c r="BI192" i="12"/>
  <c r="BL249" i="12"/>
  <c r="BK289" i="12"/>
  <c r="BK125" i="12"/>
  <c r="BH140" i="12"/>
  <c r="BM192" i="12"/>
  <c r="BK60" i="12"/>
  <c r="BK192" i="12"/>
  <c r="BL289" i="12"/>
  <c r="BL214" i="12"/>
  <c r="BK140" i="12"/>
  <c r="BL192" i="12"/>
  <c r="BI60" i="12"/>
  <c r="BL140" i="12"/>
  <c r="BI247" i="12"/>
  <c r="BJ247" i="12"/>
  <c r="BI19" i="12"/>
  <c r="BL19" i="12"/>
  <c r="BH270" i="12"/>
  <c r="BI49" i="12"/>
  <c r="BJ298" i="12"/>
  <c r="BL247" i="12"/>
  <c r="BJ20" i="12"/>
  <c r="BK247" i="12"/>
  <c r="BM55" i="12"/>
  <c r="BM49" i="12"/>
  <c r="BI79" i="12"/>
  <c r="BL298" i="12"/>
  <c r="BL68" i="12"/>
  <c r="BH203" i="12"/>
  <c r="BL168" i="12"/>
  <c r="BJ168" i="12"/>
  <c r="BM270" i="12"/>
  <c r="BK270" i="12"/>
  <c r="BI270" i="12"/>
  <c r="BI168" i="12"/>
  <c r="BM247" i="12"/>
  <c r="BM129" i="12"/>
  <c r="BH298" i="12"/>
  <c r="BH49" i="12"/>
  <c r="BM168" i="12"/>
  <c r="BH68" i="12"/>
  <c r="BK245" i="12"/>
  <c r="BK55" i="12"/>
  <c r="BH19" i="12"/>
  <c r="BJ19" i="12"/>
  <c r="BM214" i="12"/>
  <c r="BJ125" i="12"/>
  <c r="BK235" i="12"/>
  <c r="BI214" i="12"/>
  <c r="BK94" i="12"/>
  <c r="BL94" i="12"/>
  <c r="BM94" i="12"/>
  <c r="BK121" i="12"/>
  <c r="BI16" i="12"/>
  <c r="BL248" i="12"/>
  <c r="BI294" i="12"/>
  <c r="BL149" i="12"/>
  <c r="BI263" i="12"/>
  <c r="BH121" i="12"/>
  <c r="BL121" i="12"/>
  <c r="BJ149" i="12"/>
  <c r="BH252" i="12"/>
  <c r="BH24" i="12"/>
  <c r="BM121" i="12"/>
  <c r="BK80" i="12"/>
  <c r="BK263" i="12"/>
  <c r="BK294" i="12"/>
  <c r="BL294" i="12"/>
  <c r="BK149" i="12"/>
  <c r="BK59" i="12"/>
  <c r="BI248" i="12"/>
  <c r="BI121" i="12"/>
  <c r="BH216" i="12"/>
  <c r="BM263" i="12"/>
  <c r="BI187" i="12"/>
  <c r="BJ187" i="12"/>
  <c r="BK128" i="12"/>
  <c r="BH294" i="12"/>
  <c r="BH128" i="12"/>
  <c r="BK248" i="12"/>
  <c r="BI149" i="12"/>
  <c r="BM187" i="12"/>
  <c r="BM41" i="12"/>
  <c r="BJ294" i="12"/>
  <c r="BK210" i="12"/>
  <c r="BH41" i="12"/>
  <c r="BM16" i="12"/>
  <c r="BK24" i="12"/>
  <c r="BL41" i="12"/>
  <c r="BK187" i="12"/>
  <c r="BI128" i="12"/>
  <c r="BI24" i="12"/>
  <c r="BK16" i="12"/>
  <c r="BH59" i="12"/>
  <c r="BL24" i="12"/>
  <c r="BL216" i="12"/>
  <c r="BK216" i="12"/>
  <c r="BJ263" i="12"/>
  <c r="BM128" i="12"/>
  <c r="BI80" i="12"/>
  <c r="BM104" i="12"/>
  <c r="BL49" i="12"/>
  <c r="BJ34" i="12"/>
  <c r="BL97" i="12"/>
  <c r="BL174" i="12"/>
  <c r="BI292" i="12"/>
  <c r="BL204" i="12"/>
  <c r="BJ113" i="12"/>
  <c r="BK102" i="12"/>
  <c r="BL102" i="12"/>
  <c r="BK91" i="12"/>
  <c r="BK113" i="12"/>
  <c r="BJ102" i="12"/>
  <c r="BH102" i="12"/>
  <c r="BK119" i="12"/>
  <c r="BL144" i="12"/>
  <c r="BH228" i="12"/>
  <c r="BH55" i="12"/>
  <c r="BM102" i="12"/>
  <c r="BM119" i="12"/>
  <c r="BJ292" i="12"/>
  <c r="BH119" i="12"/>
  <c r="BJ119" i="12"/>
  <c r="BK292" i="12"/>
  <c r="BI34" i="12"/>
  <c r="BJ174" i="12"/>
  <c r="BH144" i="12"/>
  <c r="BK174" i="12"/>
  <c r="BJ162" i="12"/>
  <c r="BH186" i="12"/>
  <c r="BI162" i="12"/>
  <c r="BK126" i="12"/>
  <c r="BJ57" i="12"/>
  <c r="BJ23" i="12"/>
  <c r="BM157" i="12"/>
  <c r="BJ252" i="12"/>
  <c r="BI57" i="12"/>
  <c r="BL162" i="12"/>
  <c r="BL291" i="12"/>
  <c r="BL157" i="12"/>
  <c r="BH57" i="12"/>
  <c r="BI190" i="12"/>
  <c r="BJ77" i="12"/>
  <c r="BM57" i="12"/>
  <c r="BL109" i="12"/>
  <c r="BM190" i="12"/>
  <c r="BK190" i="12"/>
  <c r="BI157" i="12"/>
  <c r="BH250" i="12"/>
  <c r="BL190" i="12"/>
  <c r="BJ190" i="12"/>
  <c r="BJ126" i="12"/>
  <c r="BL81" i="12"/>
  <c r="BJ157" i="12"/>
  <c r="BL77" i="12"/>
  <c r="BL126" i="12"/>
  <c r="BL57" i="12"/>
  <c r="BH248" i="12"/>
  <c r="BJ250" i="12"/>
  <c r="BI186" i="12"/>
  <c r="BH157" i="12"/>
  <c r="BK77" i="12"/>
  <c r="BM126" i="12"/>
  <c r="BI291" i="12"/>
  <c r="BJ186" i="12"/>
  <c r="BI252" i="12"/>
  <c r="BM77" i="12"/>
  <c r="BH9" i="12"/>
  <c r="BL9" i="12"/>
  <c r="BM250" i="12"/>
  <c r="BL183" i="12"/>
  <c r="BJ9" i="12"/>
  <c r="BL18" i="12"/>
  <c r="BH18" i="12"/>
  <c r="BM18" i="12"/>
  <c r="BJ18" i="12"/>
  <c r="BK18" i="12"/>
  <c r="BI18" i="12"/>
  <c r="BM212" i="12"/>
  <c r="BL212" i="12"/>
  <c r="BH212" i="12"/>
  <c r="BK212" i="12"/>
  <c r="BJ212" i="12"/>
  <c r="BN22" i="12"/>
  <c r="BL22" i="12" s="1"/>
  <c r="BN108" i="12"/>
  <c r="BL108" i="12" s="1"/>
  <c r="BM170" i="12"/>
  <c r="BH170" i="12"/>
  <c r="BI170" i="12"/>
  <c r="BK170" i="12"/>
  <c r="BH25" i="12"/>
  <c r="BL25" i="12"/>
  <c r="BK25" i="12"/>
  <c r="BJ25" i="12"/>
  <c r="BI25" i="12"/>
  <c r="BM25" i="12"/>
  <c r="BN124" i="12"/>
  <c r="BM124" i="12" s="1"/>
  <c r="BK116" i="12"/>
  <c r="BM134" i="12"/>
  <c r="BK276" i="12"/>
  <c r="BL170" i="12"/>
  <c r="BI154" i="12"/>
  <c r="BH183" i="12"/>
  <c r="BI183" i="12"/>
  <c r="BH116" i="12"/>
  <c r="BI97" i="12"/>
  <c r="BJ68" i="12"/>
  <c r="BL71" i="12"/>
  <c r="BL276" i="12"/>
  <c r="BI134" i="12"/>
  <c r="BH232" i="12"/>
  <c r="BN30" i="12"/>
  <c r="BI45" i="12"/>
  <c r="BM167" i="12"/>
  <c r="BI17" i="12"/>
  <c r="BL260" i="12"/>
  <c r="BH132" i="12"/>
  <c r="BI174" i="12"/>
  <c r="BI221" i="12"/>
  <c r="BH244" i="12"/>
  <c r="BK208" i="12"/>
  <c r="BI144" i="12"/>
  <c r="BJ291" i="12"/>
  <c r="BM174" i="12"/>
  <c r="BK232" i="12"/>
  <c r="BI116" i="12"/>
  <c r="BJ144" i="12"/>
  <c r="BI68" i="12"/>
  <c r="BM232" i="12"/>
  <c r="BM260" i="12"/>
  <c r="BL7" i="12"/>
  <c r="BK45" i="12"/>
  <c r="BM154" i="12"/>
  <c r="BI71" i="12"/>
  <c r="BI260" i="12"/>
  <c r="BM113" i="12"/>
  <c r="BH245" i="12"/>
  <c r="BL113" i="12"/>
  <c r="BH71" i="12"/>
  <c r="BL244" i="12"/>
  <c r="BH195" i="12"/>
  <c r="BL63" i="12"/>
  <c r="BK221" i="12"/>
  <c r="BJ45" i="12"/>
  <c r="BL134" i="12"/>
  <c r="BL75" i="12"/>
  <c r="BH208" i="12"/>
  <c r="BI276" i="12"/>
  <c r="BM45" i="12"/>
  <c r="BJ170" i="12"/>
  <c r="BK71" i="12"/>
  <c r="BJ7" i="12"/>
  <c r="BL221" i="12"/>
  <c r="BL116" i="12"/>
  <c r="BJ116" i="12"/>
  <c r="BH276" i="12"/>
  <c r="BH7" i="12"/>
  <c r="BJ221" i="12"/>
  <c r="BH221" i="12"/>
  <c r="BJ245" i="12"/>
  <c r="BJ154" i="12"/>
  <c r="BI191" i="12"/>
  <c r="BI283" i="12"/>
  <c r="BH63" i="12"/>
  <c r="BK167" i="12"/>
  <c r="BH154" i="12"/>
  <c r="BK68" i="12"/>
  <c r="BJ135" i="12"/>
  <c r="BH260" i="12"/>
  <c r="BK7" i="12"/>
  <c r="BL45" i="12"/>
  <c r="BM162" i="12"/>
  <c r="BL232" i="12"/>
  <c r="BH184" i="12"/>
  <c r="BK184" i="12"/>
  <c r="BK266" i="12"/>
  <c r="BL44" i="12"/>
  <c r="BK86" i="12"/>
  <c r="BM153" i="12"/>
  <c r="BH136" i="12"/>
  <c r="BL203" i="12"/>
  <c r="BL91" i="12"/>
  <c r="BJ136" i="12"/>
  <c r="BM163" i="12"/>
  <c r="BI163" i="12"/>
  <c r="BI86" i="12"/>
  <c r="BK203" i="12"/>
  <c r="BH83" i="12"/>
  <c r="BJ84" i="12"/>
  <c r="BJ266" i="12"/>
  <c r="BH44" i="12"/>
  <c r="BL86" i="12"/>
  <c r="BK189" i="12"/>
  <c r="BH189" i="12"/>
  <c r="BJ203" i="12"/>
  <c r="BL84" i="12"/>
  <c r="BL266" i="12"/>
  <c r="BM266" i="12"/>
  <c r="BJ86" i="12"/>
  <c r="BM189" i="12"/>
  <c r="BH86" i="12"/>
  <c r="BI189" i="12"/>
  <c r="BI203" i="12"/>
  <c r="BI153" i="12"/>
  <c r="BJ50" i="12"/>
  <c r="BH84" i="12"/>
  <c r="BM136" i="12"/>
  <c r="BI84" i="12"/>
  <c r="BK153" i="12"/>
  <c r="BJ83" i="12"/>
  <c r="BK136" i="12"/>
  <c r="BI136" i="12"/>
  <c r="BL153" i="12"/>
  <c r="BM271" i="12"/>
  <c r="BJ91" i="12"/>
  <c r="BJ189" i="12"/>
  <c r="BL80" i="12"/>
  <c r="BH91" i="12"/>
  <c r="BJ150" i="12"/>
  <c r="BK84" i="12"/>
  <c r="BI50" i="12"/>
  <c r="BL282" i="12"/>
  <c r="BI266" i="12"/>
  <c r="BI273" i="12"/>
  <c r="BI91" i="12"/>
  <c r="BL83" i="12"/>
  <c r="BH80" i="12"/>
  <c r="BK83" i="12"/>
  <c r="BH163" i="12"/>
  <c r="BL103" i="12"/>
  <c r="BK103" i="12"/>
  <c r="BH103" i="12"/>
  <c r="BM103" i="12"/>
  <c r="BI103" i="12"/>
  <c r="BJ103" i="12"/>
  <c r="BN15" i="12"/>
  <c r="BL15" i="12" s="1"/>
  <c r="BJ225" i="12"/>
  <c r="BJ54" i="12"/>
  <c r="BM183" i="12"/>
  <c r="BM109" i="12"/>
  <c r="BL73" i="12"/>
  <c r="BH73" i="12"/>
  <c r="BH117" i="12"/>
  <c r="BM117" i="12"/>
  <c r="BK117" i="12"/>
  <c r="BI117" i="12"/>
  <c r="BK110" i="12"/>
  <c r="BL110" i="12"/>
  <c r="BI110" i="12"/>
  <c r="BM110" i="12"/>
  <c r="BJ110" i="12"/>
  <c r="BH110" i="12"/>
  <c r="BN61" i="12"/>
  <c r="BL61" i="12" s="1"/>
  <c r="BL211" i="12"/>
  <c r="BI211" i="12"/>
  <c r="BK211" i="12"/>
  <c r="BH211" i="12"/>
  <c r="BM211" i="12"/>
  <c r="BM133" i="12"/>
  <c r="BJ139" i="12"/>
  <c r="BJ137" i="12"/>
  <c r="BL54" i="12"/>
  <c r="BI240" i="12"/>
  <c r="BL51" i="12"/>
  <c r="BL128" i="12"/>
  <c r="BH133" i="12"/>
  <c r="BL139" i="12"/>
  <c r="BI173" i="12"/>
  <c r="BH31" i="12"/>
  <c r="BM31" i="12"/>
  <c r="BK240" i="12"/>
  <c r="BL129" i="12"/>
  <c r="BM79" i="12"/>
  <c r="BH129" i="12"/>
  <c r="BL178" i="12"/>
  <c r="BK129" i="12"/>
  <c r="BL117" i="12"/>
  <c r="BJ133" i="12"/>
  <c r="BH139" i="12"/>
  <c r="BK72" i="12"/>
  <c r="BK139" i="12"/>
  <c r="BH79" i="12"/>
  <c r="BM54" i="12"/>
  <c r="BJ62" i="12"/>
  <c r="BK217" i="12"/>
  <c r="BL133" i="12"/>
  <c r="BI139" i="12"/>
  <c r="BK79" i="12"/>
  <c r="BK51" i="12"/>
  <c r="BJ31" i="12"/>
  <c r="BL240" i="12"/>
  <c r="BJ51" i="12"/>
  <c r="BJ117" i="12"/>
  <c r="BI54" i="12"/>
  <c r="BK54" i="12"/>
  <c r="BJ79" i="12"/>
  <c r="BL31" i="12"/>
  <c r="BL106" i="12"/>
  <c r="BH240" i="12"/>
  <c r="BM240" i="12"/>
  <c r="BK31" i="12"/>
  <c r="BH51" i="12"/>
  <c r="BJ211" i="12"/>
  <c r="BN92" i="12"/>
  <c r="BL92" i="12" s="1"/>
  <c r="BN105" i="12"/>
  <c r="BL105" i="12" s="1"/>
  <c r="BH146" i="12"/>
  <c r="BM146" i="12"/>
  <c r="BK146" i="12"/>
  <c r="BM120" i="12"/>
  <c r="BI120" i="12"/>
  <c r="BN196" i="12"/>
  <c r="BL196" i="12" s="1"/>
  <c r="BN171" i="12"/>
  <c r="BL171" i="12" s="1"/>
  <c r="BL85" i="12"/>
  <c r="BK85" i="12"/>
  <c r="BJ85" i="12"/>
  <c r="BH85" i="12"/>
  <c r="BI85" i="12"/>
  <c r="BH12" i="12"/>
  <c r="BJ152" i="12"/>
  <c r="BI148" i="12"/>
  <c r="BI83" i="12"/>
  <c r="BI113" i="12"/>
  <c r="BK256" i="12"/>
  <c r="BI212" i="12"/>
  <c r="BK148" i="12"/>
  <c r="BK81" i="12"/>
  <c r="BL148" i="12"/>
  <c r="BH148" i="12"/>
  <c r="BJ299" i="12"/>
  <c r="BL112" i="12"/>
  <c r="BM223" i="12"/>
  <c r="BH153" i="12"/>
  <c r="BM7" i="12"/>
  <c r="BJ182" i="12"/>
  <c r="BI227" i="12"/>
  <c r="BM81" i="12"/>
  <c r="BI279" i="12"/>
  <c r="BJ216" i="12"/>
  <c r="BI81" i="12"/>
  <c r="BM299" i="12"/>
  <c r="BH81" i="12"/>
  <c r="BK223" i="12"/>
  <c r="BL59" i="12"/>
  <c r="BJ148" i="12"/>
  <c r="BJ59" i="12"/>
  <c r="BK299" i="12"/>
  <c r="BI299" i="12"/>
  <c r="BN158" i="12"/>
  <c r="BL158" i="12" s="1"/>
  <c r="BJ267" i="12"/>
  <c r="BI267" i="12"/>
  <c r="BN229" i="12"/>
  <c r="BL229" i="12" s="1"/>
  <c r="BN234" i="12"/>
  <c r="BJ234" i="12" s="1"/>
  <c r="BH138" i="12"/>
  <c r="BI178" i="12"/>
  <c r="BK164" i="12"/>
  <c r="BI204" i="12"/>
  <c r="BJ115" i="12"/>
  <c r="BK12" i="12"/>
  <c r="BM50" i="12"/>
  <c r="BM205" i="12"/>
  <c r="BJ210" i="12"/>
  <c r="BI138" i="12"/>
  <c r="BJ205" i="12"/>
  <c r="BL283" i="12"/>
  <c r="BI275" i="12"/>
  <c r="BK205" i="12"/>
  <c r="BI272" i="12"/>
  <c r="BL12" i="12"/>
  <c r="BH115" i="12"/>
  <c r="BJ164" i="12"/>
  <c r="BK204" i="12"/>
  <c r="BK115" i="12"/>
  <c r="BM152" i="12"/>
  <c r="BL152" i="12"/>
  <c r="BK275" i="12"/>
  <c r="BJ204" i="12"/>
  <c r="BH152" i="12"/>
  <c r="BK178" i="12"/>
  <c r="BM272" i="12"/>
  <c r="BJ283" i="12"/>
  <c r="BI135" i="12"/>
  <c r="BK135" i="12"/>
  <c r="BL156" i="12"/>
  <c r="BH256" i="12"/>
  <c r="BK283" i="12"/>
  <c r="BJ138" i="12"/>
  <c r="BI205" i="12"/>
  <c r="BK301" i="12"/>
  <c r="BI115" i="12"/>
  <c r="BL210" i="12"/>
  <c r="BL272" i="12"/>
  <c r="BL115" i="12"/>
  <c r="BH175" i="12"/>
  <c r="BL175" i="12"/>
  <c r="BL301" i="12"/>
  <c r="BJ178" i="12"/>
  <c r="BM243" i="12"/>
  <c r="BL275" i="12"/>
  <c r="BI256" i="12"/>
  <c r="BH210" i="12"/>
  <c r="BH204" i="12"/>
  <c r="BM138" i="12"/>
  <c r="BH156" i="12"/>
  <c r="BH164" i="12"/>
  <c r="BJ272" i="12"/>
  <c r="BM175" i="12"/>
  <c r="BN284" i="12"/>
  <c r="BJ284" i="12" s="1"/>
  <c r="BH178" i="12"/>
  <c r="BL138" i="12"/>
  <c r="BM210" i="12"/>
  <c r="BI164" i="12"/>
  <c r="BH205" i="12"/>
  <c r="BI156" i="12"/>
  <c r="BM135" i="12"/>
  <c r="BJ156" i="12"/>
  <c r="BK175" i="12"/>
  <c r="BM256" i="12"/>
  <c r="BH301" i="12"/>
  <c r="BI301" i="12"/>
  <c r="BJ301" i="12"/>
  <c r="BI12" i="12"/>
  <c r="BM283" i="12"/>
  <c r="BL256" i="12"/>
  <c r="BK152" i="12"/>
  <c r="BH50" i="12"/>
  <c r="BK272" i="12"/>
  <c r="BJ12" i="12"/>
  <c r="BL135" i="12"/>
  <c r="BL164" i="12"/>
  <c r="BH275" i="12"/>
  <c r="BM275" i="12"/>
  <c r="BJ175" i="12"/>
  <c r="BN246" i="12"/>
  <c r="BL246" i="12" s="1"/>
  <c r="BL122" i="12"/>
  <c r="BH122" i="12"/>
  <c r="BI122" i="12"/>
  <c r="BM122" i="12"/>
  <c r="BK122" i="12"/>
  <c r="BJ122" i="12"/>
  <c r="BN107" i="12"/>
  <c r="BL107" i="12" s="1"/>
  <c r="BL252" i="12"/>
  <c r="BJ49" i="12"/>
  <c r="BK154" i="12"/>
  <c r="BM43" i="12"/>
  <c r="BL43" i="12"/>
  <c r="BK43" i="12"/>
  <c r="BJ43" i="12"/>
  <c r="BI43" i="12"/>
  <c r="BH43" i="12"/>
  <c r="BN281" i="12"/>
  <c r="BL281" i="12" s="1"/>
  <c r="BH109" i="12"/>
  <c r="BL191" i="12"/>
  <c r="BM63" i="12"/>
  <c r="BJ73" i="12"/>
  <c r="BM88" i="12"/>
  <c r="BH191" i="12"/>
  <c r="BK88" i="12"/>
  <c r="BI73" i="12"/>
  <c r="BI88" i="12"/>
  <c r="BM85" i="12"/>
  <c r="BK73" i="12"/>
  <c r="BJ223" i="12"/>
  <c r="BK63" i="12"/>
  <c r="BK191" i="12"/>
  <c r="BL88" i="12"/>
  <c r="BM73" i="12"/>
  <c r="BL223" i="12"/>
  <c r="BJ63" i="12"/>
  <c r="BJ109" i="12"/>
  <c r="BN36" i="12"/>
  <c r="BL36" i="12" s="1"/>
  <c r="BK101" i="12"/>
  <c r="BH101" i="12"/>
  <c r="BI101" i="12"/>
  <c r="BJ101" i="12"/>
  <c r="BL101" i="12"/>
  <c r="BM101" i="12"/>
  <c r="BN300" i="12"/>
  <c r="BL300" i="12" s="1"/>
  <c r="BK106" i="12"/>
  <c r="BL245" i="12"/>
  <c r="BH106" i="12"/>
  <c r="BM106" i="12"/>
  <c r="BJ237" i="12"/>
  <c r="BJ106" i="12"/>
  <c r="BM290" i="12"/>
  <c r="BJ130" i="12"/>
  <c r="BH69" i="12"/>
  <c r="BK69" i="12"/>
  <c r="BJ69" i="12"/>
  <c r="BM69" i="12"/>
  <c r="BI69" i="12"/>
  <c r="BL69" i="12"/>
  <c r="BN82" i="12"/>
  <c r="BL82" i="12" s="1"/>
  <c r="BN258" i="12"/>
  <c r="BL258" i="12" s="1"/>
  <c r="BN278" i="12"/>
  <c r="BL278" i="12" s="1"/>
  <c r="BN296" i="12"/>
  <c r="BL296" i="12" s="1"/>
  <c r="BN199" i="12"/>
  <c r="BL199" i="12" s="1"/>
  <c r="BL125" i="12"/>
  <c r="BJ55" i="12"/>
  <c r="BL70" i="12"/>
  <c r="BL195" i="12"/>
  <c r="BK34" i="12"/>
  <c r="BJ147" i="12"/>
  <c r="BL46" i="12"/>
  <c r="BL250" i="12"/>
  <c r="BK186" i="12"/>
  <c r="BM195" i="12"/>
  <c r="BL163" i="12"/>
  <c r="BJ163" i="12"/>
  <c r="BH111" i="12"/>
  <c r="BK182" i="12"/>
  <c r="BH70" i="12"/>
  <c r="BH34" i="12"/>
  <c r="BL186" i="12"/>
  <c r="BL130" i="12"/>
  <c r="BM292" i="12"/>
  <c r="BI235" i="12"/>
  <c r="BL303" i="12"/>
  <c r="BH235" i="12"/>
  <c r="BN259" i="12"/>
  <c r="BL259" i="12" s="1"/>
  <c r="BI194" i="12"/>
  <c r="BM194" i="12"/>
  <c r="BN207" i="12"/>
  <c r="BL207" i="12" s="1"/>
  <c r="BN98" i="12"/>
  <c r="BL98" i="12" s="1"/>
  <c r="BN131" i="12"/>
  <c r="BL131" i="12" s="1"/>
  <c r="BN222" i="12"/>
  <c r="BL222" i="12" s="1"/>
  <c r="BN78" i="12"/>
  <c r="BL78" i="12" s="1"/>
  <c r="BL197" i="12"/>
  <c r="BJ197" i="12"/>
  <c r="BI197" i="12"/>
  <c r="BK197" i="12"/>
  <c r="BM197" i="12"/>
  <c r="BH197" i="12"/>
  <c r="BN285" i="12"/>
  <c r="BL285" i="12" s="1"/>
  <c r="BI226" i="12"/>
  <c r="BM226" i="12"/>
  <c r="BJ226" i="12"/>
  <c r="BK226" i="12"/>
  <c r="BH226" i="12"/>
  <c r="BJ224" i="12"/>
  <c r="BJ17" i="12"/>
  <c r="BJ288" i="12"/>
  <c r="BI27" i="12"/>
  <c r="BN230" i="12"/>
  <c r="BH230" i="12" s="1"/>
  <c r="BK291" i="12"/>
  <c r="BK17" i="12"/>
  <c r="BH27" i="12"/>
  <c r="BL288" i="12"/>
  <c r="BK50" i="12"/>
  <c r="BJ303" i="12"/>
  <c r="BK303" i="12"/>
  <c r="BI142" i="12"/>
  <c r="BK288" i="12"/>
  <c r="BK64" i="12"/>
  <c r="BI40" i="12"/>
  <c r="BL235" i="12"/>
  <c r="BJ27" i="12"/>
  <c r="BH238" i="12"/>
  <c r="BK238" i="12"/>
  <c r="BM238" i="12"/>
  <c r="BM303" i="12"/>
  <c r="BJ193" i="12"/>
  <c r="BK41" i="12"/>
  <c r="BJ41" i="12"/>
  <c r="BM291" i="12"/>
  <c r="BI303" i="12"/>
  <c r="BM40" i="12"/>
  <c r="BL40" i="12"/>
  <c r="BM142" i="12"/>
  <c r="BM288" i="12"/>
  <c r="BJ40" i="12"/>
  <c r="BH142" i="12"/>
  <c r="BI9" i="12"/>
  <c r="BM9" i="12"/>
  <c r="BI288" i="12"/>
  <c r="BK112" i="12"/>
  <c r="BK195" i="12"/>
  <c r="BM252" i="12"/>
  <c r="BJ276" i="12"/>
  <c r="BL17" i="12"/>
  <c r="BL142" i="12"/>
  <c r="BK40" i="12"/>
  <c r="BL27" i="12"/>
  <c r="BH17" i="12"/>
  <c r="BM235" i="12"/>
  <c r="BK142" i="12"/>
  <c r="BK27" i="12"/>
  <c r="BI238" i="12"/>
  <c r="BL238" i="12"/>
  <c r="BM293" i="12"/>
  <c r="BK293" i="12"/>
  <c r="BI293" i="12"/>
  <c r="BH293" i="12"/>
  <c r="BJ293" i="12"/>
  <c r="BL42" i="12"/>
  <c r="BM42" i="12"/>
  <c r="BH42" i="12"/>
  <c r="BK42" i="12"/>
  <c r="BJ42" i="12"/>
  <c r="BI42" i="12"/>
  <c r="BM286" i="12"/>
  <c r="BK286" i="12"/>
  <c r="BI286" i="12"/>
  <c r="BH286" i="12"/>
  <c r="BN161" i="12"/>
  <c r="BL161" i="12" s="1"/>
  <c r="BN255" i="12"/>
  <c r="BL255" i="12" s="1"/>
  <c r="BN180" i="12"/>
  <c r="BL180" i="12" s="1"/>
  <c r="BH26" i="12"/>
  <c r="BI137" i="12"/>
  <c r="BK227" i="12"/>
  <c r="BM184" i="12"/>
  <c r="BJ155" i="12"/>
  <c r="BK224" i="12"/>
  <c r="BL188" i="12"/>
  <c r="BJ262" i="12"/>
  <c r="BJ74" i="12"/>
  <c r="BI74" i="12"/>
  <c r="BJ215" i="12"/>
  <c r="BH179" i="12"/>
  <c r="BJ123" i="12"/>
  <c r="BK38" i="12"/>
  <c r="BI271" i="12"/>
  <c r="BK231" i="12"/>
  <c r="BL120" i="12"/>
  <c r="BH227" i="12"/>
  <c r="BJ165" i="12"/>
  <c r="BI10" i="12"/>
  <c r="BM150" i="12"/>
  <c r="BH224" i="12"/>
  <c r="BL184" i="12"/>
  <c r="BJ96" i="12"/>
  <c r="BI243" i="12"/>
  <c r="BL47" i="12"/>
  <c r="BM201" i="12"/>
  <c r="BM47" i="12"/>
  <c r="BM155" i="12"/>
  <c r="BI184" i="12"/>
  <c r="BH47" i="12"/>
  <c r="BI38" i="12"/>
  <c r="BK267" i="12"/>
  <c r="BH217" i="12"/>
  <c r="BL215" i="12"/>
  <c r="BL11" i="12"/>
  <c r="BM10" i="12"/>
  <c r="BJ26" i="12"/>
  <c r="BH100" i="12"/>
  <c r="BI35" i="12"/>
  <c r="BJ201" i="12"/>
  <c r="BL271" i="12"/>
  <c r="BL262" i="12"/>
  <c r="BM165" i="12"/>
  <c r="BJ120" i="12"/>
  <c r="BM220" i="12"/>
  <c r="BM96" i="12"/>
  <c r="BH11" i="12"/>
  <c r="BK262" i="12"/>
  <c r="BK10" i="12"/>
  <c r="BH38" i="12"/>
  <c r="BL267" i="12"/>
  <c r="BH267" i="12"/>
  <c r="BI111" i="12"/>
  <c r="BH150" i="12"/>
  <c r="BI188" i="12"/>
  <c r="BN242" i="12"/>
  <c r="BK26" i="12"/>
  <c r="BI46" i="12"/>
  <c r="BJ184" i="12"/>
  <c r="BK271" i="12"/>
  <c r="BM179" i="12"/>
  <c r="BJ100" i="12"/>
  <c r="BL35" i="12"/>
  <c r="BI201" i="12"/>
  <c r="BI224" i="12"/>
  <c r="BL179" i="12"/>
  <c r="BI123" i="12"/>
  <c r="BH35" i="12"/>
  <c r="BJ35" i="12"/>
  <c r="BK46" i="12"/>
  <c r="BH137" i="12"/>
  <c r="BM215" i="12"/>
  <c r="BI96" i="12"/>
  <c r="BM227" i="12"/>
  <c r="BM123" i="12"/>
  <c r="BJ47" i="12"/>
  <c r="BL169" i="12"/>
  <c r="BJ38" i="12"/>
  <c r="BL217" i="12"/>
  <c r="BL224" i="12"/>
  <c r="BK150" i="12"/>
  <c r="BK120" i="12"/>
  <c r="BI217" i="12"/>
  <c r="BJ10" i="12"/>
  <c r="BM169" i="12"/>
  <c r="BM262" i="12"/>
  <c r="BJ169" i="12"/>
  <c r="BK169" i="12"/>
  <c r="BJ271" i="12"/>
  <c r="BI100" i="12"/>
  <c r="BH201" i="12"/>
  <c r="BK100" i="12"/>
  <c r="BI179" i="12"/>
  <c r="BH123" i="12"/>
  <c r="BK23" i="12"/>
  <c r="BL74" i="12"/>
  <c r="BL137" i="12"/>
  <c r="BM72" i="12"/>
  <c r="BK96" i="12"/>
  <c r="BL293" i="12"/>
  <c r="BL38" i="12"/>
  <c r="BL72" i="12"/>
  <c r="BI262" i="12"/>
  <c r="BH46" i="12"/>
  <c r="BM217" i="12"/>
  <c r="BK21" i="12"/>
  <c r="BL227" i="12"/>
  <c r="BH169" i="12"/>
  <c r="BL150" i="12"/>
  <c r="BL243" i="12"/>
  <c r="BK35" i="12"/>
  <c r="BK179" i="12"/>
  <c r="BL23" i="12"/>
  <c r="BK201" i="12"/>
  <c r="BJ188" i="12"/>
  <c r="BL96" i="12"/>
  <c r="BH23" i="12"/>
  <c r="BK188" i="12"/>
  <c r="BL100" i="12"/>
  <c r="BL123" i="12"/>
  <c r="BK11" i="12"/>
  <c r="BJ286" i="12"/>
  <c r="BH74" i="12"/>
  <c r="BM74" i="12"/>
  <c r="BK137" i="12"/>
  <c r="BK47" i="12"/>
  <c r="BM267" i="12"/>
  <c r="BH120" i="12"/>
  <c r="BI165" i="12"/>
  <c r="BH188" i="12"/>
  <c r="BI268" i="12"/>
  <c r="BH10" i="12"/>
  <c r="BI26" i="12"/>
  <c r="BI231" i="12"/>
  <c r="BI11" i="12"/>
  <c r="BJ11" i="12"/>
  <c r="BJ231" i="12"/>
  <c r="BJ46" i="12"/>
  <c r="BL21" i="12"/>
  <c r="BJ72" i="12"/>
  <c r="BL231" i="12"/>
  <c r="BM21" i="12"/>
  <c r="BL160" i="12"/>
  <c r="BN56" i="12"/>
  <c r="BL56" i="12" s="1"/>
  <c r="BL198" i="12"/>
  <c r="BI198" i="12"/>
  <c r="BJ198" i="12"/>
  <c r="BM198" i="12"/>
  <c r="BH198" i="12"/>
  <c r="BK198" i="12"/>
  <c r="BN143" i="12"/>
  <c r="BL143" i="12" s="1"/>
  <c r="BN202" i="12"/>
  <c r="BL202" i="12" s="1"/>
  <c r="BN67" i="12"/>
  <c r="BL67" i="12" s="1"/>
  <c r="BN264" i="12"/>
  <c r="BL264" i="12" s="1"/>
  <c r="BJ194" i="12"/>
  <c r="BK194" i="12"/>
  <c r="BH185" i="12"/>
  <c r="BJ239" i="12"/>
  <c r="BK127" i="12"/>
  <c r="BM39" i="12"/>
  <c r="BL33" i="12"/>
  <c r="BM249" i="12"/>
  <c r="BI241" i="12"/>
  <c r="BM145" i="12"/>
  <c r="BI236" i="12"/>
  <c r="BL239" i="12"/>
  <c r="BM239" i="12"/>
  <c r="BK39" i="12"/>
  <c r="BL39" i="12"/>
  <c r="BJ146" i="12"/>
  <c r="BK185" i="12"/>
  <c r="BJ89" i="12"/>
  <c r="BH145" i="12"/>
  <c r="BL241" i="12"/>
  <c r="BM33" i="12"/>
  <c r="BK249" i="12"/>
  <c r="BH241" i="12"/>
  <c r="BJ39" i="12"/>
  <c r="BM147" i="12"/>
  <c r="BL62" i="12"/>
  <c r="BI89" i="12"/>
  <c r="BM176" i="12"/>
  <c r="BJ176" i="12"/>
  <c r="BK62" i="12"/>
  <c r="BI176" i="12"/>
  <c r="BL269" i="12"/>
  <c r="BJ127" i="12"/>
  <c r="BI239" i="12"/>
  <c r="BK155" i="12"/>
  <c r="BH33" i="12"/>
  <c r="BI6" i="12"/>
  <c r="BJ241" i="12"/>
  <c r="BH236" i="12"/>
  <c r="BL104" i="12"/>
  <c r="BH6" i="12"/>
  <c r="BH249" i="12"/>
  <c r="BH104" i="12"/>
  <c r="BM231" i="12"/>
  <c r="BJ290" i="12"/>
  <c r="BL194" i="12"/>
  <c r="BI185" i="12"/>
  <c r="BI228" i="12"/>
  <c r="BK33" i="12"/>
  <c r="BH194" i="12"/>
  <c r="BL127" i="12"/>
  <c r="BI62" i="12"/>
  <c r="BJ249" i="12"/>
  <c r="BK145" i="12"/>
  <c r="BI290" i="12"/>
  <c r="BH127" i="12"/>
  <c r="BH176" i="12"/>
  <c r="BH165" i="12"/>
  <c r="BJ185" i="12"/>
  <c r="BI269" i="12"/>
  <c r="BH155" i="12"/>
  <c r="BK239" i="12"/>
  <c r="BL147" i="12"/>
  <c r="BL89" i="12"/>
  <c r="BL176" i="12"/>
  <c r="BK6" i="12"/>
  <c r="BJ183" i="12"/>
  <c r="BK269" i="12"/>
  <c r="BJ104" i="12"/>
  <c r="BM62" i="12"/>
  <c r="BL146" i="12"/>
  <c r="BH269" i="12"/>
  <c r="BJ269" i="12"/>
  <c r="BI155" i="12"/>
  <c r="BI127" i="12"/>
  <c r="BL228" i="12"/>
  <c r="BL226" i="12"/>
  <c r="BI145" i="12"/>
  <c r="BM185" i="12"/>
  <c r="BM89" i="12"/>
  <c r="BJ236" i="12"/>
  <c r="BL6" i="12"/>
  <c r="BJ6" i="12"/>
  <c r="BK241" i="12"/>
  <c r="BL145" i="12"/>
  <c r="BM228" i="12"/>
  <c r="BJ228" i="12"/>
  <c r="BI223" i="12"/>
  <c r="BL290" i="12"/>
  <c r="BI146" i="12"/>
  <c r="BI33" i="12"/>
  <c r="BH89" i="12"/>
  <c r="BK236" i="12"/>
  <c r="BI104" i="12"/>
  <c r="BK290" i="12"/>
  <c r="BL236" i="12"/>
  <c r="BH209" i="12"/>
  <c r="BK209" i="12"/>
  <c r="BM209" i="12"/>
  <c r="BJ209" i="12"/>
  <c r="BI209" i="12"/>
  <c r="BL209" i="12"/>
  <c r="BL141" i="12"/>
  <c r="BM141" i="12"/>
  <c r="BJ141" i="12"/>
  <c r="BH141" i="12"/>
  <c r="BI141" i="12"/>
  <c r="BK141" i="12"/>
  <c r="BL34" i="12"/>
  <c r="BL173" i="12"/>
  <c r="BJ195" i="12"/>
  <c r="BK250" i="12"/>
  <c r="BL55" i="12"/>
  <c r="BK111" i="12"/>
  <c r="BL273" i="12"/>
  <c r="BJ214" i="12"/>
  <c r="BM97" i="12"/>
  <c r="BM70" i="12"/>
  <c r="BK147" i="12"/>
  <c r="BH237" i="12"/>
  <c r="BK173" i="12"/>
  <c r="BJ273" i="12"/>
  <c r="BJ220" i="12"/>
  <c r="BJ97" i="12"/>
  <c r="BM112" i="12"/>
  <c r="BI8" i="12"/>
  <c r="BM173" i="12"/>
  <c r="BH8" i="12"/>
  <c r="BL268" i="12"/>
  <c r="BL220" i="12"/>
  <c r="BL286" i="12"/>
  <c r="BJ70" i="12"/>
  <c r="BI112" i="12"/>
  <c r="BH147" i="12"/>
  <c r="BL8" i="12"/>
  <c r="BL257" i="12"/>
  <c r="BK237" i="12"/>
  <c r="BI51" i="12"/>
  <c r="BK70" i="12"/>
  <c r="BH220" i="12"/>
  <c r="BJ112" i="12"/>
  <c r="BM8" i="12"/>
  <c r="BK273" i="12"/>
  <c r="BL237" i="12"/>
  <c r="BH268" i="12"/>
  <c r="BJ173" i="12"/>
  <c r="BM268" i="12"/>
  <c r="BI220" i="12"/>
  <c r="BK8" i="12"/>
  <c r="BH273" i="12"/>
  <c r="BJ268" i="12"/>
  <c r="BI237" i="12"/>
  <c r="BM64" i="12"/>
  <c r="BM130" i="12"/>
  <c r="BH130" i="12"/>
  <c r="BK130" i="12"/>
  <c r="BH94" i="12"/>
  <c r="BJ88" i="12"/>
  <c r="BM111" i="12"/>
  <c r="BJ243" i="12"/>
  <c r="BK156" i="12"/>
  <c r="BM160" i="12"/>
  <c r="BH160" i="12"/>
  <c r="BH243" i="12"/>
  <c r="BJ111" i="12"/>
  <c r="BI257" i="12"/>
  <c r="BJ257" i="12"/>
  <c r="BK257" i="12"/>
  <c r="BJ90" i="12"/>
  <c r="BI160" i="12"/>
  <c r="BM282" i="12"/>
  <c r="BL64" i="12"/>
  <c r="BM257" i="12"/>
  <c r="BL28" i="12"/>
  <c r="BJ28" i="12"/>
  <c r="BI28" i="12"/>
  <c r="BM28" i="12"/>
  <c r="BK28" i="12"/>
  <c r="BH28" i="12"/>
  <c r="BM23" i="12"/>
  <c r="BM26" i="12"/>
  <c r="BL193" i="12"/>
  <c r="BJ160" i="12"/>
  <c r="BL292" i="12"/>
  <c r="BM289" i="12"/>
  <c r="BI289" i="12"/>
  <c r="BJ282" i="12"/>
  <c r="BH287" i="12"/>
  <c r="BK287" i="12"/>
  <c r="BL29" i="12"/>
  <c r="BH29" i="12"/>
  <c r="BK29" i="12"/>
  <c r="BM29" i="12"/>
  <c r="BI29" i="12"/>
  <c r="BJ29" i="12"/>
  <c r="BN52" i="12"/>
  <c r="BL52" i="12" s="1"/>
  <c r="BN159" i="12"/>
  <c r="BL159" i="12" s="1"/>
  <c r="BN274" i="12"/>
  <c r="BJ274" i="12" s="1"/>
  <c r="BN76" i="12"/>
  <c r="BL76" i="12" s="1"/>
  <c r="BK200" i="12"/>
  <c r="BJ200" i="12"/>
  <c r="BM200" i="12"/>
  <c r="BL200" i="12"/>
  <c r="BH200" i="12"/>
  <c r="BI200" i="12"/>
  <c r="BH206" i="12"/>
  <c r="BM206" i="12"/>
  <c r="BK206" i="12"/>
  <c r="BL206" i="12"/>
  <c r="BI206" i="12"/>
  <c r="BJ206" i="12"/>
  <c r="BH254" i="12"/>
  <c r="BM254" i="12"/>
  <c r="BK254" i="12"/>
  <c r="BL254" i="12"/>
  <c r="BK118" i="12"/>
  <c r="BN32" i="12"/>
  <c r="BL32" i="12" s="1"/>
  <c r="BH118" i="12"/>
  <c r="BL118" i="12"/>
  <c r="BJ254" i="12"/>
  <c r="BJ118" i="12"/>
  <c r="BM118" i="12"/>
  <c r="BI193" i="12"/>
  <c r="BK193" i="12"/>
  <c r="BM193" i="12"/>
  <c r="BN233" i="12"/>
  <c r="BL233" i="12" s="1"/>
  <c r="BM298" i="12"/>
  <c r="BI298" i="12"/>
  <c r="BN14" i="12"/>
  <c r="BL14" i="12" s="1"/>
  <c r="BH282" i="12"/>
  <c r="BI282" i="12"/>
  <c r="BJ64" i="12"/>
  <c r="BI64" i="12"/>
  <c r="BN99" i="12"/>
  <c r="BL99" i="12" s="1"/>
  <c r="BC257" i="12"/>
  <c r="BE257" i="12"/>
  <c r="BG294" i="12"/>
  <c r="BC294" i="12" s="1"/>
  <c r="BG269" i="12"/>
  <c r="BE269" i="12" s="1"/>
  <c r="BG302" i="12"/>
  <c r="BE302" i="12" s="1"/>
  <c r="BE297" i="12"/>
  <c r="BD297" i="12"/>
  <c r="BG262" i="12"/>
  <c r="BC262" i="12" s="1"/>
  <c r="BG271" i="12"/>
  <c r="BA297" i="12"/>
  <c r="BG299" i="12"/>
  <c r="BE299" i="12" s="1"/>
  <c r="BG264" i="12"/>
  <c r="BE264" i="12" s="1"/>
  <c r="BC297" i="12"/>
  <c r="BG272" i="12"/>
  <c r="BG292" i="12"/>
  <c r="BE292" i="12" s="1"/>
  <c r="BB297" i="12"/>
  <c r="BG276" i="12"/>
  <c r="BC276" i="12" s="1"/>
  <c r="BG274" i="12"/>
  <c r="BC274" i="12" s="1"/>
  <c r="BG286" i="12"/>
  <c r="BE286" i="12" s="1"/>
  <c r="BG267" i="12"/>
  <c r="BC267" i="12" s="1"/>
  <c r="BF257" i="12"/>
  <c r="BD257" i="12"/>
  <c r="BA257" i="12"/>
  <c r="BC3" i="1"/>
  <c r="AZ314" i="12" l="1"/>
  <c r="AW314" i="12" s="1"/>
  <c r="AZ312" i="12"/>
  <c r="AZ317" i="12"/>
  <c r="AZ329" i="12"/>
  <c r="AX329" i="12" s="1"/>
  <c r="AZ313" i="12"/>
  <c r="AZ304" i="12"/>
  <c r="AV304" i="12" s="1"/>
  <c r="BJ61" i="12"/>
  <c r="BM61" i="12"/>
  <c r="BK61" i="12"/>
  <c r="BH124" i="12"/>
  <c r="BJ230" i="12"/>
  <c r="BK158" i="12"/>
  <c r="BJ158" i="12"/>
  <c r="BI158" i="12"/>
  <c r="BJ124" i="12"/>
  <c r="BM108" i="12"/>
  <c r="BK108" i="12"/>
  <c r="BJ108" i="12"/>
  <c r="BI108" i="12"/>
  <c r="BH108" i="12"/>
  <c r="BI124" i="12"/>
  <c r="BI30" i="12"/>
  <c r="BM30" i="12"/>
  <c r="BH30" i="12"/>
  <c r="BK30" i="12"/>
  <c r="BI22" i="12"/>
  <c r="BM22" i="12"/>
  <c r="BK22" i="12"/>
  <c r="BJ22" i="12"/>
  <c r="BH22" i="12"/>
  <c r="BL124" i="12"/>
  <c r="BJ30" i="12"/>
  <c r="BK124" i="12"/>
  <c r="BL30" i="12"/>
  <c r="BJ229" i="12"/>
  <c r="BJ196" i="12"/>
  <c r="BI15" i="12"/>
  <c r="BJ15" i="12"/>
  <c r="BM15" i="12"/>
  <c r="BH15" i="12"/>
  <c r="BK15" i="12"/>
  <c r="BN218" i="12"/>
  <c r="BL218" i="12" s="1"/>
  <c r="BH61" i="12"/>
  <c r="BI61" i="12"/>
  <c r="BM230" i="12"/>
  <c r="BI230" i="12"/>
  <c r="BI171" i="12"/>
  <c r="BJ171" i="12"/>
  <c r="BM171" i="12"/>
  <c r="BK171" i="12"/>
  <c r="BH171" i="12"/>
  <c r="BJ180" i="12"/>
  <c r="BH105" i="12"/>
  <c r="BK105" i="12"/>
  <c r="BM105" i="12"/>
  <c r="BI105" i="12"/>
  <c r="BJ105" i="12"/>
  <c r="BK230" i="12"/>
  <c r="BM196" i="12"/>
  <c r="BK196" i="12"/>
  <c r="BI196" i="12"/>
  <c r="BH196" i="12"/>
  <c r="BM92" i="12"/>
  <c r="BI92" i="12"/>
  <c r="BJ92" i="12"/>
  <c r="BK92" i="12"/>
  <c r="BH92" i="12"/>
  <c r="BH255" i="12"/>
  <c r="BI234" i="12"/>
  <c r="BK234" i="12"/>
  <c r="BH234" i="12"/>
  <c r="BM234" i="12"/>
  <c r="BM229" i="12"/>
  <c r="BK229" i="12"/>
  <c r="BI229" i="12"/>
  <c r="BH229" i="12"/>
  <c r="BL284" i="12"/>
  <c r="BH284" i="12"/>
  <c r="BI284" i="12"/>
  <c r="BK284" i="12"/>
  <c r="BM284" i="12"/>
  <c r="BL234" i="12"/>
  <c r="BH158" i="12"/>
  <c r="BM158" i="12"/>
  <c r="BJ255" i="12"/>
  <c r="BM107" i="12"/>
  <c r="BI107" i="12"/>
  <c r="BH107" i="12"/>
  <c r="BJ107" i="12"/>
  <c r="BK107" i="12"/>
  <c r="BJ246" i="12"/>
  <c r="BH246" i="12"/>
  <c r="BI246" i="12"/>
  <c r="BK246" i="12"/>
  <c r="BM246" i="12"/>
  <c r="BI281" i="12"/>
  <c r="BK281" i="12"/>
  <c r="BH281" i="12"/>
  <c r="BM281" i="12"/>
  <c r="BJ281" i="12"/>
  <c r="BM300" i="12"/>
  <c r="BH300" i="12"/>
  <c r="BK300" i="12"/>
  <c r="BI300" i="12"/>
  <c r="BJ300" i="12"/>
  <c r="BM36" i="12"/>
  <c r="BJ36" i="12"/>
  <c r="BI36" i="12"/>
  <c r="BK36" i="12"/>
  <c r="BH36" i="12"/>
  <c r="BJ199" i="12"/>
  <c r="BI199" i="12"/>
  <c r="BM199" i="12"/>
  <c r="BH199" i="12"/>
  <c r="BK199" i="12"/>
  <c r="BM82" i="12"/>
  <c r="BH82" i="12"/>
  <c r="BI82" i="12"/>
  <c r="BK82" i="12"/>
  <c r="BJ82" i="12"/>
  <c r="BJ296" i="12"/>
  <c r="BI296" i="12"/>
  <c r="BK296" i="12"/>
  <c r="BH296" i="12"/>
  <c r="BM296" i="12"/>
  <c r="BK278" i="12"/>
  <c r="BI278" i="12"/>
  <c r="BM278" i="12"/>
  <c r="BH278" i="12"/>
  <c r="BJ278" i="12"/>
  <c r="BI258" i="12"/>
  <c r="BK258" i="12"/>
  <c r="BH258" i="12"/>
  <c r="BJ258" i="12"/>
  <c r="BM258" i="12"/>
  <c r="BL230" i="12"/>
  <c r="BK259" i="12"/>
  <c r="BI259" i="12"/>
  <c r="BJ259" i="12"/>
  <c r="BH259" i="12"/>
  <c r="BM259" i="12"/>
  <c r="BJ222" i="12"/>
  <c r="BI222" i="12"/>
  <c r="BK222" i="12"/>
  <c r="BM222" i="12"/>
  <c r="BH222" i="12"/>
  <c r="BK131" i="12"/>
  <c r="BJ131" i="12"/>
  <c r="BI131" i="12"/>
  <c r="BH131" i="12"/>
  <c r="BM131" i="12"/>
  <c r="BH98" i="12"/>
  <c r="BJ98" i="12"/>
  <c r="BK98" i="12"/>
  <c r="BI98" i="12"/>
  <c r="BM98" i="12"/>
  <c r="BM285" i="12"/>
  <c r="BJ285" i="12"/>
  <c r="BI285" i="12"/>
  <c r="BK285" i="12"/>
  <c r="BH285" i="12"/>
  <c r="BM78" i="12"/>
  <c r="BJ78" i="12"/>
  <c r="BH78" i="12"/>
  <c r="BI78" i="12"/>
  <c r="BK78" i="12"/>
  <c r="BH207" i="12"/>
  <c r="BI207" i="12"/>
  <c r="BM207" i="12"/>
  <c r="BK207" i="12"/>
  <c r="BJ207" i="12"/>
  <c r="BM180" i="12"/>
  <c r="BI180" i="12"/>
  <c r="BH180" i="12"/>
  <c r="BK180" i="12"/>
  <c r="BJ143" i="12"/>
  <c r="BN114" i="12"/>
  <c r="BL114" i="12" s="1"/>
  <c r="BN181" i="12"/>
  <c r="BM255" i="12"/>
  <c r="BI255" i="12"/>
  <c r="BK255" i="12"/>
  <c r="BI242" i="12"/>
  <c r="BM242" i="12"/>
  <c r="BK242" i="12"/>
  <c r="BH242" i="12"/>
  <c r="BJ242" i="12"/>
  <c r="BL242" i="12"/>
  <c r="BJ161" i="12"/>
  <c r="BM161" i="12"/>
  <c r="BI161" i="12"/>
  <c r="BK161" i="12"/>
  <c r="BH161" i="12"/>
  <c r="BJ264" i="12"/>
  <c r="BH264" i="12"/>
  <c r="BK264" i="12"/>
  <c r="BM264" i="12"/>
  <c r="BI264" i="12"/>
  <c r="BM67" i="12"/>
  <c r="BH67" i="12"/>
  <c r="BK67" i="12"/>
  <c r="BJ67" i="12"/>
  <c r="BI67" i="12"/>
  <c r="BK202" i="12"/>
  <c r="BJ202" i="12"/>
  <c r="BM202" i="12"/>
  <c r="BH202" i="12"/>
  <c r="BI202" i="12"/>
  <c r="BK143" i="12"/>
  <c r="BM143" i="12"/>
  <c r="BI143" i="12"/>
  <c r="BH143" i="12"/>
  <c r="BK56" i="12"/>
  <c r="BH56" i="12"/>
  <c r="BJ56" i="12"/>
  <c r="BM56" i="12"/>
  <c r="BI56" i="12"/>
  <c r="BJ76" i="12"/>
  <c r="BC302" i="12"/>
  <c r="BN66" i="12"/>
  <c r="BL66" i="12" s="1"/>
  <c r="BM99" i="12"/>
  <c r="BH99" i="12"/>
  <c r="BJ99" i="12"/>
  <c r="BK99" i="12"/>
  <c r="BI99" i="12"/>
  <c r="BM14" i="12"/>
  <c r="BJ14" i="12"/>
  <c r="BH14" i="12"/>
  <c r="BK14" i="12"/>
  <c r="BI14" i="12"/>
  <c r="BM52" i="12"/>
  <c r="BK52" i="12"/>
  <c r="BI52" i="12"/>
  <c r="BH52" i="12"/>
  <c r="BJ52" i="12"/>
  <c r="BN295" i="12"/>
  <c r="BL295" i="12" s="1"/>
  <c r="BM76" i="12"/>
  <c r="BK76" i="12"/>
  <c r="BH76" i="12"/>
  <c r="BI76" i="12"/>
  <c r="BK233" i="12"/>
  <c r="BH233" i="12"/>
  <c r="BM233" i="12"/>
  <c r="BJ233" i="12"/>
  <c r="BI233" i="12"/>
  <c r="BJ32" i="12"/>
  <c r="BK32" i="12"/>
  <c r="BI32" i="12"/>
  <c r="BM32" i="12"/>
  <c r="BH32" i="12"/>
  <c r="BN265" i="12"/>
  <c r="BL265" i="12" s="1"/>
  <c r="BL274" i="12"/>
  <c r="BK274" i="12"/>
  <c r="BH274" i="12"/>
  <c r="BM274" i="12"/>
  <c r="BI274" i="12"/>
  <c r="BN280" i="12"/>
  <c r="BL280" i="12" s="1"/>
  <c r="BN87" i="12"/>
  <c r="BL87" i="12" s="1"/>
  <c r="BH159" i="12"/>
  <c r="BM159" i="12"/>
  <c r="BJ159" i="12"/>
  <c r="BI159" i="12"/>
  <c r="BK159" i="12"/>
  <c r="BC286" i="12"/>
  <c r="BC272" i="12"/>
  <c r="BD272" i="12"/>
  <c r="BB272" i="12"/>
  <c r="BF272" i="12"/>
  <c r="BA272" i="12"/>
  <c r="BG260" i="12"/>
  <c r="BE260" i="12" s="1"/>
  <c r="BG289" i="12"/>
  <c r="BE276" i="12"/>
  <c r="BA276" i="12"/>
  <c r="BB276" i="12"/>
  <c r="BD276" i="12"/>
  <c r="BF276" i="12"/>
  <c r="BG287" i="12"/>
  <c r="BE287" i="12" s="1"/>
  <c r="BG301" i="12"/>
  <c r="BE301" i="12" s="1"/>
  <c r="BG261" i="12"/>
  <c r="BE261" i="12" s="1"/>
  <c r="BC269" i="12"/>
  <c r="BA269" i="12"/>
  <c r="BF269" i="12"/>
  <c r="BB269" i="12"/>
  <c r="BD269" i="12"/>
  <c r="Q192" i="12"/>
  <c r="O192" i="12" s="1"/>
  <c r="BG280" i="12"/>
  <c r="BE280" i="12" s="1"/>
  <c r="BF271" i="12"/>
  <c r="BA271" i="12"/>
  <c r="BD271" i="12"/>
  <c r="BB271" i="12"/>
  <c r="BG270" i="12"/>
  <c r="BE270" i="12" s="1"/>
  <c r="BG279" i="12"/>
  <c r="BE279" i="12" s="1"/>
  <c r="BG255" i="12"/>
  <c r="BE255" i="12" s="1"/>
  <c r="BG273" i="12"/>
  <c r="BE273" i="12" s="1"/>
  <c r="BE262" i="12"/>
  <c r="BD262" i="12"/>
  <c r="BF262" i="12"/>
  <c r="BA262" i="12"/>
  <c r="BB262" i="12"/>
  <c r="Q55" i="12"/>
  <c r="O55" i="12" s="1"/>
  <c r="BG259" i="12"/>
  <c r="BE259" i="12" s="1"/>
  <c r="Q278" i="12"/>
  <c r="O278" i="12" s="1"/>
  <c r="Q120" i="12"/>
  <c r="O120" i="12" s="1"/>
  <c r="BG277" i="12"/>
  <c r="BE277" i="12" s="1"/>
  <c r="BF286" i="12"/>
  <c r="BA286" i="12"/>
  <c r="BB286" i="12"/>
  <c r="BD286" i="12"/>
  <c r="BG275" i="12"/>
  <c r="BE275" i="12" s="1"/>
  <c r="Q71" i="12"/>
  <c r="O71" i="12" s="1"/>
  <c r="BG256" i="12"/>
  <c r="BE256" i="12" s="1"/>
  <c r="BG265" i="12"/>
  <c r="BE265" i="12" s="1"/>
  <c r="BC264" i="12"/>
  <c r="BD264" i="12"/>
  <c r="BA264" i="12"/>
  <c r="BF264" i="12"/>
  <c r="BB264" i="12"/>
  <c r="BG258" i="12"/>
  <c r="BE258" i="12" s="1"/>
  <c r="BG288" i="12"/>
  <c r="Q223" i="12"/>
  <c r="BG293" i="12"/>
  <c r="BE293" i="12" s="1"/>
  <c r="Q87" i="12"/>
  <c r="O87" i="12" s="1"/>
  <c r="BG284" i="12"/>
  <c r="BE284" i="12" s="1"/>
  <c r="BG278" i="12"/>
  <c r="BG300" i="12"/>
  <c r="BE300" i="12" s="1"/>
  <c r="BB302" i="12"/>
  <c r="BA302" i="12"/>
  <c r="BF302" i="12"/>
  <c r="BD302" i="12"/>
  <c r="BG268" i="12"/>
  <c r="BE268" i="12" s="1"/>
  <c r="BG295" i="12"/>
  <c r="BE295" i="12" s="1"/>
  <c r="BE274" i="12"/>
  <c r="BA274" i="12"/>
  <c r="BF274" i="12"/>
  <c r="BB274" i="12"/>
  <c r="BD274" i="12"/>
  <c r="BG266" i="12"/>
  <c r="BE266" i="12" s="1"/>
  <c r="BG291" i="12"/>
  <c r="BE291" i="12" s="1"/>
  <c r="BG263" i="12"/>
  <c r="BE263" i="12" s="1"/>
  <c r="BC299" i="12"/>
  <c r="BA299" i="12"/>
  <c r="BD299" i="12"/>
  <c r="BB299" i="12"/>
  <c r="BF299" i="12"/>
  <c r="BC271" i="12"/>
  <c r="BG298" i="12"/>
  <c r="BE298" i="12" s="1"/>
  <c r="BG282" i="12"/>
  <c r="BE282" i="12" s="1"/>
  <c r="BC292" i="12"/>
  <c r="BA292" i="12"/>
  <c r="BB292" i="12"/>
  <c r="BD292" i="12"/>
  <c r="BF292" i="12"/>
  <c r="Q216" i="12"/>
  <c r="O216" i="12" s="1"/>
  <c r="BE271" i="12"/>
  <c r="BG290" i="12"/>
  <c r="BE290" i="12" s="1"/>
  <c r="BG296" i="12"/>
  <c r="BE296" i="12" s="1"/>
  <c r="BG281" i="12"/>
  <c r="BE281" i="12" s="1"/>
  <c r="BE267" i="12"/>
  <c r="BD267" i="12"/>
  <c r="BA267" i="12"/>
  <c r="BB267" i="12"/>
  <c r="BF267" i="12"/>
  <c r="BG303" i="12"/>
  <c r="BE303" i="12" s="1"/>
  <c r="BG285" i="12"/>
  <c r="BE285" i="12" s="1"/>
  <c r="BE272" i="12"/>
  <c r="BG283" i="12"/>
  <c r="BE283" i="12" s="1"/>
  <c r="BE294" i="12"/>
  <c r="BD294" i="12"/>
  <c r="BB294" i="12"/>
  <c r="BA294" i="12"/>
  <c r="BF294" i="12"/>
  <c r="BE3" i="1"/>
  <c r="BG105" i="12"/>
  <c r="BG146" i="12"/>
  <c r="BG137" i="12"/>
  <c r="BE137" i="12" s="1"/>
  <c r="BG154" i="12"/>
  <c r="BG97" i="12"/>
  <c r="BG170" i="12"/>
  <c r="BG210" i="12"/>
  <c r="BE210" i="12" s="1"/>
  <c r="BG73" i="12"/>
  <c r="BG178" i="12"/>
  <c r="BG194" i="12"/>
  <c r="BE194" i="12" s="1"/>
  <c r="BG65" i="12"/>
  <c r="BG162" i="12"/>
  <c r="BG133" i="12"/>
  <c r="BE133" i="12" s="1"/>
  <c r="BG89" i="12"/>
  <c r="BG202" i="12"/>
  <c r="BE202" i="12" s="1"/>
  <c r="BG113" i="12"/>
  <c r="BE113" i="12" s="1"/>
  <c r="BG81" i="12"/>
  <c r="BE81" i="12" s="1"/>
  <c r="BG186" i="12"/>
  <c r="BE186" i="12" s="1"/>
  <c r="BG223" i="12"/>
  <c r="BG12" i="12"/>
  <c r="BE12" i="12" s="1"/>
  <c r="Q10" i="12"/>
  <c r="BG27" i="12"/>
  <c r="BE27" i="12" s="1"/>
  <c r="BG40" i="12"/>
  <c r="BE40" i="12" s="1"/>
  <c r="BG192" i="12"/>
  <c r="BG236" i="12"/>
  <c r="BG203" i="12"/>
  <c r="BE203" i="12" s="1"/>
  <c r="BG244" i="12"/>
  <c r="BG103" i="12"/>
  <c r="BE103" i="12" s="1"/>
  <c r="BG217" i="12"/>
  <c r="BG171" i="12"/>
  <c r="BE171" i="12" s="1"/>
  <c r="BG122" i="12"/>
  <c r="BE122" i="12" s="1"/>
  <c r="BG66" i="12"/>
  <c r="BG245" i="12"/>
  <c r="BG53" i="12"/>
  <c r="BG52" i="12"/>
  <c r="BG220" i="12"/>
  <c r="BG68" i="12"/>
  <c r="BG131" i="12"/>
  <c r="BG196" i="12"/>
  <c r="BG254" i="12"/>
  <c r="BE254" i="12" s="1"/>
  <c r="BG233" i="12"/>
  <c r="BE233" i="12" s="1"/>
  <c r="BG74" i="12"/>
  <c r="BG222" i="12"/>
  <c r="BG114" i="12"/>
  <c r="BG240" i="12"/>
  <c r="BG218" i="12"/>
  <c r="BE218" i="12" s="1"/>
  <c r="BG155" i="12"/>
  <c r="BE155" i="12" s="1"/>
  <c r="BG234" i="12"/>
  <c r="BE234" i="12" s="1"/>
  <c r="Q97" i="12"/>
  <c r="Q6" i="12"/>
  <c r="Q136" i="12"/>
  <c r="O136" i="12" s="1"/>
  <c r="Q73" i="12"/>
  <c r="Q185" i="12"/>
  <c r="Q101" i="12"/>
  <c r="BG96" i="12"/>
  <c r="BE96" i="12" s="1"/>
  <c r="BG232" i="12"/>
  <c r="BE232" i="12" s="1"/>
  <c r="BG17" i="12"/>
  <c r="BE17" i="12" s="1"/>
  <c r="BG71" i="12"/>
  <c r="BG39" i="12"/>
  <c r="BG124" i="12"/>
  <c r="BG107" i="12"/>
  <c r="BG77" i="12"/>
  <c r="BE77" i="12" s="1"/>
  <c r="BG177" i="12"/>
  <c r="BG161" i="12"/>
  <c r="BE161" i="12" s="1"/>
  <c r="BG26" i="12"/>
  <c r="BG247" i="12"/>
  <c r="BG51" i="12"/>
  <c r="BG111" i="12"/>
  <c r="BG229" i="12"/>
  <c r="BG221" i="12"/>
  <c r="BG179" i="12"/>
  <c r="BE179" i="12" s="1"/>
  <c r="BG72" i="12"/>
  <c r="BG56" i="12"/>
  <c r="BG95" i="12"/>
  <c r="BG48" i="12"/>
  <c r="BG252" i="12"/>
  <c r="BG109" i="12"/>
  <c r="BE109" i="12" s="1"/>
  <c r="BG82" i="12"/>
  <c r="BE82" i="12" s="1"/>
  <c r="BG64" i="12"/>
  <c r="BG169" i="12"/>
  <c r="BE169" i="12" s="1"/>
  <c r="BG190" i="12"/>
  <c r="BE190" i="12" s="1"/>
  <c r="BG132" i="12"/>
  <c r="BE132" i="12" s="1"/>
  <c r="BG206" i="12"/>
  <c r="BG21" i="12"/>
  <c r="BG29" i="12"/>
  <c r="BE29" i="12" s="1"/>
  <c r="BG106" i="12"/>
  <c r="BE106" i="12" s="1"/>
  <c r="BG22" i="12"/>
  <c r="BE22" i="12" s="1"/>
  <c r="BG230" i="12"/>
  <c r="BE230" i="12" s="1"/>
  <c r="BG243" i="12"/>
  <c r="BG167" i="12"/>
  <c r="BG85" i="12"/>
  <c r="BE85" i="12" s="1"/>
  <c r="BG242" i="12"/>
  <c r="BE242" i="12" s="1"/>
  <c r="BG45" i="12"/>
  <c r="BE45" i="12" s="1"/>
  <c r="BG8" i="12"/>
  <c r="BG213" i="12"/>
  <c r="BG227" i="12"/>
  <c r="BG176" i="12"/>
  <c r="BG102" i="12"/>
  <c r="BE102" i="12" s="1"/>
  <c r="BG224" i="12"/>
  <c r="BE224" i="12" s="1"/>
  <c r="BG118" i="12"/>
  <c r="BE118" i="12" s="1"/>
  <c r="BG127" i="12"/>
  <c r="BG188" i="12"/>
  <c r="BG200" i="12"/>
  <c r="BG150" i="12"/>
  <c r="BG92" i="12"/>
  <c r="BG185" i="12"/>
  <c r="BE185" i="12" s="1"/>
  <c r="BG78" i="12"/>
  <c r="BG24" i="12"/>
  <c r="BE24" i="12" s="1"/>
  <c r="BG216" i="12"/>
  <c r="BE216" i="12" s="1"/>
  <c r="BG165" i="12"/>
  <c r="Q16" i="12"/>
  <c r="BG34" i="12"/>
  <c r="BG142" i="12"/>
  <c r="BE142" i="12" s="1"/>
  <c r="BG15" i="12"/>
  <c r="BE15" i="12" s="1"/>
  <c r="BG152" i="12"/>
  <c r="BE152" i="12" s="1"/>
  <c r="BG99" i="12"/>
  <c r="BG201" i="12"/>
  <c r="BE201" i="12" s="1"/>
  <c r="BG205" i="12"/>
  <c r="BE205" i="12" s="1"/>
  <c r="BG76" i="12"/>
  <c r="BG164" i="12"/>
  <c r="BG37" i="12"/>
  <c r="BE37" i="12" s="1"/>
  <c r="BG104" i="12"/>
  <c r="BE104" i="12" s="1"/>
  <c r="BG125" i="12"/>
  <c r="BG238" i="12"/>
  <c r="BE238" i="12" s="1"/>
  <c r="BG54" i="12"/>
  <c r="BG212" i="12"/>
  <c r="BG63" i="12"/>
  <c r="BG20" i="12"/>
  <c r="BG143" i="12"/>
  <c r="BE143" i="12" s="1"/>
  <c r="BG36" i="12"/>
  <c r="BE36" i="12" s="1"/>
  <c r="BG136" i="12"/>
  <c r="Q250" i="12"/>
  <c r="O250" i="12" s="1"/>
  <c r="BG86" i="12"/>
  <c r="BG157" i="12"/>
  <c r="BG197" i="12"/>
  <c r="BE197" i="12" s="1"/>
  <c r="BG16" i="12"/>
  <c r="BG110" i="12"/>
  <c r="BE110" i="12" s="1"/>
  <c r="BG208" i="12"/>
  <c r="BG75" i="12"/>
  <c r="BE75" i="12" s="1"/>
  <c r="BG18" i="12"/>
  <c r="BG253" i="12"/>
  <c r="BG50" i="12"/>
  <c r="BG57" i="12"/>
  <c r="BE57" i="12" s="1"/>
  <c r="Q53" i="12"/>
  <c r="O53" i="12" s="1"/>
  <c r="Q114" i="12"/>
  <c r="O114" i="12" s="1"/>
  <c r="Q99" i="12"/>
  <c r="BG148" i="12"/>
  <c r="BG62" i="12"/>
  <c r="BE62" i="12" s="1"/>
  <c r="BG158" i="12"/>
  <c r="BE158" i="12" s="1"/>
  <c r="BG47" i="12"/>
  <c r="BG231" i="12"/>
  <c r="BE231" i="12" s="1"/>
  <c r="BG55" i="12"/>
  <c r="BG189" i="12"/>
  <c r="BG163" i="12"/>
  <c r="BE163" i="12" s="1"/>
  <c r="BG43" i="12"/>
  <c r="BG87" i="12"/>
  <c r="BG101" i="12"/>
  <c r="BE101" i="12" s="1"/>
  <c r="BG94" i="12"/>
  <c r="BE94" i="12" s="1"/>
  <c r="BG30" i="12"/>
  <c r="BE30" i="12" s="1"/>
  <c r="BG182" i="12"/>
  <c r="BG32" i="12"/>
  <c r="BG180" i="12"/>
  <c r="BG151" i="12"/>
  <c r="BG128" i="12"/>
  <c r="BE128" i="12" s="1"/>
  <c r="BG49" i="12"/>
  <c r="BE49" i="12" s="1"/>
  <c r="BG199" i="12"/>
  <c r="BG112" i="12"/>
  <c r="BG145" i="12"/>
  <c r="BG121" i="12"/>
  <c r="BG46" i="12"/>
  <c r="BG83" i="12"/>
  <c r="BG187" i="12"/>
  <c r="BG79" i="12"/>
  <c r="BG129" i="12"/>
  <c r="BG11" i="12"/>
  <c r="BG149" i="12"/>
  <c r="BG6" i="12"/>
  <c r="BG181" i="12"/>
  <c r="BG235" i="12"/>
  <c r="BG168" i="12"/>
  <c r="BG98" i="12"/>
  <c r="BG135" i="12"/>
  <c r="BE135" i="12" s="1"/>
  <c r="BG58" i="12"/>
  <c r="BG139" i="12"/>
  <c r="BG184" i="12"/>
  <c r="BG191" i="12"/>
  <c r="BG116" i="12"/>
  <c r="BG80" i="12"/>
  <c r="BE80" i="12" s="1"/>
  <c r="BG228" i="12"/>
  <c r="BG249" i="12"/>
  <c r="BE249" i="12" s="1"/>
  <c r="BG9" i="12"/>
  <c r="BE9" i="12" s="1"/>
  <c r="BG60" i="12"/>
  <c r="BE60" i="12" s="1"/>
  <c r="BG100" i="12"/>
  <c r="BE100" i="12" s="1"/>
  <c r="BG160" i="12"/>
  <c r="BG25" i="12"/>
  <c r="BG126" i="12"/>
  <c r="BG10" i="12"/>
  <c r="BG130" i="12"/>
  <c r="BE130" i="12" s="1"/>
  <c r="BG248" i="12"/>
  <c r="BE248" i="12" s="1"/>
  <c r="Q8" i="12"/>
  <c r="Q19" i="12"/>
  <c r="O19" i="12" s="1"/>
  <c r="Q131" i="12"/>
  <c r="Q49" i="12"/>
  <c r="Q92" i="12"/>
  <c r="O92" i="12" s="1"/>
  <c r="BG38" i="12"/>
  <c r="BE38" i="12" s="1"/>
  <c r="BG23" i="12"/>
  <c r="BG241" i="12"/>
  <c r="BG173" i="12"/>
  <c r="BG156" i="12"/>
  <c r="BE156" i="12" s="1"/>
  <c r="BG120" i="12"/>
  <c r="BE120" i="12" s="1"/>
  <c r="BG153" i="12"/>
  <c r="BG209" i="12"/>
  <c r="BG144" i="12"/>
  <c r="BG117" i="12"/>
  <c r="BG198" i="12"/>
  <c r="Q112" i="12"/>
  <c r="O112" i="12" s="1"/>
  <c r="Q115" i="12"/>
  <c r="O115" i="12" s="1"/>
  <c r="BG138" i="12"/>
  <c r="BG159" i="12"/>
  <c r="BG67" i="12"/>
  <c r="BG214" i="12"/>
  <c r="BE214" i="12" s="1"/>
  <c r="BG28" i="12"/>
  <c r="BG61" i="12"/>
  <c r="BE61" i="12" s="1"/>
  <c r="BG175" i="12"/>
  <c r="BE175" i="12" s="1"/>
  <c r="BG35" i="12"/>
  <c r="BG193" i="12"/>
  <c r="BG84" i="12"/>
  <c r="BE84" i="12" s="1"/>
  <c r="BG140" i="12"/>
  <c r="BG31" i="12"/>
  <c r="BE31" i="12" s="1"/>
  <c r="BG108" i="12"/>
  <c r="BG215" i="12"/>
  <c r="BE215" i="12" s="1"/>
  <c r="BG70" i="12"/>
  <c r="BG174" i="12"/>
  <c r="BE174" i="12" s="1"/>
  <c r="BG69" i="12"/>
  <c r="BE69" i="12" s="1"/>
  <c r="BG19" i="12"/>
  <c r="BE19" i="12" s="1"/>
  <c r="BG90" i="12"/>
  <c r="BG33" i="12"/>
  <c r="BG211" i="12"/>
  <c r="BE211" i="12" s="1"/>
  <c r="BG14" i="12"/>
  <c r="BE14" i="12" s="1"/>
  <c r="BG141" i="12"/>
  <c r="BE141" i="12" s="1"/>
  <c r="BG250" i="12"/>
  <c r="BG239" i="12"/>
  <c r="BG41" i="12"/>
  <c r="BG226" i="12"/>
  <c r="BG91" i="12"/>
  <c r="BG119" i="12"/>
  <c r="BE119" i="12" s="1"/>
  <c r="BG123" i="12"/>
  <c r="BG59" i="12"/>
  <c r="BE59" i="12" s="1"/>
  <c r="BG207" i="12"/>
  <c r="BE207" i="12" s="1"/>
  <c r="BG225" i="12"/>
  <c r="BG195" i="12"/>
  <c r="BG134" i="12"/>
  <c r="BG251" i="12"/>
  <c r="BG147" i="12"/>
  <c r="BG237" i="12"/>
  <c r="BG166" i="12"/>
  <c r="BG13" i="12"/>
  <c r="BE13" i="12" s="1"/>
  <c r="BG172" i="12"/>
  <c r="BE172" i="12" s="1"/>
  <c r="BG42" i="12"/>
  <c r="BG44" i="12"/>
  <c r="BE44" i="12" s="1"/>
  <c r="BG219" i="12"/>
  <c r="BE219" i="12" s="1"/>
  <c r="BG115" i="12"/>
  <c r="BG204" i="12"/>
  <c r="BE204" i="12" s="1"/>
  <c r="BG88" i="12"/>
  <c r="BE88" i="12" s="1"/>
  <c r="BG93" i="12"/>
  <c r="BE93" i="12" s="1"/>
  <c r="BG246" i="12"/>
  <c r="BE246" i="12" s="1"/>
  <c r="BG183" i="12"/>
  <c r="BE183" i="12" s="1"/>
  <c r="BG7" i="12"/>
  <c r="BE7" i="12" s="1"/>
  <c r="Q98" i="12"/>
  <c r="O98" i="12" s="1"/>
  <c r="Q86" i="12"/>
  <c r="O86" i="12" s="1"/>
  <c r="AZ360" i="12" l="1"/>
  <c r="AU360" i="12" s="1"/>
  <c r="AZ328" i="12"/>
  <c r="AX328" i="12" s="1"/>
  <c r="AY314" i="12"/>
  <c r="AZ353" i="12"/>
  <c r="AZ323" i="12"/>
  <c r="AW323" i="12" s="1"/>
  <c r="AZ358" i="12"/>
  <c r="AT358" i="12" s="1"/>
  <c r="AZ325" i="12"/>
  <c r="AT325" i="12" s="1"/>
  <c r="AZ341" i="12"/>
  <c r="AY341" i="12" s="1"/>
  <c r="AZ352" i="12"/>
  <c r="AW352" i="12" s="1"/>
  <c r="AX314" i="12"/>
  <c r="AV314" i="12"/>
  <c r="AT314" i="12"/>
  <c r="AU314" i="12"/>
  <c r="AZ309" i="12"/>
  <c r="AV309" i="12" s="1"/>
  <c r="AZ334" i="12"/>
  <c r="AY334" i="12" s="1"/>
  <c r="AZ322" i="12"/>
  <c r="AY322" i="12" s="1"/>
  <c r="AZ335" i="12"/>
  <c r="AX313" i="12"/>
  <c r="AY313" i="12"/>
  <c r="AV313" i="12"/>
  <c r="AW313" i="12"/>
  <c r="AU313" i="12"/>
  <c r="AT313" i="12"/>
  <c r="AZ330" i="12"/>
  <c r="AW317" i="12"/>
  <c r="AU317" i="12"/>
  <c r="AY317" i="12"/>
  <c r="AV317" i="12"/>
  <c r="AT317" i="12"/>
  <c r="AX317" i="12"/>
  <c r="AX312" i="12"/>
  <c r="AY312" i="12"/>
  <c r="AV312" i="12"/>
  <c r="AT312" i="12"/>
  <c r="AU312" i="12"/>
  <c r="AW312" i="12"/>
  <c r="AV329" i="12"/>
  <c r="AU329" i="12"/>
  <c r="AW329" i="12"/>
  <c r="AT329" i="12"/>
  <c r="AY329" i="12"/>
  <c r="AZ311" i="12"/>
  <c r="AW311" i="12" s="1"/>
  <c r="AZ350" i="12"/>
  <c r="AW350" i="12" s="1"/>
  <c r="AZ349" i="12"/>
  <c r="AW349" i="12" s="1"/>
  <c r="AZ308" i="12"/>
  <c r="AX308" i="12" s="1"/>
  <c r="AV353" i="12"/>
  <c r="AW353" i="12"/>
  <c r="AX353" i="12"/>
  <c r="AY353" i="12"/>
  <c r="AT353" i="12"/>
  <c r="AU353" i="12"/>
  <c r="AY304" i="12"/>
  <c r="AW304" i="12"/>
  <c r="AX304" i="12"/>
  <c r="AT304" i="12"/>
  <c r="AZ321" i="12"/>
  <c r="AX321" i="12" s="1"/>
  <c r="AZ306" i="12"/>
  <c r="AV306" i="12" s="1"/>
  <c r="AZ305" i="12"/>
  <c r="AX305" i="12" s="1"/>
  <c r="AZ340" i="12"/>
  <c r="AW340" i="12" s="1"/>
  <c r="AU304" i="12"/>
  <c r="AZ326" i="12"/>
  <c r="AW326" i="12" s="1"/>
  <c r="AZ347" i="12"/>
  <c r="AY347" i="12" s="1"/>
  <c r="AZ327" i="12"/>
  <c r="AZ351" i="12"/>
  <c r="AZ320" i="12"/>
  <c r="AX320" i="12" s="1"/>
  <c r="AZ348" i="12"/>
  <c r="AV348" i="12" s="1"/>
  <c r="AZ338" i="12"/>
  <c r="AZ324" i="12"/>
  <c r="BI218" i="12"/>
  <c r="BM218" i="12"/>
  <c r="BK218" i="12"/>
  <c r="BH218" i="12"/>
  <c r="BJ218" i="12"/>
  <c r="BM181" i="12"/>
  <c r="BI181" i="12"/>
  <c r="BH181" i="12"/>
  <c r="BK181" i="12"/>
  <c r="BJ181" i="12"/>
  <c r="BH114" i="12"/>
  <c r="BK114" i="12"/>
  <c r="BI114" i="12"/>
  <c r="BM114" i="12"/>
  <c r="BJ114" i="12"/>
  <c r="BL181" i="12"/>
  <c r="AZ333" i="12"/>
  <c r="AX333" i="12" s="1"/>
  <c r="AZ343" i="12"/>
  <c r="AX343" i="12" s="1"/>
  <c r="AZ342" i="12"/>
  <c r="AY342" i="12" s="1"/>
  <c r="BH87" i="12"/>
  <c r="BK87" i="12"/>
  <c r="BM87" i="12"/>
  <c r="BI87" i="12"/>
  <c r="BJ87" i="12"/>
  <c r="BM265" i="12"/>
  <c r="BI265" i="12"/>
  <c r="BK265" i="12"/>
  <c r="BH265" i="12"/>
  <c r="BJ265" i="12"/>
  <c r="BH295" i="12"/>
  <c r="BI295" i="12"/>
  <c r="BM295" i="12"/>
  <c r="BK295" i="12"/>
  <c r="BJ295" i="12"/>
  <c r="BK280" i="12"/>
  <c r="BM280" i="12"/>
  <c r="BI280" i="12"/>
  <c r="BH280" i="12"/>
  <c r="BJ280" i="12"/>
  <c r="BM66" i="12"/>
  <c r="BK66" i="12"/>
  <c r="BI66" i="12"/>
  <c r="BH66" i="12"/>
  <c r="BJ66" i="12"/>
  <c r="BF107" i="12"/>
  <c r="BA107" i="12"/>
  <c r="BB107" i="12"/>
  <c r="BD107" i="12"/>
  <c r="BC107" i="12"/>
  <c r="K6" i="12"/>
  <c r="N6" i="12"/>
  <c r="L6" i="12"/>
  <c r="P6" i="12"/>
  <c r="M6" i="12"/>
  <c r="BD219" i="12"/>
  <c r="BA219" i="12"/>
  <c r="BB219" i="12"/>
  <c r="BF219" i="12"/>
  <c r="BC219" i="12"/>
  <c r="BD251" i="12"/>
  <c r="BB251" i="12"/>
  <c r="BF251" i="12"/>
  <c r="BA251" i="12"/>
  <c r="BC251" i="12"/>
  <c r="BF91" i="12"/>
  <c r="BD91" i="12"/>
  <c r="BB91" i="12"/>
  <c r="BA91" i="12"/>
  <c r="BC91" i="12"/>
  <c r="BF33" i="12"/>
  <c r="BB33" i="12"/>
  <c r="BA33" i="12"/>
  <c r="BD33" i="12"/>
  <c r="BC33" i="12"/>
  <c r="BB31" i="12"/>
  <c r="BA31" i="12"/>
  <c r="BD31" i="12"/>
  <c r="BF31" i="12"/>
  <c r="BC31" i="12"/>
  <c r="BC214" i="12"/>
  <c r="BB214" i="12"/>
  <c r="BD214" i="12"/>
  <c r="BA214" i="12"/>
  <c r="BF214" i="12"/>
  <c r="BA198" i="12"/>
  <c r="BF198" i="12"/>
  <c r="BB198" i="12"/>
  <c r="BD198" i="12"/>
  <c r="BC198" i="12"/>
  <c r="BC241" i="12"/>
  <c r="BD241" i="12"/>
  <c r="BA241" i="12"/>
  <c r="BF241" i="12"/>
  <c r="BB241" i="12"/>
  <c r="M8" i="12"/>
  <c r="L8" i="12"/>
  <c r="K8" i="12"/>
  <c r="N8" i="12"/>
  <c r="P8" i="12"/>
  <c r="BD25" i="12"/>
  <c r="BB25" i="12"/>
  <c r="BF25" i="12"/>
  <c r="BA25" i="12"/>
  <c r="BC25" i="12"/>
  <c r="BF116" i="12"/>
  <c r="BB116" i="12"/>
  <c r="BA116" i="12"/>
  <c r="BD116" i="12"/>
  <c r="BC116" i="12"/>
  <c r="BD235" i="12"/>
  <c r="BB235" i="12"/>
  <c r="BA235" i="12"/>
  <c r="BF235" i="12"/>
  <c r="BC235" i="12"/>
  <c r="BF83" i="12"/>
  <c r="BB83" i="12"/>
  <c r="BA83" i="12"/>
  <c r="BD83" i="12"/>
  <c r="BC83" i="12"/>
  <c r="BE151" i="12"/>
  <c r="BD151" i="12"/>
  <c r="BF151" i="12"/>
  <c r="BB151" i="12"/>
  <c r="BA151" i="12"/>
  <c r="BC151" i="12"/>
  <c r="BF43" i="12"/>
  <c r="BB43" i="12"/>
  <c r="BD43" i="12"/>
  <c r="BA43" i="12"/>
  <c r="BC43" i="12"/>
  <c r="BF148" i="12"/>
  <c r="BD148" i="12"/>
  <c r="BB148" i="12"/>
  <c r="BA148" i="12"/>
  <c r="BC148" i="12"/>
  <c r="BE253" i="12"/>
  <c r="BD253" i="12"/>
  <c r="BB253" i="12"/>
  <c r="BA253" i="12"/>
  <c r="BF253" i="12"/>
  <c r="BC253" i="12"/>
  <c r="BD86" i="12"/>
  <c r="BA86" i="12"/>
  <c r="BB86" i="12"/>
  <c r="BF86" i="12"/>
  <c r="BC86" i="12"/>
  <c r="BB63" i="12"/>
  <c r="BD63" i="12"/>
  <c r="BA63" i="12"/>
  <c r="BF63" i="12"/>
  <c r="BC63" i="12"/>
  <c r="BA76" i="12"/>
  <c r="BD76" i="12"/>
  <c r="BF76" i="12"/>
  <c r="BB76" i="12"/>
  <c r="BC76" i="12"/>
  <c r="BF150" i="12"/>
  <c r="BD150" i="12"/>
  <c r="BA150" i="12"/>
  <c r="BB150" i="12"/>
  <c r="BC150" i="12"/>
  <c r="BB227" i="12"/>
  <c r="BA227" i="12"/>
  <c r="BF227" i="12"/>
  <c r="BD227" i="12"/>
  <c r="BC227" i="12"/>
  <c r="BD21" i="12"/>
  <c r="BA21" i="12"/>
  <c r="BB21" i="12"/>
  <c r="BF21" i="12"/>
  <c r="BC21" i="12"/>
  <c r="BB252" i="12"/>
  <c r="BD252" i="12"/>
  <c r="BA252" i="12"/>
  <c r="BF252" i="12"/>
  <c r="BC252" i="12"/>
  <c r="BA111" i="12"/>
  <c r="BD111" i="12"/>
  <c r="BF111" i="12"/>
  <c r="BB111" i="12"/>
  <c r="BC111" i="12"/>
  <c r="BB114" i="12"/>
  <c r="BD114" i="12"/>
  <c r="BF114" i="12"/>
  <c r="BA114" i="12"/>
  <c r="BC114" i="12"/>
  <c r="BF220" i="12"/>
  <c r="BA220" i="12"/>
  <c r="BB220" i="12"/>
  <c r="BD220" i="12"/>
  <c r="BC220" i="12"/>
  <c r="BF103" i="12"/>
  <c r="BB103" i="12"/>
  <c r="BA103" i="12"/>
  <c r="BD103" i="12"/>
  <c r="BC103" i="12"/>
  <c r="BF133" i="12"/>
  <c r="BA133" i="12"/>
  <c r="BB133" i="12"/>
  <c r="BD133" i="12"/>
  <c r="BC133" i="12"/>
  <c r="BD97" i="12"/>
  <c r="BB97" i="12"/>
  <c r="BA97" i="12"/>
  <c r="BF97" i="12"/>
  <c r="BC97" i="12"/>
  <c r="BE235" i="12"/>
  <c r="L216" i="12"/>
  <c r="N216" i="12"/>
  <c r="K216" i="12"/>
  <c r="P216" i="12"/>
  <c r="M216" i="12"/>
  <c r="BA291" i="12"/>
  <c r="BF291" i="12"/>
  <c r="BD291" i="12"/>
  <c r="BB291" i="12"/>
  <c r="BC291" i="12"/>
  <c r="BA268" i="12"/>
  <c r="BD268" i="12"/>
  <c r="BB268" i="12"/>
  <c r="BF268" i="12"/>
  <c r="BC268" i="12"/>
  <c r="BE198" i="12"/>
  <c r="BD265" i="12"/>
  <c r="BA265" i="12"/>
  <c r="BB265" i="12"/>
  <c r="BF265" i="12"/>
  <c r="BC265" i="12"/>
  <c r="BD275" i="12"/>
  <c r="BF275" i="12"/>
  <c r="BA275" i="12"/>
  <c r="BB275" i="12"/>
  <c r="BC275" i="12"/>
  <c r="BE114" i="12"/>
  <c r="BE220" i="12"/>
  <c r="BE241" i="12"/>
  <c r="O6" i="12"/>
  <c r="L192" i="12"/>
  <c r="N192" i="12"/>
  <c r="P192" i="12"/>
  <c r="K192" i="12"/>
  <c r="M192" i="12"/>
  <c r="BA261" i="12"/>
  <c r="BB261" i="12"/>
  <c r="BF261" i="12"/>
  <c r="BD261" i="12"/>
  <c r="BC261" i="12"/>
  <c r="BF115" i="12"/>
  <c r="BA115" i="12"/>
  <c r="BB115" i="12"/>
  <c r="BD115" i="12"/>
  <c r="BC115" i="12"/>
  <c r="BB108" i="12"/>
  <c r="BF108" i="12"/>
  <c r="BD108" i="12"/>
  <c r="BA108" i="12"/>
  <c r="BC108" i="12"/>
  <c r="BA187" i="12"/>
  <c r="BB187" i="12"/>
  <c r="BF187" i="12"/>
  <c r="BD187" i="12"/>
  <c r="BC187" i="12"/>
  <c r="BC157" i="12"/>
  <c r="BA157" i="12"/>
  <c r="BF157" i="12"/>
  <c r="BB157" i="12"/>
  <c r="BD157" i="12"/>
  <c r="BE20" i="12"/>
  <c r="BD20" i="12"/>
  <c r="BF20" i="12"/>
  <c r="BB20" i="12"/>
  <c r="BA20" i="12"/>
  <c r="BC20" i="12"/>
  <c r="BE176" i="12"/>
  <c r="BF176" i="12"/>
  <c r="BD176" i="12"/>
  <c r="BA176" i="12"/>
  <c r="BB176" i="12"/>
  <c r="BC176" i="12"/>
  <c r="BF68" i="12"/>
  <c r="BA68" i="12"/>
  <c r="BB68" i="12"/>
  <c r="BD68" i="12"/>
  <c r="BC68" i="12"/>
  <c r="BE170" i="12"/>
  <c r="BD170" i="12"/>
  <c r="BA170" i="12"/>
  <c r="BF170" i="12"/>
  <c r="BB170" i="12"/>
  <c r="BC170" i="12"/>
  <c r="BB278" i="12"/>
  <c r="BD278" i="12"/>
  <c r="BF278" i="12"/>
  <c r="BA278" i="12"/>
  <c r="BC278" i="12"/>
  <c r="BF288" i="12"/>
  <c r="BD288" i="12"/>
  <c r="BA288" i="12"/>
  <c r="BB288" i="12"/>
  <c r="BC288" i="12"/>
  <c r="BB7" i="12"/>
  <c r="BF7" i="12"/>
  <c r="BA7" i="12"/>
  <c r="BD7" i="12"/>
  <c r="BC7" i="12"/>
  <c r="BB44" i="12"/>
  <c r="BF44" i="12"/>
  <c r="BD44" i="12"/>
  <c r="BA44" i="12"/>
  <c r="BC44" i="12"/>
  <c r="BD134" i="12"/>
  <c r="BA134" i="12"/>
  <c r="BF134" i="12"/>
  <c r="BB134" i="12"/>
  <c r="BC134" i="12"/>
  <c r="BB226" i="12"/>
  <c r="BD226" i="12"/>
  <c r="BF226" i="12"/>
  <c r="BA226" i="12"/>
  <c r="BC226" i="12"/>
  <c r="BE90" i="12"/>
  <c r="BA90" i="12"/>
  <c r="BD90" i="12"/>
  <c r="BF90" i="12"/>
  <c r="BB90" i="12"/>
  <c r="BC90" i="12"/>
  <c r="BF140" i="12"/>
  <c r="BB140" i="12"/>
  <c r="BA140" i="12"/>
  <c r="BD140" i="12"/>
  <c r="BC140" i="12"/>
  <c r="BF67" i="12"/>
  <c r="BD67" i="12"/>
  <c r="BB67" i="12"/>
  <c r="BA67" i="12"/>
  <c r="BC67" i="12"/>
  <c r="BA117" i="12"/>
  <c r="BF117" i="12"/>
  <c r="BB117" i="12"/>
  <c r="BD117" i="12"/>
  <c r="BC117" i="12"/>
  <c r="BB23" i="12"/>
  <c r="BD23" i="12"/>
  <c r="BF23" i="12"/>
  <c r="BA23" i="12"/>
  <c r="BC23" i="12"/>
  <c r="N49" i="12"/>
  <c r="K49" i="12"/>
  <c r="P49" i="12"/>
  <c r="L49" i="12"/>
  <c r="M49" i="12"/>
  <c r="BA160" i="12"/>
  <c r="BB160" i="12"/>
  <c r="BF160" i="12"/>
  <c r="BD160" i="12"/>
  <c r="BC160" i="12"/>
  <c r="BD191" i="12"/>
  <c r="BF191" i="12"/>
  <c r="BB191" i="12"/>
  <c r="BA191" i="12"/>
  <c r="BC191" i="12"/>
  <c r="BB181" i="12"/>
  <c r="BD181" i="12"/>
  <c r="BF181" i="12"/>
  <c r="BA181" i="12"/>
  <c r="BC181" i="12"/>
  <c r="BB46" i="12"/>
  <c r="BF46" i="12"/>
  <c r="BA46" i="12"/>
  <c r="BD46" i="12"/>
  <c r="BC46" i="12"/>
  <c r="BF180" i="12"/>
  <c r="BB180" i="12"/>
  <c r="BD180" i="12"/>
  <c r="BA180" i="12"/>
  <c r="BC180" i="12"/>
  <c r="BA163" i="12"/>
  <c r="BD163" i="12"/>
  <c r="BF163" i="12"/>
  <c r="BB163" i="12"/>
  <c r="BC163" i="12"/>
  <c r="P99" i="12"/>
  <c r="L99" i="12"/>
  <c r="N99" i="12"/>
  <c r="K99" i="12"/>
  <c r="M99" i="12"/>
  <c r="BF18" i="12"/>
  <c r="BA18" i="12"/>
  <c r="BD18" i="12"/>
  <c r="BB18" i="12"/>
  <c r="BC18" i="12"/>
  <c r="N250" i="12"/>
  <c r="K250" i="12"/>
  <c r="P250" i="12"/>
  <c r="L250" i="12"/>
  <c r="M250" i="12"/>
  <c r="BB212" i="12"/>
  <c r="BF212" i="12"/>
  <c r="BA212" i="12"/>
  <c r="BD212" i="12"/>
  <c r="BC212" i="12"/>
  <c r="BA205" i="12"/>
  <c r="BB205" i="12"/>
  <c r="BD205" i="12"/>
  <c r="BF205" i="12"/>
  <c r="BC205" i="12"/>
  <c r="L16" i="12"/>
  <c r="P16" i="12"/>
  <c r="N16" i="12"/>
  <c r="K16" i="12"/>
  <c r="M16" i="12"/>
  <c r="BC200" i="12"/>
  <c r="BA200" i="12"/>
  <c r="BB200" i="12"/>
  <c r="BF200" i="12"/>
  <c r="BD200" i="12"/>
  <c r="BF213" i="12"/>
  <c r="BD213" i="12"/>
  <c r="BA213" i="12"/>
  <c r="BB213" i="12"/>
  <c r="BC213" i="12"/>
  <c r="BA206" i="12"/>
  <c r="BF206" i="12"/>
  <c r="BB206" i="12"/>
  <c r="BD206" i="12"/>
  <c r="BC206" i="12"/>
  <c r="BC48" i="12"/>
  <c r="BA48" i="12"/>
  <c r="BF48" i="12"/>
  <c r="BD48" i="12"/>
  <c r="BB48" i="12"/>
  <c r="BF51" i="12"/>
  <c r="BB51" i="12"/>
  <c r="BA51" i="12"/>
  <c r="BD51" i="12"/>
  <c r="BC51" i="12"/>
  <c r="BF124" i="12"/>
  <c r="BA124" i="12"/>
  <c r="BD124" i="12"/>
  <c r="BB124" i="12"/>
  <c r="BC124" i="12"/>
  <c r="O101" i="12"/>
  <c r="K101" i="12"/>
  <c r="L101" i="12"/>
  <c r="N101" i="12"/>
  <c r="P101" i="12"/>
  <c r="M101" i="12"/>
  <c r="BD222" i="12"/>
  <c r="BF222" i="12"/>
  <c r="BB222" i="12"/>
  <c r="BA222" i="12"/>
  <c r="BC222" i="12"/>
  <c r="BB52" i="12"/>
  <c r="BA52" i="12"/>
  <c r="BF52" i="12"/>
  <c r="BD52" i="12"/>
  <c r="BC52" i="12"/>
  <c r="BE244" i="12"/>
  <c r="BF244" i="12"/>
  <c r="BD244" i="12"/>
  <c r="BB244" i="12"/>
  <c r="BA244" i="12"/>
  <c r="BC244" i="12"/>
  <c r="BD162" i="12"/>
  <c r="BB162" i="12"/>
  <c r="BF162" i="12"/>
  <c r="BA162" i="12"/>
  <c r="BC162" i="12"/>
  <c r="BE154" i="12"/>
  <c r="BB154" i="12"/>
  <c r="BD154" i="12"/>
  <c r="BF154" i="12"/>
  <c r="BA154" i="12"/>
  <c r="BC154" i="12"/>
  <c r="BE181" i="12"/>
  <c r="BE46" i="12"/>
  <c r="BE21" i="12"/>
  <c r="BD284" i="12"/>
  <c r="BA284" i="12"/>
  <c r="BF284" i="12"/>
  <c r="BB284" i="12"/>
  <c r="BC284" i="12"/>
  <c r="BE48" i="12"/>
  <c r="BD258" i="12"/>
  <c r="BF258" i="12"/>
  <c r="BA258" i="12"/>
  <c r="BB258" i="12"/>
  <c r="BC258" i="12"/>
  <c r="BE222" i="12"/>
  <c r="BE52" i="12"/>
  <c r="BE76" i="12"/>
  <c r="BE33" i="12"/>
  <c r="BD259" i="12"/>
  <c r="BF259" i="12"/>
  <c r="BB259" i="12"/>
  <c r="BA259" i="12"/>
  <c r="BC259" i="12"/>
  <c r="BD255" i="12"/>
  <c r="BF255" i="12"/>
  <c r="BA255" i="12"/>
  <c r="BB255" i="12"/>
  <c r="BC255" i="12"/>
  <c r="BF211" i="12"/>
  <c r="BA211" i="12"/>
  <c r="BD211" i="12"/>
  <c r="BB211" i="12"/>
  <c r="BC211" i="12"/>
  <c r="BB28" i="12"/>
  <c r="BD28" i="12"/>
  <c r="BA28" i="12"/>
  <c r="BF28" i="12"/>
  <c r="BC28" i="12"/>
  <c r="BA126" i="12"/>
  <c r="BB126" i="12"/>
  <c r="BD126" i="12"/>
  <c r="BF126" i="12"/>
  <c r="BC126" i="12"/>
  <c r="BC128" i="12"/>
  <c r="BA128" i="12"/>
  <c r="BB128" i="12"/>
  <c r="BD128" i="12"/>
  <c r="BF128" i="12"/>
  <c r="BC92" i="12"/>
  <c r="BA92" i="12"/>
  <c r="BD92" i="12"/>
  <c r="BF92" i="12"/>
  <c r="BB92" i="12"/>
  <c r="BA29" i="12"/>
  <c r="BD29" i="12"/>
  <c r="BF29" i="12"/>
  <c r="BB29" i="12"/>
  <c r="BC29" i="12"/>
  <c r="K223" i="12"/>
  <c r="P223" i="12"/>
  <c r="N223" i="12"/>
  <c r="L223" i="12"/>
  <c r="M223" i="12"/>
  <c r="BC183" i="12"/>
  <c r="BB183" i="12"/>
  <c r="BF183" i="12"/>
  <c r="BA183" i="12"/>
  <c r="BD183" i="12"/>
  <c r="BE42" i="12"/>
  <c r="BF42" i="12"/>
  <c r="BB42" i="12"/>
  <c r="BA42" i="12"/>
  <c r="BD42" i="12"/>
  <c r="BC42" i="12"/>
  <c r="BC195" i="12"/>
  <c r="BA195" i="12"/>
  <c r="BF195" i="12"/>
  <c r="BD195" i="12"/>
  <c r="BB195" i="12"/>
  <c r="BD41" i="12"/>
  <c r="BA41" i="12"/>
  <c r="BF41" i="12"/>
  <c r="BB41" i="12"/>
  <c r="BC41" i="12"/>
  <c r="BF19" i="12"/>
  <c r="BA19" i="12"/>
  <c r="BD19" i="12"/>
  <c r="BB19" i="12"/>
  <c r="BC19" i="12"/>
  <c r="BB84" i="12"/>
  <c r="BA84" i="12"/>
  <c r="BD84" i="12"/>
  <c r="BF84" i="12"/>
  <c r="BC84" i="12"/>
  <c r="BB159" i="12"/>
  <c r="BA159" i="12"/>
  <c r="BF159" i="12"/>
  <c r="BD159" i="12"/>
  <c r="BC159" i="12"/>
  <c r="BA144" i="12"/>
  <c r="BB144" i="12"/>
  <c r="BD144" i="12"/>
  <c r="BF144" i="12"/>
  <c r="BC144" i="12"/>
  <c r="BD38" i="12"/>
  <c r="BB38" i="12"/>
  <c r="BA38" i="12"/>
  <c r="BF38" i="12"/>
  <c r="BC38" i="12"/>
  <c r="BF100" i="12"/>
  <c r="BD100" i="12"/>
  <c r="BB100" i="12"/>
  <c r="BA100" i="12"/>
  <c r="BC100" i="12"/>
  <c r="BE184" i="12"/>
  <c r="BA184" i="12"/>
  <c r="BB184" i="12"/>
  <c r="BF184" i="12"/>
  <c r="BD184" i="12"/>
  <c r="BC184" i="12"/>
  <c r="BD6" i="12"/>
  <c r="BB6" i="12"/>
  <c r="BF6" i="12"/>
  <c r="BA6" i="12"/>
  <c r="BC6" i="12"/>
  <c r="BA121" i="12"/>
  <c r="BD121" i="12"/>
  <c r="BF121" i="12"/>
  <c r="BB121" i="12"/>
  <c r="BC121" i="12"/>
  <c r="BC32" i="12"/>
  <c r="BB32" i="12"/>
  <c r="BA32" i="12"/>
  <c r="BF32" i="12"/>
  <c r="BD32" i="12"/>
  <c r="BD189" i="12"/>
  <c r="BF189" i="12"/>
  <c r="BB189" i="12"/>
  <c r="BA189" i="12"/>
  <c r="BC189" i="12"/>
  <c r="N114" i="12"/>
  <c r="P114" i="12"/>
  <c r="L114" i="12"/>
  <c r="K114" i="12"/>
  <c r="M114" i="12"/>
  <c r="BF75" i="12"/>
  <c r="BD75" i="12"/>
  <c r="BB75" i="12"/>
  <c r="BA75" i="12"/>
  <c r="BC75" i="12"/>
  <c r="BB54" i="12"/>
  <c r="BD54" i="12"/>
  <c r="BA54" i="12"/>
  <c r="BF54" i="12"/>
  <c r="BC54" i="12"/>
  <c r="BD201" i="12"/>
  <c r="BA201" i="12"/>
  <c r="BF201" i="12"/>
  <c r="BB201" i="12"/>
  <c r="BC201" i="12"/>
  <c r="BA165" i="12"/>
  <c r="BD165" i="12"/>
  <c r="BF165" i="12"/>
  <c r="BB165" i="12"/>
  <c r="BC165" i="12"/>
  <c r="BF188" i="12"/>
  <c r="BA188" i="12"/>
  <c r="BB188" i="12"/>
  <c r="BD188" i="12"/>
  <c r="BC188" i="12"/>
  <c r="BC8" i="12"/>
  <c r="BD8" i="12"/>
  <c r="BB8" i="12"/>
  <c r="BF8" i="12"/>
  <c r="BA8" i="12"/>
  <c r="BC167" i="12"/>
  <c r="BB167" i="12"/>
  <c r="BF167" i="12"/>
  <c r="BA167" i="12"/>
  <c r="BD167" i="12"/>
  <c r="BF132" i="12"/>
  <c r="BA132" i="12"/>
  <c r="BD132" i="12"/>
  <c r="BB132" i="12"/>
  <c r="BC132" i="12"/>
  <c r="BE95" i="12"/>
  <c r="BA95" i="12"/>
  <c r="BB95" i="12"/>
  <c r="BD95" i="12"/>
  <c r="BF95" i="12"/>
  <c r="BC95" i="12"/>
  <c r="BA247" i="12"/>
  <c r="BF247" i="12"/>
  <c r="BB247" i="12"/>
  <c r="BD247" i="12"/>
  <c r="BC247" i="12"/>
  <c r="BB39" i="12"/>
  <c r="BD39" i="12"/>
  <c r="BA39" i="12"/>
  <c r="BF39" i="12"/>
  <c r="BC39" i="12"/>
  <c r="N185" i="12"/>
  <c r="L185" i="12"/>
  <c r="K185" i="12"/>
  <c r="P185" i="12"/>
  <c r="M185" i="12"/>
  <c r="BE74" i="12"/>
  <c r="BB74" i="12"/>
  <c r="BA74" i="12"/>
  <c r="BD74" i="12"/>
  <c r="BF74" i="12"/>
  <c r="BC74" i="12"/>
  <c r="BC53" i="12"/>
  <c r="BD53" i="12"/>
  <c r="BB53" i="12"/>
  <c r="BF53" i="12"/>
  <c r="BA53" i="12"/>
  <c r="BD203" i="12"/>
  <c r="BB203" i="12"/>
  <c r="BA203" i="12"/>
  <c r="BF203" i="12"/>
  <c r="BC203" i="12"/>
  <c r="BF12" i="12"/>
  <c r="BD12" i="12"/>
  <c r="BB12" i="12"/>
  <c r="BA12" i="12"/>
  <c r="BC12" i="12"/>
  <c r="BD65" i="12"/>
  <c r="BF65" i="12"/>
  <c r="BA65" i="12"/>
  <c r="BB65" i="12"/>
  <c r="BC65" i="12"/>
  <c r="BA137" i="12"/>
  <c r="BF137" i="12"/>
  <c r="BB137" i="12"/>
  <c r="BD137" i="12"/>
  <c r="BC137" i="12"/>
  <c r="BF285" i="12"/>
  <c r="BB285" i="12"/>
  <c r="BD285" i="12"/>
  <c r="BA285" i="12"/>
  <c r="BC285" i="12"/>
  <c r="BE6" i="12"/>
  <c r="BE252" i="12"/>
  <c r="BE121" i="12"/>
  <c r="BE180" i="12"/>
  <c r="BE63" i="12"/>
  <c r="BA282" i="12"/>
  <c r="BB282" i="12"/>
  <c r="BF282" i="12"/>
  <c r="BD282" i="12"/>
  <c r="BC282" i="12"/>
  <c r="BE92" i="12"/>
  <c r="BE227" i="12"/>
  <c r="BE206" i="12"/>
  <c r="BE111" i="12"/>
  <c r="BF256" i="12"/>
  <c r="BB256" i="12"/>
  <c r="BA256" i="12"/>
  <c r="BD256" i="12"/>
  <c r="BC256" i="12"/>
  <c r="O8" i="12"/>
  <c r="BE53" i="12"/>
  <c r="BE97" i="12"/>
  <c r="BD273" i="12"/>
  <c r="BA273" i="12"/>
  <c r="BB273" i="12"/>
  <c r="BF273" i="12"/>
  <c r="BC273" i="12"/>
  <c r="O16" i="12"/>
  <c r="BE8" i="12"/>
  <c r="BE91" i="12"/>
  <c r="BD147" i="12"/>
  <c r="BB147" i="12"/>
  <c r="BA147" i="12"/>
  <c r="BF147" i="12"/>
  <c r="BC147" i="12"/>
  <c r="BB173" i="12"/>
  <c r="BF173" i="12"/>
  <c r="BA173" i="12"/>
  <c r="BD173" i="12"/>
  <c r="BC173" i="12"/>
  <c r="BE168" i="12"/>
  <c r="BA168" i="12"/>
  <c r="BB168" i="12"/>
  <c r="BF168" i="12"/>
  <c r="BD168" i="12"/>
  <c r="BC168" i="12"/>
  <c r="BD62" i="12"/>
  <c r="BF62" i="12"/>
  <c r="BA62" i="12"/>
  <c r="BB62" i="12"/>
  <c r="BC62" i="12"/>
  <c r="BF164" i="12"/>
  <c r="BB164" i="12"/>
  <c r="BA164" i="12"/>
  <c r="BD164" i="12"/>
  <c r="BC164" i="12"/>
  <c r="BE229" i="12"/>
  <c r="BD229" i="12"/>
  <c r="BB229" i="12"/>
  <c r="BA229" i="12"/>
  <c r="BF229" i="12"/>
  <c r="BC229" i="12"/>
  <c r="BF217" i="12"/>
  <c r="BB217" i="12"/>
  <c r="BA217" i="12"/>
  <c r="BD217" i="12"/>
  <c r="BC217" i="12"/>
  <c r="O10" i="12"/>
  <c r="P10" i="12"/>
  <c r="K10" i="12"/>
  <c r="N10" i="12"/>
  <c r="L10" i="12"/>
  <c r="M10" i="12"/>
  <c r="BE68" i="12"/>
  <c r="BA289" i="12"/>
  <c r="BD289" i="12"/>
  <c r="BF289" i="12"/>
  <c r="BB289" i="12"/>
  <c r="BC289" i="12"/>
  <c r="L86" i="12"/>
  <c r="K86" i="12"/>
  <c r="N86" i="12"/>
  <c r="P86" i="12"/>
  <c r="M86" i="12"/>
  <c r="BD246" i="12"/>
  <c r="BB246" i="12"/>
  <c r="BF246" i="12"/>
  <c r="BA246" i="12"/>
  <c r="BC246" i="12"/>
  <c r="BF172" i="12"/>
  <c r="BD172" i="12"/>
  <c r="BB172" i="12"/>
  <c r="BA172" i="12"/>
  <c r="BC172" i="12"/>
  <c r="BE225" i="12"/>
  <c r="BB225" i="12"/>
  <c r="BF225" i="12"/>
  <c r="BA225" i="12"/>
  <c r="BD225" i="12"/>
  <c r="BC225" i="12"/>
  <c r="BA239" i="12"/>
  <c r="BF239" i="12"/>
  <c r="BB239" i="12"/>
  <c r="BD239" i="12"/>
  <c r="BC239" i="12"/>
  <c r="BA69" i="12"/>
  <c r="BB69" i="12"/>
  <c r="BD69" i="12"/>
  <c r="BF69" i="12"/>
  <c r="BC69" i="12"/>
  <c r="BF193" i="12"/>
  <c r="BB193" i="12"/>
  <c r="BD193" i="12"/>
  <c r="BA193" i="12"/>
  <c r="BC193" i="12"/>
  <c r="BB138" i="12"/>
  <c r="BA138" i="12"/>
  <c r="BD138" i="12"/>
  <c r="BF138" i="12"/>
  <c r="BC138" i="12"/>
  <c r="BF209" i="12"/>
  <c r="BD209" i="12"/>
  <c r="BB209" i="12"/>
  <c r="BA209" i="12"/>
  <c r="BC209" i="12"/>
  <c r="O131" i="12"/>
  <c r="K131" i="12"/>
  <c r="N131" i="12"/>
  <c r="L131" i="12"/>
  <c r="P131" i="12"/>
  <c r="M131" i="12"/>
  <c r="BF60" i="12"/>
  <c r="BD60" i="12"/>
  <c r="BB60" i="12"/>
  <c r="BA60" i="12"/>
  <c r="BC60" i="12"/>
  <c r="BD139" i="12"/>
  <c r="BA139" i="12"/>
  <c r="BB139" i="12"/>
  <c r="BF139" i="12"/>
  <c r="BC139" i="12"/>
  <c r="BB149" i="12"/>
  <c r="BD149" i="12"/>
  <c r="BF149" i="12"/>
  <c r="BA149" i="12"/>
  <c r="BC149" i="12"/>
  <c r="BC145" i="12"/>
  <c r="BD145" i="12"/>
  <c r="BF145" i="12"/>
  <c r="BA145" i="12"/>
  <c r="BB145" i="12"/>
  <c r="BF182" i="12"/>
  <c r="BA182" i="12"/>
  <c r="BD182" i="12"/>
  <c r="BB182" i="12"/>
  <c r="BC182" i="12"/>
  <c r="BB55" i="12"/>
  <c r="BA55" i="12"/>
  <c r="BD55" i="12"/>
  <c r="BF55" i="12"/>
  <c r="BC55" i="12"/>
  <c r="BE208" i="12"/>
  <c r="BF208" i="12"/>
  <c r="BD208" i="12"/>
  <c r="BA208" i="12"/>
  <c r="BB208" i="12"/>
  <c r="BC208" i="12"/>
  <c r="BF238" i="12"/>
  <c r="BA238" i="12"/>
  <c r="BB238" i="12"/>
  <c r="BD238" i="12"/>
  <c r="BC238" i="12"/>
  <c r="BF99" i="12"/>
  <c r="BB99" i="12"/>
  <c r="BD99" i="12"/>
  <c r="BA99" i="12"/>
  <c r="BC99" i="12"/>
  <c r="BA216" i="12"/>
  <c r="BF216" i="12"/>
  <c r="BD216" i="12"/>
  <c r="BB216" i="12"/>
  <c r="BC216" i="12"/>
  <c r="BB127" i="12"/>
  <c r="BA127" i="12"/>
  <c r="BF127" i="12"/>
  <c r="BD127" i="12"/>
  <c r="BC127" i="12"/>
  <c r="BF45" i="12"/>
  <c r="BA45" i="12"/>
  <c r="BB45" i="12"/>
  <c r="BD45" i="12"/>
  <c r="BC45" i="12"/>
  <c r="BD243" i="12"/>
  <c r="BA243" i="12"/>
  <c r="BB243" i="12"/>
  <c r="BF243" i="12"/>
  <c r="BC243" i="12"/>
  <c r="BA190" i="12"/>
  <c r="BF190" i="12"/>
  <c r="BD190" i="12"/>
  <c r="BB190" i="12"/>
  <c r="BC190" i="12"/>
  <c r="BC56" i="12"/>
  <c r="BD56" i="12"/>
  <c r="BF56" i="12"/>
  <c r="BA56" i="12"/>
  <c r="BB56" i="12"/>
  <c r="BE26" i="12"/>
  <c r="BB26" i="12"/>
  <c r="BA26" i="12"/>
  <c r="BF26" i="12"/>
  <c r="BD26" i="12"/>
  <c r="BC26" i="12"/>
  <c r="BB71" i="12"/>
  <c r="BA71" i="12"/>
  <c r="BD71" i="12"/>
  <c r="BF71" i="12"/>
  <c r="BC71" i="12"/>
  <c r="L97" i="12"/>
  <c r="N97" i="12"/>
  <c r="K97" i="12"/>
  <c r="P97" i="12"/>
  <c r="M97" i="12"/>
  <c r="BF233" i="12"/>
  <c r="BB233" i="12"/>
  <c r="BD233" i="12"/>
  <c r="BA233" i="12"/>
  <c r="BC233" i="12"/>
  <c r="BB245" i="12"/>
  <c r="BA245" i="12"/>
  <c r="BD245" i="12"/>
  <c r="BF245" i="12"/>
  <c r="BC245" i="12"/>
  <c r="BE236" i="12"/>
  <c r="BD236" i="12"/>
  <c r="BF236" i="12"/>
  <c r="BA236" i="12"/>
  <c r="BB236" i="12"/>
  <c r="BC236" i="12"/>
  <c r="BF186" i="12"/>
  <c r="BD186" i="12"/>
  <c r="BA186" i="12"/>
  <c r="BB186" i="12"/>
  <c r="BC186" i="12"/>
  <c r="BD194" i="12"/>
  <c r="BB194" i="12"/>
  <c r="BA194" i="12"/>
  <c r="BF194" i="12"/>
  <c r="BC194" i="12"/>
  <c r="BE146" i="12"/>
  <c r="BA146" i="12"/>
  <c r="BD146" i="12"/>
  <c r="BF146" i="12"/>
  <c r="BB146" i="12"/>
  <c r="BC146" i="12"/>
  <c r="BF281" i="12"/>
  <c r="BB281" i="12"/>
  <c r="BD281" i="12"/>
  <c r="BA281" i="12"/>
  <c r="BC281" i="12"/>
  <c r="BE149" i="12"/>
  <c r="BF296" i="12"/>
  <c r="BB296" i="12"/>
  <c r="BD296" i="12"/>
  <c r="BA296" i="12"/>
  <c r="BC296" i="12"/>
  <c r="BE145" i="12"/>
  <c r="BE157" i="12"/>
  <c r="BE212" i="12"/>
  <c r="BE56" i="12"/>
  <c r="BE193" i="12"/>
  <c r="O99" i="12"/>
  <c r="BE150" i="12"/>
  <c r="K87" i="12"/>
  <c r="P87" i="12"/>
  <c r="L87" i="12"/>
  <c r="N87" i="12"/>
  <c r="M87" i="12"/>
  <c r="BE245" i="12"/>
  <c r="BE148" i="12"/>
  <c r="L120" i="12"/>
  <c r="K120" i="12"/>
  <c r="N120" i="12"/>
  <c r="P120" i="12"/>
  <c r="M120" i="12"/>
  <c r="BE117" i="12"/>
  <c r="L55" i="12"/>
  <c r="K55" i="12"/>
  <c r="P55" i="12"/>
  <c r="N55" i="12"/>
  <c r="M55" i="12"/>
  <c r="BA279" i="12"/>
  <c r="BF279" i="12"/>
  <c r="BD279" i="12"/>
  <c r="BB279" i="12"/>
  <c r="BC279" i="12"/>
  <c r="BE209" i="12"/>
  <c r="BD260" i="12"/>
  <c r="BF260" i="12"/>
  <c r="BA260" i="12"/>
  <c r="BB260" i="12"/>
  <c r="BC260" i="12"/>
  <c r="BE147" i="12"/>
  <c r="BE226" i="12"/>
  <c r="BC119" i="12"/>
  <c r="BF119" i="12"/>
  <c r="BB119" i="12"/>
  <c r="BA119" i="12"/>
  <c r="BD119" i="12"/>
  <c r="N112" i="12"/>
  <c r="L112" i="12"/>
  <c r="P112" i="12"/>
  <c r="K112" i="12"/>
  <c r="M112" i="12"/>
  <c r="BF80" i="12"/>
  <c r="BA80" i="12"/>
  <c r="BD80" i="12"/>
  <c r="BB80" i="12"/>
  <c r="BC80" i="12"/>
  <c r="BC87" i="12"/>
  <c r="BA87" i="12"/>
  <c r="BD87" i="12"/>
  <c r="BB87" i="12"/>
  <c r="BF87" i="12"/>
  <c r="BE50" i="12"/>
  <c r="BF50" i="12"/>
  <c r="BA50" i="12"/>
  <c r="BB50" i="12"/>
  <c r="BD50" i="12"/>
  <c r="BC50" i="12"/>
  <c r="BF109" i="12"/>
  <c r="BA109" i="12"/>
  <c r="BB109" i="12"/>
  <c r="BD109" i="12"/>
  <c r="BC109" i="12"/>
  <c r="BC240" i="12"/>
  <c r="BB240" i="12"/>
  <c r="BA240" i="12"/>
  <c r="BD240" i="12"/>
  <c r="BF240" i="12"/>
  <c r="BD89" i="12"/>
  <c r="BF89" i="12"/>
  <c r="BA89" i="12"/>
  <c r="BB89" i="12"/>
  <c r="BC89" i="12"/>
  <c r="N98" i="12"/>
  <c r="P98" i="12"/>
  <c r="L98" i="12"/>
  <c r="K98" i="12"/>
  <c r="M98" i="12"/>
  <c r="BA93" i="12"/>
  <c r="BD93" i="12"/>
  <c r="BF93" i="12"/>
  <c r="BB93" i="12"/>
  <c r="BC93" i="12"/>
  <c r="BD13" i="12"/>
  <c r="BA13" i="12"/>
  <c r="BF13" i="12"/>
  <c r="BB13" i="12"/>
  <c r="BC13" i="12"/>
  <c r="BA207" i="12"/>
  <c r="BB207" i="12"/>
  <c r="BD207" i="12"/>
  <c r="BF207" i="12"/>
  <c r="BC207" i="12"/>
  <c r="BA250" i="12"/>
  <c r="BF250" i="12"/>
  <c r="BD250" i="12"/>
  <c r="BB250" i="12"/>
  <c r="BC250" i="12"/>
  <c r="BA174" i="12"/>
  <c r="BF174" i="12"/>
  <c r="BD174" i="12"/>
  <c r="BB174" i="12"/>
  <c r="BC174" i="12"/>
  <c r="BF35" i="12"/>
  <c r="BA35" i="12"/>
  <c r="BD35" i="12"/>
  <c r="BB35" i="12"/>
  <c r="BC35" i="12"/>
  <c r="P115" i="12"/>
  <c r="L115" i="12"/>
  <c r="K115" i="12"/>
  <c r="N115" i="12"/>
  <c r="M115" i="12"/>
  <c r="BC153" i="12"/>
  <c r="BB153" i="12"/>
  <c r="BD153" i="12"/>
  <c r="BA153" i="12"/>
  <c r="BF153" i="12"/>
  <c r="BF248" i="12"/>
  <c r="BD248" i="12"/>
  <c r="BA248" i="12"/>
  <c r="BB248" i="12"/>
  <c r="BC248" i="12"/>
  <c r="BD9" i="12"/>
  <c r="BB9" i="12"/>
  <c r="BF9" i="12"/>
  <c r="BA9" i="12"/>
  <c r="BC9" i="12"/>
  <c r="BE58" i="12"/>
  <c r="BF58" i="12"/>
  <c r="BD58" i="12"/>
  <c r="BA58" i="12"/>
  <c r="BB58" i="12"/>
  <c r="BC58" i="12"/>
  <c r="BF11" i="12"/>
  <c r="BD11" i="12"/>
  <c r="BB11" i="12"/>
  <c r="BA11" i="12"/>
  <c r="BC11" i="12"/>
  <c r="BB112" i="12"/>
  <c r="BF112" i="12"/>
  <c r="BA112" i="12"/>
  <c r="BD112" i="12"/>
  <c r="BC112" i="12"/>
  <c r="BF30" i="12"/>
  <c r="BB30" i="12"/>
  <c r="BA30" i="12"/>
  <c r="BD30" i="12"/>
  <c r="BC30" i="12"/>
  <c r="BA231" i="12"/>
  <c r="BF231" i="12"/>
  <c r="BD231" i="12"/>
  <c r="BB231" i="12"/>
  <c r="BC231" i="12"/>
  <c r="L53" i="12"/>
  <c r="N53" i="12"/>
  <c r="P53" i="12"/>
  <c r="K53" i="12"/>
  <c r="M53" i="12"/>
  <c r="BD110" i="12"/>
  <c r="BF110" i="12"/>
  <c r="BB110" i="12"/>
  <c r="BA110" i="12"/>
  <c r="BC110" i="12"/>
  <c r="BE136" i="12"/>
  <c r="BF136" i="12"/>
  <c r="BB136" i="12"/>
  <c r="BD136" i="12"/>
  <c r="BA136" i="12"/>
  <c r="BC136" i="12"/>
  <c r="BD125" i="12"/>
  <c r="BB125" i="12"/>
  <c r="BA125" i="12"/>
  <c r="BF125" i="12"/>
  <c r="BC125" i="12"/>
  <c r="BA152" i="12"/>
  <c r="BF152" i="12"/>
  <c r="BB152" i="12"/>
  <c r="BD152" i="12"/>
  <c r="BC152" i="12"/>
  <c r="BE34" i="12"/>
  <c r="BD34" i="12"/>
  <c r="BF34" i="12"/>
  <c r="BA34" i="12"/>
  <c r="BB34" i="12"/>
  <c r="BC34" i="12"/>
  <c r="BC24" i="12"/>
  <c r="BB24" i="12"/>
  <c r="BA24" i="12"/>
  <c r="BD24" i="12"/>
  <c r="BF24" i="12"/>
  <c r="BD118" i="12"/>
  <c r="BF118" i="12"/>
  <c r="BB118" i="12"/>
  <c r="BA118" i="12"/>
  <c r="BC118" i="12"/>
  <c r="BB242" i="12"/>
  <c r="BF242" i="12"/>
  <c r="BD242" i="12"/>
  <c r="BA242" i="12"/>
  <c r="BC242" i="12"/>
  <c r="BC230" i="12"/>
  <c r="BB230" i="12"/>
  <c r="BF230" i="12"/>
  <c r="BA230" i="12"/>
  <c r="BD230" i="12"/>
  <c r="BA169" i="12"/>
  <c r="BB169" i="12"/>
  <c r="BD169" i="12"/>
  <c r="BF169" i="12"/>
  <c r="BC169" i="12"/>
  <c r="BD72" i="12"/>
  <c r="BF72" i="12"/>
  <c r="BB72" i="12"/>
  <c r="BA72" i="12"/>
  <c r="BC72" i="12"/>
  <c r="BC161" i="12"/>
  <c r="BF161" i="12"/>
  <c r="BA161" i="12"/>
  <c r="BD161" i="12"/>
  <c r="BB161" i="12"/>
  <c r="BD17" i="12"/>
  <c r="BF17" i="12"/>
  <c r="BB17" i="12"/>
  <c r="BA17" i="12"/>
  <c r="BC17" i="12"/>
  <c r="M73" i="12"/>
  <c r="L73" i="12"/>
  <c r="P73" i="12"/>
  <c r="N73" i="12"/>
  <c r="K73" i="12"/>
  <c r="BD234" i="12"/>
  <c r="BF234" i="12"/>
  <c r="BA234" i="12"/>
  <c r="BB234" i="12"/>
  <c r="BC234" i="12"/>
  <c r="BA254" i="12"/>
  <c r="BB254" i="12"/>
  <c r="BF254" i="12"/>
  <c r="BD254" i="12"/>
  <c r="BC254" i="12"/>
  <c r="BE66" i="12"/>
  <c r="BD66" i="12"/>
  <c r="BF66" i="12"/>
  <c r="BA66" i="12"/>
  <c r="BB66" i="12"/>
  <c r="BC66" i="12"/>
  <c r="BE192" i="12"/>
  <c r="BA192" i="12"/>
  <c r="BF192" i="12"/>
  <c r="BB192" i="12"/>
  <c r="BD192" i="12"/>
  <c r="BC192" i="12"/>
  <c r="BA223" i="12"/>
  <c r="BF223" i="12"/>
  <c r="BD223" i="12"/>
  <c r="BB223" i="12"/>
  <c r="BC223" i="12"/>
  <c r="BD81" i="12"/>
  <c r="BF81" i="12"/>
  <c r="BB81" i="12"/>
  <c r="BA81" i="12"/>
  <c r="BC81" i="12"/>
  <c r="BB178" i="12"/>
  <c r="BA178" i="12"/>
  <c r="BF178" i="12"/>
  <c r="BD178" i="12"/>
  <c r="BC178" i="12"/>
  <c r="BE105" i="12"/>
  <c r="BD105" i="12"/>
  <c r="BB105" i="12"/>
  <c r="BF105" i="12"/>
  <c r="BA105" i="12"/>
  <c r="BC105" i="12"/>
  <c r="BA303" i="12"/>
  <c r="BF303" i="12"/>
  <c r="BB303" i="12"/>
  <c r="BD303" i="12"/>
  <c r="BC303" i="12"/>
  <c r="BE126" i="12"/>
  <c r="BE116" i="12"/>
  <c r="BE11" i="12"/>
  <c r="O73" i="12"/>
  <c r="BE112" i="12"/>
  <c r="BE32" i="12"/>
  <c r="BE87" i="12"/>
  <c r="BE213" i="12"/>
  <c r="BD298" i="12"/>
  <c r="BF298" i="12"/>
  <c r="BB298" i="12"/>
  <c r="BA298" i="12"/>
  <c r="BC298" i="12"/>
  <c r="BE200" i="12"/>
  <c r="BE72" i="12"/>
  <c r="BE162" i="12"/>
  <c r="BE39" i="12"/>
  <c r="BE99" i="12"/>
  <c r="BE138" i="12"/>
  <c r="BE140" i="12"/>
  <c r="BF301" i="12"/>
  <c r="BB301" i="12"/>
  <c r="BD301" i="12"/>
  <c r="BA301" i="12"/>
  <c r="BC301" i="12"/>
  <c r="BE251" i="12"/>
  <c r="BE41" i="12"/>
  <c r="BE144" i="12"/>
  <c r="BA88" i="12"/>
  <c r="BD88" i="12"/>
  <c r="BF88" i="12"/>
  <c r="BB88" i="12"/>
  <c r="BC88" i="12"/>
  <c r="BE166" i="12"/>
  <c r="BB166" i="12"/>
  <c r="BD166" i="12"/>
  <c r="BA166" i="12"/>
  <c r="BF166" i="12"/>
  <c r="BC166" i="12"/>
  <c r="BF59" i="12"/>
  <c r="BB59" i="12"/>
  <c r="BA59" i="12"/>
  <c r="BD59" i="12"/>
  <c r="BC59" i="12"/>
  <c r="BF141" i="12"/>
  <c r="BA141" i="12"/>
  <c r="BB141" i="12"/>
  <c r="BD141" i="12"/>
  <c r="BC141" i="12"/>
  <c r="BF70" i="12"/>
  <c r="BB70" i="12"/>
  <c r="BD70" i="12"/>
  <c r="BA70" i="12"/>
  <c r="BC70" i="12"/>
  <c r="BD175" i="12"/>
  <c r="BF175" i="12"/>
  <c r="BB175" i="12"/>
  <c r="BA175" i="12"/>
  <c r="BC175" i="12"/>
  <c r="BA120" i="12"/>
  <c r="BD120" i="12"/>
  <c r="BB120" i="12"/>
  <c r="BF120" i="12"/>
  <c r="BC120" i="12"/>
  <c r="K92" i="12"/>
  <c r="N92" i="12"/>
  <c r="P92" i="12"/>
  <c r="L92" i="12"/>
  <c r="M92" i="12"/>
  <c r="P19" i="12"/>
  <c r="L19" i="12"/>
  <c r="K19" i="12"/>
  <c r="N19" i="12"/>
  <c r="M19" i="12"/>
  <c r="BC130" i="12"/>
  <c r="BA130" i="12"/>
  <c r="BF130" i="12"/>
  <c r="BB130" i="12"/>
  <c r="BD130" i="12"/>
  <c r="BA249" i="12"/>
  <c r="BB249" i="12"/>
  <c r="BF249" i="12"/>
  <c r="BD249" i="12"/>
  <c r="BC249" i="12"/>
  <c r="BF135" i="12"/>
  <c r="BA135" i="12"/>
  <c r="BB135" i="12"/>
  <c r="BD135" i="12"/>
  <c r="BC135" i="12"/>
  <c r="BC129" i="12"/>
  <c r="BB129" i="12"/>
  <c r="BF129" i="12"/>
  <c r="BA129" i="12"/>
  <c r="BD129" i="12"/>
  <c r="BC199" i="12"/>
  <c r="BA199" i="12"/>
  <c r="BB199" i="12"/>
  <c r="BF199" i="12"/>
  <c r="BD199" i="12"/>
  <c r="BF94" i="12"/>
  <c r="BD94" i="12"/>
  <c r="BA94" i="12"/>
  <c r="BB94" i="12"/>
  <c r="BC94" i="12"/>
  <c r="BB47" i="12"/>
  <c r="BD47" i="12"/>
  <c r="BA47" i="12"/>
  <c r="BF47" i="12"/>
  <c r="BC47" i="12"/>
  <c r="BC16" i="12"/>
  <c r="BD16" i="12"/>
  <c r="BB16" i="12"/>
  <c r="BF16" i="12"/>
  <c r="BA16" i="12"/>
  <c r="BB36" i="12"/>
  <c r="BA36" i="12"/>
  <c r="BD36" i="12"/>
  <c r="BF36" i="12"/>
  <c r="BC36" i="12"/>
  <c r="BD104" i="12"/>
  <c r="BF104" i="12"/>
  <c r="BA104" i="12"/>
  <c r="BB104" i="12"/>
  <c r="BC104" i="12"/>
  <c r="BB15" i="12"/>
  <c r="BA15" i="12"/>
  <c r="BF15" i="12"/>
  <c r="BD15" i="12"/>
  <c r="BC15" i="12"/>
  <c r="BE78" i="12"/>
  <c r="BD78" i="12"/>
  <c r="BA78" i="12"/>
  <c r="BB78" i="12"/>
  <c r="BF78" i="12"/>
  <c r="BC78" i="12"/>
  <c r="BA224" i="12"/>
  <c r="BB224" i="12"/>
  <c r="BD224" i="12"/>
  <c r="BF224" i="12"/>
  <c r="BC224" i="12"/>
  <c r="BF85" i="12"/>
  <c r="BB85" i="12"/>
  <c r="BA85" i="12"/>
  <c r="BD85" i="12"/>
  <c r="BC85" i="12"/>
  <c r="BD22" i="12"/>
  <c r="BA22" i="12"/>
  <c r="BF22" i="12"/>
  <c r="BB22" i="12"/>
  <c r="BC22" i="12"/>
  <c r="BE64" i="12"/>
  <c r="BD64" i="12"/>
  <c r="BF64" i="12"/>
  <c r="BA64" i="12"/>
  <c r="BB64" i="12"/>
  <c r="BC64" i="12"/>
  <c r="BA179" i="12"/>
  <c r="BF179" i="12"/>
  <c r="BD179" i="12"/>
  <c r="BB179" i="12"/>
  <c r="BC179" i="12"/>
  <c r="BE177" i="12"/>
  <c r="BF177" i="12"/>
  <c r="BA177" i="12"/>
  <c r="BD177" i="12"/>
  <c r="BB177" i="12"/>
  <c r="BC177" i="12"/>
  <c r="BC232" i="12"/>
  <c r="BA232" i="12"/>
  <c r="BF232" i="12"/>
  <c r="BB232" i="12"/>
  <c r="BD232" i="12"/>
  <c r="L136" i="12"/>
  <c r="P136" i="12"/>
  <c r="N136" i="12"/>
  <c r="K136" i="12"/>
  <c r="M136" i="12"/>
  <c r="BD155" i="12"/>
  <c r="BB155" i="12"/>
  <c r="BF155" i="12"/>
  <c r="BA155" i="12"/>
  <c r="BC155" i="12"/>
  <c r="BF196" i="12"/>
  <c r="BB196" i="12"/>
  <c r="BD196" i="12"/>
  <c r="BA196" i="12"/>
  <c r="BC196" i="12"/>
  <c r="BD122" i="12"/>
  <c r="BA122" i="12"/>
  <c r="BF122" i="12"/>
  <c r="BB122" i="12"/>
  <c r="BC122" i="12"/>
  <c r="BC40" i="12"/>
  <c r="BF40" i="12"/>
  <c r="BA40" i="12"/>
  <c r="BD40" i="12"/>
  <c r="BB40" i="12"/>
  <c r="BF113" i="12"/>
  <c r="BA113" i="12"/>
  <c r="BB113" i="12"/>
  <c r="BD113" i="12"/>
  <c r="BC113" i="12"/>
  <c r="BB73" i="12"/>
  <c r="BD73" i="12"/>
  <c r="BA73" i="12"/>
  <c r="BF73" i="12"/>
  <c r="BC73" i="12"/>
  <c r="BE25" i="12"/>
  <c r="BE191" i="12"/>
  <c r="BE129" i="12"/>
  <c r="BE70" i="12"/>
  <c r="BB290" i="12"/>
  <c r="BF290" i="12"/>
  <c r="BD290" i="12"/>
  <c r="BA290" i="12"/>
  <c r="BC290" i="12"/>
  <c r="O49" i="12"/>
  <c r="BE187" i="12"/>
  <c r="BE18" i="12"/>
  <c r="BE182" i="12"/>
  <c r="BE43" i="12"/>
  <c r="BE189" i="12"/>
  <c r="BE89" i="12"/>
  <c r="O97" i="12"/>
  <c r="BE188" i="12"/>
  <c r="BE55" i="12"/>
  <c r="BE51" i="12"/>
  <c r="BB300" i="12"/>
  <c r="BF300" i="12"/>
  <c r="BA300" i="12"/>
  <c r="BD300" i="12"/>
  <c r="BC300" i="12"/>
  <c r="BB293" i="12"/>
  <c r="BD293" i="12"/>
  <c r="BA293" i="12"/>
  <c r="BF293" i="12"/>
  <c r="BC293" i="12"/>
  <c r="BE167" i="12"/>
  <c r="BE173" i="12"/>
  <c r="BE65" i="12"/>
  <c r="BE71" i="12"/>
  <c r="BE23" i="12"/>
  <c r="K278" i="12"/>
  <c r="L278" i="12"/>
  <c r="P278" i="12"/>
  <c r="N278" i="12"/>
  <c r="M278" i="12"/>
  <c r="BE108" i="12"/>
  <c r="BB270" i="12"/>
  <c r="BD270" i="12"/>
  <c r="BF270" i="12"/>
  <c r="BA270" i="12"/>
  <c r="BC270" i="12"/>
  <c r="BE124" i="12"/>
  <c r="BE73" i="12"/>
  <c r="BE28" i="12"/>
  <c r="BE134" i="12"/>
  <c r="BE239" i="12"/>
  <c r="BF204" i="12"/>
  <c r="BB204" i="12"/>
  <c r="BD204" i="12"/>
  <c r="BA204" i="12"/>
  <c r="BC204" i="12"/>
  <c r="BE237" i="12"/>
  <c r="BB237" i="12"/>
  <c r="BA237" i="12"/>
  <c r="BD237" i="12"/>
  <c r="BF237" i="12"/>
  <c r="BC237" i="12"/>
  <c r="BE123" i="12"/>
  <c r="BB123" i="12"/>
  <c r="BA123" i="12"/>
  <c r="BF123" i="12"/>
  <c r="BD123" i="12"/>
  <c r="BC123" i="12"/>
  <c r="BC14" i="12"/>
  <c r="BD14" i="12"/>
  <c r="BF14" i="12"/>
  <c r="BA14" i="12"/>
  <c r="BB14" i="12"/>
  <c r="BA215" i="12"/>
  <c r="BF215" i="12"/>
  <c r="BB215" i="12"/>
  <c r="BD215" i="12"/>
  <c r="BC215" i="12"/>
  <c r="BA61" i="12"/>
  <c r="BF61" i="12"/>
  <c r="BD61" i="12"/>
  <c r="BB61" i="12"/>
  <c r="BC61" i="12"/>
  <c r="BD156" i="12"/>
  <c r="BF156" i="12"/>
  <c r="BB156" i="12"/>
  <c r="BA156" i="12"/>
  <c r="BC156" i="12"/>
  <c r="BE10" i="12"/>
  <c r="BF10" i="12"/>
  <c r="BB10" i="12"/>
  <c r="BD10" i="12"/>
  <c r="BA10" i="12"/>
  <c r="BC10" i="12"/>
  <c r="BE228" i="12"/>
  <c r="BA228" i="12"/>
  <c r="BF228" i="12"/>
  <c r="BB228" i="12"/>
  <c r="BD228" i="12"/>
  <c r="BC228" i="12"/>
  <c r="BE98" i="12"/>
  <c r="BF98" i="12"/>
  <c r="BD98" i="12"/>
  <c r="BB98" i="12"/>
  <c r="BA98" i="12"/>
  <c r="BC98" i="12"/>
  <c r="BB79" i="12"/>
  <c r="BD79" i="12"/>
  <c r="BF79" i="12"/>
  <c r="BA79" i="12"/>
  <c r="BC79" i="12"/>
  <c r="BD49" i="12"/>
  <c r="BA49" i="12"/>
  <c r="BF49" i="12"/>
  <c r="BB49" i="12"/>
  <c r="BC49" i="12"/>
  <c r="BD101" i="12"/>
  <c r="BA101" i="12"/>
  <c r="BF101" i="12"/>
  <c r="BB101" i="12"/>
  <c r="BC101" i="12"/>
  <c r="BC158" i="12"/>
  <c r="BD158" i="12"/>
  <c r="BA158" i="12"/>
  <c r="BF158" i="12"/>
  <c r="BB158" i="12"/>
  <c r="BD57" i="12"/>
  <c r="BF57" i="12"/>
  <c r="BB57" i="12"/>
  <c r="BA57" i="12"/>
  <c r="BC57" i="12"/>
  <c r="BF197" i="12"/>
  <c r="BA197" i="12"/>
  <c r="BB197" i="12"/>
  <c r="BD197" i="12"/>
  <c r="BC197" i="12"/>
  <c r="BC143" i="12"/>
  <c r="BD143" i="12"/>
  <c r="BB143" i="12"/>
  <c r="BF143" i="12"/>
  <c r="BA143" i="12"/>
  <c r="BA37" i="12"/>
  <c r="BB37" i="12"/>
  <c r="BD37" i="12"/>
  <c r="BF37" i="12"/>
  <c r="BC37" i="12"/>
  <c r="BA142" i="12"/>
  <c r="BD142" i="12"/>
  <c r="BB142" i="12"/>
  <c r="BF142" i="12"/>
  <c r="BC142" i="12"/>
  <c r="BA185" i="12"/>
  <c r="BF185" i="12"/>
  <c r="BB185" i="12"/>
  <c r="BD185" i="12"/>
  <c r="BC185" i="12"/>
  <c r="BD102" i="12"/>
  <c r="BB102" i="12"/>
  <c r="BF102" i="12"/>
  <c r="BA102" i="12"/>
  <c r="BC102" i="12"/>
  <c r="BB106" i="12"/>
  <c r="BD106" i="12"/>
  <c r="BF106" i="12"/>
  <c r="BA106" i="12"/>
  <c r="BC106" i="12"/>
  <c r="BB82" i="12"/>
  <c r="BF82" i="12"/>
  <c r="BA82" i="12"/>
  <c r="BD82" i="12"/>
  <c r="BC82" i="12"/>
  <c r="BE221" i="12"/>
  <c r="BB221" i="12"/>
  <c r="BA221" i="12"/>
  <c r="BD221" i="12"/>
  <c r="BF221" i="12"/>
  <c r="BC221" i="12"/>
  <c r="BD77" i="12"/>
  <c r="BA77" i="12"/>
  <c r="BF77" i="12"/>
  <c r="BB77" i="12"/>
  <c r="BC77" i="12"/>
  <c r="BF96" i="12"/>
  <c r="BB96" i="12"/>
  <c r="BA96" i="12"/>
  <c r="BD96" i="12"/>
  <c r="BC96" i="12"/>
  <c r="BB218" i="12"/>
  <c r="BF218" i="12"/>
  <c r="BA218" i="12"/>
  <c r="BD218" i="12"/>
  <c r="BC218" i="12"/>
  <c r="BE131" i="12"/>
  <c r="BA131" i="12"/>
  <c r="BB131" i="12"/>
  <c r="BD131" i="12"/>
  <c r="BF131" i="12"/>
  <c r="BC131" i="12"/>
  <c r="BA171" i="12"/>
  <c r="BB171" i="12"/>
  <c r="BF171" i="12"/>
  <c r="BD171" i="12"/>
  <c r="BC171" i="12"/>
  <c r="BF27" i="12"/>
  <c r="BB27" i="12"/>
  <c r="BD27" i="12"/>
  <c r="BA27" i="12"/>
  <c r="BC27" i="12"/>
  <c r="BF202" i="12"/>
  <c r="BA202" i="12"/>
  <c r="BD202" i="12"/>
  <c r="BB202" i="12"/>
  <c r="BC202" i="12"/>
  <c r="BD210" i="12"/>
  <c r="BF210" i="12"/>
  <c r="BA210" i="12"/>
  <c r="BB210" i="12"/>
  <c r="BC210" i="12"/>
  <c r="BD283" i="12"/>
  <c r="BB283" i="12"/>
  <c r="BF283" i="12"/>
  <c r="BA283" i="12"/>
  <c r="BC283" i="12"/>
  <c r="BE160" i="12"/>
  <c r="BE139" i="12"/>
  <c r="BE79" i="12"/>
  <c r="BE153" i="12"/>
  <c r="BE83" i="12"/>
  <c r="BE199" i="12"/>
  <c r="BE16" i="12"/>
  <c r="BE86" i="12"/>
  <c r="BE47" i="12"/>
  <c r="BE107" i="12"/>
  <c r="BB263" i="12"/>
  <c r="BF263" i="12"/>
  <c r="BD263" i="12"/>
  <c r="BA263" i="12"/>
  <c r="BC263" i="12"/>
  <c r="BA266" i="12"/>
  <c r="BF266" i="12"/>
  <c r="BD266" i="12"/>
  <c r="BB266" i="12"/>
  <c r="BC266" i="12"/>
  <c r="BA295" i="12"/>
  <c r="BF295" i="12"/>
  <c r="BD295" i="12"/>
  <c r="BB295" i="12"/>
  <c r="BC295" i="12"/>
  <c r="O185" i="12"/>
  <c r="BE165" i="12"/>
  <c r="BE127" i="12"/>
  <c r="BE54" i="12"/>
  <c r="BE247" i="12"/>
  <c r="BE278" i="12"/>
  <c r="O223" i="12"/>
  <c r="BE243" i="12"/>
  <c r="BE288" i="12"/>
  <c r="P71" i="12"/>
  <c r="L71" i="12"/>
  <c r="N71" i="12"/>
  <c r="K71" i="12"/>
  <c r="M71" i="12"/>
  <c r="BB277" i="12"/>
  <c r="BD277" i="12"/>
  <c r="BA277" i="12"/>
  <c r="BF277" i="12"/>
  <c r="BC277" i="12"/>
  <c r="BE240" i="12"/>
  <c r="BE196" i="12"/>
  <c r="BE217" i="12"/>
  <c r="BE125" i="12"/>
  <c r="BE223" i="12"/>
  <c r="BE35" i="12"/>
  <c r="BE178" i="12"/>
  <c r="BE164" i="12"/>
  <c r="BF280" i="12"/>
  <c r="BD280" i="12"/>
  <c r="BB280" i="12"/>
  <c r="BA280" i="12"/>
  <c r="BC280" i="12"/>
  <c r="BE159" i="12"/>
  <c r="BA287" i="12"/>
  <c r="BB287" i="12"/>
  <c r="BD287" i="12"/>
  <c r="BF287" i="12"/>
  <c r="BC287" i="12"/>
  <c r="BE289" i="12"/>
  <c r="BE115" i="12"/>
  <c r="BE195" i="12"/>
  <c r="BE250" i="12"/>
  <c r="BE67" i="12"/>
  <c r="G363" i="1"/>
  <c r="BG3" i="1"/>
  <c r="AZ310" i="12"/>
  <c r="AX310" i="12" s="1"/>
  <c r="AZ315" i="12"/>
  <c r="AX315" i="12" s="1"/>
  <c r="AZ316" i="12"/>
  <c r="AV316" i="12" s="1"/>
  <c r="BG5" i="12"/>
  <c r="AX323" i="12" l="1"/>
  <c r="AY328" i="12"/>
  <c r="AW328" i="12"/>
  <c r="AV328" i="12"/>
  <c r="AT328" i="12"/>
  <c r="AU328" i="12"/>
  <c r="AY358" i="12"/>
  <c r="AY323" i="12"/>
  <c r="AV323" i="12"/>
  <c r="AU323" i="12"/>
  <c r="AT323" i="12"/>
  <c r="AT360" i="12"/>
  <c r="AW321" i="12"/>
  <c r="AT306" i="12"/>
  <c r="AX360" i="12"/>
  <c r="AV360" i="12"/>
  <c r="AW360" i="12"/>
  <c r="AY360" i="12"/>
  <c r="AX347" i="12"/>
  <c r="AW325" i="12"/>
  <c r="AW309" i="12"/>
  <c r="AT309" i="12"/>
  <c r="AY306" i="12"/>
  <c r="AY325" i="12"/>
  <c r="AU309" i="12"/>
  <c r="AW334" i="12"/>
  <c r="AY350" i="12"/>
  <c r="AV325" i="12"/>
  <c r="AV350" i="12"/>
  <c r="AX325" i="12"/>
  <c r="AY309" i="12"/>
  <c r="AV358" i="12"/>
  <c r="AX350" i="12"/>
  <c r="AU325" i="12"/>
  <c r="AX309" i="12"/>
  <c r="AX358" i="12"/>
  <c r="AT350" i="12"/>
  <c r="AW358" i="12"/>
  <c r="AU350" i="12"/>
  <c r="AV334" i="12"/>
  <c r="AU358" i="12"/>
  <c r="AU334" i="12"/>
  <c r="AX341" i="12"/>
  <c r="AU322" i="12"/>
  <c r="AU341" i="12"/>
  <c r="AV322" i="12"/>
  <c r="AV341" i="12"/>
  <c r="AX322" i="12"/>
  <c r="AW341" i="12"/>
  <c r="AT322" i="12"/>
  <c r="AT341" i="12"/>
  <c r="AW322" i="12"/>
  <c r="AT334" i="12"/>
  <c r="AV347" i="12"/>
  <c r="AU347" i="12"/>
  <c r="AT347" i="12"/>
  <c r="AW347" i="12"/>
  <c r="AT352" i="12"/>
  <c r="AU352" i="12"/>
  <c r="AX352" i="12"/>
  <c r="AV352" i="12"/>
  <c r="AY352" i="12"/>
  <c r="AX334" i="12"/>
  <c r="AV335" i="12"/>
  <c r="AW335" i="12"/>
  <c r="AT335" i="12"/>
  <c r="AY335" i="12"/>
  <c r="AX335" i="12"/>
  <c r="AU335" i="12"/>
  <c r="AU330" i="12"/>
  <c r="AT330" i="12"/>
  <c r="AW330" i="12"/>
  <c r="AV330" i="12"/>
  <c r="AY330" i="12"/>
  <c r="AX330" i="12"/>
  <c r="E363" i="1"/>
  <c r="AY311" i="12"/>
  <c r="AT311" i="12"/>
  <c r="AV311" i="12"/>
  <c r="AU311" i="12"/>
  <c r="AX311" i="12"/>
  <c r="AY349" i="12"/>
  <c r="AX349" i="12"/>
  <c r="AT349" i="12"/>
  <c r="AV349" i="12"/>
  <c r="AU349" i="12"/>
  <c r="AV308" i="12"/>
  <c r="AW308" i="12"/>
  <c r="AU308" i="12"/>
  <c r="AT308" i="12"/>
  <c r="AY308" i="12"/>
  <c r="AU306" i="12"/>
  <c r="AW306" i="12"/>
  <c r="AX306" i="12"/>
  <c r="AT305" i="12"/>
  <c r="AU305" i="12"/>
  <c r="AY305" i="12"/>
  <c r="AW305" i="12"/>
  <c r="AV305" i="12"/>
  <c r="AV321" i="12"/>
  <c r="AY321" i="12"/>
  <c r="AU321" i="12"/>
  <c r="AT321" i="12"/>
  <c r="AU340" i="12"/>
  <c r="AX340" i="12"/>
  <c r="AY340" i="12"/>
  <c r="AX326" i="12"/>
  <c r="AV340" i="12"/>
  <c r="AY326" i="12"/>
  <c r="AU326" i="12"/>
  <c r="AT340" i="12"/>
  <c r="AV326" i="12"/>
  <c r="AT326" i="12"/>
  <c r="AY351" i="12"/>
  <c r="AV351" i="12"/>
  <c r="AW351" i="12"/>
  <c r="AX351" i="12"/>
  <c r="AT351" i="12"/>
  <c r="AU351" i="12"/>
  <c r="AW327" i="12"/>
  <c r="AT327" i="12"/>
  <c r="AY327" i="12"/>
  <c r="AX327" i="12"/>
  <c r="AV327" i="12"/>
  <c r="AU327" i="12"/>
  <c r="AY320" i="12"/>
  <c r="AV320" i="12"/>
  <c r="AW320" i="12"/>
  <c r="AT320" i="12"/>
  <c r="AU320" i="12"/>
  <c r="AW348" i="12"/>
  <c r="AT348" i="12"/>
  <c r="AX348" i="12"/>
  <c r="AU348" i="12"/>
  <c r="AY348" i="12"/>
  <c r="E346" i="1"/>
  <c r="D346" i="1"/>
  <c r="AY338" i="12"/>
  <c r="AU338" i="12"/>
  <c r="AW338" i="12"/>
  <c r="AX338" i="12"/>
  <c r="AT338" i="12"/>
  <c r="AV338" i="12"/>
  <c r="AX324" i="12"/>
  <c r="AV324" i="12"/>
  <c r="AU324" i="12"/>
  <c r="AY324" i="12"/>
  <c r="AW324" i="12"/>
  <c r="AT324" i="12"/>
  <c r="AX342" i="12"/>
  <c r="AU343" i="12"/>
  <c r="AT343" i="12"/>
  <c r="AV343" i="12"/>
  <c r="AY343" i="12"/>
  <c r="AW343" i="12"/>
  <c r="AV342" i="12"/>
  <c r="AU342" i="12"/>
  <c r="AT342" i="12"/>
  <c r="AW342" i="12"/>
  <c r="AU333" i="12"/>
  <c r="AT333" i="12"/>
  <c r="AW333" i="12"/>
  <c r="AY333" i="12"/>
  <c r="AV333" i="12"/>
  <c r="AU310" i="12"/>
  <c r="AT310" i="12"/>
  <c r="AW310" i="12"/>
  <c r="AY310" i="12"/>
  <c r="AV310" i="12"/>
  <c r="AV315" i="12"/>
  <c r="AW316" i="12"/>
  <c r="AY316" i="12"/>
  <c r="AU316" i="12"/>
  <c r="AT316" i="12"/>
  <c r="AU315" i="12"/>
  <c r="AY315" i="12"/>
  <c r="AT315" i="12"/>
  <c r="AW315" i="12"/>
  <c r="AX316" i="12"/>
  <c r="BG3" i="12"/>
  <c r="BB5" i="12"/>
  <c r="BA5" i="12"/>
  <c r="BD5" i="12"/>
  <c r="BC5" i="12"/>
  <c r="AW3" i="1"/>
  <c r="AT3" i="1"/>
  <c r="AY3" i="1"/>
  <c r="AU3" i="1"/>
  <c r="AZ319" i="12"/>
  <c r="AX319" i="12" s="1"/>
  <c r="AZ318" i="12"/>
  <c r="AX318" i="12" s="1"/>
  <c r="AZ307" i="12"/>
  <c r="BE5" i="12"/>
  <c r="BF5" i="12"/>
  <c r="AS323" i="12" l="1"/>
  <c r="AO323" i="12" s="1"/>
  <c r="AS365" i="12"/>
  <c r="AQ365" i="12" s="1"/>
  <c r="I363" i="1"/>
  <c r="AS311" i="12"/>
  <c r="AS344" i="12"/>
  <c r="D363" i="1"/>
  <c r="F363" i="1" s="1"/>
  <c r="H363" i="1" s="1"/>
  <c r="AS313" i="12"/>
  <c r="AS343" i="12"/>
  <c r="AM343" i="12" s="1"/>
  <c r="I346" i="1"/>
  <c r="F346" i="1"/>
  <c r="G346" i="1"/>
  <c r="AZ303" i="12"/>
  <c r="AX303" i="12" s="1"/>
  <c r="AZ293" i="12"/>
  <c r="AX293" i="12" s="1"/>
  <c r="AZ281" i="12"/>
  <c r="AZ283" i="12"/>
  <c r="AZ271" i="12"/>
  <c r="AV271" i="12" s="1"/>
  <c r="AZ262" i="12"/>
  <c r="AZ274" i="12"/>
  <c r="AV274" i="12" s="1"/>
  <c r="AZ261" i="12"/>
  <c r="AZ286" i="12"/>
  <c r="AX286" i="12" s="1"/>
  <c r="AZ268" i="12"/>
  <c r="AX268" i="12" s="1"/>
  <c r="AZ292" i="12"/>
  <c r="AZ256" i="12"/>
  <c r="AV256" i="12" s="1"/>
  <c r="AZ287" i="12"/>
  <c r="AX287" i="12" s="1"/>
  <c r="AZ290" i="12"/>
  <c r="AV290" i="12" s="1"/>
  <c r="AZ273" i="12"/>
  <c r="AV273" i="12" s="1"/>
  <c r="AZ267" i="12"/>
  <c r="AZ282" i="12"/>
  <c r="AZ276" i="12"/>
  <c r="AV307" i="12"/>
  <c r="AT307" i="12"/>
  <c r="AW307" i="12"/>
  <c r="AU307" i="12"/>
  <c r="AY307" i="12"/>
  <c r="AV319" i="12"/>
  <c r="AY319" i="12"/>
  <c r="AW319" i="12"/>
  <c r="AT319" i="12"/>
  <c r="AU319" i="12"/>
  <c r="AX307" i="12"/>
  <c r="AY318" i="12"/>
  <c r="AT318" i="12"/>
  <c r="AU318" i="12"/>
  <c r="AW318" i="12"/>
  <c r="AV318" i="12"/>
  <c r="AZ266" i="12"/>
  <c r="AV266" i="12" s="1"/>
  <c r="AV3" i="1"/>
  <c r="AZ295" i="12"/>
  <c r="AZ264" i="12"/>
  <c r="AX264" i="12" s="1"/>
  <c r="AZ258" i="12"/>
  <c r="AX258" i="12" s="1"/>
  <c r="BA3" i="12"/>
  <c r="BD3" i="12"/>
  <c r="BB3" i="12"/>
  <c r="BF3" i="12"/>
  <c r="BC3" i="12"/>
  <c r="BE3" i="12"/>
  <c r="AZ156" i="12"/>
  <c r="AV156" i="12" s="1"/>
  <c r="AP323" i="12" l="1"/>
  <c r="AQ323" i="12"/>
  <c r="AN323" i="12"/>
  <c r="AM323" i="12"/>
  <c r="AR323" i="12"/>
  <c r="AS336" i="12"/>
  <c r="AP336" i="12" s="1"/>
  <c r="AP365" i="12"/>
  <c r="AN365" i="12"/>
  <c r="AO365" i="12"/>
  <c r="AS317" i="12"/>
  <c r="AM317" i="12" s="1"/>
  <c r="AR365" i="12"/>
  <c r="AM365" i="12"/>
  <c r="AS367" i="12"/>
  <c r="AN367" i="12" s="1"/>
  <c r="AS360" i="12"/>
  <c r="AQ360" i="12" s="1"/>
  <c r="AS314" i="12"/>
  <c r="AP314" i="12" s="1"/>
  <c r="AS352" i="12"/>
  <c r="AQ352" i="12" s="1"/>
  <c r="AS304" i="12"/>
  <c r="AR304" i="12" s="1"/>
  <c r="AS354" i="12"/>
  <c r="AQ354" i="12" s="1"/>
  <c r="AM344" i="12"/>
  <c r="AN344" i="12"/>
  <c r="AO344" i="12"/>
  <c r="AR344" i="12"/>
  <c r="AP344" i="12"/>
  <c r="AQ344" i="12"/>
  <c r="AP313" i="12"/>
  <c r="AQ313" i="12"/>
  <c r="AM313" i="12"/>
  <c r="AR313" i="12"/>
  <c r="AO313" i="12"/>
  <c r="AN313" i="12"/>
  <c r="J363" i="1"/>
  <c r="J363" i="12" s="1"/>
  <c r="AS363" i="12"/>
  <c r="AO343" i="12"/>
  <c r="AN343" i="12"/>
  <c r="AP343" i="12"/>
  <c r="AQ343" i="12"/>
  <c r="AR343" i="12"/>
  <c r="AS349" i="12"/>
  <c r="AO349" i="12" s="1"/>
  <c r="AS356" i="12"/>
  <c r="AN356" i="12" s="1"/>
  <c r="AS341" i="12"/>
  <c r="AR341" i="12" s="1"/>
  <c r="AS335" i="12"/>
  <c r="AM335" i="12" s="1"/>
  <c r="AR311" i="12"/>
  <c r="AQ311" i="12"/>
  <c r="AN311" i="12"/>
  <c r="AM311" i="12"/>
  <c r="AP311" i="12"/>
  <c r="AO311" i="12"/>
  <c r="AS353" i="12"/>
  <c r="AO353" i="12" s="1"/>
  <c r="AS340" i="12"/>
  <c r="AQ340" i="12" s="1"/>
  <c r="AS312" i="12"/>
  <c r="AQ312" i="12" s="1"/>
  <c r="AS357" i="12"/>
  <c r="AQ357" i="12" s="1"/>
  <c r="AS358" i="12"/>
  <c r="AP358" i="12" s="1"/>
  <c r="AS351" i="12"/>
  <c r="AP351" i="12" s="1"/>
  <c r="AS309" i="12"/>
  <c r="AO309" i="12" s="1"/>
  <c r="AS347" i="12"/>
  <c r="AN347" i="12" s="1"/>
  <c r="AS306" i="12"/>
  <c r="AS308" i="12"/>
  <c r="AR308" i="12" s="1"/>
  <c r="AS338" i="12"/>
  <c r="AS355" i="12"/>
  <c r="AS348" i="12"/>
  <c r="AQ348" i="12" s="1"/>
  <c r="AS346" i="12"/>
  <c r="AQ346" i="12" s="1"/>
  <c r="H346" i="1"/>
  <c r="AS333" i="12"/>
  <c r="AQ333" i="12" s="1"/>
  <c r="AS350" i="12"/>
  <c r="AS342" i="12"/>
  <c r="AQ342" i="12" s="1"/>
  <c r="AT292" i="12"/>
  <c r="AY292" i="12"/>
  <c r="AW292" i="12"/>
  <c r="AU292" i="12"/>
  <c r="AV292" i="12"/>
  <c r="AV295" i="12"/>
  <c r="AW295" i="12"/>
  <c r="AT295" i="12"/>
  <c r="AY295" i="12"/>
  <c r="AU295" i="12"/>
  <c r="AT283" i="12"/>
  <c r="AW283" i="12"/>
  <c r="AY283" i="12"/>
  <c r="AU283" i="12"/>
  <c r="AX276" i="12"/>
  <c r="AZ291" i="12"/>
  <c r="AX291" i="12" s="1"/>
  <c r="AV267" i="12"/>
  <c r="AY267" i="12"/>
  <c r="AU267" i="12"/>
  <c r="AT267" i="12"/>
  <c r="AW267" i="12"/>
  <c r="AX261" i="12"/>
  <c r="AX281" i="12"/>
  <c r="AX295" i="12"/>
  <c r="AX282" i="12"/>
  <c r="AT282" i="12"/>
  <c r="AW282" i="12"/>
  <c r="AU282" i="12"/>
  <c r="AY282" i="12"/>
  <c r="AT290" i="12"/>
  <c r="AY290" i="12"/>
  <c r="AW290" i="12"/>
  <c r="AU290" i="12"/>
  <c r="AZ277" i="12"/>
  <c r="AV287" i="12"/>
  <c r="AW287" i="12"/>
  <c r="AT287" i="12"/>
  <c r="AY287" i="12"/>
  <c r="AU287" i="12"/>
  <c r="AZ301" i="12"/>
  <c r="AX301" i="12" s="1"/>
  <c r="AZ299" i="12"/>
  <c r="AX299" i="12" s="1"/>
  <c r="AX271" i="12"/>
  <c r="AT261" i="12"/>
  <c r="AW261" i="12"/>
  <c r="AU261" i="12"/>
  <c r="AY261" i="12"/>
  <c r="AS322" i="12"/>
  <c r="AZ263" i="12"/>
  <c r="AX263" i="12" s="1"/>
  <c r="AZ279" i="12"/>
  <c r="AX279" i="12" s="1"/>
  <c r="AZ284" i="12"/>
  <c r="AZ296" i="12"/>
  <c r="AX296" i="12" s="1"/>
  <c r="AZ275" i="12"/>
  <c r="AX275" i="12" s="1"/>
  <c r="AY281" i="12"/>
  <c r="AT281" i="12"/>
  <c r="AW281" i="12"/>
  <c r="AU281" i="12"/>
  <c r="AX156" i="12"/>
  <c r="AU156" i="12"/>
  <c r="AW156" i="12"/>
  <c r="AY156" i="12"/>
  <c r="AT156" i="12"/>
  <c r="AZ128" i="12"/>
  <c r="AX128" i="12" s="1"/>
  <c r="AW271" i="12"/>
  <c r="AY271" i="12"/>
  <c r="AU271" i="12"/>
  <c r="AT271" i="12"/>
  <c r="AW262" i="12"/>
  <c r="AU262" i="12"/>
  <c r="AY262" i="12"/>
  <c r="AT262" i="12"/>
  <c r="AW276" i="12"/>
  <c r="AT276" i="12"/>
  <c r="AY276" i="12"/>
  <c r="AU276" i="12"/>
  <c r="AZ285" i="12"/>
  <c r="AX285" i="12" s="1"/>
  <c r="AV268" i="12"/>
  <c r="AT268" i="12"/>
  <c r="AU268" i="12"/>
  <c r="AY268" i="12"/>
  <c r="AW268" i="12"/>
  <c r="AV283" i="12"/>
  <c r="AZ288" i="12"/>
  <c r="AX288" i="12" s="1"/>
  <c r="AZ136" i="12"/>
  <c r="AX136" i="12" s="1"/>
  <c r="AZ265" i="12"/>
  <c r="AX265" i="12" s="1"/>
  <c r="AX266" i="12"/>
  <c r="AW266" i="12"/>
  <c r="AT266" i="12"/>
  <c r="AU266" i="12"/>
  <c r="AY266" i="12"/>
  <c r="AZ260" i="12"/>
  <c r="AX260" i="12" s="1"/>
  <c r="AZ259" i="12"/>
  <c r="AX259" i="12" s="1"/>
  <c r="AX273" i="12"/>
  <c r="AU273" i="12"/>
  <c r="AY273" i="12"/>
  <c r="AW273" i="12"/>
  <c r="AT273" i="12"/>
  <c r="AZ297" i="12"/>
  <c r="AX297" i="12" s="1"/>
  <c r="AV262" i="12"/>
  <c r="AX283" i="12"/>
  <c r="AV293" i="12"/>
  <c r="AT293" i="12"/>
  <c r="AY293" i="12"/>
  <c r="AW293" i="12"/>
  <c r="AU293" i="12"/>
  <c r="AS321" i="12"/>
  <c r="AZ280" i="12"/>
  <c r="AV264" i="12"/>
  <c r="AY264" i="12"/>
  <c r="AU264" i="12"/>
  <c r="AW264" i="12"/>
  <c r="AT264" i="12"/>
  <c r="AS315" i="12"/>
  <c r="AZ255" i="12"/>
  <c r="AX255" i="12" s="1"/>
  <c r="AV282" i="12"/>
  <c r="AX256" i="12"/>
  <c r="AY256" i="12"/>
  <c r="AT256" i="12"/>
  <c r="AW256" i="12"/>
  <c r="AU256" i="12"/>
  <c r="AU286" i="12"/>
  <c r="AY286" i="12"/>
  <c r="AT286" i="12"/>
  <c r="AW286" i="12"/>
  <c r="AX274" i="12"/>
  <c r="AT274" i="12"/>
  <c r="AW274" i="12"/>
  <c r="AU274" i="12"/>
  <c r="AY274" i="12"/>
  <c r="AX262" i="12"/>
  <c r="AV303" i="12"/>
  <c r="AU303" i="12"/>
  <c r="AT303" i="12"/>
  <c r="AY303" i="12"/>
  <c r="AW303" i="12"/>
  <c r="AZ298" i="12"/>
  <c r="AX298" i="12" s="1"/>
  <c r="AS305" i="12"/>
  <c r="AQ305" i="12" s="1"/>
  <c r="AX292" i="12"/>
  <c r="AZ257" i="12"/>
  <c r="AV258" i="12"/>
  <c r="AY258" i="12"/>
  <c r="AU258" i="12"/>
  <c r="AT258" i="12"/>
  <c r="AW258" i="12"/>
  <c r="AZ272" i="12"/>
  <c r="AX272" i="12" s="1"/>
  <c r="AZ294" i="12"/>
  <c r="AX294" i="12" s="1"/>
  <c r="AV276" i="12"/>
  <c r="AX267" i="12"/>
  <c r="AX290" i="12"/>
  <c r="AZ269" i="12"/>
  <c r="AX269" i="12" s="1"/>
  <c r="AV286" i="12"/>
  <c r="AZ300" i="12"/>
  <c r="AX300" i="12" s="1"/>
  <c r="AV261" i="12"/>
  <c r="AV281" i="12"/>
  <c r="AZ270" i="12"/>
  <c r="AX270" i="12" s="1"/>
  <c r="AZ278" i="12"/>
  <c r="AX278" i="12" s="1"/>
  <c r="E361" i="1"/>
  <c r="AX3" i="1"/>
  <c r="AZ144" i="12"/>
  <c r="AX144" i="12" s="1"/>
  <c r="AZ152" i="12"/>
  <c r="AZ289" i="12"/>
  <c r="AX289" i="12" s="1"/>
  <c r="AS307" i="12"/>
  <c r="AQ307" i="12" s="1"/>
  <c r="AS319" i="12"/>
  <c r="AQ319" i="12" s="1"/>
  <c r="AZ302" i="12"/>
  <c r="AX302" i="12" s="1"/>
  <c r="AZ197" i="12"/>
  <c r="AX197" i="12" s="1"/>
  <c r="AZ87" i="12"/>
  <c r="AX87" i="12" s="1"/>
  <c r="AZ122" i="12"/>
  <c r="AX122" i="12" s="1"/>
  <c r="AZ42" i="12"/>
  <c r="AX42" i="12" s="1"/>
  <c r="AZ226" i="12"/>
  <c r="AZ208" i="12"/>
  <c r="AZ227" i="12"/>
  <c r="AX227" i="12" s="1"/>
  <c r="AZ219" i="12"/>
  <c r="AX219" i="12" s="1"/>
  <c r="AZ20" i="12"/>
  <c r="AX20" i="12" s="1"/>
  <c r="AZ209" i="12"/>
  <c r="AX209" i="12" s="1"/>
  <c r="AZ246" i="12"/>
  <c r="AX246" i="12" s="1"/>
  <c r="AZ244" i="12"/>
  <c r="AX244" i="12" s="1"/>
  <c r="AZ86" i="12"/>
  <c r="AZ241" i="12"/>
  <c r="AZ58" i="12"/>
  <c r="AZ44" i="12"/>
  <c r="AX44" i="12" s="1"/>
  <c r="AZ243" i="12"/>
  <c r="AX243" i="12" s="1"/>
  <c r="AZ16" i="12"/>
  <c r="AX16" i="12" s="1"/>
  <c r="AZ54" i="12"/>
  <c r="AX54" i="12" s="1"/>
  <c r="AZ43" i="12"/>
  <c r="AX43" i="12" s="1"/>
  <c r="AZ30" i="12"/>
  <c r="AZ205" i="12"/>
  <c r="AZ77" i="12"/>
  <c r="AX77" i="12" s="1"/>
  <c r="AZ82" i="12"/>
  <c r="AX82" i="12" s="1"/>
  <c r="AZ139" i="12"/>
  <c r="AX139" i="12" s="1"/>
  <c r="AZ106" i="12"/>
  <c r="AZ7" i="12"/>
  <c r="AX7" i="12" s="1"/>
  <c r="AZ103" i="12"/>
  <c r="AX103" i="12" s="1"/>
  <c r="AZ12" i="12"/>
  <c r="AZ171" i="12"/>
  <c r="AZ253" i="12"/>
  <c r="AX253" i="12" s="1"/>
  <c r="AZ174" i="12"/>
  <c r="AX174" i="12" s="1"/>
  <c r="AZ18" i="12"/>
  <c r="AX18" i="12" s="1"/>
  <c r="AZ159" i="12"/>
  <c r="AX159" i="12" s="1"/>
  <c r="AZ204" i="12"/>
  <c r="AZ203" i="12"/>
  <c r="AX203" i="12" s="1"/>
  <c r="AZ95" i="12"/>
  <c r="AZ110" i="12"/>
  <c r="AZ196" i="12"/>
  <c r="AX196" i="12" s="1"/>
  <c r="AZ149" i="12"/>
  <c r="AX149" i="12" s="1"/>
  <c r="AZ45" i="12"/>
  <c r="AZ120" i="12"/>
  <c r="AZ182" i="12"/>
  <c r="AZ172" i="12"/>
  <c r="AZ165" i="12"/>
  <c r="AZ141" i="12"/>
  <c r="AX141" i="12" s="1"/>
  <c r="AZ88" i="12"/>
  <c r="AZ17" i="12"/>
  <c r="AZ108" i="12"/>
  <c r="AZ123" i="12"/>
  <c r="AZ29" i="12"/>
  <c r="AZ202" i="12"/>
  <c r="AZ59" i="12"/>
  <c r="AZ22" i="12"/>
  <c r="AX22" i="12" s="1"/>
  <c r="AZ10" i="12"/>
  <c r="AZ131" i="12"/>
  <c r="AX131" i="12" s="1"/>
  <c r="AZ134" i="12"/>
  <c r="AZ210" i="12"/>
  <c r="AZ185" i="12"/>
  <c r="AZ166" i="12"/>
  <c r="AZ248" i="12"/>
  <c r="AZ50" i="12"/>
  <c r="AZ142" i="12"/>
  <c r="AX142" i="12" s="1"/>
  <c r="AZ176" i="12"/>
  <c r="AX176" i="12" s="1"/>
  <c r="AZ181" i="12"/>
  <c r="AX181" i="12" s="1"/>
  <c r="AZ252" i="12"/>
  <c r="AZ230" i="12"/>
  <c r="AZ102" i="12"/>
  <c r="AZ76" i="12"/>
  <c r="AZ32" i="12"/>
  <c r="AZ194" i="12"/>
  <c r="AX194" i="12" s="1"/>
  <c r="AZ234" i="12"/>
  <c r="AX234" i="12" s="1"/>
  <c r="AZ191" i="12"/>
  <c r="AX191" i="12" s="1"/>
  <c r="AZ63" i="12"/>
  <c r="AX63" i="12" s="1"/>
  <c r="AZ55" i="12"/>
  <c r="AZ119" i="12"/>
  <c r="AZ200" i="12"/>
  <c r="AZ21" i="12"/>
  <c r="AZ90" i="12"/>
  <c r="AX90" i="12" s="1"/>
  <c r="AZ235" i="12"/>
  <c r="AX235" i="12" s="1"/>
  <c r="AZ15" i="12"/>
  <c r="AX15" i="12" s="1"/>
  <c r="AZ19" i="12"/>
  <c r="AZ97" i="12"/>
  <c r="AZ220" i="12"/>
  <c r="AZ146" i="12"/>
  <c r="AZ79" i="12"/>
  <c r="AX79" i="12" s="1"/>
  <c r="AZ180" i="12"/>
  <c r="AX180" i="12" s="1"/>
  <c r="AZ155" i="12"/>
  <c r="AX155" i="12" s="1"/>
  <c r="AZ137" i="12"/>
  <c r="AZ112" i="12"/>
  <c r="AZ117" i="12"/>
  <c r="AZ71" i="12"/>
  <c r="AZ36" i="12"/>
  <c r="AZ13" i="12"/>
  <c r="AZ8" i="12"/>
  <c r="AX8" i="12" s="1"/>
  <c r="AZ41" i="12"/>
  <c r="AX41" i="12" s="1"/>
  <c r="AZ150" i="12"/>
  <c r="AX150" i="12" s="1"/>
  <c r="AZ184" i="12"/>
  <c r="AX184" i="12" s="1"/>
  <c r="AZ6" i="12"/>
  <c r="AZ199" i="12"/>
  <c r="AZ47" i="12"/>
  <c r="AZ48" i="12"/>
  <c r="AZ148" i="12"/>
  <c r="AX148" i="12" s="1"/>
  <c r="AZ56" i="12"/>
  <c r="AX56" i="12" s="1"/>
  <c r="AZ115" i="12"/>
  <c r="AX115" i="12" s="1"/>
  <c r="AZ222" i="12"/>
  <c r="AX222" i="12" s="1"/>
  <c r="AZ249" i="12"/>
  <c r="AZ68" i="12"/>
  <c r="AZ39" i="12"/>
  <c r="AZ65" i="12"/>
  <c r="AZ126" i="12"/>
  <c r="AX126" i="12" s="1"/>
  <c r="AZ33" i="12"/>
  <c r="AX33" i="12" s="1"/>
  <c r="AZ53" i="12"/>
  <c r="AZ206" i="12"/>
  <c r="AX206" i="12" s="1"/>
  <c r="AZ129" i="12"/>
  <c r="AX129" i="12" s="1"/>
  <c r="AZ237" i="12"/>
  <c r="AZ113" i="12"/>
  <c r="AZ153" i="12"/>
  <c r="AZ213" i="12"/>
  <c r="AX213" i="12" s="1"/>
  <c r="AZ242" i="12"/>
  <c r="AX242" i="12" s="1"/>
  <c r="AZ130" i="12"/>
  <c r="AX130" i="12" s="1"/>
  <c r="AZ78" i="12"/>
  <c r="AX78" i="12" s="1"/>
  <c r="AZ247" i="12"/>
  <c r="AX247" i="12" s="1"/>
  <c r="AZ163" i="12"/>
  <c r="AX163" i="12" s="1"/>
  <c r="AZ158" i="12"/>
  <c r="AZ233" i="12"/>
  <c r="AZ105" i="12"/>
  <c r="AX105" i="12" s="1"/>
  <c r="AZ116" i="12"/>
  <c r="AX116" i="12" s="1"/>
  <c r="AZ61" i="12"/>
  <c r="AZ40" i="12"/>
  <c r="AX40" i="12" s="1"/>
  <c r="AZ9" i="12"/>
  <c r="AX9" i="12" s="1"/>
  <c r="AZ14" i="12"/>
  <c r="AX14" i="12" s="1"/>
  <c r="AZ75" i="12"/>
  <c r="AX75" i="12" s="1"/>
  <c r="AZ38" i="12"/>
  <c r="AZ186" i="12"/>
  <c r="AX186" i="12" s="1"/>
  <c r="AZ167" i="12"/>
  <c r="AZ214" i="12"/>
  <c r="AZ177" i="12"/>
  <c r="AZ107" i="12"/>
  <c r="AZ138" i="12"/>
  <c r="AZ198" i="12"/>
  <c r="AZ245" i="12"/>
  <c r="AX245" i="12" s="1"/>
  <c r="AZ94" i="12"/>
  <c r="AZ99" i="12"/>
  <c r="AX99" i="12" s="1"/>
  <c r="AZ73" i="12"/>
  <c r="AZ212" i="12"/>
  <c r="AZ64" i="12"/>
  <c r="AZ190" i="12"/>
  <c r="AZ109" i="12"/>
  <c r="AZ52" i="12"/>
  <c r="AZ81" i="12"/>
  <c r="AZ89" i="12"/>
  <c r="AX89" i="12" s="1"/>
  <c r="AZ179" i="12"/>
  <c r="AZ121" i="12"/>
  <c r="AX121" i="12" s="1"/>
  <c r="AZ133" i="12"/>
  <c r="AX133" i="12" s="1"/>
  <c r="AZ216" i="12"/>
  <c r="AX216" i="12" s="1"/>
  <c r="AZ127" i="12"/>
  <c r="AX127" i="12" s="1"/>
  <c r="AZ69" i="12"/>
  <c r="AZ72" i="12"/>
  <c r="AX72" i="12" s="1"/>
  <c r="AZ183" i="12"/>
  <c r="AX183" i="12" s="1"/>
  <c r="AZ118" i="12"/>
  <c r="AX118" i="12" s="1"/>
  <c r="AZ37" i="12"/>
  <c r="AX37" i="12" s="1"/>
  <c r="AZ80" i="12"/>
  <c r="AX80" i="12" s="1"/>
  <c r="AZ24" i="12"/>
  <c r="AX24" i="12" s="1"/>
  <c r="AZ228" i="12"/>
  <c r="AX228" i="12" s="1"/>
  <c r="AZ28" i="12"/>
  <c r="AZ192" i="12"/>
  <c r="AX192" i="12" s="1"/>
  <c r="AZ85" i="12"/>
  <c r="AX85" i="12" s="1"/>
  <c r="AZ35" i="12"/>
  <c r="AX35" i="12" s="1"/>
  <c r="AZ173" i="12"/>
  <c r="AX173" i="12" s="1"/>
  <c r="AZ93" i="12"/>
  <c r="AZ188" i="12"/>
  <c r="AZ238" i="12"/>
  <c r="AZ175" i="12"/>
  <c r="AX175" i="12" s="1"/>
  <c r="AZ201" i="12"/>
  <c r="AZ83" i="12"/>
  <c r="AX83" i="12" s="1"/>
  <c r="AZ254" i="12"/>
  <c r="AZ132" i="12"/>
  <c r="AZ207" i="12"/>
  <c r="AZ223" i="12"/>
  <c r="AZ225" i="12"/>
  <c r="AZ211" i="12"/>
  <c r="AX211" i="12" s="1"/>
  <c r="AZ157" i="12"/>
  <c r="AX157" i="12" s="1"/>
  <c r="AZ193" i="12"/>
  <c r="AZ221" i="12"/>
  <c r="AX221" i="12" s="1"/>
  <c r="AZ70" i="12"/>
  <c r="AX70" i="12" s="1"/>
  <c r="AZ231" i="12"/>
  <c r="AZ62" i="12"/>
  <c r="AZ23" i="12"/>
  <c r="AZ111" i="12"/>
  <c r="AZ124" i="12"/>
  <c r="AX124" i="12" s="1"/>
  <c r="AZ135" i="12"/>
  <c r="AX135" i="12" s="1"/>
  <c r="AZ218" i="12"/>
  <c r="AX218" i="12" s="1"/>
  <c r="AZ160" i="12"/>
  <c r="AX160" i="12" s="1"/>
  <c r="AZ147" i="12"/>
  <c r="AZ154" i="12"/>
  <c r="AZ250" i="12"/>
  <c r="AZ60" i="12"/>
  <c r="AZ164" i="12"/>
  <c r="AX164" i="12" s="1"/>
  <c r="AZ84" i="12"/>
  <c r="AX84" i="12" s="1"/>
  <c r="AZ66" i="12"/>
  <c r="AX66" i="12" s="1"/>
  <c r="AZ92" i="12"/>
  <c r="AX92" i="12" s="1"/>
  <c r="AZ169" i="12"/>
  <c r="AX169" i="12" s="1"/>
  <c r="AZ187" i="12"/>
  <c r="AZ26" i="12"/>
  <c r="AZ101" i="12"/>
  <c r="AZ224" i="12"/>
  <c r="AX224" i="12" s="1"/>
  <c r="AZ104" i="12"/>
  <c r="AX104" i="12" s="1"/>
  <c r="AZ11" i="12"/>
  <c r="AX11" i="12" s="1"/>
  <c r="AZ168" i="12"/>
  <c r="AX168" i="12" s="1"/>
  <c r="AZ34" i="12"/>
  <c r="AX34" i="12" s="1"/>
  <c r="AZ189" i="12"/>
  <c r="AZ232" i="12"/>
  <c r="AZ67" i="12"/>
  <c r="AZ145" i="12"/>
  <c r="AX145" i="12" s="1"/>
  <c r="AZ31" i="12"/>
  <c r="AX31" i="12" s="1"/>
  <c r="AZ151" i="12"/>
  <c r="AX151" i="12" s="1"/>
  <c r="AZ215" i="12"/>
  <c r="AX215" i="12" s="1"/>
  <c r="AZ229" i="12"/>
  <c r="AX229" i="12" s="1"/>
  <c r="AZ217" i="12"/>
  <c r="AX217" i="12" s="1"/>
  <c r="AZ140" i="12"/>
  <c r="AZ114" i="12"/>
  <c r="AX114" i="12" s="1"/>
  <c r="AZ251" i="12"/>
  <c r="AZ239" i="12"/>
  <c r="AX239" i="12" s="1"/>
  <c r="AZ162" i="12"/>
  <c r="AZ96" i="12"/>
  <c r="AZ236" i="12"/>
  <c r="AZ51" i="12"/>
  <c r="AZ27" i="12"/>
  <c r="AZ57" i="12"/>
  <c r="AZ240" i="12"/>
  <c r="AZ25" i="12"/>
  <c r="AZ49" i="12"/>
  <c r="AZ46" i="12"/>
  <c r="AZ98" i="12"/>
  <c r="AZ100" i="12"/>
  <c r="AZ74" i="12"/>
  <c r="AZ125" i="12"/>
  <c r="AZ91" i="12"/>
  <c r="AX91" i="12" s="1"/>
  <c r="AZ143" i="12"/>
  <c r="AX143" i="12" s="1"/>
  <c r="AZ195" i="12"/>
  <c r="AZ170" i="12"/>
  <c r="AZ161" i="12"/>
  <c r="AZ178" i="12"/>
  <c r="AN336" i="12" l="1"/>
  <c r="AR336" i="12"/>
  <c r="AO336" i="12"/>
  <c r="AQ336" i="12"/>
  <c r="AM336" i="12"/>
  <c r="AM340" i="12"/>
  <c r="AQ341" i="12"/>
  <c r="AN314" i="12"/>
  <c r="AR314" i="12"/>
  <c r="AQ314" i="12"/>
  <c r="AO314" i="12"/>
  <c r="AM314" i="12"/>
  <c r="AQ358" i="12"/>
  <c r="AR367" i="12"/>
  <c r="AR335" i="12"/>
  <c r="AO352" i="12"/>
  <c r="AR352" i="12"/>
  <c r="AN352" i="12"/>
  <c r="AM352" i="12"/>
  <c r="AP352" i="12"/>
  <c r="AO340" i="12"/>
  <c r="AM304" i="12"/>
  <c r="AN304" i="12"/>
  <c r="AQ304" i="12"/>
  <c r="AR317" i="12"/>
  <c r="AN354" i="12"/>
  <c r="AO354" i="12"/>
  <c r="AR360" i="12"/>
  <c r="AO367" i="12"/>
  <c r="AM360" i="12"/>
  <c r="AM367" i="12"/>
  <c r="AQ367" i="12"/>
  <c r="AP367" i="12"/>
  <c r="AN317" i="12"/>
  <c r="AR358" i="12"/>
  <c r="AO317" i="12"/>
  <c r="AO360" i="12"/>
  <c r="AM354" i="12"/>
  <c r="AO358" i="12"/>
  <c r="AQ317" i="12"/>
  <c r="AN360" i="12"/>
  <c r="AP354" i="12"/>
  <c r="AN358" i="12"/>
  <c r="AM358" i="12"/>
  <c r="AR354" i="12"/>
  <c r="AP317" i="12"/>
  <c r="AP360" i="12"/>
  <c r="AO304" i="12"/>
  <c r="AP304" i="12"/>
  <c r="AP353" i="12"/>
  <c r="AN353" i="12"/>
  <c r="AP341" i="12"/>
  <c r="AM353" i="12"/>
  <c r="AN341" i="12"/>
  <c r="AR353" i="12"/>
  <c r="AO341" i="12"/>
  <c r="AQ353" i="12"/>
  <c r="AM341" i="12"/>
  <c r="AQ356" i="12"/>
  <c r="AR356" i="12"/>
  <c r="AO356" i="12"/>
  <c r="AM356" i="12"/>
  <c r="AP356" i="12"/>
  <c r="AP335" i="12"/>
  <c r="AQ349" i="12"/>
  <c r="AM312" i="12"/>
  <c r="AN340" i="12"/>
  <c r="AR349" i="12"/>
  <c r="AO312" i="12"/>
  <c r="AP340" i="12"/>
  <c r="AN349" i="12"/>
  <c r="AP363" i="12"/>
  <c r="AO363" i="12"/>
  <c r="AQ363" i="12"/>
  <c r="AM363" i="12"/>
  <c r="AN363" i="12"/>
  <c r="AR363" i="12"/>
  <c r="AP312" i="12"/>
  <c r="G361" i="1"/>
  <c r="AN312" i="12"/>
  <c r="AR340" i="12"/>
  <c r="AP349" i="12"/>
  <c r="G363" i="12"/>
  <c r="D363" i="12"/>
  <c r="E363" i="12"/>
  <c r="F363" i="12"/>
  <c r="H363" i="12"/>
  <c r="I363" i="12"/>
  <c r="AR312" i="12"/>
  <c r="AQ309" i="12"/>
  <c r="AO335" i="12"/>
  <c r="AN335" i="12"/>
  <c r="AM349" i="12"/>
  <c r="D361" i="1"/>
  <c r="F361" i="1" s="1"/>
  <c r="AQ335" i="12"/>
  <c r="AO308" i="12"/>
  <c r="AQ308" i="12"/>
  <c r="AN308" i="12"/>
  <c r="AN357" i="12"/>
  <c r="AM357" i="12"/>
  <c r="AP357" i="12"/>
  <c r="AR357" i="12"/>
  <c r="AO357" i="12"/>
  <c r="AN351" i="12"/>
  <c r="AM351" i="12"/>
  <c r="AQ351" i="12"/>
  <c r="AR351" i="12"/>
  <c r="AO351" i="12"/>
  <c r="AP347" i="12"/>
  <c r="AR309" i="12"/>
  <c r="AN309" i="12"/>
  <c r="AM309" i="12"/>
  <c r="AP309" i="12"/>
  <c r="AP308" i="12"/>
  <c r="AM308" i="12"/>
  <c r="AO347" i="12"/>
  <c r="AQ347" i="12"/>
  <c r="AM347" i="12"/>
  <c r="AR347" i="12"/>
  <c r="AM306" i="12"/>
  <c r="AQ306" i="12"/>
  <c r="AP306" i="12"/>
  <c r="AR306" i="12"/>
  <c r="AO306" i="12"/>
  <c r="AN306" i="12"/>
  <c r="AM338" i="12"/>
  <c r="AQ338" i="12"/>
  <c r="AO338" i="12"/>
  <c r="AN338" i="12"/>
  <c r="AR338" i="12"/>
  <c r="AP338" i="12"/>
  <c r="AP355" i="12"/>
  <c r="AO355" i="12"/>
  <c r="AR355" i="12"/>
  <c r="AQ355" i="12"/>
  <c r="AM355" i="12"/>
  <c r="AN355" i="12"/>
  <c r="D304" i="1"/>
  <c r="G304" i="1"/>
  <c r="AM350" i="12"/>
  <c r="AN350" i="12"/>
  <c r="AP350" i="12"/>
  <c r="AO350" i="12"/>
  <c r="AR350" i="12"/>
  <c r="AN333" i="12"/>
  <c r="AM333" i="12"/>
  <c r="AR333" i="12"/>
  <c r="AP333" i="12"/>
  <c r="AO333" i="12"/>
  <c r="AN346" i="12"/>
  <c r="AM346" i="12"/>
  <c r="AO346" i="12"/>
  <c r="AP346" i="12"/>
  <c r="AR346" i="12"/>
  <c r="I361" i="1"/>
  <c r="AS328" i="12"/>
  <c r="AQ328" i="12" s="1"/>
  <c r="AO342" i="12"/>
  <c r="AM342" i="12"/>
  <c r="AN342" i="12"/>
  <c r="AP342" i="12"/>
  <c r="AR342" i="12"/>
  <c r="AQ350" i="12"/>
  <c r="J346" i="1"/>
  <c r="J346" i="12" s="1"/>
  <c r="H346" i="12" s="1"/>
  <c r="AN348" i="12"/>
  <c r="AM348" i="12"/>
  <c r="AO348" i="12"/>
  <c r="AR348" i="12"/>
  <c r="AP348" i="12"/>
  <c r="AT57" i="12"/>
  <c r="AY57" i="12"/>
  <c r="AW57" i="12"/>
  <c r="AU57" i="12"/>
  <c r="AV57" i="12"/>
  <c r="AT60" i="12"/>
  <c r="AU60" i="12"/>
  <c r="AY60" i="12"/>
  <c r="AW60" i="12"/>
  <c r="AV60" i="12"/>
  <c r="AW233" i="12"/>
  <c r="AT233" i="12"/>
  <c r="AU233" i="12"/>
  <c r="AY233" i="12"/>
  <c r="AV233" i="12"/>
  <c r="AY13" i="12"/>
  <c r="AU13" i="12"/>
  <c r="AT13" i="12"/>
  <c r="AW13" i="12"/>
  <c r="AV13" i="12"/>
  <c r="AT171" i="12"/>
  <c r="AU171" i="12"/>
  <c r="AY171" i="12"/>
  <c r="AW171" i="12"/>
  <c r="AV171" i="12"/>
  <c r="AT208" i="12"/>
  <c r="AW208" i="12"/>
  <c r="AY208" i="12"/>
  <c r="AU208" i="12"/>
  <c r="AV208" i="12"/>
  <c r="AX74" i="12"/>
  <c r="AT74" i="12"/>
  <c r="AU74" i="12"/>
  <c r="AY74" i="12"/>
  <c r="AW74" i="12"/>
  <c r="AV74" i="12"/>
  <c r="AT27" i="12"/>
  <c r="AU27" i="12"/>
  <c r="AW27" i="12"/>
  <c r="AY27" i="12"/>
  <c r="AV27" i="12"/>
  <c r="AX140" i="12"/>
  <c r="AY140" i="12"/>
  <c r="AW140" i="12"/>
  <c r="AT140" i="12"/>
  <c r="AU140" i="12"/>
  <c r="AV140" i="12"/>
  <c r="AT232" i="12"/>
  <c r="AW232" i="12"/>
  <c r="AY232" i="12"/>
  <c r="AU232" i="12"/>
  <c r="AV232" i="12"/>
  <c r="AW26" i="12"/>
  <c r="AT26" i="12"/>
  <c r="AY26" i="12"/>
  <c r="AU26" i="12"/>
  <c r="AV26" i="12"/>
  <c r="AX250" i="12"/>
  <c r="AU250" i="12"/>
  <c r="AT250" i="12"/>
  <c r="AY250" i="12"/>
  <c r="AW250" i="12"/>
  <c r="AV250" i="12"/>
  <c r="AU23" i="12"/>
  <c r="AW23" i="12"/>
  <c r="AY23" i="12"/>
  <c r="AT23" i="12"/>
  <c r="AV23" i="12"/>
  <c r="AU225" i="12"/>
  <c r="AW225" i="12"/>
  <c r="AY225" i="12"/>
  <c r="AT225" i="12"/>
  <c r="AV225" i="12"/>
  <c r="AV238" i="12"/>
  <c r="AU238" i="12"/>
  <c r="AW238" i="12"/>
  <c r="AY238" i="12"/>
  <c r="AT238" i="12"/>
  <c r="AW228" i="12"/>
  <c r="AT228" i="12"/>
  <c r="AY228" i="12"/>
  <c r="AU228" i="12"/>
  <c r="AV228" i="12"/>
  <c r="AU127" i="12"/>
  <c r="AY127" i="12"/>
  <c r="AW127" i="12"/>
  <c r="AT127" i="12"/>
  <c r="AV127" i="12"/>
  <c r="AW109" i="12"/>
  <c r="AY109" i="12"/>
  <c r="AU109" i="12"/>
  <c r="AT109" i="12"/>
  <c r="AV109" i="12"/>
  <c r="AY198" i="12"/>
  <c r="AT198" i="12"/>
  <c r="AW198" i="12"/>
  <c r="AU198" i="12"/>
  <c r="AV198" i="12"/>
  <c r="AT75" i="12"/>
  <c r="AY75" i="12"/>
  <c r="AU75" i="12"/>
  <c r="AW75" i="12"/>
  <c r="AV75" i="12"/>
  <c r="AY158" i="12"/>
  <c r="AU158" i="12"/>
  <c r="AW158" i="12"/>
  <c r="AT158" i="12"/>
  <c r="AV158" i="12"/>
  <c r="AU113" i="12"/>
  <c r="AW113" i="12"/>
  <c r="AY113" i="12"/>
  <c r="AT113" i="12"/>
  <c r="AV113" i="12"/>
  <c r="AU39" i="12"/>
  <c r="AW39" i="12"/>
  <c r="AY39" i="12"/>
  <c r="AT39" i="12"/>
  <c r="AV39" i="12"/>
  <c r="AU47" i="12"/>
  <c r="AY47" i="12"/>
  <c r="AT47" i="12"/>
  <c r="AW47" i="12"/>
  <c r="AV47" i="12"/>
  <c r="AV36" i="12"/>
  <c r="AW36" i="12"/>
  <c r="AY36" i="12"/>
  <c r="AU36" i="12"/>
  <c r="AT36" i="12"/>
  <c r="AY146" i="12"/>
  <c r="AT146" i="12"/>
  <c r="AW146" i="12"/>
  <c r="AU146" i="12"/>
  <c r="AV146" i="12"/>
  <c r="AT200" i="12"/>
  <c r="AU200" i="12"/>
  <c r="AY200" i="12"/>
  <c r="AW200" i="12"/>
  <c r="AV200" i="12"/>
  <c r="AV76" i="12"/>
  <c r="AY76" i="12"/>
  <c r="AU76" i="12"/>
  <c r="AT76" i="12"/>
  <c r="AW76" i="12"/>
  <c r="AU248" i="12"/>
  <c r="AT248" i="12"/>
  <c r="AY248" i="12"/>
  <c r="AW248" i="12"/>
  <c r="AV248" i="12"/>
  <c r="AT59" i="12"/>
  <c r="AW59" i="12"/>
  <c r="AU59" i="12"/>
  <c r="AY59" i="12"/>
  <c r="AV59" i="12"/>
  <c r="AT165" i="12"/>
  <c r="AY165" i="12"/>
  <c r="AU165" i="12"/>
  <c r="AW165" i="12"/>
  <c r="AV165" i="12"/>
  <c r="AT95" i="12"/>
  <c r="AW95" i="12"/>
  <c r="AU95" i="12"/>
  <c r="AY95" i="12"/>
  <c r="AV95" i="12"/>
  <c r="AT12" i="12"/>
  <c r="AW12" i="12"/>
  <c r="AU12" i="12"/>
  <c r="AY12" i="12"/>
  <c r="AV12" i="12"/>
  <c r="AY30" i="12"/>
  <c r="AU30" i="12"/>
  <c r="AT30" i="12"/>
  <c r="AW30" i="12"/>
  <c r="AV30" i="12"/>
  <c r="AW86" i="12"/>
  <c r="AU86" i="12"/>
  <c r="AT86" i="12"/>
  <c r="AY86" i="12"/>
  <c r="AV86" i="12"/>
  <c r="AT226" i="12"/>
  <c r="AU226" i="12"/>
  <c r="AW226" i="12"/>
  <c r="AY226" i="12"/>
  <c r="AV226" i="12"/>
  <c r="AP307" i="12"/>
  <c r="AN307" i="12"/>
  <c r="AM307" i="12"/>
  <c r="AR307" i="12"/>
  <c r="AW278" i="12"/>
  <c r="AT278" i="12"/>
  <c r="AY278" i="12"/>
  <c r="AU278" i="12"/>
  <c r="AV278" i="12"/>
  <c r="AY272" i="12"/>
  <c r="AT272" i="12"/>
  <c r="AU272" i="12"/>
  <c r="AW272" i="12"/>
  <c r="AV272" i="12"/>
  <c r="AU255" i="12"/>
  <c r="AW255" i="12"/>
  <c r="AT255" i="12"/>
  <c r="AY255" i="12"/>
  <c r="AV255" i="12"/>
  <c r="AX165" i="12"/>
  <c r="AW136" i="12"/>
  <c r="AY136" i="12"/>
  <c r="AT136" i="12"/>
  <c r="AU136" i="12"/>
  <c r="AV136" i="12"/>
  <c r="AX27" i="12"/>
  <c r="AW301" i="12"/>
  <c r="AT301" i="12"/>
  <c r="AY301" i="12"/>
  <c r="AU301" i="12"/>
  <c r="AV301" i="12"/>
  <c r="AX238" i="12"/>
  <c r="AX109" i="12"/>
  <c r="AX198" i="12"/>
  <c r="AY125" i="12"/>
  <c r="AW125" i="12"/>
  <c r="AT125" i="12"/>
  <c r="AU125" i="12"/>
  <c r="AV125" i="12"/>
  <c r="AT67" i="12"/>
  <c r="AU67" i="12"/>
  <c r="AY67" i="12"/>
  <c r="AW67" i="12"/>
  <c r="AV67" i="12"/>
  <c r="AT111" i="12"/>
  <c r="AW111" i="12"/>
  <c r="AY111" i="12"/>
  <c r="AU111" i="12"/>
  <c r="AV111" i="12"/>
  <c r="AT28" i="12"/>
  <c r="AY28" i="12"/>
  <c r="AW28" i="12"/>
  <c r="AU28" i="12"/>
  <c r="AV28" i="12"/>
  <c r="AU52" i="12"/>
  <c r="AT52" i="12"/>
  <c r="AW52" i="12"/>
  <c r="AY52" i="12"/>
  <c r="AV52" i="12"/>
  <c r="AY65" i="12"/>
  <c r="AT65" i="12"/>
  <c r="AU65" i="12"/>
  <c r="AW65" i="12"/>
  <c r="AV65" i="12"/>
  <c r="AW32" i="12"/>
  <c r="AT32" i="12"/>
  <c r="AU32" i="12"/>
  <c r="AY32" i="12"/>
  <c r="AV32" i="12"/>
  <c r="AX110" i="12"/>
  <c r="AT110" i="12"/>
  <c r="AU110" i="12"/>
  <c r="AW110" i="12"/>
  <c r="AY110" i="12"/>
  <c r="AV110" i="12"/>
  <c r="AU205" i="12"/>
  <c r="AY205" i="12"/>
  <c r="AT205" i="12"/>
  <c r="AW205" i="12"/>
  <c r="AV205" i="12"/>
  <c r="AX52" i="12"/>
  <c r="AT178" i="12"/>
  <c r="AY178" i="12"/>
  <c r="AU178" i="12"/>
  <c r="AW178" i="12"/>
  <c r="AV178" i="12"/>
  <c r="AV100" i="12"/>
  <c r="AY100" i="12"/>
  <c r="AT100" i="12"/>
  <c r="AW100" i="12"/>
  <c r="AU100" i="12"/>
  <c r="AT51" i="12"/>
  <c r="AY51" i="12"/>
  <c r="AW51" i="12"/>
  <c r="AU51" i="12"/>
  <c r="AV51" i="12"/>
  <c r="AW217" i="12"/>
  <c r="AY217" i="12"/>
  <c r="AU217" i="12"/>
  <c r="AT217" i="12"/>
  <c r="AV217" i="12"/>
  <c r="AU189" i="12"/>
  <c r="AW189" i="12"/>
  <c r="AT189" i="12"/>
  <c r="AY189" i="12"/>
  <c r="AV189" i="12"/>
  <c r="AT187" i="12"/>
  <c r="AW187" i="12"/>
  <c r="AU187" i="12"/>
  <c r="AY187" i="12"/>
  <c r="AV187" i="12"/>
  <c r="AW154" i="12"/>
  <c r="AT154" i="12"/>
  <c r="AY154" i="12"/>
  <c r="AU154" i="12"/>
  <c r="AV154" i="12"/>
  <c r="AU62" i="12"/>
  <c r="AY62" i="12"/>
  <c r="AT62" i="12"/>
  <c r="AW62" i="12"/>
  <c r="AV62" i="12"/>
  <c r="AU223" i="12"/>
  <c r="AY223" i="12"/>
  <c r="AT223" i="12"/>
  <c r="AW223" i="12"/>
  <c r="AV223" i="12"/>
  <c r="AY188" i="12"/>
  <c r="AW188" i="12"/>
  <c r="AU188" i="12"/>
  <c r="AT188" i="12"/>
  <c r="AV188" i="12"/>
  <c r="AV24" i="12"/>
  <c r="AY24" i="12"/>
  <c r="AT24" i="12"/>
  <c r="AU24" i="12"/>
  <c r="AW24" i="12"/>
  <c r="AV216" i="12"/>
  <c r="AY216" i="12"/>
  <c r="AT216" i="12"/>
  <c r="AW216" i="12"/>
  <c r="AU216" i="12"/>
  <c r="AU190" i="12"/>
  <c r="AT190" i="12"/>
  <c r="AY190" i="12"/>
  <c r="AW190" i="12"/>
  <c r="AV190" i="12"/>
  <c r="AV138" i="12"/>
  <c r="AT138" i="12"/>
  <c r="AY138" i="12"/>
  <c r="AW138" i="12"/>
  <c r="AU138" i="12"/>
  <c r="AT14" i="12"/>
  <c r="AY14" i="12"/>
  <c r="AU14" i="12"/>
  <c r="AW14" i="12"/>
  <c r="AV14" i="12"/>
  <c r="AT163" i="12"/>
  <c r="AU163" i="12"/>
  <c r="AW163" i="12"/>
  <c r="AY163" i="12"/>
  <c r="AV163" i="12"/>
  <c r="AW237" i="12"/>
  <c r="AT237" i="12"/>
  <c r="AU237" i="12"/>
  <c r="AY237" i="12"/>
  <c r="AV237" i="12"/>
  <c r="AV68" i="12"/>
  <c r="AU68" i="12"/>
  <c r="AW68" i="12"/>
  <c r="AY68" i="12"/>
  <c r="AT68" i="12"/>
  <c r="AU199" i="12"/>
  <c r="AW199" i="12"/>
  <c r="AY199" i="12"/>
  <c r="AT199" i="12"/>
  <c r="AV199" i="12"/>
  <c r="AU71" i="12"/>
  <c r="AT71" i="12"/>
  <c r="AW71" i="12"/>
  <c r="AY71" i="12"/>
  <c r="AV71" i="12"/>
  <c r="AU220" i="12"/>
  <c r="AW220" i="12"/>
  <c r="AT220" i="12"/>
  <c r="AY220" i="12"/>
  <c r="AV220" i="12"/>
  <c r="AU119" i="12"/>
  <c r="AW119" i="12"/>
  <c r="AT119" i="12"/>
  <c r="AY119" i="12"/>
  <c r="AV119" i="12"/>
  <c r="AY102" i="12"/>
  <c r="AT102" i="12"/>
  <c r="AW102" i="12"/>
  <c r="AU102" i="12"/>
  <c r="AV102" i="12"/>
  <c r="AY166" i="12"/>
  <c r="AW166" i="12"/>
  <c r="AU166" i="12"/>
  <c r="AT166" i="12"/>
  <c r="AV166" i="12"/>
  <c r="AW202" i="12"/>
  <c r="AT202" i="12"/>
  <c r="AU202" i="12"/>
  <c r="AY202" i="12"/>
  <c r="AV202" i="12"/>
  <c r="AV172" i="12"/>
  <c r="AW172" i="12"/>
  <c r="AU172" i="12"/>
  <c r="AT172" i="12"/>
  <c r="AY172" i="12"/>
  <c r="AT203" i="12"/>
  <c r="AY203" i="12"/>
  <c r="AW203" i="12"/>
  <c r="AU203" i="12"/>
  <c r="AV203" i="12"/>
  <c r="AV103" i="12"/>
  <c r="AW103" i="12"/>
  <c r="AT103" i="12"/>
  <c r="AY103" i="12"/>
  <c r="AU103" i="12"/>
  <c r="AT43" i="12"/>
  <c r="AU43" i="12"/>
  <c r="AY43" i="12"/>
  <c r="AW43" i="12"/>
  <c r="AV43" i="12"/>
  <c r="AT244" i="12"/>
  <c r="AW244" i="12"/>
  <c r="AY244" i="12"/>
  <c r="AU244" i="12"/>
  <c r="AV244" i="12"/>
  <c r="AU42" i="12"/>
  <c r="AW42" i="12"/>
  <c r="AY42" i="12"/>
  <c r="AT42" i="12"/>
  <c r="AV42" i="12"/>
  <c r="AP315" i="12"/>
  <c r="AN315" i="12"/>
  <c r="AM315" i="12"/>
  <c r="AR315" i="12"/>
  <c r="AU152" i="12"/>
  <c r="AW152" i="12"/>
  <c r="AY152" i="12"/>
  <c r="AT152" i="12"/>
  <c r="AV152" i="12"/>
  <c r="AU269" i="12"/>
  <c r="AW269" i="12"/>
  <c r="AT269" i="12"/>
  <c r="AY269" i="12"/>
  <c r="AV269" i="12"/>
  <c r="AT298" i="12"/>
  <c r="AU298" i="12"/>
  <c r="AW298" i="12"/>
  <c r="AY298" i="12"/>
  <c r="AV298" i="12"/>
  <c r="AO315" i="12"/>
  <c r="AU280" i="12"/>
  <c r="AW280" i="12"/>
  <c r="AT280" i="12"/>
  <c r="AY280" i="12"/>
  <c r="AV280" i="12"/>
  <c r="AX59" i="12"/>
  <c r="AX172" i="12"/>
  <c r="AX200" i="12"/>
  <c r="AX119" i="12"/>
  <c r="AX125" i="12"/>
  <c r="AX51" i="12"/>
  <c r="AW279" i="12"/>
  <c r="AT279" i="12"/>
  <c r="AY279" i="12"/>
  <c r="AU279" i="12"/>
  <c r="AV279" i="12"/>
  <c r="AX220" i="12"/>
  <c r="AX225" i="12"/>
  <c r="AX188" i="12"/>
  <c r="AX190" i="12"/>
  <c r="AX138" i="12"/>
  <c r="AY114" i="12"/>
  <c r="AU114" i="12"/>
  <c r="AT114" i="12"/>
  <c r="AW114" i="12"/>
  <c r="AV114" i="12"/>
  <c r="AU175" i="12"/>
  <c r="AY175" i="12"/>
  <c r="AT175" i="12"/>
  <c r="AW175" i="12"/>
  <c r="AV175" i="12"/>
  <c r="AU69" i="12"/>
  <c r="AY69" i="12"/>
  <c r="AW69" i="12"/>
  <c r="AT69" i="12"/>
  <c r="AV69" i="12"/>
  <c r="AU38" i="12"/>
  <c r="AY38" i="12"/>
  <c r="AT38" i="12"/>
  <c r="AW38" i="12"/>
  <c r="AV38" i="12"/>
  <c r="AV48" i="12"/>
  <c r="AW48" i="12"/>
  <c r="AT48" i="12"/>
  <c r="AY48" i="12"/>
  <c r="AU48" i="12"/>
  <c r="AU21" i="12"/>
  <c r="AW21" i="12"/>
  <c r="AT21" i="12"/>
  <c r="AY21" i="12"/>
  <c r="AV21" i="12"/>
  <c r="AU22" i="12"/>
  <c r="AY22" i="12"/>
  <c r="AT22" i="12"/>
  <c r="AW22" i="12"/>
  <c r="AV22" i="12"/>
  <c r="AM319" i="12"/>
  <c r="AP319" i="12"/>
  <c r="AN319" i="12"/>
  <c r="AR319" i="12"/>
  <c r="AO319" i="12"/>
  <c r="AX57" i="12"/>
  <c r="AV161" i="12"/>
  <c r="AT161" i="12"/>
  <c r="AU161" i="12"/>
  <c r="AW161" i="12"/>
  <c r="AY161" i="12"/>
  <c r="AX98" i="12"/>
  <c r="AW98" i="12"/>
  <c r="AT98" i="12"/>
  <c r="AY98" i="12"/>
  <c r="AU98" i="12"/>
  <c r="AV98" i="12"/>
  <c r="AY236" i="12"/>
  <c r="AU236" i="12"/>
  <c r="AW236" i="12"/>
  <c r="AT236" i="12"/>
  <c r="AV236" i="12"/>
  <c r="AT229" i="12"/>
  <c r="AW229" i="12"/>
  <c r="AY229" i="12"/>
  <c r="AU229" i="12"/>
  <c r="AV229" i="12"/>
  <c r="AW34" i="12"/>
  <c r="AT34" i="12"/>
  <c r="AU34" i="12"/>
  <c r="AY34" i="12"/>
  <c r="AV34" i="12"/>
  <c r="AT169" i="12"/>
  <c r="AW169" i="12"/>
  <c r="AU169" i="12"/>
  <c r="AY169" i="12"/>
  <c r="AV169" i="12"/>
  <c r="AU147" i="12"/>
  <c r="AW147" i="12"/>
  <c r="AY147" i="12"/>
  <c r="AT147" i="12"/>
  <c r="AV147" i="12"/>
  <c r="AY231" i="12"/>
  <c r="AT231" i="12"/>
  <c r="AU231" i="12"/>
  <c r="AW231" i="12"/>
  <c r="AV231" i="12"/>
  <c r="AU207" i="12"/>
  <c r="AW207" i="12"/>
  <c r="AY207" i="12"/>
  <c r="AT207" i="12"/>
  <c r="AV207" i="12"/>
  <c r="AX93" i="12"/>
  <c r="AU93" i="12"/>
  <c r="AY93" i="12"/>
  <c r="AW93" i="12"/>
  <c r="AT93" i="12"/>
  <c r="AV93" i="12"/>
  <c r="AT80" i="12"/>
  <c r="AY80" i="12"/>
  <c r="AU80" i="12"/>
  <c r="AW80" i="12"/>
  <c r="AV80" i="12"/>
  <c r="AY133" i="12"/>
  <c r="AU133" i="12"/>
  <c r="AW133" i="12"/>
  <c r="AT133" i="12"/>
  <c r="AV133" i="12"/>
  <c r="AT64" i="12"/>
  <c r="AU64" i="12"/>
  <c r="AY64" i="12"/>
  <c r="AW64" i="12"/>
  <c r="AV64" i="12"/>
  <c r="AT107" i="12"/>
  <c r="AY107" i="12"/>
  <c r="AW107" i="12"/>
  <c r="AU107" i="12"/>
  <c r="AV107" i="12"/>
  <c r="AW9" i="12"/>
  <c r="AY9" i="12"/>
  <c r="AT9" i="12"/>
  <c r="AU9" i="12"/>
  <c r="AV9" i="12"/>
  <c r="AY247" i="12"/>
  <c r="AU247" i="12"/>
  <c r="AT247" i="12"/>
  <c r="AW247" i="12"/>
  <c r="AV247" i="12"/>
  <c r="AU129" i="12"/>
  <c r="AT129" i="12"/>
  <c r="AY129" i="12"/>
  <c r="AW129" i="12"/>
  <c r="AV129" i="12"/>
  <c r="AU249" i="12"/>
  <c r="AY249" i="12"/>
  <c r="AT249" i="12"/>
  <c r="AW249" i="12"/>
  <c r="AV249" i="12"/>
  <c r="AU6" i="12"/>
  <c r="AY6" i="12"/>
  <c r="AT6" i="12"/>
  <c r="AW6" i="12"/>
  <c r="AV6" i="12"/>
  <c r="AV117" i="12"/>
  <c r="AU117" i="12"/>
  <c r="AY117" i="12"/>
  <c r="AT117" i="12"/>
  <c r="AW117" i="12"/>
  <c r="AY97" i="12"/>
  <c r="AU97" i="12"/>
  <c r="AW97" i="12"/>
  <c r="AT97" i="12"/>
  <c r="AV97" i="12"/>
  <c r="AV55" i="12"/>
  <c r="AT55" i="12"/>
  <c r="AU55" i="12"/>
  <c r="AW55" i="12"/>
  <c r="AY55" i="12"/>
  <c r="AY230" i="12"/>
  <c r="AW230" i="12"/>
  <c r="AU230" i="12"/>
  <c r="AT230" i="12"/>
  <c r="AV230" i="12"/>
  <c r="AW185" i="12"/>
  <c r="AT185" i="12"/>
  <c r="AU185" i="12"/>
  <c r="AY185" i="12"/>
  <c r="AV185" i="12"/>
  <c r="AY29" i="12"/>
  <c r="AU29" i="12"/>
  <c r="AT29" i="12"/>
  <c r="AW29" i="12"/>
  <c r="AV29" i="12"/>
  <c r="AY182" i="12"/>
  <c r="AU182" i="12"/>
  <c r="AT182" i="12"/>
  <c r="AW182" i="12"/>
  <c r="AV182" i="12"/>
  <c r="AX204" i="12"/>
  <c r="AU204" i="12"/>
  <c r="AW204" i="12"/>
  <c r="AT204" i="12"/>
  <c r="AY204" i="12"/>
  <c r="AV204" i="12"/>
  <c r="AU7" i="12"/>
  <c r="AY7" i="12"/>
  <c r="AW7" i="12"/>
  <c r="AT7" i="12"/>
  <c r="AV7" i="12"/>
  <c r="AU54" i="12"/>
  <c r="AT54" i="12"/>
  <c r="AY54" i="12"/>
  <c r="AW54" i="12"/>
  <c r="AV54" i="12"/>
  <c r="AV246" i="12"/>
  <c r="AT246" i="12"/>
  <c r="AW246" i="12"/>
  <c r="AU246" i="12"/>
  <c r="AY246" i="12"/>
  <c r="AV122" i="12"/>
  <c r="AW122" i="12"/>
  <c r="AU122" i="12"/>
  <c r="AT122" i="12"/>
  <c r="AY122" i="12"/>
  <c r="AM321" i="12"/>
  <c r="AP321" i="12"/>
  <c r="AR321" i="12"/>
  <c r="AN321" i="12"/>
  <c r="AT144" i="12"/>
  <c r="AW144" i="12"/>
  <c r="AU144" i="12"/>
  <c r="AY144" i="12"/>
  <c r="AV144" i="12"/>
  <c r="AW270" i="12"/>
  <c r="AU270" i="12"/>
  <c r="AY270" i="12"/>
  <c r="AT270" i="12"/>
  <c r="AV270" i="12"/>
  <c r="AR305" i="12"/>
  <c r="AP305" i="12"/>
  <c r="AM305" i="12"/>
  <c r="AN305" i="12"/>
  <c r="AO305" i="12"/>
  <c r="AQ315" i="12"/>
  <c r="AX248" i="12"/>
  <c r="AX202" i="12"/>
  <c r="AX182" i="12"/>
  <c r="AX76" i="12"/>
  <c r="AX152" i="12"/>
  <c r="AX32" i="12"/>
  <c r="AX178" i="12"/>
  <c r="AX100" i="12"/>
  <c r="AX236" i="12"/>
  <c r="AX102" i="12"/>
  <c r="AX223" i="12"/>
  <c r="AX64" i="12"/>
  <c r="AX107" i="12"/>
  <c r="AW101" i="12"/>
  <c r="AY101" i="12"/>
  <c r="AU101" i="12"/>
  <c r="AT101" i="12"/>
  <c r="AV101" i="12"/>
  <c r="AU245" i="12"/>
  <c r="AW245" i="12"/>
  <c r="AY245" i="12"/>
  <c r="AT245" i="12"/>
  <c r="AV245" i="12"/>
  <c r="AW79" i="12"/>
  <c r="AY79" i="12"/>
  <c r="AT79" i="12"/>
  <c r="AU79" i="12"/>
  <c r="AV79" i="12"/>
  <c r="AW50" i="12"/>
  <c r="AY50" i="12"/>
  <c r="AT50" i="12"/>
  <c r="AU50" i="12"/>
  <c r="AV50" i="12"/>
  <c r="AT277" i="12"/>
  <c r="AU277" i="12"/>
  <c r="AY277" i="12"/>
  <c r="AW277" i="12"/>
  <c r="AV277" i="12"/>
  <c r="AT170" i="12"/>
  <c r="AU170" i="12"/>
  <c r="AW170" i="12"/>
  <c r="AY170" i="12"/>
  <c r="AV170" i="12"/>
  <c r="AW46" i="12"/>
  <c r="AT46" i="12"/>
  <c r="AU46" i="12"/>
  <c r="AY46" i="12"/>
  <c r="AV46" i="12"/>
  <c r="AY96" i="12"/>
  <c r="AT96" i="12"/>
  <c r="AU96" i="12"/>
  <c r="AW96" i="12"/>
  <c r="AV96" i="12"/>
  <c r="AY215" i="12"/>
  <c r="AW215" i="12"/>
  <c r="AU215" i="12"/>
  <c r="AT215" i="12"/>
  <c r="AV215" i="12"/>
  <c r="AT168" i="12"/>
  <c r="AU168" i="12"/>
  <c r="AW168" i="12"/>
  <c r="AY168" i="12"/>
  <c r="AV168" i="12"/>
  <c r="AW92" i="12"/>
  <c r="AY92" i="12"/>
  <c r="AU92" i="12"/>
  <c r="AT92" i="12"/>
  <c r="AV92" i="12"/>
  <c r="AT160" i="12"/>
  <c r="AU160" i="12"/>
  <c r="AY160" i="12"/>
  <c r="AW160" i="12"/>
  <c r="AV160" i="12"/>
  <c r="AU70" i="12"/>
  <c r="AT70" i="12"/>
  <c r="AW70" i="12"/>
  <c r="AY70" i="12"/>
  <c r="AV70" i="12"/>
  <c r="AW132" i="12"/>
  <c r="AU132" i="12"/>
  <c r="AY132" i="12"/>
  <c r="AT132" i="12"/>
  <c r="AV132" i="12"/>
  <c r="AW173" i="12"/>
  <c r="AU173" i="12"/>
  <c r="AY173" i="12"/>
  <c r="AT173" i="12"/>
  <c r="AV173" i="12"/>
  <c r="AY37" i="12"/>
  <c r="AW37" i="12"/>
  <c r="AU37" i="12"/>
  <c r="AT37" i="12"/>
  <c r="AV37" i="12"/>
  <c r="AU121" i="12"/>
  <c r="AY121" i="12"/>
  <c r="AW121" i="12"/>
  <c r="AT121" i="12"/>
  <c r="AV121" i="12"/>
  <c r="AV212" i="12"/>
  <c r="AW212" i="12"/>
  <c r="AT212" i="12"/>
  <c r="AY212" i="12"/>
  <c r="AU212" i="12"/>
  <c r="AW177" i="12"/>
  <c r="AT177" i="12"/>
  <c r="AY177" i="12"/>
  <c r="AU177" i="12"/>
  <c r="AV177" i="12"/>
  <c r="AV40" i="12"/>
  <c r="AU40" i="12"/>
  <c r="AY40" i="12"/>
  <c r="AW40" i="12"/>
  <c r="AT40" i="12"/>
  <c r="AU78" i="12"/>
  <c r="AY78" i="12"/>
  <c r="AW78" i="12"/>
  <c r="AT78" i="12"/>
  <c r="AV78" i="12"/>
  <c r="AU206" i="12"/>
  <c r="AW206" i="12"/>
  <c r="AY206" i="12"/>
  <c r="AT206" i="12"/>
  <c r="AV206" i="12"/>
  <c r="AT222" i="12"/>
  <c r="AU222" i="12"/>
  <c r="AW222" i="12"/>
  <c r="AY222" i="12"/>
  <c r="AV222" i="12"/>
  <c r="AT184" i="12"/>
  <c r="AU184" i="12"/>
  <c r="AW184" i="12"/>
  <c r="AY184" i="12"/>
  <c r="AV184" i="12"/>
  <c r="AT112" i="12"/>
  <c r="AY112" i="12"/>
  <c r="AU112" i="12"/>
  <c r="AW112" i="12"/>
  <c r="AV112" i="12"/>
  <c r="AT19" i="12"/>
  <c r="AU19" i="12"/>
  <c r="AY19" i="12"/>
  <c r="AW19" i="12"/>
  <c r="AV19" i="12"/>
  <c r="AV63" i="12"/>
  <c r="AU63" i="12"/>
  <c r="AW63" i="12"/>
  <c r="AY63" i="12"/>
  <c r="AT63" i="12"/>
  <c r="AT252" i="12"/>
  <c r="AW252" i="12"/>
  <c r="AY252" i="12"/>
  <c r="AU252" i="12"/>
  <c r="AV252" i="12"/>
  <c r="AY210" i="12"/>
  <c r="AT210" i="12"/>
  <c r="AW210" i="12"/>
  <c r="AU210" i="12"/>
  <c r="AV210" i="12"/>
  <c r="AW123" i="12"/>
  <c r="AU123" i="12"/>
  <c r="AY123" i="12"/>
  <c r="AT123" i="12"/>
  <c r="AV123" i="12"/>
  <c r="AT120" i="12"/>
  <c r="AW120" i="12"/>
  <c r="AY120" i="12"/>
  <c r="AU120" i="12"/>
  <c r="AV120" i="12"/>
  <c r="AY159" i="12"/>
  <c r="AT159" i="12"/>
  <c r="AU159" i="12"/>
  <c r="AW159" i="12"/>
  <c r="AV159" i="12"/>
  <c r="AX106" i="12"/>
  <c r="AU106" i="12"/>
  <c r="AY106" i="12"/>
  <c r="AT106" i="12"/>
  <c r="AW106" i="12"/>
  <c r="AV106" i="12"/>
  <c r="AV16" i="12"/>
  <c r="AT16" i="12"/>
  <c r="AW16" i="12"/>
  <c r="AY16" i="12"/>
  <c r="AU16" i="12"/>
  <c r="AW209" i="12"/>
  <c r="AT209" i="12"/>
  <c r="AU209" i="12"/>
  <c r="AY209" i="12"/>
  <c r="AV209" i="12"/>
  <c r="AV87" i="12"/>
  <c r="AY87" i="12"/>
  <c r="AT87" i="12"/>
  <c r="AW87" i="12"/>
  <c r="AU87" i="12"/>
  <c r="AN322" i="12"/>
  <c r="AM322" i="12"/>
  <c r="AP322" i="12"/>
  <c r="AR322" i="12"/>
  <c r="AX65" i="12"/>
  <c r="AX48" i="12"/>
  <c r="AX13" i="12"/>
  <c r="AX117" i="12"/>
  <c r="AX166" i="12"/>
  <c r="AX29" i="12"/>
  <c r="AX120" i="12"/>
  <c r="AY259" i="12"/>
  <c r="AU259" i="12"/>
  <c r="AW259" i="12"/>
  <c r="AT259" i="12"/>
  <c r="AV259" i="12"/>
  <c r="AX230" i="12"/>
  <c r="AX161" i="12"/>
  <c r="AX46" i="12"/>
  <c r="AX96" i="12"/>
  <c r="AY275" i="12"/>
  <c r="AT275" i="12"/>
  <c r="AW275" i="12"/>
  <c r="AU275" i="12"/>
  <c r="AV275" i="12"/>
  <c r="AY263" i="12"/>
  <c r="AU263" i="12"/>
  <c r="AT263" i="12"/>
  <c r="AW263" i="12"/>
  <c r="AV263" i="12"/>
  <c r="AX111" i="12"/>
  <c r="AX50" i="12"/>
  <c r="AX207" i="12"/>
  <c r="AX280" i="12"/>
  <c r="AX252" i="12"/>
  <c r="AX212" i="12"/>
  <c r="AX177" i="12"/>
  <c r="AV211" i="12"/>
  <c r="AU211" i="12"/>
  <c r="AY211" i="12"/>
  <c r="AT211" i="12"/>
  <c r="AW211" i="12"/>
  <c r="AU153" i="12"/>
  <c r="AW153" i="12"/>
  <c r="AT153" i="12"/>
  <c r="AY153" i="12"/>
  <c r="AV153" i="12"/>
  <c r="AT141" i="12"/>
  <c r="AW141" i="12"/>
  <c r="AY141" i="12"/>
  <c r="AU141" i="12"/>
  <c r="AV141" i="12"/>
  <c r="AU241" i="12"/>
  <c r="AW241" i="12"/>
  <c r="AT241" i="12"/>
  <c r="AY241" i="12"/>
  <c r="AV241" i="12"/>
  <c r="AW257" i="12"/>
  <c r="AY257" i="12"/>
  <c r="AU257" i="12"/>
  <c r="AT257" i="12"/>
  <c r="AV257" i="12"/>
  <c r="AW284" i="12"/>
  <c r="AU284" i="12"/>
  <c r="AT284" i="12"/>
  <c r="AY284" i="12"/>
  <c r="AV284" i="12"/>
  <c r="AX195" i="12"/>
  <c r="AT195" i="12"/>
  <c r="AY195" i="12"/>
  <c r="AU195" i="12"/>
  <c r="AW195" i="12"/>
  <c r="AV195" i="12"/>
  <c r="AY49" i="12"/>
  <c r="AT49" i="12"/>
  <c r="AU49" i="12"/>
  <c r="AW49" i="12"/>
  <c r="AV49" i="12"/>
  <c r="AT162" i="12"/>
  <c r="AW162" i="12"/>
  <c r="AY162" i="12"/>
  <c r="AU162" i="12"/>
  <c r="AV162" i="12"/>
  <c r="AU151" i="12"/>
  <c r="AT151" i="12"/>
  <c r="AW151" i="12"/>
  <c r="AY151" i="12"/>
  <c r="AV151" i="12"/>
  <c r="AY11" i="12"/>
  <c r="AT11" i="12"/>
  <c r="AU11" i="12"/>
  <c r="AW11" i="12"/>
  <c r="AV11" i="12"/>
  <c r="AT66" i="12"/>
  <c r="AY66" i="12"/>
  <c r="AU66" i="12"/>
  <c r="AW66" i="12"/>
  <c r="AV66" i="12"/>
  <c r="AW218" i="12"/>
  <c r="AU218" i="12"/>
  <c r="AY218" i="12"/>
  <c r="AT218" i="12"/>
  <c r="AV218" i="12"/>
  <c r="AU221" i="12"/>
  <c r="AW221" i="12"/>
  <c r="AT221" i="12"/>
  <c r="AY221" i="12"/>
  <c r="AV221" i="12"/>
  <c r="AX254" i="12"/>
  <c r="AW254" i="12"/>
  <c r="AU254" i="12"/>
  <c r="AT254" i="12"/>
  <c r="AY254" i="12"/>
  <c r="AV254" i="12"/>
  <c r="AT35" i="12"/>
  <c r="AW35" i="12"/>
  <c r="AU35" i="12"/>
  <c r="AY35" i="12"/>
  <c r="AV35" i="12"/>
  <c r="AY118" i="12"/>
  <c r="AU118" i="12"/>
  <c r="AW118" i="12"/>
  <c r="AT118" i="12"/>
  <c r="AV118" i="12"/>
  <c r="AU179" i="12"/>
  <c r="AW179" i="12"/>
  <c r="AY179" i="12"/>
  <c r="AT179" i="12"/>
  <c r="AV179" i="12"/>
  <c r="AY73" i="12"/>
  <c r="AT73" i="12"/>
  <c r="AU73" i="12"/>
  <c r="AW73" i="12"/>
  <c r="AV73" i="12"/>
  <c r="AY214" i="12"/>
  <c r="AT214" i="12"/>
  <c r="AU214" i="12"/>
  <c r="AW214" i="12"/>
  <c r="AV214" i="12"/>
  <c r="AX61" i="12"/>
  <c r="AY61" i="12"/>
  <c r="AT61" i="12"/>
  <c r="AU61" i="12"/>
  <c r="AW61" i="12"/>
  <c r="AV61" i="12"/>
  <c r="AV130" i="12"/>
  <c r="AY130" i="12"/>
  <c r="AW130" i="12"/>
  <c r="AT130" i="12"/>
  <c r="AU130" i="12"/>
  <c r="AX53" i="12"/>
  <c r="AT53" i="12"/>
  <c r="AU53" i="12"/>
  <c r="AY53" i="12"/>
  <c r="AW53" i="12"/>
  <c r="AV53" i="12"/>
  <c r="AT115" i="12"/>
  <c r="AY115" i="12"/>
  <c r="AW115" i="12"/>
  <c r="AU115" i="12"/>
  <c r="AV115" i="12"/>
  <c r="AY150" i="12"/>
  <c r="AW150" i="12"/>
  <c r="AU150" i="12"/>
  <c r="AT150" i="12"/>
  <c r="AV150" i="12"/>
  <c r="AU137" i="12"/>
  <c r="AY137" i="12"/>
  <c r="AW137" i="12"/>
  <c r="AT137" i="12"/>
  <c r="AV137" i="12"/>
  <c r="AU15" i="12"/>
  <c r="AY15" i="12"/>
  <c r="AW15" i="12"/>
  <c r="AT15" i="12"/>
  <c r="AV15" i="12"/>
  <c r="AY191" i="12"/>
  <c r="AW191" i="12"/>
  <c r="AT191" i="12"/>
  <c r="AU191" i="12"/>
  <c r="AV191" i="12"/>
  <c r="AU181" i="12"/>
  <c r="AT181" i="12"/>
  <c r="AW181" i="12"/>
  <c r="AY181" i="12"/>
  <c r="AV181" i="12"/>
  <c r="AU134" i="12"/>
  <c r="AT134" i="12"/>
  <c r="AW134" i="12"/>
  <c r="AY134" i="12"/>
  <c r="AV134" i="12"/>
  <c r="AW108" i="12"/>
  <c r="AU108" i="12"/>
  <c r="AY108" i="12"/>
  <c r="AT108" i="12"/>
  <c r="AV108" i="12"/>
  <c r="AX45" i="12"/>
  <c r="AT45" i="12"/>
  <c r="AY45" i="12"/>
  <c r="AW45" i="12"/>
  <c r="AU45" i="12"/>
  <c r="AV45" i="12"/>
  <c r="AW18" i="12"/>
  <c r="AU18" i="12"/>
  <c r="AT18" i="12"/>
  <c r="AY18" i="12"/>
  <c r="AV18" i="12"/>
  <c r="AU139" i="12"/>
  <c r="AW139" i="12"/>
  <c r="AY139" i="12"/>
  <c r="AT139" i="12"/>
  <c r="AV139" i="12"/>
  <c r="AT243" i="12"/>
  <c r="AU243" i="12"/>
  <c r="AW243" i="12"/>
  <c r="AY243" i="12"/>
  <c r="AV243" i="12"/>
  <c r="AY20" i="12"/>
  <c r="AW20" i="12"/>
  <c r="AT20" i="12"/>
  <c r="AU20" i="12"/>
  <c r="AV20" i="12"/>
  <c r="AT197" i="12"/>
  <c r="AU197" i="12"/>
  <c r="AY197" i="12"/>
  <c r="AW197" i="12"/>
  <c r="AV197" i="12"/>
  <c r="AW289" i="12"/>
  <c r="AT289" i="12"/>
  <c r="AY289" i="12"/>
  <c r="AU289" i="12"/>
  <c r="AV289" i="12"/>
  <c r="AX153" i="12"/>
  <c r="AX39" i="12"/>
  <c r="AX47" i="12"/>
  <c r="AX36" i="12"/>
  <c r="AX185" i="12"/>
  <c r="AX123" i="12"/>
  <c r="AO321" i="12"/>
  <c r="AU297" i="12"/>
  <c r="AT297" i="12"/>
  <c r="AW297" i="12"/>
  <c r="AY297" i="12"/>
  <c r="AV297" i="12"/>
  <c r="AW265" i="12"/>
  <c r="AY265" i="12"/>
  <c r="AU265" i="12"/>
  <c r="AT265" i="12"/>
  <c r="AV265" i="12"/>
  <c r="AX170" i="12"/>
  <c r="AX49" i="12"/>
  <c r="AX162" i="12"/>
  <c r="AO322" i="12"/>
  <c r="AX67" i="12"/>
  <c r="AX101" i="12"/>
  <c r="AX60" i="12"/>
  <c r="AX23" i="12"/>
  <c r="AX132" i="12"/>
  <c r="AX179" i="12"/>
  <c r="AX73" i="12"/>
  <c r="AX214" i="12"/>
  <c r="AU143" i="12"/>
  <c r="AY143" i="12"/>
  <c r="AW143" i="12"/>
  <c r="AT143" i="12"/>
  <c r="AV143" i="12"/>
  <c r="AY25" i="12"/>
  <c r="AT25" i="12"/>
  <c r="AU25" i="12"/>
  <c r="AW25" i="12"/>
  <c r="AV25" i="12"/>
  <c r="AU104" i="12"/>
  <c r="AT104" i="12"/>
  <c r="AW104" i="12"/>
  <c r="AY104" i="12"/>
  <c r="AV104" i="12"/>
  <c r="AU135" i="12"/>
  <c r="AW135" i="12"/>
  <c r="AY135" i="12"/>
  <c r="AT135" i="12"/>
  <c r="AV135" i="12"/>
  <c r="AT183" i="12"/>
  <c r="AW183" i="12"/>
  <c r="AY183" i="12"/>
  <c r="AU183" i="12"/>
  <c r="AV183" i="12"/>
  <c r="AT155" i="12"/>
  <c r="AW155" i="12"/>
  <c r="AU155" i="12"/>
  <c r="AY155" i="12"/>
  <c r="AV155" i="12"/>
  <c r="AV235" i="12"/>
  <c r="AW235" i="12"/>
  <c r="AT235" i="12"/>
  <c r="AY235" i="12"/>
  <c r="AU235" i="12"/>
  <c r="AU234" i="12"/>
  <c r="AW234" i="12"/>
  <c r="AT234" i="12"/>
  <c r="AY234" i="12"/>
  <c r="AV234" i="12"/>
  <c r="AT176" i="12"/>
  <c r="AU176" i="12"/>
  <c r="AW176" i="12"/>
  <c r="AY176" i="12"/>
  <c r="AV176" i="12"/>
  <c r="AW131" i="12"/>
  <c r="AY131" i="12"/>
  <c r="AU131" i="12"/>
  <c r="AT131" i="12"/>
  <c r="AV131" i="12"/>
  <c r="AX17" i="12"/>
  <c r="AW17" i="12"/>
  <c r="AY17" i="12"/>
  <c r="AU17" i="12"/>
  <c r="AT17" i="12"/>
  <c r="AV17" i="12"/>
  <c r="AT149" i="12"/>
  <c r="AY149" i="12"/>
  <c r="AW149" i="12"/>
  <c r="AU149" i="12"/>
  <c r="AV149" i="12"/>
  <c r="AY174" i="12"/>
  <c r="AU174" i="12"/>
  <c r="AT174" i="12"/>
  <c r="AW174" i="12"/>
  <c r="AV174" i="12"/>
  <c r="AU82" i="12"/>
  <c r="AY82" i="12"/>
  <c r="AW82" i="12"/>
  <c r="AT82" i="12"/>
  <c r="AV82" i="12"/>
  <c r="AT44" i="12"/>
  <c r="AW44" i="12"/>
  <c r="AU44" i="12"/>
  <c r="AY44" i="12"/>
  <c r="AV44" i="12"/>
  <c r="AV219" i="12"/>
  <c r="AT219" i="12"/>
  <c r="AU219" i="12"/>
  <c r="AY219" i="12"/>
  <c r="AW219" i="12"/>
  <c r="AV302" i="12"/>
  <c r="AU302" i="12"/>
  <c r="AY302" i="12"/>
  <c r="AT302" i="12"/>
  <c r="AW302" i="12"/>
  <c r="AX113" i="12"/>
  <c r="AX68" i="12"/>
  <c r="AX199" i="12"/>
  <c r="AX71" i="12"/>
  <c r="AX21" i="12"/>
  <c r="AX210" i="12"/>
  <c r="AX108" i="12"/>
  <c r="AQ321" i="12"/>
  <c r="AU260" i="12"/>
  <c r="AW260" i="12"/>
  <c r="AY260" i="12"/>
  <c r="AT260" i="12"/>
  <c r="AV260" i="12"/>
  <c r="AX171" i="12"/>
  <c r="AX205" i="12"/>
  <c r="AX241" i="12"/>
  <c r="AX208" i="12"/>
  <c r="AX137" i="12"/>
  <c r="AW288" i="12"/>
  <c r="AU288" i="12"/>
  <c r="AT288" i="12"/>
  <c r="AY288" i="12"/>
  <c r="AV288" i="12"/>
  <c r="AY285" i="12"/>
  <c r="AU285" i="12"/>
  <c r="AW285" i="12"/>
  <c r="AT285" i="12"/>
  <c r="AV285" i="12"/>
  <c r="AX25" i="12"/>
  <c r="AW296" i="12"/>
  <c r="AU296" i="12"/>
  <c r="AT296" i="12"/>
  <c r="AY296" i="12"/>
  <c r="AV296" i="12"/>
  <c r="AQ322" i="12"/>
  <c r="AX232" i="12"/>
  <c r="AX26" i="12"/>
  <c r="AX154" i="12"/>
  <c r="AX62" i="12"/>
  <c r="AT291" i="12"/>
  <c r="AW291" i="12"/>
  <c r="AY291" i="12"/>
  <c r="AU291" i="12"/>
  <c r="AV291" i="12"/>
  <c r="AX233" i="12"/>
  <c r="AT239" i="12"/>
  <c r="AW239" i="12"/>
  <c r="AU239" i="12"/>
  <c r="AY239" i="12"/>
  <c r="AV239" i="12"/>
  <c r="AU31" i="12"/>
  <c r="AY31" i="12"/>
  <c r="AW31" i="12"/>
  <c r="AT31" i="12"/>
  <c r="AV31" i="12"/>
  <c r="AW84" i="12"/>
  <c r="AU84" i="12"/>
  <c r="AT84" i="12"/>
  <c r="AY84" i="12"/>
  <c r="AV84" i="12"/>
  <c r="AY193" i="12"/>
  <c r="AW193" i="12"/>
  <c r="AU193" i="12"/>
  <c r="AT193" i="12"/>
  <c r="AV193" i="12"/>
  <c r="AT83" i="12"/>
  <c r="AW83" i="12"/>
  <c r="AY83" i="12"/>
  <c r="AU83" i="12"/>
  <c r="AV83" i="12"/>
  <c r="AV85" i="12"/>
  <c r="AU85" i="12"/>
  <c r="AT85" i="12"/>
  <c r="AW85" i="12"/>
  <c r="AY85" i="12"/>
  <c r="AY89" i="12"/>
  <c r="AW89" i="12"/>
  <c r="AT89" i="12"/>
  <c r="AU89" i="12"/>
  <c r="AV89" i="12"/>
  <c r="AT99" i="12"/>
  <c r="AU99" i="12"/>
  <c r="AY99" i="12"/>
  <c r="AW99" i="12"/>
  <c r="AV99" i="12"/>
  <c r="AX167" i="12"/>
  <c r="AT167" i="12"/>
  <c r="AY167" i="12"/>
  <c r="AU167" i="12"/>
  <c r="AW167" i="12"/>
  <c r="AV167" i="12"/>
  <c r="AY116" i="12"/>
  <c r="AU116" i="12"/>
  <c r="AW116" i="12"/>
  <c r="AT116" i="12"/>
  <c r="AV116" i="12"/>
  <c r="AY242" i="12"/>
  <c r="AU242" i="12"/>
  <c r="AT242" i="12"/>
  <c r="AW242" i="12"/>
  <c r="AV242" i="12"/>
  <c r="AT33" i="12"/>
  <c r="AY33" i="12"/>
  <c r="AW33" i="12"/>
  <c r="AU33" i="12"/>
  <c r="AV33" i="12"/>
  <c r="AT56" i="12"/>
  <c r="AY56" i="12"/>
  <c r="AU56" i="12"/>
  <c r="AW56" i="12"/>
  <c r="AV56" i="12"/>
  <c r="AY41" i="12"/>
  <c r="AT41" i="12"/>
  <c r="AW41" i="12"/>
  <c r="AU41" i="12"/>
  <c r="AV41" i="12"/>
  <c r="AT91" i="12"/>
  <c r="AW91" i="12"/>
  <c r="AU91" i="12"/>
  <c r="AY91" i="12"/>
  <c r="AV91" i="12"/>
  <c r="AT240" i="12"/>
  <c r="AW240" i="12"/>
  <c r="AY240" i="12"/>
  <c r="AU240" i="12"/>
  <c r="AV240" i="12"/>
  <c r="AW251" i="12"/>
  <c r="AU251" i="12"/>
  <c r="AY251" i="12"/>
  <c r="AT251" i="12"/>
  <c r="AV251" i="12"/>
  <c r="AU145" i="12"/>
  <c r="AY145" i="12"/>
  <c r="AW145" i="12"/>
  <c r="AT145" i="12"/>
  <c r="AV145" i="12"/>
  <c r="AT224" i="12"/>
  <c r="AY224" i="12"/>
  <c r="AU224" i="12"/>
  <c r="AW224" i="12"/>
  <c r="AV224" i="12"/>
  <c r="AT164" i="12"/>
  <c r="AW164" i="12"/>
  <c r="AY164" i="12"/>
  <c r="AU164" i="12"/>
  <c r="AV164" i="12"/>
  <c r="AU124" i="12"/>
  <c r="AY124" i="12"/>
  <c r="AW124" i="12"/>
  <c r="AT124" i="12"/>
  <c r="AV124" i="12"/>
  <c r="AW157" i="12"/>
  <c r="AU157" i="12"/>
  <c r="AY157" i="12"/>
  <c r="AT157" i="12"/>
  <c r="AV157" i="12"/>
  <c r="AU201" i="12"/>
  <c r="AT201" i="12"/>
  <c r="AY201" i="12"/>
  <c r="AW201" i="12"/>
  <c r="AV201" i="12"/>
  <c r="AW192" i="12"/>
  <c r="AU192" i="12"/>
  <c r="AT192" i="12"/>
  <c r="AY192" i="12"/>
  <c r="AV192" i="12"/>
  <c r="AV72" i="12"/>
  <c r="AT72" i="12"/>
  <c r="AU72" i="12"/>
  <c r="AY72" i="12"/>
  <c r="AW72" i="12"/>
  <c r="AT81" i="12"/>
  <c r="AY81" i="12"/>
  <c r="AU81" i="12"/>
  <c r="AW81" i="12"/>
  <c r="AV81" i="12"/>
  <c r="AW94" i="12"/>
  <c r="AY94" i="12"/>
  <c r="AU94" i="12"/>
  <c r="AT94" i="12"/>
  <c r="AV94" i="12"/>
  <c r="AW186" i="12"/>
  <c r="AY186" i="12"/>
  <c r="AT186" i="12"/>
  <c r="AU186" i="12"/>
  <c r="AV186" i="12"/>
  <c r="AY105" i="12"/>
  <c r="AU105" i="12"/>
  <c r="AW105" i="12"/>
  <c r="AT105" i="12"/>
  <c r="AV105" i="12"/>
  <c r="AW213" i="12"/>
  <c r="AT213" i="12"/>
  <c r="AY213" i="12"/>
  <c r="AU213" i="12"/>
  <c r="AV213" i="12"/>
  <c r="AV126" i="12"/>
  <c r="AW126" i="12"/>
  <c r="AT126" i="12"/>
  <c r="AU126" i="12"/>
  <c r="AY126" i="12"/>
  <c r="AV148" i="12"/>
  <c r="AU148" i="12"/>
  <c r="AW148" i="12"/>
  <c r="AY148" i="12"/>
  <c r="AT148" i="12"/>
  <c r="AV8" i="12"/>
  <c r="AT8" i="12"/>
  <c r="AW8" i="12"/>
  <c r="AY8" i="12"/>
  <c r="AU8" i="12"/>
  <c r="AW180" i="12"/>
  <c r="AU180" i="12"/>
  <c r="AY180" i="12"/>
  <c r="AT180" i="12"/>
  <c r="AV180" i="12"/>
  <c r="AT90" i="12"/>
  <c r="AW90" i="12"/>
  <c r="AU90" i="12"/>
  <c r="AY90" i="12"/>
  <c r="AV90" i="12"/>
  <c r="AT194" i="12"/>
  <c r="AY194" i="12"/>
  <c r="AW194" i="12"/>
  <c r="AU194" i="12"/>
  <c r="AV194" i="12"/>
  <c r="AY142" i="12"/>
  <c r="AU142" i="12"/>
  <c r="AW142" i="12"/>
  <c r="AT142" i="12"/>
  <c r="AV142" i="12"/>
  <c r="AX10" i="12"/>
  <c r="AU10" i="12"/>
  <c r="AW10" i="12"/>
  <c r="AY10" i="12"/>
  <c r="AT10" i="12"/>
  <c r="AV10" i="12"/>
  <c r="AT88" i="12"/>
  <c r="AU88" i="12"/>
  <c r="AW88" i="12"/>
  <c r="AY88" i="12"/>
  <c r="AV88" i="12"/>
  <c r="AT196" i="12"/>
  <c r="AW196" i="12"/>
  <c r="AY196" i="12"/>
  <c r="AU196" i="12"/>
  <c r="AV196" i="12"/>
  <c r="AY253" i="12"/>
  <c r="AU253" i="12"/>
  <c r="AT253" i="12"/>
  <c r="AW253" i="12"/>
  <c r="AV253" i="12"/>
  <c r="AW77" i="12"/>
  <c r="AT77" i="12"/>
  <c r="AU77" i="12"/>
  <c r="AY77" i="12"/>
  <c r="AV77" i="12"/>
  <c r="AX58" i="12"/>
  <c r="AU58" i="12"/>
  <c r="AT58" i="12"/>
  <c r="AW58" i="12"/>
  <c r="AY58" i="12"/>
  <c r="AV58" i="12"/>
  <c r="AW227" i="12"/>
  <c r="AY227" i="12"/>
  <c r="AT227" i="12"/>
  <c r="AU227" i="12"/>
  <c r="AV227" i="12"/>
  <c r="AW300" i="12"/>
  <c r="AT300" i="12"/>
  <c r="AU300" i="12"/>
  <c r="AY300" i="12"/>
  <c r="AV300" i="12"/>
  <c r="AT294" i="12"/>
  <c r="AY294" i="12"/>
  <c r="AW294" i="12"/>
  <c r="AU294" i="12"/>
  <c r="AV294" i="12"/>
  <c r="AX237" i="12"/>
  <c r="AX249" i="12"/>
  <c r="AX6" i="12"/>
  <c r="AX257" i="12"/>
  <c r="AX55" i="12"/>
  <c r="AX134" i="12"/>
  <c r="AX88" i="12"/>
  <c r="AX95" i="12"/>
  <c r="AX112" i="12"/>
  <c r="AO307" i="12"/>
  <c r="AX12" i="12"/>
  <c r="AX30" i="12"/>
  <c r="AX86" i="12"/>
  <c r="AX226" i="12"/>
  <c r="AX146" i="12"/>
  <c r="AT128" i="12"/>
  <c r="AU128" i="12"/>
  <c r="AW128" i="12"/>
  <c r="AY128" i="12"/>
  <c r="AV128" i="12"/>
  <c r="AX240" i="12"/>
  <c r="AX251" i="12"/>
  <c r="AX97" i="12"/>
  <c r="AX284" i="12"/>
  <c r="AX189" i="12"/>
  <c r="AX187" i="12"/>
  <c r="AX147" i="12"/>
  <c r="AX231" i="12"/>
  <c r="AW299" i="12"/>
  <c r="AT299" i="12"/>
  <c r="AU299" i="12"/>
  <c r="AY299" i="12"/>
  <c r="AV299" i="12"/>
  <c r="AX277" i="12"/>
  <c r="AX193" i="12"/>
  <c r="AX201" i="12"/>
  <c r="AX28" i="12"/>
  <c r="AX69" i="12"/>
  <c r="AX81" i="12"/>
  <c r="AX94" i="12"/>
  <c r="AX38" i="12"/>
  <c r="AX158" i="12"/>
  <c r="AX19" i="12"/>
  <c r="AZ3" i="1"/>
  <c r="AS310" i="12"/>
  <c r="AS324" i="12"/>
  <c r="AS325" i="12"/>
  <c r="AQ325" i="12" s="1"/>
  <c r="AS318" i="12"/>
  <c r="AZ5" i="12"/>
  <c r="AL240" i="12"/>
  <c r="B3" i="10"/>
  <c r="H361" i="1" l="1"/>
  <c r="J361" i="1" s="1"/>
  <c r="J361" i="12" s="1"/>
  <c r="AE361" i="12"/>
  <c r="AE323" i="12"/>
  <c r="AE362" i="12"/>
  <c r="AE339" i="12"/>
  <c r="AE324" i="12"/>
  <c r="I304" i="1"/>
  <c r="AE311" i="12"/>
  <c r="AE335" i="12"/>
  <c r="E346" i="12"/>
  <c r="D346" i="12"/>
  <c r="F346" i="12"/>
  <c r="I346" i="12"/>
  <c r="G346" i="12"/>
  <c r="AE309" i="12"/>
  <c r="AD309" i="12" s="1"/>
  <c r="AR328" i="12"/>
  <c r="AN328" i="12"/>
  <c r="AP328" i="12"/>
  <c r="AM328" i="12"/>
  <c r="AO328" i="12"/>
  <c r="E304" i="1"/>
  <c r="BU301" i="12"/>
  <c r="BQ301" i="12" s="1"/>
  <c r="BU292" i="12"/>
  <c r="CB284" i="12"/>
  <c r="BU279" i="12"/>
  <c r="BQ279" i="12" s="1"/>
  <c r="BU272" i="12"/>
  <c r="CB269" i="12"/>
  <c r="BU275" i="12"/>
  <c r="BU276" i="12"/>
  <c r="CB287" i="12"/>
  <c r="BX287" i="12" s="1"/>
  <c r="CB302" i="12"/>
  <c r="CB294" i="12"/>
  <c r="BX294" i="12" s="1"/>
  <c r="CB268" i="12"/>
  <c r="BU288" i="12"/>
  <c r="BU266" i="12"/>
  <c r="CB264" i="12"/>
  <c r="BU291" i="12"/>
  <c r="BQ291" i="12" s="1"/>
  <c r="CB303" i="12"/>
  <c r="BU270" i="12"/>
  <c r="BQ270" i="12" s="1"/>
  <c r="CB258" i="12"/>
  <c r="BU277" i="12"/>
  <c r="CB301" i="12"/>
  <c r="BU296" i="12"/>
  <c r="CB282" i="12"/>
  <c r="CB286" i="12"/>
  <c r="BX286" i="12" s="1"/>
  <c r="BU261" i="12"/>
  <c r="BU278" i="12"/>
  <c r="BQ278" i="12" s="1"/>
  <c r="BU262" i="12"/>
  <c r="CB259" i="12"/>
  <c r="CB299" i="12"/>
  <c r="BX299" i="12" s="1"/>
  <c r="BU260" i="12"/>
  <c r="BU256" i="12"/>
  <c r="BQ256" i="12" s="1"/>
  <c r="BU271" i="12"/>
  <c r="BQ271" i="12" s="1"/>
  <c r="BU287" i="12"/>
  <c r="CB278" i="12"/>
  <c r="CB279" i="12"/>
  <c r="BX279" i="12" s="1"/>
  <c r="BU265" i="12"/>
  <c r="BQ265" i="12" s="1"/>
  <c r="BU255" i="12"/>
  <c r="BQ255" i="12" s="1"/>
  <c r="CB292" i="12"/>
  <c r="BX292" i="12" s="1"/>
  <c r="CB300" i="12"/>
  <c r="BX300" i="12" s="1"/>
  <c r="CB296" i="12"/>
  <c r="BX296" i="12" s="1"/>
  <c r="CB267" i="12"/>
  <c r="BX267" i="12" s="1"/>
  <c r="BU283" i="12"/>
  <c r="BQ283" i="12" s="1"/>
  <c r="CB285" i="12"/>
  <c r="CB280" i="12"/>
  <c r="CB272" i="12"/>
  <c r="CB270" i="12"/>
  <c r="BX270" i="12" s="1"/>
  <c r="BU268" i="12"/>
  <c r="CB274" i="12"/>
  <c r="BX274" i="12" s="1"/>
  <c r="AP310" i="12"/>
  <c r="AM310" i="12"/>
  <c r="AN310" i="12"/>
  <c r="AR310" i="12"/>
  <c r="AO310" i="12"/>
  <c r="AR324" i="12"/>
  <c r="AM324" i="12"/>
  <c r="AP324" i="12"/>
  <c r="AN324" i="12"/>
  <c r="AO324" i="12"/>
  <c r="AP318" i="12"/>
  <c r="AN318" i="12"/>
  <c r="AR318" i="12"/>
  <c r="AM318" i="12"/>
  <c r="AO318" i="12"/>
  <c r="AQ318" i="12"/>
  <c r="AO325" i="12"/>
  <c r="AM325" i="12"/>
  <c r="AN325" i="12"/>
  <c r="AP325" i="12"/>
  <c r="AR325" i="12"/>
  <c r="AQ310" i="12"/>
  <c r="AQ324" i="12"/>
  <c r="AZ3" i="12"/>
  <c r="AW5" i="12"/>
  <c r="AV5" i="12"/>
  <c r="AU5" i="12"/>
  <c r="AT5" i="12"/>
  <c r="E365" i="1"/>
  <c r="G365" i="1"/>
  <c r="E362" i="1"/>
  <c r="G344" i="1"/>
  <c r="E330" i="1"/>
  <c r="CB293" i="12"/>
  <c r="CB290" i="12"/>
  <c r="CB283" i="12"/>
  <c r="BZ283" i="12" s="1"/>
  <c r="BU257" i="12"/>
  <c r="BS257" i="12" s="1"/>
  <c r="BU294" i="12"/>
  <c r="BQ294" i="12" s="1"/>
  <c r="BU273" i="12"/>
  <c r="BU263" i="12"/>
  <c r="CB291" i="12"/>
  <c r="BU280" i="12"/>
  <c r="BQ280" i="12" s="1"/>
  <c r="BU299" i="12"/>
  <c r="BU300" i="12"/>
  <c r="BQ300" i="12" s="1"/>
  <c r="CB276" i="12"/>
  <c r="CB271" i="12"/>
  <c r="BX271" i="12" s="1"/>
  <c r="BU258" i="12"/>
  <c r="CB263" i="12"/>
  <c r="BU267" i="12"/>
  <c r="BQ267" i="12" s="1"/>
  <c r="BU281" i="12"/>
  <c r="BQ281" i="12" s="1"/>
  <c r="CB295" i="12"/>
  <c r="BU297" i="12"/>
  <c r="BQ297" i="12" s="1"/>
  <c r="BU286" i="12"/>
  <c r="BS286" i="12" s="1"/>
  <c r="BU284" i="12"/>
  <c r="CB265" i="12"/>
  <c r="CB273" i="12"/>
  <c r="CB277" i="12"/>
  <c r="BU303" i="12"/>
  <c r="BQ303" i="12" s="1"/>
  <c r="BU285" i="12"/>
  <c r="BQ285" i="12" s="1"/>
  <c r="CB260" i="12"/>
  <c r="CB262" i="12"/>
  <c r="BX262" i="12" s="1"/>
  <c r="BU269" i="12"/>
  <c r="BQ269" i="12" s="1"/>
  <c r="BU274" i="12"/>
  <c r="CB289" i="12"/>
  <c r="BX289" i="12" s="1"/>
  <c r="BU259" i="12"/>
  <c r="BU264" i="12"/>
  <c r="BU289" i="12"/>
  <c r="CB266" i="12"/>
  <c r="CB288" i="12"/>
  <c r="BZ288" i="12" s="1"/>
  <c r="BU290" i="12"/>
  <c r="CB281" i="12"/>
  <c r="CB261" i="12"/>
  <c r="CB275" i="12"/>
  <c r="BU295" i="12"/>
  <c r="BU302" i="12"/>
  <c r="BQ302" i="12" s="1"/>
  <c r="CB256" i="12"/>
  <c r="CB257" i="12"/>
  <c r="BX257" i="12" s="1"/>
  <c r="CB298" i="12"/>
  <c r="BU282" i="12"/>
  <c r="CB297" i="12"/>
  <c r="BU293" i="12"/>
  <c r="BU298" i="12"/>
  <c r="BQ298" i="12" s="1"/>
  <c r="CB255" i="12"/>
  <c r="AL219" i="12"/>
  <c r="AG219" i="12" s="1"/>
  <c r="AL213" i="12"/>
  <c r="AF213" i="12" s="1"/>
  <c r="AL211" i="12"/>
  <c r="AG211" i="12" s="1"/>
  <c r="AL224" i="12"/>
  <c r="AG224" i="12" s="1"/>
  <c r="AL222" i="12"/>
  <c r="AF222" i="12" s="1"/>
  <c r="AL227" i="12"/>
  <c r="AH227" i="12" s="1"/>
  <c r="AL217" i="12"/>
  <c r="AG217" i="12" s="1"/>
  <c r="AL206" i="12"/>
  <c r="AH206" i="12" s="1"/>
  <c r="AL226" i="12"/>
  <c r="AH226" i="12" s="1"/>
  <c r="AL208" i="12"/>
  <c r="AF208" i="12" s="1"/>
  <c r="AL209" i="12"/>
  <c r="AH209" i="12" s="1"/>
  <c r="AL215" i="12"/>
  <c r="AH215" i="12" s="1"/>
  <c r="AL212" i="12"/>
  <c r="AF212" i="12" s="1"/>
  <c r="AL250" i="12"/>
  <c r="AH250" i="12" s="1"/>
  <c r="AL229" i="12"/>
  <c r="AH229" i="12" s="1"/>
  <c r="AL236" i="12"/>
  <c r="AG236" i="12" s="1"/>
  <c r="AL223" i="12"/>
  <c r="AF223" i="12" s="1"/>
  <c r="AL207" i="12"/>
  <c r="AF207" i="12" s="1"/>
  <c r="AL245" i="12"/>
  <c r="AG245" i="12" s="1"/>
  <c r="AF240" i="12"/>
  <c r="AK240" i="12"/>
  <c r="AJ240" i="12"/>
  <c r="AI240" i="12"/>
  <c r="AL251" i="12"/>
  <c r="AG251" i="12" s="1"/>
  <c r="AL235" i="12"/>
  <c r="AH235" i="12" s="1"/>
  <c r="AL216" i="12"/>
  <c r="AH216" i="12" s="1"/>
  <c r="AL205" i="12"/>
  <c r="AF205" i="12" s="1"/>
  <c r="AL221" i="12"/>
  <c r="AG221" i="12" s="1"/>
  <c r="AL218" i="12"/>
  <c r="AG218" i="12" s="1"/>
  <c r="AL214" i="12"/>
  <c r="AH214" i="12" s="1"/>
  <c r="AL210" i="12"/>
  <c r="AG210" i="12" s="1"/>
  <c r="AL225" i="12"/>
  <c r="AF225" i="12" s="1"/>
  <c r="AL253" i="12"/>
  <c r="AF253" i="12" s="1"/>
  <c r="AL248" i="12"/>
  <c r="AH248" i="12" s="1"/>
  <c r="AL249" i="12"/>
  <c r="AF249" i="12" s="1"/>
  <c r="AL238" i="12"/>
  <c r="AG238" i="12" s="1"/>
  <c r="AL239" i="12"/>
  <c r="AF239" i="12" s="1"/>
  <c r="AL244" i="12"/>
  <c r="AG244" i="12" s="1"/>
  <c r="AL243" i="12"/>
  <c r="AH243" i="12" s="1"/>
  <c r="AL254" i="12"/>
  <c r="AH254" i="12" s="1"/>
  <c r="AL247" i="12"/>
  <c r="AF247" i="12" s="1"/>
  <c r="AL252" i="12"/>
  <c r="AF252" i="12" s="1"/>
  <c r="AL246" i="12"/>
  <c r="AH246" i="12" s="1"/>
  <c r="AL237" i="12"/>
  <c r="AH237" i="12" s="1"/>
  <c r="AL241" i="12"/>
  <c r="AF241" i="12" s="1"/>
  <c r="AL233" i="12"/>
  <c r="AH233" i="12" s="1"/>
  <c r="AL231" i="12"/>
  <c r="AF231" i="12" s="1"/>
  <c r="AG240" i="12"/>
  <c r="AH240" i="12"/>
  <c r="AL228" i="12"/>
  <c r="AF228" i="12" s="1"/>
  <c r="AL234" i="12"/>
  <c r="AH234" i="12" s="1"/>
  <c r="AL230" i="12"/>
  <c r="AG230" i="12" s="1"/>
  <c r="AL242" i="12"/>
  <c r="AH242" i="12" s="1"/>
  <c r="AL220" i="12"/>
  <c r="AG220" i="12" s="1"/>
  <c r="AL232" i="12"/>
  <c r="AG232" i="12" s="1"/>
  <c r="AY5" i="12"/>
  <c r="AX5" i="12"/>
  <c r="AE367" i="12" l="1"/>
  <c r="AA367" i="12" s="1"/>
  <c r="AE337" i="12"/>
  <c r="Z337" i="12" s="1"/>
  <c r="AE319" i="12"/>
  <c r="AB319" i="12" s="1"/>
  <c r="AE356" i="12"/>
  <c r="Y356" i="12" s="1"/>
  <c r="AE348" i="12"/>
  <c r="AA348" i="12" s="1"/>
  <c r="AE360" i="12"/>
  <c r="AB360" i="12" s="1"/>
  <c r="AE343" i="12"/>
  <c r="AD343" i="12" s="1"/>
  <c r="AE336" i="12"/>
  <c r="AD336" i="12" s="1"/>
  <c r="Z323" i="12"/>
  <c r="AD323" i="12"/>
  <c r="AE354" i="12"/>
  <c r="AD354" i="12" s="1"/>
  <c r="AE357" i="12"/>
  <c r="AE330" i="12"/>
  <c r="AD330" i="12" s="1"/>
  <c r="AA323" i="12"/>
  <c r="AB323" i="12"/>
  <c r="Y323" i="12"/>
  <c r="AE327" i="12"/>
  <c r="AD327" i="12" s="1"/>
  <c r="AC323" i="12"/>
  <c r="AE355" i="12"/>
  <c r="Y355" i="12" s="1"/>
  <c r="AE314" i="12"/>
  <c r="AC314" i="12" s="1"/>
  <c r="AE351" i="12"/>
  <c r="AB351" i="12" s="1"/>
  <c r="AA324" i="12"/>
  <c r="AC324" i="12"/>
  <c r="AB324" i="12"/>
  <c r="AD324" i="12"/>
  <c r="Y324" i="12"/>
  <c r="Z324" i="12"/>
  <c r="AC356" i="12"/>
  <c r="AB356" i="12"/>
  <c r="AA356" i="12"/>
  <c r="E361" i="12"/>
  <c r="I361" i="12"/>
  <c r="F361" i="12"/>
  <c r="D361" i="12"/>
  <c r="H361" i="12"/>
  <c r="G361" i="12"/>
  <c r="G362" i="1"/>
  <c r="AD362" i="12"/>
  <c r="Y362" i="12"/>
  <c r="AA362" i="12"/>
  <c r="AC362" i="12"/>
  <c r="AB362" i="12"/>
  <c r="Z362" i="12"/>
  <c r="D362" i="1"/>
  <c r="F362" i="1" s="1"/>
  <c r="AE334" i="12"/>
  <c r="Z334" i="12" s="1"/>
  <c r="AA361" i="12"/>
  <c r="AB361" i="12"/>
  <c r="Y361" i="12"/>
  <c r="AC361" i="12"/>
  <c r="AD361" i="12"/>
  <c r="Z361" i="12"/>
  <c r="AE341" i="12"/>
  <c r="Z341" i="12" s="1"/>
  <c r="AC319" i="12"/>
  <c r="Z319" i="12"/>
  <c r="Y319" i="12"/>
  <c r="AC354" i="12"/>
  <c r="AE353" i="12"/>
  <c r="Z353" i="12" s="1"/>
  <c r="E344" i="1"/>
  <c r="AD339" i="12"/>
  <c r="AB339" i="12"/>
  <c r="AA339" i="12"/>
  <c r="Z339" i="12"/>
  <c r="AC339" i="12"/>
  <c r="Y339" i="12"/>
  <c r="AE358" i="12"/>
  <c r="AD358" i="12" s="1"/>
  <c r="Z360" i="12"/>
  <c r="AE331" i="12"/>
  <c r="AC331" i="12" s="1"/>
  <c r="AC311" i="12"/>
  <c r="AB311" i="12"/>
  <c r="AA311" i="12"/>
  <c r="AD311" i="12"/>
  <c r="Z311" i="12"/>
  <c r="Y311" i="12"/>
  <c r="G353" i="1"/>
  <c r="G330" i="1"/>
  <c r="E353" i="1"/>
  <c r="AE332" i="12"/>
  <c r="D330" i="1"/>
  <c r="F330" i="1" s="1"/>
  <c r="AE352" i="12"/>
  <c r="AE338" i="12"/>
  <c r="AC338" i="12" s="1"/>
  <c r="AD335" i="12"/>
  <c r="Z335" i="12"/>
  <c r="Y335" i="12"/>
  <c r="AC335" i="12"/>
  <c r="AB335" i="12"/>
  <c r="AA335" i="12"/>
  <c r="Y357" i="12"/>
  <c r="AD357" i="12"/>
  <c r="AB357" i="12"/>
  <c r="Z357" i="12"/>
  <c r="AA357" i="12"/>
  <c r="AC357" i="12"/>
  <c r="AE342" i="12"/>
  <c r="AB342" i="12" s="1"/>
  <c r="AE349" i="12"/>
  <c r="Y349" i="12" s="1"/>
  <c r="AC355" i="12"/>
  <c r="AD355" i="12"/>
  <c r="Z355" i="12"/>
  <c r="AA355" i="12"/>
  <c r="E334" i="1"/>
  <c r="AE312" i="12"/>
  <c r="AE347" i="12"/>
  <c r="AE328" i="12"/>
  <c r="AC328" i="12" s="1"/>
  <c r="AE340" i="12"/>
  <c r="AC340" i="12" s="1"/>
  <c r="AE350" i="12"/>
  <c r="F304" i="1"/>
  <c r="I330" i="1"/>
  <c r="AE345" i="12"/>
  <c r="AC345" i="12" s="1"/>
  <c r="AE344" i="12"/>
  <c r="I362" i="1"/>
  <c r="AE308" i="12"/>
  <c r="AC308" i="12" s="1"/>
  <c r="AC309" i="12"/>
  <c r="Z309" i="12"/>
  <c r="Y309" i="12"/>
  <c r="AE333" i="12"/>
  <c r="AC333" i="12" s="1"/>
  <c r="AE304" i="12"/>
  <c r="AC304" i="12" s="1"/>
  <c r="AB309" i="12"/>
  <c r="AA309" i="12"/>
  <c r="BS262" i="12"/>
  <c r="BO262" i="12"/>
  <c r="BT262" i="12"/>
  <c r="BP262" i="12"/>
  <c r="BR262" i="12"/>
  <c r="BZ273" i="12"/>
  <c r="BW273" i="12"/>
  <c r="BY273" i="12"/>
  <c r="BV273" i="12"/>
  <c r="CA273" i="12"/>
  <c r="CA276" i="12"/>
  <c r="BV276" i="12"/>
  <c r="BW276" i="12"/>
  <c r="BY276" i="12"/>
  <c r="BQ293" i="12"/>
  <c r="BO293" i="12"/>
  <c r="BP293" i="12"/>
  <c r="BT293" i="12"/>
  <c r="BR293" i="12"/>
  <c r="BZ256" i="12"/>
  <c r="CA256" i="12"/>
  <c r="BY256" i="12"/>
  <c r="BV256" i="12"/>
  <c r="BW256" i="12"/>
  <c r="BO295" i="12"/>
  <c r="BT295" i="12"/>
  <c r="BP295" i="12"/>
  <c r="BR295" i="12"/>
  <c r="BR296" i="12"/>
  <c r="BT296" i="12"/>
  <c r="BO296" i="12"/>
  <c r="BP296" i="12"/>
  <c r="BZ280" i="12"/>
  <c r="CA280" i="12"/>
  <c r="BV280" i="12"/>
  <c r="BW280" i="12"/>
  <c r="BY280" i="12"/>
  <c r="BQ264" i="12"/>
  <c r="BR264" i="12"/>
  <c r="BP264" i="12"/>
  <c r="BT264" i="12"/>
  <c r="BO264" i="12"/>
  <c r="BV268" i="12"/>
  <c r="BY268" i="12"/>
  <c r="BW268" i="12"/>
  <c r="CA268" i="12"/>
  <c r="BZ295" i="12"/>
  <c r="BW295" i="12"/>
  <c r="BV295" i="12"/>
  <c r="CA295" i="12"/>
  <c r="BY295" i="12"/>
  <c r="BX263" i="12"/>
  <c r="BY263" i="12"/>
  <c r="BV263" i="12"/>
  <c r="BW263" i="12"/>
  <c r="CA263" i="12"/>
  <c r="BO276" i="12"/>
  <c r="BP276" i="12"/>
  <c r="BR276" i="12"/>
  <c r="BT276" i="12"/>
  <c r="BP263" i="12"/>
  <c r="BO263" i="12"/>
  <c r="BT263" i="12"/>
  <c r="BR263" i="12"/>
  <c r="BZ302" i="12"/>
  <c r="BV302" i="12"/>
  <c r="BY302" i="12"/>
  <c r="CA302" i="12"/>
  <c r="BW302" i="12"/>
  <c r="BZ284" i="12"/>
  <c r="BV284" i="12"/>
  <c r="BW284" i="12"/>
  <c r="BY284" i="12"/>
  <c r="CA284" i="12"/>
  <c r="BX293" i="12"/>
  <c r="BV293" i="12"/>
  <c r="CA293" i="12"/>
  <c r="BY293" i="12"/>
  <c r="BW293" i="12"/>
  <c r="BZ266" i="12"/>
  <c r="BZ285" i="12"/>
  <c r="BS259" i="12"/>
  <c r="BS273" i="12"/>
  <c r="BQ263" i="12"/>
  <c r="BS295" i="12"/>
  <c r="BZ269" i="12"/>
  <c r="BZ291" i="12"/>
  <c r="BO287" i="12"/>
  <c r="BT287" i="12"/>
  <c r="BP287" i="12"/>
  <c r="BR287" i="12"/>
  <c r="BR284" i="12"/>
  <c r="BP284" i="12"/>
  <c r="BO284" i="12"/>
  <c r="BT284" i="12"/>
  <c r="BP292" i="12"/>
  <c r="BO292" i="12"/>
  <c r="BT292" i="12"/>
  <c r="BR292" i="12"/>
  <c r="BV275" i="12"/>
  <c r="BW275" i="12"/>
  <c r="BY275" i="12"/>
  <c r="CA275" i="12"/>
  <c r="BW300" i="12"/>
  <c r="CA300" i="12"/>
  <c r="BV300" i="12"/>
  <c r="BY300" i="12"/>
  <c r="CA285" i="12"/>
  <c r="BW285" i="12"/>
  <c r="BV285" i="12"/>
  <c r="BY285" i="12"/>
  <c r="BR259" i="12"/>
  <c r="BO259" i="12"/>
  <c r="BT259" i="12"/>
  <c r="BP259" i="12"/>
  <c r="BV260" i="12"/>
  <c r="CA260" i="12"/>
  <c r="BW260" i="12"/>
  <c r="BY260" i="12"/>
  <c r="BS303" i="12"/>
  <c r="BR303" i="12"/>
  <c r="BT303" i="12"/>
  <c r="BO303" i="12"/>
  <c r="BP303" i="12"/>
  <c r="BV282" i="12"/>
  <c r="BY282" i="12"/>
  <c r="BW282" i="12"/>
  <c r="CA282" i="12"/>
  <c r="BQ258" i="12"/>
  <c r="BT258" i="12"/>
  <c r="BO258" i="12"/>
  <c r="BP258" i="12"/>
  <c r="BR258" i="12"/>
  <c r="BR300" i="12"/>
  <c r="BP300" i="12"/>
  <c r="BT300" i="12"/>
  <c r="BO300" i="12"/>
  <c r="BO255" i="12"/>
  <c r="BT255" i="12"/>
  <c r="BR255" i="12"/>
  <c r="BP255" i="12"/>
  <c r="BQ257" i="12"/>
  <c r="BP257" i="12"/>
  <c r="BR257" i="12"/>
  <c r="BO257" i="12"/>
  <c r="BT257" i="12"/>
  <c r="BS288" i="12"/>
  <c r="BO288" i="12"/>
  <c r="BP288" i="12"/>
  <c r="BT288" i="12"/>
  <c r="BR288" i="12"/>
  <c r="BS285" i="12"/>
  <c r="BZ300" i="12"/>
  <c r="BS255" i="12"/>
  <c r="BZ279" i="12"/>
  <c r="BQ287" i="12"/>
  <c r="BS269" i="12"/>
  <c r="BZ271" i="12"/>
  <c r="BQ296" i="12"/>
  <c r="BS263" i="12"/>
  <c r="BS293" i="12"/>
  <c r="BS300" i="12"/>
  <c r="BQ292" i="12"/>
  <c r="BR275" i="12"/>
  <c r="BT275" i="12"/>
  <c r="BP275" i="12"/>
  <c r="BO275" i="12"/>
  <c r="BW303" i="12"/>
  <c r="BY303" i="12"/>
  <c r="CA303" i="12"/>
  <c r="BV303" i="12"/>
  <c r="BV279" i="12"/>
  <c r="CA279" i="12"/>
  <c r="BY279" i="12"/>
  <c r="BW279" i="12"/>
  <c r="BW261" i="12"/>
  <c r="BY261" i="12"/>
  <c r="CA261" i="12"/>
  <c r="BV261" i="12"/>
  <c r="BY301" i="12"/>
  <c r="BW301" i="12"/>
  <c r="BV301" i="12"/>
  <c r="CA301" i="12"/>
  <c r="CA266" i="12"/>
  <c r="BY266" i="12"/>
  <c r="BW266" i="12"/>
  <c r="BV266" i="12"/>
  <c r="BS261" i="12"/>
  <c r="BR261" i="12"/>
  <c r="BO261" i="12"/>
  <c r="BP261" i="12"/>
  <c r="BT261" i="12"/>
  <c r="BV269" i="12"/>
  <c r="CA269" i="12"/>
  <c r="BY269" i="12"/>
  <c r="BW269" i="12"/>
  <c r="CA277" i="12"/>
  <c r="BW277" i="12"/>
  <c r="BY277" i="12"/>
  <c r="BV277" i="12"/>
  <c r="BP272" i="12"/>
  <c r="BR272" i="12"/>
  <c r="BO272" i="12"/>
  <c r="BT272" i="12"/>
  <c r="BV259" i="12"/>
  <c r="CA259" i="12"/>
  <c r="BW259" i="12"/>
  <c r="BY259" i="12"/>
  <c r="BS260" i="12"/>
  <c r="BT260" i="12"/>
  <c r="BP260" i="12"/>
  <c r="BO260" i="12"/>
  <c r="BR260" i="12"/>
  <c r="BO299" i="12"/>
  <c r="BR299" i="12"/>
  <c r="BT299" i="12"/>
  <c r="BP299" i="12"/>
  <c r="BO273" i="12"/>
  <c r="BT273" i="12"/>
  <c r="BP273" i="12"/>
  <c r="BR273" i="12"/>
  <c r="BS302" i="12"/>
  <c r="BX277" i="12"/>
  <c r="BX295" i="12"/>
  <c r="BS287" i="12"/>
  <c r="BS271" i="12"/>
  <c r="BX259" i="12"/>
  <c r="BZ286" i="12"/>
  <c r="BS296" i="12"/>
  <c r="BX260" i="12"/>
  <c r="BQ288" i="12"/>
  <c r="BS297" i="12"/>
  <c r="BZ287" i="12"/>
  <c r="BS280" i="12"/>
  <c r="BS292" i="12"/>
  <c r="BO289" i="12"/>
  <c r="BR289" i="12"/>
  <c r="BP289" i="12"/>
  <c r="BT289" i="12"/>
  <c r="BS294" i="12"/>
  <c r="BO294" i="12"/>
  <c r="BP294" i="12"/>
  <c r="BR294" i="12"/>
  <c r="BT294" i="12"/>
  <c r="BX255" i="12"/>
  <c r="CA255" i="12"/>
  <c r="BW255" i="12"/>
  <c r="BY255" i="12"/>
  <c r="BV255" i="12"/>
  <c r="BX297" i="12"/>
  <c r="CA297" i="12"/>
  <c r="BV297" i="12"/>
  <c r="BW297" i="12"/>
  <c r="BY297" i="12"/>
  <c r="BV281" i="12"/>
  <c r="BY281" i="12"/>
  <c r="CA281" i="12"/>
  <c r="BW281" i="12"/>
  <c r="BP283" i="12"/>
  <c r="BT283" i="12"/>
  <c r="BR283" i="12"/>
  <c r="BO283" i="12"/>
  <c r="BW289" i="12"/>
  <c r="CA289" i="12"/>
  <c r="BY289" i="12"/>
  <c r="BV289" i="12"/>
  <c r="BX265" i="12"/>
  <c r="CA265" i="12"/>
  <c r="BV265" i="12"/>
  <c r="BW265" i="12"/>
  <c r="BY265" i="12"/>
  <c r="CA272" i="12"/>
  <c r="BY272" i="12"/>
  <c r="BW272" i="12"/>
  <c r="BV272" i="12"/>
  <c r="BW271" i="12"/>
  <c r="CA271" i="12"/>
  <c r="BY271" i="12"/>
  <c r="BV271" i="12"/>
  <c r="BO280" i="12"/>
  <c r="BP280" i="12"/>
  <c r="BT280" i="12"/>
  <c r="BR280" i="12"/>
  <c r="BO271" i="12"/>
  <c r="BT271" i="12"/>
  <c r="BR271" i="12"/>
  <c r="BP271" i="12"/>
  <c r="BS270" i="12"/>
  <c r="BP270" i="12"/>
  <c r="BT270" i="12"/>
  <c r="BR270" i="12"/>
  <c r="BO270" i="12"/>
  <c r="BZ274" i="12"/>
  <c r="BX261" i="12"/>
  <c r="BS283" i="12"/>
  <c r="BZ277" i="12"/>
  <c r="BS265" i="12"/>
  <c r="BX276" i="12"/>
  <c r="BZ259" i="12"/>
  <c r="BS278" i="12"/>
  <c r="BQ284" i="12"/>
  <c r="BX301" i="12"/>
  <c r="BZ260" i="12"/>
  <c r="BS291" i="12"/>
  <c r="BZ289" i="12"/>
  <c r="BZ257" i="12"/>
  <c r="BQ276" i="12"/>
  <c r="BO266" i="12"/>
  <c r="BP266" i="12"/>
  <c r="BT266" i="12"/>
  <c r="BR266" i="12"/>
  <c r="BO278" i="12"/>
  <c r="BT278" i="12"/>
  <c r="BR278" i="12"/>
  <c r="BP278" i="12"/>
  <c r="BZ278" i="12"/>
  <c r="BY278" i="12"/>
  <c r="BV278" i="12"/>
  <c r="CA278" i="12"/>
  <c r="BW278" i="12"/>
  <c r="BQ282" i="12"/>
  <c r="BT282" i="12"/>
  <c r="BR282" i="12"/>
  <c r="BP282" i="12"/>
  <c r="BO282" i="12"/>
  <c r="CA287" i="12"/>
  <c r="BY287" i="12"/>
  <c r="BW287" i="12"/>
  <c r="BV287" i="12"/>
  <c r="BS290" i="12"/>
  <c r="BO290" i="12"/>
  <c r="BR290" i="12"/>
  <c r="BP290" i="12"/>
  <c r="BT290" i="12"/>
  <c r="BO274" i="12"/>
  <c r="BT274" i="12"/>
  <c r="BP274" i="12"/>
  <c r="BR274" i="12"/>
  <c r="BS268" i="12"/>
  <c r="BR268" i="12"/>
  <c r="BT268" i="12"/>
  <c r="BO268" i="12"/>
  <c r="BP268" i="12"/>
  <c r="BS256" i="12"/>
  <c r="BT256" i="12"/>
  <c r="BP256" i="12"/>
  <c r="BR256" i="12"/>
  <c r="BO256" i="12"/>
  <c r="BP277" i="12"/>
  <c r="BT277" i="12"/>
  <c r="BR277" i="12"/>
  <c r="BO277" i="12"/>
  <c r="BV270" i="12"/>
  <c r="CA270" i="12"/>
  <c r="BW270" i="12"/>
  <c r="BY270" i="12"/>
  <c r="BY264" i="12"/>
  <c r="BW264" i="12"/>
  <c r="CA264" i="12"/>
  <c r="BV264" i="12"/>
  <c r="CA258" i="12"/>
  <c r="BV258" i="12"/>
  <c r="BY258" i="12"/>
  <c r="BW258" i="12"/>
  <c r="BQ268" i="12"/>
  <c r="BZ270" i="12"/>
  <c r="BZ261" i="12"/>
  <c r="BZ276" i="12"/>
  <c r="BQ262" i="12"/>
  <c r="BS284" i="12"/>
  <c r="BZ301" i="12"/>
  <c r="BQ277" i="12"/>
  <c r="BS281" i="12"/>
  <c r="BX303" i="12"/>
  <c r="BX264" i="12"/>
  <c r="BX268" i="12"/>
  <c r="BZ294" i="12"/>
  <c r="BS276" i="12"/>
  <c r="BQ272" i="12"/>
  <c r="BS301" i="12"/>
  <c r="CA286" i="12"/>
  <c r="BY286" i="12"/>
  <c r="BV286" i="12"/>
  <c r="BW286" i="12"/>
  <c r="BX298" i="12"/>
  <c r="CA298" i="12"/>
  <c r="BV298" i="12"/>
  <c r="BY298" i="12"/>
  <c r="BW298" i="12"/>
  <c r="BW274" i="12"/>
  <c r="BY274" i="12"/>
  <c r="CA274" i="12"/>
  <c r="BV274" i="12"/>
  <c r="BX288" i="12"/>
  <c r="BV288" i="12"/>
  <c r="BW288" i="12"/>
  <c r="CA288" i="12"/>
  <c r="BY288" i="12"/>
  <c r="BO301" i="12"/>
  <c r="BP301" i="12"/>
  <c r="BT301" i="12"/>
  <c r="BR301" i="12"/>
  <c r="BP269" i="12"/>
  <c r="BR269" i="12"/>
  <c r="BT269" i="12"/>
  <c r="BO269" i="12"/>
  <c r="BT285" i="12"/>
  <c r="BR285" i="12"/>
  <c r="BO285" i="12"/>
  <c r="BP285" i="12"/>
  <c r="BO291" i="12"/>
  <c r="BP291" i="12"/>
  <c r="BR291" i="12"/>
  <c r="BT291" i="12"/>
  <c r="BT281" i="12"/>
  <c r="BO281" i="12"/>
  <c r="BP281" i="12"/>
  <c r="BR281" i="12"/>
  <c r="BY291" i="12"/>
  <c r="BW291" i="12"/>
  <c r="CA291" i="12"/>
  <c r="BV291" i="12"/>
  <c r="BT265" i="12"/>
  <c r="BO265" i="12"/>
  <c r="BP265" i="12"/>
  <c r="BR265" i="12"/>
  <c r="BX290" i="12"/>
  <c r="BY290" i="12"/>
  <c r="BV290" i="12"/>
  <c r="CA290" i="12"/>
  <c r="BW290" i="12"/>
  <c r="BX280" i="12"/>
  <c r="BX281" i="12"/>
  <c r="BZ267" i="12"/>
  <c r="BZ292" i="12"/>
  <c r="BZ290" i="12"/>
  <c r="BQ260" i="12"/>
  <c r="BQ261" i="12"/>
  <c r="BX275" i="12"/>
  <c r="BX282" i="12"/>
  <c r="BX256" i="12"/>
  <c r="BS277" i="12"/>
  <c r="BS264" i="12"/>
  <c r="BZ303" i="12"/>
  <c r="BZ264" i="12"/>
  <c r="BZ268" i="12"/>
  <c r="BX302" i="12"/>
  <c r="BQ275" i="12"/>
  <c r="BS272" i="12"/>
  <c r="BS279" i="12"/>
  <c r="BQ289" i="12"/>
  <c r="BQ290" i="12"/>
  <c r="BX272" i="12"/>
  <c r="BZ281" i="12"/>
  <c r="BZ298" i="12"/>
  <c r="BZ293" i="12"/>
  <c r="BQ274" i="12"/>
  <c r="BZ275" i="12"/>
  <c r="BZ282" i="12"/>
  <c r="BX258" i="12"/>
  <c r="BZ297" i="12"/>
  <c r="BQ299" i="12"/>
  <c r="BQ266" i="12"/>
  <c r="BZ255" i="12"/>
  <c r="BS275" i="12"/>
  <c r="BS267" i="12"/>
  <c r="BS289" i="12"/>
  <c r="BS298" i="12"/>
  <c r="BO298" i="12"/>
  <c r="BR298" i="12"/>
  <c r="BP298" i="12"/>
  <c r="BT298" i="12"/>
  <c r="BY262" i="12"/>
  <c r="BV262" i="12"/>
  <c r="BW262" i="12"/>
  <c r="CA262" i="12"/>
  <c r="BQ286" i="12"/>
  <c r="BR286" i="12"/>
  <c r="BT286" i="12"/>
  <c r="BO286" i="12"/>
  <c r="BP286" i="12"/>
  <c r="BW257" i="12"/>
  <c r="CA257" i="12"/>
  <c r="BY257" i="12"/>
  <c r="BV257" i="12"/>
  <c r="BO302" i="12"/>
  <c r="BT302" i="12"/>
  <c r="BR302" i="12"/>
  <c r="BP302" i="12"/>
  <c r="BW267" i="12"/>
  <c r="CA267" i="12"/>
  <c r="BV267" i="12"/>
  <c r="BY267" i="12"/>
  <c r="BO279" i="12"/>
  <c r="BT279" i="12"/>
  <c r="BR279" i="12"/>
  <c r="BP279" i="12"/>
  <c r="CA294" i="12"/>
  <c r="BW294" i="12"/>
  <c r="BV294" i="12"/>
  <c r="BY294" i="12"/>
  <c r="BO297" i="12"/>
  <c r="BT297" i="12"/>
  <c r="BP297" i="12"/>
  <c r="BR297" i="12"/>
  <c r="BP267" i="12"/>
  <c r="BT267" i="12"/>
  <c r="BO267" i="12"/>
  <c r="BR267" i="12"/>
  <c r="BV296" i="12"/>
  <c r="BW296" i="12"/>
  <c r="CA296" i="12"/>
  <c r="BY296" i="12"/>
  <c r="BW292" i="12"/>
  <c r="BY292" i="12"/>
  <c r="CA292" i="12"/>
  <c r="BV292" i="12"/>
  <c r="BX283" i="12"/>
  <c r="BV283" i="12"/>
  <c r="CA283" i="12"/>
  <c r="BW283" i="12"/>
  <c r="BY283" i="12"/>
  <c r="BW299" i="12"/>
  <c r="BV299" i="12"/>
  <c r="CA299" i="12"/>
  <c r="BY299" i="12"/>
  <c r="BZ272" i="12"/>
  <c r="BX266" i="12"/>
  <c r="BX285" i="12"/>
  <c r="BQ259" i="12"/>
  <c r="BZ296" i="12"/>
  <c r="BX278" i="12"/>
  <c r="BQ273" i="12"/>
  <c r="BZ299" i="12"/>
  <c r="BS274" i="12"/>
  <c r="BS258" i="12"/>
  <c r="BX273" i="12"/>
  <c r="BZ263" i="12"/>
  <c r="BZ258" i="12"/>
  <c r="BS299" i="12"/>
  <c r="BS266" i="12"/>
  <c r="BZ265" i="12"/>
  <c r="BQ295" i="12"/>
  <c r="BX269" i="12"/>
  <c r="BZ262" i="12"/>
  <c r="BX284" i="12"/>
  <c r="BX291" i="12"/>
  <c r="BS282" i="12"/>
  <c r="AE295" i="12"/>
  <c r="AC295" i="12" s="1"/>
  <c r="AE257" i="12"/>
  <c r="AE265" i="12"/>
  <c r="AE260" i="12"/>
  <c r="AE280" i="12"/>
  <c r="AA280" i="12" s="1"/>
  <c r="AE258" i="12"/>
  <c r="AA258" i="12" s="1"/>
  <c r="AS264" i="12"/>
  <c r="AO264" i="12" s="1"/>
  <c r="AS262" i="12"/>
  <c r="AS293" i="12"/>
  <c r="AO293" i="12" s="1"/>
  <c r="AS283" i="12"/>
  <c r="AQ283" i="12" s="1"/>
  <c r="AS276" i="12"/>
  <c r="AQ276" i="12" s="1"/>
  <c r="AS255" i="12"/>
  <c r="AO255" i="12" s="1"/>
  <c r="AE300" i="12"/>
  <c r="AA300" i="12" s="1"/>
  <c r="AS278" i="12"/>
  <c r="AE303" i="12"/>
  <c r="AC303" i="12" s="1"/>
  <c r="AS259" i="12"/>
  <c r="AE294" i="12"/>
  <c r="AA294" i="12" s="1"/>
  <c r="AS294" i="12"/>
  <c r="AS256" i="12"/>
  <c r="AS260" i="12"/>
  <c r="AO260" i="12" s="1"/>
  <c r="AS265" i="12"/>
  <c r="AS275" i="12"/>
  <c r="AQ275" i="12" s="1"/>
  <c r="AS290" i="12"/>
  <c r="AS297" i="12"/>
  <c r="AQ297" i="12" s="1"/>
  <c r="AS281" i="12"/>
  <c r="AE272" i="12"/>
  <c r="AE268" i="12"/>
  <c r="AA268" i="12" s="1"/>
  <c r="AE262" i="12"/>
  <c r="AE264" i="12"/>
  <c r="AA264" i="12" s="1"/>
  <c r="AE282" i="12"/>
  <c r="AE286" i="12"/>
  <c r="AC286" i="12" s="1"/>
  <c r="AS261" i="12"/>
  <c r="AO261" i="12" s="1"/>
  <c r="AE292" i="12"/>
  <c r="AE305" i="12"/>
  <c r="AC305" i="12" s="1"/>
  <c r="AS257" i="12"/>
  <c r="AO257" i="12" s="1"/>
  <c r="AS289" i="12"/>
  <c r="AO289" i="12" s="1"/>
  <c r="AE283" i="12"/>
  <c r="AA283" i="12" s="1"/>
  <c r="AE277" i="12"/>
  <c r="AS292" i="12"/>
  <c r="AO292" i="12" s="1"/>
  <c r="AE315" i="12"/>
  <c r="AC315" i="12" s="1"/>
  <c r="AE296" i="12"/>
  <c r="AE298" i="12"/>
  <c r="AA298" i="12" s="1"/>
  <c r="AE322" i="12"/>
  <c r="AA322" i="12" s="1"/>
  <c r="AE259" i="12"/>
  <c r="AA259" i="12" s="1"/>
  <c r="AE291" i="12"/>
  <c r="AA291" i="12" s="1"/>
  <c r="AS269" i="12"/>
  <c r="AS285" i="12"/>
  <c r="AO285" i="12" s="1"/>
  <c r="AE261" i="12"/>
  <c r="AA261" i="12" s="1"/>
  <c r="AE256" i="12"/>
  <c r="AE271" i="12"/>
  <c r="AS258" i="12"/>
  <c r="AE293" i="12"/>
  <c r="AA293" i="12" s="1"/>
  <c r="AS270" i="12"/>
  <c r="AE270" i="12"/>
  <c r="AA270" i="12" s="1"/>
  <c r="AE288" i="12"/>
  <c r="AE267" i="12"/>
  <c r="AE284" i="12"/>
  <c r="AA284" i="12" s="1"/>
  <c r="AE275" i="12"/>
  <c r="AS273" i="12"/>
  <c r="AS300" i="12"/>
  <c r="AS282" i="12"/>
  <c r="AE318" i="12"/>
  <c r="AA318" i="12" s="1"/>
  <c r="AE310" i="12"/>
  <c r="AS298" i="12"/>
  <c r="AQ298" i="12" s="1"/>
  <c r="AS302" i="12"/>
  <c r="AQ302" i="12" s="1"/>
  <c r="AS280" i="12"/>
  <c r="AQ280" i="12" s="1"/>
  <c r="AE274" i="12"/>
  <c r="AA274" i="12" s="1"/>
  <c r="AE290" i="12"/>
  <c r="AA290" i="12" s="1"/>
  <c r="AE313" i="12"/>
  <c r="AA313" i="12" s="1"/>
  <c r="D278" i="1"/>
  <c r="AS263" i="12"/>
  <c r="AE306" i="12"/>
  <c r="AC306" i="12" s="1"/>
  <c r="AE307" i="12"/>
  <c r="AC307" i="12" s="1"/>
  <c r="AF251" i="12"/>
  <c r="AF217" i="12"/>
  <c r="AF248" i="12"/>
  <c r="AG209" i="12"/>
  <c r="AF229" i="12"/>
  <c r="AH241" i="12"/>
  <c r="AG248" i="12"/>
  <c r="AG206" i="12"/>
  <c r="AS284" i="12"/>
  <c r="AQ284" i="12" s="1"/>
  <c r="AH231" i="12"/>
  <c r="AF224" i="12"/>
  <c r="AF244" i="12"/>
  <c r="AF216" i="12"/>
  <c r="AG213" i="12"/>
  <c r="AE255" i="12"/>
  <c r="AC255" i="12" s="1"/>
  <c r="AE263" i="12"/>
  <c r="AE279" i="12"/>
  <c r="AF209" i="12"/>
  <c r="AE289" i="12"/>
  <c r="AC289" i="12" s="1"/>
  <c r="AS271" i="12"/>
  <c r="AQ271" i="12" s="1"/>
  <c r="AG231" i="12"/>
  <c r="AG239" i="12"/>
  <c r="AH253" i="12"/>
  <c r="AH217" i="12"/>
  <c r="AS288" i="12"/>
  <c r="AQ288" i="12" s="1"/>
  <c r="AG247" i="12"/>
  <c r="AH230" i="12"/>
  <c r="AH247" i="12"/>
  <c r="AF235" i="12"/>
  <c r="AF227" i="12"/>
  <c r="AS303" i="12"/>
  <c r="AQ303" i="12" s="1"/>
  <c r="AG235" i="12"/>
  <c r="AF219" i="12"/>
  <c r="AE287" i="12"/>
  <c r="AC287" i="12" s="1"/>
  <c r="AS267" i="12"/>
  <c r="AQ267" i="12" s="1"/>
  <c r="AG241" i="12"/>
  <c r="AG214" i="12"/>
  <c r="AH236" i="12"/>
  <c r="AF214" i="12"/>
  <c r="AH251" i="12"/>
  <c r="AH245" i="12"/>
  <c r="AF236" i="12"/>
  <c r="AG212" i="12"/>
  <c r="AH208" i="12"/>
  <c r="AG222" i="12"/>
  <c r="AF245" i="12"/>
  <c r="AG208" i="12"/>
  <c r="AH222" i="12"/>
  <c r="AF234" i="12"/>
  <c r="AG254" i="12"/>
  <c r="AH218" i="12"/>
  <c r="AF226" i="12"/>
  <c r="AH219" i="12"/>
  <c r="AG234" i="12"/>
  <c r="AH252" i="12"/>
  <c r="AF254" i="12"/>
  <c r="AH210" i="12"/>
  <c r="AF218" i="12"/>
  <c r="AH223" i="12"/>
  <c r="AG226" i="12"/>
  <c r="AF210" i="12"/>
  <c r="AH211" i="12"/>
  <c r="BU245" i="12"/>
  <c r="CB222" i="12"/>
  <c r="BU247" i="12"/>
  <c r="BU225" i="12"/>
  <c r="CB237" i="12"/>
  <c r="BZ237" i="12" s="1"/>
  <c r="CB247" i="12"/>
  <c r="BZ247" i="12" s="1"/>
  <c r="BU233" i="12"/>
  <c r="BU254" i="12"/>
  <c r="BU241" i="12"/>
  <c r="CB208" i="12"/>
  <c r="BZ208" i="12" s="1"/>
  <c r="CB224" i="12"/>
  <c r="BZ224" i="12" s="1"/>
  <c r="CB215" i="12"/>
  <c r="CB232" i="12"/>
  <c r="BZ232" i="12" s="1"/>
  <c r="CB249" i="12"/>
  <c r="AG242" i="12"/>
  <c r="AJ242" i="12"/>
  <c r="AK242" i="12"/>
  <c r="AI242" i="12"/>
  <c r="AI234" i="12"/>
  <c r="AK234" i="12"/>
  <c r="AJ234" i="12"/>
  <c r="AI231" i="12"/>
  <c r="AJ231" i="12"/>
  <c r="AK231" i="12"/>
  <c r="AG252" i="12"/>
  <c r="AI252" i="12"/>
  <c r="AJ252" i="12"/>
  <c r="AK252" i="12"/>
  <c r="AI214" i="12"/>
  <c r="AJ214" i="12"/>
  <c r="AK214" i="12"/>
  <c r="AI218" i="12"/>
  <c r="AJ218" i="12"/>
  <c r="AK218" i="12"/>
  <c r="AJ251" i="12"/>
  <c r="AI251" i="12"/>
  <c r="AK251" i="12"/>
  <c r="AI223" i="12"/>
  <c r="AK223" i="12"/>
  <c r="AJ223" i="12"/>
  <c r="AG227" i="12"/>
  <c r="AF211" i="12"/>
  <c r="AH213" i="12"/>
  <c r="AJ213" i="12"/>
  <c r="AK213" i="12"/>
  <c r="AI213" i="12"/>
  <c r="BU240" i="12"/>
  <c r="BS240" i="12" s="1"/>
  <c r="CB233" i="12"/>
  <c r="BU243" i="12"/>
  <c r="BU252" i="12"/>
  <c r="BS252" i="12" s="1"/>
  <c r="CB219" i="12"/>
  <c r="CB245" i="12"/>
  <c r="CB226" i="12"/>
  <c r="BZ226" i="12" s="1"/>
  <c r="BU215" i="12"/>
  <c r="BS215" i="12" s="1"/>
  <c r="BU230" i="12"/>
  <c r="BS230" i="12" s="1"/>
  <c r="BU244" i="12"/>
  <c r="BS244" i="12" s="1"/>
  <c r="CB240" i="12"/>
  <c r="BU239" i="12"/>
  <c r="BU219" i="12"/>
  <c r="BU246" i="12"/>
  <c r="BU212" i="12"/>
  <c r="BS212" i="12" s="1"/>
  <c r="BU237" i="12"/>
  <c r="BS237" i="12" s="1"/>
  <c r="BU209" i="12"/>
  <c r="BS209" i="12" s="1"/>
  <c r="BU235" i="12"/>
  <c r="BS235" i="12" s="1"/>
  <c r="CB206" i="12"/>
  <c r="CB244" i="12"/>
  <c r="CB221" i="12"/>
  <c r="CB225" i="12"/>
  <c r="BZ225" i="12" s="1"/>
  <c r="CB229" i="12"/>
  <c r="BZ229" i="12" s="1"/>
  <c r="CB223" i="12"/>
  <c r="BZ223" i="12" s="1"/>
  <c r="BU228" i="12"/>
  <c r="BS228" i="12" s="1"/>
  <c r="AF230" i="12"/>
  <c r="AJ230" i="12"/>
  <c r="AI230" i="12"/>
  <c r="AK230" i="12"/>
  <c r="AH228" i="12"/>
  <c r="AK241" i="12"/>
  <c r="AI241" i="12"/>
  <c r="AJ241" i="12"/>
  <c r="AF243" i="12"/>
  <c r="CB227" i="12"/>
  <c r="AG253" i="12"/>
  <c r="AI253" i="12"/>
  <c r="AJ253" i="12"/>
  <c r="AK253" i="12"/>
  <c r="AG207" i="12"/>
  <c r="AJ229" i="12"/>
  <c r="AI229" i="12"/>
  <c r="AK229" i="12"/>
  <c r="AG250" i="12"/>
  <c r="AF215" i="12"/>
  <c r="BU216" i="12"/>
  <c r="BS216" i="12" s="1"/>
  <c r="BU231" i="12"/>
  <c r="BS231" i="12" s="1"/>
  <c r="BU232" i="12"/>
  <c r="BS232" i="12" s="1"/>
  <c r="BU220" i="12"/>
  <c r="BU223" i="12"/>
  <c r="BU234" i="12"/>
  <c r="BU236" i="12"/>
  <c r="CB251" i="12"/>
  <c r="CB217" i="12"/>
  <c r="CB228" i="12"/>
  <c r="BZ228" i="12" s="1"/>
  <c r="CB205" i="12"/>
  <c r="BZ205" i="12" s="1"/>
  <c r="CB211" i="12"/>
  <c r="BZ211" i="12" s="1"/>
  <c r="CB246" i="12"/>
  <c r="CB250" i="12"/>
  <c r="AF232" i="12"/>
  <c r="AH220" i="12"/>
  <c r="AG228" i="12"/>
  <c r="AF233" i="12"/>
  <c r="AG237" i="12"/>
  <c r="AG246" i="12"/>
  <c r="AK254" i="12"/>
  <c r="AI254" i="12"/>
  <c r="AJ254" i="12"/>
  <c r="AG243" i="12"/>
  <c r="AH239" i="12"/>
  <c r="AI239" i="12"/>
  <c r="AJ239" i="12"/>
  <c r="AK239" i="12"/>
  <c r="AF238" i="12"/>
  <c r="AH249" i="12"/>
  <c r="AH225" i="12"/>
  <c r="AG216" i="12"/>
  <c r="AK216" i="12"/>
  <c r="AI216" i="12"/>
  <c r="AJ216" i="12"/>
  <c r="AH207" i="12"/>
  <c r="AF250" i="12"/>
  <c r="AH212" i="12"/>
  <c r="AI212" i="12"/>
  <c r="AK212" i="12"/>
  <c r="AJ212" i="12"/>
  <c r="AG215" i="12"/>
  <c r="AI209" i="12"/>
  <c r="AK209" i="12"/>
  <c r="AJ209" i="12"/>
  <c r="AI226" i="12"/>
  <c r="AK226" i="12"/>
  <c r="AJ226" i="12"/>
  <c r="AI227" i="12"/>
  <c r="AK227" i="12"/>
  <c r="AJ227" i="12"/>
  <c r="AI211" i="12"/>
  <c r="AJ211" i="12"/>
  <c r="AK211" i="12"/>
  <c r="BU213" i="12"/>
  <c r="BS213" i="12" s="1"/>
  <c r="BU206" i="12"/>
  <c r="BU251" i="12"/>
  <c r="CB216" i="12"/>
  <c r="BZ216" i="12" s="1"/>
  <c r="BU205" i="12"/>
  <c r="BU242" i="12"/>
  <c r="BS242" i="12" s="1"/>
  <c r="BU218" i="12"/>
  <c r="BU214" i="12"/>
  <c r="BU221" i="12"/>
  <c r="BU222" i="12"/>
  <c r="BU229" i="12"/>
  <c r="CB236" i="12"/>
  <c r="CB231" i="12"/>
  <c r="BZ231" i="12" s="1"/>
  <c r="CB212" i="12"/>
  <c r="BZ212" i="12" s="1"/>
  <c r="CB254" i="12"/>
  <c r="BZ254" i="12" s="1"/>
  <c r="CB252" i="12"/>
  <c r="CB242" i="12"/>
  <c r="AH232" i="12"/>
  <c r="AF220" i="12"/>
  <c r="AG233" i="12"/>
  <c r="AF246" i="12"/>
  <c r="AH238" i="12"/>
  <c r="AG249" i="12"/>
  <c r="AG225" i="12"/>
  <c r="AI210" i="12"/>
  <c r="AJ210" i="12"/>
  <c r="AK210" i="12"/>
  <c r="AF221" i="12"/>
  <c r="AG205" i="12"/>
  <c r="AI236" i="12"/>
  <c r="AJ236" i="12"/>
  <c r="AK236" i="12"/>
  <c r="AJ217" i="12"/>
  <c r="AI217" i="12"/>
  <c r="AK217" i="12"/>
  <c r="AK222" i="12"/>
  <c r="AJ222" i="12"/>
  <c r="AI222" i="12"/>
  <c r="BU224" i="12"/>
  <c r="BU211" i="12"/>
  <c r="BU208" i="12"/>
  <c r="CB220" i="12"/>
  <c r="CB207" i="12"/>
  <c r="CB218" i="12"/>
  <c r="CB234" i="12"/>
  <c r="BZ234" i="12" s="1"/>
  <c r="CB253" i="12"/>
  <c r="BZ253" i="12" s="1"/>
  <c r="AI228" i="12"/>
  <c r="AJ228" i="12"/>
  <c r="AK228" i="12"/>
  <c r="AF237" i="12"/>
  <c r="AI237" i="12"/>
  <c r="AJ237" i="12"/>
  <c r="AK237" i="12"/>
  <c r="AJ243" i="12"/>
  <c r="AK243" i="12"/>
  <c r="AI243" i="12"/>
  <c r="AK207" i="12"/>
  <c r="AI207" i="12"/>
  <c r="AJ207" i="12"/>
  <c r="AJ250" i="12"/>
  <c r="AI250" i="12"/>
  <c r="AK250" i="12"/>
  <c r="AI215" i="12"/>
  <c r="AJ215" i="12"/>
  <c r="AK215" i="12"/>
  <c r="BU226" i="12"/>
  <c r="BU207" i="12"/>
  <c r="BU227" i="12"/>
  <c r="BS227" i="12" s="1"/>
  <c r="BU248" i="12"/>
  <c r="CB241" i="12"/>
  <c r="CB239" i="12"/>
  <c r="BZ239" i="12" s="1"/>
  <c r="CB214" i="12"/>
  <c r="CB213" i="12"/>
  <c r="AI232" i="12"/>
  <c r="AJ232" i="12"/>
  <c r="AK232" i="12"/>
  <c r="AI220" i="12"/>
  <c r="AJ220" i="12"/>
  <c r="AK220" i="12"/>
  <c r="AJ233" i="12"/>
  <c r="AI233" i="12"/>
  <c r="AK233" i="12"/>
  <c r="AK246" i="12"/>
  <c r="AI246" i="12"/>
  <c r="AJ246" i="12"/>
  <c r="AI238" i="12"/>
  <c r="AK238" i="12"/>
  <c r="AJ238" i="12"/>
  <c r="AK249" i="12"/>
  <c r="AI249" i="12"/>
  <c r="AJ249" i="12"/>
  <c r="AK225" i="12"/>
  <c r="AI225" i="12"/>
  <c r="AJ225" i="12"/>
  <c r="AH221" i="12"/>
  <c r="AI221" i="12"/>
  <c r="AJ221" i="12"/>
  <c r="AK221" i="12"/>
  <c r="AH205" i="12"/>
  <c r="AI205" i="12"/>
  <c r="AJ205" i="12"/>
  <c r="AK205" i="12"/>
  <c r="BU250" i="12"/>
  <c r="BS250" i="12" s="1"/>
  <c r="BU217" i="12"/>
  <c r="BS217" i="12" s="1"/>
  <c r="BU210" i="12"/>
  <c r="BU249" i="12"/>
  <c r="BU238" i="12"/>
  <c r="BU253" i="12"/>
  <c r="BS253" i="12" s="1"/>
  <c r="CB238" i="12"/>
  <c r="BZ238" i="12" s="1"/>
  <c r="CB210" i="12"/>
  <c r="BZ210" i="12" s="1"/>
  <c r="CB235" i="12"/>
  <c r="BZ235" i="12" s="1"/>
  <c r="CB209" i="12"/>
  <c r="CB248" i="12"/>
  <c r="BZ248" i="12" s="1"/>
  <c r="CB243" i="12"/>
  <c r="AF242" i="12"/>
  <c r="AI247" i="12"/>
  <c r="AJ247" i="12"/>
  <c r="AK247" i="12"/>
  <c r="AI248" i="12"/>
  <c r="AJ248" i="12"/>
  <c r="AK248" i="12"/>
  <c r="AI245" i="12"/>
  <c r="AK245" i="12"/>
  <c r="AJ245" i="12"/>
  <c r="AL289" i="12"/>
  <c r="AL281" i="12"/>
  <c r="AL269" i="12"/>
  <c r="AL285" i="12"/>
  <c r="AL277" i="12"/>
  <c r="AL273" i="12"/>
  <c r="AL265" i="12"/>
  <c r="AL257" i="12"/>
  <c r="AL261" i="12"/>
  <c r="AL301" i="12"/>
  <c r="AL297" i="12"/>
  <c r="AL293" i="12"/>
  <c r="AL292" i="12"/>
  <c r="AL284" i="12"/>
  <c r="AL272" i="12"/>
  <c r="AL264" i="12"/>
  <c r="AL300" i="12"/>
  <c r="AL288" i="12"/>
  <c r="AL268" i="12"/>
  <c r="AL296" i="12"/>
  <c r="AL276" i="12"/>
  <c r="AL260" i="12"/>
  <c r="AL256" i="12"/>
  <c r="AL280" i="12"/>
  <c r="AL295" i="12"/>
  <c r="AL302" i="12"/>
  <c r="AL294" i="12"/>
  <c r="AL262" i="12"/>
  <c r="AL303" i="12"/>
  <c r="AL283" i="12"/>
  <c r="AL274" i="12"/>
  <c r="AL291" i="12"/>
  <c r="AL278" i="12"/>
  <c r="AL266" i="12"/>
  <c r="AL255" i="12"/>
  <c r="AL299" i="12"/>
  <c r="AL267" i="12"/>
  <c r="AL271" i="12"/>
  <c r="AL263" i="12"/>
  <c r="AL290" i="12"/>
  <c r="AL287" i="12"/>
  <c r="AL286" i="12"/>
  <c r="AL282" i="12"/>
  <c r="AL270" i="12"/>
  <c r="AL258" i="12"/>
  <c r="AL279" i="12"/>
  <c r="AL275" i="12"/>
  <c r="AL259" i="12"/>
  <c r="AL298" i="12"/>
  <c r="AJ208" i="12"/>
  <c r="AI208" i="12"/>
  <c r="AK208" i="12"/>
  <c r="AH224" i="12"/>
  <c r="AI224" i="12"/>
  <c r="AJ224" i="12"/>
  <c r="AK224" i="12"/>
  <c r="CB230" i="12"/>
  <c r="AH244" i="12"/>
  <c r="AI244" i="12"/>
  <c r="AJ244" i="12"/>
  <c r="AK244" i="12"/>
  <c r="AI235" i="12"/>
  <c r="AJ235" i="12"/>
  <c r="AK235" i="12"/>
  <c r="AG223" i="12"/>
  <c r="AG229" i="12"/>
  <c r="AF206" i="12"/>
  <c r="AJ206" i="12"/>
  <c r="AI206" i="12"/>
  <c r="AK206" i="12"/>
  <c r="AI219" i="12"/>
  <c r="AJ219" i="12"/>
  <c r="AK219" i="12"/>
  <c r="AY3" i="12"/>
  <c r="AW3" i="12"/>
  <c r="AT3" i="12"/>
  <c r="AU3" i="12"/>
  <c r="AV3" i="12"/>
  <c r="AX3" i="12"/>
  <c r="AD337" i="12" l="1"/>
  <c r="AB337" i="12"/>
  <c r="AA337" i="12"/>
  <c r="AC337" i="12"/>
  <c r="Y337" i="12"/>
  <c r="AC360" i="12"/>
  <c r="Y348" i="12"/>
  <c r="AC348" i="12"/>
  <c r="AB348" i="12"/>
  <c r="AD356" i="12"/>
  <c r="Z356" i="12"/>
  <c r="AA327" i="12"/>
  <c r="Z367" i="12"/>
  <c r="Z327" i="12"/>
  <c r="AB367" i="12"/>
  <c r="AC367" i="12"/>
  <c r="AB354" i="12"/>
  <c r="Y354" i="12"/>
  <c r="AB355" i="12"/>
  <c r="AD319" i="12"/>
  <c r="AA319" i="12"/>
  <c r="AA354" i="12"/>
  <c r="Z354" i="12"/>
  <c r="AD348" i="12"/>
  <c r="Z348" i="12"/>
  <c r="AD367" i="12"/>
  <c r="Y367" i="12"/>
  <c r="AC336" i="12"/>
  <c r="AD360" i="12"/>
  <c r="AA360" i="12"/>
  <c r="Y360" i="12"/>
  <c r="AA330" i="12"/>
  <c r="AB314" i="12"/>
  <c r="Y330" i="12"/>
  <c r="AA343" i="12"/>
  <c r="Y343" i="12"/>
  <c r="Z343" i="12"/>
  <c r="Z351" i="12"/>
  <c r="AB343" i="12"/>
  <c r="AC343" i="12"/>
  <c r="AB336" i="12"/>
  <c r="Z336" i="12"/>
  <c r="Y336" i="12"/>
  <c r="AA336" i="12"/>
  <c r="AD334" i="12"/>
  <c r="X332" i="12"/>
  <c r="W332" i="12" s="1"/>
  <c r="AA314" i="12"/>
  <c r="AB327" i="12"/>
  <c r="AB330" i="12"/>
  <c r="Y327" i="12"/>
  <c r="AC330" i="12"/>
  <c r="Z314" i="12"/>
  <c r="AC327" i="12"/>
  <c r="Z330" i="12"/>
  <c r="Y314" i="12"/>
  <c r="X343" i="12"/>
  <c r="R343" i="12" s="1"/>
  <c r="AD314" i="12"/>
  <c r="H362" i="1"/>
  <c r="J362" i="1" s="1"/>
  <c r="J362" i="12" s="1"/>
  <c r="Z331" i="12"/>
  <c r="AA331" i="12"/>
  <c r="AC351" i="12"/>
  <c r="AC334" i="12"/>
  <c r="Y351" i="12"/>
  <c r="AB331" i="12"/>
  <c r="AA334" i="12"/>
  <c r="AA351" i="12"/>
  <c r="X317" i="12"/>
  <c r="Y334" i="12"/>
  <c r="AD351" i="12"/>
  <c r="AB334" i="12"/>
  <c r="AD341" i="12"/>
  <c r="X362" i="12"/>
  <c r="D365" i="1"/>
  <c r="F365" i="1" s="1"/>
  <c r="H365" i="1" s="1"/>
  <c r="I365" i="1"/>
  <c r="X367" i="12"/>
  <c r="X340" i="12"/>
  <c r="X287" i="12"/>
  <c r="U287" i="12" s="1"/>
  <c r="Y341" i="12"/>
  <c r="AA341" i="12"/>
  <c r="AC341" i="12"/>
  <c r="AB341" i="12"/>
  <c r="X266" i="12"/>
  <c r="Y331" i="12"/>
  <c r="AD331" i="12"/>
  <c r="AC353" i="12"/>
  <c r="AA358" i="12"/>
  <c r="Y358" i="12"/>
  <c r="AC358" i="12"/>
  <c r="Z358" i="12"/>
  <c r="AD353" i="12"/>
  <c r="AA353" i="12"/>
  <c r="AB353" i="12"/>
  <c r="AB358" i="12"/>
  <c r="Y353" i="12"/>
  <c r="D344" i="1"/>
  <c r="F344" i="1" s="1"/>
  <c r="H344" i="1" s="1"/>
  <c r="I344" i="1"/>
  <c r="X236" i="12"/>
  <c r="X313" i="12"/>
  <c r="R313" i="12" s="1"/>
  <c r="X256" i="12"/>
  <c r="V256" i="12" s="1"/>
  <c r="X274" i="12"/>
  <c r="Z338" i="12"/>
  <c r="AA338" i="12"/>
  <c r="X296" i="12"/>
  <c r="U296" i="12" s="1"/>
  <c r="X330" i="12"/>
  <c r="H330" i="1"/>
  <c r="J330" i="1" s="1"/>
  <c r="J330" i="12" s="1"/>
  <c r="Y332" i="12"/>
  <c r="AD332" i="12"/>
  <c r="AC332" i="12"/>
  <c r="AA332" i="12"/>
  <c r="Z332" i="12"/>
  <c r="AB332" i="12"/>
  <c r="X291" i="12"/>
  <c r="W291" i="12" s="1"/>
  <c r="AA352" i="12"/>
  <c r="AC352" i="12"/>
  <c r="Y352" i="12"/>
  <c r="AD352" i="12"/>
  <c r="Z352" i="12"/>
  <c r="AB352" i="12"/>
  <c r="X314" i="12"/>
  <c r="X319" i="12"/>
  <c r="X269" i="12"/>
  <c r="Z342" i="12"/>
  <c r="Y342" i="12"/>
  <c r="AB338" i="12"/>
  <c r="AD338" i="12"/>
  <c r="Y338" i="12"/>
  <c r="AB349" i="12"/>
  <c r="X349" i="12"/>
  <c r="AC342" i="12"/>
  <c r="AD342" i="12"/>
  <c r="AA342" i="12"/>
  <c r="AD349" i="12"/>
  <c r="AC349" i="12"/>
  <c r="Z349" i="12"/>
  <c r="AA349" i="12"/>
  <c r="D334" i="1"/>
  <c r="F334" i="1" s="1"/>
  <c r="X276" i="12"/>
  <c r="D353" i="1"/>
  <c r="F353" i="1" s="1"/>
  <c r="H353" i="1" s="1"/>
  <c r="I353" i="1"/>
  <c r="I334" i="1"/>
  <c r="AC312" i="12"/>
  <c r="AD312" i="12"/>
  <c r="Z312" i="12"/>
  <c r="Y312" i="12"/>
  <c r="AB312" i="12"/>
  <c r="AA312" i="12"/>
  <c r="AA347" i="12"/>
  <c r="AD347" i="12"/>
  <c r="AC347" i="12"/>
  <c r="Z347" i="12"/>
  <c r="Y347" i="12"/>
  <c r="AB347" i="12"/>
  <c r="AD328" i="12"/>
  <c r="G334" i="1"/>
  <c r="X333" i="12"/>
  <c r="V333" i="12" s="1"/>
  <c r="AD345" i="12"/>
  <c r="Z345" i="12"/>
  <c r="Y345" i="12"/>
  <c r="AB345" i="12"/>
  <c r="AA345" i="12"/>
  <c r="AB304" i="12"/>
  <c r="Y304" i="12"/>
  <c r="AA304" i="12"/>
  <c r="AD304" i="12"/>
  <c r="Z304" i="12"/>
  <c r="AE329" i="12"/>
  <c r="AC329" i="12" s="1"/>
  <c r="Y344" i="12"/>
  <c r="Z344" i="12"/>
  <c r="AB344" i="12"/>
  <c r="AA344" i="12"/>
  <c r="AD344" i="12"/>
  <c r="Z350" i="12"/>
  <c r="Y350" i="12"/>
  <c r="AB350" i="12"/>
  <c r="AA350" i="12"/>
  <c r="AD350" i="12"/>
  <c r="Z333" i="12"/>
  <c r="Y333" i="12"/>
  <c r="AB333" i="12"/>
  <c r="AA333" i="12"/>
  <c r="AD333" i="12"/>
  <c r="AD340" i="12"/>
  <c r="Y340" i="12"/>
  <c r="Z340" i="12"/>
  <c r="AA340" i="12"/>
  <c r="AB340" i="12"/>
  <c r="AB328" i="12"/>
  <c r="Y328" i="12"/>
  <c r="Z328" i="12"/>
  <c r="AA328" i="12"/>
  <c r="X300" i="12"/>
  <c r="T300" i="12" s="1"/>
  <c r="AA308" i="12"/>
  <c r="Z308" i="12"/>
  <c r="Y308" i="12"/>
  <c r="AD308" i="12"/>
  <c r="AB308" i="12"/>
  <c r="H304" i="1"/>
  <c r="J304" i="1" s="1"/>
  <c r="J304" i="12" s="1"/>
  <c r="F304" i="12" s="1"/>
  <c r="AC344" i="12"/>
  <c r="AC350" i="12"/>
  <c r="BR207" i="12"/>
  <c r="BP207" i="12"/>
  <c r="BT207" i="12"/>
  <c r="BO207" i="12"/>
  <c r="BQ207" i="12"/>
  <c r="BV245" i="12"/>
  <c r="BY245" i="12"/>
  <c r="BW245" i="12"/>
  <c r="CA245" i="12"/>
  <c r="BX245" i="12"/>
  <c r="BY215" i="12"/>
  <c r="CA215" i="12"/>
  <c r="BV215" i="12"/>
  <c r="BW215" i="12"/>
  <c r="BX215" i="12"/>
  <c r="BW217" i="12"/>
  <c r="BY217" i="12"/>
  <c r="CA217" i="12"/>
  <c r="BV217" i="12"/>
  <c r="BX217" i="12"/>
  <c r="BR249" i="12"/>
  <c r="BP249" i="12"/>
  <c r="BO249" i="12"/>
  <c r="BT249" i="12"/>
  <c r="BQ249" i="12"/>
  <c r="BS222" i="12"/>
  <c r="BP222" i="12"/>
  <c r="BR222" i="12"/>
  <c r="BT222" i="12"/>
  <c r="BO222" i="12"/>
  <c r="BQ222" i="12"/>
  <c r="BY221" i="12"/>
  <c r="CA221" i="12"/>
  <c r="BV221" i="12"/>
  <c r="BW221" i="12"/>
  <c r="BX221" i="12"/>
  <c r="BO219" i="12"/>
  <c r="BT219" i="12"/>
  <c r="BR219" i="12"/>
  <c r="BP219" i="12"/>
  <c r="BQ219" i="12"/>
  <c r="BZ219" i="12"/>
  <c r="CA219" i="12"/>
  <c r="BY219" i="12"/>
  <c r="BW219" i="12"/>
  <c r="BV219" i="12"/>
  <c r="BX219" i="12"/>
  <c r="BY224" i="12"/>
  <c r="CA224" i="12"/>
  <c r="BV224" i="12"/>
  <c r="BW224" i="12"/>
  <c r="BX224" i="12"/>
  <c r="BS247" i="12"/>
  <c r="BR247" i="12"/>
  <c r="BP247" i="12"/>
  <c r="BT247" i="12"/>
  <c r="BO247" i="12"/>
  <c r="BQ247" i="12"/>
  <c r="BV248" i="12"/>
  <c r="BW248" i="12"/>
  <c r="BY248" i="12"/>
  <c r="CA248" i="12"/>
  <c r="BX248" i="12"/>
  <c r="BR210" i="12"/>
  <c r="BO210" i="12"/>
  <c r="BP210" i="12"/>
  <c r="BT210" i="12"/>
  <c r="BQ210" i="12"/>
  <c r="BZ213" i="12"/>
  <c r="BV213" i="12"/>
  <c r="CA213" i="12"/>
  <c r="BW213" i="12"/>
  <c r="BY213" i="12"/>
  <c r="BX213" i="12"/>
  <c r="BS208" i="12"/>
  <c r="BT208" i="12"/>
  <c r="BO208" i="12"/>
  <c r="BR208" i="12"/>
  <c r="BP208" i="12"/>
  <c r="BQ208" i="12"/>
  <c r="CA242" i="12"/>
  <c r="BW242" i="12"/>
  <c r="BV242" i="12"/>
  <c r="BY242" i="12"/>
  <c r="BX242" i="12"/>
  <c r="BT221" i="12"/>
  <c r="BR221" i="12"/>
  <c r="BP221" i="12"/>
  <c r="BO221" i="12"/>
  <c r="BQ221" i="12"/>
  <c r="BR213" i="12"/>
  <c r="BO213" i="12"/>
  <c r="BT213" i="12"/>
  <c r="BP213" i="12"/>
  <c r="BQ213" i="12"/>
  <c r="BQ236" i="12"/>
  <c r="BP236" i="12"/>
  <c r="BT236" i="12"/>
  <c r="BR236" i="12"/>
  <c r="BO236" i="12"/>
  <c r="BZ244" i="12"/>
  <c r="BV244" i="12"/>
  <c r="BW244" i="12"/>
  <c r="CA244" i="12"/>
  <c r="BY244" i="12"/>
  <c r="BX244" i="12"/>
  <c r="BS239" i="12"/>
  <c r="BP239" i="12"/>
  <c r="BT239" i="12"/>
  <c r="BR239" i="12"/>
  <c r="BO239" i="12"/>
  <c r="BQ239" i="12"/>
  <c r="BT252" i="12"/>
  <c r="BO252" i="12"/>
  <c r="BR252" i="12"/>
  <c r="BP252" i="12"/>
  <c r="BQ252" i="12"/>
  <c r="BY208" i="12"/>
  <c r="CA208" i="12"/>
  <c r="BV208" i="12"/>
  <c r="BW208" i="12"/>
  <c r="BX208" i="12"/>
  <c r="BW222" i="12"/>
  <c r="BV222" i="12"/>
  <c r="CA222" i="12"/>
  <c r="BY222" i="12"/>
  <c r="BX222" i="12"/>
  <c r="BS210" i="12"/>
  <c r="BS249" i="12"/>
  <c r="BS207" i="12"/>
  <c r="BX206" i="12"/>
  <c r="BV206" i="12"/>
  <c r="CA206" i="12"/>
  <c r="BW206" i="12"/>
  <c r="BY206" i="12"/>
  <c r="BY240" i="12"/>
  <c r="CA240" i="12"/>
  <c r="BV240" i="12"/>
  <c r="BW240" i="12"/>
  <c r="BX240" i="12"/>
  <c r="BP243" i="12"/>
  <c r="BT243" i="12"/>
  <c r="BO243" i="12"/>
  <c r="BR243" i="12"/>
  <c r="BQ243" i="12"/>
  <c r="BS241" i="12"/>
  <c r="BP241" i="12"/>
  <c r="BR241" i="12"/>
  <c r="BT241" i="12"/>
  <c r="BO241" i="12"/>
  <c r="BQ241" i="12"/>
  <c r="BQ245" i="12"/>
  <c r="BO245" i="12"/>
  <c r="BP245" i="12"/>
  <c r="BT245" i="12"/>
  <c r="BR245" i="12"/>
  <c r="BZ217" i="12"/>
  <c r="BZ242" i="12"/>
  <c r="BS245" i="12"/>
  <c r="BX207" i="12"/>
  <c r="CA207" i="12"/>
  <c r="BW207" i="12"/>
  <c r="BV207" i="12"/>
  <c r="BY207" i="12"/>
  <c r="BS251" i="12"/>
  <c r="BO251" i="12"/>
  <c r="BP251" i="12"/>
  <c r="BR251" i="12"/>
  <c r="BT251" i="12"/>
  <c r="BQ251" i="12"/>
  <c r="BR226" i="12"/>
  <c r="BP226" i="12"/>
  <c r="BO226" i="12"/>
  <c r="BT226" i="12"/>
  <c r="BQ226" i="12"/>
  <c r="BW220" i="12"/>
  <c r="BV220" i="12"/>
  <c r="CA220" i="12"/>
  <c r="BY220" i="12"/>
  <c r="BX220" i="12"/>
  <c r="BQ206" i="12"/>
  <c r="BP206" i="12"/>
  <c r="BT206" i="12"/>
  <c r="BR206" i="12"/>
  <c r="BO206" i="12"/>
  <c r="BV251" i="12"/>
  <c r="BY251" i="12"/>
  <c r="CA251" i="12"/>
  <c r="BW251" i="12"/>
  <c r="BX251" i="12"/>
  <c r="BZ209" i="12"/>
  <c r="BW209" i="12"/>
  <c r="BV209" i="12"/>
  <c r="BY209" i="12"/>
  <c r="CA209" i="12"/>
  <c r="BX209" i="12"/>
  <c r="BR217" i="12"/>
  <c r="BO217" i="12"/>
  <c r="BP217" i="12"/>
  <c r="BT217" i="12"/>
  <c r="BQ217" i="12"/>
  <c r="CA214" i="12"/>
  <c r="BV214" i="12"/>
  <c r="BW214" i="12"/>
  <c r="BY214" i="12"/>
  <c r="BX214" i="12"/>
  <c r="BO211" i="12"/>
  <c r="BR211" i="12"/>
  <c r="BT211" i="12"/>
  <c r="BP211" i="12"/>
  <c r="BQ211" i="12"/>
  <c r="BX252" i="12"/>
  <c r="BY252" i="12"/>
  <c r="BV252" i="12"/>
  <c r="CA252" i="12"/>
  <c r="BW252" i="12"/>
  <c r="BS214" i="12"/>
  <c r="BT214" i="12"/>
  <c r="BP214" i="12"/>
  <c r="BO214" i="12"/>
  <c r="BR214" i="12"/>
  <c r="BQ214" i="12"/>
  <c r="CA250" i="12"/>
  <c r="BY250" i="12"/>
  <c r="BW250" i="12"/>
  <c r="BV250" i="12"/>
  <c r="BX250" i="12"/>
  <c r="BR234" i="12"/>
  <c r="BO234" i="12"/>
  <c r="BP234" i="12"/>
  <c r="BT234" i="12"/>
  <c r="BQ234" i="12"/>
  <c r="BY227" i="12"/>
  <c r="BW227" i="12"/>
  <c r="BV227" i="12"/>
  <c r="CA227" i="12"/>
  <c r="BX227" i="12"/>
  <c r="BV235" i="12"/>
  <c r="BY235" i="12"/>
  <c r="BW235" i="12"/>
  <c r="CA235" i="12"/>
  <c r="BX235" i="12"/>
  <c r="BR250" i="12"/>
  <c r="BT250" i="12"/>
  <c r="BO250" i="12"/>
  <c r="BP250" i="12"/>
  <c r="BQ250" i="12"/>
  <c r="BX239" i="12"/>
  <c r="BW239" i="12"/>
  <c r="BY239" i="12"/>
  <c r="CA239" i="12"/>
  <c r="BV239" i="12"/>
  <c r="BO224" i="12"/>
  <c r="BP224" i="12"/>
  <c r="BT224" i="12"/>
  <c r="BR224" i="12"/>
  <c r="BQ224" i="12"/>
  <c r="BW254" i="12"/>
  <c r="BV254" i="12"/>
  <c r="CA254" i="12"/>
  <c r="BY254" i="12"/>
  <c r="BX254" i="12"/>
  <c r="BT218" i="12"/>
  <c r="BO218" i="12"/>
  <c r="BP218" i="12"/>
  <c r="BR218" i="12"/>
  <c r="BQ218" i="12"/>
  <c r="BW246" i="12"/>
  <c r="BV246" i="12"/>
  <c r="CA246" i="12"/>
  <c r="BY246" i="12"/>
  <c r="BX246" i="12"/>
  <c r="BS223" i="12"/>
  <c r="BR223" i="12"/>
  <c r="BO223" i="12"/>
  <c r="BT223" i="12"/>
  <c r="BP223" i="12"/>
  <c r="BQ223" i="12"/>
  <c r="BO235" i="12"/>
  <c r="BT235" i="12"/>
  <c r="BP235" i="12"/>
  <c r="BR235" i="12"/>
  <c r="BQ235" i="12"/>
  <c r="BP244" i="12"/>
  <c r="BO244" i="12"/>
  <c r="BR244" i="12"/>
  <c r="BT244" i="12"/>
  <c r="BQ244" i="12"/>
  <c r="BZ233" i="12"/>
  <c r="BV233" i="12"/>
  <c r="BW233" i="12"/>
  <c r="CA233" i="12"/>
  <c r="BY233" i="12"/>
  <c r="BX233" i="12"/>
  <c r="BS254" i="12"/>
  <c r="BO254" i="12"/>
  <c r="BP254" i="12"/>
  <c r="BR254" i="12"/>
  <c r="BT254" i="12"/>
  <c r="BQ254" i="12"/>
  <c r="BZ251" i="12"/>
  <c r="BS219" i="12"/>
  <c r="BZ252" i="12"/>
  <c r="BS218" i="12"/>
  <c r="BZ207" i="12"/>
  <c r="BZ227" i="12"/>
  <c r="BS236" i="12"/>
  <c r="BZ240" i="12"/>
  <c r="BS221" i="12"/>
  <c r="BS226" i="12"/>
  <c r="BQ216" i="12"/>
  <c r="BO216" i="12"/>
  <c r="BP216" i="12"/>
  <c r="BR216" i="12"/>
  <c r="BT216" i="12"/>
  <c r="BS246" i="12"/>
  <c r="BT246" i="12"/>
  <c r="BR246" i="12"/>
  <c r="BP246" i="12"/>
  <c r="BO246" i="12"/>
  <c r="BQ246" i="12"/>
  <c r="BO225" i="12"/>
  <c r="BP225" i="12"/>
  <c r="BT225" i="12"/>
  <c r="BR225" i="12"/>
  <c r="BQ225" i="12"/>
  <c r="BX210" i="12"/>
  <c r="BV210" i="12"/>
  <c r="CA210" i="12"/>
  <c r="BW210" i="12"/>
  <c r="BY210" i="12"/>
  <c r="CA253" i="12"/>
  <c r="BY253" i="12"/>
  <c r="BV253" i="12"/>
  <c r="BW253" i="12"/>
  <c r="BX253" i="12"/>
  <c r="BX212" i="12"/>
  <c r="BV212" i="12"/>
  <c r="CA212" i="12"/>
  <c r="BW212" i="12"/>
  <c r="BY212" i="12"/>
  <c r="BQ220" i="12"/>
  <c r="BR220" i="12"/>
  <c r="BT220" i="12"/>
  <c r="BP220" i="12"/>
  <c r="BO220" i="12"/>
  <c r="BQ228" i="12"/>
  <c r="BT228" i="12"/>
  <c r="BO228" i="12"/>
  <c r="BP228" i="12"/>
  <c r="BR228" i="12"/>
  <c r="BP230" i="12"/>
  <c r="BR230" i="12"/>
  <c r="BT230" i="12"/>
  <c r="BO230" i="12"/>
  <c r="BQ230" i="12"/>
  <c r="BW230" i="12"/>
  <c r="CA230" i="12"/>
  <c r="BV230" i="12"/>
  <c r="BY230" i="12"/>
  <c r="BX230" i="12"/>
  <c r="BX238" i="12"/>
  <c r="BW238" i="12"/>
  <c r="BV238" i="12"/>
  <c r="BY238" i="12"/>
  <c r="CA238" i="12"/>
  <c r="BS248" i="12"/>
  <c r="BR248" i="12"/>
  <c r="BT248" i="12"/>
  <c r="BO248" i="12"/>
  <c r="BP248" i="12"/>
  <c r="BQ248" i="12"/>
  <c r="CA234" i="12"/>
  <c r="BY234" i="12"/>
  <c r="BV234" i="12"/>
  <c r="BW234" i="12"/>
  <c r="BX234" i="12"/>
  <c r="BW231" i="12"/>
  <c r="BV231" i="12"/>
  <c r="BY231" i="12"/>
  <c r="CA231" i="12"/>
  <c r="BX231" i="12"/>
  <c r="BP205" i="12"/>
  <c r="BT205" i="12"/>
  <c r="BR205" i="12"/>
  <c r="BO205" i="12"/>
  <c r="BQ205" i="12"/>
  <c r="BY205" i="12"/>
  <c r="CA205" i="12"/>
  <c r="BW205" i="12"/>
  <c r="BV205" i="12"/>
  <c r="BX205" i="12"/>
  <c r="BQ232" i="12"/>
  <c r="BO232" i="12"/>
  <c r="BP232" i="12"/>
  <c r="BR232" i="12"/>
  <c r="BT232" i="12"/>
  <c r="BX223" i="12"/>
  <c r="BW223" i="12"/>
  <c r="BY223" i="12"/>
  <c r="CA223" i="12"/>
  <c r="BV223" i="12"/>
  <c r="BQ237" i="12"/>
  <c r="BT237" i="12"/>
  <c r="BR237" i="12"/>
  <c r="BP237" i="12"/>
  <c r="BO237" i="12"/>
  <c r="BP215" i="12"/>
  <c r="BT215" i="12"/>
  <c r="BO215" i="12"/>
  <c r="BR215" i="12"/>
  <c r="BQ215" i="12"/>
  <c r="BZ249" i="12"/>
  <c r="BY249" i="12"/>
  <c r="CA249" i="12"/>
  <c r="BW249" i="12"/>
  <c r="BV249" i="12"/>
  <c r="BX249" i="12"/>
  <c r="CA247" i="12"/>
  <c r="BV247" i="12"/>
  <c r="BW247" i="12"/>
  <c r="BY247" i="12"/>
  <c r="BX247" i="12"/>
  <c r="BS211" i="12"/>
  <c r="BZ250" i="12"/>
  <c r="BS234" i="12"/>
  <c r="BZ221" i="12"/>
  <c r="BZ245" i="12"/>
  <c r="BS205" i="12"/>
  <c r="BZ222" i="12"/>
  <c r="BZ220" i="12"/>
  <c r="BS238" i="12"/>
  <c r="BT238" i="12"/>
  <c r="BO238" i="12"/>
  <c r="BR238" i="12"/>
  <c r="BP238" i="12"/>
  <c r="BQ238" i="12"/>
  <c r="BO229" i="12"/>
  <c r="BT229" i="12"/>
  <c r="BP229" i="12"/>
  <c r="BR229" i="12"/>
  <c r="BQ229" i="12"/>
  <c r="CA225" i="12"/>
  <c r="BV225" i="12"/>
  <c r="BW225" i="12"/>
  <c r="BY225" i="12"/>
  <c r="BX225" i="12"/>
  <c r="BZ243" i="12"/>
  <c r="BV243" i="12"/>
  <c r="CA243" i="12"/>
  <c r="BW243" i="12"/>
  <c r="BY243" i="12"/>
  <c r="BX243" i="12"/>
  <c r="BZ241" i="12"/>
  <c r="BW241" i="12"/>
  <c r="CA241" i="12"/>
  <c r="BV241" i="12"/>
  <c r="BY241" i="12"/>
  <c r="BX241" i="12"/>
  <c r="BP242" i="12"/>
  <c r="BO242" i="12"/>
  <c r="BT242" i="12"/>
  <c r="BR242" i="12"/>
  <c r="BQ242" i="12"/>
  <c r="CA211" i="12"/>
  <c r="BY211" i="12"/>
  <c r="BV211" i="12"/>
  <c r="BW211" i="12"/>
  <c r="BX211" i="12"/>
  <c r="BO209" i="12"/>
  <c r="BT209" i="12"/>
  <c r="BP209" i="12"/>
  <c r="BR209" i="12"/>
  <c r="BQ209" i="12"/>
  <c r="BP240" i="12"/>
  <c r="BT240" i="12"/>
  <c r="BO240" i="12"/>
  <c r="BR240" i="12"/>
  <c r="BQ240" i="12"/>
  <c r="BS233" i="12"/>
  <c r="BO233" i="12"/>
  <c r="BT233" i="12"/>
  <c r="BP233" i="12"/>
  <c r="BR233" i="12"/>
  <c r="BQ233" i="12"/>
  <c r="BP253" i="12"/>
  <c r="BR253" i="12"/>
  <c r="BO253" i="12"/>
  <c r="BT253" i="12"/>
  <c r="BQ253" i="12"/>
  <c r="BQ227" i="12"/>
  <c r="BP227" i="12"/>
  <c r="BT227" i="12"/>
  <c r="BO227" i="12"/>
  <c r="BR227" i="12"/>
  <c r="BZ218" i="12"/>
  <c r="CA218" i="12"/>
  <c r="BW218" i="12"/>
  <c r="BY218" i="12"/>
  <c r="BV218" i="12"/>
  <c r="BX218" i="12"/>
  <c r="BZ236" i="12"/>
  <c r="BW236" i="12"/>
  <c r="BY236" i="12"/>
  <c r="CA236" i="12"/>
  <c r="BV236" i="12"/>
  <c r="BX236" i="12"/>
  <c r="BY216" i="12"/>
  <c r="BW216" i="12"/>
  <c r="CA216" i="12"/>
  <c r="BV216" i="12"/>
  <c r="BX216" i="12"/>
  <c r="BV228" i="12"/>
  <c r="CA228" i="12"/>
  <c r="BW228" i="12"/>
  <c r="BY228" i="12"/>
  <c r="BX228" i="12"/>
  <c r="BQ231" i="12"/>
  <c r="BT231" i="12"/>
  <c r="BR231" i="12"/>
  <c r="BO231" i="12"/>
  <c r="BP231" i="12"/>
  <c r="BV229" i="12"/>
  <c r="CA229" i="12"/>
  <c r="BY229" i="12"/>
  <c r="BW229" i="12"/>
  <c r="BX229" i="12"/>
  <c r="BQ212" i="12"/>
  <c r="BO212" i="12"/>
  <c r="BP212" i="12"/>
  <c r="BT212" i="12"/>
  <c r="BR212" i="12"/>
  <c r="CA226" i="12"/>
  <c r="BV226" i="12"/>
  <c r="BY226" i="12"/>
  <c r="BW226" i="12"/>
  <c r="BX226" i="12"/>
  <c r="BY232" i="12"/>
  <c r="BV232" i="12"/>
  <c r="BW232" i="12"/>
  <c r="CA232" i="12"/>
  <c r="BX232" i="12"/>
  <c r="BV237" i="12"/>
  <c r="BW237" i="12"/>
  <c r="BY237" i="12"/>
  <c r="CA237" i="12"/>
  <c r="BX237" i="12"/>
  <c r="BS224" i="12"/>
  <c r="BZ246" i="12"/>
  <c r="BS220" i="12"/>
  <c r="BZ206" i="12"/>
  <c r="BS225" i="12"/>
  <c r="BZ215" i="12"/>
  <c r="BZ230" i="12"/>
  <c r="BS243" i="12"/>
  <c r="BZ214" i="12"/>
  <c r="BS206" i="12"/>
  <c r="BS229" i="12"/>
  <c r="AC300" i="12"/>
  <c r="AD267" i="12"/>
  <c r="Z267" i="12"/>
  <c r="AB267" i="12"/>
  <c r="Y267" i="12"/>
  <c r="AM265" i="12"/>
  <c r="AP265" i="12"/>
  <c r="AR265" i="12"/>
  <c r="AN265" i="12"/>
  <c r="Z275" i="12"/>
  <c r="AD275" i="12"/>
  <c r="Y275" i="12"/>
  <c r="AB275" i="12"/>
  <c r="AR262" i="12"/>
  <c r="AM262" i="12"/>
  <c r="AP262" i="12"/>
  <c r="AN262" i="12"/>
  <c r="Z262" i="12"/>
  <c r="Y262" i="12"/>
  <c r="AD262" i="12"/>
  <c r="AB262" i="12"/>
  <c r="AA279" i="12"/>
  <c r="Z279" i="12"/>
  <c r="AB279" i="12"/>
  <c r="AD279" i="12"/>
  <c r="Y279" i="12"/>
  <c r="AB260" i="12"/>
  <c r="AD260" i="12"/>
  <c r="Y260" i="12"/>
  <c r="Z260" i="12"/>
  <c r="AB288" i="12"/>
  <c r="AD288" i="12"/>
  <c r="Z288" i="12"/>
  <c r="Y288" i="12"/>
  <c r="AP290" i="12"/>
  <c r="AN290" i="12"/>
  <c r="AM290" i="12"/>
  <c r="AR290" i="12"/>
  <c r="X255" i="12"/>
  <c r="Z310" i="12"/>
  <c r="AB310" i="12"/>
  <c r="AD310" i="12"/>
  <c r="Y310" i="12"/>
  <c r="AQ282" i="12"/>
  <c r="AA267" i="12"/>
  <c r="AQ258" i="12"/>
  <c r="AA289" i="12"/>
  <c r="AD305" i="12"/>
  <c r="Z305" i="12"/>
  <c r="Y305" i="12"/>
  <c r="AB305" i="12"/>
  <c r="AA305" i="12"/>
  <c r="AC262" i="12"/>
  <c r="AO297" i="12"/>
  <c r="AN297" i="12"/>
  <c r="AP297" i="12"/>
  <c r="AR297" i="12"/>
  <c r="AM297" i="12"/>
  <c r="AQ265" i="12"/>
  <c r="AQ278" i="12"/>
  <c r="AS266" i="12"/>
  <c r="AQ266" i="12" s="1"/>
  <c r="AS277" i="12"/>
  <c r="AR273" i="12"/>
  <c r="AP273" i="12"/>
  <c r="AM273" i="12"/>
  <c r="AN273" i="12"/>
  <c r="AM281" i="12"/>
  <c r="AP281" i="12"/>
  <c r="AN281" i="12"/>
  <c r="AR281" i="12"/>
  <c r="AC261" i="12"/>
  <c r="Y261" i="12"/>
  <c r="Z261" i="12"/>
  <c r="AD261" i="12"/>
  <c r="AB261" i="12"/>
  <c r="AA263" i="12"/>
  <c r="Z263" i="12"/>
  <c r="AB263" i="12"/>
  <c r="Y263" i="12"/>
  <c r="AD263" i="12"/>
  <c r="AB264" i="12"/>
  <c r="Y264" i="12"/>
  <c r="AD264" i="12"/>
  <c r="Z264" i="12"/>
  <c r="Y256" i="12"/>
  <c r="Z256" i="12"/>
  <c r="AB256" i="12"/>
  <c r="AD256" i="12"/>
  <c r="I278" i="1"/>
  <c r="AB274" i="12"/>
  <c r="AD274" i="12"/>
  <c r="Y274" i="12"/>
  <c r="Z274" i="12"/>
  <c r="Z277" i="12"/>
  <c r="AB277" i="12"/>
  <c r="AD277" i="12"/>
  <c r="Y277" i="12"/>
  <c r="AC274" i="12"/>
  <c r="AO302" i="12"/>
  <c r="AR302" i="12"/>
  <c r="AN302" i="12"/>
  <c r="AM302" i="12"/>
  <c r="AP302" i="12"/>
  <c r="AC318" i="12"/>
  <c r="AO273" i="12"/>
  <c r="AC267" i="12"/>
  <c r="AE285" i="12"/>
  <c r="AC293" i="12"/>
  <c r="AA271" i="12"/>
  <c r="AB271" i="12"/>
  <c r="AD271" i="12"/>
  <c r="Z271" i="12"/>
  <c r="Y271" i="12"/>
  <c r="AC298" i="12"/>
  <c r="AQ292" i="12"/>
  <c r="AQ289" i="12"/>
  <c r="AQ257" i="12"/>
  <c r="AE273" i="12"/>
  <c r="AC273" i="12" s="1"/>
  <c r="AA286" i="12"/>
  <c r="AD286" i="12"/>
  <c r="AB286" i="12"/>
  <c r="Z286" i="12"/>
  <c r="Y286" i="12"/>
  <c r="AC264" i="12"/>
  <c r="AC294" i="12"/>
  <c r="Y294" i="12"/>
  <c r="AB294" i="12"/>
  <c r="AD294" i="12"/>
  <c r="Z294" i="12"/>
  <c r="AQ264" i="12"/>
  <c r="AC258" i="12"/>
  <c r="AC280" i="12"/>
  <c r="AO267" i="12"/>
  <c r="AM267" i="12"/>
  <c r="AP267" i="12"/>
  <c r="AR267" i="12"/>
  <c r="AN267" i="12"/>
  <c r="AO271" i="12"/>
  <c r="AN271" i="12"/>
  <c r="AP271" i="12"/>
  <c r="AM271" i="12"/>
  <c r="AR271" i="12"/>
  <c r="AM289" i="12"/>
  <c r="AN289" i="12"/>
  <c r="AR289" i="12"/>
  <c r="AP289" i="12"/>
  <c r="AR270" i="12"/>
  <c r="AN270" i="12"/>
  <c r="AM270" i="12"/>
  <c r="AP270" i="12"/>
  <c r="Y280" i="12"/>
  <c r="AD280" i="12"/>
  <c r="Z280" i="12"/>
  <c r="AB280" i="12"/>
  <c r="AA255" i="12"/>
  <c r="Y255" i="12"/>
  <c r="Z255" i="12"/>
  <c r="AB255" i="12"/>
  <c r="AD255" i="12"/>
  <c r="AC257" i="12"/>
  <c r="AD257" i="12"/>
  <c r="Y257" i="12"/>
  <c r="AB257" i="12"/>
  <c r="Z257" i="12"/>
  <c r="AB292" i="12"/>
  <c r="Z292" i="12"/>
  <c r="AD292" i="12"/>
  <c r="Y292" i="12"/>
  <c r="AN300" i="12"/>
  <c r="AP300" i="12"/>
  <c r="AR300" i="12"/>
  <c r="AM300" i="12"/>
  <c r="AQ294" i="12"/>
  <c r="AR294" i="12"/>
  <c r="AN294" i="12"/>
  <c r="AP294" i="12"/>
  <c r="AM294" i="12"/>
  <c r="AQ273" i="12"/>
  <c r="AC284" i="12"/>
  <c r="AA288" i="12"/>
  <c r="AC270" i="12"/>
  <c r="AO270" i="12"/>
  <c r="AA277" i="12"/>
  <c r="AC268" i="12"/>
  <c r="AS268" i="12"/>
  <c r="AQ268" i="12" s="1"/>
  <c r="AS272" i="12"/>
  <c r="AQ272" i="12" s="1"/>
  <c r="AQ293" i="12"/>
  <c r="AM293" i="12"/>
  <c r="AP293" i="12"/>
  <c r="AR293" i="12"/>
  <c r="AN293" i="12"/>
  <c r="AA260" i="12"/>
  <c r="AA295" i="12"/>
  <c r="Y295" i="12"/>
  <c r="AB295" i="12"/>
  <c r="AD295" i="12"/>
  <c r="Z295" i="12"/>
  <c r="AP259" i="12"/>
  <c r="AR259" i="12"/>
  <c r="AM259" i="12"/>
  <c r="AN259" i="12"/>
  <c r="AB272" i="12"/>
  <c r="Y272" i="12"/>
  <c r="Z272" i="12"/>
  <c r="AD272" i="12"/>
  <c r="AR257" i="12"/>
  <c r="AM257" i="12"/>
  <c r="AN257" i="12"/>
  <c r="AP257" i="12"/>
  <c r="AD296" i="12"/>
  <c r="Z296" i="12"/>
  <c r="Y296" i="12"/>
  <c r="AB296" i="12"/>
  <c r="AQ269" i="12"/>
  <c r="AP269" i="12"/>
  <c r="AN269" i="12"/>
  <c r="AR269" i="12"/>
  <c r="AM269" i="12"/>
  <c r="AD258" i="12"/>
  <c r="Y258" i="12"/>
  <c r="AB258" i="12"/>
  <c r="Z258" i="12"/>
  <c r="AB265" i="12"/>
  <c r="Y265" i="12"/>
  <c r="Z265" i="12"/>
  <c r="AD265" i="12"/>
  <c r="AO284" i="12"/>
  <c r="AR284" i="12"/>
  <c r="AP284" i="12"/>
  <c r="AM284" i="12"/>
  <c r="AN284" i="12"/>
  <c r="AM292" i="12"/>
  <c r="AN292" i="12"/>
  <c r="AR292" i="12"/>
  <c r="AP292" i="12"/>
  <c r="AO263" i="12"/>
  <c r="AP263" i="12"/>
  <c r="AR263" i="12"/>
  <c r="AM263" i="12"/>
  <c r="AN263" i="12"/>
  <c r="AO280" i="12"/>
  <c r="AN280" i="12"/>
  <c r="AR280" i="12"/>
  <c r="AP280" i="12"/>
  <c r="AM280" i="12"/>
  <c r="AQ263" i="12"/>
  <c r="AC288" i="12"/>
  <c r="AQ270" i="12"/>
  <c r="G278" i="1"/>
  <c r="AE302" i="12"/>
  <c r="AC302" i="12" s="1"/>
  <c r="AC291" i="12"/>
  <c r="AE278" i="12"/>
  <c r="AC278" i="12" s="1"/>
  <c r="AC277" i="12"/>
  <c r="AA292" i="12"/>
  <c r="AQ261" i="12"/>
  <c r="AR261" i="12"/>
  <c r="AP261" i="12"/>
  <c r="AM261" i="12"/>
  <c r="AN261" i="12"/>
  <c r="AS299" i="12"/>
  <c r="AQ299" i="12" s="1"/>
  <c r="AE281" i="12"/>
  <c r="AC281" i="12" s="1"/>
  <c r="AO290" i="12"/>
  <c r="AO259" i="12"/>
  <c r="AC260" i="12"/>
  <c r="Y298" i="12"/>
  <c r="AB298" i="12"/>
  <c r="AD298" i="12"/>
  <c r="Z298" i="12"/>
  <c r="AO300" i="12"/>
  <c r="AE266" i="12"/>
  <c r="AO269" i="12"/>
  <c r="AA296" i="12"/>
  <c r="AE276" i="12"/>
  <c r="AC276" i="12" s="1"/>
  <c r="AC292" i="12"/>
  <c r="AA272" i="12"/>
  <c r="AC271" i="12"/>
  <c r="AQ290" i="12"/>
  <c r="AQ260" i="12"/>
  <c r="AQ259" i="12"/>
  <c r="AD300" i="12"/>
  <c r="AB300" i="12"/>
  <c r="Z300" i="12"/>
  <c r="Y300" i="12"/>
  <c r="AO276" i="12"/>
  <c r="AR276" i="12"/>
  <c r="AP276" i="12"/>
  <c r="AM276" i="12"/>
  <c r="AN276" i="12"/>
  <c r="AO262" i="12"/>
  <c r="AA265" i="12"/>
  <c r="AA257" i="12"/>
  <c r="AM303" i="12"/>
  <c r="AR303" i="12"/>
  <c r="AN303" i="12"/>
  <c r="AP303" i="12"/>
  <c r="Y270" i="12"/>
  <c r="AB270" i="12"/>
  <c r="AD270" i="12"/>
  <c r="Z270" i="12"/>
  <c r="AR264" i="12"/>
  <c r="AP264" i="12"/>
  <c r="AM264" i="12"/>
  <c r="AN264" i="12"/>
  <c r="AP260" i="12"/>
  <c r="AM260" i="12"/>
  <c r="AN260" i="12"/>
  <c r="AR260" i="12"/>
  <c r="AR278" i="12"/>
  <c r="AP278" i="12"/>
  <c r="AN278" i="12"/>
  <c r="AM278" i="12"/>
  <c r="Z318" i="12"/>
  <c r="AD318" i="12"/>
  <c r="Y318" i="12"/>
  <c r="AB318" i="12"/>
  <c r="AC313" i="12"/>
  <c r="Y313" i="12"/>
  <c r="AD313" i="12"/>
  <c r="AB313" i="12"/>
  <c r="Z313" i="12"/>
  <c r="AQ255" i="12"/>
  <c r="AR255" i="12"/>
  <c r="AP255" i="12"/>
  <c r="AN255" i="12"/>
  <c r="AM255" i="12"/>
  <c r="AE321" i="12"/>
  <c r="AC321" i="12" s="1"/>
  <c r="AE301" i="12"/>
  <c r="AC301" i="12" s="1"/>
  <c r="AQ300" i="12"/>
  <c r="AA275" i="12"/>
  <c r="AS286" i="12"/>
  <c r="AQ286" i="12" s="1"/>
  <c r="AE269" i="12"/>
  <c r="AC269" i="12" s="1"/>
  <c r="AC322" i="12"/>
  <c r="AC296" i="12"/>
  <c r="AC283" i="12"/>
  <c r="AS301" i="12"/>
  <c r="AQ301" i="12" s="1"/>
  <c r="AC272" i="12"/>
  <c r="AO281" i="12"/>
  <c r="AQ262" i="12"/>
  <c r="AC265" i="12"/>
  <c r="Y282" i="12"/>
  <c r="AB282" i="12"/>
  <c r="Z282" i="12"/>
  <c r="AD282" i="12"/>
  <c r="AE230" i="12"/>
  <c r="AC230" i="12" s="1"/>
  <c r="AA287" i="12"/>
  <c r="Z287" i="12"/>
  <c r="AB287" i="12"/>
  <c r="Y287" i="12"/>
  <c r="AD287" i="12"/>
  <c r="AP256" i="12"/>
  <c r="AR256" i="12"/>
  <c r="AM256" i="12"/>
  <c r="AN256" i="12"/>
  <c r="Z283" i="12"/>
  <c r="AD283" i="12"/>
  <c r="Y283" i="12"/>
  <c r="AB283" i="12"/>
  <c r="AP288" i="12"/>
  <c r="AM288" i="12"/>
  <c r="AN288" i="12"/>
  <c r="AR288" i="12"/>
  <c r="Z289" i="12"/>
  <c r="Y289" i="12"/>
  <c r="AB289" i="12"/>
  <c r="AD289" i="12"/>
  <c r="AB291" i="12"/>
  <c r="Z291" i="12"/>
  <c r="Y291" i="12"/>
  <c r="AD291" i="12"/>
  <c r="Y268" i="12"/>
  <c r="AD268" i="12"/>
  <c r="AB268" i="12"/>
  <c r="Z268" i="12"/>
  <c r="AR282" i="12"/>
  <c r="AN282" i="12"/>
  <c r="AP282" i="12"/>
  <c r="AM282" i="12"/>
  <c r="X257" i="12"/>
  <c r="U257" i="12" s="1"/>
  <c r="AO298" i="12"/>
  <c r="AR298" i="12"/>
  <c r="AM298" i="12"/>
  <c r="AN298" i="12"/>
  <c r="AP298" i="12"/>
  <c r="AA310" i="12"/>
  <c r="AC275" i="12"/>
  <c r="AE317" i="12"/>
  <c r="AC317" i="12" s="1"/>
  <c r="AA256" i="12"/>
  <c r="AE299" i="12"/>
  <c r="AC299" i="12" s="1"/>
  <c r="AA282" i="12"/>
  <c r="AQ281" i="12"/>
  <c r="AO275" i="12"/>
  <c r="AR275" i="12"/>
  <c r="AM275" i="12"/>
  <c r="AP275" i="12"/>
  <c r="AN275" i="12"/>
  <c r="AO256" i="12"/>
  <c r="AO294" i="12"/>
  <c r="AA303" i="12"/>
  <c r="AB303" i="12"/>
  <c r="AD303" i="12"/>
  <c r="Y303" i="12"/>
  <c r="Z303" i="12"/>
  <c r="AS291" i="12"/>
  <c r="AQ291" i="12" s="1"/>
  <c r="AO283" i="12"/>
  <c r="AM283" i="12"/>
  <c r="AR283" i="12"/>
  <c r="AN283" i="12"/>
  <c r="AP283" i="12"/>
  <c r="AN258" i="12"/>
  <c r="AP258" i="12"/>
  <c r="AM258" i="12"/>
  <c r="AR258" i="12"/>
  <c r="AA307" i="12"/>
  <c r="Y307" i="12"/>
  <c r="Z307" i="12"/>
  <c r="AB307" i="12"/>
  <c r="AD307" i="12"/>
  <c r="AE207" i="12"/>
  <c r="AC207" i="12" s="1"/>
  <c r="AB284" i="12"/>
  <c r="Y284" i="12"/>
  <c r="Z284" i="12"/>
  <c r="AD284" i="12"/>
  <c r="AC259" i="12"/>
  <c r="Y259" i="12"/>
  <c r="Z259" i="12"/>
  <c r="AB259" i="12"/>
  <c r="AD259" i="12"/>
  <c r="AD293" i="12"/>
  <c r="Y293" i="12"/>
  <c r="AB293" i="12"/>
  <c r="Z293" i="12"/>
  <c r="AD322" i="12"/>
  <c r="Z322" i="12"/>
  <c r="AB322" i="12"/>
  <c r="Y322" i="12"/>
  <c r="AD290" i="12"/>
  <c r="AB290" i="12"/>
  <c r="Z290" i="12"/>
  <c r="Y290" i="12"/>
  <c r="AD306" i="12"/>
  <c r="Z306" i="12"/>
  <c r="AB306" i="12"/>
  <c r="Y306" i="12"/>
  <c r="AA306" i="12"/>
  <c r="AS287" i="12"/>
  <c r="AQ287" i="12" s="1"/>
  <c r="X310" i="12"/>
  <c r="AC290" i="12"/>
  <c r="AS274" i="12"/>
  <c r="AQ274" i="12" s="1"/>
  <c r="AS296" i="12"/>
  <c r="AO288" i="12"/>
  <c r="AC310" i="12"/>
  <c r="AO282" i="12"/>
  <c r="AS295" i="12"/>
  <c r="AQ295" i="12" s="1"/>
  <c r="AE297" i="12"/>
  <c r="AO258" i="12"/>
  <c r="AC256" i="12"/>
  <c r="AO303" i="12"/>
  <c r="AQ285" i="12"/>
  <c r="AM285" i="12"/>
  <c r="AN285" i="12"/>
  <c r="AR285" i="12"/>
  <c r="AP285" i="12"/>
  <c r="AC263" i="12"/>
  <c r="AA315" i="12"/>
  <c r="AD315" i="12"/>
  <c r="Z315" i="12"/>
  <c r="AB315" i="12"/>
  <c r="Y315" i="12"/>
  <c r="AS279" i="12"/>
  <c r="AQ279" i="12" s="1"/>
  <c r="AC282" i="12"/>
  <c r="AA262" i="12"/>
  <c r="AO265" i="12"/>
  <c r="AQ256" i="12"/>
  <c r="AO278" i="12"/>
  <c r="AC279" i="12"/>
  <c r="AS238" i="12"/>
  <c r="AQ238" i="12" s="1"/>
  <c r="E278" i="1"/>
  <c r="F278" i="1" s="1"/>
  <c r="AE320" i="12"/>
  <c r="AE316" i="12"/>
  <c r="AC316" i="12" s="1"/>
  <c r="AE325" i="12"/>
  <c r="AC325" i="12" s="1"/>
  <c r="X262" i="12"/>
  <c r="X283" i="12"/>
  <c r="V283" i="12" s="1"/>
  <c r="AK259" i="12"/>
  <c r="AJ259" i="12"/>
  <c r="AI259" i="12"/>
  <c r="AF259" i="12"/>
  <c r="AH259" i="12"/>
  <c r="AG259" i="12"/>
  <c r="AH290" i="12"/>
  <c r="AK290" i="12"/>
  <c r="AJ290" i="12"/>
  <c r="AI290" i="12"/>
  <c r="AG290" i="12"/>
  <c r="AF290" i="12"/>
  <c r="AH291" i="12"/>
  <c r="AJ291" i="12"/>
  <c r="AK291" i="12"/>
  <c r="AI291" i="12"/>
  <c r="AF291" i="12"/>
  <c r="AG291" i="12"/>
  <c r="AI280" i="12"/>
  <c r="AK280" i="12"/>
  <c r="AJ280" i="12"/>
  <c r="AG280" i="12"/>
  <c r="AF280" i="12"/>
  <c r="AH280" i="12"/>
  <c r="AH261" i="12"/>
  <c r="AJ261" i="12"/>
  <c r="AK261" i="12"/>
  <c r="AI261" i="12"/>
  <c r="AF261" i="12"/>
  <c r="AG261" i="12"/>
  <c r="AF289" i="12"/>
  <c r="AJ289" i="12"/>
  <c r="AI289" i="12"/>
  <c r="AK289" i="12"/>
  <c r="AH289" i="12"/>
  <c r="AG289" i="12"/>
  <c r="AH275" i="12"/>
  <c r="AI275" i="12"/>
  <c r="AK275" i="12"/>
  <c r="AJ275" i="12"/>
  <c r="AG275" i="12"/>
  <c r="AF275" i="12"/>
  <c r="AK263" i="12"/>
  <c r="AJ263" i="12"/>
  <c r="AI263" i="12"/>
  <c r="AH263" i="12"/>
  <c r="AG263" i="12"/>
  <c r="AF263" i="12"/>
  <c r="AK274" i="12"/>
  <c r="AJ274" i="12"/>
  <c r="AI274" i="12"/>
  <c r="AH274" i="12"/>
  <c r="AF274" i="12"/>
  <c r="AG274" i="12"/>
  <c r="AG256" i="12"/>
  <c r="AJ256" i="12"/>
  <c r="AI256" i="12"/>
  <c r="AK256" i="12"/>
  <c r="AF256" i="12"/>
  <c r="AH256" i="12"/>
  <c r="AG264" i="12"/>
  <c r="AJ264" i="12"/>
  <c r="AI264" i="12"/>
  <c r="AK264" i="12"/>
  <c r="AH264" i="12"/>
  <c r="AF264" i="12"/>
  <c r="AJ257" i="12"/>
  <c r="AI257" i="12"/>
  <c r="AK257" i="12"/>
  <c r="AG257" i="12"/>
  <c r="AH257" i="12"/>
  <c r="AF257" i="12"/>
  <c r="AF279" i="12"/>
  <c r="AK279" i="12"/>
  <c r="AI279" i="12"/>
  <c r="AJ279" i="12"/>
  <c r="AH279" i="12"/>
  <c r="AG279" i="12"/>
  <c r="AJ271" i="12"/>
  <c r="AI271" i="12"/>
  <c r="AK271" i="12"/>
  <c r="AF271" i="12"/>
  <c r="AH271" i="12"/>
  <c r="AG271" i="12"/>
  <c r="AH283" i="12"/>
  <c r="AK283" i="12"/>
  <c r="AI283" i="12"/>
  <c r="AJ283" i="12"/>
  <c r="AG283" i="12"/>
  <c r="AF283" i="12"/>
  <c r="AH260" i="12"/>
  <c r="AJ260" i="12"/>
  <c r="AK260" i="12"/>
  <c r="AI260" i="12"/>
  <c r="AF260" i="12"/>
  <c r="AG260" i="12"/>
  <c r="AK272" i="12"/>
  <c r="AJ272" i="12"/>
  <c r="AI272" i="12"/>
  <c r="AH272" i="12"/>
  <c r="AF272" i="12"/>
  <c r="AG272" i="12"/>
  <c r="AK265" i="12"/>
  <c r="AJ265" i="12"/>
  <c r="AI265" i="12"/>
  <c r="AG265" i="12"/>
  <c r="AH265" i="12"/>
  <c r="AF265" i="12"/>
  <c r="AK258" i="12"/>
  <c r="AI258" i="12"/>
  <c r="AJ258" i="12"/>
  <c r="AF258" i="12"/>
  <c r="AH258" i="12"/>
  <c r="AG258" i="12"/>
  <c r="AK267" i="12"/>
  <c r="AJ267" i="12"/>
  <c r="AI267" i="12"/>
  <c r="AF267" i="12"/>
  <c r="AH267" i="12"/>
  <c r="AG267" i="12"/>
  <c r="AF303" i="12"/>
  <c r="AI303" i="12"/>
  <c r="AK303" i="12"/>
  <c r="AJ303" i="12"/>
  <c r="AG303" i="12"/>
  <c r="AH303" i="12"/>
  <c r="AJ276" i="12"/>
  <c r="AK276" i="12"/>
  <c r="AI276" i="12"/>
  <c r="AH276" i="12"/>
  <c r="AG276" i="12"/>
  <c r="AF276" i="12"/>
  <c r="AJ284" i="12"/>
  <c r="AK284" i="12"/>
  <c r="AI284" i="12"/>
  <c r="AG284" i="12"/>
  <c r="AH284" i="12"/>
  <c r="AF284" i="12"/>
  <c r="AF273" i="12"/>
  <c r="AI273" i="12"/>
  <c r="AJ273" i="12"/>
  <c r="AK273" i="12"/>
  <c r="AG273" i="12"/>
  <c r="AH273" i="12"/>
  <c r="AH270" i="12"/>
  <c r="AI270" i="12"/>
  <c r="AK270" i="12"/>
  <c r="AJ270" i="12"/>
  <c r="AF270" i="12"/>
  <c r="AG270" i="12"/>
  <c r="AH299" i="12"/>
  <c r="AI299" i="12"/>
  <c r="AK299" i="12"/>
  <c r="AJ299" i="12"/>
  <c r="AG299" i="12"/>
  <c r="AF299" i="12"/>
  <c r="AJ262" i="12"/>
  <c r="AI262" i="12"/>
  <c r="AK262" i="12"/>
  <c r="AH262" i="12"/>
  <c r="AF262" i="12"/>
  <c r="AG262" i="12"/>
  <c r="AI296" i="12"/>
  <c r="AK296" i="12"/>
  <c r="AJ296" i="12"/>
  <c r="AG296" i="12"/>
  <c r="AF296" i="12"/>
  <c r="AH296" i="12"/>
  <c r="AJ292" i="12"/>
  <c r="AK292" i="12"/>
  <c r="AI292" i="12"/>
  <c r="AF292" i="12"/>
  <c r="AH292" i="12"/>
  <c r="AG292" i="12"/>
  <c r="AI277" i="12"/>
  <c r="AJ277" i="12"/>
  <c r="AK277" i="12"/>
  <c r="AH277" i="12"/>
  <c r="AF277" i="12"/>
  <c r="AG277" i="12"/>
  <c r="AJ282" i="12"/>
  <c r="AI282" i="12"/>
  <c r="AK282" i="12"/>
  <c r="AF282" i="12"/>
  <c r="AH282" i="12"/>
  <c r="AG282" i="12"/>
  <c r="AF255" i="12"/>
  <c r="AI255" i="12"/>
  <c r="AJ255" i="12"/>
  <c r="AK255" i="12"/>
  <c r="AH255" i="12"/>
  <c r="AG255" i="12"/>
  <c r="AI294" i="12"/>
  <c r="AK294" i="12"/>
  <c r="AJ294" i="12"/>
  <c r="AH294" i="12"/>
  <c r="AG294" i="12"/>
  <c r="AF294" i="12"/>
  <c r="AG268" i="12"/>
  <c r="AJ268" i="12"/>
  <c r="AI268" i="12"/>
  <c r="AK268" i="12"/>
  <c r="AF268" i="12"/>
  <c r="AH268" i="12"/>
  <c r="AK293" i="12"/>
  <c r="AJ293" i="12"/>
  <c r="AI293" i="12"/>
  <c r="AG293" i="12"/>
  <c r="AH293" i="12"/>
  <c r="AF293" i="12"/>
  <c r="AI285" i="12"/>
  <c r="AJ285" i="12"/>
  <c r="AK285" i="12"/>
  <c r="AF285" i="12"/>
  <c r="AG285" i="12"/>
  <c r="AH285" i="12"/>
  <c r="AH286" i="12"/>
  <c r="AK286" i="12"/>
  <c r="AJ286" i="12"/>
  <c r="AI286" i="12"/>
  <c r="AG286" i="12"/>
  <c r="AF286" i="12"/>
  <c r="AJ266" i="12"/>
  <c r="AI266" i="12"/>
  <c r="AK266" i="12"/>
  <c r="AH266" i="12"/>
  <c r="AG266" i="12"/>
  <c r="AF266" i="12"/>
  <c r="AI302" i="12"/>
  <c r="AK302" i="12"/>
  <c r="AJ302" i="12"/>
  <c r="AF302" i="12"/>
  <c r="AG302" i="12"/>
  <c r="AH302" i="12"/>
  <c r="AG288" i="12"/>
  <c r="AJ288" i="12"/>
  <c r="AI288" i="12"/>
  <c r="AK288" i="12"/>
  <c r="AH288" i="12"/>
  <c r="AF288" i="12"/>
  <c r="AF297" i="12"/>
  <c r="AK297" i="12"/>
  <c r="AI297" i="12"/>
  <c r="AJ297" i="12"/>
  <c r="AG297" i="12"/>
  <c r="AH297" i="12"/>
  <c r="AK269" i="12"/>
  <c r="AJ269" i="12"/>
  <c r="AI269" i="12"/>
  <c r="AG269" i="12"/>
  <c r="AF269" i="12"/>
  <c r="AH269" i="12"/>
  <c r="AH298" i="12"/>
  <c r="AJ298" i="12"/>
  <c r="AI298" i="12"/>
  <c r="AK298" i="12"/>
  <c r="AG298" i="12"/>
  <c r="AF298" i="12"/>
  <c r="AI287" i="12"/>
  <c r="AK287" i="12"/>
  <c r="AJ287" i="12"/>
  <c r="AF287" i="12"/>
  <c r="AG287" i="12"/>
  <c r="AH287" i="12"/>
  <c r="AJ278" i="12"/>
  <c r="AK278" i="12"/>
  <c r="AI278" i="12"/>
  <c r="AF278" i="12"/>
  <c r="AG278" i="12"/>
  <c r="AH278" i="12"/>
  <c r="AF295" i="12"/>
  <c r="AJ295" i="12"/>
  <c r="AI295" i="12"/>
  <c r="AK295" i="12"/>
  <c r="AG295" i="12"/>
  <c r="AH295" i="12"/>
  <c r="AJ300" i="12"/>
  <c r="AI300" i="12"/>
  <c r="AK300" i="12"/>
  <c r="AH300" i="12"/>
  <c r="AG300" i="12"/>
  <c r="AF300" i="12"/>
  <c r="AK301" i="12"/>
  <c r="AJ301" i="12"/>
  <c r="AI301" i="12"/>
  <c r="AH301" i="12"/>
  <c r="AG301" i="12"/>
  <c r="AF301" i="12"/>
  <c r="AF281" i="12"/>
  <c r="AJ281" i="12"/>
  <c r="AK281" i="12"/>
  <c r="AI281" i="12"/>
  <c r="AG281" i="12"/>
  <c r="AH281" i="12"/>
  <c r="X209" i="12"/>
  <c r="V209" i="12" s="1"/>
  <c r="AE215" i="12"/>
  <c r="AC215" i="12" s="1"/>
  <c r="AE245" i="12"/>
  <c r="AC245" i="12" s="1"/>
  <c r="AE222" i="12"/>
  <c r="AC222" i="12" s="1"/>
  <c r="AE246" i="12"/>
  <c r="AE231" i="12"/>
  <c r="AE250" i="12"/>
  <c r="AC250" i="12" s="1"/>
  <c r="AS252" i="12"/>
  <c r="AS210" i="12"/>
  <c r="AS207" i="12"/>
  <c r="AQ207" i="12" s="1"/>
  <c r="AS249" i="12"/>
  <c r="AQ249" i="12" s="1"/>
  <c r="AS233" i="12"/>
  <c r="AS246" i="12"/>
  <c r="AE254" i="12"/>
  <c r="AE249" i="12"/>
  <c r="AE208" i="12"/>
  <c r="AE219" i="12"/>
  <c r="AC219" i="12" s="1"/>
  <c r="AE218" i="12"/>
  <c r="AC218" i="12" s="1"/>
  <c r="AS247" i="12"/>
  <c r="AQ247" i="12" s="1"/>
  <c r="AS244" i="12"/>
  <c r="AQ244" i="12" s="1"/>
  <c r="AS226" i="12"/>
  <c r="AS250" i="12"/>
  <c r="AS242" i="12"/>
  <c r="AS237" i="12"/>
  <c r="AS216" i="12"/>
  <c r="AQ216" i="12" s="1"/>
  <c r="AE242" i="12"/>
  <c r="AC242" i="12" s="1"/>
  <c r="AE251" i="12"/>
  <c r="AE244" i="12"/>
  <c r="AE247" i="12"/>
  <c r="AE216" i="12"/>
  <c r="AE210" i="12"/>
  <c r="AC210" i="12" s="1"/>
  <c r="AS243" i="12"/>
  <c r="AS235" i="12"/>
  <c r="AQ235" i="12" s="1"/>
  <c r="AS254" i="12"/>
  <c r="AQ254" i="12" s="1"/>
  <c r="AS248" i="12"/>
  <c r="AQ248" i="12" s="1"/>
  <c r="AS230" i="12"/>
  <c r="AQ230" i="12" s="1"/>
  <c r="AS215" i="12"/>
  <c r="AE209" i="12"/>
  <c r="AE237" i="12"/>
  <c r="AE240" i="12"/>
  <c r="AE253" i="12"/>
  <c r="AC253" i="12" s="1"/>
  <c r="AE227" i="12"/>
  <c r="AS239" i="12"/>
  <c r="AQ239" i="12" s="1"/>
  <c r="AS222" i="12"/>
  <c r="AQ222" i="12" s="1"/>
  <c r="AS240" i="12"/>
  <c r="AQ240" i="12" s="1"/>
  <c r="AS217" i="12"/>
  <c r="AS245" i="12"/>
  <c r="AS208" i="12"/>
  <c r="AE229" i="12"/>
  <c r="AC229" i="12" s="1"/>
  <c r="AE228" i="12"/>
  <c r="AC228" i="12" s="1"/>
  <c r="AE224" i="12"/>
  <c r="AE221" i="12"/>
  <c r="AE232" i="12"/>
  <c r="AE212" i="12"/>
  <c r="AS236" i="12"/>
  <c r="AQ236" i="12" s="1"/>
  <c r="AS212" i="12"/>
  <c r="AQ212" i="12" s="1"/>
  <c r="AS229" i="12"/>
  <c r="AQ229" i="12" s="1"/>
  <c r="AS223" i="12"/>
  <c r="AQ223" i="12" s="1"/>
  <c r="AS211" i="12"/>
  <c r="AQ211" i="12" s="1"/>
  <c r="AS220" i="12"/>
  <c r="AQ220" i="12" s="1"/>
  <c r="AE234" i="12"/>
  <c r="AC234" i="12" s="1"/>
  <c r="AE211" i="12"/>
  <c r="AE243" i="12"/>
  <c r="AE214" i="12"/>
  <c r="AE225" i="12"/>
  <c r="AE236" i="12"/>
  <c r="AC236" i="12" s="1"/>
  <c r="AS228" i="12"/>
  <c r="AS225" i="12"/>
  <c r="AS218" i="12"/>
  <c r="AQ218" i="12" s="1"/>
  <c r="AS221" i="12"/>
  <c r="AQ221" i="12" s="1"/>
  <c r="AS219" i="12"/>
  <c r="AQ219" i="12" s="1"/>
  <c r="AS253" i="12"/>
  <c r="AE233" i="12"/>
  <c r="AE213" i="12"/>
  <c r="AE235" i="12"/>
  <c r="AC235" i="12" s="1"/>
  <c r="AE248" i="12"/>
  <c r="AC248" i="12" s="1"/>
  <c r="AE252" i="12"/>
  <c r="AE220" i="12"/>
  <c r="AS214" i="12"/>
  <c r="AS232" i="12"/>
  <c r="AS213" i="12"/>
  <c r="AS209" i="12"/>
  <c r="AS205" i="12"/>
  <c r="AQ205" i="12" s="1"/>
  <c r="AS241" i="12"/>
  <c r="AE217" i="12"/>
  <c r="AC217" i="12" s="1"/>
  <c r="AE223" i="12"/>
  <c r="AC223" i="12" s="1"/>
  <c r="AE239" i="12"/>
  <c r="AC239" i="12" s="1"/>
  <c r="AE238" i="12"/>
  <c r="AC238" i="12" s="1"/>
  <c r="AE226" i="12"/>
  <c r="AE241" i="12"/>
  <c r="AS224" i="12"/>
  <c r="AQ224" i="12" s="1"/>
  <c r="AS234" i="12"/>
  <c r="AQ234" i="12" s="1"/>
  <c r="AS227" i="12"/>
  <c r="AS206" i="12"/>
  <c r="AS251" i="12"/>
  <c r="AS231" i="12"/>
  <c r="W343" i="12" l="1"/>
  <c r="T343" i="12"/>
  <c r="V343" i="12"/>
  <c r="U343" i="12"/>
  <c r="S343" i="12"/>
  <c r="X320" i="12"/>
  <c r="W320" i="12" s="1"/>
  <c r="X338" i="12"/>
  <c r="S338" i="12" s="1"/>
  <c r="T313" i="12"/>
  <c r="X265" i="12"/>
  <c r="V265" i="12" s="1"/>
  <c r="W317" i="12"/>
  <c r="T317" i="12"/>
  <c r="U317" i="12"/>
  <c r="V317" i="12"/>
  <c r="S317" i="12"/>
  <c r="R317" i="12"/>
  <c r="X358" i="12"/>
  <c r="S358" i="12" s="1"/>
  <c r="X295" i="12"/>
  <c r="W295" i="12" s="1"/>
  <c r="X341" i="12"/>
  <c r="V341" i="12" s="1"/>
  <c r="X356" i="12"/>
  <c r="R356" i="12" s="1"/>
  <c r="X294" i="12"/>
  <c r="X292" i="12"/>
  <c r="T292" i="12" s="1"/>
  <c r="X259" i="12"/>
  <c r="V259" i="12" s="1"/>
  <c r="X365" i="12"/>
  <c r="R365" i="12" s="1"/>
  <c r="R287" i="12"/>
  <c r="U340" i="12"/>
  <c r="S340" i="12"/>
  <c r="W340" i="12"/>
  <c r="V340" i="12"/>
  <c r="R340" i="12"/>
  <c r="T340" i="12"/>
  <c r="V367" i="12"/>
  <c r="U367" i="12"/>
  <c r="T367" i="12"/>
  <c r="S367" i="12"/>
  <c r="W367" i="12"/>
  <c r="R367" i="12"/>
  <c r="W313" i="12"/>
  <c r="J365" i="1"/>
  <c r="J365" i="12" s="1"/>
  <c r="W362" i="12"/>
  <c r="T362" i="12"/>
  <c r="S362" i="12"/>
  <c r="U362" i="12"/>
  <c r="V362" i="12"/>
  <c r="R362" i="12"/>
  <c r="U313" i="12"/>
  <c r="F362" i="12"/>
  <c r="H362" i="12"/>
  <c r="G362" i="12"/>
  <c r="E362" i="12"/>
  <c r="D362" i="12"/>
  <c r="I362" i="12"/>
  <c r="V313" i="12"/>
  <c r="X360" i="12"/>
  <c r="S313" i="12"/>
  <c r="T287" i="12"/>
  <c r="W287" i="12"/>
  <c r="S287" i="12"/>
  <c r="V287" i="12"/>
  <c r="T274" i="12"/>
  <c r="V274" i="12"/>
  <c r="S274" i="12"/>
  <c r="R274" i="12"/>
  <c r="W274" i="12"/>
  <c r="U274" i="12"/>
  <c r="V291" i="12"/>
  <c r="X273" i="12"/>
  <c r="T273" i="12" s="1"/>
  <c r="X303" i="12"/>
  <c r="W303" i="12" s="1"/>
  <c r="J344" i="1"/>
  <c r="J344" i="12" s="1"/>
  <c r="H344" i="12" s="1"/>
  <c r="X344" i="12"/>
  <c r="X270" i="12"/>
  <c r="V270" i="12" s="1"/>
  <c r="T332" i="12"/>
  <c r="S332" i="12"/>
  <c r="U332" i="12"/>
  <c r="R332" i="12"/>
  <c r="X336" i="12"/>
  <c r="R336" i="12" s="1"/>
  <c r="X309" i="12"/>
  <c r="R309" i="12" s="1"/>
  <c r="V332" i="12"/>
  <c r="S291" i="12"/>
  <c r="U291" i="12"/>
  <c r="T291" i="12"/>
  <c r="R291" i="12"/>
  <c r="T296" i="12"/>
  <c r="S296" i="12"/>
  <c r="W256" i="12"/>
  <c r="V296" i="12"/>
  <c r="W296" i="12"/>
  <c r="X288" i="12"/>
  <c r="S288" i="12" s="1"/>
  <c r="R296" i="12"/>
  <c r="X357" i="12"/>
  <c r="V357" i="12" s="1"/>
  <c r="X301" i="12"/>
  <c r="V301" i="12" s="1"/>
  <c r="T319" i="12"/>
  <c r="W319" i="12"/>
  <c r="R319" i="12"/>
  <c r="V319" i="12"/>
  <c r="S319" i="12"/>
  <c r="U319" i="12"/>
  <c r="W356" i="12"/>
  <c r="X329" i="12"/>
  <c r="V329" i="12" s="1"/>
  <c r="E330" i="12"/>
  <c r="I330" i="12"/>
  <c r="H330" i="12"/>
  <c r="D330" i="12"/>
  <c r="G330" i="12"/>
  <c r="F330" i="12"/>
  <c r="R330" i="12"/>
  <c r="W330" i="12"/>
  <c r="T330" i="12"/>
  <c r="S330" i="12"/>
  <c r="V330" i="12"/>
  <c r="U330" i="12"/>
  <c r="X352" i="12"/>
  <c r="T352" i="12" s="1"/>
  <c r="U256" i="12"/>
  <c r="X293" i="12"/>
  <c r="W293" i="12" s="1"/>
  <c r="V349" i="12"/>
  <c r="R349" i="12"/>
  <c r="S349" i="12"/>
  <c r="W349" i="12"/>
  <c r="U349" i="12"/>
  <c r="T349" i="12"/>
  <c r="X323" i="12"/>
  <c r="T323" i="12" s="1"/>
  <c r="X298" i="12"/>
  <c r="V298" i="12" s="1"/>
  <c r="X355" i="12"/>
  <c r="S355" i="12" s="1"/>
  <c r="X279" i="12"/>
  <c r="S256" i="12"/>
  <c r="X272" i="12"/>
  <c r="R272" i="12" s="1"/>
  <c r="R256" i="12"/>
  <c r="T256" i="12"/>
  <c r="R300" i="12"/>
  <c r="S300" i="12"/>
  <c r="U300" i="12"/>
  <c r="V300" i="12"/>
  <c r="W300" i="12"/>
  <c r="X339" i="12"/>
  <c r="W339" i="12" s="1"/>
  <c r="V314" i="12"/>
  <c r="U314" i="12"/>
  <c r="R314" i="12"/>
  <c r="T314" i="12"/>
  <c r="W314" i="12"/>
  <c r="S314" i="12"/>
  <c r="J353" i="1"/>
  <c r="J353" i="12" s="1"/>
  <c r="X353" i="12"/>
  <c r="X327" i="12"/>
  <c r="X347" i="12"/>
  <c r="V320" i="12"/>
  <c r="R320" i="12"/>
  <c r="H278" i="1"/>
  <c r="J278" i="1" s="1"/>
  <c r="J278" i="12" s="1"/>
  <c r="G278" i="12" s="1"/>
  <c r="X312" i="12"/>
  <c r="V312" i="12" s="1"/>
  <c r="X334" i="12"/>
  <c r="V334" i="12" s="1"/>
  <c r="X331" i="12"/>
  <c r="S333" i="12"/>
  <c r="R333" i="12"/>
  <c r="U333" i="12"/>
  <c r="T333" i="12"/>
  <c r="W333" i="12"/>
  <c r="X316" i="12"/>
  <c r="H334" i="1"/>
  <c r="E344" i="12"/>
  <c r="H304" i="12"/>
  <c r="G304" i="12"/>
  <c r="D304" i="12"/>
  <c r="E304" i="12"/>
  <c r="I304" i="12"/>
  <c r="X342" i="12"/>
  <c r="AB329" i="12"/>
  <c r="Z329" i="12"/>
  <c r="AD329" i="12"/>
  <c r="Y329" i="12"/>
  <c r="AA329" i="12"/>
  <c r="X348" i="12"/>
  <c r="X345" i="12"/>
  <c r="V345" i="12" s="1"/>
  <c r="X350" i="12"/>
  <c r="V350" i="12" s="1"/>
  <c r="W310" i="12"/>
  <c r="R310" i="12"/>
  <c r="U310" i="12"/>
  <c r="S310" i="12"/>
  <c r="T310" i="12"/>
  <c r="AE206" i="12"/>
  <c r="AC206" i="12" s="1"/>
  <c r="AC241" i="12"/>
  <c r="AD241" i="12"/>
  <c r="Z241" i="12"/>
  <c r="Y241" i="12"/>
  <c r="AB241" i="12"/>
  <c r="AA241" i="12"/>
  <c r="AR209" i="12"/>
  <c r="AN209" i="12"/>
  <c r="AP209" i="12"/>
  <c r="AM209" i="12"/>
  <c r="AO209" i="12"/>
  <c r="Y213" i="12"/>
  <c r="AB213" i="12"/>
  <c r="Z213" i="12"/>
  <c r="AD213" i="12"/>
  <c r="AA213" i="12"/>
  <c r="AN225" i="12"/>
  <c r="AP225" i="12"/>
  <c r="AM225" i="12"/>
  <c r="AR225" i="12"/>
  <c r="AO225" i="12"/>
  <c r="AD212" i="12"/>
  <c r="Y212" i="12"/>
  <c r="AB212" i="12"/>
  <c r="Z212" i="12"/>
  <c r="AA212" i="12"/>
  <c r="AM208" i="12"/>
  <c r="AP208" i="12"/>
  <c r="AR208" i="12"/>
  <c r="AN208" i="12"/>
  <c r="AO208" i="12"/>
  <c r="Z240" i="12"/>
  <c r="AD240" i="12"/>
  <c r="Y240" i="12"/>
  <c r="AB240" i="12"/>
  <c r="AA240" i="12"/>
  <c r="AR243" i="12"/>
  <c r="AM243" i="12"/>
  <c r="AN243" i="12"/>
  <c r="AP243" i="12"/>
  <c r="AO243" i="12"/>
  <c r="AN237" i="12"/>
  <c r="AR237" i="12"/>
  <c r="AP237" i="12"/>
  <c r="AM237" i="12"/>
  <c r="AO237" i="12"/>
  <c r="AA208" i="12"/>
  <c r="Y208" i="12"/>
  <c r="Z208" i="12"/>
  <c r="AD208" i="12"/>
  <c r="AB208" i="12"/>
  <c r="AP252" i="12"/>
  <c r="AM252" i="12"/>
  <c r="AN252" i="12"/>
  <c r="AR252" i="12"/>
  <c r="AO252" i="12"/>
  <c r="R294" i="12"/>
  <c r="S294" i="12"/>
  <c r="W294" i="12"/>
  <c r="U294" i="12"/>
  <c r="T294" i="12"/>
  <c r="Z297" i="12"/>
  <c r="AD297" i="12"/>
  <c r="AB297" i="12"/>
  <c r="Y297" i="12"/>
  <c r="AA297" i="12"/>
  <c r="AP296" i="12"/>
  <c r="AM296" i="12"/>
  <c r="AN296" i="12"/>
  <c r="AR296" i="12"/>
  <c r="AO296" i="12"/>
  <c r="AQ252" i="12"/>
  <c r="AB266" i="12"/>
  <c r="Z266" i="12"/>
  <c r="AD266" i="12"/>
  <c r="Y266" i="12"/>
  <c r="AA266" i="12"/>
  <c r="Y285" i="12"/>
  <c r="AB285" i="12"/>
  <c r="AD285" i="12"/>
  <c r="Z285" i="12"/>
  <c r="AA285" i="12"/>
  <c r="X264" i="12"/>
  <c r="V264" i="12" s="1"/>
  <c r="AN277" i="12"/>
  <c r="AR277" i="12"/>
  <c r="AM277" i="12"/>
  <c r="AP277" i="12"/>
  <c r="AO277" i="12"/>
  <c r="AN213" i="12"/>
  <c r="AR213" i="12"/>
  <c r="AP213" i="12"/>
  <c r="AM213" i="12"/>
  <c r="AO213" i="12"/>
  <c r="Y237" i="12"/>
  <c r="AD237" i="12"/>
  <c r="Z237" i="12"/>
  <c r="AB237" i="12"/>
  <c r="AA237" i="12"/>
  <c r="AR287" i="12"/>
  <c r="AM287" i="12"/>
  <c r="AN287" i="12"/>
  <c r="AP287" i="12"/>
  <c r="AO287" i="12"/>
  <c r="AA321" i="12"/>
  <c r="Z321" i="12"/>
  <c r="AD321" i="12"/>
  <c r="AB321" i="12"/>
  <c r="Y321" i="12"/>
  <c r="AQ209" i="12"/>
  <c r="AC240" i="12"/>
  <c r="AD226" i="12"/>
  <c r="AB226" i="12"/>
  <c r="Z226" i="12"/>
  <c r="Y226" i="12"/>
  <c r="AA226" i="12"/>
  <c r="AR245" i="12"/>
  <c r="AM245" i="12"/>
  <c r="AN245" i="12"/>
  <c r="AP245" i="12"/>
  <c r="AO245" i="12"/>
  <c r="AR231" i="12"/>
  <c r="AP231" i="12"/>
  <c r="AN231" i="12"/>
  <c r="AM231" i="12"/>
  <c r="AO231" i="12"/>
  <c r="AA238" i="12"/>
  <c r="Y238" i="12"/>
  <c r="AB238" i="12"/>
  <c r="Z238" i="12"/>
  <c r="AD238" i="12"/>
  <c r="AR232" i="12"/>
  <c r="AP232" i="12"/>
  <c r="AN232" i="12"/>
  <c r="AM232" i="12"/>
  <c r="AO232" i="12"/>
  <c r="T236" i="12"/>
  <c r="S236" i="12"/>
  <c r="U236" i="12"/>
  <c r="R236" i="12"/>
  <c r="W236" i="12"/>
  <c r="AA236" i="12"/>
  <c r="AD236" i="12"/>
  <c r="AB236" i="12"/>
  <c r="Z236" i="12"/>
  <c r="Y236" i="12"/>
  <c r="AP220" i="12"/>
  <c r="AN220" i="12"/>
  <c r="AR220" i="12"/>
  <c r="AM220" i="12"/>
  <c r="AO220" i="12"/>
  <c r="AD221" i="12"/>
  <c r="Y221" i="12"/>
  <c r="AB221" i="12"/>
  <c r="Z221" i="12"/>
  <c r="AA221" i="12"/>
  <c r="AN217" i="12"/>
  <c r="AM217" i="12"/>
  <c r="AR217" i="12"/>
  <c r="AP217" i="12"/>
  <c r="AO217" i="12"/>
  <c r="AA209" i="12"/>
  <c r="AB209" i="12"/>
  <c r="AD209" i="12"/>
  <c r="Z209" i="12"/>
  <c r="Y209" i="12"/>
  <c r="Z216" i="12"/>
  <c r="Y216" i="12"/>
  <c r="AB216" i="12"/>
  <c r="AD216" i="12"/>
  <c r="AA216" i="12"/>
  <c r="AP250" i="12"/>
  <c r="AN250" i="12"/>
  <c r="AM250" i="12"/>
  <c r="AR250" i="12"/>
  <c r="AO250" i="12"/>
  <c r="AC254" i="12"/>
  <c r="AD254" i="12"/>
  <c r="AB254" i="12"/>
  <c r="Y254" i="12"/>
  <c r="Z254" i="12"/>
  <c r="AA254" i="12"/>
  <c r="AA231" i="12"/>
  <c r="Z231" i="12"/>
  <c r="AD231" i="12"/>
  <c r="Y231" i="12"/>
  <c r="AB231" i="12"/>
  <c r="AN274" i="12"/>
  <c r="AR274" i="12"/>
  <c r="AP274" i="12"/>
  <c r="AM274" i="12"/>
  <c r="AO274" i="12"/>
  <c r="Y317" i="12"/>
  <c r="AD317" i="12"/>
  <c r="AB317" i="12"/>
  <c r="Z317" i="12"/>
  <c r="AA317" i="12"/>
  <c r="AC208" i="12"/>
  <c r="AR301" i="12"/>
  <c r="AP301" i="12"/>
  <c r="AM301" i="12"/>
  <c r="AN301" i="12"/>
  <c r="AO301" i="12"/>
  <c r="AR286" i="12"/>
  <c r="AN286" i="12"/>
  <c r="AP286" i="12"/>
  <c r="AM286" i="12"/>
  <c r="AO286" i="12"/>
  <c r="AC231" i="12"/>
  <c r="Z302" i="12"/>
  <c r="Y302" i="12"/>
  <c r="AD302" i="12"/>
  <c r="AB302" i="12"/>
  <c r="AA302" i="12"/>
  <c r="AQ213" i="12"/>
  <c r="AC221" i="12"/>
  <c r="AN266" i="12"/>
  <c r="AP266" i="12"/>
  <c r="AM266" i="12"/>
  <c r="AR266" i="12"/>
  <c r="AO266" i="12"/>
  <c r="AC237" i="12"/>
  <c r="AA232" i="12"/>
  <c r="AD232" i="12"/>
  <c r="AB232" i="12"/>
  <c r="Y232" i="12"/>
  <c r="Z232" i="12"/>
  <c r="AM242" i="12"/>
  <c r="AP242" i="12"/>
  <c r="AN242" i="12"/>
  <c r="AR242" i="12"/>
  <c r="AO242" i="12"/>
  <c r="AO251" i="12"/>
  <c r="AN251" i="12"/>
  <c r="AM251" i="12"/>
  <c r="AP251" i="12"/>
  <c r="AR251" i="12"/>
  <c r="AD239" i="12"/>
  <c r="Z239" i="12"/>
  <c r="Y239" i="12"/>
  <c r="AB239" i="12"/>
  <c r="AA239" i="12"/>
  <c r="AM214" i="12"/>
  <c r="AN214" i="12"/>
  <c r="AP214" i="12"/>
  <c r="AR214" i="12"/>
  <c r="AO214" i="12"/>
  <c r="AC225" i="12"/>
  <c r="AB225" i="12"/>
  <c r="Z225" i="12"/>
  <c r="AD225" i="12"/>
  <c r="Y225" i="12"/>
  <c r="AA225" i="12"/>
  <c r="AR211" i="12"/>
  <c r="AP211" i="12"/>
  <c r="AN211" i="12"/>
  <c r="AM211" i="12"/>
  <c r="AO211" i="12"/>
  <c r="AC224" i="12"/>
  <c r="Z224" i="12"/>
  <c r="AB224" i="12"/>
  <c r="Y224" i="12"/>
  <c r="AD224" i="12"/>
  <c r="AA224" i="12"/>
  <c r="AP240" i="12"/>
  <c r="AR240" i="12"/>
  <c r="AM240" i="12"/>
  <c r="AN240" i="12"/>
  <c r="AO240" i="12"/>
  <c r="AQ215" i="12"/>
  <c r="AR215" i="12"/>
  <c r="AM215" i="12"/>
  <c r="AP215" i="12"/>
  <c r="AN215" i="12"/>
  <c r="AO215" i="12"/>
  <c r="AA247" i="12"/>
  <c r="AB247" i="12"/>
  <c r="Z247" i="12"/>
  <c r="Y247" i="12"/>
  <c r="AD247" i="12"/>
  <c r="AQ226" i="12"/>
  <c r="AM226" i="12"/>
  <c r="AP226" i="12"/>
  <c r="AR226" i="12"/>
  <c r="AN226" i="12"/>
  <c r="AO226" i="12"/>
  <c r="AR246" i="12"/>
  <c r="AM246" i="12"/>
  <c r="AP246" i="12"/>
  <c r="AN246" i="12"/>
  <c r="AO246" i="12"/>
  <c r="AC246" i="12"/>
  <c r="Z246" i="12"/>
  <c r="Y246" i="12"/>
  <c r="AD246" i="12"/>
  <c r="AB246" i="12"/>
  <c r="AA246" i="12"/>
  <c r="V255" i="12"/>
  <c r="R255" i="12"/>
  <c r="W255" i="12"/>
  <c r="S255" i="12"/>
  <c r="U255" i="12"/>
  <c r="V266" i="12"/>
  <c r="W266" i="12"/>
  <c r="S266" i="12"/>
  <c r="U266" i="12"/>
  <c r="R266" i="12"/>
  <c r="T266" i="12"/>
  <c r="Y325" i="12"/>
  <c r="AB325" i="12"/>
  <c r="AD325" i="12"/>
  <c r="Z325" i="12"/>
  <c r="AA325" i="12"/>
  <c r="X286" i="12"/>
  <c r="T286" i="12" s="1"/>
  <c r="S257" i="12"/>
  <c r="R257" i="12"/>
  <c r="W257" i="12"/>
  <c r="AM279" i="12"/>
  <c r="AN279" i="12"/>
  <c r="AR279" i="12"/>
  <c r="AP279" i="12"/>
  <c r="AO279" i="12"/>
  <c r="AM295" i="12"/>
  <c r="AR295" i="12"/>
  <c r="AP295" i="12"/>
  <c r="AN295" i="12"/>
  <c r="AO295" i="12"/>
  <c r="V236" i="12"/>
  <c r="T257" i="12"/>
  <c r="AQ232" i="12"/>
  <c r="AD273" i="12"/>
  <c r="AB273" i="12"/>
  <c r="Y273" i="12"/>
  <c r="Z273" i="12"/>
  <c r="AA273" i="12"/>
  <c r="T255" i="12"/>
  <c r="AC209" i="12"/>
  <c r="AQ246" i="12"/>
  <c r="AC249" i="12"/>
  <c r="AD249" i="12"/>
  <c r="Z249" i="12"/>
  <c r="AB249" i="12"/>
  <c r="Y249" i="12"/>
  <c r="AA249" i="12"/>
  <c r="R276" i="12"/>
  <c r="W276" i="12"/>
  <c r="U276" i="12"/>
  <c r="S276" i="12"/>
  <c r="T276" i="12"/>
  <c r="X299" i="12"/>
  <c r="T299" i="12" s="1"/>
  <c r="Y301" i="12"/>
  <c r="AB301" i="12"/>
  <c r="Z301" i="12"/>
  <c r="AD301" i="12"/>
  <c r="AA301" i="12"/>
  <c r="AR206" i="12"/>
  <c r="AN206" i="12"/>
  <c r="AM206" i="12"/>
  <c r="AP206" i="12"/>
  <c r="AO206" i="12"/>
  <c r="AA223" i="12"/>
  <c r="AB223" i="12"/>
  <c r="Z223" i="12"/>
  <c r="AD223" i="12"/>
  <c r="Y223" i="12"/>
  <c r="AA220" i="12"/>
  <c r="Z220" i="12"/>
  <c r="AB220" i="12"/>
  <c r="AD220" i="12"/>
  <c r="Y220" i="12"/>
  <c r="AQ253" i="12"/>
  <c r="AP253" i="12"/>
  <c r="AM253" i="12"/>
  <c r="AR253" i="12"/>
  <c r="AN253" i="12"/>
  <c r="AO253" i="12"/>
  <c r="AC214" i="12"/>
  <c r="AB214" i="12"/>
  <c r="Z214" i="12"/>
  <c r="AD214" i="12"/>
  <c r="Y214" i="12"/>
  <c r="AA214" i="12"/>
  <c r="AP223" i="12"/>
  <c r="AR223" i="12"/>
  <c r="AM223" i="12"/>
  <c r="AN223" i="12"/>
  <c r="AO223" i="12"/>
  <c r="Z228" i="12"/>
  <c r="AD228" i="12"/>
  <c r="AB228" i="12"/>
  <c r="Y228" i="12"/>
  <c r="AA228" i="12"/>
  <c r="AR222" i="12"/>
  <c r="AN222" i="12"/>
  <c r="AP222" i="12"/>
  <c r="AM222" i="12"/>
  <c r="AO222" i="12"/>
  <c r="AM230" i="12"/>
  <c r="AR230" i="12"/>
  <c r="AN230" i="12"/>
  <c r="AP230" i="12"/>
  <c r="AO230" i="12"/>
  <c r="Y244" i="12"/>
  <c r="Z244" i="12"/>
  <c r="AB244" i="12"/>
  <c r="AD244" i="12"/>
  <c r="AA244" i="12"/>
  <c r="AP244" i="12"/>
  <c r="AM244" i="12"/>
  <c r="AN244" i="12"/>
  <c r="AR244" i="12"/>
  <c r="AO244" i="12"/>
  <c r="AP233" i="12"/>
  <c r="AR233" i="12"/>
  <c r="AN233" i="12"/>
  <c r="AM233" i="12"/>
  <c r="AO233" i="12"/>
  <c r="Y222" i="12"/>
  <c r="AD222" i="12"/>
  <c r="Z222" i="12"/>
  <c r="AB222" i="12"/>
  <c r="AA222" i="12"/>
  <c r="U259" i="12"/>
  <c r="Z316" i="12"/>
  <c r="Y316" i="12"/>
  <c r="AB316" i="12"/>
  <c r="AD316" i="12"/>
  <c r="AA316" i="12"/>
  <c r="X277" i="12"/>
  <c r="AA207" i="12"/>
  <c r="Y207" i="12"/>
  <c r="Z207" i="12"/>
  <c r="AB207" i="12"/>
  <c r="AD207" i="12"/>
  <c r="AC216" i="12"/>
  <c r="V257" i="12"/>
  <c r="AB230" i="12"/>
  <c r="Y230" i="12"/>
  <c r="AD230" i="12"/>
  <c r="Z230" i="12"/>
  <c r="AA230" i="12"/>
  <c r="Z276" i="12"/>
  <c r="AD276" i="12"/>
  <c r="AB276" i="12"/>
  <c r="Y276" i="12"/>
  <c r="AA276" i="12"/>
  <c r="AB281" i="12"/>
  <c r="AD281" i="12"/>
  <c r="Z281" i="12"/>
  <c r="Y281" i="12"/>
  <c r="AA281" i="12"/>
  <c r="AQ231" i="12"/>
  <c r="AC213" i="12"/>
  <c r="AQ214" i="12"/>
  <c r="AC233" i="12"/>
  <c r="AB233" i="12"/>
  <c r="AD233" i="12"/>
  <c r="Z233" i="12"/>
  <c r="Y233" i="12"/>
  <c r="AA233" i="12"/>
  <c r="AB210" i="12"/>
  <c r="AD210" i="12"/>
  <c r="Y210" i="12"/>
  <c r="Z210" i="12"/>
  <c r="AA210" i="12"/>
  <c r="Y250" i="12"/>
  <c r="Z250" i="12"/>
  <c r="AB250" i="12"/>
  <c r="AD250" i="12"/>
  <c r="AA250" i="12"/>
  <c r="X278" i="12"/>
  <c r="AO227" i="12"/>
  <c r="AN227" i="12"/>
  <c r="AP227" i="12"/>
  <c r="AM227" i="12"/>
  <c r="AR227" i="12"/>
  <c r="Z217" i="12"/>
  <c r="AD217" i="12"/>
  <c r="AB217" i="12"/>
  <c r="Y217" i="12"/>
  <c r="AA217" i="12"/>
  <c r="AC252" i="12"/>
  <c r="AD252" i="12"/>
  <c r="Z252" i="12"/>
  <c r="AB252" i="12"/>
  <c r="Y252" i="12"/>
  <c r="AA252" i="12"/>
  <c r="AO219" i="12"/>
  <c r="AN219" i="12"/>
  <c r="AM219" i="12"/>
  <c r="AR219" i="12"/>
  <c r="AP219" i="12"/>
  <c r="AD243" i="12"/>
  <c r="Z243" i="12"/>
  <c r="Y243" i="12"/>
  <c r="AB243" i="12"/>
  <c r="AA243" i="12"/>
  <c r="AN229" i="12"/>
  <c r="AR229" i="12"/>
  <c r="AP229" i="12"/>
  <c r="AM229" i="12"/>
  <c r="AO229" i="12"/>
  <c r="Y229" i="12"/>
  <c r="AB229" i="12"/>
  <c r="AD229" i="12"/>
  <c r="Z229" i="12"/>
  <c r="AA229" i="12"/>
  <c r="AR239" i="12"/>
  <c r="AP239" i="12"/>
  <c r="AN239" i="12"/>
  <c r="AM239" i="12"/>
  <c r="AO239" i="12"/>
  <c r="AR248" i="12"/>
  <c r="AM248" i="12"/>
  <c r="AP248" i="12"/>
  <c r="AN248" i="12"/>
  <c r="AO248" i="12"/>
  <c r="Z251" i="12"/>
  <c r="AD251" i="12"/>
  <c r="AB251" i="12"/>
  <c r="Y251" i="12"/>
  <c r="AA251" i="12"/>
  <c r="AM247" i="12"/>
  <c r="AR247" i="12"/>
  <c r="AN247" i="12"/>
  <c r="AP247" i="12"/>
  <c r="AO247" i="12"/>
  <c r="AM249" i="12"/>
  <c r="AP249" i="12"/>
  <c r="AR249" i="12"/>
  <c r="AN249" i="12"/>
  <c r="AO249" i="12"/>
  <c r="Y245" i="12"/>
  <c r="Z245" i="12"/>
  <c r="AD245" i="12"/>
  <c r="AB245" i="12"/>
  <c r="AA245" i="12"/>
  <c r="S269" i="12"/>
  <c r="R269" i="12"/>
  <c r="U269" i="12"/>
  <c r="W269" i="12"/>
  <c r="T269" i="12"/>
  <c r="X268" i="12"/>
  <c r="T268" i="12" s="1"/>
  <c r="AQ208" i="12"/>
  <c r="AC247" i="12"/>
  <c r="AN291" i="12"/>
  <c r="AR291" i="12"/>
  <c r="AP291" i="12"/>
  <c r="AM291" i="12"/>
  <c r="AO291" i="12"/>
  <c r="W270" i="12"/>
  <c r="V276" i="12"/>
  <c r="AQ237" i="12"/>
  <c r="AQ251" i="12"/>
  <c r="AC226" i="12"/>
  <c r="AP272" i="12"/>
  <c r="AR272" i="12"/>
  <c r="AM272" i="12"/>
  <c r="AN272" i="12"/>
  <c r="AO272" i="12"/>
  <c r="AC220" i="12"/>
  <c r="AN228" i="12"/>
  <c r="AM228" i="12"/>
  <c r="AR228" i="12"/>
  <c r="AP228" i="12"/>
  <c r="AO228" i="12"/>
  <c r="X254" i="12"/>
  <c r="AM234" i="12"/>
  <c r="AP234" i="12"/>
  <c r="AR234" i="12"/>
  <c r="AN234" i="12"/>
  <c r="AO234" i="12"/>
  <c r="AN241" i="12"/>
  <c r="AP241" i="12"/>
  <c r="AM241" i="12"/>
  <c r="AR241" i="12"/>
  <c r="AO241" i="12"/>
  <c r="AA248" i="12"/>
  <c r="AB248" i="12"/>
  <c r="Y248" i="12"/>
  <c r="AD248" i="12"/>
  <c r="Z248" i="12"/>
  <c r="AR221" i="12"/>
  <c r="AN221" i="12"/>
  <c r="AP221" i="12"/>
  <c r="AM221" i="12"/>
  <c r="AO221" i="12"/>
  <c r="Y211" i="12"/>
  <c r="AB211" i="12"/>
  <c r="Z211" i="12"/>
  <c r="AD211" i="12"/>
  <c r="AA211" i="12"/>
  <c r="AR212" i="12"/>
  <c r="AP212" i="12"/>
  <c r="AM212" i="12"/>
  <c r="AN212" i="12"/>
  <c r="AO212" i="12"/>
  <c r="X232" i="12"/>
  <c r="AA227" i="12"/>
  <c r="AD227" i="12"/>
  <c r="Y227" i="12"/>
  <c r="Z227" i="12"/>
  <c r="AB227" i="12"/>
  <c r="AN254" i="12"/>
  <c r="AM254" i="12"/>
  <c r="AP254" i="12"/>
  <c r="AR254" i="12"/>
  <c r="AO254" i="12"/>
  <c r="AA242" i="12"/>
  <c r="AB242" i="12"/>
  <c r="Z242" i="12"/>
  <c r="AD242" i="12"/>
  <c r="Y242" i="12"/>
  <c r="AB218" i="12"/>
  <c r="AD218" i="12"/>
  <c r="Y218" i="12"/>
  <c r="Z218" i="12"/>
  <c r="AA218" i="12"/>
  <c r="AO207" i="12"/>
  <c r="AR207" i="12"/>
  <c r="AM207" i="12"/>
  <c r="AP207" i="12"/>
  <c r="AN207" i="12"/>
  <c r="Z215" i="12"/>
  <c r="AD215" i="12"/>
  <c r="Y215" i="12"/>
  <c r="AB215" i="12"/>
  <c r="AA215" i="12"/>
  <c r="X233" i="12"/>
  <c r="V233" i="12" s="1"/>
  <c r="X251" i="12"/>
  <c r="T251" i="12" s="1"/>
  <c r="X210" i="12"/>
  <c r="V294" i="12"/>
  <c r="AQ245" i="12"/>
  <c r="AC244" i="12"/>
  <c r="R293" i="12"/>
  <c r="V269" i="12"/>
  <c r="AQ242" i="12"/>
  <c r="AP299" i="12"/>
  <c r="AN299" i="12"/>
  <c r="AM299" i="12"/>
  <c r="AR299" i="12"/>
  <c r="AO299" i="12"/>
  <c r="AQ206" i="12"/>
  <c r="AQ228" i="12"/>
  <c r="AC243" i="12"/>
  <c r="AQ225" i="12"/>
  <c r="AC212" i="12"/>
  <c r="AP224" i="12"/>
  <c r="AM224" i="12"/>
  <c r="AR224" i="12"/>
  <c r="AN224" i="12"/>
  <c r="AO224" i="12"/>
  <c r="AM205" i="12"/>
  <c r="AR205" i="12"/>
  <c r="AP205" i="12"/>
  <c r="AN205" i="12"/>
  <c r="AO205" i="12"/>
  <c r="Y235" i="12"/>
  <c r="Z235" i="12"/>
  <c r="AD235" i="12"/>
  <c r="AB235" i="12"/>
  <c r="AA235" i="12"/>
  <c r="AO218" i="12"/>
  <c r="AP218" i="12"/>
  <c r="AR218" i="12"/>
  <c r="AN218" i="12"/>
  <c r="AM218" i="12"/>
  <c r="AB234" i="12"/>
  <c r="AD234" i="12"/>
  <c r="Z234" i="12"/>
  <c r="Y234" i="12"/>
  <c r="AA234" i="12"/>
  <c r="AP236" i="12"/>
  <c r="AN236" i="12"/>
  <c r="AM236" i="12"/>
  <c r="AR236" i="12"/>
  <c r="AO236" i="12"/>
  <c r="AB253" i="12"/>
  <c r="Z253" i="12"/>
  <c r="AD253" i="12"/>
  <c r="Y253" i="12"/>
  <c r="AA253" i="12"/>
  <c r="AO235" i="12"/>
  <c r="AM235" i="12"/>
  <c r="AP235" i="12"/>
  <c r="AR235" i="12"/>
  <c r="AN235" i="12"/>
  <c r="AO216" i="12"/>
  <c r="AM216" i="12"/>
  <c r="AR216" i="12"/>
  <c r="AP216" i="12"/>
  <c r="AN216" i="12"/>
  <c r="AB219" i="12"/>
  <c r="AD219" i="12"/>
  <c r="Y219" i="12"/>
  <c r="Z219" i="12"/>
  <c r="AA219" i="12"/>
  <c r="AN210" i="12"/>
  <c r="AP210" i="12"/>
  <c r="AR210" i="12"/>
  <c r="AM210" i="12"/>
  <c r="AO210" i="12"/>
  <c r="U209" i="12"/>
  <c r="S209" i="12"/>
  <c r="W209" i="12"/>
  <c r="R209" i="12"/>
  <c r="T209" i="12"/>
  <c r="W283" i="12"/>
  <c r="U283" i="12"/>
  <c r="S283" i="12"/>
  <c r="R283" i="12"/>
  <c r="T283" i="12"/>
  <c r="W262" i="12"/>
  <c r="U262" i="12"/>
  <c r="R262" i="12"/>
  <c r="S262" i="12"/>
  <c r="T262" i="12"/>
  <c r="U265" i="12"/>
  <c r="T265" i="12"/>
  <c r="AB320" i="12"/>
  <c r="Z320" i="12"/>
  <c r="Y320" i="12"/>
  <c r="AD320" i="12"/>
  <c r="AA320" i="12"/>
  <c r="AM238" i="12"/>
  <c r="AP238" i="12"/>
  <c r="AN238" i="12"/>
  <c r="AR238" i="12"/>
  <c r="AO238" i="12"/>
  <c r="AC297" i="12"/>
  <c r="AQ296" i="12"/>
  <c r="V310" i="12"/>
  <c r="V262" i="12"/>
  <c r="AQ217" i="12"/>
  <c r="AC251" i="12"/>
  <c r="AB299" i="12"/>
  <c r="Y299" i="12"/>
  <c r="AD299" i="12"/>
  <c r="Z299" i="12"/>
  <c r="AA299" i="12"/>
  <c r="AQ243" i="12"/>
  <c r="AQ233" i="12"/>
  <c r="AD269" i="12"/>
  <c r="AB269" i="12"/>
  <c r="Y269" i="12"/>
  <c r="Z269" i="12"/>
  <c r="AA269" i="12"/>
  <c r="AQ250" i="12"/>
  <c r="AC266" i="12"/>
  <c r="AC320" i="12"/>
  <c r="AB278" i="12"/>
  <c r="AD278" i="12"/>
  <c r="Z278" i="12"/>
  <c r="Y278" i="12"/>
  <c r="AA278" i="12"/>
  <c r="AQ227" i="12"/>
  <c r="AC232" i="12"/>
  <c r="AN268" i="12"/>
  <c r="AR268" i="12"/>
  <c r="AP268" i="12"/>
  <c r="AM268" i="12"/>
  <c r="AO268" i="12"/>
  <c r="AQ241" i="12"/>
  <c r="AC211" i="12"/>
  <c r="AQ210" i="12"/>
  <c r="AC285" i="12"/>
  <c r="AQ277" i="12"/>
  <c r="AC227" i="12"/>
  <c r="G364" i="1"/>
  <c r="G275" i="1"/>
  <c r="G321" i="1"/>
  <c r="I316" i="1"/>
  <c r="E255" i="1"/>
  <c r="G336" i="1"/>
  <c r="G356" i="1"/>
  <c r="E271" i="1"/>
  <c r="G317" i="1"/>
  <c r="G367" i="1"/>
  <c r="E351" i="1"/>
  <c r="G283" i="1"/>
  <c r="X325" i="12"/>
  <c r="X324" i="12"/>
  <c r="V324" i="12" s="1"/>
  <c r="X307" i="12"/>
  <c r="X315" i="12"/>
  <c r="X305" i="12"/>
  <c r="AE205" i="12"/>
  <c r="X248" i="12"/>
  <c r="V248" i="12" s="1"/>
  <c r="X223" i="12"/>
  <c r="T223" i="12" s="1"/>
  <c r="X215" i="12"/>
  <c r="T215" i="12" s="1"/>
  <c r="U301" i="12" l="1"/>
  <c r="V356" i="12"/>
  <c r="U356" i="12"/>
  <c r="R303" i="12"/>
  <c r="T356" i="12"/>
  <c r="T336" i="12"/>
  <c r="U303" i="12"/>
  <c r="T303" i="12"/>
  <c r="V303" i="12"/>
  <c r="S356" i="12"/>
  <c r="S303" i="12"/>
  <c r="T338" i="12"/>
  <c r="V338" i="12"/>
  <c r="U320" i="12"/>
  <c r="S320" i="12"/>
  <c r="W338" i="12"/>
  <c r="T320" i="12"/>
  <c r="R338" i="12"/>
  <c r="U338" i="12"/>
  <c r="S341" i="12"/>
  <c r="U341" i="12"/>
  <c r="T341" i="12"/>
  <c r="W341" i="12"/>
  <c r="R358" i="12"/>
  <c r="W265" i="12"/>
  <c r="R265" i="12"/>
  <c r="S265" i="12"/>
  <c r="T295" i="12"/>
  <c r="U292" i="12"/>
  <c r="W292" i="12"/>
  <c r="V292" i="12"/>
  <c r="S292" i="12"/>
  <c r="R292" i="12"/>
  <c r="W259" i="12"/>
  <c r="T259" i="12"/>
  <c r="R259" i="12"/>
  <c r="S259" i="12"/>
  <c r="W365" i="12"/>
  <c r="V358" i="12"/>
  <c r="S365" i="12"/>
  <c r="R341" i="12"/>
  <c r="W358" i="12"/>
  <c r="U365" i="12"/>
  <c r="T358" i="12"/>
  <c r="U358" i="12"/>
  <c r="V365" i="12"/>
  <c r="T365" i="12"/>
  <c r="V295" i="12"/>
  <c r="R295" i="12"/>
  <c r="U295" i="12"/>
  <c r="S295" i="12"/>
  <c r="T270" i="12"/>
  <c r="D344" i="12"/>
  <c r="S270" i="12"/>
  <c r="F344" i="12"/>
  <c r="R270" i="12"/>
  <c r="G344" i="12"/>
  <c r="U270" i="12"/>
  <c r="I344" i="12"/>
  <c r="U336" i="12"/>
  <c r="W336" i="12"/>
  <c r="V336" i="12"/>
  <c r="S336" i="12"/>
  <c r="I273" i="1"/>
  <c r="G273" i="1"/>
  <c r="G349" i="1"/>
  <c r="E354" i="1"/>
  <c r="E364" i="1"/>
  <c r="E300" i="1"/>
  <c r="G343" i="1"/>
  <c r="G351" i="1"/>
  <c r="E360" i="1"/>
  <c r="E367" i="1"/>
  <c r="D356" i="1"/>
  <c r="G327" i="1"/>
  <c r="D360" i="1"/>
  <c r="G300" i="1"/>
  <c r="E327" i="1"/>
  <c r="E348" i="1"/>
  <c r="E356" i="1"/>
  <c r="W360" i="12"/>
  <c r="U360" i="12"/>
  <c r="S360" i="12"/>
  <c r="R360" i="12"/>
  <c r="T360" i="12"/>
  <c r="V360" i="12"/>
  <c r="H365" i="12"/>
  <c r="I365" i="12"/>
  <c r="D365" i="12"/>
  <c r="E365" i="12"/>
  <c r="F365" i="12"/>
  <c r="G365" i="12"/>
  <c r="E263" i="1"/>
  <c r="E273" i="1"/>
  <c r="D343" i="1"/>
  <c r="G271" i="1"/>
  <c r="D273" i="1"/>
  <c r="S273" i="12"/>
  <c r="W273" i="12"/>
  <c r="V273" i="12"/>
  <c r="V309" i="12"/>
  <c r="U273" i="12"/>
  <c r="R273" i="12"/>
  <c r="T309" i="12"/>
  <c r="U329" i="12"/>
  <c r="S309" i="12"/>
  <c r="E295" i="1"/>
  <c r="U309" i="12"/>
  <c r="W309" i="12"/>
  <c r="D327" i="1"/>
  <c r="E341" i="1"/>
  <c r="E319" i="1"/>
  <c r="E321" i="1"/>
  <c r="E240" i="1"/>
  <c r="D240" i="1"/>
  <c r="G299" i="1"/>
  <c r="G301" i="1"/>
  <c r="E298" i="1"/>
  <c r="E301" i="1"/>
  <c r="G238" i="1"/>
  <c r="G358" i="1"/>
  <c r="G360" i="1"/>
  <c r="G341" i="1"/>
  <c r="I248" i="1"/>
  <c r="W344" i="12"/>
  <c r="S344" i="12"/>
  <c r="T344" i="12"/>
  <c r="R344" i="12"/>
  <c r="U344" i="12"/>
  <c r="V344" i="12"/>
  <c r="R301" i="12"/>
  <c r="W301" i="12"/>
  <c r="S301" i="12"/>
  <c r="T301" i="12"/>
  <c r="R357" i="12"/>
  <c r="S357" i="12"/>
  <c r="T357" i="12"/>
  <c r="W357" i="12"/>
  <c r="U357" i="12"/>
  <c r="U293" i="12"/>
  <c r="W288" i="12"/>
  <c r="V288" i="12"/>
  <c r="U288" i="12"/>
  <c r="R352" i="12"/>
  <c r="R288" i="12"/>
  <c r="T288" i="12"/>
  <c r="G264" i="1"/>
  <c r="T329" i="12"/>
  <c r="S352" i="12"/>
  <c r="W329" i="12"/>
  <c r="U352" i="12"/>
  <c r="E294" i="1"/>
  <c r="R329" i="12"/>
  <c r="V352" i="12"/>
  <c r="W352" i="12"/>
  <c r="E339" i="1"/>
  <c r="T293" i="12"/>
  <c r="S329" i="12"/>
  <c r="G291" i="1"/>
  <c r="E226" i="1"/>
  <c r="E335" i="1"/>
  <c r="E343" i="1"/>
  <c r="D341" i="1"/>
  <c r="D224" i="1"/>
  <c r="D226" i="1"/>
  <c r="D339" i="1"/>
  <c r="G219" i="1"/>
  <c r="E357" i="1"/>
  <c r="E358" i="1"/>
  <c r="G345" i="1"/>
  <c r="G348" i="1"/>
  <c r="G328" i="1"/>
  <c r="G329" i="1"/>
  <c r="D256" i="1"/>
  <c r="E274" i="1"/>
  <c r="E275" i="1"/>
  <c r="E328" i="1"/>
  <c r="E256" i="1"/>
  <c r="D345" i="1"/>
  <c r="D328" i="1"/>
  <c r="D329" i="1"/>
  <c r="G319" i="1"/>
  <c r="R339" i="12"/>
  <c r="V323" i="12"/>
  <c r="U298" i="12"/>
  <c r="S293" i="12"/>
  <c r="S298" i="12"/>
  <c r="R298" i="12"/>
  <c r="W298" i="12"/>
  <c r="V293" i="12"/>
  <c r="T298" i="12"/>
  <c r="V272" i="12"/>
  <c r="T272" i="12"/>
  <c r="U323" i="12"/>
  <c r="U355" i="12"/>
  <c r="W355" i="12"/>
  <c r="V355" i="12"/>
  <c r="R355" i="12"/>
  <c r="T355" i="12"/>
  <c r="R323" i="12"/>
  <c r="S323" i="12"/>
  <c r="W323" i="12"/>
  <c r="E281" i="1"/>
  <c r="E283" i="1"/>
  <c r="D314" i="1"/>
  <c r="D338" i="1"/>
  <c r="G352" i="1"/>
  <c r="G354" i="1"/>
  <c r="W272" i="12"/>
  <c r="D281" i="1"/>
  <c r="G314" i="1"/>
  <c r="G355" i="1"/>
  <c r="G357" i="1"/>
  <c r="G338" i="1"/>
  <c r="U272" i="12"/>
  <c r="E314" i="1"/>
  <c r="E349" i="1"/>
  <c r="I327" i="1"/>
  <c r="G324" i="1"/>
  <c r="E311" i="1"/>
  <c r="E317" i="1"/>
  <c r="G218" i="1"/>
  <c r="D342" i="1"/>
  <c r="G294" i="1"/>
  <c r="S272" i="12"/>
  <c r="E318" i="1"/>
  <c r="E324" i="1"/>
  <c r="D311" i="1"/>
  <c r="D354" i="1"/>
  <c r="G253" i="1"/>
  <c r="G255" i="1"/>
  <c r="D294" i="1"/>
  <c r="T279" i="12"/>
  <c r="R279" i="12"/>
  <c r="V279" i="12"/>
  <c r="W279" i="12"/>
  <c r="S279" i="12"/>
  <c r="U279" i="12"/>
  <c r="D255" i="1"/>
  <c r="F255" i="1" s="1"/>
  <c r="G272" i="1"/>
  <c r="G274" i="1"/>
  <c r="D265" i="1"/>
  <c r="G298" i="1"/>
  <c r="D295" i="1"/>
  <c r="G337" i="1"/>
  <c r="G339" i="1"/>
  <c r="V339" i="12"/>
  <c r="S339" i="12"/>
  <c r="U339" i="12"/>
  <c r="T339" i="12"/>
  <c r="D306" i="1"/>
  <c r="G263" i="1"/>
  <c r="E284" i="1"/>
  <c r="D284" i="1"/>
  <c r="G312" i="1"/>
  <c r="D288" i="1"/>
  <c r="I353" i="12"/>
  <c r="F353" i="12"/>
  <c r="E353" i="12"/>
  <c r="D353" i="12"/>
  <c r="H353" i="12"/>
  <c r="G353" i="12"/>
  <c r="E355" i="1"/>
  <c r="E287" i="1"/>
  <c r="E291" i="1"/>
  <c r="R347" i="12"/>
  <c r="T347" i="12"/>
  <c r="W347" i="12"/>
  <c r="V347" i="12"/>
  <c r="S347" i="12"/>
  <c r="U347" i="12"/>
  <c r="R353" i="12"/>
  <c r="U353" i="12"/>
  <c r="S353" i="12"/>
  <c r="T353" i="12"/>
  <c r="W353" i="12"/>
  <c r="V353" i="12"/>
  <c r="R327" i="12"/>
  <c r="T327" i="12"/>
  <c r="U327" i="12"/>
  <c r="W327" i="12"/>
  <c r="V327" i="12"/>
  <c r="S327" i="12"/>
  <c r="D268" i="1"/>
  <c r="E272" i="1"/>
  <c r="I329" i="1"/>
  <c r="G326" i="1"/>
  <c r="E340" i="1"/>
  <c r="E345" i="1"/>
  <c r="E215" i="1"/>
  <c r="E218" i="1"/>
  <c r="E316" i="1"/>
  <c r="E288" i="1"/>
  <c r="E299" i="1"/>
  <c r="E326" i="1"/>
  <c r="D215" i="1"/>
  <c r="D218" i="1"/>
  <c r="E293" i="1"/>
  <c r="E297" i="1"/>
  <c r="I300" i="1"/>
  <c r="G297" i="1"/>
  <c r="G256" i="1"/>
  <c r="E249" i="1"/>
  <c r="E253" i="1"/>
  <c r="G224" i="1"/>
  <c r="G281" i="1"/>
  <c r="E333" i="1"/>
  <c r="E338" i="1"/>
  <c r="D249" i="1"/>
  <c r="D253" i="1"/>
  <c r="D347" i="1"/>
  <c r="E337" i="1"/>
  <c r="E347" i="1"/>
  <c r="E352" i="1"/>
  <c r="E331" i="1"/>
  <c r="E336" i="1"/>
  <c r="D332" i="1"/>
  <c r="G316" i="1"/>
  <c r="G293" i="1"/>
  <c r="G280" i="1"/>
  <c r="G318" i="1"/>
  <c r="G288" i="1"/>
  <c r="D310" i="1"/>
  <c r="R348" i="12"/>
  <c r="U348" i="12"/>
  <c r="S348" i="12"/>
  <c r="W348" i="12"/>
  <c r="T348" i="12"/>
  <c r="S342" i="12"/>
  <c r="R342" i="12"/>
  <c r="U342" i="12"/>
  <c r="W342" i="12"/>
  <c r="T342" i="12"/>
  <c r="U316" i="12"/>
  <c r="S316" i="12"/>
  <c r="R316" i="12"/>
  <c r="T316" i="12"/>
  <c r="S331" i="12"/>
  <c r="R331" i="12"/>
  <c r="U331" i="12"/>
  <c r="W331" i="12"/>
  <c r="T331" i="12"/>
  <c r="I239" i="1"/>
  <c r="G234" i="1"/>
  <c r="S334" i="12"/>
  <c r="R334" i="12"/>
  <c r="W334" i="12"/>
  <c r="U334" i="12"/>
  <c r="T334" i="12"/>
  <c r="G233" i="1"/>
  <c r="E350" i="1"/>
  <c r="U350" i="12"/>
  <c r="R350" i="12"/>
  <c r="T350" i="12"/>
  <c r="S350" i="12"/>
  <c r="W350" i="12"/>
  <c r="J334" i="1"/>
  <c r="J334" i="12" s="1"/>
  <c r="H334" i="12" s="1"/>
  <c r="G308" i="1"/>
  <c r="I255" i="1"/>
  <c r="W316" i="12"/>
  <c r="D302" i="1"/>
  <c r="D303" i="1"/>
  <c r="S345" i="12"/>
  <c r="R345" i="12"/>
  <c r="W345" i="12"/>
  <c r="T345" i="12"/>
  <c r="U345" i="12"/>
  <c r="W312" i="12"/>
  <c r="S312" i="12"/>
  <c r="R312" i="12"/>
  <c r="T312" i="12"/>
  <c r="U312" i="12"/>
  <c r="E302" i="1"/>
  <c r="D312" i="1"/>
  <c r="V348" i="12"/>
  <c r="V342" i="12"/>
  <c r="V316" i="12"/>
  <c r="V331" i="12"/>
  <c r="G269" i="1"/>
  <c r="X207" i="12"/>
  <c r="V207" i="12" s="1"/>
  <c r="W232" i="12"/>
  <c r="R232" i="12"/>
  <c r="S232" i="12"/>
  <c r="U232" i="12"/>
  <c r="R307" i="12"/>
  <c r="S307" i="12"/>
  <c r="W307" i="12"/>
  <c r="U307" i="12"/>
  <c r="T307" i="12"/>
  <c r="V325" i="12"/>
  <c r="W325" i="12"/>
  <c r="S325" i="12"/>
  <c r="R325" i="12"/>
  <c r="T325" i="12"/>
  <c r="U325" i="12"/>
  <c r="V277" i="12"/>
  <c r="R264" i="12"/>
  <c r="S264" i="12"/>
  <c r="U264" i="12"/>
  <c r="W264" i="12"/>
  <c r="T264" i="12"/>
  <c r="X281" i="12"/>
  <c r="V281" i="12" s="1"/>
  <c r="I270" i="1"/>
  <c r="I265" i="1"/>
  <c r="U210" i="12"/>
  <c r="S210" i="12"/>
  <c r="R210" i="12"/>
  <c r="W210" i="12"/>
  <c r="W305" i="12"/>
  <c r="U305" i="12"/>
  <c r="R305" i="12"/>
  <c r="S305" i="12"/>
  <c r="T305" i="12"/>
  <c r="X260" i="12"/>
  <c r="V260" i="12" s="1"/>
  <c r="X297" i="12"/>
  <c r="V297" i="12" s="1"/>
  <c r="X280" i="12"/>
  <c r="V280" i="12" s="1"/>
  <c r="I278" i="12"/>
  <c r="V299" i="12"/>
  <c r="V286" i="12"/>
  <c r="W286" i="12"/>
  <c r="R286" i="12"/>
  <c r="S286" i="12"/>
  <c r="U286" i="12"/>
  <c r="X263" i="12"/>
  <c r="V263" i="12" s="1"/>
  <c r="R248" i="12"/>
  <c r="S248" i="12"/>
  <c r="W248" i="12"/>
  <c r="U248" i="12"/>
  <c r="U315" i="12"/>
  <c r="W315" i="12"/>
  <c r="S315" i="12"/>
  <c r="R315" i="12"/>
  <c r="T315" i="12"/>
  <c r="R278" i="12"/>
  <c r="W278" i="12"/>
  <c r="U278" i="12"/>
  <c r="S278" i="12"/>
  <c r="X311" i="12"/>
  <c r="V311" i="12" s="1"/>
  <c r="X267" i="12"/>
  <c r="V267" i="12" s="1"/>
  <c r="F278" i="12"/>
  <c r="V315" i="12"/>
  <c r="V307" i="12"/>
  <c r="X308" i="12"/>
  <c r="V308" i="12" s="1"/>
  <c r="H278" i="12"/>
  <c r="I279" i="1"/>
  <c r="W254" i="12"/>
  <c r="S254" i="12"/>
  <c r="R254" i="12"/>
  <c r="U254" i="12"/>
  <c r="S277" i="12"/>
  <c r="R277" i="12"/>
  <c r="U277" i="12"/>
  <c r="W277" i="12"/>
  <c r="T248" i="12"/>
  <c r="V251" i="12"/>
  <c r="T232" i="12"/>
  <c r="V254" i="12"/>
  <c r="V305" i="12"/>
  <c r="X289" i="12"/>
  <c r="V289" i="12" s="1"/>
  <c r="G310" i="1"/>
  <c r="I269" i="1"/>
  <c r="V223" i="12"/>
  <c r="S223" i="12"/>
  <c r="U223" i="12"/>
  <c r="W223" i="12"/>
  <c r="R223" i="12"/>
  <c r="Z205" i="12"/>
  <c r="AD205" i="12"/>
  <c r="Y205" i="12"/>
  <c r="AB205" i="12"/>
  <c r="AA205" i="12"/>
  <c r="U299" i="12"/>
  <c r="W299" i="12"/>
  <c r="R299" i="12"/>
  <c r="S299" i="12"/>
  <c r="V232" i="12"/>
  <c r="T254" i="12"/>
  <c r="X205" i="12"/>
  <c r="V205" i="12" s="1"/>
  <c r="R324" i="12"/>
  <c r="S324" i="12"/>
  <c r="W324" i="12"/>
  <c r="U324" i="12"/>
  <c r="T324" i="12"/>
  <c r="X290" i="12"/>
  <c r="V290" i="12" s="1"/>
  <c r="T278" i="12"/>
  <c r="T233" i="12"/>
  <c r="I280" i="1"/>
  <c r="T210" i="12"/>
  <c r="V278" i="12"/>
  <c r="V215" i="12"/>
  <c r="R215" i="12"/>
  <c r="W215" i="12"/>
  <c r="U215" i="12"/>
  <c r="S215" i="12"/>
  <c r="W251" i="12"/>
  <c r="U251" i="12"/>
  <c r="S251" i="12"/>
  <c r="R251" i="12"/>
  <c r="E278" i="12"/>
  <c r="D278" i="12"/>
  <c r="V210" i="12"/>
  <c r="S233" i="12"/>
  <c r="R233" i="12"/>
  <c r="W233" i="12"/>
  <c r="U233" i="12"/>
  <c r="V268" i="12"/>
  <c r="U268" i="12"/>
  <c r="R268" i="12"/>
  <c r="S268" i="12"/>
  <c r="W268" i="12"/>
  <c r="T277" i="12"/>
  <c r="X271" i="12"/>
  <c r="V271" i="12" s="1"/>
  <c r="AC205" i="12"/>
  <c r="AD206" i="12"/>
  <c r="AB206" i="12"/>
  <c r="Z206" i="12"/>
  <c r="Y206" i="12"/>
  <c r="AA206" i="12"/>
  <c r="E279" i="1"/>
  <c r="E270" i="1"/>
  <c r="X258" i="12"/>
  <c r="V258" i="12" s="1"/>
  <c r="G270" i="1"/>
  <c r="E264" i="1"/>
  <c r="D286" i="1"/>
  <c r="X261" i="12"/>
  <c r="V261" i="12" s="1"/>
  <c r="D279" i="1"/>
  <c r="G322" i="1"/>
  <c r="D308" i="1"/>
  <c r="E320" i="1"/>
  <c r="I214" i="1"/>
  <c r="G279" i="1"/>
  <c r="E309" i="1"/>
  <c r="D299" i="1"/>
  <c r="D280" i="1"/>
  <c r="D263" i="1"/>
  <c r="D270" i="1"/>
  <c r="X282" i="12"/>
  <c r="V282" i="12" s="1"/>
  <c r="D214" i="1"/>
  <c r="D264" i="1"/>
  <c r="E310" i="1"/>
  <c r="X284" i="12"/>
  <c r="V284" i="12" s="1"/>
  <c r="E269" i="1"/>
  <c r="D269" i="1"/>
  <c r="G265" i="1"/>
  <c r="X302" i="12"/>
  <c r="V302" i="12" s="1"/>
  <c r="X285" i="12"/>
  <c r="G244" i="1"/>
  <c r="I260" i="1"/>
  <c r="G306" i="1"/>
  <c r="D227" i="1"/>
  <c r="G208" i="1"/>
  <c r="D236" i="1"/>
  <c r="E207" i="1"/>
  <c r="D207" i="1"/>
  <c r="I230" i="1"/>
  <c r="G243" i="1"/>
  <c r="E246" i="1"/>
  <c r="D247" i="1"/>
  <c r="X322" i="12"/>
  <c r="D228" i="1"/>
  <c r="G241" i="1"/>
  <c r="D208" i="1"/>
  <c r="I231" i="1"/>
  <c r="E242" i="1"/>
  <c r="X321" i="12"/>
  <c r="I237" i="1"/>
  <c r="D221" i="1"/>
  <c r="I244" i="1"/>
  <c r="X318" i="12"/>
  <c r="V318" i="12" s="1"/>
  <c r="I241" i="1"/>
  <c r="E212" i="1"/>
  <c r="G251" i="1"/>
  <c r="D230" i="1"/>
  <c r="I205" i="1"/>
  <c r="I213" i="1"/>
  <c r="I267" i="1"/>
  <c r="G228" i="1"/>
  <c r="E205" i="1"/>
  <c r="I232" i="1"/>
  <c r="I292" i="1"/>
  <c r="G225" i="1"/>
  <c r="X275" i="12"/>
  <c r="I206" i="1"/>
  <c r="E209" i="1"/>
  <c r="G217" i="1"/>
  <c r="D210" i="1"/>
  <c r="I227" i="1"/>
  <c r="D220" i="1"/>
  <c r="D245" i="1"/>
  <c r="X249" i="12"/>
  <c r="X217" i="12"/>
  <c r="V217" i="12" s="1"/>
  <c r="X237" i="12"/>
  <c r="V237" i="12" s="1"/>
  <c r="X225" i="12"/>
  <c r="X231" i="12"/>
  <c r="X228" i="12"/>
  <c r="V228" i="12" s="1"/>
  <c r="X226" i="12"/>
  <c r="V226" i="12" s="1"/>
  <c r="X218" i="12"/>
  <c r="X235" i="12"/>
  <c r="X247" i="12"/>
  <c r="X212" i="12"/>
  <c r="X219" i="12"/>
  <c r="X224" i="12"/>
  <c r="V224" i="12" s="1"/>
  <c r="X241" i="12"/>
  <c r="X227" i="12"/>
  <c r="X220" i="12"/>
  <c r="X214" i="12"/>
  <c r="V214" i="12" s="1"/>
  <c r="X221" i="12"/>
  <c r="X252" i="12"/>
  <c r="X244" i="12"/>
  <c r="X240" i="12"/>
  <c r="V240" i="12" s="1"/>
  <c r="X245" i="12"/>
  <c r="V245" i="12" s="1"/>
  <c r="X206" i="12"/>
  <c r="X222" i="12"/>
  <c r="X253" i="12"/>
  <c r="V253" i="12" s="1"/>
  <c r="X243" i="12"/>
  <c r="V243" i="12" s="1"/>
  <c r="X242" i="12"/>
  <c r="G242" i="1"/>
  <c r="I236" i="1"/>
  <c r="G229" i="1"/>
  <c r="X238" i="12"/>
  <c r="X208" i="12"/>
  <c r="X230" i="12"/>
  <c r="V230" i="12" s="1"/>
  <c r="X246" i="12"/>
  <c r="X216" i="12"/>
  <c r="D252" i="1"/>
  <c r="X229" i="12"/>
  <c r="V229" i="12" s="1"/>
  <c r="X234" i="12"/>
  <c r="V234" i="12" s="1"/>
  <c r="X211" i="12"/>
  <c r="X213" i="12"/>
  <c r="V213" i="12" s="1"/>
  <c r="X250" i="12"/>
  <c r="V250" i="12" s="1"/>
  <c r="X239" i="12"/>
  <c r="E233" i="1"/>
  <c r="D223" i="1"/>
  <c r="E223" i="1"/>
  <c r="G223" i="1"/>
  <c r="I223" i="1"/>
  <c r="E250" i="1"/>
  <c r="E248" i="1"/>
  <c r="G250" i="1"/>
  <c r="I250" i="1"/>
  <c r="D250" i="1"/>
  <c r="D248" i="1"/>
  <c r="G240" i="1"/>
  <c r="E239" i="1"/>
  <c r="D216" i="1"/>
  <c r="D234" i="1"/>
  <c r="D219" i="1"/>
  <c r="E219" i="1"/>
  <c r="E238" i="1"/>
  <c r="E216" i="1"/>
  <c r="I216" i="1"/>
  <c r="G216" i="1"/>
  <c r="G226" i="1"/>
  <c r="G222" i="1"/>
  <c r="D222" i="1"/>
  <c r="E222" i="1"/>
  <c r="F327" i="1" l="1"/>
  <c r="H327" i="1" s="1"/>
  <c r="J327" i="1" s="1"/>
  <c r="J327" i="12" s="1"/>
  <c r="D327" i="12" s="1"/>
  <c r="Q110" i="12"/>
  <c r="O110" i="12" s="1"/>
  <c r="Q248" i="12"/>
  <c r="K248" i="12" s="1"/>
  <c r="F354" i="1"/>
  <c r="F360" i="1"/>
  <c r="H360" i="1" s="1"/>
  <c r="D298" i="1"/>
  <c r="F298" i="1" s="1"/>
  <c r="H298" i="1" s="1"/>
  <c r="Q300" i="12"/>
  <c r="Q83" i="12"/>
  <c r="Q42" i="12"/>
  <c r="D239" i="1"/>
  <c r="D300" i="1"/>
  <c r="F300" i="1" s="1"/>
  <c r="H300" i="1" s="1"/>
  <c r="J300" i="1" s="1"/>
  <c r="J300" i="12" s="1"/>
  <c r="D350" i="1"/>
  <c r="F350" i="1" s="1"/>
  <c r="Q273" i="12"/>
  <c r="M273" i="12" s="1"/>
  <c r="F273" i="1"/>
  <c r="H273" i="1" s="1"/>
  <c r="J273" i="1" s="1"/>
  <c r="J273" i="12" s="1"/>
  <c r="Q147" i="12"/>
  <c r="D364" i="1"/>
  <c r="F364" i="1" s="1"/>
  <c r="H364" i="1" s="1"/>
  <c r="D271" i="1"/>
  <c r="F271" i="1" s="1"/>
  <c r="H271" i="1" s="1"/>
  <c r="I354" i="1"/>
  <c r="I364" i="1"/>
  <c r="F356" i="1"/>
  <c r="H356" i="1" s="1"/>
  <c r="I343" i="1"/>
  <c r="I351" i="1"/>
  <c r="I263" i="1"/>
  <c r="I264" i="1"/>
  <c r="I271" i="1"/>
  <c r="D367" i="1"/>
  <c r="F367" i="1" s="1"/>
  <c r="H367" i="1" s="1"/>
  <c r="I348" i="1"/>
  <c r="I356" i="1"/>
  <c r="Q199" i="12"/>
  <c r="I360" i="1"/>
  <c r="I367" i="1"/>
  <c r="Q69" i="12"/>
  <c r="D351" i="1"/>
  <c r="F351" i="1" s="1"/>
  <c r="H351" i="1" s="1"/>
  <c r="E342" i="1"/>
  <c r="F342" i="1" s="1"/>
  <c r="G248" i="1"/>
  <c r="D357" i="1"/>
  <c r="F357" i="1" s="1"/>
  <c r="H357" i="1" s="1"/>
  <c r="F339" i="1"/>
  <c r="H339" i="1" s="1"/>
  <c r="F341" i="1"/>
  <c r="H341" i="1" s="1"/>
  <c r="I319" i="1"/>
  <c r="I321" i="1"/>
  <c r="D301" i="1"/>
  <c r="F301" i="1" s="1"/>
  <c r="H301" i="1" s="1"/>
  <c r="Q89" i="12"/>
  <c r="I298" i="1"/>
  <c r="I301" i="1"/>
  <c r="D319" i="1"/>
  <c r="F319" i="1" s="1"/>
  <c r="H319" i="1" s="1"/>
  <c r="Q327" i="12"/>
  <c r="I341" i="1"/>
  <c r="I233" i="1"/>
  <c r="I240" i="1"/>
  <c r="I219" i="1"/>
  <c r="D321" i="1"/>
  <c r="F321" i="1" s="1"/>
  <c r="H321" i="1" s="1"/>
  <c r="F256" i="1"/>
  <c r="H256" i="1" s="1"/>
  <c r="E308" i="1"/>
  <c r="F308" i="1" s="1"/>
  <c r="Q255" i="12"/>
  <c r="F328" i="1"/>
  <c r="H328" i="1" s="1"/>
  <c r="E224" i="1"/>
  <c r="F224" i="1" s="1"/>
  <c r="Q63" i="12"/>
  <c r="K63" i="12" s="1"/>
  <c r="Q27" i="12"/>
  <c r="N27" i="12" s="1"/>
  <c r="F294" i="1"/>
  <c r="H294" i="1" s="1"/>
  <c r="I339" i="1"/>
  <c r="Q103" i="12"/>
  <c r="M103" i="12" s="1"/>
  <c r="I284" i="1"/>
  <c r="D238" i="1"/>
  <c r="F238" i="1" s="1"/>
  <c r="F343" i="1"/>
  <c r="H343" i="1" s="1"/>
  <c r="I220" i="1"/>
  <c r="E265" i="1"/>
  <c r="F265" i="1" s="1"/>
  <c r="I274" i="1"/>
  <c r="I275" i="1"/>
  <c r="Q176" i="12"/>
  <c r="D358" i="1"/>
  <c r="F358" i="1" s="1"/>
  <c r="H358" i="1" s="1"/>
  <c r="D274" i="1"/>
  <c r="F274" i="1" s="1"/>
  <c r="H274" i="1" s="1"/>
  <c r="D348" i="1"/>
  <c r="F348" i="1" s="1"/>
  <c r="H348" i="1" s="1"/>
  <c r="I303" i="1"/>
  <c r="I310" i="1"/>
  <c r="I256" i="1"/>
  <c r="Q60" i="12"/>
  <c r="K60" i="12" s="1"/>
  <c r="Q188" i="12"/>
  <c r="P188" i="12" s="1"/>
  <c r="I294" i="1"/>
  <c r="I295" i="1"/>
  <c r="Q329" i="12"/>
  <c r="E329" i="1"/>
  <c r="F329" i="1" s="1"/>
  <c r="H329" i="1" s="1"/>
  <c r="J329" i="1" s="1"/>
  <c r="J329" i="12" s="1"/>
  <c r="I357" i="1"/>
  <c r="I358" i="1"/>
  <c r="I224" i="1"/>
  <c r="I226" i="1"/>
  <c r="D275" i="1"/>
  <c r="F275" i="1" s="1"/>
  <c r="H275" i="1" s="1"/>
  <c r="E234" i="1"/>
  <c r="F234" i="1" s="1"/>
  <c r="Q29" i="12"/>
  <c r="N29" i="12" s="1"/>
  <c r="H255" i="1"/>
  <c r="J255" i="1" s="1"/>
  <c r="J255" i="12" s="1"/>
  <c r="F281" i="1"/>
  <c r="H281" i="1" s="1"/>
  <c r="H354" i="1"/>
  <c r="I234" i="1"/>
  <c r="I238" i="1"/>
  <c r="I281" i="1"/>
  <c r="I283" i="1"/>
  <c r="D317" i="1"/>
  <c r="F317" i="1" s="1"/>
  <c r="H317" i="1" s="1"/>
  <c r="D283" i="1"/>
  <c r="F283" i="1" s="1"/>
  <c r="H283" i="1" s="1"/>
  <c r="Q153" i="12"/>
  <c r="I326" i="1"/>
  <c r="I328" i="1"/>
  <c r="D324" i="1"/>
  <c r="F324" i="1" s="1"/>
  <c r="H324" i="1" s="1"/>
  <c r="D349" i="1"/>
  <c r="F349" i="1" s="1"/>
  <c r="H349" i="1" s="1"/>
  <c r="Q117" i="12"/>
  <c r="F314" i="1"/>
  <c r="H314" i="1" s="1"/>
  <c r="I311" i="1"/>
  <c r="I317" i="1"/>
  <c r="I342" i="1"/>
  <c r="I349" i="1"/>
  <c r="Q68" i="12"/>
  <c r="Q66" i="12"/>
  <c r="I318" i="1"/>
  <c r="I324" i="1"/>
  <c r="I308" i="1"/>
  <c r="I314" i="1"/>
  <c r="D316" i="1"/>
  <c r="F316" i="1" s="1"/>
  <c r="D331" i="1"/>
  <c r="F331" i="1" s="1"/>
  <c r="D287" i="1"/>
  <c r="F287" i="1" s="1"/>
  <c r="E268" i="1"/>
  <c r="F268" i="1" s="1"/>
  <c r="D293" i="1"/>
  <c r="F293" i="1" s="1"/>
  <c r="I307" i="1"/>
  <c r="D318" i="1"/>
  <c r="F318" i="1" s="1"/>
  <c r="E332" i="1"/>
  <c r="F332" i="1" s="1"/>
  <c r="F338" i="1"/>
  <c r="H338" i="1" s="1"/>
  <c r="Q13" i="12"/>
  <c r="I331" i="1"/>
  <c r="I336" i="1"/>
  <c r="I350" i="1"/>
  <c r="I355" i="1"/>
  <c r="D291" i="1"/>
  <c r="F291" i="1" s="1"/>
  <c r="H291" i="1" s="1"/>
  <c r="D336" i="1"/>
  <c r="F336" i="1" s="1"/>
  <c r="H336" i="1" s="1"/>
  <c r="I287" i="1"/>
  <c r="I291" i="1"/>
  <c r="I332" i="1"/>
  <c r="I337" i="1"/>
  <c r="I347" i="1"/>
  <c r="I352" i="1"/>
  <c r="F345" i="1"/>
  <c r="H345" i="1" s="1"/>
  <c r="D337" i="1"/>
  <c r="F337" i="1" s="1"/>
  <c r="H337" i="1" s="1"/>
  <c r="D272" i="1"/>
  <c r="F272" i="1" s="1"/>
  <c r="H272" i="1" s="1"/>
  <c r="D352" i="1"/>
  <c r="F352" i="1" s="1"/>
  <c r="H352" i="1" s="1"/>
  <c r="I293" i="1"/>
  <c r="I297" i="1"/>
  <c r="I249" i="1"/>
  <c r="I253" i="1"/>
  <c r="I215" i="1"/>
  <c r="I218" i="1"/>
  <c r="I333" i="1"/>
  <c r="I338" i="1"/>
  <c r="I288" i="1"/>
  <c r="D297" i="1"/>
  <c r="F297" i="1" s="1"/>
  <c r="H297" i="1" s="1"/>
  <c r="I340" i="1"/>
  <c r="I345" i="1"/>
  <c r="I268" i="1"/>
  <c r="I272" i="1"/>
  <c r="Q164" i="12"/>
  <c r="D326" i="1"/>
  <c r="F326" i="1" s="1"/>
  <c r="H326" i="1" s="1"/>
  <c r="D355" i="1"/>
  <c r="F355" i="1" s="1"/>
  <c r="H355" i="1" s="1"/>
  <c r="F249" i="1"/>
  <c r="F284" i="1"/>
  <c r="F311" i="1"/>
  <c r="E303" i="1"/>
  <c r="F303" i="1" s="1"/>
  <c r="G249" i="1"/>
  <c r="G340" i="1"/>
  <c r="G284" i="1"/>
  <c r="G342" i="1"/>
  <c r="G302" i="1"/>
  <c r="G333" i="1"/>
  <c r="I302" i="1"/>
  <c r="D340" i="1"/>
  <c r="F340" i="1" s="1"/>
  <c r="I334" i="12"/>
  <c r="E334" i="12"/>
  <c r="D334" i="12"/>
  <c r="F334" i="12"/>
  <c r="G334" i="12"/>
  <c r="G331" i="1"/>
  <c r="G350" i="1"/>
  <c r="G332" i="1"/>
  <c r="D335" i="1"/>
  <c r="F302" i="1"/>
  <c r="G303" i="1"/>
  <c r="E280" i="1"/>
  <c r="F280" i="1" s="1"/>
  <c r="G335" i="1"/>
  <c r="G287" i="1"/>
  <c r="G268" i="1"/>
  <c r="G311" i="1"/>
  <c r="G347" i="1"/>
  <c r="F347" i="1"/>
  <c r="I312" i="1"/>
  <c r="F215" i="1"/>
  <c r="G215" i="1"/>
  <c r="D333" i="1"/>
  <c r="W227" i="12"/>
  <c r="U227" i="12"/>
  <c r="R227" i="12"/>
  <c r="S227" i="12"/>
  <c r="T227" i="12"/>
  <c r="G221" i="1"/>
  <c r="D231" i="1"/>
  <c r="I209" i="1"/>
  <c r="E221" i="1"/>
  <c r="F221" i="1" s="1"/>
  <c r="R218" i="12"/>
  <c r="W218" i="12"/>
  <c r="S218" i="12"/>
  <c r="U218" i="12"/>
  <c r="T218" i="12"/>
  <c r="R222" i="12"/>
  <c r="U222" i="12"/>
  <c r="W222" i="12"/>
  <c r="S222" i="12"/>
  <c r="T222" i="12"/>
  <c r="U208" i="12"/>
  <c r="S208" i="12"/>
  <c r="W208" i="12"/>
  <c r="R208" i="12"/>
  <c r="T208" i="12"/>
  <c r="I254" i="1"/>
  <c r="W206" i="12"/>
  <c r="S206" i="12"/>
  <c r="R206" i="12"/>
  <c r="U206" i="12"/>
  <c r="T206" i="12"/>
  <c r="V211" i="12"/>
  <c r="U211" i="12"/>
  <c r="S211" i="12"/>
  <c r="R211" i="12"/>
  <c r="W211" i="12"/>
  <c r="T211" i="12"/>
  <c r="T238" i="12"/>
  <c r="R238" i="12"/>
  <c r="U238" i="12"/>
  <c r="W238" i="12"/>
  <c r="S238" i="12"/>
  <c r="D242" i="1"/>
  <c r="F242" i="1" s="1"/>
  <c r="S244" i="12"/>
  <c r="U244" i="12"/>
  <c r="R244" i="12"/>
  <c r="W244" i="12"/>
  <c r="T244" i="12"/>
  <c r="R220" i="12"/>
  <c r="U220" i="12"/>
  <c r="S220" i="12"/>
  <c r="W220" i="12"/>
  <c r="T220" i="12"/>
  <c r="R212" i="12"/>
  <c r="S212" i="12"/>
  <c r="W212" i="12"/>
  <c r="U212" i="12"/>
  <c r="T212" i="12"/>
  <c r="S225" i="12"/>
  <c r="U225" i="12"/>
  <c r="W225" i="12"/>
  <c r="R225" i="12"/>
  <c r="T225" i="12"/>
  <c r="S249" i="12"/>
  <c r="U249" i="12"/>
  <c r="R249" i="12"/>
  <c r="W249" i="12"/>
  <c r="T249" i="12"/>
  <c r="I251" i="1"/>
  <c r="I258" i="1"/>
  <c r="G230" i="1"/>
  <c r="I262" i="1"/>
  <c r="I306" i="1"/>
  <c r="E243" i="1"/>
  <c r="I208" i="1"/>
  <c r="I210" i="1"/>
  <c r="D217" i="1"/>
  <c r="I207" i="1"/>
  <c r="E217" i="1"/>
  <c r="G292" i="1"/>
  <c r="I286" i="1"/>
  <c r="S261" i="12"/>
  <c r="U261" i="12"/>
  <c r="W261" i="12"/>
  <c r="R261" i="12"/>
  <c r="T261" i="12"/>
  <c r="V212" i="12"/>
  <c r="V238" i="12"/>
  <c r="U263" i="12"/>
  <c r="W263" i="12"/>
  <c r="S263" i="12"/>
  <c r="R263" i="12"/>
  <c r="T263" i="12"/>
  <c r="V252" i="12"/>
  <c r="U252" i="12"/>
  <c r="R252" i="12"/>
  <c r="S252" i="12"/>
  <c r="W252" i="12"/>
  <c r="T252" i="12"/>
  <c r="G325" i="1"/>
  <c r="U311" i="12"/>
  <c r="W311" i="12"/>
  <c r="R311" i="12"/>
  <c r="S311" i="12"/>
  <c r="T311" i="12"/>
  <c r="W280" i="12"/>
  <c r="S280" i="12"/>
  <c r="U280" i="12"/>
  <c r="R280" i="12"/>
  <c r="T280" i="12"/>
  <c r="V247" i="12"/>
  <c r="U247" i="12"/>
  <c r="W247" i="12"/>
  <c r="R247" i="12"/>
  <c r="S247" i="12"/>
  <c r="T247" i="12"/>
  <c r="E236" i="1"/>
  <c r="F236" i="1" s="1"/>
  <c r="R221" i="12"/>
  <c r="W221" i="12"/>
  <c r="U221" i="12"/>
  <c r="S221" i="12"/>
  <c r="T221" i="12"/>
  <c r="R321" i="12"/>
  <c r="W321" i="12"/>
  <c r="U321" i="12"/>
  <c r="S321" i="12"/>
  <c r="T321" i="12"/>
  <c r="I211" i="1"/>
  <c r="E237" i="1"/>
  <c r="E214" i="1"/>
  <c r="F214" i="1" s="1"/>
  <c r="W282" i="12"/>
  <c r="U282" i="12"/>
  <c r="S282" i="12"/>
  <c r="R282" i="12"/>
  <c r="T282" i="12"/>
  <c r="G286" i="1"/>
  <c r="I323" i="1"/>
  <c r="V218" i="12"/>
  <c r="S289" i="12"/>
  <c r="W289" i="12"/>
  <c r="R289" i="12"/>
  <c r="U289" i="12"/>
  <c r="T289" i="12"/>
  <c r="V321" i="12"/>
  <c r="W308" i="12"/>
  <c r="R308" i="12"/>
  <c r="U308" i="12"/>
  <c r="S308" i="12"/>
  <c r="T308" i="12"/>
  <c r="V222" i="12"/>
  <c r="S281" i="12"/>
  <c r="R281" i="12"/>
  <c r="U281" i="12"/>
  <c r="W281" i="12"/>
  <c r="T281" i="12"/>
  <c r="V220" i="12"/>
  <c r="G212" i="1"/>
  <c r="S241" i="12"/>
  <c r="R241" i="12"/>
  <c r="U241" i="12"/>
  <c r="W241" i="12"/>
  <c r="T241" i="12"/>
  <c r="E252" i="1"/>
  <c r="F252" i="1" s="1"/>
  <c r="G210" i="1"/>
  <c r="G237" i="1"/>
  <c r="G252" i="1"/>
  <c r="E245" i="1"/>
  <c r="F245" i="1" s="1"/>
  <c r="U242" i="12"/>
  <c r="R242" i="12"/>
  <c r="W242" i="12"/>
  <c r="S242" i="12"/>
  <c r="T242" i="12"/>
  <c r="V235" i="12"/>
  <c r="U235" i="12"/>
  <c r="R235" i="12"/>
  <c r="S235" i="12"/>
  <c r="W235" i="12"/>
  <c r="T235" i="12"/>
  <c r="G236" i="1"/>
  <c r="I282" i="1"/>
  <c r="G227" i="1"/>
  <c r="G220" i="1"/>
  <c r="D244" i="1"/>
  <c r="E225" i="1"/>
  <c r="G213" i="1"/>
  <c r="G247" i="1"/>
  <c r="G246" i="1"/>
  <c r="I290" i="1"/>
  <c r="S322" i="12"/>
  <c r="R322" i="12"/>
  <c r="W322" i="12"/>
  <c r="U322" i="12"/>
  <c r="T322" i="12"/>
  <c r="D320" i="1"/>
  <c r="F320" i="1" s="1"/>
  <c r="I299" i="1"/>
  <c r="I320" i="1"/>
  <c r="V322" i="12"/>
  <c r="U290" i="12"/>
  <c r="S290" i="12"/>
  <c r="R290" i="12"/>
  <c r="W290" i="12"/>
  <c r="T290" i="12"/>
  <c r="V206" i="12"/>
  <c r="W297" i="12"/>
  <c r="S297" i="12"/>
  <c r="R297" i="12"/>
  <c r="U297" i="12"/>
  <c r="T297" i="12"/>
  <c r="V244" i="12"/>
  <c r="V227" i="12"/>
  <c r="V239" i="12"/>
  <c r="R239" i="12"/>
  <c r="W239" i="12"/>
  <c r="S239" i="12"/>
  <c r="U239" i="12"/>
  <c r="T239" i="12"/>
  <c r="T229" i="12"/>
  <c r="U229" i="12"/>
  <c r="W229" i="12"/>
  <c r="S229" i="12"/>
  <c r="R229" i="12"/>
  <c r="D211" i="1"/>
  <c r="W216" i="12"/>
  <c r="S216" i="12"/>
  <c r="U216" i="12"/>
  <c r="R216" i="12"/>
  <c r="T216" i="12"/>
  <c r="E230" i="1"/>
  <c r="F230" i="1" s="1"/>
  <c r="I276" i="1"/>
  <c r="I243" i="1"/>
  <c r="I266" i="1"/>
  <c r="E235" i="1"/>
  <c r="U285" i="12"/>
  <c r="S285" i="12"/>
  <c r="R285" i="12"/>
  <c r="W285" i="12"/>
  <c r="T285" i="12"/>
  <c r="W284" i="12"/>
  <c r="U284" i="12"/>
  <c r="R284" i="12"/>
  <c r="S284" i="12"/>
  <c r="T284" i="12"/>
  <c r="D322" i="1"/>
  <c r="I296" i="1"/>
  <c r="G214" i="1"/>
  <c r="S205" i="12"/>
  <c r="R205" i="12"/>
  <c r="W205" i="12"/>
  <c r="U205" i="12"/>
  <c r="T205" i="12"/>
  <c r="V216" i="12"/>
  <c r="V221" i="12"/>
  <c r="R234" i="12"/>
  <c r="S234" i="12"/>
  <c r="W234" i="12"/>
  <c r="U234" i="12"/>
  <c r="T234" i="12"/>
  <c r="U318" i="12"/>
  <c r="S318" i="12"/>
  <c r="W318" i="12"/>
  <c r="R318" i="12"/>
  <c r="T318" i="12"/>
  <c r="I242" i="1"/>
  <c r="I225" i="1"/>
  <c r="R246" i="12"/>
  <c r="W246" i="12"/>
  <c r="U246" i="12"/>
  <c r="S246" i="12"/>
  <c r="T246" i="12"/>
  <c r="T253" i="12"/>
  <c r="S253" i="12"/>
  <c r="R253" i="12"/>
  <c r="U253" i="12"/>
  <c r="W253" i="12"/>
  <c r="R226" i="12"/>
  <c r="S226" i="12"/>
  <c r="W226" i="12"/>
  <c r="U226" i="12"/>
  <c r="T226" i="12"/>
  <c r="D225" i="1"/>
  <c r="I259" i="1"/>
  <c r="D206" i="1"/>
  <c r="I309" i="1"/>
  <c r="G211" i="1"/>
  <c r="E241" i="1"/>
  <c r="D237" i="1"/>
  <c r="I212" i="1"/>
  <c r="G245" i="1"/>
  <c r="G207" i="1"/>
  <c r="E228" i="1"/>
  <c r="F228" i="1" s="1"/>
  <c r="T302" i="12"/>
  <c r="W302" i="12"/>
  <c r="R302" i="12"/>
  <c r="U302" i="12"/>
  <c r="S302" i="12"/>
  <c r="W271" i="12"/>
  <c r="U271" i="12"/>
  <c r="S271" i="12"/>
  <c r="R271" i="12"/>
  <c r="T271" i="12"/>
  <c r="V225" i="12"/>
  <c r="V246" i="12"/>
  <c r="W260" i="12"/>
  <c r="S260" i="12"/>
  <c r="R260" i="12"/>
  <c r="U260" i="12"/>
  <c r="T260" i="12"/>
  <c r="R207" i="12"/>
  <c r="S207" i="12"/>
  <c r="W207" i="12"/>
  <c r="U207" i="12"/>
  <c r="T207" i="12"/>
  <c r="I315" i="1"/>
  <c r="S250" i="12"/>
  <c r="U250" i="12"/>
  <c r="R250" i="12"/>
  <c r="W250" i="12"/>
  <c r="T250" i="12"/>
  <c r="G232" i="1"/>
  <c r="I217" i="1"/>
  <c r="V275" i="12"/>
  <c r="U275" i="12"/>
  <c r="S275" i="12"/>
  <c r="W275" i="12"/>
  <c r="R275" i="12"/>
  <c r="T275" i="12"/>
  <c r="E208" i="1"/>
  <c r="F208" i="1" s="1"/>
  <c r="E244" i="1"/>
  <c r="I247" i="1"/>
  <c r="W245" i="12"/>
  <c r="S245" i="12"/>
  <c r="U245" i="12"/>
  <c r="R245" i="12"/>
  <c r="T245" i="12"/>
  <c r="W224" i="12"/>
  <c r="S224" i="12"/>
  <c r="R224" i="12"/>
  <c r="U224" i="12"/>
  <c r="T224" i="12"/>
  <c r="R228" i="12"/>
  <c r="W228" i="12"/>
  <c r="U228" i="12"/>
  <c r="S228" i="12"/>
  <c r="T228" i="12"/>
  <c r="R237" i="12"/>
  <c r="S237" i="12"/>
  <c r="U237" i="12"/>
  <c r="W237" i="12"/>
  <c r="T237" i="12"/>
  <c r="I235" i="1"/>
  <c r="G231" i="1"/>
  <c r="I313" i="1"/>
  <c r="I245" i="1"/>
  <c r="G205" i="1"/>
  <c r="D235" i="1"/>
  <c r="I285" i="1"/>
  <c r="D251" i="1"/>
  <c r="I277" i="1"/>
  <c r="E227" i="1"/>
  <c r="F227" i="1" s="1"/>
  <c r="I257" i="1"/>
  <c r="I325" i="1"/>
  <c r="E286" i="1"/>
  <c r="F286" i="1" s="1"/>
  <c r="G239" i="1"/>
  <c r="V285" i="12"/>
  <c r="V241" i="12"/>
  <c r="G296" i="1"/>
  <c r="W243" i="12"/>
  <c r="S243" i="12"/>
  <c r="U243" i="12"/>
  <c r="R243" i="12"/>
  <c r="T243" i="12"/>
  <c r="I252" i="1"/>
  <c r="I229" i="1"/>
  <c r="R230" i="12"/>
  <c r="U230" i="12"/>
  <c r="S230" i="12"/>
  <c r="W230" i="12"/>
  <c r="T230" i="12"/>
  <c r="R213" i="12"/>
  <c r="W213" i="12"/>
  <c r="U213" i="12"/>
  <c r="S213" i="12"/>
  <c r="T213" i="12"/>
  <c r="W240" i="12"/>
  <c r="R240" i="12"/>
  <c r="U240" i="12"/>
  <c r="S240" i="12"/>
  <c r="T240" i="12"/>
  <c r="W214" i="12"/>
  <c r="S214" i="12"/>
  <c r="R214" i="12"/>
  <c r="U214" i="12"/>
  <c r="T214" i="12"/>
  <c r="W219" i="12"/>
  <c r="R219" i="12"/>
  <c r="S219" i="12"/>
  <c r="U219" i="12"/>
  <c r="T219" i="12"/>
  <c r="V231" i="12"/>
  <c r="W231" i="12"/>
  <c r="S231" i="12"/>
  <c r="R231" i="12"/>
  <c r="U231" i="12"/>
  <c r="T231" i="12"/>
  <c r="S217" i="12"/>
  <c r="R217" i="12"/>
  <c r="W217" i="12"/>
  <c r="U217" i="12"/>
  <c r="T217" i="12"/>
  <c r="G206" i="1"/>
  <c r="I246" i="1"/>
  <c r="G209" i="1"/>
  <c r="E211" i="1"/>
  <c r="I305" i="1"/>
  <c r="D205" i="1"/>
  <c r="F205" i="1" s="1"/>
  <c r="I261" i="1"/>
  <c r="I228" i="1"/>
  <c r="I221" i="1"/>
  <c r="G320" i="1"/>
  <c r="I322" i="1"/>
  <c r="I289" i="1"/>
  <c r="E322" i="1"/>
  <c r="U258" i="12"/>
  <c r="W258" i="12"/>
  <c r="R258" i="12"/>
  <c r="S258" i="12"/>
  <c r="T258" i="12"/>
  <c r="V219" i="12"/>
  <c r="V249" i="12"/>
  <c r="V208" i="12"/>
  <c r="W267" i="12"/>
  <c r="S267" i="12"/>
  <c r="U267" i="12"/>
  <c r="R267" i="12"/>
  <c r="T267" i="12"/>
  <c r="V242" i="12"/>
  <c r="D241" i="1"/>
  <c r="D243" i="1"/>
  <c r="D254" i="1"/>
  <c r="D229" i="1"/>
  <c r="E210" i="1"/>
  <c r="F210" i="1" s="1"/>
  <c r="D232" i="1"/>
  <c r="D246" i="1"/>
  <c r="F246" i="1" s="1"/>
  <c r="E206" i="1"/>
  <c r="E229" i="1"/>
  <c r="E213" i="1"/>
  <c r="F270" i="1"/>
  <c r="F279" i="1"/>
  <c r="H279" i="1" s="1"/>
  <c r="D213" i="1"/>
  <c r="D212" i="1"/>
  <c r="E247" i="1"/>
  <c r="G323" i="1"/>
  <c r="F310" i="1"/>
  <c r="E257" i="1"/>
  <c r="G295" i="1"/>
  <c r="D289" i="1"/>
  <c r="F295" i="1"/>
  <c r="E289" i="1"/>
  <c r="D257" i="1"/>
  <c r="Q173" i="12"/>
  <c r="G289" i="1"/>
  <c r="D323" i="1"/>
  <c r="D325" i="1"/>
  <c r="E312" i="1"/>
  <c r="E323" i="1"/>
  <c r="F269" i="1"/>
  <c r="F263" i="1"/>
  <c r="E325" i="1"/>
  <c r="G257" i="1"/>
  <c r="F264" i="1"/>
  <c r="F288" i="1"/>
  <c r="F299" i="1"/>
  <c r="D209" i="1"/>
  <c r="E231" i="1"/>
  <c r="E220" i="1"/>
  <c r="E232" i="1"/>
  <c r="G259" i="1"/>
  <c r="G290" i="1"/>
  <c r="E292" i="1"/>
  <c r="E282" i="1"/>
  <c r="G267" i="1"/>
  <c r="E276" i="1"/>
  <c r="E313" i="1"/>
  <c r="E260" i="1"/>
  <c r="E285" i="1"/>
  <c r="G277" i="1"/>
  <c r="D290" i="1"/>
  <c r="D309" i="1"/>
  <c r="D276" i="1"/>
  <c r="E262" i="1"/>
  <c r="E277" i="1"/>
  <c r="G285" i="1"/>
  <c r="G309" i="1"/>
  <c r="G260" i="1"/>
  <c r="G315" i="1"/>
  <c r="G313" i="1"/>
  <c r="D313" i="1"/>
  <c r="D296" i="1"/>
  <c r="E251" i="1"/>
  <c r="G282" i="1"/>
  <c r="D266" i="1"/>
  <c r="G266" i="1"/>
  <c r="D277" i="1"/>
  <c r="E305" i="1"/>
  <c r="E259" i="1"/>
  <c r="D262" i="1"/>
  <c r="E261" i="1"/>
  <c r="E266" i="1"/>
  <c r="D315" i="1"/>
  <c r="E267" i="1"/>
  <c r="D259" i="1"/>
  <c r="D258" i="1"/>
  <c r="E306" i="1"/>
  <c r="D261" i="1"/>
  <c r="G305" i="1"/>
  <c r="D285" i="1"/>
  <c r="D292" i="1"/>
  <c r="D305" i="1"/>
  <c r="E290" i="1"/>
  <c r="D282" i="1"/>
  <c r="E258" i="1"/>
  <c r="D267" i="1"/>
  <c r="G307" i="1"/>
  <c r="E296" i="1"/>
  <c r="D260" i="1"/>
  <c r="G235" i="1"/>
  <c r="G276" i="1"/>
  <c r="G262" i="1"/>
  <c r="E307" i="1"/>
  <c r="E315" i="1"/>
  <c r="G258" i="1"/>
  <c r="G261" i="1"/>
  <c r="D307" i="1"/>
  <c r="G254" i="1"/>
  <c r="E254" i="1"/>
  <c r="F250" i="1"/>
  <c r="F226" i="1"/>
  <c r="F207" i="1"/>
  <c r="F248" i="1"/>
  <c r="F240" i="1"/>
  <c r="F239" i="1"/>
  <c r="F219" i="1"/>
  <c r="F222" i="1"/>
  <c r="F253" i="1"/>
  <c r="D233" i="1"/>
  <c r="F216" i="1"/>
  <c r="F218" i="1"/>
  <c r="F223" i="1"/>
  <c r="Q341" i="12" l="1"/>
  <c r="Q107" i="12"/>
  <c r="P107" i="12" s="1"/>
  <c r="Q348" i="12"/>
  <c r="J360" i="1"/>
  <c r="J360" i="12" s="1"/>
  <c r="O248" i="12"/>
  <c r="J348" i="1"/>
  <c r="J348" i="12" s="1"/>
  <c r="H348" i="12" s="1"/>
  <c r="H300" i="12"/>
  <c r="G300" i="12"/>
  <c r="D300" i="12"/>
  <c r="M110" i="12"/>
  <c r="P110" i="12"/>
  <c r="Q360" i="12"/>
  <c r="O360" i="12" s="1"/>
  <c r="J271" i="1"/>
  <c r="J271" i="12" s="1"/>
  <c r="H271" i="12" s="1"/>
  <c r="Q311" i="12"/>
  <c r="O311" i="12" s="1"/>
  <c r="J354" i="1"/>
  <c r="J354" i="12" s="1"/>
  <c r="E354" i="12" s="1"/>
  <c r="N110" i="12"/>
  <c r="L110" i="12"/>
  <c r="J364" i="1"/>
  <c r="J364" i="12" s="1"/>
  <c r="F364" i="12" s="1"/>
  <c r="K110" i="12"/>
  <c r="Q354" i="12"/>
  <c r="N354" i="12" s="1"/>
  <c r="Q52" i="12"/>
  <c r="K52" i="12" s="1"/>
  <c r="Q151" i="12"/>
  <c r="M151" i="12" s="1"/>
  <c r="Q31" i="12"/>
  <c r="K31" i="12" s="1"/>
  <c r="J321" i="1"/>
  <c r="J321" i="12" s="1"/>
  <c r="H321" i="12" s="1"/>
  <c r="J343" i="1"/>
  <c r="J343" i="12" s="1"/>
  <c r="G343" i="12" s="1"/>
  <c r="Q321" i="12"/>
  <c r="O321" i="12" s="1"/>
  <c r="Q203" i="12"/>
  <c r="O203" i="12" s="1"/>
  <c r="Q343" i="12"/>
  <c r="P343" i="12" s="1"/>
  <c r="N273" i="12"/>
  <c r="Q275" i="12"/>
  <c r="O275" i="12" s="1"/>
  <c r="M248" i="12"/>
  <c r="L248" i="12"/>
  <c r="Q356" i="12"/>
  <c r="P356" i="12" s="1"/>
  <c r="Q319" i="12"/>
  <c r="N319" i="12" s="1"/>
  <c r="P248" i="12"/>
  <c r="N248" i="12"/>
  <c r="E273" i="12"/>
  <c r="D273" i="12"/>
  <c r="Q190" i="12"/>
  <c r="P190" i="12" s="1"/>
  <c r="Q274" i="12"/>
  <c r="N274" i="12" s="1"/>
  <c r="Q364" i="12"/>
  <c r="N364" i="12" s="1"/>
  <c r="Q183" i="12"/>
  <c r="K183" i="12" s="1"/>
  <c r="J356" i="1"/>
  <c r="J356" i="12" s="1"/>
  <c r="H356" i="12" s="1"/>
  <c r="Q197" i="12"/>
  <c r="M197" i="12" s="1"/>
  <c r="L273" i="12"/>
  <c r="Q367" i="12"/>
  <c r="P367" i="12" s="1"/>
  <c r="K273" i="12"/>
  <c r="J351" i="1"/>
  <c r="J351" i="12" s="1"/>
  <c r="H351" i="12" s="1"/>
  <c r="P273" i="12"/>
  <c r="Q240" i="12"/>
  <c r="O240" i="12" s="1"/>
  <c r="Q351" i="12"/>
  <c r="P351" i="12" s="1"/>
  <c r="O273" i="12"/>
  <c r="F273" i="12"/>
  <c r="I273" i="12"/>
  <c r="G273" i="12"/>
  <c r="Q233" i="12"/>
  <c r="M233" i="12" s="1"/>
  <c r="Q326" i="12"/>
  <c r="K326" i="12" s="1"/>
  <c r="Q51" i="12"/>
  <c r="K51" i="12" s="1"/>
  <c r="J341" i="1"/>
  <c r="J341" i="12" s="1"/>
  <c r="E341" i="12" s="1"/>
  <c r="H273" i="12"/>
  <c r="O52" i="12"/>
  <c r="O199" i="12"/>
  <c r="K199" i="12"/>
  <c r="L199" i="12"/>
  <c r="P199" i="12"/>
  <c r="N199" i="12"/>
  <c r="M199" i="12"/>
  <c r="J367" i="1"/>
  <c r="J367" i="12" s="1"/>
  <c r="Q271" i="12"/>
  <c r="M367" i="12"/>
  <c r="Q303" i="12"/>
  <c r="L303" i="12" s="1"/>
  <c r="M83" i="12"/>
  <c r="P83" i="12"/>
  <c r="N83" i="12"/>
  <c r="K83" i="12"/>
  <c r="L83" i="12"/>
  <c r="O83" i="12"/>
  <c r="O69" i="12"/>
  <c r="M69" i="12"/>
  <c r="L69" i="12"/>
  <c r="P69" i="12"/>
  <c r="K69" i="12"/>
  <c r="N69" i="12"/>
  <c r="O147" i="12"/>
  <c r="K147" i="12"/>
  <c r="N147" i="12"/>
  <c r="L147" i="12"/>
  <c r="P147" i="12"/>
  <c r="M147" i="12"/>
  <c r="H364" i="12"/>
  <c r="E327" i="12"/>
  <c r="Q339" i="12"/>
  <c r="M339" i="12" s="1"/>
  <c r="Q281" i="12"/>
  <c r="L281" i="12" s="1"/>
  <c r="N63" i="12"/>
  <c r="I327" i="12"/>
  <c r="J319" i="1"/>
  <c r="J319" i="12" s="1"/>
  <c r="H319" i="12" s="1"/>
  <c r="F327" i="12"/>
  <c r="H327" i="12"/>
  <c r="G327" i="12"/>
  <c r="J301" i="1"/>
  <c r="J301" i="12" s="1"/>
  <c r="E301" i="12" s="1"/>
  <c r="P63" i="12"/>
  <c r="L63" i="12"/>
  <c r="M63" i="12"/>
  <c r="O63" i="12"/>
  <c r="K321" i="12"/>
  <c r="E300" i="12"/>
  <c r="J298" i="1"/>
  <c r="J298" i="12" s="1"/>
  <c r="I298" i="12" s="1"/>
  <c r="I300" i="12"/>
  <c r="Q298" i="12"/>
  <c r="K298" i="12" s="1"/>
  <c r="D360" i="12"/>
  <c r="E360" i="12"/>
  <c r="G360" i="12"/>
  <c r="I360" i="12"/>
  <c r="F360" i="12"/>
  <c r="H360" i="12"/>
  <c r="Q222" i="12"/>
  <c r="I222" i="1"/>
  <c r="N327" i="12"/>
  <c r="K327" i="12"/>
  <c r="P327" i="12"/>
  <c r="L327" i="12"/>
  <c r="M327" i="12"/>
  <c r="O327" i="12"/>
  <c r="Q140" i="12"/>
  <c r="P140" i="12" s="1"/>
  <c r="Q357" i="12"/>
  <c r="N357" i="12" s="1"/>
  <c r="Q67" i="12"/>
  <c r="O67" i="12" s="1"/>
  <c r="Q301" i="12"/>
  <c r="N360" i="12"/>
  <c r="F300" i="12"/>
  <c r="J274" i="1"/>
  <c r="J274" i="12" s="1"/>
  <c r="H274" i="12" s="1"/>
  <c r="Q166" i="12"/>
  <c r="O166" i="12" s="1"/>
  <c r="Q65" i="12"/>
  <c r="L65" i="12" s="1"/>
  <c r="Q342" i="12"/>
  <c r="M342" i="12" s="1"/>
  <c r="Q81" i="12"/>
  <c r="P81" i="12" s="1"/>
  <c r="P27" i="12"/>
  <c r="Q224" i="12"/>
  <c r="P224" i="12" s="1"/>
  <c r="M27" i="12"/>
  <c r="Q234" i="12"/>
  <c r="M234" i="12" s="1"/>
  <c r="Q80" i="12"/>
  <c r="L80" i="12" s="1"/>
  <c r="Q50" i="12"/>
  <c r="O50" i="12" s="1"/>
  <c r="O27" i="12"/>
  <c r="K27" i="12"/>
  <c r="L27" i="12"/>
  <c r="L188" i="12"/>
  <c r="M188" i="12"/>
  <c r="J337" i="1"/>
  <c r="J337" i="12" s="1"/>
  <c r="D337" i="12" s="1"/>
  <c r="O188" i="12"/>
  <c r="J339" i="1"/>
  <c r="J339" i="12" s="1"/>
  <c r="F339" i="12" s="1"/>
  <c r="N188" i="12"/>
  <c r="K188" i="12"/>
  <c r="J357" i="1"/>
  <c r="J357" i="12" s="1"/>
  <c r="D357" i="12" s="1"/>
  <c r="P60" i="12"/>
  <c r="Q79" i="12"/>
  <c r="L79" i="12" s="1"/>
  <c r="N60" i="12"/>
  <c r="Q82" i="12"/>
  <c r="M82" i="12" s="1"/>
  <c r="Q283" i="12"/>
  <c r="L283" i="12" s="1"/>
  <c r="Q294" i="12"/>
  <c r="O294" i="12" s="1"/>
  <c r="J328" i="1"/>
  <c r="J328" i="12" s="1"/>
  <c r="H328" i="12" s="1"/>
  <c r="J275" i="1"/>
  <c r="J275" i="12" s="1"/>
  <c r="O60" i="12"/>
  <c r="J281" i="1"/>
  <c r="J281" i="12" s="1"/>
  <c r="H281" i="12" s="1"/>
  <c r="L60" i="12"/>
  <c r="M60" i="12"/>
  <c r="P151" i="12"/>
  <c r="Q145" i="12"/>
  <c r="M145" i="12" s="1"/>
  <c r="O300" i="12"/>
  <c r="P300" i="12"/>
  <c r="N300" i="12"/>
  <c r="K300" i="12"/>
  <c r="L300" i="12"/>
  <c r="M300" i="12"/>
  <c r="Q226" i="12"/>
  <c r="J358" i="1"/>
  <c r="J358" i="12" s="1"/>
  <c r="M343" i="12"/>
  <c r="N203" i="12"/>
  <c r="Q358" i="12"/>
  <c r="Q238" i="12"/>
  <c r="O238" i="12" s="1"/>
  <c r="O176" i="12"/>
  <c r="K176" i="12"/>
  <c r="N176" i="12"/>
  <c r="M176" i="12"/>
  <c r="L176" i="12"/>
  <c r="P176" i="12"/>
  <c r="J256" i="1"/>
  <c r="J256" i="12" s="1"/>
  <c r="F256" i="12" s="1"/>
  <c r="P183" i="12"/>
  <c r="N348" i="12"/>
  <c r="P348" i="12"/>
  <c r="M348" i="12"/>
  <c r="O348" i="12"/>
  <c r="K348" i="12"/>
  <c r="L348" i="12"/>
  <c r="Q287" i="12"/>
  <c r="N287" i="12" s="1"/>
  <c r="Q328" i="12"/>
  <c r="P328" i="12" s="1"/>
  <c r="Q215" i="12"/>
  <c r="N215" i="12" s="1"/>
  <c r="H329" i="12"/>
  <c r="G329" i="12"/>
  <c r="E329" i="12"/>
  <c r="D329" i="12"/>
  <c r="I329" i="12"/>
  <c r="F329" i="12"/>
  <c r="Q256" i="12"/>
  <c r="P256" i="12" s="1"/>
  <c r="O329" i="12"/>
  <c r="P329" i="12"/>
  <c r="M329" i="12"/>
  <c r="N329" i="12"/>
  <c r="K329" i="12"/>
  <c r="L329" i="12"/>
  <c r="N341" i="12"/>
  <c r="L341" i="12"/>
  <c r="M341" i="12"/>
  <c r="P341" i="12"/>
  <c r="O341" i="12"/>
  <c r="K341" i="12"/>
  <c r="Q62" i="12"/>
  <c r="M62" i="12" s="1"/>
  <c r="Q88" i="12"/>
  <c r="M88" i="12" s="1"/>
  <c r="J317" i="1"/>
  <c r="J317" i="12" s="1"/>
  <c r="G317" i="12" s="1"/>
  <c r="J326" i="1"/>
  <c r="J326" i="12" s="1"/>
  <c r="F326" i="12" s="1"/>
  <c r="J283" i="1"/>
  <c r="J283" i="12" s="1"/>
  <c r="F283" i="12" s="1"/>
  <c r="J294" i="1"/>
  <c r="J294" i="12" s="1"/>
  <c r="H294" i="12" s="1"/>
  <c r="K68" i="12"/>
  <c r="N68" i="12"/>
  <c r="L68" i="12"/>
  <c r="M68" i="12"/>
  <c r="O68" i="12"/>
  <c r="P68" i="12"/>
  <c r="K42" i="12"/>
  <c r="M42" i="12"/>
  <c r="O42" i="12"/>
  <c r="N42" i="12"/>
  <c r="P42" i="12"/>
  <c r="L42" i="12"/>
  <c r="H255" i="12"/>
  <c r="G255" i="12"/>
  <c r="D255" i="12"/>
  <c r="E255" i="12"/>
  <c r="I255" i="12"/>
  <c r="F255" i="12"/>
  <c r="L117" i="12"/>
  <c r="K117" i="12"/>
  <c r="O117" i="12"/>
  <c r="N117" i="12"/>
  <c r="P117" i="12"/>
  <c r="M117" i="12"/>
  <c r="J324" i="1"/>
  <c r="J324" i="12" s="1"/>
  <c r="Q324" i="12"/>
  <c r="O255" i="12"/>
  <c r="P255" i="12"/>
  <c r="L255" i="12"/>
  <c r="M255" i="12"/>
  <c r="K255" i="12"/>
  <c r="N255" i="12"/>
  <c r="L89" i="12"/>
  <c r="M89" i="12"/>
  <c r="O89" i="12"/>
  <c r="P89" i="12"/>
  <c r="N89" i="12"/>
  <c r="K89" i="12"/>
  <c r="J349" i="1"/>
  <c r="J349" i="12" s="1"/>
  <c r="Q314" i="12"/>
  <c r="J314" i="1"/>
  <c r="J314" i="12" s="1"/>
  <c r="Q349" i="12"/>
  <c r="Q317" i="12"/>
  <c r="P51" i="12"/>
  <c r="O66" i="12"/>
  <c r="N66" i="12"/>
  <c r="K66" i="12"/>
  <c r="P66" i="12"/>
  <c r="L66" i="12"/>
  <c r="M66" i="12"/>
  <c r="O153" i="12"/>
  <c r="M153" i="12"/>
  <c r="K153" i="12"/>
  <c r="N153" i="12"/>
  <c r="P153" i="12"/>
  <c r="L153" i="12"/>
  <c r="O354" i="12"/>
  <c r="M354" i="12"/>
  <c r="O29" i="12"/>
  <c r="Q249" i="12"/>
  <c r="M249" i="12" s="1"/>
  <c r="Q355" i="12"/>
  <c r="O355" i="12" s="1"/>
  <c r="Q352" i="12"/>
  <c r="N352" i="12" s="1"/>
  <c r="J338" i="1"/>
  <c r="J338" i="12" s="1"/>
  <c r="G338" i="12" s="1"/>
  <c r="P29" i="12"/>
  <c r="O107" i="12"/>
  <c r="K29" i="12"/>
  <c r="M29" i="12"/>
  <c r="L29" i="12"/>
  <c r="J297" i="1"/>
  <c r="J297" i="12" s="1"/>
  <c r="N107" i="12"/>
  <c r="K107" i="12"/>
  <c r="L107" i="12"/>
  <c r="M107" i="12"/>
  <c r="F237" i="1"/>
  <c r="H237" i="1" s="1"/>
  <c r="Q268" i="12"/>
  <c r="M268" i="12" s="1"/>
  <c r="Q331" i="12"/>
  <c r="O331" i="12" s="1"/>
  <c r="Q201" i="12"/>
  <c r="L201" i="12" s="1"/>
  <c r="Q336" i="12"/>
  <c r="M336" i="12" s="1"/>
  <c r="H284" i="1"/>
  <c r="J284" i="1" s="1"/>
  <c r="J284" i="12" s="1"/>
  <c r="D284" i="12" s="1"/>
  <c r="N103" i="12"/>
  <c r="H311" i="1"/>
  <c r="J311" i="1" s="1"/>
  <c r="J311" i="12" s="1"/>
  <c r="H311" i="12" s="1"/>
  <c r="J355" i="1"/>
  <c r="J355" i="12" s="1"/>
  <c r="I355" i="12" s="1"/>
  <c r="J336" i="1"/>
  <c r="J336" i="12" s="1"/>
  <c r="H336" i="12" s="1"/>
  <c r="Q297" i="12"/>
  <c r="O297" i="12" s="1"/>
  <c r="Q163" i="12"/>
  <c r="M163" i="12" s="1"/>
  <c r="Q143" i="12"/>
  <c r="O143" i="12" s="1"/>
  <c r="J352" i="1"/>
  <c r="J352" i="12" s="1"/>
  <c r="E352" i="12" s="1"/>
  <c r="J272" i="1"/>
  <c r="J272" i="12" s="1"/>
  <c r="O164" i="12"/>
  <c r="P164" i="12"/>
  <c r="K164" i="12"/>
  <c r="M164" i="12"/>
  <c r="N164" i="12"/>
  <c r="L164" i="12"/>
  <c r="Q272" i="12"/>
  <c r="J345" i="1"/>
  <c r="J345" i="12" s="1"/>
  <c r="Q218" i="12"/>
  <c r="Q253" i="12"/>
  <c r="J291" i="1"/>
  <c r="J291" i="12" s="1"/>
  <c r="Q345" i="12"/>
  <c r="Q337" i="12"/>
  <c r="Q338" i="12"/>
  <c r="Q291" i="12"/>
  <c r="N13" i="12"/>
  <c r="M13" i="12"/>
  <c r="L13" i="12"/>
  <c r="P13" i="12"/>
  <c r="K13" i="12"/>
  <c r="O13" i="12"/>
  <c r="P103" i="12"/>
  <c r="Q175" i="12"/>
  <c r="N175" i="12" s="1"/>
  <c r="F235" i="1"/>
  <c r="H235" i="1" s="1"/>
  <c r="F217" i="1"/>
  <c r="H217" i="1" s="1"/>
  <c r="H249" i="1"/>
  <c r="J249" i="1" s="1"/>
  <c r="J249" i="12" s="1"/>
  <c r="H249" i="12" s="1"/>
  <c r="F241" i="1"/>
  <c r="H241" i="1" s="1"/>
  <c r="J241" i="1" s="1"/>
  <c r="J241" i="12" s="1"/>
  <c r="F241" i="12" s="1"/>
  <c r="H302" i="1"/>
  <c r="F229" i="1"/>
  <c r="H229" i="1" s="1"/>
  <c r="F225" i="1"/>
  <c r="H225" i="1" s="1"/>
  <c r="F211" i="1"/>
  <c r="H211" i="1" s="1"/>
  <c r="P311" i="12"/>
  <c r="H215" i="1"/>
  <c r="F213" i="1"/>
  <c r="H213" i="1" s="1"/>
  <c r="F335" i="1"/>
  <c r="I335" i="1"/>
  <c r="Q139" i="12"/>
  <c r="Q47" i="12"/>
  <c r="O47" i="12" s="1"/>
  <c r="Q350" i="12"/>
  <c r="O350" i="12" s="1"/>
  <c r="Q85" i="12"/>
  <c r="O85" i="12" s="1"/>
  <c r="Q149" i="12"/>
  <c r="Q198" i="12"/>
  <c r="O198" i="12" s="1"/>
  <c r="Q113" i="12"/>
  <c r="O113" i="12" s="1"/>
  <c r="K311" i="12"/>
  <c r="Q191" i="12"/>
  <c r="O191" i="12" s="1"/>
  <c r="F333" i="1"/>
  <c r="Q158" i="12"/>
  <c r="O158" i="12" s="1"/>
  <c r="H303" i="1"/>
  <c r="Q347" i="12"/>
  <c r="O347" i="12" s="1"/>
  <c r="Q43" i="12"/>
  <c r="O43" i="12" s="1"/>
  <c r="H342" i="1"/>
  <c r="Q40" i="12"/>
  <c r="O40" i="12" s="1"/>
  <c r="Q302" i="12"/>
  <c r="O302" i="12" s="1"/>
  <c r="H347" i="1"/>
  <c r="H331" i="1"/>
  <c r="H340" i="1"/>
  <c r="H332" i="1"/>
  <c r="H350" i="1"/>
  <c r="O103" i="12"/>
  <c r="L103" i="12"/>
  <c r="K103" i="12"/>
  <c r="Q284" i="12"/>
  <c r="O284" i="12" s="1"/>
  <c r="H287" i="1"/>
  <c r="J287" i="1" s="1"/>
  <c r="J287" i="12" s="1"/>
  <c r="I287" i="12" s="1"/>
  <c r="H268" i="1"/>
  <c r="Q332" i="12"/>
  <c r="O332" i="12" s="1"/>
  <c r="F322" i="1"/>
  <c r="H322" i="1" s="1"/>
  <c r="F244" i="1"/>
  <c r="H244" i="1" s="1"/>
  <c r="H207" i="1"/>
  <c r="J207" i="1" s="1"/>
  <c r="J207" i="12" s="1"/>
  <c r="H207" i="12" s="1"/>
  <c r="O173" i="12"/>
  <c r="L173" i="12"/>
  <c r="P173" i="12"/>
  <c r="N173" i="12"/>
  <c r="K173" i="12"/>
  <c r="Q45" i="12"/>
  <c r="Q212" i="12"/>
  <c r="Q264" i="12"/>
  <c r="O264" i="12" s="1"/>
  <c r="H230" i="1"/>
  <c r="J230" i="1" s="1"/>
  <c r="J230" i="12" s="1"/>
  <c r="E230" i="12" s="1"/>
  <c r="Q44" i="12"/>
  <c r="Q111" i="12"/>
  <c r="Q200" i="12"/>
  <c r="M200" i="12" s="1"/>
  <c r="Q205" i="12"/>
  <c r="M205" i="12" s="1"/>
  <c r="H286" i="1"/>
  <c r="J286" i="1" s="1"/>
  <c r="J286" i="12" s="1"/>
  <c r="D286" i="12" s="1"/>
  <c r="Q75" i="12"/>
  <c r="Q263" i="12"/>
  <c r="O263" i="12" s="1"/>
  <c r="Q118" i="12"/>
  <c r="Q220" i="12"/>
  <c r="M220" i="12" s="1"/>
  <c r="H316" i="1"/>
  <c r="J316" i="1" s="1"/>
  <c r="J316" i="12" s="1"/>
  <c r="F316" i="12" s="1"/>
  <c r="Q109" i="12"/>
  <c r="Q74" i="12"/>
  <c r="M74" i="12" s="1"/>
  <c r="Q155" i="12"/>
  <c r="Q184" i="12"/>
  <c r="Q213" i="12"/>
  <c r="Q165" i="12"/>
  <c r="M165" i="12" s="1"/>
  <c r="H318" i="1"/>
  <c r="J318" i="1" s="1"/>
  <c r="J318" i="12" s="1"/>
  <c r="Q174" i="12"/>
  <c r="M174" i="12" s="1"/>
  <c r="F243" i="1"/>
  <c r="H243" i="1" s="1"/>
  <c r="Q316" i="12"/>
  <c r="O316" i="12" s="1"/>
  <c r="Q189" i="12"/>
  <c r="Q32" i="12"/>
  <c r="F206" i="1"/>
  <c r="H206" i="1" s="1"/>
  <c r="Q84" i="12"/>
  <c r="Q246" i="12"/>
  <c r="M246" i="12" s="1"/>
  <c r="Q209" i="12"/>
  <c r="Q23" i="12"/>
  <c r="H310" i="1"/>
  <c r="J310" i="1" s="1"/>
  <c r="J310" i="12" s="1"/>
  <c r="F310" i="12" s="1"/>
  <c r="Q231" i="12"/>
  <c r="M231" i="12" s="1"/>
  <c r="Q247" i="12"/>
  <c r="M247" i="12" s="1"/>
  <c r="H270" i="1"/>
  <c r="J270" i="1" s="1"/>
  <c r="J270" i="12" s="1"/>
  <c r="Q104" i="12"/>
  <c r="M104" i="12" s="1"/>
  <c r="Q125" i="12"/>
  <c r="M125" i="12" s="1"/>
  <c r="Q202" i="12"/>
  <c r="Q243" i="12"/>
  <c r="M173" i="12"/>
  <c r="Q168" i="12"/>
  <c r="M168" i="12" s="1"/>
  <c r="Q167" i="12"/>
  <c r="Q236" i="12"/>
  <c r="Q320" i="12"/>
  <c r="M320" i="12" s="1"/>
  <c r="Q108" i="12"/>
  <c r="Q186" i="12"/>
  <c r="Q180" i="12"/>
  <c r="Q310" i="12"/>
  <c r="Q91" i="12"/>
  <c r="Q130" i="12"/>
  <c r="O130" i="12" s="1"/>
  <c r="Q162" i="12"/>
  <c r="O162" i="12" s="1"/>
  <c r="Q96" i="12"/>
  <c r="Q295" i="12"/>
  <c r="F247" i="1"/>
  <c r="F312" i="1"/>
  <c r="F231" i="1"/>
  <c r="F306" i="1"/>
  <c r="F251" i="1"/>
  <c r="F232" i="1"/>
  <c r="F212" i="1"/>
  <c r="F220" i="1"/>
  <c r="F209" i="1"/>
  <c r="H209" i="1" s="1"/>
  <c r="H293" i="1"/>
  <c r="H280" i="1"/>
  <c r="H263" i="1"/>
  <c r="Q299" i="12"/>
  <c r="Q195" i="12"/>
  <c r="O195" i="12" s="1"/>
  <c r="H264" i="1"/>
  <c r="Q269" i="12"/>
  <c r="O269" i="12" s="1"/>
  <c r="J279" i="1"/>
  <c r="J279" i="12" s="1"/>
  <c r="F279" i="12" s="1"/>
  <c r="Q270" i="12"/>
  <c r="O270" i="12" s="1"/>
  <c r="Q293" i="12"/>
  <c r="Q179" i="12"/>
  <c r="H265" i="1"/>
  <c r="F325" i="1"/>
  <c r="Q239" i="12"/>
  <c r="Q280" i="12"/>
  <c r="H299" i="1"/>
  <c r="H269" i="1"/>
  <c r="Q318" i="12"/>
  <c r="O318" i="12" s="1"/>
  <c r="Q265" i="12"/>
  <c r="H288" i="1"/>
  <c r="Q308" i="12"/>
  <c r="Q219" i="12"/>
  <c r="F257" i="1"/>
  <c r="H295" i="1"/>
  <c r="Q288" i="12"/>
  <c r="O288" i="12" s="1"/>
  <c r="Q279" i="12"/>
  <c r="O279" i="12" s="1"/>
  <c r="F323" i="1"/>
  <c r="H308" i="1"/>
  <c r="Q159" i="12"/>
  <c r="F289" i="1"/>
  <c r="F261" i="1"/>
  <c r="F282" i="1"/>
  <c r="F258" i="1"/>
  <c r="F259" i="1"/>
  <c r="F266" i="1"/>
  <c r="Q286" i="12"/>
  <c r="F285" i="1"/>
  <c r="Q306" i="12"/>
  <c r="F309" i="1"/>
  <c r="F290" i="1"/>
  <c r="F296" i="1"/>
  <c r="F262" i="1"/>
  <c r="F307" i="1"/>
  <c r="F292" i="1"/>
  <c r="F277" i="1"/>
  <c r="F313" i="1"/>
  <c r="H320" i="1"/>
  <c r="F260" i="1"/>
  <c r="F267" i="1"/>
  <c r="F305" i="1"/>
  <c r="F315" i="1"/>
  <c r="F276" i="1"/>
  <c r="H242" i="1"/>
  <c r="H226" i="1"/>
  <c r="Q181" i="12"/>
  <c r="O181" i="12" s="1"/>
  <c r="Q106" i="12"/>
  <c r="O106" i="12" s="1"/>
  <c r="Q170" i="12"/>
  <c r="Q146" i="12"/>
  <c r="M146" i="12" s="1"/>
  <c r="Q121" i="12"/>
  <c r="O121" i="12" s="1"/>
  <c r="Q24" i="12"/>
  <c r="O24" i="12" s="1"/>
  <c r="Q169" i="12"/>
  <c r="Q100" i="12"/>
  <c r="Q9" i="12"/>
  <c r="Q28" i="12"/>
  <c r="O28" i="12" s="1"/>
  <c r="Q137" i="12"/>
  <c r="O137" i="12" s="1"/>
  <c r="H250" i="1"/>
  <c r="Q58" i="12"/>
  <c r="M58" i="12" s="1"/>
  <c r="Q46" i="12"/>
  <c r="Q76" i="12"/>
  <c r="O76" i="12" s="1"/>
  <c r="Q34" i="12"/>
  <c r="Q225" i="12"/>
  <c r="Q221" i="12"/>
  <c r="F254" i="1"/>
  <c r="Q33" i="12"/>
  <c r="Q142" i="12"/>
  <c r="O142" i="12" s="1"/>
  <c r="Q141" i="12"/>
  <c r="Q208" i="12"/>
  <c r="Q206" i="12"/>
  <c r="Q148" i="12"/>
  <c r="M148" i="12" s="1"/>
  <c r="Q77" i="12"/>
  <c r="M77" i="12" s="1"/>
  <c r="Q17" i="12"/>
  <c r="Q20" i="12"/>
  <c r="M20" i="12" s="1"/>
  <c r="Q132" i="12"/>
  <c r="Q39" i="12"/>
  <c r="Q119" i="12"/>
  <c r="O119" i="12" s="1"/>
  <c r="Q122" i="12"/>
  <c r="M122" i="12" s="1"/>
  <c r="Q11" i="12"/>
  <c r="Q127" i="12"/>
  <c r="Q123" i="12"/>
  <c r="Q161" i="12"/>
  <c r="O161" i="12" s="1"/>
  <c r="Q194" i="12"/>
  <c r="O194" i="12" s="1"/>
  <c r="Q156" i="12"/>
  <c r="O156" i="12" s="1"/>
  <c r="Q105" i="12"/>
  <c r="O105" i="12" s="1"/>
  <c r="Q48" i="12"/>
  <c r="Q124" i="12"/>
  <c r="M124" i="12" s="1"/>
  <c r="Q14" i="12"/>
  <c r="M14" i="12" s="1"/>
  <c r="Q7" i="12"/>
  <c r="O7" i="12" s="1"/>
  <c r="Q187" i="12"/>
  <c r="Q116" i="12"/>
  <c r="Q241" i="12"/>
  <c r="Q182" i="12"/>
  <c r="O182" i="12" s="1"/>
  <c r="Q22" i="12"/>
  <c r="O22" i="12" s="1"/>
  <c r="Q56" i="12"/>
  <c r="O56" i="12" s="1"/>
  <c r="Q37" i="12"/>
  <c r="M37" i="12" s="1"/>
  <c r="Q64" i="12"/>
  <c r="O64" i="12" s="1"/>
  <c r="Q138" i="12"/>
  <c r="O138" i="12" s="1"/>
  <c r="H227" i="1"/>
  <c r="H253" i="1"/>
  <c r="H219" i="1"/>
  <c r="H248" i="1"/>
  <c r="H205" i="1"/>
  <c r="H214" i="1"/>
  <c r="H236" i="1"/>
  <c r="H210" i="1"/>
  <c r="F233" i="1"/>
  <c r="H228" i="1"/>
  <c r="H238" i="1"/>
  <c r="H239" i="1"/>
  <c r="H223" i="1"/>
  <c r="H208" i="1"/>
  <c r="H234" i="1"/>
  <c r="H221" i="1"/>
  <c r="H218" i="1"/>
  <c r="H246" i="1"/>
  <c r="H240" i="1"/>
  <c r="H245" i="1"/>
  <c r="H222" i="1"/>
  <c r="H252" i="1"/>
  <c r="H216" i="1"/>
  <c r="H224" i="1"/>
  <c r="E2" i="7"/>
  <c r="O81" i="12" l="1"/>
  <c r="N311" i="12"/>
  <c r="N275" i="12"/>
  <c r="E348" i="12"/>
  <c r="L311" i="12"/>
  <c r="E271" i="12"/>
  <c r="D271" i="12"/>
  <c r="G271" i="12"/>
  <c r="L151" i="12"/>
  <c r="L275" i="12"/>
  <c r="N151" i="12"/>
  <c r="M275" i="12"/>
  <c r="F348" i="12"/>
  <c r="I348" i="12"/>
  <c r="M311" i="12"/>
  <c r="K81" i="12"/>
  <c r="O151" i="12"/>
  <c r="K275" i="12"/>
  <c r="G348" i="12"/>
  <c r="N81" i="12"/>
  <c r="K151" i="12"/>
  <c r="P275" i="12"/>
  <c r="D348" i="12"/>
  <c r="O274" i="12"/>
  <c r="L339" i="12"/>
  <c r="I354" i="12"/>
  <c r="M190" i="12"/>
  <c r="L31" i="12"/>
  <c r="O31" i="12"/>
  <c r="P31" i="12"/>
  <c r="F354" i="12"/>
  <c r="N31" i="12"/>
  <c r="H354" i="12"/>
  <c r="M303" i="12"/>
  <c r="N303" i="12"/>
  <c r="L190" i="12"/>
  <c r="D354" i="12"/>
  <c r="K303" i="12"/>
  <c r="N190" i="12"/>
  <c r="K190" i="12"/>
  <c r="G354" i="12"/>
  <c r="O303" i="12"/>
  <c r="O190" i="12"/>
  <c r="P303" i="12"/>
  <c r="M31" i="12"/>
  <c r="F321" i="12"/>
  <c r="M224" i="12"/>
  <c r="G321" i="12"/>
  <c r="L224" i="12"/>
  <c r="N224" i="12"/>
  <c r="K224" i="12"/>
  <c r="K274" i="12"/>
  <c r="E321" i="12"/>
  <c r="O233" i="12"/>
  <c r="O224" i="12"/>
  <c r="D321" i="12"/>
  <c r="P287" i="12"/>
  <c r="P233" i="12"/>
  <c r="I321" i="12"/>
  <c r="O287" i="12"/>
  <c r="H343" i="12"/>
  <c r="P326" i="12"/>
  <c r="I343" i="12"/>
  <c r="F343" i="12"/>
  <c r="D343" i="12"/>
  <c r="E343" i="12"/>
  <c r="O51" i="12"/>
  <c r="P319" i="12"/>
  <c r="N321" i="12"/>
  <c r="D364" i="12"/>
  <c r="M51" i="12"/>
  <c r="K240" i="12"/>
  <c r="P321" i="12"/>
  <c r="K281" i="12"/>
  <c r="L51" i="12"/>
  <c r="N240" i="12"/>
  <c r="M321" i="12"/>
  <c r="O183" i="12"/>
  <c r="K319" i="12"/>
  <c r="L319" i="12"/>
  <c r="O319" i="12"/>
  <c r="P240" i="12"/>
  <c r="L321" i="12"/>
  <c r="G364" i="12"/>
  <c r="N183" i="12"/>
  <c r="M319" i="12"/>
  <c r="L240" i="12"/>
  <c r="E364" i="12"/>
  <c r="N51" i="12"/>
  <c r="M183" i="12"/>
  <c r="L183" i="12"/>
  <c r="M240" i="12"/>
  <c r="I364" i="12"/>
  <c r="P360" i="12"/>
  <c r="K354" i="12"/>
  <c r="L360" i="12"/>
  <c r="P354" i="12"/>
  <c r="L354" i="12"/>
  <c r="K360" i="12"/>
  <c r="M360" i="12"/>
  <c r="K339" i="12"/>
  <c r="M52" i="12"/>
  <c r="F271" i="12"/>
  <c r="P339" i="12"/>
  <c r="I271" i="12"/>
  <c r="N339" i="12"/>
  <c r="N52" i="12"/>
  <c r="O339" i="12"/>
  <c r="L52" i="12"/>
  <c r="P52" i="12"/>
  <c r="N326" i="12"/>
  <c r="O281" i="12"/>
  <c r="P281" i="12"/>
  <c r="M281" i="12"/>
  <c r="L326" i="12"/>
  <c r="F301" i="12"/>
  <c r="O364" i="12"/>
  <c r="O326" i="12"/>
  <c r="K364" i="12"/>
  <c r="N65" i="12"/>
  <c r="M326" i="12"/>
  <c r="N281" i="12"/>
  <c r="M356" i="12"/>
  <c r="O65" i="12"/>
  <c r="P203" i="12"/>
  <c r="M203" i="12"/>
  <c r="I356" i="12"/>
  <c r="I301" i="12"/>
  <c r="D356" i="12"/>
  <c r="F356" i="12"/>
  <c r="L203" i="12"/>
  <c r="H341" i="12"/>
  <c r="H301" i="12"/>
  <c r="E356" i="12"/>
  <c r="M351" i="12"/>
  <c r="K203" i="12"/>
  <c r="D301" i="12"/>
  <c r="G356" i="12"/>
  <c r="G274" i="12"/>
  <c r="G301" i="12"/>
  <c r="O343" i="12"/>
  <c r="M364" i="12"/>
  <c r="L343" i="12"/>
  <c r="L364" i="12"/>
  <c r="K343" i="12"/>
  <c r="P298" i="12"/>
  <c r="N343" i="12"/>
  <c r="P364" i="12"/>
  <c r="O356" i="12"/>
  <c r="K287" i="12"/>
  <c r="N356" i="12"/>
  <c r="L287" i="12"/>
  <c r="M287" i="12"/>
  <c r="L356" i="12"/>
  <c r="K233" i="12"/>
  <c r="K215" i="12"/>
  <c r="M215" i="12"/>
  <c r="M65" i="12"/>
  <c r="L274" i="12"/>
  <c r="L233" i="12"/>
  <c r="L215" i="12"/>
  <c r="H256" i="12"/>
  <c r="P65" i="12"/>
  <c r="P274" i="12"/>
  <c r="K356" i="12"/>
  <c r="E351" i="12"/>
  <c r="I256" i="12"/>
  <c r="F351" i="12"/>
  <c r="E281" i="12"/>
  <c r="N233" i="12"/>
  <c r="K65" i="12"/>
  <c r="M274" i="12"/>
  <c r="M50" i="12"/>
  <c r="N298" i="12"/>
  <c r="N367" i="12"/>
  <c r="O298" i="12"/>
  <c r="P294" i="12"/>
  <c r="K367" i="12"/>
  <c r="M298" i="12"/>
  <c r="L294" i="12"/>
  <c r="L367" i="12"/>
  <c r="L298" i="12"/>
  <c r="O367" i="12"/>
  <c r="L67" i="12"/>
  <c r="O80" i="12"/>
  <c r="F319" i="12"/>
  <c r="E298" i="12"/>
  <c r="D319" i="12"/>
  <c r="E319" i="12"/>
  <c r="G319" i="12"/>
  <c r="L197" i="12"/>
  <c r="I319" i="12"/>
  <c r="K197" i="12"/>
  <c r="N197" i="12"/>
  <c r="P197" i="12"/>
  <c r="O197" i="12"/>
  <c r="M294" i="12"/>
  <c r="D341" i="12"/>
  <c r="I341" i="12"/>
  <c r="N294" i="12"/>
  <c r="L351" i="12"/>
  <c r="I281" i="12"/>
  <c r="F281" i="12"/>
  <c r="K294" i="12"/>
  <c r="K351" i="12"/>
  <c r="I351" i="12"/>
  <c r="G281" i="12"/>
  <c r="O351" i="12"/>
  <c r="G351" i="12"/>
  <c r="L81" i="12"/>
  <c r="N351" i="12"/>
  <c r="D351" i="12"/>
  <c r="D281" i="12"/>
  <c r="M81" i="12"/>
  <c r="G341" i="12"/>
  <c r="F341" i="12"/>
  <c r="O271" i="12"/>
  <c r="M271" i="12"/>
  <c r="N271" i="12"/>
  <c r="K271" i="12"/>
  <c r="L271" i="12"/>
  <c r="P271" i="12"/>
  <c r="D367" i="12"/>
  <c r="F367" i="12"/>
  <c r="H367" i="12"/>
  <c r="I367" i="12"/>
  <c r="G367" i="12"/>
  <c r="E367" i="12"/>
  <c r="M67" i="12"/>
  <c r="M166" i="12"/>
  <c r="N80" i="12"/>
  <c r="N166" i="12"/>
  <c r="K80" i="12"/>
  <c r="N67" i="12"/>
  <c r="L166" i="12"/>
  <c r="M80" i="12"/>
  <c r="K67" i="12"/>
  <c r="P166" i="12"/>
  <c r="P80" i="12"/>
  <c r="P67" i="12"/>
  <c r="K166" i="12"/>
  <c r="F338" i="12"/>
  <c r="E326" i="12"/>
  <c r="I326" i="12"/>
  <c r="L342" i="12"/>
  <c r="D326" i="12"/>
  <c r="K342" i="12"/>
  <c r="N342" i="12"/>
  <c r="G326" i="12"/>
  <c r="K256" i="12"/>
  <c r="P342" i="12"/>
  <c r="O342" i="12"/>
  <c r="H326" i="12"/>
  <c r="M140" i="12"/>
  <c r="K140" i="12"/>
  <c r="N140" i="12"/>
  <c r="L140" i="12"/>
  <c r="O140" i="12"/>
  <c r="M357" i="12"/>
  <c r="D274" i="12"/>
  <c r="P357" i="12"/>
  <c r="F274" i="12"/>
  <c r="N234" i="12"/>
  <c r="L357" i="12"/>
  <c r="G298" i="12"/>
  <c r="O234" i="12"/>
  <c r="E337" i="12"/>
  <c r="O357" i="12"/>
  <c r="H298" i="12"/>
  <c r="K357" i="12"/>
  <c r="I274" i="12"/>
  <c r="F298" i="12"/>
  <c r="E274" i="12"/>
  <c r="D298" i="12"/>
  <c r="O301" i="12"/>
  <c r="N301" i="12"/>
  <c r="K301" i="12"/>
  <c r="L301" i="12"/>
  <c r="P301" i="12"/>
  <c r="M301" i="12"/>
  <c r="N222" i="12"/>
  <c r="L222" i="12"/>
  <c r="M222" i="12"/>
  <c r="O222" i="12"/>
  <c r="K222" i="12"/>
  <c r="P222" i="12"/>
  <c r="N238" i="12"/>
  <c r="O145" i="12"/>
  <c r="P234" i="12"/>
  <c r="H337" i="12"/>
  <c r="F337" i="12"/>
  <c r="L82" i="12"/>
  <c r="N62" i="12"/>
  <c r="G337" i="12"/>
  <c r="P82" i="12"/>
  <c r="K234" i="12"/>
  <c r="I337" i="12"/>
  <c r="L234" i="12"/>
  <c r="P62" i="12"/>
  <c r="F317" i="12"/>
  <c r="K145" i="12"/>
  <c r="N355" i="12"/>
  <c r="P50" i="12"/>
  <c r="L145" i="12"/>
  <c r="L50" i="12"/>
  <c r="K50" i="12"/>
  <c r="K238" i="12"/>
  <c r="N145" i="12"/>
  <c r="N50" i="12"/>
  <c r="P238" i="12"/>
  <c r="P145" i="12"/>
  <c r="L238" i="12"/>
  <c r="N256" i="12"/>
  <c r="I317" i="12"/>
  <c r="L256" i="12"/>
  <c r="P79" i="12"/>
  <c r="K79" i="12"/>
  <c r="O256" i="12"/>
  <c r="N79" i="12"/>
  <c r="E317" i="12"/>
  <c r="D317" i="12"/>
  <c r="M256" i="12"/>
  <c r="O79" i="12"/>
  <c r="H317" i="12"/>
  <c r="M79" i="12"/>
  <c r="I339" i="12"/>
  <c r="H339" i="12"/>
  <c r="G357" i="12"/>
  <c r="M355" i="12"/>
  <c r="G339" i="12"/>
  <c r="L355" i="12"/>
  <c r="E339" i="12"/>
  <c r="M238" i="12"/>
  <c r="N328" i="12"/>
  <c r="I328" i="12"/>
  <c r="D339" i="12"/>
  <c r="O328" i="12"/>
  <c r="F328" i="12"/>
  <c r="M328" i="12"/>
  <c r="G283" i="12"/>
  <c r="G328" i="12"/>
  <c r="K328" i="12"/>
  <c r="E328" i="12"/>
  <c r="L328" i="12"/>
  <c r="D328" i="12"/>
  <c r="L88" i="12"/>
  <c r="E338" i="12"/>
  <c r="E357" i="12"/>
  <c r="G256" i="12"/>
  <c r="H338" i="12"/>
  <c r="N283" i="12"/>
  <c r="O215" i="12"/>
  <c r="I338" i="12"/>
  <c r="I357" i="12"/>
  <c r="E256" i="12"/>
  <c r="H357" i="12"/>
  <c r="D256" i="12"/>
  <c r="F357" i="12"/>
  <c r="D338" i="12"/>
  <c r="P215" i="12"/>
  <c r="I283" i="12"/>
  <c r="D283" i="12"/>
  <c r="E283" i="12"/>
  <c r="H283" i="12"/>
  <c r="K355" i="12"/>
  <c r="O283" i="12"/>
  <c r="P88" i="12"/>
  <c r="P283" i="12"/>
  <c r="K82" i="12"/>
  <c r="L62" i="12"/>
  <c r="N88" i="12"/>
  <c r="M283" i="12"/>
  <c r="N82" i="12"/>
  <c r="K62" i="12"/>
  <c r="O88" i="12"/>
  <c r="O62" i="12"/>
  <c r="K88" i="12"/>
  <c r="K283" i="12"/>
  <c r="O82" i="12"/>
  <c r="H275" i="12"/>
  <c r="I275" i="12"/>
  <c r="G275" i="12"/>
  <c r="F275" i="12"/>
  <c r="D275" i="12"/>
  <c r="E275" i="12"/>
  <c r="P355" i="12"/>
  <c r="D352" i="12"/>
  <c r="H358" i="12"/>
  <c r="D358" i="12"/>
  <c r="E358" i="12"/>
  <c r="F358" i="12"/>
  <c r="G358" i="12"/>
  <c r="I358" i="12"/>
  <c r="K226" i="12"/>
  <c r="L226" i="12"/>
  <c r="O226" i="12"/>
  <c r="N226" i="12"/>
  <c r="P226" i="12"/>
  <c r="M226" i="12"/>
  <c r="K358" i="12"/>
  <c r="N358" i="12"/>
  <c r="L358" i="12"/>
  <c r="M358" i="12"/>
  <c r="P358" i="12"/>
  <c r="O358" i="12"/>
  <c r="P249" i="12"/>
  <c r="K249" i="12"/>
  <c r="L249" i="12"/>
  <c r="O249" i="12"/>
  <c r="N249" i="12"/>
  <c r="F294" i="12"/>
  <c r="E294" i="12"/>
  <c r="D294" i="12"/>
  <c r="I294" i="12"/>
  <c r="G294" i="12"/>
  <c r="N317" i="12"/>
  <c r="O317" i="12"/>
  <c r="L317" i="12"/>
  <c r="M317" i="12"/>
  <c r="K317" i="12"/>
  <c r="P317" i="12"/>
  <c r="M349" i="12"/>
  <c r="P349" i="12"/>
  <c r="O349" i="12"/>
  <c r="K349" i="12"/>
  <c r="L349" i="12"/>
  <c r="N349" i="12"/>
  <c r="F314" i="12"/>
  <c r="D314" i="12"/>
  <c r="E314" i="12"/>
  <c r="G314" i="12"/>
  <c r="H314" i="12"/>
  <c r="I314" i="12"/>
  <c r="D324" i="12"/>
  <c r="F324" i="12"/>
  <c r="H324" i="12"/>
  <c r="E324" i="12"/>
  <c r="I324" i="12"/>
  <c r="G324" i="12"/>
  <c r="K314" i="12"/>
  <c r="M314" i="12"/>
  <c r="N314" i="12"/>
  <c r="P314" i="12"/>
  <c r="O314" i="12"/>
  <c r="L314" i="12"/>
  <c r="O324" i="12"/>
  <c r="M324" i="12"/>
  <c r="N324" i="12"/>
  <c r="L324" i="12"/>
  <c r="K324" i="12"/>
  <c r="P324" i="12"/>
  <c r="I349" i="12"/>
  <c r="H349" i="12"/>
  <c r="E349" i="12"/>
  <c r="D349" i="12"/>
  <c r="G349" i="12"/>
  <c r="F349" i="12"/>
  <c r="P352" i="12"/>
  <c r="L175" i="12"/>
  <c r="K175" i="12"/>
  <c r="O175" i="12"/>
  <c r="P175" i="12"/>
  <c r="L352" i="12"/>
  <c r="K352" i="12"/>
  <c r="O352" i="12"/>
  <c r="M352" i="12"/>
  <c r="N268" i="12"/>
  <c r="P268" i="12"/>
  <c r="K268" i="12"/>
  <c r="L268" i="12"/>
  <c r="O268" i="12"/>
  <c r="H355" i="12"/>
  <c r="P201" i="12"/>
  <c r="G355" i="12"/>
  <c r="O201" i="12"/>
  <c r="D355" i="12"/>
  <c r="N201" i="12"/>
  <c r="E355" i="12"/>
  <c r="M201" i="12"/>
  <c r="F355" i="12"/>
  <c r="K201" i="12"/>
  <c r="F352" i="12"/>
  <c r="I336" i="12"/>
  <c r="F336" i="12"/>
  <c r="G336" i="12"/>
  <c r="D336" i="12"/>
  <c r="E336" i="12"/>
  <c r="M331" i="12"/>
  <c r="N331" i="12"/>
  <c r="L331" i="12"/>
  <c r="K331" i="12"/>
  <c r="P331" i="12"/>
  <c r="O336" i="12"/>
  <c r="N336" i="12"/>
  <c r="N163" i="12"/>
  <c r="K336" i="12"/>
  <c r="L163" i="12"/>
  <c r="L336" i="12"/>
  <c r="K163" i="12"/>
  <c r="P336" i="12"/>
  <c r="O163" i="12"/>
  <c r="P163" i="12"/>
  <c r="G297" i="12"/>
  <c r="D297" i="12"/>
  <c r="H297" i="12"/>
  <c r="E297" i="12"/>
  <c r="I297" i="12"/>
  <c r="F297" i="12"/>
  <c r="H352" i="12"/>
  <c r="I352" i="12"/>
  <c r="G352" i="12"/>
  <c r="P297" i="12"/>
  <c r="K297" i="12"/>
  <c r="N297" i="12"/>
  <c r="L297" i="12"/>
  <c r="M297" i="12"/>
  <c r="N143" i="12"/>
  <c r="M143" i="12"/>
  <c r="P143" i="12"/>
  <c r="L143" i="12"/>
  <c r="K143" i="12"/>
  <c r="M175" i="12"/>
  <c r="O291" i="12"/>
  <c r="L291" i="12"/>
  <c r="P291" i="12"/>
  <c r="M291" i="12"/>
  <c r="N291" i="12"/>
  <c r="K291" i="12"/>
  <c r="M338" i="12"/>
  <c r="L338" i="12"/>
  <c r="O338" i="12"/>
  <c r="K338" i="12"/>
  <c r="P338" i="12"/>
  <c r="N338" i="12"/>
  <c r="H345" i="12"/>
  <c r="E345" i="12"/>
  <c r="D345" i="12"/>
  <c r="G345" i="12"/>
  <c r="I345" i="12"/>
  <c r="F345" i="12"/>
  <c r="L337" i="12"/>
  <c r="P337" i="12"/>
  <c r="M337" i="12"/>
  <c r="O337" i="12"/>
  <c r="N337" i="12"/>
  <c r="K337" i="12"/>
  <c r="F291" i="12"/>
  <c r="H291" i="12"/>
  <c r="G291" i="12"/>
  <c r="D291" i="12"/>
  <c r="E291" i="12"/>
  <c r="I291" i="12"/>
  <c r="O272" i="12"/>
  <c r="P272" i="12"/>
  <c r="N272" i="12"/>
  <c r="K272" i="12"/>
  <c r="L272" i="12"/>
  <c r="M272" i="12"/>
  <c r="K345" i="12"/>
  <c r="P345" i="12"/>
  <c r="N345" i="12"/>
  <c r="O345" i="12"/>
  <c r="L345" i="12"/>
  <c r="M345" i="12"/>
  <c r="O253" i="12"/>
  <c r="N253" i="12"/>
  <c r="L253" i="12"/>
  <c r="K253" i="12"/>
  <c r="P253" i="12"/>
  <c r="M253" i="12"/>
  <c r="K218" i="12"/>
  <c r="L218" i="12"/>
  <c r="N218" i="12"/>
  <c r="O218" i="12"/>
  <c r="P218" i="12"/>
  <c r="M218" i="12"/>
  <c r="H272" i="12"/>
  <c r="I272" i="12"/>
  <c r="G272" i="12"/>
  <c r="D272" i="12"/>
  <c r="E272" i="12"/>
  <c r="F272" i="12"/>
  <c r="F311" i="12"/>
  <c r="G311" i="12"/>
  <c r="E311" i="12"/>
  <c r="J302" i="1"/>
  <c r="J302" i="12" s="1"/>
  <c r="H302" i="12" s="1"/>
  <c r="D311" i="12"/>
  <c r="I311" i="12"/>
  <c r="F284" i="12"/>
  <c r="E284" i="12"/>
  <c r="H284" i="12"/>
  <c r="G284" i="12"/>
  <c r="I284" i="12"/>
  <c r="J215" i="1"/>
  <c r="J215" i="12" s="1"/>
  <c r="H215" i="12" s="1"/>
  <c r="J268" i="1"/>
  <c r="J268" i="12" s="1"/>
  <c r="H268" i="12" s="1"/>
  <c r="L149" i="12"/>
  <c r="K149" i="12"/>
  <c r="P149" i="12"/>
  <c r="N149" i="12"/>
  <c r="M149" i="12"/>
  <c r="L139" i="12"/>
  <c r="K139" i="12"/>
  <c r="P139" i="12"/>
  <c r="M139" i="12"/>
  <c r="N139" i="12"/>
  <c r="L40" i="12"/>
  <c r="K40" i="12"/>
  <c r="P40" i="12"/>
  <c r="N40" i="12"/>
  <c r="M40" i="12"/>
  <c r="L347" i="12"/>
  <c r="K347" i="12"/>
  <c r="P347" i="12"/>
  <c r="N347" i="12"/>
  <c r="M347" i="12"/>
  <c r="E249" i="12"/>
  <c r="G249" i="12"/>
  <c r="I249" i="12"/>
  <c r="D249" i="12"/>
  <c r="F249" i="12"/>
  <c r="J347" i="1"/>
  <c r="J347" i="12" s="1"/>
  <c r="H347" i="12" s="1"/>
  <c r="K113" i="12"/>
  <c r="L113" i="12"/>
  <c r="P113" i="12"/>
  <c r="N113" i="12"/>
  <c r="M113" i="12"/>
  <c r="K85" i="12"/>
  <c r="L85" i="12"/>
  <c r="M85" i="12"/>
  <c r="P85" i="12"/>
  <c r="N85" i="12"/>
  <c r="H287" i="12"/>
  <c r="D287" i="12"/>
  <c r="E287" i="12"/>
  <c r="F287" i="12"/>
  <c r="J340" i="1"/>
  <c r="J340" i="12" s="1"/>
  <c r="H340" i="12" s="1"/>
  <c r="J342" i="1"/>
  <c r="J342" i="12" s="1"/>
  <c r="H342" i="12" s="1"/>
  <c r="J303" i="1"/>
  <c r="J303" i="12" s="1"/>
  <c r="J350" i="1"/>
  <c r="J350" i="12" s="1"/>
  <c r="H350" i="12" s="1"/>
  <c r="G287" i="12"/>
  <c r="K302" i="12"/>
  <c r="L302" i="12"/>
  <c r="M302" i="12"/>
  <c r="P302" i="12"/>
  <c r="N302" i="12"/>
  <c r="K198" i="12"/>
  <c r="L198" i="12"/>
  <c r="N198" i="12"/>
  <c r="P198" i="12"/>
  <c r="M198" i="12"/>
  <c r="K350" i="12"/>
  <c r="L350" i="12"/>
  <c r="P350" i="12"/>
  <c r="N350" i="12"/>
  <c r="M350" i="12"/>
  <c r="H335" i="1"/>
  <c r="M284" i="12"/>
  <c r="L284" i="12"/>
  <c r="K284" i="12"/>
  <c r="N284" i="12"/>
  <c r="P284" i="12"/>
  <c r="Q340" i="12"/>
  <c r="O340" i="12" s="1"/>
  <c r="K158" i="12"/>
  <c r="L158" i="12"/>
  <c r="N158" i="12"/>
  <c r="M158" i="12"/>
  <c r="P158" i="12"/>
  <c r="K332" i="12"/>
  <c r="L332" i="12"/>
  <c r="N332" i="12"/>
  <c r="M332" i="12"/>
  <c r="P332" i="12"/>
  <c r="J332" i="1"/>
  <c r="J332" i="12" s="1"/>
  <c r="H332" i="12" s="1"/>
  <c r="J331" i="1"/>
  <c r="J331" i="12" s="1"/>
  <c r="H331" i="12" s="1"/>
  <c r="Q333" i="12"/>
  <c r="O333" i="12" s="1"/>
  <c r="L43" i="12"/>
  <c r="K43" i="12"/>
  <c r="M43" i="12"/>
  <c r="P43" i="12"/>
  <c r="N43" i="12"/>
  <c r="L47" i="12"/>
  <c r="K47" i="12"/>
  <c r="P47" i="12"/>
  <c r="N47" i="12"/>
  <c r="M47" i="12"/>
  <c r="Q335" i="12"/>
  <c r="O335" i="12" s="1"/>
  <c r="H333" i="1"/>
  <c r="K191" i="12"/>
  <c r="L191" i="12"/>
  <c r="N191" i="12"/>
  <c r="M191" i="12"/>
  <c r="P191" i="12"/>
  <c r="O149" i="12"/>
  <c r="O139" i="12"/>
  <c r="P206" i="12"/>
  <c r="L206" i="12"/>
  <c r="K206" i="12"/>
  <c r="N206" i="12"/>
  <c r="P33" i="12"/>
  <c r="K33" i="12"/>
  <c r="N33" i="12"/>
  <c r="L33" i="12"/>
  <c r="K46" i="12"/>
  <c r="N46" i="12"/>
  <c r="L46" i="12"/>
  <c r="P46" i="12"/>
  <c r="K9" i="12"/>
  <c r="N9" i="12"/>
  <c r="L9" i="12"/>
  <c r="P9" i="12"/>
  <c r="M9" i="12"/>
  <c r="K44" i="12"/>
  <c r="P44" i="12"/>
  <c r="N44" i="12"/>
  <c r="L44" i="12"/>
  <c r="Q244" i="12"/>
  <c r="O244" i="12" s="1"/>
  <c r="H277" i="1"/>
  <c r="Q296" i="12"/>
  <c r="O296" i="12" s="1"/>
  <c r="Q93" i="12"/>
  <c r="O93" i="12" s="1"/>
  <c r="J293" i="1"/>
  <c r="J293" i="12" s="1"/>
  <c r="H293" i="12" s="1"/>
  <c r="H231" i="1"/>
  <c r="J231" i="1" s="1"/>
  <c r="J231" i="12" s="1"/>
  <c r="P91" i="12"/>
  <c r="N91" i="12"/>
  <c r="K91" i="12"/>
  <c r="L91" i="12"/>
  <c r="M91" i="12"/>
  <c r="O108" i="12"/>
  <c r="O167" i="12"/>
  <c r="Q152" i="12"/>
  <c r="O152" i="12" s="1"/>
  <c r="O32" i="12"/>
  <c r="O148" i="12"/>
  <c r="Q15" i="12"/>
  <c r="O15" i="12" s="1"/>
  <c r="I286" i="12"/>
  <c r="H318" i="12"/>
  <c r="Q217" i="12"/>
  <c r="O217" i="12" s="1"/>
  <c r="O109" i="12"/>
  <c r="O75" i="12"/>
  <c r="M44" i="12"/>
  <c r="H230" i="12"/>
  <c r="N138" i="12"/>
  <c r="K138" i="12"/>
  <c r="L138" i="12"/>
  <c r="P138" i="12"/>
  <c r="M138" i="12"/>
  <c r="P109" i="12"/>
  <c r="K109" i="12"/>
  <c r="N109" i="12"/>
  <c r="L109" i="12"/>
  <c r="L116" i="12"/>
  <c r="N116" i="12"/>
  <c r="K116" i="12"/>
  <c r="P116" i="12"/>
  <c r="M116" i="12"/>
  <c r="M48" i="12"/>
  <c r="K48" i="12"/>
  <c r="N48" i="12"/>
  <c r="L48" i="12"/>
  <c r="P48" i="12"/>
  <c r="O123" i="12"/>
  <c r="N123" i="12"/>
  <c r="P123" i="12"/>
  <c r="L123" i="12"/>
  <c r="K123" i="12"/>
  <c r="P132" i="12"/>
  <c r="L132" i="12"/>
  <c r="K132" i="12"/>
  <c r="N132" i="12"/>
  <c r="M132" i="12"/>
  <c r="M208" i="12"/>
  <c r="K208" i="12"/>
  <c r="P208" i="12"/>
  <c r="N208" i="12"/>
  <c r="L208" i="12"/>
  <c r="P111" i="12"/>
  <c r="N111" i="12"/>
  <c r="K111" i="12"/>
  <c r="L111" i="12"/>
  <c r="K189" i="12"/>
  <c r="N189" i="12"/>
  <c r="P189" i="12"/>
  <c r="L189" i="12"/>
  <c r="N155" i="12"/>
  <c r="P155" i="12"/>
  <c r="K155" i="12"/>
  <c r="L155" i="12"/>
  <c r="N306" i="12"/>
  <c r="K306" i="12"/>
  <c r="P306" i="12"/>
  <c r="L306" i="12"/>
  <c r="K286" i="12"/>
  <c r="N286" i="12"/>
  <c r="L286" i="12"/>
  <c r="P286" i="12"/>
  <c r="K159" i="12"/>
  <c r="P159" i="12"/>
  <c r="L159" i="12"/>
  <c r="N159" i="12"/>
  <c r="M159" i="12"/>
  <c r="L219" i="12"/>
  <c r="P219" i="12"/>
  <c r="K219" i="12"/>
  <c r="N219" i="12"/>
  <c r="M219" i="12"/>
  <c r="L179" i="12"/>
  <c r="N179" i="12"/>
  <c r="K179" i="12"/>
  <c r="P179" i="12"/>
  <c r="M179" i="12"/>
  <c r="I270" i="12"/>
  <c r="E270" i="12"/>
  <c r="D270" i="12"/>
  <c r="G270" i="12"/>
  <c r="H312" i="1"/>
  <c r="J312" i="1" s="1"/>
  <c r="J312" i="12" s="1"/>
  <c r="F312" i="12" s="1"/>
  <c r="L310" i="12"/>
  <c r="K310" i="12"/>
  <c r="N310" i="12"/>
  <c r="P310" i="12"/>
  <c r="M310" i="12"/>
  <c r="M286" i="12"/>
  <c r="O168" i="12"/>
  <c r="O125" i="12"/>
  <c r="O231" i="12"/>
  <c r="I207" i="12"/>
  <c r="O179" i="12"/>
  <c r="Q207" i="12"/>
  <c r="O207" i="12" s="1"/>
  <c r="O48" i="12"/>
  <c r="M123" i="12"/>
  <c r="O205" i="12"/>
  <c r="O219" i="12"/>
  <c r="O44" i="12"/>
  <c r="M33" i="12"/>
  <c r="M46" i="12"/>
  <c r="M241" i="12"/>
  <c r="L241" i="12"/>
  <c r="N241" i="12"/>
  <c r="K241" i="12"/>
  <c r="P241" i="12"/>
  <c r="E241" i="12"/>
  <c r="G241" i="12"/>
  <c r="I241" i="12"/>
  <c r="L213" i="12"/>
  <c r="K213" i="12"/>
  <c r="N213" i="12"/>
  <c r="P213" i="12"/>
  <c r="P187" i="12"/>
  <c r="K187" i="12"/>
  <c r="L187" i="12"/>
  <c r="N187" i="12"/>
  <c r="L184" i="12"/>
  <c r="K184" i="12"/>
  <c r="N184" i="12"/>
  <c r="P184" i="12"/>
  <c r="K127" i="12"/>
  <c r="L127" i="12"/>
  <c r="N127" i="12"/>
  <c r="P127" i="12"/>
  <c r="N243" i="12"/>
  <c r="K243" i="12"/>
  <c r="L243" i="12"/>
  <c r="P243" i="12"/>
  <c r="P236" i="12"/>
  <c r="N236" i="12"/>
  <c r="L236" i="12"/>
  <c r="K236" i="12"/>
  <c r="K221" i="12"/>
  <c r="L221" i="12"/>
  <c r="N221" i="12"/>
  <c r="P221" i="12"/>
  <c r="O58" i="12"/>
  <c r="L58" i="12"/>
  <c r="P58" i="12"/>
  <c r="K58" i="12"/>
  <c r="N58" i="12"/>
  <c r="N100" i="12"/>
  <c r="P100" i="12"/>
  <c r="L100" i="12"/>
  <c r="K100" i="12"/>
  <c r="M100" i="12"/>
  <c r="N146" i="12"/>
  <c r="K146" i="12"/>
  <c r="P146" i="12"/>
  <c r="L146" i="12"/>
  <c r="Q230" i="12"/>
  <c r="O230" i="12" s="1"/>
  <c r="Q90" i="12"/>
  <c r="O90" i="12" s="1"/>
  <c r="P308" i="12"/>
  <c r="K308" i="12"/>
  <c r="N308" i="12"/>
  <c r="L308" i="12"/>
  <c r="M308" i="12"/>
  <c r="G318" i="12"/>
  <c r="D318" i="12"/>
  <c r="I318" i="12"/>
  <c r="E318" i="12"/>
  <c r="K180" i="12"/>
  <c r="P180" i="12"/>
  <c r="N180" i="12"/>
  <c r="L180" i="12"/>
  <c r="M180" i="12"/>
  <c r="M206" i="12"/>
  <c r="O122" i="12"/>
  <c r="O46" i="12"/>
  <c r="M182" i="12"/>
  <c r="O310" i="12"/>
  <c r="M189" i="12"/>
  <c r="H241" i="12"/>
  <c r="P316" i="12"/>
  <c r="N316" i="12"/>
  <c r="K316" i="12"/>
  <c r="L316" i="12"/>
  <c r="M316" i="12"/>
  <c r="O165" i="12"/>
  <c r="Q258" i="12"/>
  <c r="O258" i="12" s="1"/>
  <c r="O146" i="12"/>
  <c r="M127" i="12"/>
  <c r="O127" i="12"/>
  <c r="G286" i="12"/>
  <c r="M76" i="12"/>
  <c r="L200" i="12"/>
  <c r="P200" i="12"/>
  <c r="K200" i="12"/>
  <c r="N200" i="12"/>
  <c r="L39" i="12"/>
  <c r="N39" i="12"/>
  <c r="P39" i="12"/>
  <c r="K39" i="12"/>
  <c r="M39" i="12"/>
  <c r="N37" i="12"/>
  <c r="K37" i="12"/>
  <c r="P37" i="12"/>
  <c r="L37" i="12"/>
  <c r="O209" i="12"/>
  <c r="P209" i="12"/>
  <c r="K209" i="12"/>
  <c r="N209" i="12"/>
  <c r="L209" i="12"/>
  <c r="L7" i="12"/>
  <c r="P7" i="12"/>
  <c r="N7" i="12"/>
  <c r="M7" i="12"/>
  <c r="K7" i="12"/>
  <c r="K167" i="12"/>
  <c r="P167" i="12"/>
  <c r="N167" i="12"/>
  <c r="L167" i="12"/>
  <c r="P11" i="12"/>
  <c r="K11" i="12"/>
  <c r="L11" i="12"/>
  <c r="N11" i="12"/>
  <c r="K20" i="12"/>
  <c r="N20" i="12"/>
  <c r="L20" i="12"/>
  <c r="P20" i="12"/>
  <c r="N141" i="12"/>
  <c r="L141" i="12"/>
  <c r="P141" i="12"/>
  <c r="K141" i="12"/>
  <c r="M225" i="12"/>
  <c r="N225" i="12"/>
  <c r="L225" i="12"/>
  <c r="P225" i="12"/>
  <c r="K225" i="12"/>
  <c r="K104" i="12"/>
  <c r="P104" i="12"/>
  <c r="L104" i="12"/>
  <c r="N104" i="12"/>
  <c r="O212" i="12"/>
  <c r="L212" i="12"/>
  <c r="K212" i="12"/>
  <c r="N212" i="12"/>
  <c r="P212" i="12"/>
  <c r="O170" i="12"/>
  <c r="N170" i="12"/>
  <c r="L170" i="12"/>
  <c r="K170" i="12"/>
  <c r="P170" i="12"/>
  <c r="Q133" i="12"/>
  <c r="O133" i="12" s="1"/>
  <c r="Q157" i="12"/>
  <c r="O157" i="12" s="1"/>
  <c r="H262" i="1"/>
  <c r="J262" i="1" s="1"/>
  <c r="J262" i="12" s="1"/>
  <c r="L280" i="12"/>
  <c r="K280" i="12"/>
  <c r="N280" i="12"/>
  <c r="P280" i="12"/>
  <c r="M280" i="12"/>
  <c r="P293" i="12"/>
  <c r="L293" i="12"/>
  <c r="N293" i="12"/>
  <c r="K293" i="12"/>
  <c r="M293" i="12"/>
  <c r="L195" i="12"/>
  <c r="N195" i="12"/>
  <c r="K195" i="12"/>
  <c r="P195" i="12"/>
  <c r="M195" i="12"/>
  <c r="H220" i="1"/>
  <c r="J220" i="1" s="1"/>
  <c r="J220" i="12" s="1"/>
  <c r="F220" i="12" s="1"/>
  <c r="H247" i="1"/>
  <c r="J247" i="1" s="1"/>
  <c r="J247" i="12" s="1"/>
  <c r="F247" i="12" s="1"/>
  <c r="M186" i="12"/>
  <c r="N186" i="12"/>
  <c r="L186" i="12"/>
  <c r="K186" i="12"/>
  <c r="P186" i="12"/>
  <c r="E286" i="12"/>
  <c r="M141" i="12"/>
  <c r="O104" i="12"/>
  <c r="O189" i="12"/>
  <c r="M306" i="12"/>
  <c r="M213" i="12"/>
  <c r="M155" i="12"/>
  <c r="H316" i="12"/>
  <c r="O187" i="12"/>
  <c r="K263" i="12"/>
  <c r="N263" i="12"/>
  <c r="P263" i="12"/>
  <c r="L263" i="12"/>
  <c r="M263" i="12"/>
  <c r="O200" i="12"/>
  <c r="Q228" i="12"/>
  <c r="O228" i="12" s="1"/>
  <c r="O20" i="12"/>
  <c r="M187" i="12"/>
  <c r="O186" i="12"/>
  <c r="O221" i="12"/>
  <c r="K118" i="12"/>
  <c r="P118" i="12"/>
  <c r="N118" i="12"/>
  <c r="L118" i="12"/>
  <c r="P202" i="12"/>
  <c r="N202" i="12"/>
  <c r="L202" i="12"/>
  <c r="K202" i="12"/>
  <c r="P75" i="12"/>
  <c r="K75" i="12"/>
  <c r="N75" i="12"/>
  <c r="L75" i="12"/>
  <c r="L169" i="12"/>
  <c r="K169" i="12"/>
  <c r="N169" i="12"/>
  <c r="P169" i="12"/>
  <c r="K106" i="12"/>
  <c r="P106" i="12"/>
  <c r="N106" i="12"/>
  <c r="L106" i="12"/>
  <c r="Q204" i="12"/>
  <c r="O204" i="12" s="1"/>
  <c r="Q177" i="12"/>
  <c r="O177" i="12" s="1"/>
  <c r="K279" i="12"/>
  <c r="N279" i="12"/>
  <c r="L279" i="12"/>
  <c r="P279" i="12"/>
  <c r="M279" i="12"/>
  <c r="M265" i="12"/>
  <c r="K265" i="12"/>
  <c r="L265" i="12"/>
  <c r="N265" i="12"/>
  <c r="P265" i="12"/>
  <c r="K239" i="12"/>
  <c r="P239" i="12"/>
  <c r="L239" i="12"/>
  <c r="N239" i="12"/>
  <c r="M239" i="12"/>
  <c r="K270" i="12"/>
  <c r="N270" i="12"/>
  <c r="P270" i="12"/>
  <c r="L270" i="12"/>
  <c r="M270" i="12"/>
  <c r="O299" i="12"/>
  <c r="K299" i="12"/>
  <c r="N299" i="12"/>
  <c r="L299" i="12"/>
  <c r="P299" i="12"/>
  <c r="M299" i="12"/>
  <c r="H212" i="1"/>
  <c r="P295" i="12"/>
  <c r="L295" i="12"/>
  <c r="K295" i="12"/>
  <c r="N295" i="12"/>
  <c r="M295" i="12"/>
  <c r="O320" i="12"/>
  <c r="O180" i="12"/>
  <c r="O124" i="12"/>
  <c r="M243" i="12"/>
  <c r="F270" i="12"/>
  <c r="M209" i="12"/>
  <c r="O11" i="12"/>
  <c r="O141" i="12"/>
  <c r="O213" i="12"/>
  <c r="O206" i="12"/>
  <c r="O14" i="12"/>
  <c r="O155" i="12"/>
  <c r="M221" i="12"/>
  <c r="O9" i="12"/>
  <c r="O132" i="12"/>
  <c r="L264" i="12"/>
  <c r="N264" i="12"/>
  <c r="K264" i="12"/>
  <c r="P264" i="12"/>
  <c r="M264" i="12"/>
  <c r="M156" i="12"/>
  <c r="L174" i="12"/>
  <c r="P174" i="12"/>
  <c r="N174" i="12"/>
  <c r="K174" i="12"/>
  <c r="K220" i="12"/>
  <c r="N220" i="12"/>
  <c r="L220" i="12"/>
  <c r="P220" i="12"/>
  <c r="N17" i="12"/>
  <c r="K17" i="12"/>
  <c r="P17" i="12"/>
  <c r="L17" i="12"/>
  <c r="I230" i="12"/>
  <c r="D230" i="12"/>
  <c r="P231" i="12"/>
  <c r="N231" i="12"/>
  <c r="L231" i="12"/>
  <c r="K231" i="12"/>
  <c r="N108" i="12"/>
  <c r="K108" i="12"/>
  <c r="P108" i="12"/>
  <c r="L108" i="12"/>
  <c r="N122" i="12"/>
  <c r="K122" i="12"/>
  <c r="L122" i="12"/>
  <c r="P122" i="12"/>
  <c r="L142" i="12"/>
  <c r="K142" i="12"/>
  <c r="N142" i="12"/>
  <c r="P142" i="12"/>
  <c r="K165" i="12"/>
  <c r="N165" i="12"/>
  <c r="P165" i="12"/>
  <c r="L165" i="12"/>
  <c r="N137" i="12"/>
  <c r="K137" i="12"/>
  <c r="P137" i="12"/>
  <c r="M137" i="12"/>
  <c r="L137" i="12"/>
  <c r="O246" i="12"/>
  <c r="L246" i="12"/>
  <c r="N246" i="12"/>
  <c r="P246" i="12"/>
  <c r="K246" i="12"/>
  <c r="K181" i="12"/>
  <c r="N181" i="12"/>
  <c r="L181" i="12"/>
  <c r="P181" i="12"/>
  <c r="M181" i="12"/>
  <c r="L320" i="12"/>
  <c r="K320" i="12"/>
  <c r="P320" i="12"/>
  <c r="N320" i="12"/>
  <c r="L288" i="12"/>
  <c r="P288" i="12"/>
  <c r="K288" i="12"/>
  <c r="N288" i="12"/>
  <c r="M288" i="12"/>
  <c r="K318" i="12"/>
  <c r="P318" i="12"/>
  <c r="L318" i="12"/>
  <c r="N318" i="12"/>
  <c r="M318" i="12"/>
  <c r="I316" i="12"/>
  <c r="E316" i="12"/>
  <c r="D316" i="12"/>
  <c r="G316" i="12"/>
  <c r="H232" i="1"/>
  <c r="J232" i="1" s="1"/>
  <c r="J232" i="12" s="1"/>
  <c r="F232" i="12" s="1"/>
  <c r="O96" i="12"/>
  <c r="P96" i="12"/>
  <c r="L96" i="12"/>
  <c r="K96" i="12"/>
  <c r="N96" i="12"/>
  <c r="M96" i="12"/>
  <c r="M236" i="12"/>
  <c r="O293" i="12"/>
  <c r="Q38" i="12"/>
  <c r="O38" i="12" s="1"/>
  <c r="O243" i="12"/>
  <c r="H270" i="12"/>
  <c r="H310" i="12"/>
  <c r="Q41" i="12"/>
  <c r="O41" i="12" s="1"/>
  <c r="O174" i="12"/>
  <c r="M184" i="12"/>
  <c r="O169" i="12"/>
  <c r="O91" i="12"/>
  <c r="O220" i="12"/>
  <c r="M169" i="12"/>
  <c r="M111" i="12"/>
  <c r="M11" i="12"/>
  <c r="M212" i="12"/>
  <c r="Q160" i="12"/>
  <c r="O74" i="12"/>
  <c r="L74" i="12"/>
  <c r="K74" i="12"/>
  <c r="N74" i="12"/>
  <c r="P74" i="12"/>
  <c r="M64" i="12"/>
  <c r="K64" i="12"/>
  <c r="N64" i="12"/>
  <c r="P64" i="12"/>
  <c r="L64" i="12"/>
  <c r="F207" i="12"/>
  <c r="E207" i="12"/>
  <c r="D207" i="12"/>
  <c r="M105" i="12"/>
  <c r="K105" i="12"/>
  <c r="N105" i="12"/>
  <c r="P105" i="12"/>
  <c r="L105" i="12"/>
  <c r="N182" i="12"/>
  <c r="L182" i="12"/>
  <c r="K182" i="12"/>
  <c r="P182" i="12"/>
  <c r="N156" i="12"/>
  <c r="P156" i="12"/>
  <c r="L156" i="12"/>
  <c r="K156" i="12"/>
  <c r="L77" i="12"/>
  <c r="N77" i="12"/>
  <c r="P77" i="12"/>
  <c r="K77" i="12"/>
  <c r="N22" i="12"/>
  <c r="L22" i="12"/>
  <c r="P22" i="12"/>
  <c r="K22" i="12"/>
  <c r="M22" i="12"/>
  <c r="L168" i="12"/>
  <c r="P168" i="12"/>
  <c r="N168" i="12"/>
  <c r="K168" i="12"/>
  <c r="L14" i="12"/>
  <c r="P14" i="12"/>
  <c r="N14" i="12"/>
  <c r="K14" i="12"/>
  <c r="M194" i="12"/>
  <c r="P194" i="12"/>
  <c r="K194" i="12"/>
  <c r="N194" i="12"/>
  <c r="L194" i="12"/>
  <c r="P125" i="12"/>
  <c r="K125" i="12"/>
  <c r="L125" i="12"/>
  <c r="N125" i="12"/>
  <c r="O34" i="12"/>
  <c r="K34" i="12"/>
  <c r="P34" i="12"/>
  <c r="N34" i="12"/>
  <c r="L34" i="12"/>
  <c r="L23" i="12"/>
  <c r="N23" i="12"/>
  <c r="K23" i="12"/>
  <c r="P23" i="12"/>
  <c r="M24" i="12"/>
  <c r="P24" i="12"/>
  <c r="L24" i="12"/>
  <c r="K24" i="12"/>
  <c r="N24" i="12"/>
  <c r="Q126" i="12"/>
  <c r="O126" i="12" s="1"/>
  <c r="Q102" i="12"/>
  <c r="O102" i="12" s="1"/>
  <c r="Q134" i="12"/>
  <c r="O134" i="12" s="1"/>
  <c r="E279" i="12"/>
  <c r="I279" i="12"/>
  <c r="G279" i="12"/>
  <c r="D279" i="12"/>
  <c r="H251" i="1"/>
  <c r="J251" i="1" s="1"/>
  <c r="J251" i="12" s="1"/>
  <c r="F251" i="12" s="1"/>
  <c r="L162" i="12"/>
  <c r="N162" i="12"/>
  <c r="P162" i="12"/>
  <c r="K162" i="12"/>
  <c r="M162" i="12"/>
  <c r="G207" i="12"/>
  <c r="M142" i="12"/>
  <c r="O236" i="12"/>
  <c r="M202" i="12"/>
  <c r="M23" i="12"/>
  <c r="Q59" i="12"/>
  <c r="M17" i="12"/>
  <c r="O159" i="12"/>
  <c r="O33" i="12"/>
  <c r="O308" i="12"/>
  <c r="O184" i="12"/>
  <c r="O208" i="12"/>
  <c r="O306" i="12"/>
  <c r="O37" i="12"/>
  <c r="M118" i="12"/>
  <c r="O39" i="12"/>
  <c r="D241" i="12"/>
  <c r="F286" i="12"/>
  <c r="O239" i="12"/>
  <c r="O77" i="12"/>
  <c r="O111" i="12"/>
  <c r="Q172" i="12"/>
  <c r="O172" i="12" s="1"/>
  <c r="M56" i="12"/>
  <c r="K56" i="12"/>
  <c r="P56" i="12"/>
  <c r="N56" i="12"/>
  <c r="L56" i="12"/>
  <c r="K84" i="12"/>
  <c r="N84" i="12"/>
  <c r="L84" i="12"/>
  <c r="P84" i="12"/>
  <c r="N32" i="12"/>
  <c r="P32" i="12"/>
  <c r="L32" i="12"/>
  <c r="K32" i="12"/>
  <c r="P205" i="12"/>
  <c r="L205" i="12"/>
  <c r="N205" i="12"/>
  <c r="K205" i="12"/>
  <c r="P124" i="12"/>
  <c r="K124" i="12"/>
  <c r="L124" i="12"/>
  <c r="N124" i="12"/>
  <c r="M161" i="12"/>
  <c r="N161" i="12"/>
  <c r="K161" i="12"/>
  <c r="P161" i="12"/>
  <c r="L161" i="12"/>
  <c r="K119" i="12"/>
  <c r="N119" i="12"/>
  <c r="P119" i="12"/>
  <c r="L119" i="12"/>
  <c r="M119" i="12"/>
  <c r="P148" i="12"/>
  <c r="K148" i="12"/>
  <c r="L148" i="12"/>
  <c r="N148" i="12"/>
  <c r="K247" i="12"/>
  <c r="N247" i="12"/>
  <c r="P247" i="12"/>
  <c r="L247" i="12"/>
  <c r="L76" i="12"/>
  <c r="P76" i="12"/>
  <c r="N76" i="12"/>
  <c r="K76" i="12"/>
  <c r="M28" i="12"/>
  <c r="L28" i="12"/>
  <c r="P28" i="12"/>
  <c r="K28" i="12"/>
  <c r="N28" i="12"/>
  <c r="P121" i="12"/>
  <c r="K121" i="12"/>
  <c r="L121" i="12"/>
  <c r="N121" i="12"/>
  <c r="M121" i="12"/>
  <c r="O45" i="12"/>
  <c r="N45" i="12"/>
  <c r="K45" i="12"/>
  <c r="P45" i="12"/>
  <c r="L45" i="12"/>
  <c r="Q193" i="12"/>
  <c r="O193" i="12" s="1"/>
  <c r="D310" i="12"/>
  <c r="E310" i="12"/>
  <c r="G310" i="12"/>
  <c r="I310" i="12"/>
  <c r="M269" i="12"/>
  <c r="N269" i="12"/>
  <c r="L269" i="12"/>
  <c r="P269" i="12"/>
  <c r="K269" i="12"/>
  <c r="H306" i="1"/>
  <c r="J306" i="1" s="1"/>
  <c r="J306" i="12" s="1"/>
  <c r="N130" i="12"/>
  <c r="P130" i="12"/>
  <c r="L130" i="12"/>
  <c r="K130" i="12"/>
  <c r="M130" i="12"/>
  <c r="M108" i="12"/>
  <c r="M167" i="12"/>
  <c r="O265" i="12"/>
  <c r="O202" i="12"/>
  <c r="O247" i="12"/>
  <c r="O23" i="12"/>
  <c r="Q232" i="12"/>
  <c r="O84" i="12"/>
  <c r="M84" i="12"/>
  <c r="M106" i="12"/>
  <c r="M32" i="12"/>
  <c r="O100" i="12"/>
  <c r="F318" i="12"/>
  <c r="O280" i="12"/>
  <c r="M34" i="12"/>
  <c r="O116" i="12"/>
  <c r="M170" i="12"/>
  <c r="M109" i="12"/>
  <c r="H279" i="12"/>
  <c r="O17" i="12"/>
  <c r="O118" i="12"/>
  <c r="M75" i="12"/>
  <c r="H286" i="12"/>
  <c r="O241" i="12"/>
  <c r="O295" i="12"/>
  <c r="F230" i="12"/>
  <c r="G230" i="12"/>
  <c r="M45" i="12"/>
  <c r="O225" i="12"/>
  <c r="O286" i="12"/>
  <c r="Q21" i="12"/>
  <c r="O21" i="12" s="1"/>
  <c r="Q150" i="12"/>
  <c r="Q237" i="12"/>
  <c r="O237" i="12" s="1"/>
  <c r="Q94" i="12"/>
  <c r="Q210" i="12"/>
  <c r="O210" i="12" s="1"/>
  <c r="Q26" i="12"/>
  <c r="Q30" i="12"/>
  <c r="O30" i="12" s="1"/>
  <c r="Q25" i="12"/>
  <c r="O25" i="12" s="1"/>
  <c r="Q196" i="12"/>
  <c r="Q144" i="12"/>
  <c r="O144" i="12" s="1"/>
  <c r="Q18" i="12"/>
  <c r="Q325" i="12"/>
  <c r="Q129" i="12"/>
  <c r="O129" i="12" s="1"/>
  <c r="Q70" i="12"/>
  <c r="Q72" i="12"/>
  <c r="Q61" i="12"/>
  <c r="Q54" i="12"/>
  <c r="O54" i="12" s="1"/>
  <c r="Q128" i="12"/>
  <c r="Q214" i="12"/>
  <c r="O214" i="12" s="1"/>
  <c r="Q57" i="12"/>
  <c r="O57" i="12" s="1"/>
  <c r="Q36" i="12"/>
  <c r="Q12" i="12"/>
  <c r="O12" i="12" s="1"/>
  <c r="Q78" i="12"/>
  <c r="O78" i="12" s="1"/>
  <c r="J295" i="1"/>
  <c r="J295" i="12" s="1"/>
  <c r="H295" i="12" s="1"/>
  <c r="J242" i="1"/>
  <c r="J242" i="12" s="1"/>
  <c r="H242" i="12" s="1"/>
  <c r="J280" i="1"/>
  <c r="J280" i="12" s="1"/>
  <c r="Q322" i="12"/>
  <c r="J288" i="1"/>
  <c r="J288" i="12" s="1"/>
  <c r="J299" i="1"/>
  <c r="J299" i="12" s="1"/>
  <c r="H299" i="12" s="1"/>
  <c r="J265" i="1"/>
  <c r="J265" i="12" s="1"/>
  <c r="J269" i="1"/>
  <c r="J269" i="12" s="1"/>
  <c r="H269" i="12" s="1"/>
  <c r="H289" i="1"/>
  <c r="H257" i="1"/>
  <c r="H325" i="1"/>
  <c r="Q323" i="12"/>
  <c r="Q312" i="12"/>
  <c r="J263" i="1"/>
  <c r="J263" i="12" s="1"/>
  <c r="Q257" i="12"/>
  <c r="J308" i="1"/>
  <c r="J308" i="12" s="1"/>
  <c r="H308" i="12" s="1"/>
  <c r="J264" i="1"/>
  <c r="J264" i="12" s="1"/>
  <c r="Q289" i="12"/>
  <c r="O289" i="12" s="1"/>
  <c r="H323" i="1"/>
  <c r="H261" i="1"/>
  <c r="H296" i="1"/>
  <c r="Q171" i="12"/>
  <c r="O171" i="12" s="1"/>
  <c r="Q261" i="12"/>
  <c r="H285" i="1"/>
  <c r="Q259" i="12"/>
  <c r="J320" i="1"/>
  <c r="J320" i="12" s="1"/>
  <c r="H320" i="12" s="1"/>
  <c r="Q292" i="12"/>
  <c r="J322" i="1"/>
  <c r="J322" i="12" s="1"/>
  <c r="H313" i="1"/>
  <c r="H307" i="1"/>
  <c r="Q290" i="12"/>
  <c r="O290" i="12" s="1"/>
  <c r="H290" i="1"/>
  <c r="Q262" i="12"/>
  <c r="O262" i="12" s="1"/>
  <c r="H259" i="1"/>
  <c r="H282" i="1"/>
  <c r="H276" i="1"/>
  <c r="H267" i="1"/>
  <c r="Q266" i="12"/>
  <c r="O266" i="12" s="1"/>
  <c r="Q313" i="12"/>
  <c r="O313" i="12" s="1"/>
  <c r="Q235" i="12"/>
  <c r="H292" i="1"/>
  <c r="Q309" i="12"/>
  <c r="Q285" i="12"/>
  <c r="H309" i="1"/>
  <c r="H258" i="1"/>
  <c r="Q267" i="12"/>
  <c r="Q282" i="12"/>
  <c r="O282" i="12" s="1"/>
  <c r="H260" i="1"/>
  <c r="Q211" i="12"/>
  <c r="Q307" i="12"/>
  <c r="Q227" i="12"/>
  <c r="Q276" i="12"/>
  <c r="H315" i="1"/>
  <c r="Q251" i="12"/>
  <c r="Q260" i="12"/>
  <c r="Q315" i="12"/>
  <c r="Q178" i="12"/>
  <c r="Q35" i="12"/>
  <c r="O35" i="12" s="1"/>
  <c r="H305" i="1"/>
  <c r="Q135" i="12"/>
  <c r="Q95" i="12"/>
  <c r="O95" i="12" s="1"/>
  <c r="Q305" i="12"/>
  <c r="Q154" i="12"/>
  <c r="O154" i="12" s="1"/>
  <c r="Q277" i="12"/>
  <c r="H266" i="1"/>
  <c r="J226" i="1"/>
  <c r="J226" i="12" s="1"/>
  <c r="Q229" i="12"/>
  <c r="O229" i="12" s="1"/>
  <c r="J250" i="1"/>
  <c r="J250" i="12" s="1"/>
  <c r="Q245" i="12"/>
  <c r="O245" i="12" s="1"/>
  <c r="Q242" i="12"/>
  <c r="O242" i="12" s="1"/>
  <c r="Q254" i="12"/>
  <c r="H254" i="1"/>
  <c r="Q252" i="12"/>
  <c r="J239" i="1"/>
  <c r="J239" i="12" s="1"/>
  <c r="J237" i="1"/>
  <c r="J237" i="12" s="1"/>
  <c r="J236" i="1"/>
  <c r="J236" i="12" s="1"/>
  <c r="J216" i="1"/>
  <c r="J216" i="12" s="1"/>
  <c r="H216" i="12" s="1"/>
  <c r="J222" i="1"/>
  <c r="J222" i="12" s="1"/>
  <c r="H222" i="12" s="1"/>
  <c r="J246" i="1"/>
  <c r="J246" i="12" s="1"/>
  <c r="J234" i="1"/>
  <c r="J234" i="12" s="1"/>
  <c r="H233" i="1"/>
  <c r="J217" i="1"/>
  <c r="J217" i="12" s="1"/>
  <c r="J219" i="1"/>
  <c r="J219" i="12" s="1"/>
  <c r="J238" i="1"/>
  <c r="J238" i="12" s="1"/>
  <c r="H238" i="12" s="1"/>
  <c r="J214" i="1"/>
  <c r="J214" i="12" s="1"/>
  <c r="J244" i="1"/>
  <c r="J244" i="12" s="1"/>
  <c r="J245" i="1"/>
  <c r="J245" i="12" s="1"/>
  <c r="J213" i="1"/>
  <c r="J213" i="12" s="1"/>
  <c r="J218" i="1"/>
  <c r="J218" i="12" s="1"/>
  <c r="H218" i="12" s="1"/>
  <c r="J208" i="1"/>
  <c r="J208" i="12" s="1"/>
  <c r="H208" i="12" s="1"/>
  <c r="J253" i="1"/>
  <c r="J253" i="12" s="1"/>
  <c r="H253" i="12" s="1"/>
  <c r="J243" i="1"/>
  <c r="J243" i="12" s="1"/>
  <c r="H243" i="12" s="1"/>
  <c r="J205" i="1"/>
  <c r="J205" i="12" s="1"/>
  <c r="J209" i="1"/>
  <c r="J209" i="12" s="1"/>
  <c r="J252" i="1"/>
  <c r="J252" i="12" s="1"/>
  <c r="J225" i="1"/>
  <c r="J225" i="12" s="1"/>
  <c r="J240" i="1"/>
  <c r="J240" i="12" s="1"/>
  <c r="J223" i="1"/>
  <c r="J223" i="12" s="1"/>
  <c r="H223" i="12" s="1"/>
  <c r="J229" i="1"/>
  <c r="J229" i="12" s="1"/>
  <c r="H229" i="12" s="1"/>
  <c r="J227" i="1"/>
  <c r="J227" i="12" s="1"/>
  <c r="J228" i="1"/>
  <c r="J228" i="12" s="1"/>
  <c r="J210" i="1"/>
  <c r="J210" i="12" s="1"/>
  <c r="J224" i="1"/>
  <c r="J224" i="12" s="1"/>
  <c r="J211" i="1"/>
  <c r="J211" i="12" s="1"/>
  <c r="J221" i="1"/>
  <c r="J221" i="12" s="1"/>
  <c r="J235" i="1"/>
  <c r="J235" i="12" s="1"/>
  <c r="J248" i="1"/>
  <c r="J248" i="12" s="1"/>
  <c r="H248" i="12" s="1"/>
  <c r="J206" i="1"/>
  <c r="J206" i="12" s="1"/>
  <c r="I302" i="12" l="1"/>
  <c r="D302" i="12"/>
  <c r="E302" i="12"/>
  <c r="F302" i="12"/>
  <c r="G302" i="12"/>
  <c r="I215" i="12"/>
  <c r="D215" i="12"/>
  <c r="E215" i="12"/>
  <c r="F215" i="12"/>
  <c r="G215" i="12"/>
  <c r="L335" i="12"/>
  <c r="N335" i="12"/>
  <c r="K335" i="12"/>
  <c r="M335" i="12"/>
  <c r="P335" i="12"/>
  <c r="D332" i="12"/>
  <c r="E332" i="12"/>
  <c r="I332" i="12"/>
  <c r="F332" i="12"/>
  <c r="G332" i="12"/>
  <c r="D342" i="12"/>
  <c r="E342" i="12"/>
  <c r="I342" i="12"/>
  <c r="G342" i="12"/>
  <c r="F342" i="12"/>
  <c r="D303" i="12"/>
  <c r="E303" i="12"/>
  <c r="G303" i="12"/>
  <c r="F303" i="12"/>
  <c r="I303" i="12"/>
  <c r="J335" i="1"/>
  <c r="J335" i="12" s="1"/>
  <c r="H335" i="12" s="1"/>
  <c r="D340" i="12"/>
  <c r="E340" i="12"/>
  <c r="I340" i="12"/>
  <c r="G340" i="12"/>
  <c r="F340" i="12"/>
  <c r="E347" i="12"/>
  <c r="D347" i="12"/>
  <c r="I347" i="12"/>
  <c r="G347" i="12"/>
  <c r="F347" i="12"/>
  <c r="L333" i="12"/>
  <c r="P333" i="12"/>
  <c r="K333" i="12"/>
  <c r="N333" i="12"/>
  <c r="M333" i="12"/>
  <c r="P340" i="12"/>
  <c r="L340" i="12"/>
  <c r="N340" i="12"/>
  <c r="K340" i="12"/>
  <c r="M340" i="12"/>
  <c r="E350" i="12"/>
  <c r="D350" i="12"/>
  <c r="I350" i="12"/>
  <c r="F350" i="12"/>
  <c r="G350" i="12"/>
  <c r="J333" i="1"/>
  <c r="J333" i="12" s="1"/>
  <c r="D331" i="12"/>
  <c r="E331" i="12"/>
  <c r="F331" i="12"/>
  <c r="I331" i="12"/>
  <c r="G331" i="12"/>
  <c r="H303" i="12"/>
  <c r="E268" i="12"/>
  <c r="D268" i="12"/>
  <c r="F268" i="12"/>
  <c r="G268" i="12"/>
  <c r="I268" i="12"/>
  <c r="F243" i="12"/>
  <c r="I237" i="12"/>
  <c r="G237" i="12"/>
  <c r="F237" i="12"/>
  <c r="E237" i="12"/>
  <c r="D237" i="12"/>
  <c r="D263" i="12"/>
  <c r="G263" i="12"/>
  <c r="E263" i="12"/>
  <c r="I263" i="12"/>
  <c r="F263" i="12"/>
  <c r="L160" i="12"/>
  <c r="K160" i="12"/>
  <c r="P160" i="12"/>
  <c r="N160" i="12"/>
  <c r="M160" i="12"/>
  <c r="E231" i="12"/>
  <c r="I231" i="12"/>
  <c r="G231" i="12"/>
  <c r="D231" i="12"/>
  <c r="D240" i="12"/>
  <c r="G240" i="12"/>
  <c r="I240" i="12"/>
  <c r="E240" i="12"/>
  <c r="F240" i="12"/>
  <c r="D208" i="12"/>
  <c r="G208" i="12"/>
  <c r="I208" i="12"/>
  <c r="F208" i="12"/>
  <c r="E208" i="12"/>
  <c r="D219" i="12"/>
  <c r="I219" i="12"/>
  <c r="G219" i="12"/>
  <c r="E219" i="12"/>
  <c r="F219" i="12"/>
  <c r="H236" i="12"/>
  <c r="D236" i="12"/>
  <c r="I236" i="12"/>
  <c r="G236" i="12"/>
  <c r="F236" i="12"/>
  <c r="E236" i="12"/>
  <c r="F250" i="12"/>
  <c r="G250" i="12"/>
  <c r="E250" i="12"/>
  <c r="I250" i="12"/>
  <c r="D250" i="12"/>
  <c r="K135" i="12"/>
  <c r="P135" i="12"/>
  <c r="N135" i="12"/>
  <c r="L135" i="12"/>
  <c r="M135" i="12"/>
  <c r="E262" i="12"/>
  <c r="D262" i="12"/>
  <c r="G262" i="12"/>
  <c r="I262" i="12"/>
  <c r="N257" i="12"/>
  <c r="K257" i="12"/>
  <c r="L257" i="12"/>
  <c r="P257" i="12"/>
  <c r="M257" i="12"/>
  <c r="E265" i="12"/>
  <c r="D265" i="12"/>
  <c r="G265" i="12"/>
  <c r="I265" i="12"/>
  <c r="F265" i="12"/>
  <c r="K78" i="12"/>
  <c r="P78" i="12"/>
  <c r="L78" i="12"/>
  <c r="N78" i="12"/>
  <c r="M78" i="12"/>
  <c r="M72" i="12"/>
  <c r="L72" i="12"/>
  <c r="K72" i="12"/>
  <c r="P72" i="12"/>
  <c r="N72" i="12"/>
  <c r="K30" i="12"/>
  <c r="L30" i="12"/>
  <c r="P30" i="12"/>
  <c r="N30" i="12"/>
  <c r="M30" i="12"/>
  <c r="L232" i="12"/>
  <c r="P232" i="12"/>
  <c r="K232" i="12"/>
  <c r="N232" i="12"/>
  <c r="M232" i="12"/>
  <c r="H240" i="12"/>
  <c r="P59" i="12"/>
  <c r="N59" i="12"/>
  <c r="L59" i="12"/>
  <c r="K59" i="12"/>
  <c r="M59" i="12"/>
  <c r="H219" i="12"/>
  <c r="O160" i="12"/>
  <c r="H237" i="12"/>
  <c r="H250" i="12"/>
  <c r="K157" i="12"/>
  <c r="P157" i="12"/>
  <c r="N157" i="12"/>
  <c r="L157" i="12"/>
  <c r="M157" i="12"/>
  <c r="P230" i="12"/>
  <c r="N230" i="12"/>
  <c r="L230" i="12"/>
  <c r="K230" i="12"/>
  <c r="M230" i="12"/>
  <c r="L15" i="12"/>
  <c r="K15" i="12"/>
  <c r="P15" i="12"/>
  <c r="N15" i="12"/>
  <c r="M15" i="12"/>
  <c r="D224" i="12"/>
  <c r="I224" i="12"/>
  <c r="G224" i="12"/>
  <c r="E224" i="12"/>
  <c r="F224" i="12"/>
  <c r="H252" i="12"/>
  <c r="D252" i="12"/>
  <c r="I252" i="12"/>
  <c r="F252" i="12"/>
  <c r="G252" i="12"/>
  <c r="E252" i="12"/>
  <c r="D213" i="12"/>
  <c r="I213" i="12"/>
  <c r="G213" i="12"/>
  <c r="F213" i="12"/>
  <c r="E213" i="12"/>
  <c r="D239" i="12"/>
  <c r="E239" i="12"/>
  <c r="I239" i="12"/>
  <c r="G239" i="12"/>
  <c r="F239" i="12"/>
  <c r="E226" i="12"/>
  <c r="G226" i="12"/>
  <c r="I226" i="12"/>
  <c r="D226" i="12"/>
  <c r="F226" i="12"/>
  <c r="P35" i="12"/>
  <c r="L35" i="12"/>
  <c r="K35" i="12"/>
  <c r="N35" i="12"/>
  <c r="M35" i="12"/>
  <c r="K227" i="12"/>
  <c r="L227" i="12"/>
  <c r="P227" i="12"/>
  <c r="N227" i="12"/>
  <c r="M227" i="12"/>
  <c r="K285" i="12"/>
  <c r="L285" i="12"/>
  <c r="N285" i="12"/>
  <c r="P285" i="12"/>
  <c r="M285" i="12"/>
  <c r="P292" i="12"/>
  <c r="N292" i="12"/>
  <c r="K292" i="12"/>
  <c r="L292" i="12"/>
  <c r="M292" i="12"/>
  <c r="J261" i="1"/>
  <c r="J261" i="12" s="1"/>
  <c r="H261" i="12" s="1"/>
  <c r="N312" i="12"/>
  <c r="K312" i="12"/>
  <c r="P312" i="12"/>
  <c r="L312" i="12"/>
  <c r="M312" i="12"/>
  <c r="D288" i="12"/>
  <c r="I288" i="12"/>
  <c r="E288" i="12"/>
  <c r="G288" i="12"/>
  <c r="F288" i="12"/>
  <c r="N36" i="12"/>
  <c r="L36" i="12"/>
  <c r="K36" i="12"/>
  <c r="P36" i="12"/>
  <c r="M36" i="12"/>
  <c r="L129" i="12"/>
  <c r="K129" i="12"/>
  <c r="P129" i="12"/>
  <c r="N129" i="12"/>
  <c r="M129" i="12"/>
  <c r="K210" i="12"/>
  <c r="P210" i="12"/>
  <c r="L210" i="12"/>
  <c r="N210" i="12"/>
  <c r="M210" i="12"/>
  <c r="H265" i="12"/>
  <c r="H213" i="12"/>
  <c r="H224" i="12"/>
  <c r="O227" i="12"/>
  <c r="P133" i="12"/>
  <c r="L133" i="12"/>
  <c r="K133" i="12"/>
  <c r="N133" i="12"/>
  <c r="M133" i="12"/>
  <c r="O285" i="12"/>
  <c r="H226" i="12"/>
  <c r="H312" i="12"/>
  <c r="G211" i="12"/>
  <c r="E211" i="12"/>
  <c r="F211" i="12"/>
  <c r="D211" i="12"/>
  <c r="I211" i="12"/>
  <c r="E217" i="12"/>
  <c r="G217" i="12"/>
  <c r="I217" i="12"/>
  <c r="D217" i="12"/>
  <c r="F217" i="12"/>
  <c r="K38" i="12"/>
  <c r="N38" i="12"/>
  <c r="L38" i="12"/>
  <c r="P38" i="12"/>
  <c r="M38" i="12"/>
  <c r="P244" i="12"/>
  <c r="L244" i="12"/>
  <c r="N244" i="12"/>
  <c r="K244" i="12"/>
  <c r="M244" i="12"/>
  <c r="I206" i="12"/>
  <c r="D206" i="12"/>
  <c r="E206" i="12"/>
  <c r="G206" i="12"/>
  <c r="F210" i="12"/>
  <c r="D210" i="12"/>
  <c r="G210" i="12"/>
  <c r="E210" i="12"/>
  <c r="I210" i="12"/>
  <c r="F209" i="12"/>
  <c r="E209" i="12"/>
  <c r="G209" i="12"/>
  <c r="D209" i="12"/>
  <c r="I209" i="12"/>
  <c r="I245" i="12"/>
  <c r="D245" i="12"/>
  <c r="G245" i="12"/>
  <c r="E245" i="12"/>
  <c r="F245" i="12"/>
  <c r="F234" i="12"/>
  <c r="I234" i="12"/>
  <c r="E234" i="12"/>
  <c r="G234" i="12"/>
  <c r="D234" i="12"/>
  <c r="K252" i="12"/>
  <c r="L252" i="12"/>
  <c r="N252" i="12"/>
  <c r="P252" i="12"/>
  <c r="M252" i="12"/>
  <c r="O178" i="12"/>
  <c r="P178" i="12"/>
  <c r="K178" i="12"/>
  <c r="N178" i="12"/>
  <c r="L178" i="12"/>
  <c r="M178" i="12"/>
  <c r="O307" i="12"/>
  <c r="L307" i="12"/>
  <c r="K307" i="12"/>
  <c r="N307" i="12"/>
  <c r="P307" i="12"/>
  <c r="M307" i="12"/>
  <c r="L309" i="12"/>
  <c r="N309" i="12"/>
  <c r="P309" i="12"/>
  <c r="K309" i="12"/>
  <c r="M309" i="12"/>
  <c r="E320" i="12"/>
  <c r="F320" i="12"/>
  <c r="I320" i="12"/>
  <c r="D320" i="12"/>
  <c r="G320" i="12"/>
  <c r="O323" i="12"/>
  <c r="P323" i="12"/>
  <c r="L323" i="12"/>
  <c r="N323" i="12"/>
  <c r="K323" i="12"/>
  <c r="M323" i="12"/>
  <c r="N322" i="12"/>
  <c r="P322" i="12"/>
  <c r="L322" i="12"/>
  <c r="K322" i="12"/>
  <c r="M322" i="12"/>
  <c r="N57" i="12"/>
  <c r="L57" i="12"/>
  <c r="K57" i="12"/>
  <c r="P57" i="12"/>
  <c r="M57" i="12"/>
  <c r="N325" i="12"/>
  <c r="P325" i="12"/>
  <c r="L325" i="12"/>
  <c r="K325" i="12"/>
  <c r="M325" i="12"/>
  <c r="N94" i="12"/>
  <c r="L94" i="12"/>
  <c r="K94" i="12"/>
  <c r="P94" i="12"/>
  <c r="M94" i="12"/>
  <c r="K102" i="12"/>
  <c r="N102" i="12"/>
  <c r="P102" i="12"/>
  <c r="L102" i="12"/>
  <c r="M102" i="12"/>
  <c r="H232" i="12"/>
  <c r="H210" i="12"/>
  <c r="F206" i="12"/>
  <c r="F262" i="12"/>
  <c r="O36" i="12"/>
  <c r="O135" i="12"/>
  <c r="L296" i="12"/>
  <c r="K296" i="12"/>
  <c r="P296" i="12"/>
  <c r="N296" i="12"/>
  <c r="M296" i="12"/>
  <c r="D248" i="12"/>
  <c r="G248" i="12"/>
  <c r="I248" i="12"/>
  <c r="E248" i="12"/>
  <c r="F248" i="12"/>
  <c r="H228" i="12"/>
  <c r="D228" i="12"/>
  <c r="G228" i="12"/>
  <c r="I228" i="12"/>
  <c r="F228" i="12"/>
  <c r="E228" i="12"/>
  <c r="D205" i="12"/>
  <c r="I205" i="12"/>
  <c r="E205" i="12"/>
  <c r="F205" i="12"/>
  <c r="G205" i="12"/>
  <c r="H244" i="12"/>
  <c r="G244" i="12"/>
  <c r="I244" i="12"/>
  <c r="D244" i="12"/>
  <c r="F244" i="12"/>
  <c r="E244" i="12"/>
  <c r="E246" i="12"/>
  <c r="F246" i="12"/>
  <c r="I246" i="12"/>
  <c r="D246" i="12"/>
  <c r="G246" i="12"/>
  <c r="N277" i="12"/>
  <c r="L277" i="12"/>
  <c r="P277" i="12"/>
  <c r="K277" i="12"/>
  <c r="M277" i="12"/>
  <c r="I306" i="12"/>
  <c r="D306" i="12"/>
  <c r="G306" i="12"/>
  <c r="E306" i="12"/>
  <c r="O211" i="12"/>
  <c r="K211" i="12"/>
  <c r="L211" i="12"/>
  <c r="P211" i="12"/>
  <c r="N211" i="12"/>
  <c r="M211" i="12"/>
  <c r="M262" i="12"/>
  <c r="P262" i="12"/>
  <c r="K262" i="12"/>
  <c r="N262" i="12"/>
  <c r="L262" i="12"/>
  <c r="O259" i="12"/>
  <c r="L259" i="12"/>
  <c r="P259" i="12"/>
  <c r="N259" i="12"/>
  <c r="K259" i="12"/>
  <c r="M259" i="12"/>
  <c r="G312" i="12"/>
  <c r="I312" i="12"/>
  <c r="D312" i="12"/>
  <c r="E312" i="12"/>
  <c r="E280" i="12"/>
  <c r="I280" i="12"/>
  <c r="G280" i="12"/>
  <c r="D280" i="12"/>
  <c r="F280" i="12"/>
  <c r="P214" i="12"/>
  <c r="L214" i="12"/>
  <c r="N214" i="12"/>
  <c r="K214" i="12"/>
  <c r="M214" i="12"/>
  <c r="O18" i="12"/>
  <c r="K18" i="12"/>
  <c r="L18" i="12"/>
  <c r="P18" i="12"/>
  <c r="N18" i="12"/>
  <c r="M18" i="12"/>
  <c r="P237" i="12"/>
  <c r="L237" i="12"/>
  <c r="K237" i="12"/>
  <c r="N237" i="12"/>
  <c r="M237" i="12"/>
  <c r="F306" i="12"/>
  <c r="O277" i="12"/>
  <c r="H251" i="12"/>
  <c r="M134" i="12"/>
  <c r="N134" i="12"/>
  <c r="P134" i="12"/>
  <c r="K134" i="12"/>
  <c r="L134" i="12"/>
  <c r="N41" i="12"/>
  <c r="P41" i="12"/>
  <c r="K41" i="12"/>
  <c r="L41" i="12"/>
  <c r="M41" i="12"/>
  <c r="H263" i="12"/>
  <c r="L204" i="12"/>
  <c r="K204" i="12"/>
  <c r="N204" i="12"/>
  <c r="P204" i="12"/>
  <c r="M204" i="12"/>
  <c r="H262" i="12"/>
  <c r="O312" i="12"/>
  <c r="N217" i="12"/>
  <c r="P217" i="12"/>
  <c r="K217" i="12"/>
  <c r="L217" i="12"/>
  <c r="M217" i="12"/>
  <c r="L152" i="12"/>
  <c r="P152" i="12"/>
  <c r="K152" i="12"/>
  <c r="N152" i="12"/>
  <c r="M152" i="12"/>
  <c r="F231" i="12"/>
  <c r="O257" i="12"/>
  <c r="F218" i="12"/>
  <c r="G218" i="12"/>
  <c r="D218" i="12"/>
  <c r="I218" i="12"/>
  <c r="E218" i="12"/>
  <c r="G322" i="12"/>
  <c r="F322" i="12"/>
  <c r="E322" i="12"/>
  <c r="I322" i="12"/>
  <c r="D322" i="12"/>
  <c r="M70" i="12"/>
  <c r="L70" i="12"/>
  <c r="K70" i="12"/>
  <c r="N70" i="12"/>
  <c r="P70" i="12"/>
  <c r="G235" i="12"/>
  <c r="F235" i="12"/>
  <c r="I235" i="12"/>
  <c r="E235" i="12"/>
  <c r="D235" i="12"/>
  <c r="G227" i="12"/>
  <c r="D227" i="12"/>
  <c r="I227" i="12"/>
  <c r="E227" i="12"/>
  <c r="F227" i="12"/>
  <c r="G243" i="12"/>
  <c r="I243" i="12"/>
  <c r="E243" i="12"/>
  <c r="D243" i="12"/>
  <c r="D214" i="12"/>
  <c r="I214" i="12"/>
  <c r="F214" i="12"/>
  <c r="G214" i="12"/>
  <c r="E214" i="12"/>
  <c r="G222" i="12"/>
  <c r="D222" i="12"/>
  <c r="I222" i="12"/>
  <c r="E222" i="12"/>
  <c r="F222" i="12"/>
  <c r="K254" i="12"/>
  <c r="N254" i="12"/>
  <c r="L254" i="12"/>
  <c r="P254" i="12"/>
  <c r="M254" i="12"/>
  <c r="N154" i="12"/>
  <c r="K154" i="12"/>
  <c r="L154" i="12"/>
  <c r="P154" i="12"/>
  <c r="M154" i="12"/>
  <c r="O315" i="12"/>
  <c r="P315" i="12"/>
  <c r="N315" i="12"/>
  <c r="L315" i="12"/>
  <c r="K315" i="12"/>
  <c r="M315" i="12"/>
  <c r="O235" i="12"/>
  <c r="K235" i="12"/>
  <c r="N235" i="12"/>
  <c r="P235" i="12"/>
  <c r="L235" i="12"/>
  <c r="M235" i="12"/>
  <c r="M289" i="12"/>
  <c r="L289" i="12"/>
  <c r="P289" i="12"/>
  <c r="N289" i="12"/>
  <c r="K289" i="12"/>
  <c r="F242" i="12"/>
  <c r="G242" i="12"/>
  <c r="E242" i="12"/>
  <c r="D242" i="12"/>
  <c r="I242" i="12"/>
  <c r="L128" i="12"/>
  <c r="P128" i="12"/>
  <c r="K128" i="12"/>
  <c r="N128" i="12"/>
  <c r="M128" i="12"/>
  <c r="L144" i="12"/>
  <c r="N144" i="12"/>
  <c r="K144" i="12"/>
  <c r="P144" i="12"/>
  <c r="M144" i="12"/>
  <c r="K150" i="12"/>
  <c r="L150" i="12"/>
  <c r="P150" i="12"/>
  <c r="N150" i="12"/>
  <c r="M150" i="12"/>
  <c r="H306" i="12"/>
  <c r="H227" i="12"/>
  <c r="H206" i="12"/>
  <c r="O322" i="12"/>
  <c r="M177" i="12"/>
  <c r="L177" i="12"/>
  <c r="N177" i="12"/>
  <c r="K177" i="12"/>
  <c r="P177" i="12"/>
  <c r="H322" i="12"/>
  <c r="H234" i="12"/>
  <c r="H247" i="12"/>
  <c r="O72" i="12"/>
  <c r="H209" i="12"/>
  <c r="K90" i="12"/>
  <c r="N90" i="12"/>
  <c r="L90" i="12"/>
  <c r="P90" i="12"/>
  <c r="M90" i="12"/>
  <c r="K207" i="12"/>
  <c r="N207" i="12"/>
  <c r="P207" i="12"/>
  <c r="L207" i="12"/>
  <c r="M207" i="12"/>
  <c r="O254" i="12"/>
  <c r="H235" i="12"/>
  <c r="H231" i="12"/>
  <c r="E225" i="12"/>
  <c r="G225" i="12"/>
  <c r="I225" i="12"/>
  <c r="F225" i="12"/>
  <c r="D225" i="12"/>
  <c r="K276" i="12"/>
  <c r="L276" i="12"/>
  <c r="N276" i="12"/>
  <c r="P276" i="12"/>
  <c r="M276" i="12"/>
  <c r="E299" i="12"/>
  <c r="G299" i="12"/>
  <c r="D299" i="12"/>
  <c r="F299" i="12"/>
  <c r="I299" i="12"/>
  <c r="I221" i="12"/>
  <c r="D221" i="12"/>
  <c r="F221" i="12"/>
  <c r="G221" i="12"/>
  <c r="E221" i="12"/>
  <c r="I229" i="12"/>
  <c r="G229" i="12"/>
  <c r="E229" i="12"/>
  <c r="F229" i="12"/>
  <c r="D229" i="12"/>
  <c r="J212" i="1"/>
  <c r="J212" i="12" s="1"/>
  <c r="D232" i="12"/>
  <c r="I232" i="12"/>
  <c r="G232" i="12"/>
  <c r="E232" i="12"/>
  <c r="D216" i="12"/>
  <c r="G216" i="12"/>
  <c r="E216" i="12"/>
  <c r="I216" i="12"/>
  <c r="F216" i="12"/>
  <c r="N242" i="12"/>
  <c r="K242" i="12"/>
  <c r="L242" i="12"/>
  <c r="P242" i="12"/>
  <c r="M242" i="12"/>
  <c r="M305" i="12"/>
  <c r="N305" i="12"/>
  <c r="L305" i="12"/>
  <c r="K305" i="12"/>
  <c r="P305" i="12"/>
  <c r="P260" i="12"/>
  <c r="K260" i="12"/>
  <c r="L260" i="12"/>
  <c r="N260" i="12"/>
  <c r="M260" i="12"/>
  <c r="N282" i="12"/>
  <c r="K282" i="12"/>
  <c r="P282" i="12"/>
  <c r="L282" i="12"/>
  <c r="M282" i="12"/>
  <c r="K313" i="12"/>
  <c r="N313" i="12"/>
  <c r="L313" i="12"/>
  <c r="P313" i="12"/>
  <c r="M313" i="12"/>
  <c r="N290" i="12"/>
  <c r="P290" i="12"/>
  <c r="L290" i="12"/>
  <c r="K290" i="12"/>
  <c r="M290" i="12"/>
  <c r="M261" i="12"/>
  <c r="P261" i="12"/>
  <c r="L261" i="12"/>
  <c r="K261" i="12"/>
  <c r="N261" i="12"/>
  <c r="D264" i="12"/>
  <c r="G264" i="12"/>
  <c r="I264" i="12"/>
  <c r="E264" i="12"/>
  <c r="F264" i="12"/>
  <c r="E295" i="12"/>
  <c r="D295" i="12"/>
  <c r="I295" i="12"/>
  <c r="G295" i="12"/>
  <c r="F295" i="12"/>
  <c r="K54" i="12"/>
  <c r="L54" i="12"/>
  <c r="N54" i="12"/>
  <c r="P54" i="12"/>
  <c r="M54" i="12"/>
  <c r="O196" i="12"/>
  <c r="K196" i="12"/>
  <c r="L196" i="12"/>
  <c r="P196" i="12"/>
  <c r="N196" i="12"/>
  <c r="M196" i="12"/>
  <c r="M21" i="12"/>
  <c r="K21" i="12"/>
  <c r="L21" i="12"/>
  <c r="P21" i="12"/>
  <c r="N21" i="12"/>
  <c r="H280" i="12"/>
  <c r="N193" i="12"/>
  <c r="K193" i="12"/>
  <c r="P193" i="12"/>
  <c r="L193" i="12"/>
  <c r="M193" i="12"/>
  <c r="H214" i="12"/>
  <c r="N126" i="12"/>
  <c r="P126" i="12"/>
  <c r="K126" i="12"/>
  <c r="L126" i="12"/>
  <c r="M126" i="12"/>
  <c r="H225" i="12"/>
  <c r="O128" i="12"/>
  <c r="O94" i="12"/>
  <c r="H245" i="12"/>
  <c r="N228" i="12"/>
  <c r="L228" i="12"/>
  <c r="K228" i="12"/>
  <c r="P228" i="12"/>
  <c r="M228" i="12"/>
  <c r="O305" i="12"/>
  <c r="H217" i="12"/>
  <c r="N258" i="12"/>
  <c r="K258" i="12"/>
  <c r="L258" i="12"/>
  <c r="P258" i="12"/>
  <c r="M258" i="12"/>
  <c r="H264" i="12"/>
  <c r="O292" i="12"/>
  <c r="H205" i="12"/>
  <c r="P93" i="12"/>
  <c r="N93" i="12"/>
  <c r="L93" i="12"/>
  <c r="K93" i="12"/>
  <c r="M93" i="12"/>
  <c r="J277" i="1"/>
  <c r="J277" i="12" s="1"/>
  <c r="H277" i="12" s="1"/>
  <c r="O252" i="12"/>
  <c r="N229" i="12"/>
  <c r="P229" i="12"/>
  <c r="K229" i="12"/>
  <c r="L229" i="12"/>
  <c r="M229" i="12"/>
  <c r="P12" i="12"/>
  <c r="L12" i="12"/>
  <c r="N12" i="12"/>
  <c r="K12" i="12"/>
  <c r="M12" i="12"/>
  <c r="O26" i="12"/>
  <c r="N26" i="12"/>
  <c r="P26" i="12"/>
  <c r="K26" i="12"/>
  <c r="L26" i="12"/>
  <c r="M26" i="12"/>
  <c r="I247" i="12"/>
  <c r="D247" i="12"/>
  <c r="G247" i="12"/>
  <c r="E247" i="12"/>
  <c r="G223" i="12"/>
  <c r="D223" i="12"/>
  <c r="I223" i="12"/>
  <c r="E223" i="12"/>
  <c r="F223" i="12"/>
  <c r="I253" i="12"/>
  <c r="G253" i="12"/>
  <c r="D253" i="12"/>
  <c r="E253" i="12"/>
  <c r="F253" i="12"/>
  <c r="D238" i="12"/>
  <c r="I238" i="12"/>
  <c r="E238" i="12"/>
  <c r="G238" i="12"/>
  <c r="F238" i="12"/>
  <c r="H220" i="12"/>
  <c r="D220" i="12"/>
  <c r="E220" i="12"/>
  <c r="I220" i="12"/>
  <c r="G220" i="12"/>
  <c r="K245" i="12"/>
  <c r="L245" i="12"/>
  <c r="N245" i="12"/>
  <c r="P245" i="12"/>
  <c r="M245" i="12"/>
  <c r="P95" i="12"/>
  <c r="L95" i="12"/>
  <c r="K95" i="12"/>
  <c r="N95" i="12"/>
  <c r="M95" i="12"/>
  <c r="O251" i="12"/>
  <c r="K251" i="12"/>
  <c r="N251" i="12"/>
  <c r="P251" i="12"/>
  <c r="L251" i="12"/>
  <c r="M251" i="12"/>
  <c r="P267" i="12"/>
  <c r="L267" i="12"/>
  <c r="K267" i="12"/>
  <c r="N267" i="12"/>
  <c r="M267" i="12"/>
  <c r="K266" i="12"/>
  <c r="P266" i="12"/>
  <c r="N266" i="12"/>
  <c r="L266" i="12"/>
  <c r="M266" i="12"/>
  <c r="N171" i="12"/>
  <c r="L171" i="12"/>
  <c r="P171" i="12"/>
  <c r="K171" i="12"/>
  <c r="M171" i="12"/>
  <c r="D308" i="12"/>
  <c r="I308" i="12"/>
  <c r="E308" i="12"/>
  <c r="G308" i="12"/>
  <c r="F308" i="12"/>
  <c r="I269" i="12"/>
  <c r="G269" i="12"/>
  <c r="D269" i="12"/>
  <c r="E269" i="12"/>
  <c r="F269" i="12"/>
  <c r="G251" i="12"/>
  <c r="I251" i="12"/>
  <c r="E251" i="12"/>
  <c r="D251" i="12"/>
  <c r="P61" i="12"/>
  <c r="K61" i="12"/>
  <c r="L61" i="12"/>
  <c r="N61" i="12"/>
  <c r="M61" i="12"/>
  <c r="P25" i="12"/>
  <c r="K25" i="12"/>
  <c r="N25" i="12"/>
  <c r="L25" i="12"/>
  <c r="M25" i="12"/>
  <c r="O232" i="12"/>
  <c r="O61" i="12"/>
  <c r="H239" i="12"/>
  <c r="L172" i="12"/>
  <c r="N172" i="12"/>
  <c r="P172" i="12"/>
  <c r="K172" i="12"/>
  <c r="M172" i="12"/>
  <c r="O59" i="12"/>
  <c r="O276" i="12"/>
  <c r="O150" i="12"/>
  <c r="H246" i="12"/>
  <c r="O309" i="12"/>
  <c r="O70" i="12"/>
  <c r="H221" i="12"/>
  <c r="O261" i="12"/>
  <c r="H211" i="12"/>
  <c r="H288" i="12"/>
  <c r="O325" i="12"/>
  <c r="O267" i="12"/>
  <c r="D293" i="12"/>
  <c r="E293" i="12"/>
  <c r="I293" i="12"/>
  <c r="G293" i="12"/>
  <c r="F293" i="12"/>
  <c r="O260" i="12"/>
  <c r="J257" i="1"/>
  <c r="J257" i="12" s="1"/>
  <c r="G199" i="1"/>
  <c r="I155" i="1"/>
  <c r="I172" i="1"/>
  <c r="G168" i="1"/>
  <c r="G192" i="1"/>
  <c r="J323" i="1"/>
  <c r="J323" i="12" s="1"/>
  <c r="I151" i="1"/>
  <c r="I199" i="1"/>
  <c r="I170" i="1"/>
  <c r="J325" i="1"/>
  <c r="J325" i="12" s="1"/>
  <c r="H325" i="12" s="1"/>
  <c r="E163" i="1"/>
  <c r="J289" i="1"/>
  <c r="J289" i="12" s="1"/>
  <c r="H289" i="12" s="1"/>
  <c r="D150" i="1"/>
  <c r="E171" i="1"/>
  <c r="G183" i="1"/>
  <c r="G191" i="1"/>
  <c r="E164" i="1"/>
  <c r="I174" i="1"/>
  <c r="I182" i="1"/>
  <c r="D164" i="1"/>
  <c r="E191" i="1"/>
  <c r="I196" i="1"/>
  <c r="E167" i="1"/>
  <c r="J282" i="1"/>
  <c r="J282" i="12" s="1"/>
  <c r="J313" i="1"/>
  <c r="J313" i="12" s="1"/>
  <c r="H313" i="12" s="1"/>
  <c r="E152" i="1"/>
  <c r="G160" i="1"/>
  <c r="J267" i="1"/>
  <c r="J267" i="12" s="1"/>
  <c r="J290" i="1"/>
  <c r="J290" i="12" s="1"/>
  <c r="J285" i="1"/>
  <c r="J285" i="12" s="1"/>
  <c r="J259" i="1"/>
  <c r="J259" i="12" s="1"/>
  <c r="H259" i="12" s="1"/>
  <c r="J307" i="1"/>
  <c r="J307" i="12" s="1"/>
  <c r="J266" i="1"/>
  <c r="J266" i="12" s="1"/>
  <c r="H266" i="12" s="1"/>
  <c r="J276" i="1"/>
  <c r="J276" i="12" s="1"/>
  <c r="H276" i="12" s="1"/>
  <c r="I192" i="1"/>
  <c r="E162" i="1"/>
  <c r="J258" i="1"/>
  <c r="J258" i="12" s="1"/>
  <c r="J309" i="1"/>
  <c r="J309" i="12" s="1"/>
  <c r="I184" i="1"/>
  <c r="E161" i="1"/>
  <c r="I204" i="1"/>
  <c r="I158" i="1"/>
  <c r="J305" i="1"/>
  <c r="J305" i="12" s="1"/>
  <c r="J260" i="1"/>
  <c r="J260" i="12" s="1"/>
  <c r="J292" i="1"/>
  <c r="J292" i="12" s="1"/>
  <c r="H292" i="12" s="1"/>
  <c r="J296" i="1"/>
  <c r="J296" i="12" s="1"/>
  <c r="J315" i="1"/>
  <c r="J315" i="12" s="1"/>
  <c r="D172" i="1"/>
  <c r="D190" i="1"/>
  <c r="I179" i="1"/>
  <c r="I195" i="1"/>
  <c r="D148" i="1"/>
  <c r="D177" i="1"/>
  <c r="D201" i="1"/>
  <c r="D180" i="1"/>
  <c r="E150" i="1"/>
  <c r="I166" i="1"/>
  <c r="G190" i="1"/>
  <c r="E198" i="1"/>
  <c r="I173" i="1"/>
  <c r="I181" i="1"/>
  <c r="I189" i="1"/>
  <c r="I197" i="1"/>
  <c r="I167" i="1"/>
  <c r="I152" i="1"/>
  <c r="I159" i="1"/>
  <c r="I160" i="1"/>
  <c r="I176" i="1"/>
  <c r="I200" i="1"/>
  <c r="G177" i="1"/>
  <c r="G185" i="1"/>
  <c r="E190" i="1"/>
  <c r="E186" i="1"/>
  <c r="E194" i="1"/>
  <c r="D157" i="1"/>
  <c r="D158" i="1"/>
  <c r="I188" i="1"/>
  <c r="D174" i="1"/>
  <c r="I187" i="1"/>
  <c r="E156" i="1"/>
  <c r="I156" i="1"/>
  <c r="I164" i="1"/>
  <c r="I180" i="1"/>
  <c r="I203" i="1"/>
  <c r="D149" i="1"/>
  <c r="D166" i="1"/>
  <c r="D182" i="1"/>
  <c r="D198" i="1"/>
  <c r="I175" i="1"/>
  <c r="I183" i="1"/>
  <c r="I191" i="1"/>
  <c r="D173" i="1"/>
  <c r="G159" i="1"/>
  <c r="G167" i="1"/>
  <c r="AL80" i="12"/>
  <c r="AH80" i="12" s="1"/>
  <c r="AL155" i="12"/>
  <c r="AF155" i="12" s="1"/>
  <c r="AL128" i="12"/>
  <c r="AF128" i="12" s="1"/>
  <c r="AL160" i="12"/>
  <c r="AG160" i="12" s="1"/>
  <c r="AL192" i="12"/>
  <c r="AF192" i="12" s="1"/>
  <c r="AL61" i="12"/>
  <c r="AG61" i="12" s="1"/>
  <c r="AL93" i="12"/>
  <c r="AF93" i="12" s="1"/>
  <c r="AL109" i="12"/>
  <c r="AF109" i="12" s="1"/>
  <c r="AL141" i="12"/>
  <c r="AG141" i="12" s="1"/>
  <c r="AL173" i="12"/>
  <c r="AL107" i="12"/>
  <c r="AH107" i="12" s="1"/>
  <c r="AL78" i="12"/>
  <c r="AL159" i="12"/>
  <c r="AH159" i="12" s="1"/>
  <c r="AL126" i="12"/>
  <c r="AF126" i="12" s="1"/>
  <c r="AL158" i="12"/>
  <c r="AH158" i="12" s="1"/>
  <c r="AL190" i="12"/>
  <c r="AG190" i="12" s="1"/>
  <c r="AL55" i="12"/>
  <c r="AH55" i="12" s="1"/>
  <c r="AL87" i="12"/>
  <c r="AF87" i="12" s="1"/>
  <c r="AL147" i="12"/>
  <c r="AG147" i="12" s="1"/>
  <c r="AL52" i="12"/>
  <c r="AG52" i="12" s="1"/>
  <c r="AL84" i="12"/>
  <c r="AG84" i="12" s="1"/>
  <c r="AL191" i="12"/>
  <c r="AH191" i="12" s="1"/>
  <c r="AL132" i="12"/>
  <c r="AL164" i="12"/>
  <c r="AG164" i="12" s="1"/>
  <c r="AL196" i="12"/>
  <c r="AL65" i="12"/>
  <c r="AG65" i="12" s="1"/>
  <c r="AL97" i="12"/>
  <c r="AL113" i="12"/>
  <c r="AF113" i="12" s="1"/>
  <c r="AL145" i="12"/>
  <c r="AH145" i="12" s="1"/>
  <c r="AL177" i="12"/>
  <c r="AH177" i="12" s="1"/>
  <c r="AL179" i="12"/>
  <c r="AF179" i="12" s="1"/>
  <c r="AL82" i="12"/>
  <c r="AG82" i="12" s="1"/>
  <c r="AL199" i="12"/>
  <c r="AH199" i="12" s="1"/>
  <c r="AL130" i="12"/>
  <c r="AF130" i="12" s="1"/>
  <c r="AL162" i="12"/>
  <c r="AF162" i="12" s="1"/>
  <c r="AL194" i="12"/>
  <c r="AH194" i="12" s="1"/>
  <c r="AL59" i="12"/>
  <c r="AG59" i="12" s="1"/>
  <c r="AL91" i="12"/>
  <c r="AF91" i="12" s="1"/>
  <c r="AL171" i="12"/>
  <c r="AF171" i="12" s="1"/>
  <c r="E174" i="1"/>
  <c r="E155" i="1"/>
  <c r="AL56" i="12"/>
  <c r="AF56" i="12" s="1"/>
  <c r="AL88" i="12"/>
  <c r="AF88" i="12" s="1"/>
  <c r="AL203" i="12"/>
  <c r="AF203" i="12" s="1"/>
  <c r="AL136" i="12"/>
  <c r="AG136" i="12" s="1"/>
  <c r="AL168" i="12"/>
  <c r="AG168" i="12" s="1"/>
  <c r="AL200" i="12"/>
  <c r="AL69" i="12"/>
  <c r="AF69" i="12" s="1"/>
  <c r="AL101" i="12"/>
  <c r="AH101" i="12" s="1"/>
  <c r="AL117" i="12"/>
  <c r="AH117" i="12" s="1"/>
  <c r="AL149" i="12"/>
  <c r="AH149" i="12" s="1"/>
  <c r="AL181" i="12"/>
  <c r="AH181" i="12" s="1"/>
  <c r="AL54" i="12"/>
  <c r="AG54" i="12" s="1"/>
  <c r="AL86" i="12"/>
  <c r="AG86" i="12" s="1"/>
  <c r="AL204" i="12"/>
  <c r="AF204" i="12" s="1"/>
  <c r="AL134" i="12"/>
  <c r="AF134" i="12" s="1"/>
  <c r="AL166" i="12"/>
  <c r="AG166" i="12" s="1"/>
  <c r="AL198" i="12"/>
  <c r="AG198" i="12" s="1"/>
  <c r="AL63" i="12"/>
  <c r="AG63" i="12" s="1"/>
  <c r="AL95" i="12"/>
  <c r="AL187" i="12"/>
  <c r="AH187" i="12" s="1"/>
  <c r="AL60" i="12"/>
  <c r="AH60" i="12" s="1"/>
  <c r="AL92" i="12"/>
  <c r="AH92" i="12" s="1"/>
  <c r="AL108" i="12"/>
  <c r="AF108" i="12" s="1"/>
  <c r="AL140" i="12"/>
  <c r="AH140" i="12" s="1"/>
  <c r="AL172" i="12"/>
  <c r="AL127" i="12"/>
  <c r="AF127" i="12" s="1"/>
  <c r="AL73" i="12"/>
  <c r="AH73" i="12" s="1"/>
  <c r="AL119" i="12"/>
  <c r="AH119" i="12" s="1"/>
  <c r="AL121" i="12"/>
  <c r="AH121" i="12" s="1"/>
  <c r="AL153" i="12"/>
  <c r="AG153" i="12" s="1"/>
  <c r="AL185" i="12"/>
  <c r="AH185" i="12" s="1"/>
  <c r="AL58" i="12"/>
  <c r="AG58" i="12" s="1"/>
  <c r="AL90" i="12"/>
  <c r="AF90" i="12" s="1"/>
  <c r="AL106" i="12"/>
  <c r="AF106" i="12" s="1"/>
  <c r="AL138" i="12"/>
  <c r="AH138" i="12" s="1"/>
  <c r="AL170" i="12"/>
  <c r="AG170" i="12" s="1"/>
  <c r="AL111" i="12"/>
  <c r="AF111" i="12" s="1"/>
  <c r="AL67" i="12"/>
  <c r="AG67" i="12" s="1"/>
  <c r="AL99" i="12"/>
  <c r="AF99" i="12" s="1"/>
  <c r="AL64" i="12"/>
  <c r="AL96" i="12"/>
  <c r="AF96" i="12" s="1"/>
  <c r="AL112" i="12"/>
  <c r="AH112" i="12" s="1"/>
  <c r="AL144" i="12"/>
  <c r="AG144" i="12" s="1"/>
  <c r="AL176" i="12"/>
  <c r="AF176" i="12" s="1"/>
  <c r="AL167" i="12"/>
  <c r="AG167" i="12" s="1"/>
  <c r="AL77" i="12"/>
  <c r="AF77" i="12" s="1"/>
  <c r="AL143" i="12"/>
  <c r="AH143" i="12" s="1"/>
  <c r="AL125" i="12"/>
  <c r="AG125" i="12" s="1"/>
  <c r="AL157" i="12"/>
  <c r="AF157" i="12" s="1"/>
  <c r="AL189" i="12"/>
  <c r="AF189" i="12" s="1"/>
  <c r="AL62" i="12"/>
  <c r="AH62" i="12" s="1"/>
  <c r="AL94" i="12"/>
  <c r="AG94" i="12" s="1"/>
  <c r="AL110" i="12"/>
  <c r="AH110" i="12" s="1"/>
  <c r="AL142" i="12"/>
  <c r="AG142" i="12" s="1"/>
  <c r="AL174" i="12"/>
  <c r="AG174" i="12" s="1"/>
  <c r="AL139" i="12"/>
  <c r="AH139" i="12" s="1"/>
  <c r="AL71" i="12"/>
  <c r="AG71" i="12" s="1"/>
  <c r="AL103" i="12"/>
  <c r="AH103" i="12" s="1"/>
  <c r="AL68" i="12"/>
  <c r="AG68" i="12" s="1"/>
  <c r="AL100" i="12"/>
  <c r="AF100" i="12" s="1"/>
  <c r="AL116" i="12"/>
  <c r="AG116" i="12" s="1"/>
  <c r="AL148" i="12"/>
  <c r="AG148" i="12" s="1"/>
  <c r="AL180" i="12"/>
  <c r="AL195" i="12"/>
  <c r="AF195" i="12" s="1"/>
  <c r="AL81" i="12"/>
  <c r="AG81" i="12" s="1"/>
  <c r="AL151" i="12"/>
  <c r="AG151" i="12" s="1"/>
  <c r="AL129" i="12"/>
  <c r="AF129" i="12" s="1"/>
  <c r="AL161" i="12"/>
  <c r="AH161" i="12" s="1"/>
  <c r="AL193" i="12"/>
  <c r="AH193" i="12" s="1"/>
  <c r="AL66" i="12"/>
  <c r="AL98" i="12"/>
  <c r="AG98" i="12" s="1"/>
  <c r="AL114" i="12"/>
  <c r="AF114" i="12" s="1"/>
  <c r="AL146" i="12"/>
  <c r="AG146" i="12" s="1"/>
  <c r="AL178" i="12"/>
  <c r="AH178" i="12" s="1"/>
  <c r="AL163" i="12"/>
  <c r="AG163" i="12" s="1"/>
  <c r="AL75" i="12"/>
  <c r="AG75" i="12" s="1"/>
  <c r="AL202" i="12"/>
  <c r="AG202" i="12" s="1"/>
  <c r="AL72" i="12"/>
  <c r="AF72" i="12" s="1"/>
  <c r="AL104" i="12"/>
  <c r="AG104" i="12" s="1"/>
  <c r="AL120" i="12"/>
  <c r="AG120" i="12" s="1"/>
  <c r="AL152" i="12"/>
  <c r="AG152" i="12" s="1"/>
  <c r="AL184" i="12"/>
  <c r="AH184" i="12" s="1"/>
  <c r="AL53" i="12"/>
  <c r="AG53" i="12" s="1"/>
  <c r="AL85" i="12"/>
  <c r="AG85" i="12" s="1"/>
  <c r="AL175" i="12"/>
  <c r="AF175" i="12" s="1"/>
  <c r="AL133" i="12"/>
  <c r="AG133" i="12" s="1"/>
  <c r="AL165" i="12"/>
  <c r="AL197" i="12"/>
  <c r="AH197" i="12" s="1"/>
  <c r="AL70" i="12"/>
  <c r="AH70" i="12" s="1"/>
  <c r="AL102" i="12"/>
  <c r="AF102" i="12" s="1"/>
  <c r="AL118" i="12"/>
  <c r="AF118" i="12" s="1"/>
  <c r="AL150" i="12"/>
  <c r="AH150" i="12" s="1"/>
  <c r="AL182" i="12"/>
  <c r="AF182" i="12" s="1"/>
  <c r="AL183" i="12"/>
  <c r="AL79" i="12"/>
  <c r="AH79" i="12" s="1"/>
  <c r="AL123" i="12"/>
  <c r="AL76" i="12"/>
  <c r="AH76" i="12" s="1"/>
  <c r="AL131" i="12"/>
  <c r="AG131" i="12" s="1"/>
  <c r="AL124" i="12"/>
  <c r="AH124" i="12" s="1"/>
  <c r="AL156" i="12"/>
  <c r="AL188" i="12"/>
  <c r="AF188" i="12" s="1"/>
  <c r="AL57" i="12"/>
  <c r="AG57" i="12" s="1"/>
  <c r="AL89" i="12"/>
  <c r="AG89" i="12" s="1"/>
  <c r="AL105" i="12"/>
  <c r="AH105" i="12" s="1"/>
  <c r="AL137" i="12"/>
  <c r="AF137" i="12" s="1"/>
  <c r="AL169" i="12"/>
  <c r="AF169" i="12" s="1"/>
  <c r="AL201" i="12"/>
  <c r="AF201" i="12" s="1"/>
  <c r="AL74" i="12"/>
  <c r="AF74" i="12" s="1"/>
  <c r="AL115" i="12"/>
  <c r="AF115" i="12" s="1"/>
  <c r="AL122" i="12"/>
  <c r="AF122" i="12" s="1"/>
  <c r="AL154" i="12"/>
  <c r="AF154" i="12" s="1"/>
  <c r="AL186" i="12"/>
  <c r="AF186" i="12" s="1"/>
  <c r="AL51" i="12"/>
  <c r="AH51" i="12" s="1"/>
  <c r="AL83" i="12"/>
  <c r="AG83" i="12" s="1"/>
  <c r="AL135" i="12"/>
  <c r="AH135" i="12" s="1"/>
  <c r="I168" i="1"/>
  <c r="I171" i="1"/>
  <c r="I149" i="1"/>
  <c r="I157" i="1"/>
  <c r="I165" i="1"/>
  <c r="D188" i="1"/>
  <c r="I154" i="1"/>
  <c r="D156" i="1"/>
  <c r="G179" i="1"/>
  <c r="G187" i="1"/>
  <c r="G195" i="1"/>
  <c r="G152" i="1"/>
  <c r="J254" i="1"/>
  <c r="J254" i="12" s="1"/>
  <c r="H254" i="12" s="1"/>
  <c r="G163" i="1"/>
  <c r="E183" i="1"/>
  <c r="E199" i="1"/>
  <c r="D203" i="1"/>
  <c r="D151" i="1"/>
  <c r="D159" i="1"/>
  <c r="D167" i="1"/>
  <c r="D175" i="1"/>
  <c r="D183" i="1"/>
  <c r="D199" i="1"/>
  <c r="G184" i="1"/>
  <c r="D165" i="1"/>
  <c r="E202" i="1"/>
  <c r="D202" i="1"/>
  <c r="G171" i="1"/>
  <c r="E159" i="1"/>
  <c r="G203" i="1"/>
  <c r="D152" i="1"/>
  <c r="E168" i="1"/>
  <c r="E184" i="1"/>
  <c r="E192" i="1"/>
  <c r="E200" i="1"/>
  <c r="D189" i="1"/>
  <c r="D197" i="1"/>
  <c r="E204" i="1"/>
  <c r="I198" i="1"/>
  <c r="G149" i="1"/>
  <c r="G157" i="1"/>
  <c r="G165" i="1"/>
  <c r="G181" i="1"/>
  <c r="G189" i="1"/>
  <c r="G197" i="1"/>
  <c r="G166" i="1"/>
  <c r="G182" i="1"/>
  <c r="G158" i="1"/>
  <c r="G174" i="1"/>
  <c r="I163" i="1"/>
  <c r="D160" i="1"/>
  <c r="D168" i="1"/>
  <c r="D176" i="1"/>
  <c r="D184" i="1"/>
  <c r="D192" i="1"/>
  <c r="D200" i="1"/>
  <c r="G153" i="1"/>
  <c r="G161" i="1"/>
  <c r="E154" i="1"/>
  <c r="G162" i="1"/>
  <c r="G170" i="1"/>
  <c r="G178" i="1"/>
  <c r="G186" i="1"/>
  <c r="G194" i="1"/>
  <c r="G169" i="1"/>
  <c r="G193" i="1"/>
  <c r="G201" i="1"/>
  <c r="D154" i="1"/>
  <c r="E170" i="1"/>
  <c r="E187" i="1"/>
  <c r="E195" i="1"/>
  <c r="G148" i="1"/>
  <c r="E153" i="1"/>
  <c r="E178" i="1"/>
  <c r="E151" i="1"/>
  <c r="D196" i="1"/>
  <c r="E179" i="1"/>
  <c r="G202" i="1"/>
  <c r="D163" i="1"/>
  <c r="D171" i="1"/>
  <c r="D179" i="1"/>
  <c r="E148" i="1"/>
  <c r="G156" i="1"/>
  <c r="G164" i="1"/>
  <c r="G172" i="1"/>
  <c r="G188" i="1"/>
  <c r="G196" i="1"/>
  <c r="D161" i="1"/>
  <c r="E169" i="1"/>
  <c r="E177" i="1"/>
  <c r="E185" i="1"/>
  <c r="E193" i="1"/>
  <c r="E201" i="1"/>
  <c r="D162" i="1"/>
  <c r="D170" i="1"/>
  <c r="D178" i="1"/>
  <c r="D186" i="1"/>
  <c r="D194" i="1"/>
  <c r="G175" i="1"/>
  <c r="E172" i="1"/>
  <c r="E180" i="1"/>
  <c r="E196" i="1"/>
  <c r="D169" i="1"/>
  <c r="I150" i="1"/>
  <c r="I194" i="1"/>
  <c r="E188" i="1"/>
  <c r="G155" i="1"/>
  <c r="I148" i="1"/>
  <c r="J233" i="1"/>
  <c r="J233" i="12" s="1"/>
  <c r="G154" i="1"/>
  <c r="G150" i="1"/>
  <c r="E158" i="1"/>
  <c r="E182" i="1"/>
  <c r="G198" i="1"/>
  <c r="E149" i="1"/>
  <c r="E157" i="1"/>
  <c r="E165" i="1"/>
  <c r="E173" i="1"/>
  <c r="E181" i="1"/>
  <c r="E189" i="1"/>
  <c r="E197" i="1"/>
  <c r="E166" i="1"/>
  <c r="G176" i="1"/>
  <c r="I186" i="1"/>
  <c r="I178" i="1"/>
  <c r="I153" i="1"/>
  <c r="I161" i="1"/>
  <c r="I169" i="1"/>
  <c r="I177" i="1"/>
  <c r="I185" i="1"/>
  <c r="I193" i="1"/>
  <c r="I201" i="1"/>
  <c r="G204" i="1"/>
  <c r="I162" i="1"/>
  <c r="I190" i="1"/>
  <c r="E160" i="1"/>
  <c r="G180" i="1"/>
  <c r="G200" i="1"/>
  <c r="E203" i="1"/>
  <c r="E176" i="1"/>
  <c r="D195" i="1"/>
  <c r="D153" i="1"/>
  <c r="D181" i="1"/>
  <c r="I202" i="1"/>
  <c r="D155" i="1"/>
  <c r="D191" i="1"/>
  <c r="D185" i="1"/>
  <c r="G151" i="1"/>
  <c r="D187" i="1"/>
  <c r="D204" i="1"/>
  <c r="E175" i="1"/>
  <c r="G173" i="1"/>
  <c r="D193" i="1"/>
  <c r="E333" i="12" l="1"/>
  <c r="D333" i="12"/>
  <c r="I333" i="12"/>
  <c r="G333" i="12"/>
  <c r="F333" i="12"/>
  <c r="I335" i="12"/>
  <c r="E335" i="12"/>
  <c r="G335" i="12"/>
  <c r="D335" i="12"/>
  <c r="F335" i="12"/>
  <c r="H333" i="12"/>
  <c r="G307" i="12"/>
  <c r="D307" i="12"/>
  <c r="E307" i="12"/>
  <c r="I307" i="12"/>
  <c r="F307" i="12"/>
  <c r="I282" i="12"/>
  <c r="E282" i="12"/>
  <c r="D282" i="12"/>
  <c r="G282" i="12"/>
  <c r="F282" i="12"/>
  <c r="E257" i="12"/>
  <c r="G257" i="12"/>
  <c r="I257" i="12"/>
  <c r="D257" i="12"/>
  <c r="F257" i="12"/>
  <c r="H307" i="12"/>
  <c r="E233" i="12"/>
  <c r="G233" i="12"/>
  <c r="I233" i="12"/>
  <c r="D233" i="12"/>
  <c r="F233" i="12"/>
  <c r="D254" i="12"/>
  <c r="E254" i="12"/>
  <c r="I254" i="12"/>
  <c r="G254" i="12"/>
  <c r="F254" i="12"/>
  <c r="D315" i="12"/>
  <c r="I315" i="12"/>
  <c r="G315" i="12"/>
  <c r="E315" i="12"/>
  <c r="F315" i="12"/>
  <c r="E259" i="12"/>
  <c r="I259" i="12"/>
  <c r="D259" i="12"/>
  <c r="G259" i="12"/>
  <c r="F259" i="12"/>
  <c r="D296" i="12"/>
  <c r="I296" i="12"/>
  <c r="E296" i="12"/>
  <c r="G296" i="12"/>
  <c r="F296" i="12"/>
  <c r="F309" i="12"/>
  <c r="E309" i="12"/>
  <c r="D309" i="12"/>
  <c r="I309" i="12"/>
  <c r="G309" i="12"/>
  <c r="I285" i="12"/>
  <c r="E285" i="12"/>
  <c r="G285" i="12"/>
  <c r="D285" i="12"/>
  <c r="F285" i="12"/>
  <c r="G323" i="12"/>
  <c r="E323" i="12"/>
  <c r="I323" i="12"/>
  <c r="D323" i="12"/>
  <c r="F323" i="12"/>
  <c r="H323" i="12"/>
  <c r="E292" i="12"/>
  <c r="I292" i="12"/>
  <c r="G292" i="12"/>
  <c r="D292" i="12"/>
  <c r="F292" i="12"/>
  <c r="H258" i="12"/>
  <c r="D258" i="12"/>
  <c r="E258" i="12"/>
  <c r="G258" i="12"/>
  <c r="I258" i="12"/>
  <c r="F258" i="12"/>
  <c r="I290" i="12"/>
  <c r="E290" i="12"/>
  <c r="D290" i="12"/>
  <c r="G290" i="12"/>
  <c r="F290" i="12"/>
  <c r="E212" i="12"/>
  <c r="I212" i="12"/>
  <c r="G212" i="12"/>
  <c r="D212" i="12"/>
  <c r="F212" i="12"/>
  <c r="H309" i="12"/>
  <c r="H260" i="12"/>
  <c r="I260" i="12"/>
  <c r="D260" i="12"/>
  <c r="E260" i="12"/>
  <c r="G260" i="12"/>
  <c r="F260" i="12"/>
  <c r="E267" i="12"/>
  <c r="I267" i="12"/>
  <c r="G267" i="12"/>
  <c r="D267" i="12"/>
  <c r="F267" i="12"/>
  <c r="F289" i="12"/>
  <c r="E289" i="12"/>
  <c r="I289" i="12"/>
  <c r="D289" i="12"/>
  <c r="G289" i="12"/>
  <c r="H296" i="12"/>
  <c r="H285" i="12"/>
  <c r="H305" i="12"/>
  <c r="E305" i="12"/>
  <c r="I305" i="12"/>
  <c r="D305" i="12"/>
  <c r="G305" i="12"/>
  <c r="F305" i="12"/>
  <c r="H290" i="12"/>
  <c r="H282" i="12"/>
  <c r="I276" i="12"/>
  <c r="G276" i="12"/>
  <c r="E276" i="12"/>
  <c r="D276" i="12"/>
  <c r="F276" i="12"/>
  <c r="I325" i="12"/>
  <c r="E325" i="12"/>
  <c r="D325" i="12"/>
  <c r="G325" i="12"/>
  <c r="F325" i="12"/>
  <c r="H257" i="12"/>
  <c r="H267" i="12"/>
  <c r="F266" i="12"/>
  <c r="G266" i="12"/>
  <c r="I266" i="12"/>
  <c r="D266" i="12"/>
  <c r="E266" i="12"/>
  <c r="D313" i="12"/>
  <c r="I313" i="12"/>
  <c r="E313" i="12"/>
  <c r="G313" i="12"/>
  <c r="F313" i="12"/>
  <c r="D277" i="12"/>
  <c r="I277" i="12"/>
  <c r="E277" i="12"/>
  <c r="G277" i="12"/>
  <c r="F277" i="12"/>
  <c r="H212" i="12"/>
  <c r="I261" i="12"/>
  <c r="D261" i="12"/>
  <c r="G261" i="12"/>
  <c r="E261" i="12"/>
  <c r="F261" i="12"/>
  <c r="H233" i="12"/>
  <c r="H315" i="12"/>
  <c r="F162" i="1"/>
  <c r="F149" i="1"/>
  <c r="F166" i="1"/>
  <c r="F148" i="1"/>
  <c r="H148" i="1" s="1"/>
  <c r="F167" i="1"/>
  <c r="H167" i="1" s="1"/>
  <c r="F163" i="1"/>
  <c r="H163" i="1" s="1"/>
  <c r="F198" i="1"/>
  <c r="F177" i="1"/>
  <c r="F186" i="1"/>
  <c r="F164" i="1"/>
  <c r="H164" i="1" s="1"/>
  <c r="F182" i="1"/>
  <c r="F150" i="1"/>
  <c r="F173" i="1"/>
  <c r="H173" i="1" s="1"/>
  <c r="F188" i="1"/>
  <c r="H188" i="1" s="1"/>
  <c r="F170" i="1"/>
  <c r="H170" i="1" s="1"/>
  <c r="F192" i="1"/>
  <c r="F202" i="1"/>
  <c r="F194" i="1"/>
  <c r="F156" i="1"/>
  <c r="F172" i="1"/>
  <c r="H172" i="1" s="1"/>
  <c r="F201" i="1"/>
  <c r="F158" i="1"/>
  <c r="F171" i="1"/>
  <c r="F159" i="1"/>
  <c r="H159" i="1" s="1"/>
  <c r="F190" i="1"/>
  <c r="H190" i="1" s="1"/>
  <c r="F174" i="1"/>
  <c r="F184" i="1"/>
  <c r="F161" i="1"/>
  <c r="F200" i="1"/>
  <c r="H200" i="1" s="1"/>
  <c r="AH192" i="12"/>
  <c r="F152" i="1"/>
  <c r="F169" i="1"/>
  <c r="H169" i="1" s="1"/>
  <c r="F180" i="1"/>
  <c r="H180" i="1" s="1"/>
  <c r="AH126" i="12"/>
  <c r="AG73" i="12"/>
  <c r="AG126" i="12"/>
  <c r="AH108" i="12"/>
  <c r="AF158" i="12"/>
  <c r="AH182" i="12"/>
  <c r="AH148" i="12"/>
  <c r="AG92" i="12"/>
  <c r="AF141" i="12"/>
  <c r="AG115" i="12"/>
  <c r="AF89" i="12"/>
  <c r="AH131" i="12"/>
  <c r="AG93" i="12"/>
  <c r="AH89" i="12"/>
  <c r="AH93" i="12"/>
  <c r="AH83" i="12"/>
  <c r="AG74" i="12"/>
  <c r="AH116" i="12"/>
  <c r="AG77" i="12"/>
  <c r="AH100" i="12"/>
  <c r="AH59" i="12"/>
  <c r="AG108" i="12"/>
  <c r="AH56" i="12"/>
  <c r="AH120" i="12"/>
  <c r="AH198" i="12"/>
  <c r="AF59" i="12"/>
  <c r="AH84" i="12"/>
  <c r="AG72" i="12"/>
  <c r="AH188" i="12"/>
  <c r="AH72" i="12"/>
  <c r="AH94" i="12"/>
  <c r="AG187" i="12"/>
  <c r="AF52" i="12"/>
  <c r="AG158" i="12"/>
  <c r="F183" i="1"/>
  <c r="AG197" i="12"/>
  <c r="AF152" i="12"/>
  <c r="AH147" i="12"/>
  <c r="AH171" i="12"/>
  <c r="AH154" i="12"/>
  <c r="AH85" i="12"/>
  <c r="AF104" i="12"/>
  <c r="AG140" i="12"/>
  <c r="AG60" i="12"/>
  <c r="AH166" i="12"/>
  <c r="AG88" i="12"/>
  <c r="AF65" i="12"/>
  <c r="AF51" i="12"/>
  <c r="AH115" i="12"/>
  <c r="AG56" i="12"/>
  <c r="AG51" i="12"/>
  <c r="AG110" i="12"/>
  <c r="F179" i="1"/>
  <c r="AH202" i="12"/>
  <c r="AH68" i="12"/>
  <c r="AF110" i="12"/>
  <c r="AG191" i="12"/>
  <c r="AF135" i="12"/>
  <c r="AH102" i="12"/>
  <c r="AG184" i="12"/>
  <c r="AG143" i="12"/>
  <c r="AH204" i="12"/>
  <c r="AG194" i="12"/>
  <c r="AG87" i="12"/>
  <c r="AF80" i="12"/>
  <c r="AH186" i="12"/>
  <c r="AH74" i="12"/>
  <c r="AG102" i="12"/>
  <c r="AF133" i="12"/>
  <c r="AF163" i="12"/>
  <c r="AH98" i="12"/>
  <c r="AG195" i="12"/>
  <c r="AF166" i="12"/>
  <c r="AG204" i="12"/>
  <c r="AG203" i="12"/>
  <c r="AF194" i="12"/>
  <c r="AF199" i="12"/>
  <c r="AG80" i="12"/>
  <c r="F168" i="1"/>
  <c r="AH162" i="12"/>
  <c r="AG201" i="12"/>
  <c r="AF120" i="12"/>
  <c r="AG103" i="12"/>
  <c r="AH125" i="12"/>
  <c r="AH168" i="12"/>
  <c r="AG162" i="12"/>
  <c r="AH190" i="12"/>
  <c r="F199" i="1"/>
  <c r="AH118" i="12"/>
  <c r="AF197" i="12"/>
  <c r="AH146" i="12"/>
  <c r="AF103" i="12"/>
  <c r="AG185" i="12"/>
  <c r="AG134" i="12"/>
  <c r="AF164" i="12"/>
  <c r="AF190" i="12"/>
  <c r="F196" i="1"/>
  <c r="AH153" i="12"/>
  <c r="AH136" i="12"/>
  <c r="AG130" i="12"/>
  <c r="F178" i="1"/>
  <c r="AF83" i="12"/>
  <c r="AG186" i="12"/>
  <c r="AH122" i="12"/>
  <c r="AG137" i="12"/>
  <c r="AG124" i="12"/>
  <c r="AF79" i="12"/>
  <c r="AF85" i="12"/>
  <c r="AH152" i="12"/>
  <c r="AH104" i="12"/>
  <c r="AF202" i="12"/>
  <c r="AF98" i="12"/>
  <c r="AH129" i="12"/>
  <c r="AG100" i="12"/>
  <c r="AH77" i="12"/>
  <c r="AF121" i="12"/>
  <c r="AF63" i="12"/>
  <c r="AH86" i="12"/>
  <c r="AG91" i="12"/>
  <c r="AG199" i="12"/>
  <c r="AG55" i="12"/>
  <c r="AF107" i="12"/>
  <c r="AH109" i="12"/>
  <c r="AH61" i="12"/>
  <c r="AG128" i="12"/>
  <c r="AG188" i="12"/>
  <c r="AH151" i="12"/>
  <c r="AH96" i="12"/>
  <c r="AG119" i="12"/>
  <c r="AH203" i="12"/>
  <c r="AF147" i="12"/>
  <c r="AG154" i="12"/>
  <c r="AF146" i="12"/>
  <c r="AF193" i="12"/>
  <c r="AH174" i="12"/>
  <c r="AH167" i="12"/>
  <c r="AF153" i="12"/>
  <c r="AG171" i="12"/>
  <c r="AG122" i="12"/>
  <c r="AH137" i="12"/>
  <c r="AG121" i="12"/>
  <c r="AH52" i="12"/>
  <c r="AG109" i="12"/>
  <c r="AF61" i="12"/>
  <c r="AH128" i="12"/>
  <c r="F154" i="1"/>
  <c r="H154" i="1" s="1"/>
  <c r="F151" i="1"/>
  <c r="AH163" i="12"/>
  <c r="AH91" i="12"/>
  <c r="AF55" i="12"/>
  <c r="AG107" i="12"/>
  <c r="BU79" i="12"/>
  <c r="BU85" i="12"/>
  <c r="BU199" i="12"/>
  <c r="BU103" i="12"/>
  <c r="BS103" i="12" s="1"/>
  <c r="BU147" i="12"/>
  <c r="BS147" i="12" s="1"/>
  <c r="BU62" i="12"/>
  <c r="BS62" i="12" s="1"/>
  <c r="CB52" i="12"/>
  <c r="CB198" i="12"/>
  <c r="CB135" i="12"/>
  <c r="CB192" i="12"/>
  <c r="CB191" i="12"/>
  <c r="BZ191" i="12" s="1"/>
  <c r="CB100" i="12"/>
  <c r="BZ100" i="12" s="1"/>
  <c r="CB203" i="12"/>
  <c r="BZ203" i="12" s="1"/>
  <c r="CB181" i="12"/>
  <c r="CB64" i="12"/>
  <c r="AH156" i="12"/>
  <c r="AI156" i="12"/>
  <c r="AK156" i="12"/>
  <c r="AJ156" i="12"/>
  <c r="AJ64" i="12"/>
  <c r="AK64" i="12"/>
  <c r="AI64" i="12"/>
  <c r="AI95" i="12"/>
  <c r="AJ95" i="12"/>
  <c r="AK95" i="12"/>
  <c r="AG200" i="12"/>
  <c r="AI200" i="12"/>
  <c r="AK200" i="12"/>
  <c r="AJ200" i="12"/>
  <c r="AK97" i="12"/>
  <c r="AJ97" i="12"/>
  <c r="AI97" i="12"/>
  <c r="AJ196" i="12"/>
  <c r="AK196" i="12"/>
  <c r="AI196" i="12"/>
  <c r="AI132" i="12"/>
  <c r="AJ132" i="12"/>
  <c r="AK132" i="12"/>
  <c r="AF78" i="12"/>
  <c r="AK78" i="12"/>
  <c r="AI78" i="12"/>
  <c r="AJ78" i="12"/>
  <c r="AK173" i="12"/>
  <c r="AI173" i="12"/>
  <c r="AJ173" i="12"/>
  <c r="BU163" i="12"/>
  <c r="BS163" i="12" s="1"/>
  <c r="BU52" i="12"/>
  <c r="BS52" i="12" s="1"/>
  <c r="BU78" i="12"/>
  <c r="BU77" i="12"/>
  <c r="BU131" i="12"/>
  <c r="BU105" i="12"/>
  <c r="BS105" i="12" s="1"/>
  <c r="BU115" i="12"/>
  <c r="BU135" i="12"/>
  <c r="BS135" i="12" s="1"/>
  <c r="BU99" i="12"/>
  <c r="CB138" i="12"/>
  <c r="CB84" i="12"/>
  <c r="CB60" i="12"/>
  <c r="BZ60" i="12" s="1"/>
  <c r="CB174" i="12"/>
  <c r="CB94" i="12"/>
  <c r="CB184" i="12"/>
  <c r="BZ184" i="12" s="1"/>
  <c r="CB116" i="12"/>
  <c r="BZ116" i="12" s="1"/>
  <c r="CB69" i="12"/>
  <c r="BZ69" i="12" s="1"/>
  <c r="CB160" i="12"/>
  <c r="BZ160" i="12" s="1"/>
  <c r="CB74" i="12"/>
  <c r="CB86" i="12"/>
  <c r="AK169" i="12"/>
  <c r="AJ169" i="12"/>
  <c r="AI169" i="12"/>
  <c r="AI105" i="12"/>
  <c r="AK105" i="12"/>
  <c r="AJ105" i="12"/>
  <c r="AK57" i="12"/>
  <c r="AI57" i="12"/>
  <c r="AJ57" i="12"/>
  <c r="AF76" i="12"/>
  <c r="AJ76" i="12"/>
  <c r="AK76" i="12"/>
  <c r="AI76" i="12"/>
  <c r="AF70" i="12"/>
  <c r="AJ70" i="12"/>
  <c r="AK70" i="12"/>
  <c r="AI70" i="12"/>
  <c r="AJ75" i="12"/>
  <c r="AI75" i="12"/>
  <c r="AK75" i="12"/>
  <c r="AJ178" i="12"/>
  <c r="AK178" i="12"/>
  <c r="AI178" i="12"/>
  <c r="AK114" i="12"/>
  <c r="AI114" i="12"/>
  <c r="AJ114" i="12"/>
  <c r="AI81" i="12"/>
  <c r="AJ81" i="12"/>
  <c r="AK81" i="12"/>
  <c r="AK139" i="12"/>
  <c r="AI139" i="12"/>
  <c r="AJ139" i="12"/>
  <c r="AF62" i="12"/>
  <c r="AI62" i="12"/>
  <c r="AK62" i="12"/>
  <c r="AJ62" i="12"/>
  <c r="AI176" i="12"/>
  <c r="AJ176" i="12"/>
  <c r="AK176" i="12"/>
  <c r="AK67" i="12"/>
  <c r="AJ67" i="12"/>
  <c r="AI67" i="12"/>
  <c r="AJ170" i="12"/>
  <c r="AI170" i="12"/>
  <c r="AK170" i="12"/>
  <c r="AJ106" i="12"/>
  <c r="AK106" i="12"/>
  <c r="AI106" i="12"/>
  <c r="AF54" i="12"/>
  <c r="AI54" i="12"/>
  <c r="AK54" i="12"/>
  <c r="AJ54" i="12"/>
  <c r="AJ149" i="12"/>
  <c r="AI149" i="12"/>
  <c r="AK149" i="12"/>
  <c r="AK101" i="12"/>
  <c r="AI101" i="12"/>
  <c r="AJ101" i="12"/>
  <c r="AI179" i="12"/>
  <c r="AJ179" i="12"/>
  <c r="AK179" i="12"/>
  <c r="AK145" i="12"/>
  <c r="AI145" i="12"/>
  <c r="AJ145" i="12"/>
  <c r="AJ128" i="12"/>
  <c r="AI128" i="12"/>
  <c r="AK128" i="12"/>
  <c r="AJ80" i="12"/>
  <c r="AI80" i="12"/>
  <c r="AK80" i="12"/>
  <c r="BU134" i="12"/>
  <c r="BS134" i="12" s="1"/>
  <c r="BU155" i="12"/>
  <c r="BU121" i="12"/>
  <c r="BU157" i="12"/>
  <c r="BS157" i="12" s="1"/>
  <c r="BU113" i="12"/>
  <c r="BU119" i="12"/>
  <c r="BS119" i="12" s="1"/>
  <c r="BU188" i="12"/>
  <c r="BS188" i="12" s="1"/>
  <c r="CB166" i="12"/>
  <c r="CB106" i="12"/>
  <c r="CB66" i="12"/>
  <c r="CB150" i="12"/>
  <c r="CB58" i="12"/>
  <c r="BZ58" i="12" s="1"/>
  <c r="CB120" i="12"/>
  <c r="BZ120" i="12" s="1"/>
  <c r="CB101" i="12"/>
  <c r="BZ101" i="12" s="1"/>
  <c r="CB158" i="12"/>
  <c r="BZ158" i="12" s="1"/>
  <c r="CB111" i="12"/>
  <c r="AI183" i="12"/>
  <c r="AJ183" i="12"/>
  <c r="AK183" i="12"/>
  <c r="BU144" i="12"/>
  <c r="BU106" i="12"/>
  <c r="BS106" i="12" s="1"/>
  <c r="BU156" i="12"/>
  <c r="BU185" i="12"/>
  <c r="BU130" i="12"/>
  <c r="BU167" i="12"/>
  <c r="BU192" i="12"/>
  <c r="BU148" i="12"/>
  <c r="BU94" i="12"/>
  <c r="BS94" i="12" s="1"/>
  <c r="BU191" i="12"/>
  <c r="CB195" i="12"/>
  <c r="CB59" i="12"/>
  <c r="BZ59" i="12" s="1"/>
  <c r="CB152" i="12"/>
  <c r="BZ152" i="12" s="1"/>
  <c r="CB137" i="12"/>
  <c r="CB132" i="12"/>
  <c r="CB55" i="12"/>
  <c r="CB90" i="12"/>
  <c r="CB146" i="12"/>
  <c r="BZ146" i="12" s="1"/>
  <c r="CB157" i="12"/>
  <c r="BU143" i="12"/>
  <c r="BU53" i="12"/>
  <c r="BU187" i="12"/>
  <c r="BU65" i="12"/>
  <c r="BU168" i="12"/>
  <c r="BU75" i="12"/>
  <c r="BS75" i="12" s="1"/>
  <c r="BU145" i="12"/>
  <c r="BU73" i="12"/>
  <c r="BU151" i="12"/>
  <c r="BU140" i="12"/>
  <c r="BS140" i="12" s="1"/>
  <c r="BU198" i="12"/>
  <c r="BU66" i="12"/>
  <c r="BU127" i="12"/>
  <c r="BU203" i="12"/>
  <c r="BS203" i="12" s="1"/>
  <c r="BU82" i="12"/>
  <c r="BS82" i="12" s="1"/>
  <c r="BU126" i="12"/>
  <c r="BU174" i="12"/>
  <c r="BU90" i="12"/>
  <c r="CB180" i="12"/>
  <c r="BZ180" i="12" s="1"/>
  <c r="CB167" i="12"/>
  <c r="CB129" i="12"/>
  <c r="CB173" i="12"/>
  <c r="BZ173" i="12" s="1"/>
  <c r="CB170" i="12"/>
  <c r="BZ170" i="12" s="1"/>
  <c r="CB56" i="12"/>
  <c r="CB141" i="12"/>
  <c r="CB121" i="12"/>
  <c r="CB162" i="12"/>
  <c r="CB151" i="12"/>
  <c r="CB188" i="12"/>
  <c r="CB131" i="12"/>
  <c r="CB122" i="12"/>
  <c r="BZ122" i="12" s="1"/>
  <c r="CB93" i="12"/>
  <c r="BZ93" i="12" s="1"/>
  <c r="CB190" i="12"/>
  <c r="BZ190" i="12" s="1"/>
  <c r="CB189" i="12"/>
  <c r="CB164" i="12"/>
  <c r="BZ164" i="12" s="1"/>
  <c r="CB97" i="12"/>
  <c r="CB75" i="12"/>
  <c r="AI83" i="12"/>
  <c r="AJ83" i="12"/>
  <c r="AK83" i="12"/>
  <c r="AJ186" i="12"/>
  <c r="AK186" i="12"/>
  <c r="AI186" i="12"/>
  <c r="AJ122" i="12"/>
  <c r="AK122" i="12"/>
  <c r="AI122" i="12"/>
  <c r="AI74" i="12"/>
  <c r="AJ74" i="12"/>
  <c r="AK74" i="12"/>
  <c r="AG79" i="12"/>
  <c r="AG182" i="12"/>
  <c r="AG118" i="12"/>
  <c r="AJ118" i="12"/>
  <c r="AK118" i="12"/>
  <c r="AI118" i="12"/>
  <c r="AF184" i="12"/>
  <c r="AJ184" i="12"/>
  <c r="AK184" i="12"/>
  <c r="AI184" i="12"/>
  <c r="AJ120" i="12"/>
  <c r="AI120" i="12"/>
  <c r="AK120" i="12"/>
  <c r="AJ72" i="12"/>
  <c r="AI72" i="12"/>
  <c r="AK72" i="12"/>
  <c r="AG193" i="12"/>
  <c r="AG129" i="12"/>
  <c r="AI129" i="12"/>
  <c r="AJ129" i="12"/>
  <c r="AK129" i="12"/>
  <c r="AH195" i="12"/>
  <c r="AJ100" i="12"/>
  <c r="AK100" i="12"/>
  <c r="AI100" i="12"/>
  <c r="AK103" i="12"/>
  <c r="AI103" i="12"/>
  <c r="AJ103" i="12"/>
  <c r="AG189" i="12"/>
  <c r="AJ77" i="12"/>
  <c r="AK77" i="12"/>
  <c r="AI77" i="12"/>
  <c r="AH144" i="12"/>
  <c r="AG96" i="12"/>
  <c r="AH99" i="12"/>
  <c r="AG111" i="12"/>
  <c r="AG138" i="12"/>
  <c r="AG90" i="12"/>
  <c r="AF185" i="12"/>
  <c r="AK185" i="12"/>
  <c r="AI185" i="12"/>
  <c r="AJ185" i="12"/>
  <c r="AK121" i="12"/>
  <c r="AJ121" i="12"/>
  <c r="AI121" i="12"/>
  <c r="AI73" i="12"/>
  <c r="AK73" i="12"/>
  <c r="AJ73" i="12"/>
  <c r="AF92" i="12"/>
  <c r="AI92" i="12"/>
  <c r="AJ92" i="12"/>
  <c r="AK92" i="12"/>
  <c r="AF187" i="12"/>
  <c r="AH63" i="12"/>
  <c r="AG181" i="12"/>
  <c r="AG117" i="12"/>
  <c r="AH69" i="12"/>
  <c r="AI171" i="12"/>
  <c r="AJ171" i="12"/>
  <c r="AK171" i="12"/>
  <c r="AK59" i="12"/>
  <c r="AI59" i="12"/>
  <c r="AJ59" i="12"/>
  <c r="AI162" i="12"/>
  <c r="AK162" i="12"/>
  <c r="AJ162" i="12"/>
  <c r="AK199" i="12"/>
  <c r="AI199" i="12"/>
  <c r="AJ199" i="12"/>
  <c r="AF177" i="12"/>
  <c r="AH113" i="12"/>
  <c r="AH65" i="12"/>
  <c r="AH164" i="12"/>
  <c r="AF191" i="12"/>
  <c r="AH87" i="12"/>
  <c r="AJ87" i="12"/>
  <c r="AI87" i="12"/>
  <c r="AK87" i="12"/>
  <c r="AK190" i="12"/>
  <c r="AI190" i="12"/>
  <c r="AJ190" i="12"/>
  <c r="AI126" i="12"/>
  <c r="AJ126" i="12"/>
  <c r="AK126" i="12"/>
  <c r="AG192" i="12"/>
  <c r="AJ192" i="12"/>
  <c r="AI192" i="12"/>
  <c r="AK192" i="12"/>
  <c r="AG155" i="12"/>
  <c r="AF123" i="12"/>
  <c r="AJ123" i="12"/>
  <c r="AI123" i="12"/>
  <c r="AK123" i="12"/>
  <c r="AG172" i="12"/>
  <c r="AJ172" i="12"/>
  <c r="AK172" i="12"/>
  <c r="AI172" i="12"/>
  <c r="BU152" i="12"/>
  <c r="BU125" i="12"/>
  <c r="BU63" i="12"/>
  <c r="BU118" i="12"/>
  <c r="BS118" i="12" s="1"/>
  <c r="BU133" i="12"/>
  <c r="BU138" i="12"/>
  <c r="BS138" i="12" s="1"/>
  <c r="BU56" i="12"/>
  <c r="BS56" i="12" s="1"/>
  <c r="BU171" i="12"/>
  <c r="BU165" i="12"/>
  <c r="BU181" i="12"/>
  <c r="BU120" i="12"/>
  <c r="BU162" i="12"/>
  <c r="BU100" i="12"/>
  <c r="BS100" i="12" s="1"/>
  <c r="BU112" i="12"/>
  <c r="BS112" i="12" s="1"/>
  <c r="BU149" i="12"/>
  <c r="BS149" i="12" s="1"/>
  <c r="BU93" i="12"/>
  <c r="BS93" i="12" s="1"/>
  <c r="BU128" i="12"/>
  <c r="BS128" i="12" s="1"/>
  <c r="BU154" i="12"/>
  <c r="BU102" i="12"/>
  <c r="CB127" i="12"/>
  <c r="BZ127" i="12" s="1"/>
  <c r="CB118" i="12"/>
  <c r="BZ118" i="12" s="1"/>
  <c r="CB183" i="12"/>
  <c r="BZ183" i="12" s="1"/>
  <c r="CB113" i="12"/>
  <c r="BZ113" i="12" s="1"/>
  <c r="CB114" i="12"/>
  <c r="CB57" i="12"/>
  <c r="BZ57" i="12" s="1"/>
  <c r="CB186" i="12"/>
  <c r="BZ186" i="12" s="1"/>
  <c r="CB110" i="12"/>
  <c r="CB136" i="12"/>
  <c r="BZ136" i="12" s="1"/>
  <c r="CB163" i="12"/>
  <c r="BZ163" i="12" s="1"/>
  <c r="CB142" i="12"/>
  <c r="BZ142" i="12" s="1"/>
  <c r="CB202" i="12"/>
  <c r="BZ202" i="12" s="1"/>
  <c r="CB112" i="12"/>
  <c r="BZ112" i="12" s="1"/>
  <c r="CB53" i="12"/>
  <c r="BZ53" i="12" s="1"/>
  <c r="CB147" i="12"/>
  <c r="BZ147" i="12" s="1"/>
  <c r="CB187" i="12"/>
  <c r="CB109" i="12"/>
  <c r="CB179" i="12"/>
  <c r="CB98" i="12"/>
  <c r="AF124" i="12"/>
  <c r="AJ124" i="12"/>
  <c r="AK124" i="12"/>
  <c r="AI124" i="12"/>
  <c r="AH133" i="12"/>
  <c r="AK133" i="12"/>
  <c r="AI133" i="12"/>
  <c r="AJ133" i="12"/>
  <c r="AJ85" i="12"/>
  <c r="AK85" i="12"/>
  <c r="AI85" i="12"/>
  <c r="AF148" i="12"/>
  <c r="AK148" i="12"/>
  <c r="AJ148" i="12"/>
  <c r="AI148" i="12"/>
  <c r="AH71" i="12"/>
  <c r="AI110" i="12"/>
  <c r="AK110" i="12"/>
  <c r="AJ110" i="12"/>
  <c r="AF125" i="12"/>
  <c r="AI125" i="12"/>
  <c r="AK125" i="12"/>
  <c r="AJ125" i="12"/>
  <c r="AG99" i="12"/>
  <c r="AH111" i="12"/>
  <c r="AF138" i="12"/>
  <c r="AF119" i="12"/>
  <c r="AH127" i="12"/>
  <c r="AF140" i="12"/>
  <c r="AI140" i="12"/>
  <c r="AJ140" i="12"/>
  <c r="AK140" i="12"/>
  <c r="AF60" i="12"/>
  <c r="AJ166" i="12"/>
  <c r="AI166" i="12"/>
  <c r="AK166" i="12"/>
  <c r="AI204" i="12"/>
  <c r="AJ204" i="12"/>
  <c r="AK204" i="12"/>
  <c r="AF181" i="12"/>
  <c r="AF117" i="12"/>
  <c r="AG69" i="12"/>
  <c r="AF168" i="12"/>
  <c r="AK168" i="12"/>
  <c r="AJ168" i="12"/>
  <c r="AI168" i="12"/>
  <c r="AI203" i="12"/>
  <c r="AK203" i="12"/>
  <c r="AJ203" i="12"/>
  <c r="AJ56" i="12"/>
  <c r="AI56" i="12"/>
  <c r="AK56" i="12"/>
  <c r="AH130" i="12"/>
  <c r="AF82" i="12"/>
  <c r="AG177" i="12"/>
  <c r="AI52" i="12"/>
  <c r="AK52" i="12"/>
  <c r="AJ52" i="12"/>
  <c r="AG159" i="12"/>
  <c r="AH141" i="12"/>
  <c r="AK141" i="12"/>
  <c r="AI141" i="12"/>
  <c r="AJ141" i="12"/>
  <c r="AI93" i="12"/>
  <c r="AJ93" i="12"/>
  <c r="AK93" i="12"/>
  <c r="AH160" i="12"/>
  <c r="AH155" i="12"/>
  <c r="BU70" i="12"/>
  <c r="BU98" i="12"/>
  <c r="BS98" i="12" s="1"/>
  <c r="BU172" i="12"/>
  <c r="BS172" i="12" s="1"/>
  <c r="BU139" i="12"/>
  <c r="BS139" i="12" s="1"/>
  <c r="CB175" i="12"/>
  <c r="CB62" i="12"/>
  <c r="AH165" i="12"/>
  <c r="AK165" i="12"/>
  <c r="AI165" i="12"/>
  <c r="AJ165" i="12"/>
  <c r="BU54" i="12"/>
  <c r="BS54" i="12" s="1"/>
  <c r="BU189" i="12"/>
  <c r="BS189" i="12" s="1"/>
  <c r="BU92" i="12"/>
  <c r="BU116" i="12"/>
  <c r="BU58" i="12"/>
  <c r="BU124" i="12"/>
  <c r="BU114" i="12"/>
  <c r="BU57" i="12"/>
  <c r="BU169" i="12"/>
  <c r="BU107" i="12"/>
  <c r="BS107" i="12" s="1"/>
  <c r="BU61" i="12"/>
  <c r="BU123" i="12"/>
  <c r="BU150" i="12"/>
  <c r="BU96" i="12"/>
  <c r="BU132" i="12"/>
  <c r="BU166" i="12"/>
  <c r="BS166" i="12" s="1"/>
  <c r="BU69" i="12"/>
  <c r="BS69" i="12" s="1"/>
  <c r="BU178" i="12"/>
  <c r="BU109" i="12"/>
  <c r="BS109" i="12" s="1"/>
  <c r="BU81" i="12"/>
  <c r="CB204" i="12"/>
  <c r="CB128" i="12"/>
  <c r="BZ128" i="12" s="1"/>
  <c r="CB169" i="12"/>
  <c r="CB176" i="12"/>
  <c r="BZ176" i="12" s="1"/>
  <c r="CB126" i="12"/>
  <c r="BZ126" i="12" s="1"/>
  <c r="CB77" i="12"/>
  <c r="CB123" i="12"/>
  <c r="CB124" i="12"/>
  <c r="CB73" i="12"/>
  <c r="CB201" i="12"/>
  <c r="CB96" i="12"/>
  <c r="CB199" i="12"/>
  <c r="BZ199" i="12" s="1"/>
  <c r="CB108" i="12"/>
  <c r="BZ108" i="12" s="1"/>
  <c r="CB54" i="12"/>
  <c r="BZ54" i="12" s="1"/>
  <c r="CB134" i="12"/>
  <c r="BZ134" i="12" s="1"/>
  <c r="CB193" i="12"/>
  <c r="CB117" i="12"/>
  <c r="CB133" i="12"/>
  <c r="CB81" i="12"/>
  <c r="AK79" i="12"/>
  <c r="AI79" i="12"/>
  <c r="AJ79" i="12"/>
  <c r="AK182" i="12"/>
  <c r="AJ182" i="12"/>
  <c r="AI182" i="12"/>
  <c r="AH175" i="12"/>
  <c r="AF53" i="12"/>
  <c r="AI193" i="12"/>
  <c r="AJ193" i="12"/>
  <c r="AK193" i="12"/>
  <c r="AF174" i="12"/>
  <c r="AJ174" i="12"/>
  <c r="AK174" i="12"/>
  <c r="AI174" i="12"/>
  <c r="AH189" i="12"/>
  <c r="AK189" i="12"/>
  <c r="AJ189" i="12"/>
  <c r="AI189" i="12"/>
  <c r="AF144" i="12"/>
  <c r="AI144" i="12"/>
  <c r="AK144" i="12"/>
  <c r="AJ144" i="12"/>
  <c r="AJ96" i="12"/>
  <c r="AI96" i="12"/>
  <c r="AK96" i="12"/>
  <c r="AH90" i="12"/>
  <c r="AJ90" i="12"/>
  <c r="AI90" i="12"/>
  <c r="AK90" i="12"/>
  <c r="AI187" i="12"/>
  <c r="AK187" i="12"/>
  <c r="AJ187" i="12"/>
  <c r="AK63" i="12"/>
  <c r="AJ63" i="12"/>
  <c r="AI63" i="12"/>
  <c r="AH134" i="12"/>
  <c r="AF136" i="12"/>
  <c r="AH88" i="12"/>
  <c r="AG113" i="12"/>
  <c r="AI113" i="12"/>
  <c r="AJ113" i="12"/>
  <c r="AK113" i="12"/>
  <c r="AJ65" i="12"/>
  <c r="AK65" i="12"/>
  <c r="AI65" i="12"/>
  <c r="AK164" i="12"/>
  <c r="AJ164" i="12"/>
  <c r="AI164" i="12"/>
  <c r="AJ191" i="12"/>
  <c r="AI191" i="12"/>
  <c r="AK191" i="12"/>
  <c r="AK107" i="12"/>
  <c r="AJ107" i="12"/>
  <c r="AI107" i="12"/>
  <c r="BU129" i="12"/>
  <c r="BU173" i="12"/>
  <c r="BS173" i="12" s="1"/>
  <c r="BU89" i="12"/>
  <c r="BU161" i="12"/>
  <c r="BS161" i="12" s="1"/>
  <c r="BU59" i="12"/>
  <c r="BS59" i="12" s="1"/>
  <c r="BU186" i="12"/>
  <c r="BU122" i="12"/>
  <c r="BS122" i="12" s="1"/>
  <c r="BU158" i="12"/>
  <c r="BU183" i="12"/>
  <c r="BU110" i="12"/>
  <c r="BS110" i="12" s="1"/>
  <c r="BU84" i="12"/>
  <c r="BS84" i="12" s="1"/>
  <c r="BU202" i="12"/>
  <c r="BS202" i="12" s="1"/>
  <c r="BU195" i="12"/>
  <c r="BS195" i="12" s="1"/>
  <c r="BU83" i="12"/>
  <c r="BS83" i="12" s="1"/>
  <c r="BU137" i="12"/>
  <c r="BS137" i="12" s="1"/>
  <c r="BU193" i="12"/>
  <c r="BU68" i="12"/>
  <c r="BU194" i="12"/>
  <c r="BS194" i="12" s="1"/>
  <c r="BU108" i="12"/>
  <c r="BS108" i="12" s="1"/>
  <c r="BU91" i="12"/>
  <c r="BS91" i="12" s="1"/>
  <c r="CB200" i="12"/>
  <c r="BZ200" i="12" s="1"/>
  <c r="CB79" i="12"/>
  <c r="CB125" i="12"/>
  <c r="BZ125" i="12" s="1"/>
  <c r="CB185" i="12"/>
  <c r="CB105" i="12"/>
  <c r="CB165" i="12"/>
  <c r="CB178" i="12"/>
  <c r="CB80" i="12"/>
  <c r="CB76" i="12"/>
  <c r="CB154" i="12"/>
  <c r="CB177" i="12"/>
  <c r="CB156" i="12"/>
  <c r="CB85" i="12"/>
  <c r="CB61" i="12"/>
  <c r="BZ61" i="12" s="1"/>
  <c r="CB70" i="12"/>
  <c r="BZ70" i="12" s="1"/>
  <c r="CB145" i="12"/>
  <c r="CB82" i="12"/>
  <c r="CB161" i="12"/>
  <c r="CB63" i="12"/>
  <c r="AH201" i="12"/>
  <c r="AK201" i="12"/>
  <c r="AJ201" i="12"/>
  <c r="AI201" i="12"/>
  <c r="AJ137" i="12"/>
  <c r="AK137" i="12"/>
  <c r="AI137" i="12"/>
  <c r="AI89" i="12"/>
  <c r="AK89" i="12"/>
  <c r="AJ89" i="12"/>
  <c r="AJ188" i="12"/>
  <c r="AK188" i="12"/>
  <c r="AI188" i="12"/>
  <c r="AH183" i="12"/>
  <c r="AG150" i="12"/>
  <c r="AI197" i="12"/>
  <c r="AJ197" i="12"/>
  <c r="AK197" i="12"/>
  <c r="AG175" i="12"/>
  <c r="AH53" i="12"/>
  <c r="AI202" i="12"/>
  <c r="AK202" i="12"/>
  <c r="AJ202" i="12"/>
  <c r="AI163" i="12"/>
  <c r="AJ163" i="12"/>
  <c r="AK163" i="12"/>
  <c r="AK146" i="12"/>
  <c r="AI146" i="12"/>
  <c r="AJ146" i="12"/>
  <c r="AI98" i="12"/>
  <c r="AJ98" i="12"/>
  <c r="AK98" i="12"/>
  <c r="AG161" i="12"/>
  <c r="AF151" i="12"/>
  <c r="AK151" i="12"/>
  <c r="AI151" i="12"/>
  <c r="AJ151" i="12"/>
  <c r="AI195" i="12"/>
  <c r="AK195" i="12"/>
  <c r="AJ195" i="12"/>
  <c r="AF68" i="12"/>
  <c r="AI68" i="12"/>
  <c r="AJ68" i="12"/>
  <c r="AK68" i="12"/>
  <c r="AF71" i="12"/>
  <c r="AK71" i="12"/>
  <c r="AI71" i="12"/>
  <c r="AJ71" i="12"/>
  <c r="AH142" i="12"/>
  <c r="AF167" i="12"/>
  <c r="AI167" i="12"/>
  <c r="AJ167" i="12"/>
  <c r="AK167" i="12"/>
  <c r="AG64" i="12"/>
  <c r="AK99" i="12"/>
  <c r="AI99" i="12"/>
  <c r="AJ99" i="12"/>
  <c r="AJ111" i="12"/>
  <c r="AK111" i="12"/>
  <c r="AI111" i="12"/>
  <c r="AK138" i="12"/>
  <c r="AJ138" i="12"/>
  <c r="AI138" i="12"/>
  <c r="AH58" i="12"/>
  <c r="AG127" i="12"/>
  <c r="AJ127" i="12"/>
  <c r="AI127" i="12"/>
  <c r="AK127" i="12"/>
  <c r="AF95" i="12"/>
  <c r="AJ181" i="12"/>
  <c r="AK181" i="12"/>
  <c r="AI181" i="12"/>
  <c r="AK117" i="12"/>
  <c r="AJ117" i="12"/>
  <c r="AI117" i="12"/>
  <c r="AK69" i="12"/>
  <c r="AI69" i="12"/>
  <c r="AJ69" i="12"/>
  <c r="AH82" i="12"/>
  <c r="AK82" i="12"/>
  <c r="AJ82" i="12"/>
  <c r="AI82" i="12"/>
  <c r="AI177" i="12"/>
  <c r="AK177" i="12"/>
  <c r="AJ177" i="12"/>
  <c r="AH97" i="12"/>
  <c r="AG196" i="12"/>
  <c r="AG132" i="12"/>
  <c r="AF159" i="12"/>
  <c r="AI159" i="12"/>
  <c r="AK159" i="12"/>
  <c r="AJ159" i="12"/>
  <c r="AF173" i="12"/>
  <c r="AF160" i="12"/>
  <c r="AI160" i="12"/>
  <c r="AK160" i="12"/>
  <c r="AJ160" i="12"/>
  <c r="AI155" i="12"/>
  <c r="AK155" i="12"/>
  <c r="AJ155" i="12"/>
  <c r="AF66" i="12"/>
  <c r="AI66" i="12"/>
  <c r="AJ66" i="12"/>
  <c r="AK66" i="12"/>
  <c r="AH180" i="12"/>
  <c r="AJ180" i="12"/>
  <c r="AI180" i="12"/>
  <c r="AK180" i="12"/>
  <c r="AJ157" i="12"/>
  <c r="AK157" i="12"/>
  <c r="AI157" i="12"/>
  <c r="AJ112" i="12"/>
  <c r="AI112" i="12"/>
  <c r="AK112" i="12"/>
  <c r="BU175" i="12"/>
  <c r="BS175" i="12" s="1"/>
  <c r="BU159" i="12"/>
  <c r="BU95" i="12"/>
  <c r="BS95" i="12" s="1"/>
  <c r="BU204" i="12"/>
  <c r="BS204" i="12" s="1"/>
  <c r="BU88" i="12"/>
  <c r="BS88" i="12" s="1"/>
  <c r="BU176" i="12"/>
  <c r="BU101" i="12"/>
  <c r="BU170" i="12"/>
  <c r="BU60" i="12"/>
  <c r="BU111" i="12"/>
  <c r="BU67" i="12"/>
  <c r="BU184" i="12"/>
  <c r="BU179" i="12"/>
  <c r="BU51" i="12"/>
  <c r="BU136" i="12"/>
  <c r="BU177" i="12"/>
  <c r="BU74" i="12"/>
  <c r="BS74" i="12" s="1"/>
  <c r="BU197" i="12"/>
  <c r="BU55" i="12"/>
  <c r="BU71" i="12"/>
  <c r="CB171" i="12"/>
  <c r="CB102" i="12"/>
  <c r="CB172" i="12"/>
  <c r="CB143" i="12"/>
  <c r="CB78" i="12"/>
  <c r="CB144" i="12"/>
  <c r="BZ144" i="12" s="1"/>
  <c r="CB153" i="12"/>
  <c r="CB89" i="12"/>
  <c r="CB104" i="12"/>
  <c r="CB103" i="12"/>
  <c r="CB149" i="12"/>
  <c r="CB130" i="12"/>
  <c r="CB99" i="12"/>
  <c r="CB107" i="12"/>
  <c r="BZ107" i="12" s="1"/>
  <c r="CB88" i="12"/>
  <c r="BZ88" i="12" s="1"/>
  <c r="CB197" i="12"/>
  <c r="CB91" i="12"/>
  <c r="CB140" i="12"/>
  <c r="CB65" i="12"/>
  <c r="AG135" i="12"/>
  <c r="AJ135" i="12"/>
  <c r="AK135" i="12"/>
  <c r="AI135" i="12"/>
  <c r="AK51" i="12"/>
  <c r="AI51" i="12"/>
  <c r="AJ51" i="12"/>
  <c r="AJ154" i="12"/>
  <c r="AK154" i="12"/>
  <c r="AI154" i="12"/>
  <c r="AK115" i="12"/>
  <c r="AJ115" i="12"/>
  <c r="AI115" i="12"/>
  <c r="AH169" i="12"/>
  <c r="AG105" i="12"/>
  <c r="AF57" i="12"/>
  <c r="AG156" i="12"/>
  <c r="AF131" i="12"/>
  <c r="AK131" i="12"/>
  <c r="AJ131" i="12"/>
  <c r="AI131" i="12"/>
  <c r="AG123" i="12"/>
  <c r="AF183" i="12"/>
  <c r="AI102" i="12"/>
  <c r="AK102" i="12"/>
  <c r="AJ102" i="12"/>
  <c r="AF165" i="12"/>
  <c r="AK152" i="12"/>
  <c r="AI152" i="12"/>
  <c r="AJ152" i="12"/>
  <c r="AJ104" i="12"/>
  <c r="AK104" i="12"/>
  <c r="AI104" i="12"/>
  <c r="AF75" i="12"/>
  <c r="AF178" i="12"/>
  <c r="AH114" i="12"/>
  <c r="AG66" i="12"/>
  <c r="AH81" i="12"/>
  <c r="AF180" i="12"/>
  <c r="AF116" i="12"/>
  <c r="AI116" i="12"/>
  <c r="AJ116" i="12"/>
  <c r="AK116" i="12"/>
  <c r="AG139" i="12"/>
  <c r="AF94" i="12"/>
  <c r="AK94" i="12"/>
  <c r="AJ94" i="12"/>
  <c r="AI94" i="12"/>
  <c r="AH157" i="12"/>
  <c r="AF143" i="12"/>
  <c r="AI143" i="12"/>
  <c r="AK143" i="12"/>
  <c r="AJ143" i="12"/>
  <c r="AH176" i="12"/>
  <c r="AG112" i="12"/>
  <c r="AH64" i="12"/>
  <c r="AH67" i="12"/>
  <c r="AF170" i="12"/>
  <c r="AH106" i="12"/>
  <c r="AI153" i="12"/>
  <c r="AJ153" i="12"/>
  <c r="AK153" i="12"/>
  <c r="AK119" i="12"/>
  <c r="AI119" i="12"/>
  <c r="AJ119" i="12"/>
  <c r="AF172" i="12"/>
  <c r="AK60" i="12"/>
  <c r="AJ60" i="12"/>
  <c r="AI60" i="12"/>
  <c r="AH95" i="12"/>
  <c r="AF86" i="12"/>
  <c r="AI86" i="12"/>
  <c r="AJ86" i="12"/>
  <c r="AK86" i="12"/>
  <c r="AG149" i="12"/>
  <c r="AF101" i="12"/>
  <c r="AF200" i="12"/>
  <c r="AJ91" i="12"/>
  <c r="AK91" i="12"/>
  <c r="AI91" i="12"/>
  <c r="AJ194" i="12"/>
  <c r="AK194" i="12"/>
  <c r="AI194" i="12"/>
  <c r="AK130" i="12"/>
  <c r="AI130" i="12"/>
  <c r="AJ130" i="12"/>
  <c r="AG179" i="12"/>
  <c r="AG145" i="12"/>
  <c r="AF97" i="12"/>
  <c r="AH196" i="12"/>
  <c r="AF132" i="12"/>
  <c r="AJ55" i="12"/>
  <c r="AK55" i="12"/>
  <c r="AI55" i="12"/>
  <c r="AK158" i="12"/>
  <c r="AI158" i="12"/>
  <c r="AJ158" i="12"/>
  <c r="AG78" i="12"/>
  <c r="AH173" i="12"/>
  <c r="BU190" i="12"/>
  <c r="BU146" i="12"/>
  <c r="BU153" i="12"/>
  <c r="BU80" i="12"/>
  <c r="BU182" i="12"/>
  <c r="BU87" i="12"/>
  <c r="BU200" i="12"/>
  <c r="BU104" i="12"/>
  <c r="BS104" i="12" s="1"/>
  <c r="BU164" i="12"/>
  <c r="BS164" i="12" s="1"/>
  <c r="BU86" i="12"/>
  <c r="BU201" i="12"/>
  <c r="BS201" i="12" s="1"/>
  <c r="BU64" i="12"/>
  <c r="BU180" i="12"/>
  <c r="BU117" i="12"/>
  <c r="BU76" i="12"/>
  <c r="BU142" i="12"/>
  <c r="BS142" i="12" s="1"/>
  <c r="BU160" i="12"/>
  <c r="BU141" i="12"/>
  <c r="BU196" i="12"/>
  <c r="BU97" i="12"/>
  <c r="BS97" i="12" s="1"/>
  <c r="BU72" i="12"/>
  <c r="CB159" i="12"/>
  <c r="CB95" i="12"/>
  <c r="CB148" i="12"/>
  <c r="CB155" i="12"/>
  <c r="CB92" i="12"/>
  <c r="CB182" i="12"/>
  <c r="CB196" i="12"/>
  <c r="BZ196" i="12" s="1"/>
  <c r="CB51" i="12"/>
  <c r="CB71" i="12"/>
  <c r="CB72" i="12"/>
  <c r="CB194" i="12"/>
  <c r="CB119" i="12"/>
  <c r="CB83" i="12"/>
  <c r="CB87" i="12"/>
  <c r="CB139" i="12"/>
  <c r="BZ139" i="12" s="1"/>
  <c r="CB168" i="12"/>
  <c r="CB68" i="12"/>
  <c r="CB115" i="12"/>
  <c r="BZ115" i="12" s="1"/>
  <c r="CB67" i="12"/>
  <c r="AG169" i="12"/>
  <c r="AF105" i="12"/>
  <c r="AH57" i="12"/>
  <c r="AF156" i="12"/>
  <c r="AG76" i="12"/>
  <c r="AH123" i="12"/>
  <c r="AG183" i="12"/>
  <c r="AF150" i="12"/>
  <c r="AI150" i="12"/>
  <c r="AJ150" i="12"/>
  <c r="AK150" i="12"/>
  <c r="AG70" i="12"/>
  <c r="AG165" i="12"/>
  <c r="AI175" i="12"/>
  <c r="AJ175" i="12"/>
  <c r="AK175" i="12"/>
  <c r="AI53" i="12"/>
  <c r="AJ53" i="12"/>
  <c r="AK53" i="12"/>
  <c r="AH75" i="12"/>
  <c r="AG178" i="12"/>
  <c r="AG114" i="12"/>
  <c r="AH66" i="12"/>
  <c r="AF161" i="12"/>
  <c r="AK161" i="12"/>
  <c r="AI161" i="12"/>
  <c r="AJ161" i="12"/>
  <c r="AF81" i="12"/>
  <c r="AG180" i="12"/>
  <c r="AF139" i="12"/>
  <c r="AF142" i="12"/>
  <c r="AJ142" i="12"/>
  <c r="AK142" i="12"/>
  <c r="AI142" i="12"/>
  <c r="AG62" i="12"/>
  <c r="AG157" i="12"/>
  <c r="AG176" i="12"/>
  <c r="AF112" i="12"/>
  <c r="AF64" i="12"/>
  <c r="AF67" i="12"/>
  <c r="AH170" i="12"/>
  <c r="AG106" i="12"/>
  <c r="AF58" i="12"/>
  <c r="AI58" i="12"/>
  <c r="AK58" i="12"/>
  <c r="AJ58" i="12"/>
  <c r="AF73" i="12"/>
  <c r="AH172" i="12"/>
  <c r="AJ108" i="12"/>
  <c r="AK108" i="12"/>
  <c r="AI108" i="12"/>
  <c r="AG95" i="12"/>
  <c r="AF198" i="12"/>
  <c r="AK198" i="12"/>
  <c r="AI198" i="12"/>
  <c r="AJ198" i="12"/>
  <c r="AK134" i="12"/>
  <c r="AI134" i="12"/>
  <c r="AJ134" i="12"/>
  <c r="AH54" i="12"/>
  <c r="AF149" i="12"/>
  <c r="AG101" i="12"/>
  <c r="AH200" i="12"/>
  <c r="AJ136" i="12"/>
  <c r="AI136" i="12"/>
  <c r="AK136" i="12"/>
  <c r="AJ88" i="12"/>
  <c r="AK88" i="12"/>
  <c r="AI88" i="12"/>
  <c r="AH179" i="12"/>
  <c r="AF145" i="12"/>
  <c r="AG97" i="12"/>
  <c r="AF196" i="12"/>
  <c r="AH132" i="12"/>
  <c r="AF84" i="12"/>
  <c r="AJ84" i="12"/>
  <c r="AI84" i="12"/>
  <c r="AK84" i="12"/>
  <c r="AI147" i="12"/>
  <c r="AJ147" i="12"/>
  <c r="AK147" i="12"/>
  <c r="AH78" i="12"/>
  <c r="AG173" i="12"/>
  <c r="AK109" i="12"/>
  <c r="AI109" i="12"/>
  <c r="AJ109" i="12"/>
  <c r="AJ61" i="12"/>
  <c r="AI61" i="12"/>
  <c r="AK61" i="12"/>
  <c r="H150" i="1"/>
  <c r="F189" i="1"/>
  <c r="F185" i="1"/>
  <c r="F175" i="1"/>
  <c r="F193" i="1"/>
  <c r="F181" i="1"/>
  <c r="F203" i="1"/>
  <c r="F197" i="1"/>
  <c r="F153" i="1"/>
  <c r="F187" i="1"/>
  <c r="F195" i="1"/>
  <c r="F155" i="1"/>
  <c r="F176" i="1"/>
  <c r="F204" i="1"/>
  <c r="F191" i="1"/>
  <c r="F160" i="1"/>
  <c r="F165" i="1"/>
  <c r="F157" i="1"/>
  <c r="AS185" i="12"/>
  <c r="AO185" i="12" s="1"/>
  <c r="AE198" i="12"/>
  <c r="AA198" i="12" s="1"/>
  <c r="BW72" i="12" l="1"/>
  <c r="BV72" i="12"/>
  <c r="BY72" i="12"/>
  <c r="CA72" i="12"/>
  <c r="BX72" i="12"/>
  <c r="BQ76" i="12"/>
  <c r="BR76" i="12"/>
  <c r="BO76" i="12"/>
  <c r="BP76" i="12"/>
  <c r="BT76" i="12"/>
  <c r="BV99" i="12"/>
  <c r="BY99" i="12"/>
  <c r="CA99" i="12"/>
  <c r="BW99" i="12"/>
  <c r="BX99" i="12"/>
  <c r="BX68" i="12"/>
  <c r="BV68" i="12"/>
  <c r="CA68" i="12"/>
  <c r="BY68" i="12"/>
  <c r="BW68" i="12"/>
  <c r="BV71" i="12"/>
  <c r="CA71" i="12"/>
  <c r="BY71" i="12"/>
  <c r="BW71" i="12"/>
  <c r="BX71" i="12"/>
  <c r="BV159" i="12"/>
  <c r="CA159" i="12"/>
  <c r="BW159" i="12"/>
  <c r="BY159" i="12"/>
  <c r="BX159" i="12"/>
  <c r="BS117" i="12"/>
  <c r="BP117" i="12"/>
  <c r="BR117" i="12"/>
  <c r="BO117" i="12"/>
  <c r="BT117" i="12"/>
  <c r="BQ117" i="12"/>
  <c r="BO87" i="12"/>
  <c r="BP87" i="12"/>
  <c r="BR87" i="12"/>
  <c r="BT87" i="12"/>
  <c r="BQ87" i="12"/>
  <c r="BV130" i="12"/>
  <c r="BW130" i="12"/>
  <c r="CA130" i="12"/>
  <c r="BY130" i="12"/>
  <c r="BX130" i="12"/>
  <c r="BY143" i="12"/>
  <c r="BV143" i="12"/>
  <c r="CA143" i="12"/>
  <c r="BW143" i="12"/>
  <c r="BX143" i="12"/>
  <c r="BT177" i="12"/>
  <c r="BP177" i="12"/>
  <c r="BR177" i="12"/>
  <c r="BO177" i="12"/>
  <c r="BQ177" i="12"/>
  <c r="BR170" i="12"/>
  <c r="BP170" i="12"/>
  <c r="BT170" i="12"/>
  <c r="BO170" i="12"/>
  <c r="BQ170" i="12"/>
  <c r="BZ85" i="12"/>
  <c r="BV85" i="12"/>
  <c r="CA85" i="12"/>
  <c r="BW85" i="12"/>
  <c r="BY85" i="12"/>
  <c r="BX85" i="12"/>
  <c r="CA105" i="12"/>
  <c r="BW105" i="12"/>
  <c r="BY105" i="12"/>
  <c r="BV105" i="12"/>
  <c r="BX105" i="12"/>
  <c r="BO68" i="12"/>
  <c r="BT68" i="12"/>
  <c r="BP68" i="12"/>
  <c r="BR68" i="12"/>
  <c r="BQ68" i="12"/>
  <c r="BR183" i="12"/>
  <c r="BP183" i="12"/>
  <c r="BT183" i="12"/>
  <c r="BO183" i="12"/>
  <c r="BQ183" i="12"/>
  <c r="BP129" i="12"/>
  <c r="BR129" i="12"/>
  <c r="BT129" i="12"/>
  <c r="BO129" i="12"/>
  <c r="BQ129" i="12"/>
  <c r="BX81" i="12"/>
  <c r="BV81" i="12"/>
  <c r="BW81" i="12"/>
  <c r="CA81" i="12"/>
  <c r="BY81" i="12"/>
  <c r="CA96" i="12"/>
  <c r="BY96" i="12"/>
  <c r="BV96" i="12"/>
  <c r="BW96" i="12"/>
  <c r="BX96" i="12"/>
  <c r="BZ169" i="12"/>
  <c r="BW169" i="12"/>
  <c r="CA169" i="12"/>
  <c r="BV169" i="12"/>
  <c r="BY169" i="12"/>
  <c r="BX169" i="12"/>
  <c r="BS132" i="12"/>
  <c r="BR132" i="12"/>
  <c r="BT132" i="12"/>
  <c r="BO132" i="12"/>
  <c r="BP132" i="12"/>
  <c r="BQ132" i="12"/>
  <c r="BR114" i="12"/>
  <c r="BT114" i="12"/>
  <c r="BO114" i="12"/>
  <c r="BP114" i="12"/>
  <c r="BQ114" i="12"/>
  <c r="BP70" i="12"/>
  <c r="BT70" i="12"/>
  <c r="BO70" i="12"/>
  <c r="BR70" i="12"/>
  <c r="BQ70" i="12"/>
  <c r="BV187" i="12"/>
  <c r="BY187" i="12"/>
  <c r="CA187" i="12"/>
  <c r="BW187" i="12"/>
  <c r="BX187" i="12"/>
  <c r="CA110" i="12"/>
  <c r="BV110" i="12"/>
  <c r="BW110" i="12"/>
  <c r="BY110" i="12"/>
  <c r="BX110" i="12"/>
  <c r="BO102" i="12"/>
  <c r="BT102" i="12"/>
  <c r="BR102" i="12"/>
  <c r="BP102" i="12"/>
  <c r="BQ102" i="12"/>
  <c r="BO120" i="12"/>
  <c r="BT120" i="12"/>
  <c r="BP120" i="12"/>
  <c r="BR120" i="12"/>
  <c r="BQ120" i="12"/>
  <c r="BP63" i="12"/>
  <c r="BT63" i="12"/>
  <c r="BR63" i="12"/>
  <c r="BO63" i="12"/>
  <c r="BQ63" i="12"/>
  <c r="BX75" i="12"/>
  <c r="CA75" i="12"/>
  <c r="BW75" i="12"/>
  <c r="BV75" i="12"/>
  <c r="BY75" i="12"/>
  <c r="BW188" i="12"/>
  <c r="CA188" i="12"/>
  <c r="BY188" i="12"/>
  <c r="BV188" i="12"/>
  <c r="BX188" i="12"/>
  <c r="BX129" i="12"/>
  <c r="BY129" i="12"/>
  <c r="CA129" i="12"/>
  <c r="BV129" i="12"/>
  <c r="BW129" i="12"/>
  <c r="BP127" i="12"/>
  <c r="BT127" i="12"/>
  <c r="BR127" i="12"/>
  <c r="BO127" i="12"/>
  <c r="BQ127" i="12"/>
  <c r="BS168" i="12"/>
  <c r="BO168" i="12"/>
  <c r="BT168" i="12"/>
  <c r="BP168" i="12"/>
  <c r="BR168" i="12"/>
  <c r="BQ168" i="12"/>
  <c r="BV55" i="12"/>
  <c r="CA55" i="12"/>
  <c r="BY55" i="12"/>
  <c r="BW55" i="12"/>
  <c r="BX55" i="12"/>
  <c r="BR148" i="12"/>
  <c r="BT148" i="12"/>
  <c r="BO148" i="12"/>
  <c r="BP148" i="12"/>
  <c r="BQ148" i="12"/>
  <c r="BW150" i="12"/>
  <c r="BV150" i="12"/>
  <c r="CA150" i="12"/>
  <c r="BY150" i="12"/>
  <c r="BX150" i="12"/>
  <c r="BP121" i="12"/>
  <c r="BT121" i="12"/>
  <c r="BR121" i="12"/>
  <c r="BO121" i="12"/>
  <c r="BQ121" i="12"/>
  <c r="BW174" i="12"/>
  <c r="BY174" i="12"/>
  <c r="CA174" i="12"/>
  <c r="BV174" i="12"/>
  <c r="BX174" i="12"/>
  <c r="BO131" i="12"/>
  <c r="BT131" i="12"/>
  <c r="BP131" i="12"/>
  <c r="BR131" i="12"/>
  <c r="BQ131" i="12"/>
  <c r="BY192" i="12"/>
  <c r="BW192" i="12"/>
  <c r="BV192" i="12"/>
  <c r="CA192" i="12"/>
  <c r="BX192" i="12"/>
  <c r="BO85" i="12"/>
  <c r="BR85" i="12"/>
  <c r="BT85" i="12"/>
  <c r="BP85" i="12"/>
  <c r="BQ85" i="12"/>
  <c r="BZ192" i="12"/>
  <c r="BS70" i="12"/>
  <c r="BZ71" i="12"/>
  <c r="BZ159" i="12"/>
  <c r="BS170" i="12"/>
  <c r="BS129" i="12"/>
  <c r="BS114" i="12"/>
  <c r="BZ105" i="12"/>
  <c r="BZ188" i="12"/>
  <c r="CA78" i="12"/>
  <c r="BW78" i="12"/>
  <c r="BY78" i="12"/>
  <c r="BV78" i="12"/>
  <c r="BX78" i="12"/>
  <c r="BY168" i="12"/>
  <c r="BV168" i="12"/>
  <c r="CA168" i="12"/>
  <c r="BW168" i="12"/>
  <c r="BX168" i="12"/>
  <c r="CA51" i="12"/>
  <c r="BY51" i="12"/>
  <c r="BV51" i="12"/>
  <c r="BW51" i="12"/>
  <c r="BX51" i="12"/>
  <c r="BT72" i="12"/>
  <c r="BO72" i="12"/>
  <c r="BP72" i="12"/>
  <c r="BR72" i="12"/>
  <c r="BQ72" i="12"/>
  <c r="BO180" i="12"/>
  <c r="BR180" i="12"/>
  <c r="BT180" i="12"/>
  <c r="BP180" i="12"/>
  <c r="BQ180" i="12"/>
  <c r="BQ182" i="12"/>
  <c r="BO182" i="12"/>
  <c r="BP182" i="12"/>
  <c r="BR182" i="12"/>
  <c r="BT182" i="12"/>
  <c r="BX65" i="12"/>
  <c r="BW65" i="12"/>
  <c r="CA65" i="12"/>
  <c r="BV65" i="12"/>
  <c r="BY65" i="12"/>
  <c r="BX149" i="12"/>
  <c r="BV149" i="12"/>
  <c r="CA149" i="12"/>
  <c r="BY149" i="12"/>
  <c r="BW149" i="12"/>
  <c r="BZ172" i="12"/>
  <c r="BW172" i="12"/>
  <c r="BY172" i="12"/>
  <c r="BV172" i="12"/>
  <c r="CA172" i="12"/>
  <c r="BX172" i="12"/>
  <c r="BR136" i="12"/>
  <c r="BT136" i="12"/>
  <c r="BP136" i="12"/>
  <c r="BO136" i="12"/>
  <c r="BQ136" i="12"/>
  <c r="BO101" i="12"/>
  <c r="BP101" i="12"/>
  <c r="BR101" i="12"/>
  <c r="BT101" i="12"/>
  <c r="BQ101" i="12"/>
  <c r="BV156" i="12"/>
  <c r="BY156" i="12"/>
  <c r="BW156" i="12"/>
  <c r="CA156" i="12"/>
  <c r="BX156" i="12"/>
  <c r="BZ185" i="12"/>
  <c r="BW185" i="12"/>
  <c r="BY185" i="12"/>
  <c r="CA185" i="12"/>
  <c r="BV185" i="12"/>
  <c r="BX185" i="12"/>
  <c r="BT193" i="12"/>
  <c r="BR193" i="12"/>
  <c r="BP193" i="12"/>
  <c r="BO193" i="12"/>
  <c r="BQ193" i="12"/>
  <c r="BT158" i="12"/>
  <c r="BP158" i="12"/>
  <c r="BO158" i="12"/>
  <c r="BR158" i="12"/>
  <c r="BQ158" i="12"/>
  <c r="BX133" i="12"/>
  <c r="CA133" i="12"/>
  <c r="BY133" i="12"/>
  <c r="BV133" i="12"/>
  <c r="BW133" i="12"/>
  <c r="BZ201" i="12"/>
  <c r="BW201" i="12"/>
  <c r="BY201" i="12"/>
  <c r="BV201" i="12"/>
  <c r="CA201" i="12"/>
  <c r="BX201" i="12"/>
  <c r="BY128" i="12"/>
  <c r="BV128" i="12"/>
  <c r="CA128" i="12"/>
  <c r="BW128" i="12"/>
  <c r="BX128" i="12"/>
  <c r="BR96" i="12"/>
  <c r="BP96" i="12"/>
  <c r="BT96" i="12"/>
  <c r="BO96" i="12"/>
  <c r="BQ96" i="12"/>
  <c r="BQ124" i="12"/>
  <c r="BR124" i="12"/>
  <c r="BP124" i="12"/>
  <c r="BO124" i="12"/>
  <c r="BT124" i="12"/>
  <c r="BY147" i="12"/>
  <c r="BW147" i="12"/>
  <c r="CA147" i="12"/>
  <c r="BV147" i="12"/>
  <c r="BX147" i="12"/>
  <c r="BY186" i="12"/>
  <c r="BV186" i="12"/>
  <c r="BW186" i="12"/>
  <c r="CA186" i="12"/>
  <c r="BX186" i="12"/>
  <c r="BT154" i="12"/>
  <c r="BO154" i="12"/>
  <c r="BR154" i="12"/>
  <c r="BP154" i="12"/>
  <c r="BQ154" i="12"/>
  <c r="BP181" i="12"/>
  <c r="BT181" i="12"/>
  <c r="BR181" i="12"/>
  <c r="BO181" i="12"/>
  <c r="BQ181" i="12"/>
  <c r="BR125" i="12"/>
  <c r="BO125" i="12"/>
  <c r="BT125" i="12"/>
  <c r="BP125" i="12"/>
  <c r="BQ125" i="12"/>
  <c r="CA97" i="12"/>
  <c r="BW97" i="12"/>
  <c r="BY97" i="12"/>
  <c r="BV97" i="12"/>
  <c r="BX97" i="12"/>
  <c r="BW151" i="12"/>
  <c r="BY151" i="12"/>
  <c r="BV151" i="12"/>
  <c r="CA151" i="12"/>
  <c r="BX151" i="12"/>
  <c r="BV167" i="12"/>
  <c r="BW167" i="12"/>
  <c r="CA167" i="12"/>
  <c r="BY167" i="12"/>
  <c r="BX167" i="12"/>
  <c r="BT66" i="12"/>
  <c r="BP66" i="12"/>
  <c r="BR66" i="12"/>
  <c r="BO66" i="12"/>
  <c r="BQ66" i="12"/>
  <c r="BS65" i="12"/>
  <c r="BP65" i="12"/>
  <c r="BO65" i="12"/>
  <c r="BT65" i="12"/>
  <c r="BR65" i="12"/>
  <c r="BQ65" i="12"/>
  <c r="CA132" i="12"/>
  <c r="BV132" i="12"/>
  <c r="BW132" i="12"/>
  <c r="BY132" i="12"/>
  <c r="BX132" i="12"/>
  <c r="BS192" i="12"/>
  <c r="BT192" i="12"/>
  <c r="BP192" i="12"/>
  <c r="BR192" i="12"/>
  <c r="BO192" i="12"/>
  <c r="BQ192" i="12"/>
  <c r="BV66" i="12"/>
  <c r="BW66" i="12"/>
  <c r="BY66" i="12"/>
  <c r="CA66" i="12"/>
  <c r="BX66" i="12"/>
  <c r="BR155" i="12"/>
  <c r="BP155" i="12"/>
  <c r="BT155" i="12"/>
  <c r="BO155" i="12"/>
  <c r="BQ155" i="12"/>
  <c r="CA86" i="12"/>
  <c r="BY86" i="12"/>
  <c r="BV86" i="12"/>
  <c r="BW86" i="12"/>
  <c r="BX86" i="12"/>
  <c r="BY60" i="12"/>
  <c r="CA60" i="12"/>
  <c r="BV60" i="12"/>
  <c r="BW60" i="12"/>
  <c r="BX60" i="12"/>
  <c r="BP77" i="12"/>
  <c r="BT77" i="12"/>
  <c r="BO77" i="12"/>
  <c r="BR77" i="12"/>
  <c r="BQ77" i="12"/>
  <c r="BV135" i="12"/>
  <c r="CA135" i="12"/>
  <c r="BW135" i="12"/>
  <c r="BY135" i="12"/>
  <c r="BX135" i="12"/>
  <c r="BP79" i="12"/>
  <c r="BR79" i="12"/>
  <c r="BO79" i="12"/>
  <c r="BT79" i="12"/>
  <c r="BQ79" i="12"/>
  <c r="BZ150" i="12"/>
  <c r="BZ68" i="12"/>
  <c r="BZ51" i="12"/>
  <c r="BS72" i="12"/>
  <c r="BZ151" i="12"/>
  <c r="BZ78" i="12"/>
  <c r="BS177" i="12"/>
  <c r="BS101" i="12"/>
  <c r="BZ133" i="12"/>
  <c r="BZ97" i="12"/>
  <c r="BV95" i="12"/>
  <c r="BY95" i="12"/>
  <c r="BW95" i="12"/>
  <c r="CA95" i="12"/>
  <c r="BX95" i="12"/>
  <c r="BZ140" i="12"/>
  <c r="CA140" i="12"/>
  <c r="BV140" i="12"/>
  <c r="BW140" i="12"/>
  <c r="BY140" i="12"/>
  <c r="BX140" i="12"/>
  <c r="BV103" i="12"/>
  <c r="BW103" i="12"/>
  <c r="CA103" i="12"/>
  <c r="BY103" i="12"/>
  <c r="BX103" i="12"/>
  <c r="BW102" i="12"/>
  <c r="BV102" i="12"/>
  <c r="CA102" i="12"/>
  <c r="BY102" i="12"/>
  <c r="BX102" i="12"/>
  <c r="BR51" i="12"/>
  <c r="BP51" i="12"/>
  <c r="BO51" i="12"/>
  <c r="BT51" i="12"/>
  <c r="BQ51" i="12"/>
  <c r="BS176" i="12"/>
  <c r="BP176" i="12"/>
  <c r="BR176" i="12"/>
  <c r="BT176" i="12"/>
  <c r="BO176" i="12"/>
  <c r="BQ176" i="12"/>
  <c r="BZ63" i="12"/>
  <c r="BY63" i="12"/>
  <c r="BW63" i="12"/>
  <c r="BV63" i="12"/>
  <c r="CA63" i="12"/>
  <c r="BX63" i="12"/>
  <c r="BZ177" i="12"/>
  <c r="CA177" i="12"/>
  <c r="BY177" i="12"/>
  <c r="BW177" i="12"/>
  <c r="BV177" i="12"/>
  <c r="BX177" i="12"/>
  <c r="CA125" i="12"/>
  <c r="BY125" i="12"/>
  <c r="BW125" i="12"/>
  <c r="BV125" i="12"/>
  <c r="BX125" i="12"/>
  <c r="BP137" i="12"/>
  <c r="BR137" i="12"/>
  <c r="BO137" i="12"/>
  <c r="BT137" i="12"/>
  <c r="BQ137" i="12"/>
  <c r="BR122" i="12"/>
  <c r="BT122" i="12"/>
  <c r="BP122" i="12"/>
  <c r="BO122" i="12"/>
  <c r="BQ122" i="12"/>
  <c r="BX117" i="12"/>
  <c r="CA117" i="12"/>
  <c r="BV117" i="12"/>
  <c r="BW117" i="12"/>
  <c r="BY117" i="12"/>
  <c r="CA73" i="12"/>
  <c r="BW73" i="12"/>
  <c r="BV73" i="12"/>
  <c r="BY73" i="12"/>
  <c r="BX73" i="12"/>
  <c r="BV204" i="12"/>
  <c r="CA204" i="12"/>
  <c r="BY204" i="12"/>
  <c r="BW204" i="12"/>
  <c r="BX204" i="12"/>
  <c r="BP150" i="12"/>
  <c r="BO150" i="12"/>
  <c r="BR150" i="12"/>
  <c r="BT150" i="12"/>
  <c r="BQ150" i="12"/>
  <c r="BT58" i="12"/>
  <c r="BO58" i="12"/>
  <c r="BP58" i="12"/>
  <c r="BR58" i="12"/>
  <c r="BQ58" i="12"/>
  <c r="BV53" i="12"/>
  <c r="BW53" i="12"/>
  <c r="BY53" i="12"/>
  <c r="CA53" i="12"/>
  <c r="BX53" i="12"/>
  <c r="CA57" i="12"/>
  <c r="BV57" i="12"/>
  <c r="BW57" i="12"/>
  <c r="BY57" i="12"/>
  <c r="BX57" i="12"/>
  <c r="BP128" i="12"/>
  <c r="BO128" i="12"/>
  <c r="BR128" i="12"/>
  <c r="BT128" i="12"/>
  <c r="BQ128" i="12"/>
  <c r="BP165" i="12"/>
  <c r="BR165" i="12"/>
  <c r="BT165" i="12"/>
  <c r="BO165" i="12"/>
  <c r="BQ165" i="12"/>
  <c r="BS152" i="12"/>
  <c r="BR152" i="12"/>
  <c r="BP152" i="12"/>
  <c r="BO152" i="12"/>
  <c r="BT152" i="12"/>
  <c r="BQ152" i="12"/>
  <c r="BX164" i="12"/>
  <c r="BV164" i="12"/>
  <c r="BY164" i="12"/>
  <c r="CA164" i="12"/>
  <c r="BW164" i="12"/>
  <c r="BW162" i="12"/>
  <c r="BY162" i="12"/>
  <c r="CA162" i="12"/>
  <c r="BV162" i="12"/>
  <c r="BX162" i="12"/>
  <c r="BV180" i="12"/>
  <c r="CA180" i="12"/>
  <c r="BY180" i="12"/>
  <c r="BW180" i="12"/>
  <c r="BX180" i="12"/>
  <c r="BR198" i="12"/>
  <c r="BO198" i="12"/>
  <c r="BP198" i="12"/>
  <c r="BT198" i="12"/>
  <c r="BQ198" i="12"/>
  <c r="BR187" i="12"/>
  <c r="BO187" i="12"/>
  <c r="BT187" i="12"/>
  <c r="BP187" i="12"/>
  <c r="BQ187" i="12"/>
  <c r="BZ137" i="12"/>
  <c r="BY137" i="12"/>
  <c r="BV137" i="12"/>
  <c r="BW137" i="12"/>
  <c r="CA137" i="12"/>
  <c r="BX137" i="12"/>
  <c r="BR167" i="12"/>
  <c r="BT167" i="12"/>
  <c r="BO167" i="12"/>
  <c r="BP167" i="12"/>
  <c r="BQ167" i="12"/>
  <c r="CA106" i="12"/>
  <c r="BW106" i="12"/>
  <c r="BV106" i="12"/>
  <c r="BY106" i="12"/>
  <c r="BX106" i="12"/>
  <c r="BR134" i="12"/>
  <c r="BO134" i="12"/>
  <c r="BT134" i="12"/>
  <c r="BP134" i="12"/>
  <c r="BQ134" i="12"/>
  <c r="BW74" i="12"/>
  <c r="BY74" i="12"/>
  <c r="BV74" i="12"/>
  <c r="CA74" i="12"/>
  <c r="BX74" i="12"/>
  <c r="BX84" i="12"/>
  <c r="BW84" i="12"/>
  <c r="BY84" i="12"/>
  <c r="BV84" i="12"/>
  <c r="CA84" i="12"/>
  <c r="BS78" i="12"/>
  <c r="BP78" i="12"/>
  <c r="BR78" i="12"/>
  <c r="BT78" i="12"/>
  <c r="BO78" i="12"/>
  <c r="BQ78" i="12"/>
  <c r="BX198" i="12"/>
  <c r="BV198" i="12"/>
  <c r="BW198" i="12"/>
  <c r="BY198" i="12"/>
  <c r="CA198" i="12"/>
  <c r="BZ84" i="12"/>
  <c r="BS148" i="12"/>
  <c r="BZ135" i="12"/>
  <c r="BS85" i="12"/>
  <c r="BZ168" i="12"/>
  <c r="BZ167" i="12"/>
  <c r="BZ99" i="12"/>
  <c r="BZ143" i="12"/>
  <c r="BS136" i="12"/>
  <c r="BZ156" i="12"/>
  <c r="BS200" i="12"/>
  <c r="BO200" i="12"/>
  <c r="BT200" i="12"/>
  <c r="BR200" i="12"/>
  <c r="BP200" i="12"/>
  <c r="BQ200" i="12"/>
  <c r="BY196" i="12"/>
  <c r="CA196" i="12"/>
  <c r="BW196" i="12"/>
  <c r="BV196" i="12"/>
  <c r="BX196" i="12"/>
  <c r="BQ64" i="12"/>
  <c r="BT64" i="12"/>
  <c r="BO64" i="12"/>
  <c r="BR64" i="12"/>
  <c r="BP64" i="12"/>
  <c r="BY87" i="12"/>
  <c r="BV87" i="12"/>
  <c r="CA87" i="12"/>
  <c r="BW87" i="12"/>
  <c r="BX87" i="12"/>
  <c r="BV182" i="12"/>
  <c r="BW182" i="12"/>
  <c r="CA182" i="12"/>
  <c r="BY182" i="12"/>
  <c r="BX182" i="12"/>
  <c r="BO196" i="12"/>
  <c r="BP196" i="12"/>
  <c r="BT196" i="12"/>
  <c r="BR196" i="12"/>
  <c r="BQ196" i="12"/>
  <c r="BT201" i="12"/>
  <c r="BR201" i="12"/>
  <c r="BP201" i="12"/>
  <c r="BO201" i="12"/>
  <c r="BQ201" i="12"/>
  <c r="BP153" i="12"/>
  <c r="BT153" i="12"/>
  <c r="BO153" i="12"/>
  <c r="BR153" i="12"/>
  <c r="BQ153" i="12"/>
  <c r="BV91" i="12"/>
  <c r="CA91" i="12"/>
  <c r="BW91" i="12"/>
  <c r="BY91" i="12"/>
  <c r="BX91" i="12"/>
  <c r="BV104" i="12"/>
  <c r="CA104" i="12"/>
  <c r="BW104" i="12"/>
  <c r="BY104" i="12"/>
  <c r="BX104" i="12"/>
  <c r="BY171" i="12"/>
  <c r="CA171" i="12"/>
  <c r="BV171" i="12"/>
  <c r="BW171" i="12"/>
  <c r="BX171" i="12"/>
  <c r="BQ179" i="12"/>
  <c r="BR179" i="12"/>
  <c r="BP179" i="12"/>
  <c r="BO179" i="12"/>
  <c r="BT179" i="12"/>
  <c r="BO88" i="12"/>
  <c r="BR88" i="12"/>
  <c r="BP88" i="12"/>
  <c r="BT88" i="12"/>
  <c r="BQ88" i="12"/>
  <c r="BZ161" i="12"/>
  <c r="BY161" i="12"/>
  <c r="BV161" i="12"/>
  <c r="CA161" i="12"/>
  <c r="BW161" i="12"/>
  <c r="BX161" i="12"/>
  <c r="BW154" i="12"/>
  <c r="BV154" i="12"/>
  <c r="BY154" i="12"/>
  <c r="CA154" i="12"/>
  <c r="BX154" i="12"/>
  <c r="BZ79" i="12"/>
  <c r="BV79" i="12"/>
  <c r="BW79" i="12"/>
  <c r="BY79" i="12"/>
  <c r="CA79" i="12"/>
  <c r="BX79" i="12"/>
  <c r="BT83" i="12"/>
  <c r="BR83" i="12"/>
  <c r="BP83" i="12"/>
  <c r="BO83" i="12"/>
  <c r="BQ83" i="12"/>
  <c r="BO186" i="12"/>
  <c r="BT186" i="12"/>
  <c r="BR186" i="12"/>
  <c r="BP186" i="12"/>
  <c r="BQ186" i="12"/>
  <c r="BV193" i="12"/>
  <c r="BW193" i="12"/>
  <c r="BY193" i="12"/>
  <c r="CA193" i="12"/>
  <c r="BX193" i="12"/>
  <c r="BZ124" i="12"/>
  <c r="BV124" i="12"/>
  <c r="CA124" i="12"/>
  <c r="BW124" i="12"/>
  <c r="BY124" i="12"/>
  <c r="BX124" i="12"/>
  <c r="BP81" i="12"/>
  <c r="BR81" i="12"/>
  <c r="BT81" i="12"/>
  <c r="BO81" i="12"/>
  <c r="BQ81" i="12"/>
  <c r="BQ123" i="12"/>
  <c r="BP123" i="12"/>
  <c r="BR123" i="12"/>
  <c r="BT123" i="12"/>
  <c r="BO123" i="12"/>
  <c r="BP116" i="12"/>
  <c r="BO116" i="12"/>
  <c r="BR116" i="12"/>
  <c r="BT116" i="12"/>
  <c r="BQ116" i="12"/>
  <c r="BX62" i="12"/>
  <c r="BY62" i="12"/>
  <c r="BV62" i="12"/>
  <c r="BW62" i="12"/>
  <c r="CA62" i="12"/>
  <c r="CA112" i="12"/>
  <c r="BW112" i="12"/>
  <c r="BV112" i="12"/>
  <c r="BY112" i="12"/>
  <c r="BX112" i="12"/>
  <c r="BZ114" i="12"/>
  <c r="BY114" i="12"/>
  <c r="CA114" i="12"/>
  <c r="BV114" i="12"/>
  <c r="BW114" i="12"/>
  <c r="BX114" i="12"/>
  <c r="BP93" i="12"/>
  <c r="BR93" i="12"/>
  <c r="BT93" i="12"/>
  <c r="BO93" i="12"/>
  <c r="BQ93" i="12"/>
  <c r="BS171" i="12"/>
  <c r="BR171" i="12"/>
  <c r="BP171" i="12"/>
  <c r="BT171" i="12"/>
  <c r="BO171" i="12"/>
  <c r="BQ171" i="12"/>
  <c r="BV189" i="12"/>
  <c r="BY189" i="12"/>
  <c r="BW189" i="12"/>
  <c r="CA189" i="12"/>
  <c r="BX189" i="12"/>
  <c r="BZ121" i="12"/>
  <c r="CA121" i="12"/>
  <c r="BV121" i="12"/>
  <c r="BW121" i="12"/>
  <c r="BY121" i="12"/>
  <c r="BX121" i="12"/>
  <c r="BT90" i="12"/>
  <c r="BR90" i="12"/>
  <c r="BP90" i="12"/>
  <c r="BO90" i="12"/>
  <c r="BQ90" i="12"/>
  <c r="BR140" i="12"/>
  <c r="BP140" i="12"/>
  <c r="BO140" i="12"/>
  <c r="BT140" i="12"/>
  <c r="BQ140" i="12"/>
  <c r="BQ53" i="12"/>
  <c r="BT53" i="12"/>
  <c r="BO53" i="12"/>
  <c r="BR53" i="12"/>
  <c r="BP53" i="12"/>
  <c r="BY152" i="12"/>
  <c r="CA152" i="12"/>
  <c r="BW152" i="12"/>
  <c r="BV152" i="12"/>
  <c r="BX152" i="12"/>
  <c r="BS130" i="12"/>
  <c r="BT130" i="12"/>
  <c r="BO130" i="12"/>
  <c r="BP130" i="12"/>
  <c r="BR130" i="12"/>
  <c r="BQ130" i="12"/>
  <c r="BV111" i="12"/>
  <c r="BY111" i="12"/>
  <c r="CA111" i="12"/>
  <c r="BW111" i="12"/>
  <c r="BX111" i="12"/>
  <c r="BW166" i="12"/>
  <c r="CA166" i="12"/>
  <c r="BY166" i="12"/>
  <c r="BV166" i="12"/>
  <c r="BX166" i="12"/>
  <c r="BY160" i="12"/>
  <c r="BW160" i="12"/>
  <c r="CA160" i="12"/>
  <c r="BV160" i="12"/>
  <c r="BX160" i="12"/>
  <c r="BX138" i="12"/>
  <c r="BW138" i="12"/>
  <c r="BV138" i="12"/>
  <c r="CA138" i="12"/>
  <c r="BY138" i="12"/>
  <c r="BO52" i="12"/>
  <c r="BP52" i="12"/>
  <c r="BR52" i="12"/>
  <c r="BT52" i="12"/>
  <c r="BQ52" i="12"/>
  <c r="BW64" i="12"/>
  <c r="BY64" i="12"/>
  <c r="CA64" i="12"/>
  <c r="BV64" i="12"/>
  <c r="BX64" i="12"/>
  <c r="BZ52" i="12"/>
  <c r="BY52" i="12"/>
  <c r="BW52" i="12"/>
  <c r="CA52" i="12"/>
  <c r="BV52" i="12"/>
  <c r="BX52" i="12"/>
  <c r="BZ66" i="12"/>
  <c r="BS121" i="12"/>
  <c r="BZ162" i="12"/>
  <c r="BZ182" i="12"/>
  <c r="BS196" i="12"/>
  <c r="BS87" i="12"/>
  <c r="BS81" i="12"/>
  <c r="BS198" i="12"/>
  <c r="BZ130" i="12"/>
  <c r="BZ102" i="12"/>
  <c r="BS51" i="12"/>
  <c r="BZ129" i="12"/>
  <c r="BZ154" i="12"/>
  <c r="BZ73" i="12"/>
  <c r="BS63" i="12"/>
  <c r="BQ97" i="12"/>
  <c r="BP97" i="12"/>
  <c r="BR97" i="12"/>
  <c r="BO97" i="12"/>
  <c r="BT97" i="12"/>
  <c r="CA83" i="12"/>
  <c r="BY83" i="12"/>
  <c r="BV83" i="12"/>
  <c r="BW83" i="12"/>
  <c r="BX83" i="12"/>
  <c r="BX92" i="12"/>
  <c r="BY92" i="12"/>
  <c r="BV92" i="12"/>
  <c r="BW92" i="12"/>
  <c r="CA92" i="12"/>
  <c r="BS141" i="12"/>
  <c r="BR141" i="12"/>
  <c r="BO141" i="12"/>
  <c r="BP141" i="12"/>
  <c r="BT141" i="12"/>
  <c r="BQ141" i="12"/>
  <c r="BS86" i="12"/>
  <c r="BP86" i="12"/>
  <c r="BO86" i="12"/>
  <c r="BT86" i="12"/>
  <c r="BR86" i="12"/>
  <c r="BQ86" i="12"/>
  <c r="BS146" i="12"/>
  <c r="BP146" i="12"/>
  <c r="BO146" i="12"/>
  <c r="BR146" i="12"/>
  <c r="BT146" i="12"/>
  <c r="BQ146" i="12"/>
  <c r="CA197" i="12"/>
  <c r="BW197" i="12"/>
  <c r="BY197" i="12"/>
  <c r="BV197" i="12"/>
  <c r="BX197" i="12"/>
  <c r="CA89" i="12"/>
  <c r="BW89" i="12"/>
  <c r="BY89" i="12"/>
  <c r="BV89" i="12"/>
  <c r="BX89" i="12"/>
  <c r="BO71" i="12"/>
  <c r="BR71" i="12"/>
  <c r="BT71" i="12"/>
  <c r="BP71" i="12"/>
  <c r="BQ71" i="12"/>
  <c r="BS184" i="12"/>
  <c r="BP184" i="12"/>
  <c r="BO184" i="12"/>
  <c r="BT184" i="12"/>
  <c r="BR184" i="12"/>
  <c r="BQ184" i="12"/>
  <c r="BO204" i="12"/>
  <c r="BR204" i="12"/>
  <c r="BP204" i="12"/>
  <c r="BT204" i="12"/>
  <c r="BQ204" i="12"/>
  <c r="BY82" i="12"/>
  <c r="CA82" i="12"/>
  <c r="BW82" i="12"/>
  <c r="BV82" i="12"/>
  <c r="BX82" i="12"/>
  <c r="BX76" i="12"/>
  <c r="BW76" i="12"/>
  <c r="BY76" i="12"/>
  <c r="CA76" i="12"/>
  <c r="BV76" i="12"/>
  <c r="BY200" i="12"/>
  <c r="BW200" i="12"/>
  <c r="CA200" i="12"/>
  <c r="BV200" i="12"/>
  <c r="BX200" i="12"/>
  <c r="BP195" i="12"/>
  <c r="BT195" i="12"/>
  <c r="BO195" i="12"/>
  <c r="BR195" i="12"/>
  <c r="BQ195" i="12"/>
  <c r="BP59" i="12"/>
  <c r="BO59" i="12"/>
  <c r="BT59" i="12"/>
  <c r="BR59" i="12"/>
  <c r="BQ59" i="12"/>
  <c r="BW134" i="12"/>
  <c r="BY134" i="12"/>
  <c r="CA134" i="12"/>
  <c r="BV134" i="12"/>
  <c r="BX134" i="12"/>
  <c r="BY123" i="12"/>
  <c r="BW123" i="12"/>
  <c r="CA123" i="12"/>
  <c r="BV123" i="12"/>
  <c r="BX123" i="12"/>
  <c r="BT109" i="12"/>
  <c r="BR109" i="12"/>
  <c r="BO109" i="12"/>
  <c r="BP109" i="12"/>
  <c r="BQ109" i="12"/>
  <c r="BP61" i="12"/>
  <c r="BR61" i="12"/>
  <c r="BO61" i="12"/>
  <c r="BT61" i="12"/>
  <c r="BQ61" i="12"/>
  <c r="BO92" i="12"/>
  <c r="BP92" i="12"/>
  <c r="BT92" i="12"/>
  <c r="BR92" i="12"/>
  <c r="BQ92" i="12"/>
  <c r="BX175" i="12"/>
  <c r="BY175" i="12"/>
  <c r="BV175" i="12"/>
  <c r="CA175" i="12"/>
  <c r="BW175" i="12"/>
  <c r="BX202" i="12"/>
  <c r="CA202" i="12"/>
  <c r="BW202" i="12"/>
  <c r="BY202" i="12"/>
  <c r="BV202" i="12"/>
  <c r="CA113" i="12"/>
  <c r="BV113" i="12"/>
  <c r="BY113" i="12"/>
  <c r="BW113" i="12"/>
  <c r="BX113" i="12"/>
  <c r="BT149" i="12"/>
  <c r="BO149" i="12"/>
  <c r="BP149" i="12"/>
  <c r="BR149" i="12"/>
  <c r="BQ149" i="12"/>
  <c r="BR56" i="12"/>
  <c r="BT56" i="12"/>
  <c r="BO56" i="12"/>
  <c r="BP56" i="12"/>
  <c r="BQ56" i="12"/>
  <c r="BV190" i="12"/>
  <c r="CA190" i="12"/>
  <c r="BW190" i="12"/>
  <c r="BY190" i="12"/>
  <c r="BX190" i="12"/>
  <c r="CA141" i="12"/>
  <c r="BY141" i="12"/>
  <c r="BW141" i="12"/>
  <c r="BV141" i="12"/>
  <c r="BX141" i="12"/>
  <c r="BQ174" i="12"/>
  <c r="BT174" i="12"/>
  <c r="BO174" i="12"/>
  <c r="BR174" i="12"/>
  <c r="BP174" i="12"/>
  <c r="BR151" i="12"/>
  <c r="BO151" i="12"/>
  <c r="BP151" i="12"/>
  <c r="BT151" i="12"/>
  <c r="BQ151" i="12"/>
  <c r="BR143" i="12"/>
  <c r="BO143" i="12"/>
  <c r="BT143" i="12"/>
  <c r="BP143" i="12"/>
  <c r="BQ143" i="12"/>
  <c r="CA59" i="12"/>
  <c r="BV59" i="12"/>
  <c r="BY59" i="12"/>
  <c r="BW59" i="12"/>
  <c r="BX59" i="12"/>
  <c r="BT185" i="12"/>
  <c r="BO185" i="12"/>
  <c r="BP185" i="12"/>
  <c r="BR185" i="12"/>
  <c r="BQ185" i="12"/>
  <c r="CA158" i="12"/>
  <c r="BY158" i="12"/>
  <c r="BV158" i="12"/>
  <c r="BW158" i="12"/>
  <c r="BX158" i="12"/>
  <c r="BO188" i="12"/>
  <c r="BT188" i="12"/>
  <c r="BP188" i="12"/>
  <c r="BR188" i="12"/>
  <c r="BQ188" i="12"/>
  <c r="CA69" i="12"/>
  <c r="BW69" i="12"/>
  <c r="BV69" i="12"/>
  <c r="BY69" i="12"/>
  <c r="BX69" i="12"/>
  <c r="BR99" i="12"/>
  <c r="BO99" i="12"/>
  <c r="BP99" i="12"/>
  <c r="BT99" i="12"/>
  <c r="BQ99" i="12"/>
  <c r="BQ163" i="12"/>
  <c r="BT163" i="12"/>
  <c r="BR163" i="12"/>
  <c r="BO163" i="12"/>
  <c r="BP163" i="12"/>
  <c r="BZ181" i="12"/>
  <c r="BY181" i="12"/>
  <c r="BW181" i="12"/>
  <c r="CA181" i="12"/>
  <c r="BV181" i="12"/>
  <c r="BX181" i="12"/>
  <c r="BP62" i="12"/>
  <c r="BT62" i="12"/>
  <c r="BO62" i="12"/>
  <c r="BR62" i="12"/>
  <c r="BQ62" i="12"/>
  <c r="BZ138" i="12"/>
  <c r="BS131" i="12"/>
  <c r="BZ198" i="12"/>
  <c r="BS90" i="12"/>
  <c r="BZ87" i="12"/>
  <c r="BZ92" i="12"/>
  <c r="BS182" i="12"/>
  <c r="BS53" i="12"/>
  <c r="BZ149" i="12"/>
  <c r="BZ171" i="12"/>
  <c r="BS179" i="12"/>
  <c r="BZ123" i="12"/>
  <c r="BZ76" i="12"/>
  <c r="BZ81" i="12"/>
  <c r="BS58" i="12"/>
  <c r="BZ204" i="12"/>
  <c r="BS66" i="12"/>
  <c r="BS125" i="12"/>
  <c r="BW139" i="12"/>
  <c r="BV139" i="12"/>
  <c r="CA139" i="12"/>
  <c r="BY139" i="12"/>
  <c r="BX139" i="12"/>
  <c r="BP80" i="12"/>
  <c r="BR80" i="12"/>
  <c r="BT80" i="12"/>
  <c r="BO80" i="12"/>
  <c r="BQ80" i="12"/>
  <c r="CA119" i="12"/>
  <c r="BY119" i="12"/>
  <c r="BW119" i="12"/>
  <c r="BV119" i="12"/>
  <c r="BX119" i="12"/>
  <c r="BX155" i="12"/>
  <c r="BW155" i="12"/>
  <c r="CA155" i="12"/>
  <c r="BY155" i="12"/>
  <c r="BV155" i="12"/>
  <c r="BS160" i="12"/>
  <c r="BR160" i="12"/>
  <c r="BT160" i="12"/>
  <c r="BP160" i="12"/>
  <c r="BO160" i="12"/>
  <c r="BQ160" i="12"/>
  <c r="BT164" i="12"/>
  <c r="BO164" i="12"/>
  <c r="BR164" i="12"/>
  <c r="BP164" i="12"/>
  <c r="BQ164" i="12"/>
  <c r="BQ190" i="12"/>
  <c r="BP190" i="12"/>
  <c r="BT190" i="12"/>
  <c r="BR190" i="12"/>
  <c r="BO190" i="12"/>
  <c r="BW88" i="12"/>
  <c r="BV88" i="12"/>
  <c r="BY88" i="12"/>
  <c r="CA88" i="12"/>
  <c r="BX88" i="12"/>
  <c r="BZ153" i="12"/>
  <c r="BY153" i="12"/>
  <c r="BV153" i="12"/>
  <c r="CA153" i="12"/>
  <c r="BW153" i="12"/>
  <c r="BX153" i="12"/>
  <c r="BP55" i="12"/>
  <c r="BR55" i="12"/>
  <c r="BO55" i="12"/>
  <c r="BT55" i="12"/>
  <c r="BQ55" i="12"/>
  <c r="BO67" i="12"/>
  <c r="BT67" i="12"/>
  <c r="BR67" i="12"/>
  <c r="BP67" i="12"/>
  <c r="BQ67" i="12"/>
  <c r="BP95" i="12"/>
  <c r="BR95" i="12"/>
  <c r="BO95" i="12"/>
  <c r="BT95" i="12"/>
  <c r="BQ95" i="12"/>
  <c r="BY145" i="12"/>
  <c r="BV145" i="12"/>
  <c r="BW145" i="12"/>
  <c r="CA145" i="12"/>
  <c r="BX145" i="12"/>
  <c r="BW80" i="12"/>
  <c r="BV80" i="12"/>
  <c r="CA80" i="12"/>
  <c r="BY80" i="12"/>
  <c r="BX80" i="12"/>
  <c r="BR91" i="12"/>
  <c r="BP91" i="12"/>
  <c r="BT91" i="12"/>
  <c r="BO91" i="12"/>
  <c r="BQ91" i="12"/>
  <c r="BT202" i="12"/>
  <c r="BO202" i="12"/>
  <c r="BP202" i="12"/>
  <c r="BR202" i="12"/>
  <c r="BQ202" i="12"/>
  <c r="BT161" i="12"/>
  <c r="BR161" i="12"/>
  <c r="BO161" i="12"/>
  <c r="BP161" i="12"/>
  <c r="BQ161" i="12"/>
  <c r="BX54" i="12"/>
  <c r="BY54" i="12"/>
  <c r="BV54" i="12"/>
  <c r="BW54" i="12"/>
  <c r="CA54" i="12"/>
  <c r="BW77" i="12"/>
  <c r="BV77" i="12"/>
  <c r="CA77" i="12"/>
  <c r="BY77" i="12"/>
  <c r="BX77" i="12"/>
  <c r="BO178" i="12"/>
  <c r="BR178" i="12"/>
  <c r="BT178" i="12"/>
  <c r="BP178" i="12"/>
  <c r="BQ178" i="12"/>
  <c r="BO107" i="12"/>
  <c r="BT107" i="12"/>
  <c r="BP107" i="12"/>
  <c r="BR107" i="12"/>
  <c r="BQ107" i="12"/>
  <c r="BP189" i="12"/>
  <c r="BT189" i="12"/>
  <c r="BO189" i="12"/>
  <c r="BR189" i="12"/>
  <c r="BQ189" i="12"/>
  <c r="BQ139" i="12"/>
  <c r="BO139" i="12"/>
  <c r="BR139" i="12"/>
  <c r="BT139" i="12"/>
  <c r="BP139" i="12"/>
  <c r="BX98" i="12"/>
  <c r="BY98" i="12"/>
  <c r="CA98" i="12"/>
  <c r="BW98" i="12"/>
  <c r="BV98" i="12"/>
  <c r="BW142" i="12"/>
  <c r="BV142" i="12"/>
  <c r="BY142" i="12"/>
  <c r="CA142" i="12"/>
  <c r="BX142" i="12"/>
  <c r="BX183" i="12"/>
  <c r="CA183" i="12"/>
  <c r="BY183" i="12"/>
  <c r="BW183" i="12"/>
  <c r="BV183" i="12"/>
  <c r="BR112" i="12"/>
  <c r="BT112" i="12"/>
  <c r="BP112" i="12"/>
  <c r="BO112" i="12"/>
  <c r="BQ112" i="12"/>
  <c r="BQ138" i="12"/>
  <c r="BP138" i="12"/>
  <c r="BR138" i="12"/>
  <c r="BT138" i="12"/>
  <c r="BO138" i="12"/>
  <c r="CA93" i="12"/>
  <c r="BV93" i="12"/>
  <c r="BW93" i="12"/>
  <c r="BY93" i="12"/>
  <c r="BX93" i="12"/>
  <c r="BZ56" i="12"/>
  <c r="BV56" i="12"/>
  <c r="CA56" i="12"/>
  <c r="BW56" i="12"/>
  <c r="BY56" i="12"/>
  <c r="BX56" i="12"/>
  <c r="BS126" i="12"/>
  <c r="BP126" i="12"/>
  <c r="BT126" i="12"/>
  <c r="BR126" i="12"/>
  <c r="BO126" i="12"/>
  <c r="BQ126" i="12"/>
  <c r="BS73" i="12"/>
  <c r="BP73" i="12"/>
  <c r="BR73" i="12"/>
  <c r="BT73" i="12"/>
  <c r="BO73" i="12"/>
  <c r="BQ73" i="12"/>
  <c r="BZ157" i="12"/>
  <c r="BW157" i="12"/>
  <c r="BY157" i="12"/>
  <c r="CA157" i="12"/>
  <c r="BV157" i="12"/>
  <c r="BX157" i="12"/>
  <c r="BW195" i="12"/>
  <c r="CA195" i="12"/>
  <c r="BV195" i="12"/>
  <c r="BY195" i="12"/>
  <c r="BX195" i="12"/>
  <c r="BS156" i="12"/>
  <c r="BT156" i="12"/>
  <c r="BR156" i="12"/>
  <c r="BO156" i="12"/>
  <c r="BP156" i="12"/>
  <c r="BQ156" i="12"/>
  <c r="BX101" i="12"/>
  <c r="BY101" i="12"/>
  <c r="CA101" i="12"/>
  <c r="BV101" i="12"/>
  <c r="BW101" i="12"/>
  <c r="BR119" i="12"/>
  <c r="BP119" i="12"/>
  <c r="BT119" i="12"/>
  <c r="BO119" i="12"/>
  <c r="BQ119" i="12"/>
  <c r="BX116" i="12"/>
  <c r="BV116" i="12"/>
  <c r="CA116" i="12"/>
  <c r="BW116" i="12"/>
  <c r="BY116" i="12"/>
  <c r="BP135" i="12"/>
  <c r="BO135" i="12"/>
  <c r="BT135" i="12"/>
  <c r="BR135" i="12"/>
  <c r="BQ135" i="12"/>
  <c r="CA203" i="12"/>
  <c r="BW203" i="12"/>
  <c r="BV203" i="12"/>
  <c r="BY203" i="12"/>
  <c r="BX203" i="12"/>
  <c r="BP147" i="12"/>
  <c r="BT147" i="12"/>
  <c r="BO147" i="12"/>
  <c r="BR147" i="12"/>
  <c r="BQ147" i="12"/>
  <c r="BZ55" i="12"/>
  <c r="BZ195" i="12"/>
  <c r="BS167" i="12"/>
  <c r="BS143" i="12"/>
  <c r="BZ106" i="12"/>
  <c r="BS155" i="12"/>
  <c r="BS127" i="12"/>
  <c r="BZ83" i="12"/>
  <c r="BZ155" i="12"/>
  <c r="BS76" i="12"/>
  <c r="BS80" i="12"/>
  <c r="BS150" i="12"/>
  <c r="BZ65" i="12"/>
  <c r="BZ103" i="12"/>
  <c r="BS71" i="12"/>
  <c r="BS67" i="12"/>
  <c r="BS151" i="12"/>
  <c r="BZ80" i="12"/>
  <c r="BZ193" i="12"/>
  <c r="BS92" i="12"/>
  <c r="BS96" i="12"/>
  <c r="BS187" i="12"/>
  <c r="BS120" i="12"/>
  <c r="BZ141" i="12"/>
  <c r="BW67" i="12"/>
  <c r="CA67" i="12"/>
  <c r="BV67" i="12"/>
  <c r="BY67" i="12"/>
  <c r="BX67" i="12"/>
  <c r="BZ194" i="12"/>
  <c r="BY194" i="12"/>
  <c r="BV194" i="12"/>
  <c r="CA194" i="12"/>
  <c r="BW194" i="12"/>
  <c r="BX194" i="12"/>
  <c r="BX148" i="12"/>
  <c r="BW148" i="12"/>
  <c r="BY148" i="12"/>
  <c r="CA148" i="12"/>
  <c r="BV148" i="12"/>
  <c r="BP142" i="12"/>
  <c r="BT142" i="12"/>
  <c r="BO142" i="12"/>
  <c r="BR142" i="12"/>
  <c r="BQ142" i="12"/>
  <c r="BR104" i="12"/>
  <c r="BT104" i="12"/>
  <c r="BP104" i="12"/>
  <c r="BO104" i="12"/>
  <c r="BQ104" i="12"/>
  <c r="BV107" i="12"/>
  <c r="CA107" i="12"/>
  <c r="BY107" i="12"/>
  <c r="BW107" i="12"/>
  <c r="BX107" i="12"/>
  <c r="BY144" i="12"/>
  <c r="CA144" i="12"/>
  <c r="BW144" i="12"/>
  <c r="BV144" i="12"/>
  <c r="BX144" i="12"/>
  <c r="BQ197" i="12"/>
  <c r="BP197" i="12"/>
  <c r="BR197" i="12"/>
  <c r="BT197" i="12"/>
  <c r="BO197" i="12"/>
  <c r="BT111" i="12"/>
  <c r="BR111" i="12"/>
  <c r="BP111" i="12"/>
  <c r="BO111" i="12"/>
  <c r="BQ111" i="12"/>
  <c r="BS159" i="12"/>
  <c r="BP159" i="12"/>
  <c r="BR159" i="12"/>
  <c r="BT159" i="12"/>
  <c r="BO159" i="12"/>
  <c r="BQ159" i="12"/>
  <c r="BX70" i="12"/>
  <c r="CA70" i="12"/>
  <c r="BW70" i="12"/>
  <c r="BY70" i="12"/>
  <c r="BV70" i="12"/>
  <c r="BW178" i="12"/>
  <c r="CA178" i="12"/>
  <c r="BV178" i="12"/>
  <c r="BY178" i="12"/>
  <c r="BX178" i="12"/>
  <c r="BP108" i="12"/>
  <c r="BR108" i="12"/>
  <c r="BO108" i="12"/>
  <c r="BT108" i="12"/>
  <c r="BQ108" i="12"/>
  <c r="BR84" i="12"/>
  <c r="BT84" i="12"/>
  <c r="BP84" i="12"/>
  <c r="BO84" i="12"/>
  <c r="BQ84" i="12"/>
  <c r="BR89" i="12"/>
  <c r="BT89" i="12"/>
  <c r="BP89" i="12"/>
  <c r="BO89" i="12"/>
  <c r="BQ89" i="12"/>
  <c r="BX108" i="12"/>
  <c r="BW108" i="12"/>
  <c r="CA108" i="12"/>
  <c r="BV108" i="12"/>
  <c r="BY108" i="12"/>
  <c r="BW126" i="12"/>
  <c r="BY126" i="12"/>
  <c r="CA126" i="12"/>
  <c r="BV126" i="12"/>
  <c r="BX126" i="12"/>
  <c r="BP69" i="12"/>
  <c r="BO69" i="12"/>
  <c r="BT69" i="12"/>
  <c r="BR69" i="12"/>
  <c r="BQ69" i="12"/>
  <c r="BT169" i="12"/>
  <c r="BO169" i="12"/>
  <c r="BR169" i="12"/>
  <c r="BP169" i="12"/>
  <c r="BQ169" i="12"/>
  <c r="BO54" i="12"/>
  <c r="BR54" i="12"/>
  <c r="BT54" i="12"/>
  <c r="BP54" i="12"/>
  <c r="BQ54" i="12"/>
  <c r="BO172" i="12"/>
  <c r="BP172" i="12"/>
  <c r="BR172" i="12"/>
  <c r="BT172" i="12"/>
  <c r="BQ172" i="12"/>
  <c r="BZ179" i="12"/>
  <c r="BW179" i="12"/>
  <c r="BV179" i="12"/>
  <c r="CA179" i="12"/>
  <c r="BY179" i="12"/>
  <c r="BX179" i="12"/>
  <c r="BX163" i="12"/>
  <c r="CA163" i="12"/>
  <c r="BY163" i="12"/>
  <c r="BW163" i="12"/>
  <c r="BV163" i="12"/>
  <c r="BW118" i="12"/>
  <c r="BY118" i="12"/>
  <c r="BV118" i="12"/>
  <c r="CA118" i="12"/>
  <c r="BX118" i="12"/>
  <c r="BO100" i="12"/>
  <c r="BP100" i="12"/>
  <c r="BT100" i="12"/>
  <c r="BR100" i="12"/>
  <c r="BQ100" i="12"/>
  <c r="BS133" i="12"/>
  <c r="BO133" i="12"/>
  <c r="BR133" i="12"/>
  <c r="BT133" i="12"/>
  <c r="BP133" i="12"/>
  <c r="BQ133" i="12"/>
  <c r="BX122" i="12"/>
  <c r="BY122" i="12"/>
  <c r="CA122" i="12"/>
  <c r="BW122" i="12"/>
  <c r="BV122" i="12"/>
  <c r="BX170" i="12"/>
  <c r="BV170" i="12"/>
  <c r="BY170" i="12"/>
  <c r="CA170" i="12"/>
  <c r="BW170" i="12"/>
  <c r="BT82" i="12"/>
  <c r="BR82" i="12"/>
  <c r="BO82" i="12"/>
  <c r="BP82" i="12"/>
  <c r="BQ82" i="12"/>
  <c r="BO145" i="12"/>
  <c r="BR145" i="12"/>
  <c r="BT145" i="12"/>
  <c r="BP145" i="12"/>
  <c r="BQ145" i="12"/>
  <c r="BX146" i="12"/>
  <c r="BY146" i="12"/>
  <c r="BV146" i="12"/>
  <c r="BW146" i="12"/>
  <c r="CA146" i="12"/>
  <c r="BP191" i="12"/>
  <c r="BR191" i="12"/>
  <c r="BT191" i="12"/>
  <c r="BO191" i="12"/>
  <c r="BQ191" i="12"/>
  <c r="BT106" i="12"/>
  <c r="BR106" i="12"/>
  <c r="BP106" i="12"/>
  <c r="BO106" i="12"/>
  <c r="BQ106" i="12"/>
  <c r="BY120" i="12"/>
  <c r="BV120" i="12"/>
  <c r="CA120" i="12"/>
  <c r="BW120" i="12"/>
  <c r="BX120" i="12"/>
  <c r="BT113" i="12"/>
  <c r="BR113" i="12"/>
  <c r="BP113" i="12"/>
  <c r="BO113" i="12"/>
  <c r="BQ113" i="12"/>
  <c r="BY184" i="12"/>
  <c r="CA184" i="12"/>
  <c r="BV184" i="12"/>
  <c r="BW184" i="12"/>
  <c r="BX184" i="12"/>
  <c r="BS115" i="12"/>
  <c r="BO115" i="12"/>
  <c r="BR115" i="12"/>
  <c r="BT115" i="12"/>
  <c r="BP115" i="12"/>
  <c r="BQ115" i="12"/>
  <c r="CA100" i="12"/>
  <c r="BW100" i="12"/>
  <c r="BV100" i="12"/>
  <c r="BY100" i="12"/>
  <c r="BX100" i="12"/>
  <c r="BO103" i="12"/>
  <c r="BR103" i="12"/>
  <c r="BT103" i="12"/>
  <c r="BP103" i="12"/>
  <c r="BQ103" i="12"/>
  <c r="BZ86" i="12"/>
  <c r="BZ132" i="12"/>
  <c r="BS99" i="12"/>
  <c r="BS77" i="12"/>
  <c r="BZ64" i="12"/>
  <c r="BZ166" i="12"/>
  <c r="BS113" i="12"/>
  <c r="BS79" i="12"/>
  <c r="BZ119" i="12"/>
  <c r="BZ148" i="12"/>
  <c r="BS180" i="12"/>
  <c r="BS153" i="12"/>
  <c r="BS169" i="12"/>
  <c r="BZ91" i="12"/>
  <c r="BZ104" i="12"/>
  <c r="BS55" i="12"/>
  <c r="BS111" i="12"/>
  <c r="BS186" i="12"/>
  <c r="BS178" i="12"/>
  <c r="BZ82" i="12"/>
  <c r="BZ178" i="12"/>
  <c r="BS68" i="12"/>
  <c r="BS183" i="12"/>
  <c r="BZ96" i="12"/>
  <c r="BZ75" i="12"/>
  <c r="BS61" i="12"/>
  <c r="BZ98" i="12"/>
  <c r="BS102" i="12"/>
  <c r="BS181" i="12"/>
  <c r="BS174" i="12"/>
  <c r="BV115" i="12"/>
  <c r="CA115" i="12"/>
  <c r="BW115" i="12"/>
  <c r="BY115" i="12"/>
  <c r="BX115" i="12"/>
  <c r="BT74" i="12"/>
  <c r="BP74" i="12"/>
  <c r="BO74" i="12"/>
  <c r="BR74" i="12"/>
  <c r="BQ74" i="12"/>
  <c r="BO60" i="12"/>
  <c r="BR60" i="12"/>
  <c r="BP60" i="12"/>
  <c r="BT60" i="12"/>
  <c r="BQ60" i="12"/>
  <c r="BR175" i="12"/>
  <c r="BT175" i="12"/>
  <c r="BP175" i="12"/>
  <c r="BO175" i="12"/>
  <c r="BQ175" i="12"/>
  <c r="CA61" i="12"/>
  <c r="BY61" i="12"/>
  <c r="BV61" i="12"/>
  <c r="BW61" i="12"/>
  <c r="BX61" i="12"/>
  <c r="BY165" i="12"/>
  <c r="CA165" i="12"/>
  <c r="BV165" i="12"/>
  <c r="BW165" i="12"/>
  <c r="BX165" i="12"/>
  <c r="BO194" i="12"/>
  <c r="BT194" i="12"/>
  <c r="BR194" i="12"/>
  <c r="BP194" i="12"/>
  <c r="BQ194" i="12"/>
  <c r="BR110" i="12"/>
  <c r="BP110" i="12"/>
  <c r="BT110" i="12"/>
  <c r="BO110" i="12"/>
  <c r="BQ110" i="12"/>
  <c r="BP173" i="12"/>
  <c r="BO173" i="12"/>
  <c r="BR173" i="12"/>
  <c r="BT173" i="12"/>
  <c r="BQ173" i="12"/>
  <c r="BV199" i="12"/>
  <c r="CA199" i="12"/>
  <c r="BW199" i="12"/>
  <c r="BY199" i="12"/>
  <c r="BX199" i="12"/>
  <c r="BY176" i="12"/>
  <c r="CA176" i="12"/>
  <c r="BV176" i="12"/>
  <c r="BW176" i="12"/>
  <c r="BX176" i="12"/>
  <c r="BR166" i="12"/>
  <c r="BO166" i="12"/>
  <c r="BT166" i="12"/>
  <c r="BP166" i="12"/>
  <c r="BQ166" i="12"/>
  <c r="BS57" i="12"/>
  <c r="BT57" i="12"/>
  <c r="BP57" i="12"/>
  <c r="BR57" i="12"/>
  <c r="BO57" i="12"/>
  <c r="BQ57" i="12"/>
  <c r="BT98" i="12"/>
  <c r="BR98" i="12"/>
  <c r="BP98" i="12"/>
  <c r="BO98" i="12"/>
  <c r="BQ98" i="12"/>
  <c r="BZ109" i="12"/>
  <c r="BW109" i="12"/>
  <c r="CA109" i="12"/>
  <c r="BV109" i="12"/>
  <c r="BY109" i="12"/>
  <c r="BX109" i="12"/>
  <c r="BY136" i="12"/>
  <c r="CA136" i="12"/>
  <c r="BV136" i="12"/>
  <c r="BW136" i="12"/>
  <c r="BX136" i="12"/>
  <c r="BX127" i="12"/>
  <c r="BV127" i="12"/>
  <c r="BY127" i="12"/>
  <c r="CA127" i="12"/>
  <c r="BW127" i="12"/>
  <c r="BS162" i="12"/>
  <c r="BT162" i="12"/>
  <c r="BO162" i="12"/>
  <c r="BP162" i="12"/>
  <c r="BR162" i="12"/>
  <c r="BQ162" i="12"/>
  <c r="BO118" i="12"/>
  <c r="BP118" i="12"/>
  <c r="BR118" i="12"/>
  <c r="BT118" i="12"/>
  <c r="BQ118" i="12"/>
  <c r="BZ131" i="12"/>
  <c r="BY131" i="12"/>
  <c r="CA131" i="12"/>
  <c r="BV131" i="12"/>
  <c r="BW131" i="12"/>
  <c r="BX131" i="12"/>
  <c r="BV173" i="12"/>
  <c r="BW173" i="12"/>
  <c r="CA173" i="12"/>
  <c r="BY173" i="12"/>
  <c r="BX173" i="12"/>
  <c r="BT203" i="12"/>
  <c r="BR203" i="12"/>
  <c r="BO203" i="12"/>
  <c r="BP203" i="12"/>
  <c r="BQ203" i="12"/>
  <c r="BP75" i="12"/>
  <c r="BR75" i="12"/>
  <c r="BT75" i="12"/>
  <c r="BO75" i="12"/>
  <c r="BQ75" i="12"/>
  <c r="BZ90" i="12"/>
  <c r="CA90" i="12"/>
  <c r="BV90" i="12"/>
  <c r="BW90" i="12"/>
  <c r="BY90" i="12"/>
  <c r="BX90" i="12"/>
  <c r="BR94" i="12"/>
  <c r="BO94" i="12"/>
  <c r="BT94" i="12"/>
  <c r="BP94" i="12"/>
  <c r="BQ94" i="12"/>
  <c r="BS144" i="12"/>
  <c r="BT144" i="12"/>
  <c r="BO144" i="12"/>
  <c r="BR144" i="12"/>
  <c r="BP144" i="12"/>
  <c r="BQ144" i="12"/>
  <c r="BW58" i="12"/>
  <c r="BY58" i="12"/>
  <c r="CA58" i="12"/>
  <c r="BV58" i="12"/>
  <c r="BX58" i="12"/>
  <c r="BO157" i="12"/>
  <c r="BP157" i="12"/>
  <c r="BT157" i="12"/>
  <c r="BR157" i="12"/>
  <c r="BQ157" i="12"/>
  <c r="BZ94" i="12"/>
  <c r="BY94" i="12"/>
  <c r="BV94" i="12"/>
  <c r="BW94" i="12"/>
  <c r="CA94" i="12"/>
  <c r="BX94" i="12"/>
  <c r="BO105" i="12"/>
  <c r="BR105" i="12"/>
  <c r="BT105" i="12"/>
  <c r="BP105" i="12"/>
  <c r="BQ105" i="12"/>
  <c r="BX191" i="12"/>
  <c r="BW191" i="12"/>
  <c r="BV191" i="12"/>
  <c r="BY191" i="12"/>
  <c r="CA191" i="12"/>
  <c r="BR199" i="12"/>
  <c r="BT199" i="12"/>
  <c r="BP199" i="12"/>
  <c r="BO199" i="12"/>
  <c r="BQ199" i="12"/>
  <c r="BZ74" i="12"/>
  <c r="BZ174" i="12"/>
  <c r="BS191" i="12"/>
  <c r="BS185" i="12"/>
  <c r="BZ111" i="12"/>
  <c r="BZ62" i="12"/>
  <c r="BZ175" i="12"/>
  <c r="BS199" i="12"/>
  <c r="BS190" i="12"/>
  <c r="BZ67" i="12"/>
  <c r="BZ72" i="12"/>
  <c r="BZ95" i="12"/>
  <c r="BS64" i="12"/>
  <c r="BZ117" i="12"/>
  <c r="BS116" i="12"/>
  <c r="BZ197" i="12"/>
  <c r="BZ89" i="12"/>
  <c r="BS197" i="12"/>
  <c r="BS60" i="12"/>
  <c r="BS89" i="12"/>
  <c r="BS123" i="12"/>
  <c r="BZ145" i="12"/>
  <c r="BZ165" i="12"/>
  <c r="BS193" i="12"/>
  <c r="BS158" i="12"/>
  <c r="BZ77" i="12"/>
  <c r="BZ189" i="12"/>
  <c r="BS124" i="12"/>
  <c r="BZ187" i="12"/>
  <c r="BZ110" i="12"/>
  <c r="BS154" i="12"/>
  <c r="BS165" i="12"/>
  <c r="BS145" i="12"/>
  <c r="H196" i="1"/>
  <c r="J196" i="1" s="1"/>
  <c r="J196" i="12" s="1"/>
  <c r="X183" i="12"/>
  <c r="V183" i="12" s="1"/>
  <c r="X199" i="12"/>
  <c r="V199" i="12" s="1"/>
  <c r="AS169" i="12"/>
  <c r="AQ169" i="12" s="1"/>
  <c r="H199" i="1"/>
  <c r="J199" i="1" s="1"/>
  <c r="J199" i="12" s="1"/>
  <c r="H202" i="1"/>
  <c r="J202" i="1" s="1"/>
  <c r="J202" i="12" s="1"/>
  <c r="H186" i="1"/>
  <c r="J186" i="1" s="1"/>
  <c r="J186" i="12" s="1"/>
  <c r="H162" i="1"/>
  <c r="J162" i="1" s="1"/>
  <c r="J162" i="12" s="1"/>
  <c r="X151" i="12"/>
  <c r="V151" i="12" s="1"/>
  <c r="H168" i="1"/>
  <c r="J168" i="1" s="1"/>
  <c r="J168" i="12" s="1"/>
  <c r="H192" i="1"/>
  <c r="J192" i="1" s="1"/>
  <c r="J192" i="12" s="1"/>
  <c r="H177" i="1"/>
  <c r="AE57" i="12"/>
  <c r="AC57" i="12" s="1"/>
  <c r="X191" i="12"/>
  <c r="V191" i="12" s="1"/>
  <c r="AE81" i="12"/>
  <c r="AC81" i="12" s="1"/>
  <c r="AS161" i="12"/>
  <c r="AQ161" i="12" s="1"/>
  <c r="H189" i="1"/>
  <c r="J189" i="1" s="1"/>
  <c r="J189" i="12" s="1"/>
  <c r="H152" i="1"/>
  <c r="H171" i="1"/>
  <c r="J171" i="1" s="1"/>
  <c r="J171" i="12" s="1"/>
  <c r="H198" i="1"/>
  <c r="J198" i="1" s="1"/>
  <c r="J198" i="12" s="1"/>
  <c r="F198" i="12" s="1"/>
  <c r="H174" i="1"/>
  <c r="J174" i="1" s="1"/>
  <c r="J174" i="12" s="1"/>
  <c r="H194" i="1"/>
  <c r="J194" i="1" s="1"/>
  <c r="J194" i="12" s="1"/>
  <c r="F194" i="12" s="1"/>
  <c r="H178" i="1"/>
  <c r="H179" i="1"/>
  <c r="J179" i="1" s="1"/>
  <c r="J179" i="12" s="1"/>
  <c r="H158" i="1"/>
  <c r="J158" i="1" s="1"/>
  <c r="J158" i="12" s="1"/>
  <c r="AS193" i="12"/>
  <c r="AQ193" i="12" s="1"/>
  <c r="H201" i="1"/>
  <c r="J201" i="1" s="1"/>
  <c r="J201" i="12" s="1"/>
  <c r="F201" i="12" s="1"/>
  <c r="AE97" i="12"/>
  <c r="AC97" i="12" s="1"/>
  <c r="AS177" i="12"/>
  <c r="AQ177" i="12" s="1"/>
  <c r="X167" i="12"/>
  <c r="V167" i="12" s="1"/>
  <c r="AQ185" i="12"/>
  <c r="AN185" i="12"/>
  <c r="AM185" i="12"/>
  <c r="AP185" i="12"/>
  <c r="AR185" i="12"/>
  <c r="H151" i="1"/>
  <c r="J151" i="1" s="1"/>
  <c r="J151" i="12" s="1"/>
  <c r="F151" i="12" s="1"/>
  <c r="H183" i="1"/>
  <c r="J183" i="1" s="1"/>
  <c r="J183" i="12" s="1"/>
  <c r="H161" i="1"/>
  <c r="J161" i="1" s="1"/>
  <c r="J161" i="12" s="1"/>
  <c r="AE121" i="12"/>
  <c r="AC121" i="12" s="1"/>
  <c r="AE73" i="12"/>
  <c r="AC73" i="12" s="1"/>
  <c r="AE89" i="12"/>
  <c r="AC89" i="12" s="1"/>
  <c r="AC198" i="12"/>
  <c r="AD198" i="12"/>
  <c r="Y198" i="12"/>
  <c r="AB198" i="12"/>
  <c r="Z198" i="12"/>
  <c r="H149" i="1"/>
  <c r="J149" i="1" s="1"/>
  <c r="J149" i="12" s="1"/>
  <c r="H184" i="1"/>
  <c r="J184" i="1" s="1"/>
  <c r="J184" i="12" s="1"/>
  <c r="H156" i="1"/>
  <c r="J156" i="1" s="1"/>
  <c r="J156" i="12" s="1"/>
  <c r="H182" i="1"/>
  <c r="J182" i="1" s="1"/>
  <c r="J182" i="12" s="1"/>
  <c r="F182" i="12" s="1"/>
  <c r="H166" i="1"/>
  <c r="J166" i="1" s="1"/>
  <c r="J166" i="12" s="1"/>
  <c r="AS139" i="12"/>
  <c r="X159" i="12"/>
  <c r="V159" i="12" s="1"/>
  <c r="AE182" i="12"/>
  <c r="AC182" i="12" s="1"/>
  <c r="AE190" i="12"/>
  <c r="AC190" i="12" s="1"/>
  <c r="AE166" i="12"/>
  <c r="AC166" i="12" s="1"/>
  <c r="AE129" i="12"/>
  <c r="J152" i="1"/>
  <c r="J152" i="12" s="1"/>
  <c r="H204" i="1"/>
  <c r="J150" i="1"/>
  <c r="J150" i="12" s="1"/>
  <c r="F150" i="12" s="1"/>
  <c r="J169" i="1"/>
  <c r="J169" i="12" s="1"/>
  <c r="H169" i="12" s="1"/>
  <c r="AE172" i="12"/>
  <c r="AC172" i="12" s="1"/>
  <c r="AE136" i="12"/>
  <c r="AC136" i="12" s="1"/>
  <c r="AE85" i="12"/>
  <c r="AS73" i="12"/>
  <c r="AS100" i="12"/>
  <c r="AS202" i="12"/>
  <c r="AS179" i="12"/>
  <c r="AQ179" i="12" s="1"/>
  <c r="AS109" i="12"/>
  <c r="AQ109" i="12" s="1"/>
  <c r="AS113" i="12"/>
  <c r="AQ113" i="12" s="1"/>
  <c r="X150" i="12"/>
  <c r="X198" i="12"/>
  <c r="AE177" i="12"/>
  <c r="AE107" i="12"/>
  <c r="AC107" i="12" s="1"/>
  <c r="AE70" i="12"/>
  <c r="AC70" i="12" s="1"/>
  <c r="AE66" i="12"/>
  <c r="AE120" i="12"/>
  <c r="AC120" i="12" s="1"/>
  <c r="X168" i="12"/>
  <c r="V168" i="12" s="1"/>
  <c r="X154" i="12"/>
  <c r="X160" i="12"/>
  <c r="AE179" i="12"/>
  <c r="AE84" i="12"/>
  <c r="AC84" i="12" s="1"/>
  <c r="AE125" i="12"/>
  <c r="AE77" i="12"/>
  <c r="AC77" i="12" s="1"/>
  <c r="AE54" i="12"/>
  <c r="AE130" i="12"/>
  <c r="AE200" i="12"/>
  <c r="AE88" i="12"/>
  <c r="AS181" i="12"/>
  <c r="AS153" i="12"/>
  <c r="AQ153" i="12" s="1"/>
  <c r="AS101" i="12"/>
  <c r="AQ101" i="12" s="1"/>
  <c r="X177" i="12"/>
  <c r="AE102" i="12"/>
  <c r="AE63" i="12"/>
  <c r="AE195" i="12"/>
  <c r="X189" i="12"/>
  <c r="X156" i="12"/>
  <c r="X201" i="12"/>
  <c r="X196" i="12"/>
  <c r="X203" i="12"/>
  <c r="X179" i="12"/>
  <c r="X165" i="12"/>
  <c r="AE165" i="12"/>
  <c r="AE59" i="12"/>
  <c r="AE134" i="12"/>
  <c r="AE194" i="12"/>
  <c r="AE80" i="12"/>
  <c r="AC80" i="12" s="1"/>
  <c r="AE99" i="12"/>
  <c r="AE162" i="12"/>
  <c r="AC162" i="12" s="1"/>
  <c r="AE62" i="12"/>
  <c r="AC62" i="12" s="1"/>
  <c r="AE168" i="12"/>
  <c r="AC168" i="12" s="1"/>
  <c r="AE123" i="12"/>
  <c r="AC123" i="12" s="1"/>
  <c r="AE56" i="12"/>
  <c r="AE155" i="12"/>
  <c r="AC155" i="12" s="1"/>
  <c r="AE104" i="12"/>
  <c r="AC104" i="12" s="1"/>
  <c r="AE135" i="12"/>
  <c r="AC135" i="12" s="1"/>
  <c r="AE133" i="12"/>
  <c r="AC133" i="12" s="1"/>
  <c r="AE74" i="12"/>
  <c r="AE186" i="12"/>
  <c r="AE140" i="12"/>
  <c r="AC140" i="12" s="1"/>
  <c r="AS119" i="12"/>
  <c r="AS160" i="12"/>
  <c r="AS183" i="12"/>
  <c r="AS204" i="12"/>
  <c r="AS194" i="12"/>
  <c r="AS196" i="12"/>
  <c r="AS158" i="12"/>
  <c r="AS162" i="12"/>
  <c r="AS171" i="12"/>
  <c r="AS126" i="12"/>
  <c r="AS141" i="12"/>
  <c r="AQ141" i="12" s="1"/>
  <c r="AS184" i="12"/>
  <c r="AS154" i="12"/>
  <c r="AQ154" i="12" s="1"/>
  <c r="AS83" i="12"/>
  <c r="AQ83" i="12" s="1"/>
  <c r="AS124" i="12"/>
  <c r="AQ124" i="12" s="1"/>
  <c r="AS86" i="12"/>
  <c r="AS88" i="12"/>
  <c r="AS89" i="12"/>
  <c r="AS131" i="12"/>
  <c r="X170" i="12"/>
  <c r="X184" i="12"/>
  <c r="AE203" i="12"/>
  <c r="AC203" i="12" s="1"/>
  <c r="AE69" i="12"/>
  <c r="AE159" i="12"/>
  <c r="AE53" i="12"/>
  <c r="AE94" i="12"/>
  <c r="AC94" i="12" s="1"/>
  <c r="AS186" i="12"/>
  <c r="AQ186" i="12" s="1"/>
  <c r="AS79" i="12"/>
  <c r="AS197" i="12"/>
  <c r="AS96" i="12"/>
  <c r="AS58" i="12"/>
  <c r="AS180" i="12"/>
  <c r="AS135" i="12"/>
  <c r="AS105" i="12"/>
  <c r="AQ105" i="12" s="1"/>
  <c r="AS199" i="12"/>
  <c r="AS147" i="12"/>
  <c r="X155" i="12"/>
  <c r="X180" i="12"/>
  <c r="V180" i="12" s="1"/>
  <c r="X169" i="12"/>
  <c r="V169" i="12" s="1"/>
  <c r="AE149" i="12"/>
  <c r="AE153" i="12"/>
  <c r="AE196" i="12"/>
  <c r="AC196" i="12" s="1"/>
  <c r="AE76" i="12"/>
  <c r="AC76" i="12" s="1"/>
  <c r="AE92" i="12"/>
  <c r="AS145" i="12"/>
  <c r="AQ145" i="12" s="1"/>
  <c r="AS174" i="12"/>
  <c r="X162" i="12"/>
  <c r="X195" i="12"/>
  <c r="X178" i="12"/>
  <c r="X176" i="12"/>
  <c r="V176" i="12" s="1"/>
  <c r="X164" i="12"/>
  <c r="V164" i="12" s="1"/>
  <c r="X200" i="12"/>
  <c r="V200" i="12" s="1"/>
  <c r="X204" i="12"/>
  <c r="V204" i="12" s="1"/>
  <c r="AE178" i="12"/>
  <c r="AC178" i="12" s="1"/>
  <c r="AE111" i="12"/>
  <c r="AE128" i="12"/>
  <c r="AE163" i="12"/>
  <c r="AE132" i="12"/>
  <c r="AC132" i="12" s="1"/>
  <c r="AE75" i="12"/>
  <c r="AE169" i="12"/>
  <c r="AE122" i="12"/>
  <c r="AE61" i="12"/>
  <c r="AE55" i="12"/>
  <c r="AE158" i="12"/>
  <c r="AE124" i="12"/>
  <c r="AE199" i="12"/>
  <c r="AC199" i="12" s="1"/>
  <c r="AE148" i="12"/>
  <c r="AC148" i="12" s="1"/>
  <c r="AE72" i="12"/>
  <c r="AE103" i="12"/>
  <c r="AC103" i="12" s="1"/>
  <c r="AE204" i="12"/>
  <c r="AE118" i="12"/>
  <c r="AE108" i="12"/>
  <c r="AS114" i="12"/>
  <c r="AS189" i="12"/>
  <c r="AQ189" i="12" s="1"/>
  <c r="AS112" i="12"/>
  <c r="AQ112" i="12" s="1"/>
  <c r="AS149" i="12"/>
  <c r="AQ149" i="12" s="1"/>
  <c r="AS150" i="12"/>
  <c r="AQ150" i="12" s="1"/>
  <c r="AS203" i="12"/>
  <c r="AS69" i="12"/>
  <c r="AS151" i="12"/>
  <c r="AS99" i="12"/>
  <c r="AS122" i="12"/>
  <c r="AQ122" i="12" s="1"/>
  <c r="AS140" i="12"/>
  <c r="AQ140" i="12" s="1"/>
  <c r="AS71" i="12"/>
  <c r="AQ71" i="12" s="1"/>
  <c r="AS182" i="12"/>
  <c r="AQ182" i="12" s="1"/>
  <c r="AS115" i="12"/>
  <c r="AS108" i="12"/>
  <c r="AS91" i="12"/>
  <c r="AS95" i="12"/>
  <c r="AS77" i="12"/>
  <c r="AS81" i="12"/>
  <c r="AS195" i="12"/>
  <c r="X194" i="12"/>
  <c r="V194" i="12" s="1"/>
  <c r="X190" i="12"/>
  <c r="X157" i="12"/>
  <c r="AE138" i="12"/>
  <c r="AC138" i="12" s="1"/>
  <c r="AE191" i="12"/>
  <c r="AE152" i="12"/>
  <c r="AC152" i="12" s="1"/>
  <c r="AE78" i="12"/>
  <c r="AC78" i="12" s="1"/>
  <c r="AS98" i="12"/>
  <c r="AQ98" i="12" s="1"/>
  <c r="AS76" i="12"/>
  <c r="AQ76" i="12" s="1"/>
  <c r="AS70" i="12"/>
  <c r="AS120" i="12"/>
  <c r="AS123" i="12"/>
  <c r="AS168" i="12"/>
  <c r="AS167" i="12"/>
  <c r="AQ167" i="12" s="1"/>
  <c r="AS52" i="12"/>
  <c r="X186" i="12"/>
  <c r="V186" i="12" s="1"/>
  <c r="X172" i="12"/>
  <c r="X202" i="12"/>
  <c r="AE174" i="12"/>
  <c r="AE187" i="12"/>
  <c r="AE173" i="12"/>
  <c r="AE106" i="12"/>
  <c r="AC106" i="12" s="1"/>
  <c r="AE117" i="12"/>
  <c r="AC117" i="12" s="1"/>
  <c r="AE146" i="12"/>
  <c r="AE127" i="12"/>
  <c r="AS129" i="12"/>
  <c r="AS107" i="12"/>
  <c r="AQ107" i="12" s="1"/>
  <c r="X193" i="12"/>
  <c r="X152" i="12"/>
  <c r="X161" i="12"/>
  <c r="V161" i="12" s="1"/>
  <c r="X192" i="12"/>
  <c r="V192" i="12" s="1"/>
  <c r="X171" i="12"/>
  <c r="X149" i="12"/>
  <c r="AE115" i="12"/>
  <c r="AE105" i="12"/>
  <c r="AE90" i="12"/>
  <c r="AE161" i="12"/>
  <c r="AE67" i="12"/>
  <c r="AC67" i="12" s="1"/>
  <c r="AE139" i="12"/>
  <c r="AC139" i="12" s="1"/>
  <c r="AE68" i="12"/>
  <c r="AE202" i="12"/>
  <c r="AE154" i="12"/>
  <c r="AE91" i="12"/>
  <c r="AE142" i="12"/>
  <c r="AE58" i="12"/>
  <c r="AE183" i="12"/>
  <c r="AC183" i="12" s="1"/>
  <c r="AE79" i="12"/>
  <c r="AC79" i="12" s="1"/>
  <c r="AE141" i="12"/>
  <c r="AC141" i="12" s="1"/>
  <c r="AE113" i="12"/>
  <c r="AE170" i="12"/>
  <c r="AE143" i="12"/>
  <c r="AE156" i="12"/>
  <c r="AS132" i="12"/>
  <c r="AS74" i="12"/>
  <c r="AS59" i="12"/>
  <c r="AQ59" i="12" s="1"/>
  <c r="AS198" i="12"/>
  <c r="AQ198" i="12" s="1"/>
  <c r="AS68" i="12"/>
  <c r="AQ68" i="12" s="1"/>
  <c r="AS82" i="12"/>
  <c r="AS72" i="12"/>
  <c r="AQ72" i="12" s="1"/>
  <c r="AS84" i="12"/>
  <c r="AS110" i="12"/>
  <c r="AS117" i="12"/>
  <c r="AQ117" i="12" s="1"/>
  <c r="AS60" i="12"/>
  <c r="AQ60" i="12" s="1"/>
  <c r="AS130" i="12"/>
  <c r="AQ130" i="12" s="1"/>
  <c r="AS54" i="12"/>
  <c r="AQ54" i="12" s="1"/>
  <c r="AS134" i="12"/>
  <c r="AQ134" i="12" s="1"/>
  <c r="AS93" i="12"/>
  <c r="AS143" i="12"/>
  <c r="AS121" i="12"/>
  <c r="X163" i="12"/>
  <c r="X153" i="12"/>
  <c r="V153" i="12" s="1"/>
  <c r="AE109" i="12"/>
  <c r="AC109" i="12" s="1"/>
  <c r="AE64" i="12"/>
  <c r="AE98" i="12"/>
  <c r="AE86" i="12"/>
  <c r="AE171" i="12"/>
  <c r="AS78" i="12"/>
  <c r="AS92" i="12"/>
  <c r="AQ92" i="12" s="1"/>
  <c r="AS192" i="12"/>
  <c r="AQ192" i="12" s="1"/>
  <c r="AS62" i="12"/>
  <c r="AS125" i="12"/>
  <c r="X175" i="12"/>
  <c r="X148" i="12"/>
  <c r="AE114" i="12"/>
  <c r="AE71" i="12"/>
  <c r="AE52" i="12"/>
  <c r="AC52" i="12" s="1"/>
  <c r="AS170" i="12"/>
  <c r="AQ170" i="12" s="1"/>
  <c r="AS116" i="12"/>
  <c r="X182" i="12"/>
  <c r="AE119" i="12"/>
  <c r="AE160" i="12"/>
  <c r="AE82" i="12"/>
  <c r="AS165" i="12"/>
  <c r="AS146" i="12"/>
  <c r="AQ146" i="12" s="1"/>
  <c r="AS57" i="12"/>
  <c r="AS75" i="12"/>
  <c r="AQ75" i="12" s="1"/>
  <c r="AS178" i="12"/>
  <c r="AS51" i="12"/>
  <c r="AQ51" i="12" s="1"/>
  <c r="AS55" i="12"/>
  <c r="AQ55" i="12" s="1"/>
  <c r="AS103" i="12"/>
  <c r="AS164" i="12"/>
  <c r="AS127" i="12"/>
  <c r="AQ127" i="12" s="1"/>
  <c r="AS94" i="12"/>
  <c r="AS163" i="12"/>
  <c r="AS111" i="12"/>
  <c r="AS137" i="12"/>
  <c r="AS85" i="12"/>
  <c r="AS176" i="12"/>
  <c r="AE93" i="12"/>
  <c r="AE137" i="12"/>
  <c r="AC137" i="12" s="1"/>
  <c r="AE197" i="12"/>
  <c r="AE188" i="12"/>
  <c r="AE131" i="12"/>
  <c r="AS172" i="12"/>
  <c r="AQ172" i="12" s="1"/>
  <c r="AS102" i="12"/>
  <c r="AS155" i="12"/>
  <c r="AS136" i="12"/>
  <c r="X174" i="12"/>
  <c r="V174" i="12" s="1"/>
  <c r="X188" i="12"/>
  <c r="V188" i="12" s="1"/>
  <c r="X166" i="12"/>
  <c r="V166" i="12" s="1"/>
  <c r="AE145" i="12"/>
  <c r="AE151" i="12"/>
  <c r="AE147" i="12"/>
  <c r="AC147" i="12" s="1"/>
  <c r="AE201" i="12"/>
  <c r="AE181" i="12"/>
  <c r="AE101" i="12"/>
  <c r="AC101" i="12" s="1"/>
  <c r="AE83" i="12"/>
  <c r="AC83" i="12" s="1"/>
  <c r="AE185" i="12"/>
  <c r="AC185" i="12" s="1"/>
  <c r="AE193" i="12"/>
  <c r="AC193" i="12" s="1"/>
  <c r="AE96" i="12"/>
  <c r="AS64" i="12"/>
  <c r="AQ64" i="12" s="1"/>
  <c r="AS142" i="12"/>
  <c r="AS138" i="12"/>
  <c r="AS190" i="12"/>
  <c r="AS104" i="12"/>
  <c r="AS152" i="12"/>
  <c r="AE164" i="12"/>
  <c r="AC164" i="12" s="1"/>
  <c r="AE95" i="12"/>
  <c r="AE192" i="12"/>
  <c r="AS87" i="12"/>
  <c r="AS53" i="12"/>
  <c r="AS200" i="12"/>
  <c r="AQ200" i="12" s="1"/>
  <c r="AS67" i="12"/>
  <c r="AS61" i="12"/>
  <c r="AQ61" i="12" s="1"/>
  <c r="AS106" i="12"/>
  <c r="AQ106" i="12" s="1"/>
  <c r="AS166" i="12"/>
  <c r="AS173" i="12"/>
  <c r="X158" i="12"/>
  <c r="X185" i="12"/>
  <c r="X197" i="12"/>
  <c r="V197" i="12" s="1"/>
  <c r="X187" i="12"/>
  <c r="X173" i="12"/>
  <c r="V173" i="12" s="1"/>
  <c r="X181" i="12"/>
  <c r="V181" i="12" s="1"/>
  <c r="AE180" i="12"/>
  <c r="AC180" i="12" s="1"/>
  <c r="AE87" i="12"/>
  <c r="AE175" i="12"/>
  <c r="AE150" i="12"/>
  <c r="AE116" i="12"/>
  <c r="AE184" i="12"/>
  <c r="AC184" i="12" s="1"/>
  <c r="AE65" i="12"/>
  <c r="AC65" i="12" s="1"/>
  <c r="AE176" i="12"/>
  <c r="AC176" i="12" s="1"/>
  <c r="AE144" i="12"/>
  <c r="AE189" i="12"/>
  <c r="AC189" i="12" s="1"/>
  <c r="AE112" i="12"/>
  <c r="AE110" i="12"/>
  <c r="AE100" i="12"/>
  <c r="AC100" i="12" s="1"/>
  <c r="AE126" i="12"/>
  <c r="AC126" i="12" s="1"/>
  <c r="AE157" i="12"/>
  <c r="AC157" i="12" s="1"/>
  <c r="AE60" i="12"/>
  <c r="AC60" i="12" s="1"/>
  <c r="AE167" i="12"/>
  <c r="AC167" i="12" s="1"/>
  <c r="AE51" i="12"/>
  <c r="AC51" i="12" s="1"/>
  <c r="AS90" i="12"/>
  <c r="AS97" i="12"/>
  <c r="AS133" i="12"/>
  <c r="AS148" i="12"/>
  <c r="AQ148" i="12" s="1"/>
  <c r="AS191" i="12"/>
  <c r="AQ191" i="12" s="1"/>
  <c r="AS63" i="12"/>
  <c r="AQ63" i="12" s="1"/>
  <c r="AS157" i="12"/>
  <c r="AQ157" i="12" s="1"/>
  <c r="AS188" i="12"/>
  <c r="AQ188" i="12" s="1"/>
  <c r="AS175" i="12"/>
  <c r="AS201" i="12"/>
  <c r="AS128" i="12"/>
  <c r="AS159" i="12"/>
  <c r="AQ159" i="12" s="1"/>
  <c r="AS118" i="12"/>
  <c r="AS144" i="12"/>
  <c r="AS56" i="12"/>
  <c r="AQ56" i="12" s="1"/>
  <c r="AS66" i="12"/>
  <c r="AS80" i="12"/>
  <c r="AS65" i="12"/>
  <c r="AS187" i="12"/>
  <c r="AQ187" i="12" s="1"/>
  <c r="AS156" i="12"/>
  <c r="AQ156" i="12" s="1"/>
  <c r="J173" i="1"/>
  <c r="J173" i="12" s="1"/>
  <c r="F173" i="12" s="1"/>
  <c r="H197" i="1"/>
  <c r="H181" i="1"/>
  <c r="J164" i="1"/>
  <c r="J164" i="12" s="1"/>
  <c r="J190" i="1"/>
  <c r="J190" i="12" s="1"/>
  <c r="H190" i="12" s="1"/>
  <c r="H157" i="1"/>
  <c r="H165" i="1"/>
  <c r="H176" i="1"/>
  <c r="J154" i="1"/>
  <c r="J154" i="12" s="1"/>
  <c r="H154" i="12" s="1"/>
  <c r="H193" i="1"/>
  <c r="J159" i="1"/>
  <c r="J159" i="12" s="1"/>
  <c r="H159" i="12" s="1"/>
  <c r="J170" i="1"/>
  <c r="J170" i="12" s="1"/>
  <c r="H170" i="12" s="1"/>
  <c r="J200" i="1"/>
  <c r="J200" i="12" s="1"/>
  <c r="H195" i="1"/>
  <c r="H203" i="1"/>
  <c r="H175" i="1"/>
  <c r="H153" i="1"/>
  <c r="H160" i="1"/>
  <c r="H187" i="1"/>
  <c r="J163" i="1"/>
  <c r="J163" i="12" s="1"/>
  <c r="J188" i="1"/>
  <c r="J188" i="12" s="1"/>
  <c r="J180" i="1"/>
  <c r="J180" i="12" s="1"/>
  <c r="F180" i="12" s="1"/>
  <c r="J167" i="1"/>
  <c r="J167" i="12" s="1"/>
  <c r="H191" i="1"/>
  <c r="H155" i="1"/>
  <c r="H185" i="1"/>
  <c r="J148" i="1"/>
  <c r="J148" i="12" s="1"/>
  <c r="H148" i="12" s="1"/>
  <c r="J172" i="1"/>
  <c r="J172" i="12" s="1"/>
  <c r="H172" i="12" s="1"/>
  <c r="E200" i="12" l="1"/>
  <c r="D200" i="12"/>
  <c r="G200" i="12"/>
  <c r="I200" i="12"/>
  <c r="AO118" i="12"/>
  <c r="AM118" i="12"/>
  <c r="AR118" i="12"/>
  <c r="AP118" i="12"/>
  <c r="AN118" i="12"/>
  <c r="I158" i="12"/>
  <c r="D158" i="12"/>
  <c r="E158" i="12"/>
  <c r="G158" i="12"/>
  <c r="AO128" i="12"/>
  <c r="AN128" i="12"/>
  <c r="AM128" i="12"/>
  <c r="AP128" i="12"/>
  <c r="AR128" i="12"/>
  <c r="G161" i="12"/>
  <c r="D161" i="12"/>
  <c r="E161" i="12"/>
  <c r="I161" i="12"/>
  <c r="H199" i="12"/>
  <c r="I199" i="12"/>
  <c r="G199" i="12"/>
  <c r="E199" i="12"/>
  <c r="D199" i="12"/>
  <c r="D196" i="12"/>
  <c r="I196" i="12"/>
  <c r="E196" i="12"/>
  <c r="G196" i="12"/>
  <c r="F164" i="12"/>
  <c r="D164" i="12"/>
  <c r="G164" i="12"/>
  <c r="I164" i="12"/>
  <c r="E164" i="12"/>
  <c r="AR65" i="12"/>
  <c r="AN65" i="12"/>
  <c r="AP65" i="12"/>
  <c r="AM65" i="12"/>
  <c r="AO65" i="12"/>
  <c r="AM201" i="12"/>
  <c r="AP201" i="12"/>
  <c r="AR201" i="12"/>
  <c r="AN201" i="12"/>
  <c r="AO201" i="12"/>
  <c r="AO97" i="12"/>
  <c r="AN97" i="12"/>
  <c r="AP97" i="12"/>
  <c r="AR97" i="12"/>
  <c r="AM97" i="12"/>
  <c r="Y110" i="12"/>
  <c r="AD110" i="12"/>
  <c r="Z110" i="12"/>
  <c r="AB110" i="12"/>
  <c r="AA110" i="12"/>
  <c r="AB150" i="12"/>
  <c r="AD150" i="12"/>
  <c r="Y150" i="12"/>
  <c r="Z150" i="12"/>
  <c r="AA150" i="12"/>
  <c r="S185" i="12"/>
  <c r="W185" i="12"/>
  <c r="R185" i="12"/>
  <c r="U185" i="12"/>
  <c r="T185" i="12"/>
  <c r="AM53" i="12"/>
  <c r="AR53" i="12"/>
  <c r="AP53" i="12"/>
  <c r="AN53" i="12"/>
  <c r="AO53" i="12"/>
  <c r="AM138" i="12"/>
  <c r="AN138" i="12"/>
  <c r="AR138" i="12"/>
  <c r="AP138" i="12"/>
  <c r="AO138" i="12"/>
  <c r="Z181" i="12"/>
  <c r="AB181" i="12"/>
  <c r="Y181" i="12"/>
  <c r="AD181" i="12"/>
  <c r="AA181" i="12"/>
  <c r="AP136" i="12"/>
  <c r="AR136" i="12"/>
  <c r="AN136" i="12"/>
  <c r="AM136" i="12"/>
  <c r="AO136" i="12"/>
  <c r="AC93" i="12"/>
  <c r="Z93" i="12"/>
  <c r="Y93" i="12"/>
  <c r="AB93" i="12"/>
  <c r="AD93" i="12"/>
  <c r="AA93" i="12"/>
  <c r="AR164" i="12"/>
  <c r="AP164" i="12"/>
  <c r="AM164" i="12"/>
  <c r="AN164" i="12"/>
  <c r="AO164" i="12"/>
  <c r="AR165" i="12"/>
  <c r="AP165" i="12"/>
  <c r="AN165" i="12"/>
  <c r="AM165" i="12"/>
  <c r="AO165" i="12"/>
  <c r="Z71" i="12"/>
  <c r="Y71" i="12"/>
  <c r="AB71" i="12"/>
  <c r="AD71" i="12"/>
  <c r="AA71" i="12"/>
  <c r="AR78" i="12"/>
  <c r="AM78" i="12"/>
  <c r="AN78" i="12"/>
  <c r="AP78" i="12"/>
  <c r="AO78" i="12"/>
  <c r="AM121" i="12"/>
  <c r="AP121" i="12"/>
  <c r="AR121" i="12"/>
  <c r="AN121" i="12"/>
  <c r="AO121" i="12"/>
  <c r="AP110" i="12"/>
  <c r="AM110" i="12"/>
  <c r="AR110" i="12"/>
  <c r="AN110" i="12"/>
  <c r="AO110" i="12"/>
  <c r="AR132" i="12"/>
  <c r="AN132" i="12"/>
  <c r="AM132" i="12"/>
  <c r="AP132" i="12"/>
  <c r="AO132" i="12"/>
  <c r="AC58" i="12"/>
  <c r="Y58" i="12"/>
  <c r="AD58" i="12"/>
  <c r="AB58" i="12"/>
  <c r="Z58" i="12"/>
  <c r="AA58" i="12"/>
  <c r="AD161" i="12"/>
  <c r="Y161" i="12"/>
  <c r="AB161" i="12"/>
  <c r="Z161" i="12"/>
  <c r="AA161" i="12"/>
  <c r="S152" i="12"/>
  <c r="W152" i="12"/>
  <c r="R152" i="12"/>
  <c r="U152" i="12"/>
  <c r="T152" i="12"/>
  <c r="Y173" i="12"/>
  <c r="Z173" i="12"/>
  <c r="AD173" i="12"/>
  <c r="AB173" i="12"/>
  <c r="AA173" i="12"/>
  <c r="AN168" i="12"/>
  <c r="AR168" i="12"/>
  <c r="AP168" i="12"/>
  <c r="AM168" i="12"/>
  <c r="AO168" i="12"/>
  <c r="Z191" i="12"/>
  <c r="AD191" i="12"/>
  <c r="AB191" i="12"/>
  <c r="Y191" i="12"/>
  <c r="AA191" i="12"/>
  <c r="AM95" i="12"/>
  <c r="AN95" i="12"/>
  <c r="AP95" i="12"/>
  <c r="AR95" i="12"/>
  <c r="AO95" i="12"/>
  <c r="AR99" i="12"/>
  <c r="AM99" i="12"/>
  <c r="AP99" i="12"/>
  <c r="AN99" i="12"/>
  <c r="AO99" i="12"/>
  <c r="AM114" i="12"/>
  <c r="AP114" i="12"/>
  <c r="AR114" i="12"/>
  <c r="AN114" i="12"/>
  <c r="AO114" i="12"/>
  <c r="AC124" i="12"/>
  <c r="Y124" i="12"/>
  <c r="AD124" i="12"/>
  <c r="Z124" i="12"/>
  <c r="AB124" i="12"/>
  <c r="AA124" i="12"/>
  <c r="AD163" i="12"/>
  <c r="AB163" i="12"/>
  <c r="Y163" i="12"/>
  <c r="Z163" i="12"/>
  <c r="AA163" i="12"/>
  <c r="W178" i="12"/>
  <c r="S178" i="12"/>
  <c r="R178" i="12"/>
  <c r="U178" i="12"/>
  <c r="T178" i="12"/>
  <c r="Y153" i="12"/>
  <c r="AD153" i="12"/>
  <c r="AB153" i="12"/>
  <c r="Z153" i="12"/>
  <c r="AA153" i="12"/>
  <c r="AP135" i="12"/>
  <c r="AN135" i="12"/>
  <c r="AM135" i="12"/>
  <c r="AR135" i="12"/>
  <c r="AO135" i="12"/>
  <c r="AD53" i="12"/>
  <c r="Z53" i="12"/>
  <c r="Y53" i="12"/>
  <c r="AB53" i="12"/>
  <c r="AA53" i="12"/>
  <c r="AP88" i="12"/>
  <c r="AN88" i="12"/>
  <c r="AR88" i="12"/>
  <c r="AM88" i="12"/>
  <c r="AO88" i="12"/>
  <c r="AM171" i="12"/>
  <c r="AP171" i="12"/>
  <c r="AR171" i="12"/>
  <c r="AN171" i="12"/>
  <c r="AO171" i="12"/>
  <c r="AQ119" i="12"/>
  <c r="AM119" i="12"/>
  <c r="AP119" i="12"/>
  <c r="AR119" i="12"/>
  <c r="AN119" i="12"/>
  <c r="AO119" i="12"/>
  <c r="AA56" i="12"/>
  <c r="Y56" i="12"/>
  <c r="AB56" i="12"/>
  <c r="Z56" i="12"/>
  <c r="AD56" i="12"/>
  <c r="AA134" i="12"/>
  <c r="AB134" i="12"/>
  <c r="Z134" i="12"/>
  <c r="AD134" i="12"/>
  <c r="Y134" i="12"/>
  <c r="U156" i="12"/>
  <c r="W156" i="12"/>
  <c r="S156" i="12"/>
  <c r="R156" i="12"/>
  <c r="T156" i="12"/>
  <c r="AQ181" i="12"/>
  <c r="AP181" i="12"/>
  <c r="AN181" i="12"/>
  <c r="AR181" i="12"/>
  <c r="AM181" i="12"/>
  <c r="AO181" i="12"/>
  <c r="AA179" i="12"/>
  <c r="AD179" i="12"/>
  <c r="Y179" i="12"/>
  <c r="Z179" i="12"/>
  <c r="AB179" i="12"/>
  <c r="AB177" i="12"/>
  <c r="Z177" i="12"/>
  <c r="Y177" i="12"/>
  <c r="AD177" i="12"/>
  <c r="AA177" i="12"/>
  <c r="AQ73" i="12"/>
  <c r="AN73" i="12"/>
  <c r="AP73" i="12"/>
  <c r="AR73" i="12"/>
  <c r="AM73" i="12"/>
  <c r="AO73" i="12"/>
  <c r="G162" i="12"/>
  <c r="I162" i="12"/>
  <c r="E162" i="12"/>
  <c r="D162" i="12"/>
  <c r="AQ139" i="12"/>
  <c r="AM139" i="12"/>
  <c r="AR139" i="12"/>
  <c r="AN139" i="12"/>
  <c r="AP139" i="12"/>
  <c r="AO139" i="12"/>
  <c r="Z73" i="12"/>
  <c r="Y73" i="12"/>
  <c r="AD73" i="12"/>
  <c r="AB73" i="12"/>
  <c r="AA73" i="12"/>
  <c r="AC163" i="12"/>
  <c r="AQ110" i="12"/>
  <c r="V156" i="12"/>
  <c r="H152" i="12"/>
  <c r="AQ95" i="12"/>
  <c r="AQ171" i="12"/>
  <c r="H192" i="12"/>
  <c r="AQ88" i="12"/>
  <c r="AC71" i="12"/>
  <c r="H202" i="12"/>
  <c r="E168" i="12"/>
  <c r="G168" i="12"/>
  <c r="D168" i="12"/>
  <c r="I168" i="12"/>
  <c r="E189" i="12"/>
  <c r="I189" i="12"/>
  <c r="G189" i="12"/>
  <c r="D189" i="12"/>
  <c r="E159" i="12"/>
  <c r="D159" i="12"/>
  <c r="G159" i="12"/>
  <c r="I159" i="12"/>
  <c r="AO133" i="12"/>
  <c r="AM133" i="12"/>
  <c r="AR133" i="12"/>
  <c r="AN133" i="12"/>
  <c r="AP133" i="12"/>
  <c r="E149" i="12"/>
  <c r="I149" i="12"/>
  <c r="D149" i="12"/>
  <c r="G149" i="12"/>
  <c r="H166" i="12"/>
  <c r="E166" i="12"/>
  <c r="G166" i="12"/>
  <c r="I166" i="12"/>
  <c r="D166" i="12"/>
  <c r="AN80" i="12"/>
  <c r="AR80" i="12"/>
  <c r="AM80" i="12"/>
  <c r="AP80" i="12"/>
  <c r="AO80" i="12"/>
  <c r="AO175" i="12"/>
  <c r="AN175" i="12"/>
  <c r="AP175" i="12"/>
  <c r="AM175" i="12"/>
  <c r="AR175" i="12"/>
  <c r="AN90" i="12"/>
  <c r="AM90" i="12"/>
  <c r="AP90" i="12"/>
  <c r="AR90" i="12"/>
  <c r="AO90" i="12"/>
  <c r="AC112" i="12"/>
  <c r="AB112" i="12"/>
  <c r="Z112" i="12"/>
  <c r="Y112" i="12"/>
  <c r="AD112" i="12"/>
  <c r="AA112" i="12"/>
  <c r="Y175" i="12"/>
  <c r="Z175" i="12"/>
  <c r="AD175" i="12"/>
  <c r="AB175" i="12"/>
  <c r="AA175" i="12"/>
  <c r="S158" i="12"/>
  <c r="R158" i="12"/>
  <c r="U158" i="12"/>
  <c r="W158" i="12"/>
  <c r="T158" i="12"/>
  <c r="AM87" i="12"/>
  <c r="AP87" i="12"/>
  <c r="AR87" i="12"/>
  <c r="AN87" i="12"/>
  <c r="AO87" i="12"/>
  <c r="AQ142" i="12"/>
  <c r="AN142" i="12"/>
  <c r="AM142" i="12"/>
  <c r="AR142" i="12"/>
  <c r="AP142" i="12"/>
  <c r="AO142" i="12"/>
  <c r="AA201" i="12"/>
  <c r="AB201" i="12"/>
  <c r="Z201" i="12"/>
  <c r="Y201" i="12"/>
  <c r="AD201" i="12"/>
  <c r="AN155" i="12"/>
  <c r="AM155" i="12"/>
  <c r="AR155" i="12"/>
  <c r="AP155" i="12"/>
  <c r="AO155" i="12"/>
  <c r="AP176" i="12"/>
  <c r="AR176" i="12"/>
  <c r="AM176" i="12"/>
  <c r="AN176" i="12"/>
  <c r="AO176" i="12"/>
  <c r="AO103" i="12"/>
  <c r="AR103" i="12"/>
  <c r="AP103" i="12"/>
  <c r="AN103" i="12"/>
  <c r="AM103" i="12"/>
  <c r="AC82" i="12"/>
  <c r="Z82" i="12"/>
  <c r="Y82" i="12"/>
  <c r="AD82" i="12"/>
  <c r="AB82" i="12"/>
  <c r="AA82" i="12"/>
  <c r="Y114" i="12"/>
  <c r="AB114" i="12"/>
  <c r="AD114" i="12"/>
  <c r="Z114" i="12"/>
  <c r="AA114" i="12"/>
  <c r="Y171" i="12"/>
  <c r="Z171" i="12"/>
  <c r="AB171" i="12"/>
  <c r="AD171" i="12"/>
  <c r="AA171" i="12"/>
  <c r="AN143" i="12"/>
  <c r="AR143" i="12"/>
  <c r="AP143" i="12"/>
  <c r="AM143" i="12"/>
  <c r="AO143" i="12"/>
  <c r="AQ84" i="12"/>
  <c r="AM84" i="12"/>
  <c r="AR84" i="12"/>
  <c r="AN84" i="12"/>
  <c r="AP84" i="12"/>
  <c r="AO84" i="12"/>
  <c r="Z156" i="12"/>
  <c r="AD156" i="12"/>
  <c r="AB156" i="12"/>
  <c r="Y156" i="12"/>
  <c r="AA156" i="12"/>
  <c r="Y142" i="12"/>
  <c r="AB142" i="12"/>
  <c r="Z142" i="12"/>
  <c r="AD142" i="12"/>
  <c r="AA142" i="12"/>
  <c r="Z90" i="12"/>
  <c r="Y90" i="12"/>
  <c r="AD90" i="12"/>
  <c r="AB90" i="12"/>
  <c r="AA90" i="12"/>
  <c r="R193" i="12"/>
  <c r="W193" i="12"/>
  <c r="S193" i="12"/>
  <c r="U193" i="12"/>
  <c r="T193" i="12"/>
  <c r="AD187" i="12"/>
  <c r="AB187" i="12"/>
  <c r="Y187" i="12"/>
  <c r="Z187" i="12"/>
  <c r="AA187" i="12"/>
  <c r="AQ123" i="12"/>
  <c r="AR123" i="12"/>
  <c r="AM123" i="12"/>
  <c r="AN123" i="12"/>
  <c r="AP123" i="12"/>
  <c r="AO123" i="12"/>
  <c r="Z138" i="12"/>
  <c r="AB138" i="12"/>
  <c r="AD138" i="12"/>
  <c r="Y138" i="12"/>
  <c r="AA138" i="12"/>
  <c r="AR91" i="12"/>
  <c r="AM91" i="12"/>
  <c r="AN91" i="12"/>
  <c r="AP91" i="12"/>
  <c r="AO91" i="12"/>
  <c r="AM151" i="12"/>
  <c r="AR151" i="12"/>
  <c r="AN151" i="12"/>
  <c r="AP151" i="12"/>
  <c r="AO151" i="12"/>
  <c r="AA108" i="12"/>
  <c r="Y108" i="12"/>
  <c r="AD108" i="12"/>
  <c r="Z108" i="12"/>
  <c r="AB108" i="12"/>
  <c r="AB158" i="12"/>
  <c r="Y158" i="12"/>
  <c r="Z158" i="12"/>
  <c r="AD158" i="12"/>
  <c r="AA158" i="12"/>
  <c r="AA128" i="12"/>
  <c r="Y128" i="12"/>
  <c r="AB128" i="12"/>
  <c r="Z128" i="12"/>
  <c r="AD128" i="12"/>
  <c r="V195" i="12"/>
  <c r="S195" i="12"/>
  <c r="U195" i="12"/>
  <c r="W195" i="12"/>
  <c r="R195" i="12"/>
  <c r="T195" i="12"/>
  <c r="AD149" i="12"/>
  <c r="Z149" i="12"/>
  <c r="AB149" i="12"/>
  <c r="Y149" i="12"/>
  <c r="AA149" i="12"/>
  <c r="AR180" i="12"/>
  <c r="AM180" i="12"/>
  <c r="AN180" i="12"/>
  <c r="AP180" i="12"/>
  <c r="AO180" i="12"/>
  <c r="Y159" i="12"/>
  <c r="AB159" i="12"/>
  <c r="Z159" i="12"/>
  <c r="AD159" i="12"/>
  <c r="AA159" i="12"/>
  <c r="AP86" i="12"/>
  <c r="AN86" i="12"/>
  <c r="AM86" i="12"/>
  <c r="AR86" i="12"/>
  <c r="AO86" i="12"/>
  <c r="AN162" i="12"/>
  <c r="AP162" i="12"/>
  <c r="AR162" i="12"/>
  <c r="AM162" i="12"/>
  <c r="AO162" i="12"/>
  <c r="AD140" i="12"/>
  <c r="Y140" i="12"/>
  <c r="AB140" i="12"/>
  <c r="Z140" i="12"/>
  <c r="AA140" i="12"/>
  <c r="AD123" i="12"/>
  <c r="Y123" i="12"/>
  <c r="Z123" i="12"/>
  <c r="AB123" i="12"/>
  <c r="AA123" i="12"/>
  <c r="AD59" i="12"/>
  <c r="Z59" i="12"/>
  <c r="Y59" i="12"/>
  <c r="AB59" i="12"/>
  <c r="AA59" i="12"/>
  <c r="S189" i="12"/>
  <c r="W189" i="12"/>
  <c r="R189" i="12"/>
  <c r="U189" i="12"/>
  <c r="T189" i="12"/>
  <c r="Y88" i="12"/>
  <c r="Z88" i="12"/>
  <c r="AD88" i="12"/>
  <c r="AB88" i="12"/>
  <c r="AA88" i="12"/>
  <c r="R160" i="12"/>
  <c r="S160" i="12"/>
  <c r="U160" i="12"/>
  <c r="W160" i="12"/>
  <c r="T160" i="12"/>
  <c r="W198" i="12"/>
  <c r="S198" i="12"/>
  <c r="R198" i="12"/>
  <c r="U198" i="12"/>
  <c r="T198" i="12"/>
  <c r="AD85" i="12"/>
  <c r="Y85" i="12"/>
  <c r="AB85" i="12"/>
  <c r="Z85" i="12"/>
  <c r="AA85" i="12"/>
  <c r="E186" i="12"/>
  <c r="D186" i="12"/>
  <c r="I186" i="12"/>
  <c r="G186" i="12"/>
  <c r="F166" i="12"/>
  <c r="AQ135" i="12"/>
  <c r="AB89" i="12"/>
  <c r="AD89" i="12"/>
  <c r="Y89" i="12"/>
  <c r="Z89" i="12"/>
  <c r="AA89" i="12"/>
  <c r="H151" i="12"/>
  <c r="AQ155" i="12"/>
  <c r="AC128" i="12"/>
  <c r="F158" i="12"/>
  <c r="H180" i="12"/>
  <c r="AC134" i="12"/>
  <c r="V189" i="12"/>
  <c r="F189" i="12"/>
  <c r="AQ162" i="12"/>
  <c r="F159" i="12"/>
  <c r="AQ86" i="12"/>
  <c r="AQ53" i="12"/>
  <c r="D171" i="12"/>
  <c r="G171" i="12"/>
  <c r="E171" i="12"/>
  <c r="I171" i="12"/>
  <c r="D174" i="12"/>
  <c r="G174" i="12"/>
  <c r="E174" i="12"/>
  <c r="I174" i="12"/>
  <c r="AC116" i="12"/>
  <c r="Z116" i="12"/>
  <c r="AD116" i="12"/>
  <c r="AB116" i="12"/>
  <c r="Y116" i="12"/>
  <c r="AA116" i="12"/>
  <c r="F188" i="12"/>
  <c r="E188" i="12"/>
  <c r="G188" i="12"/>
  <c r="D188" i="12"/>
  <c r="I188" i="12"/>
  <c r="F154" i="12"/>
  <c r="D154" i="12"/>
  <c r="G154" i="12"/>
  <c r="E154" i="12"/>
  <c r="I154" i="12"/>
  <c r="H184" i="12"/>
  <c r="G184" i="12"/>
  <c r="D184" i="12"/>
  <c r="E184" i="12"/>
  <c r="I184" i="12"/>
  <c r="E179" i="12"/>
  <c r="D179" i="12"/>
  <c r="G179" i="12"/>
  <c r="I179" i="12"/>
  <c r="F163" i="12"/>
  <c r="I163" i="12"/>
  <c r="G163" i="12"/>
  <c r="E163" i="12"/>
  <c r="D163" i="12"/>
  <c r="AQ66" i="12"/>
  <c r="AN66" i="12"/>
  <c r="AR66" i="12"/>
  <c r="AP66" i="12"/>
  <c r="AM66" i="12"/>
  <c r="AO66" i="12"/>
  <c r="AR188" i="12"/>
  <c r="AM188" i="12"/>
  <c r="AN188" i="12"/>
  <c r="AP188" i="12"/>
  <c r="AO188" i="12"/>
  <c r="AD51" i="12"/>
  <c r="Z51" i="12"/>
  <c r="Y51" i="12"/>
  <c r="AB51" i="12"/>
  <c r="AA51" i="12"/>
  <c r="AD189" i="12"/>
  <c r="AB189" i="12"/>
  <c r="Y189" i="12"/>
  <c r="Z189" i="12"/>
  <c r="AA189" i="12"/>
  <c r="AB87" i="12"/>
  <c r="Y87" i="12"/>
  <c r="AD87" i="12"/>
  <c r="Z87" i="12"/>
  <c r="AA87" i="12"/>
  <c r="AR173" i="12"/>
  <c r="AM173" i="12"/>
  <c r="AN173" i="12"/>
  <c r="AP173" i="12"/>
  <c r="AO173" i="12"/>
  <c r="AA192" i="12"/>
  <c r="Z192" i="12"/>
  <c r="Y192" i="12"/>
  <c r="AD192" i="12"/>
  <c r="AB192" i="12"/>
  <c r="AO64" i="12"/>
  <c r="AM64" i="12"/>
  <c r="AN64" i="12"/>
  <c r="AR64" i="12"/>
  <c r="AP64" i="12"/>
  <c r="AD147" i="12"/>
  <c r="Z147" i="12"/>
  <c r="AB147" i="12"/>
  <c r="Y147" i="12"/>
  <c r="AA147" i="12"/>
  <c r="AO102" i="12"/>
  <c r="AP102" i="12"/>
  <c r="AN102" i="12"/>
  <c r="AR102" i="12"/>
  <c r="AM102" i="12"/>
  <c r="AR85" i="12"/>
  <c r="AM85" i="12"/>
  <c r="AP85" i="12"/>
  <c r="AN85" i="12"/>
  <c r="AO85" i="12"/>
  <c r="AN55" i="12"/>
  <c r="AM55" i="12"/>
  <c r="AR55" i="12"/>
  <c r="AP55" i="12"/>
  <c r="AO55" i="12"/>
  <c r="AA160" i="12"/>
  <c r="Z160" i="12"/>
  <c r="AD160" i="12"/>
  <c r="Y160" i="12"/>
  <c r="AB160" i="12"/>
  <c r="T148" i="12"/>
  <c r="U148" i="12"/>
  <c r="S148" i="12"/>
  <c r="W148" i="12"/>
  <c r="R148" i="12"/>
  <c r="AC86" i="12"/>
  <c r="Y86" i="12"/>
  <c r="AB86" i="12"/>
  <c r="Z86" i="12"/>
  <c r="AD86" i="12"/>
  <c r="AA86" i="12"/>
  <c r="AR93" i="12"/>
  <c r="AP93" i="12"/>
  <c r="AN93" i="12"/>
  <c r="AM93" i="12"/>
  <c r="AO93" i="12"/>
  <c r="AR72" i="12"/>
  <c r="AM72" i="12"/>
  <c r="AP72" i="12"/>
  <c r="AN72" i="12"/>
  <c r="AO72" i="12"/>
  <c r="AC143" i="12"/>
  <c r="AD143" i="12"/>
  <c r="Z143" i="12"/>
  <c r="Y143" i="12"/>
  <c r="AB143" i="12"/>
  <c r="AA143" i="12"/>
  <c r="AD91" i="12"/>
  <c r="Y91" i="12"/>
  <c r="AB91" i="12"/>
  <c r="Z91" i="12"/>
  <c r="AA91" i="12"/>
  <c r="Y105" i="12"/>
  <c r="AB105" i="12"/>
  <c r="AD105" i="12"/>
  <c r="Z105" i="12"/>
  <c r="AA105" i="12"/>
  <c r="AR107" i="12"/>
  <c r="AN107" i="12"/>
  <c r="AM107" i="12"/>
  <c r="AP107" i="12"/>
  <c r="AO107" i="12"/>
  <c r="Z174" i="12"/>
  <c r="AD174" i="12"/>
  <c r="AB174" i="12"/>
  <c r="Y174" i="12"/>
  <c r="AA174" i="12"/>
  <c r="AP120" i="12"/>
  <c r="AM120" i="12"/>
  <c r="AN120" i="12"/>
  <c r="AR120" i="12"/>
  <c r="AO120" i="12"/>
  <c r="R157" i="12"/>
  <c r="W157" i="12"/>
  <c r="S157" i="12"/>
  <c r="U157" i="12"/>
  <c r="T157" i="12"/>
  <c r="AN108" i="12"/>
  <c r="AM108" i="12"/>
  <c r="AP108" i="12"/>
  <c r="AR108" i="12"/>
  <c r="AO108" i="12"/>
  <c r="AN69" i="12"/>
  <c r="AM69" i="12"/>
  <c r="AR69" i="12"/>
  <c r="AP69" i="12"/>
  <c r="AO69" i="12"/>
  <c r="AB118" i="12"/>
  <c r="Y118" i="12"/>
  <c r="Z118" i="12"/>
  <c r="AD118" i="12"/>
  <c r="AA118" i="12"/>
  <c r="Z55" i="12"/>
  <c r="Y55" i="12"/>
  <c r="AB55" i="12"/>
  <c r="AD55" i="12"/>
  <c r="AA55" i="12"/>
  <c r="Y111" i="12"/>
  <c r="AD111" i="12"/>
  <c r="AB111" i="12"/>
  <c r="Z111" i="12"/>
  <c r="AA111" i="12"/>
  <c r="S162" i="12"/>
  <c r="U162" i="12"/>
  <c r="R162" i="12"/>
  <c r="W162" i="12"/>
  <c r="T162" i="12"/>
  <c r="S169" i="12"/>
  <c r="W169" i="12"/>
  <c r="R169" i="12"/>
  <c r="U169" i="12"/>
  <c r="T169" i="12"/>
  <c r="AQ58" i="12"/>
  <c r="AR58" i="12"/>
  <c r="AN58" i="12"/>
  <c r="AP58" i="12"/>
  <c r="AM58" i="12"/>
  <c r="AO58" i="12"/>
  <c r="AC69" i="12"/>
  <c r="AD69" i="12"/>
  <c r="Y69" i="12"/>
  <c r="AB69" i="12"/>
  <c r="Z69" i="12"/>
  <c r="AA69" i="12"/>
  <c r="AR124" i="12"/>
  <c r="AP124" i="12"/>
  <c r="AM124" i="12"/>
  <c r="AN124" i="12"/>
  <c r="AO124" i="12"/>
  <c r="AM158" i="12"/>
  <c r="AN158" i="12"/>
  <c r="AR158" i="12"/>
  <c r="AP158" i="12"/>
  <c r="AO158" i="12"/>
  <c r="AC186" i="12"/>
  <c r="AB186" i="12"/>
  <c r="Y186" i="12"/>
  <c r="AD186" i="12"/>
  <c r="Z186" i="12"/>
  <c r="AA186" i="12"/>
  <c r="AA168" i="12"/>
  <c r="AB168" i="12"/>
  <c r="Z168" i="12"/>
  <c r="AD168" i="12"/>
  <c r="Y168" i="12"/>
  <c r="AB165" i="12"/>
  <c r="Y165" i="12"/>
  <c r="AD165" i="12"/>
  <c r="Z165" i="12"/>
  <c r="AA165" i="12"/>
  <c r="AD195" i="12"/>
  <c r="Z195" i="12"/>
  <c r="AB195" i="12"/>
  <c r="Y195" i="12"/>
  <c r="AA195" i="12"/>
  <c r="AA200" i="12"/>
  <c r="AB200" i="12"/>
  <c r="Y200" i="12"/>
  <c r="Z200" i="12"/>
  <c r="AD200" i="12"/>
  <c r="V154" i="12"/>
  <c r="W154" i="12"/>
  <c r="R154" i="12"/>
  <c r="U154" i="12"/>
  <c r="S154" i="12"/>
  <c r="T154" i="12"/>
  <c r="S150" i="12"/>
  <c r="R150" i="12"/>
  <c r="W150" i="12"/>
  <c r="U150" i="12"/>
  <c r="T150" i="12"/>
  <c r="AA136" i="12"/>
  <c r="Z136" i="12"/>
  <c r="Y136" i="12"/>
  <c r="AD136" i="12"/>
  <c r="AB136" i="12"/>
  <c r="E152" i="12"/>
  <c r="I152" i="12"/>
  <c r="G152" i="12"/>
  <c r="D152" i="12"/>
  <c r="H149" i="12"/>
  <c r="AC161" i="12"/>
  <c r="AQ85" i="12"/>
  <c r="AD97" i="12"/>
  <c r="Y97" i="12"/>
  <c r="AB97" i="12"/>
  <c r="Z97" i="12"/>
  <c r="AA97" i="12"/>
  <c r="H201" i="12"/>
  <c r="H158" i="12"/>
  <c r="AQ121" i="12"/>
  <c r="AC59" i="12"/>
  <c r="V148" i="12"/>
  <c r="H189" i="12"/>
  <c r="AQ158" i="12"/>
  <c r="Y81" i="12"/>
  <c r="AD81" i="12"/>
  <c r="Z81" i="12"/>
  <c r="AB81" i="12"/>
  <c r="AA81" i="12"/>
  <c r="AC187" i="12"/>
  <c r="AQ65" i="12"/>
  <c r="W199" i="12"/>
  <c r="R199" i="12"/>
  <c r="S199" i="12"/>
  <c r="U199" i="12"/>
  <c r="T199" i="12"/>
  <c r="D194" i="12"/>
  <c r="I194" i="12"/>
  <c r="G194" i="12"/>
  <c r="E194" i="12"/>
  <c r="D156" i="12"/>
  <c r="E156" i="12"/>
  <c r="G156" i="12"/>
  <c r="I156" i="12"/>
  <c r="AO56" i="12"/>
  <c r="AR56" i="12"/>
  <c r="AP56" i="12"/>
  <c r="AN56" i="12"/>
  <c r="AM56" i="12"/>
  <c r="AO157" i="12"/>
  <c r="AR157" i="12"/>
  <c r="AM157" i="12"/>
  <c r="AN157" i="12"/>
  <c r="AP157" i="12"/>
  <c r="AB167" i="12"/>
  <c r="Y167" i="12"/>
  <c r="Z167" i="12"/>
  <c r="AD167" i="12"/>
  <c r="AA167" i="12"/>
  <c r="AA144" i="12"/>
  <c r="AD144" i="12"/>
  <c r="Y144" i="12"/>
  <c r="AB144" i="12"/>
  <c r="Z144" i="12"/>
  <c r="Z180" i="12"/>
  <c r="AB180" i="12"/>
  <c r="Y180" i="12"/>
  <c r="AD180" i="12"/>
  <c r="AA180" i="12"/>
  <c r="AR166" i="12"/>
  <c r="AN166" i="12"/>
  <c r="AP166" i="12"/>
  <c r="AM166" i="12"/>
  <c r="AO166" i="12"/>
  <c r="Z95" i="12"/>
  <c r="AD95" i="12"/>
  <c r="AB95" i="12"/>
  <c r="Y95" i="12"/>
  <c r="AA95" i="12"/>
  <c r="Y96" i="12"/>
  <c r="AD96" i="12"/>
  <c r="Z96" i="12"/>
  <c r="AB96" i="12"/>
  <c r="AA96" i="12"/>
  <c r="AA151" i="12"/>
  <c r="AD151" i="12"/>
  <c r="Z151" i="12"/>
  <c r="Y151" i="12"/>
  <c r="AB151" i="12"/>
  <c r="AR172" i="12"/>
  <c r="AM172" i="12"/>
  <c r="AN172" i="12"/>
  <c r="AP172" i="12"/>
  <c r="AO172" i="12"/>
  <c r="AO137" i="12"/>
  <c r="AN137" i="12"/>
  <c r="AR137" i="12"/>
  <c r="AM137" i="12"/>
  <c r="AP137" i="12"/>
  <c r="AR51" i="12"/>
  <c r="AP51" i="12"/>
  <c r="AM51" i="12"/>
  <c r="AN51" i="12"/>
  <c r="AO51" i="12"/>
  <c r="Z119" i="12"/>
  <c r="AD119" i="12"/>
  <c r="AB119" i="12"/>
  <c r="Y119" i="12"/>
  <c r="AA119" i="12"/>
  <c r="T175" i="12"/>
  <c r="W175" i="12"/>
  <c r="R175" i="12"/>
  <c r="S175" i="12"/>
  <c r="U175" i="12"/>
  <c r="AC98" i="12"/>
  <c r="Z98" i="12"/>
  <c r="Y98" i="12"/>
  <c r="AD98" i="12"/>
  <c r="AB98" i="12"/>
  <c r="AA98" i="12"/>
  <c r="AP134" i="12"/>
  <c r="AR134" i="12"/>
  <c r="AM134" i="12"/>
  <c r="AN134" i="12"/>
  <c r="AO134" i="12"/>
  <c r="AQ82" i="12"/>
  <c r="AN82" i="12"/>
  <c r="AP82" i="12"/>
  <c r="AR82" i="12"/>
  <c r="AM82" i="12"/>
  <c r="AO82" i="12"/>
  <c r="AD170" i="12"/>
  <c r="Z170" i="12"/>
  <c r="AB170" i="12"/>
  <c r="Y170" i="12"/>
  <c r="AA170" i="12"/>
  <c r="AC154" i="12"/>
  <c r="AB154" i="12"/>
  <c r="Z154" i="12"/>
  <c r="Y154" i="12"/>
  <c r="AD154" i="12"/>
  <c r="AA154" i="12"/>
  <c r="AD115" i="12"/>
  <c r="Z115" i="12"/>
  <c r="AB115" i="12"/>
  <c r="Y115" i="12"/>
  <c r="AA115" i="12"/>
  <c r="AQ129" i="12"/>
  <c r="AN129" i="12"/>
  <c r="AP129" i="12"/>
  <c r="AM129" i="12"/>
  <c r="AR129" i="12"/>
  <c r="AO129" i="12"/>
  <c r="U202" i="12"/>
  <c r="S202" i="12"/>
  <c r="W202" i="12"/>
  <c r="R202" i="12"/>
  <c r="T202" i="12"/>
  <c r="AQ70" i="12"/>
  <c r="AN70" i="12"/>
  <c r="AP70" i="12"/>
  <c r="AM70" i="12"/>
  <c r="AR70" i="12"/>
  <c r="AO70" i="12"/>
  <c r="S190" i="12"/>
  <c r="R190" i="12"/>
  <c r="W190" i="12"/>
  <c r="U190" i="12"/>
  <c r="T190" i="12"/>
  <c r="AR115" i="12"/>
  <c r="AP115" i="12"/>
  <c r="AN115" i="12"/>
  <c r="AM115" i="12"/>
  <c r="AO115" i="12"/>
  <c r="AM203" i="12"/>
  <c r="AR203" i="12"/>
  <c r="AN203" i="12"/>
  <c r="AP203" i="12"/>
  <c r="AO203" i="12"/>
  <c r="Y204" i="12"/>
  <c r="AD204" i="12"/>
  <c r="Z204" i="12"/>
  <c r="AB204" i="12"/>
  <c r="AA204" i="12"/>
  <c r="AD61" i="12"/>
  <c r="Y61" i="12"/>
  <c r="AB61" i="12"/>
  <c r="Z61" i="12"/>
  <c r="AA61" i="12"/>
  <c r="AA178" i="12"/>
  <c r="AB178" i="12"/>
  <c r="AD178" i="12"/>
  <c r="Y178" i="12"/>
  <c r="Z178" i="12"/>
  <c r="AM174" i="12"/>
  <c r="AR174" i="12"/>
  <c r="AN174" i="12"/>
  <c r="AP174" i="12"/>
  <c r="AO174" i="12"/>
  <c r="W180" i="12"/>
  <c r="U180" i="12"/>
  <c r="S180" i="12"/>
  <c r="R180" i="12"/>
  <c r="T180" i="12"/>
  <c r="AQ96" i="12"/>
  <c r="AM96" i="12"/>
  <c r="AR96" i="12"/>
  <c r="AN96" i="12"/>
  <c r="AP96" i="12"/>
  <c r="AO96" i="12"/>
  <c r="AD203" i="12"/>
  <c r="AB203" i="12"/>
  <c r="Y203" i="12"/>
  <c r="Z203" i="12"/>
  <c r="AA203" i="12"/>
  <c r="AR83" i="12"/>
  <c r="AP83" i="12"/>
  <c r="AN83" i="12"/>
  <c r="AM83" i="12"/>
  <c r="AO83" i="12"/>
  <c r="AR196" i="12"/>
  <c r="AP196" i="12"/>
  <c r="AM196" i="12"/>
  <c r="AN196" i="12"/>
  <c r="AO196" i="12"/>
  <c r="AC74" i="12"/>
  <c r="Z74" i="12"/>
  <c r="Y74" i="12"/>
  <c r="AD74" i="12"/>
  <c r="AB74" i="12"/>
  <c r="AA74" i="12"/>
  <c r="Y62" i="12"/>
  <c r="AD62" i="12"/>
  <c r="AB62" i="12"/>
  <c r="Z62" i="12"/>
  <c r="AA62" i="12"/>
  <c r="R165" i="12"/>
  <c r="W165" i="12"/>
  <c r="S165" i="12"/>
  <c r="U165" i="12"/>
  <c r="T165" i="12"/>
  <c r="Z63" i="12"/>
  <c r="AD63" i="12"/>
  <c r="Y63" i="12"/>
  <c r="AB63" i="12"/>
  <c r="AA63" i="12"/>
  <c r="AC130" i="12"/>
  <c r="Z130" i="12"/>
  <c r="AD130" i="12"/>
  <c r="Y130" i="12"/>
  <c r="AB130" i="12"/>
  <c r="AA130" i="12"/>
  <c r="R168" i="12"/>
  <c r="U168" i="12"/>
  <c r="W168" i="12"/>
  <c r="S168" i="12"/>
  <c r="T168" i="12"/>
  <c r="AN113" i="12"/>
  <c r="AR113" i="12"/>
  <c r="AP113" i="12"/>
  <c r="AM113" i="12"/>
  <c r="AO113" i="12"/>
  <c r="AA172" i="12"/>
  <c r="Z172" i="12"/>
  <c r="AB172" i="12"/>
  <c r="Y172" i="12"/>
  <c r="AD172" i="12"/>
  <c r="AA129" i="12"/>
  <c r="AB129" i="12"/>
  <c r="Z129" i="12"/>
  <c r="Y129" i="12"/>
  <c r="AD129" i="12"/>
  <c r="H163" i="12"/>
  <c r="AQ180" i="12"/>
  <c r="AC181" i="12"/>
  <c r="V157" i="12"/>
  <c r="AC115" i="12"/>
  <c r="AQ173" i="12"/>
  <c r="AC90" i="12"/>
  <c r="AC160" i="12"/>
  <c r="F200" i="12"/>
  <c r="AC142" i="12"/>
  <c r="V178" i="12"/>
  <c r="F179" i="12"/>
  <c r="AQ143" i="12"/>
  <c r="AC158" i="12"/>
  <c r="AC165" i="12"/>
  <c r="H194" i="12"/>
  <c r="H188" i="12"/>
  <c r="AQ196" i="12"/>
  <c r="AB57" i="12"/>
  <c r="Y57" i="12"/>
  <c r="AD57" i="12"/>
  <c r="Z57" i="12"/>
  <c r="AA57" i="12"/>
  <c r="F168" i="12"/>
  <c r="AQ118" i="12"/>
  <c r="AC174" i="12"/>
  <c r="F149" i="12"/>
  <c r="F162" i="12"/>
  <c r="F199" i="12"/>
  <c r="AQ80" i="12"/>
  <c r="AQ87" i="12"/>
  <c r="V160" i="12"/>
  <c r="I167" i="12"/>
  <c r="D167" i="12"/>
  <c r="E167" i="12"/>
  <c r="G167" i="12"/>
  <c r="E192" i="12"/>
  <c r="D192" i="12"/>
  <c r="I192" i="12"/>
  <c r="G192" i="12"/>
  <c r="D182" i="12"/>
  <c r="G182" i="12"/>
  <c r="I182" i="12"/>
  <c r="E182" i="12"/>
  <c r="AQ144" i="12"/>
  <c r="AR144" i="12"/>
  <c r="AM144" i="12"/>
  <c r="AP144" i="12"/>
  <c r="AN144" i="12"/>
  <c r="AO144" i="12"/>
  <c r="AN63" i="12"/>
  <c r="AP63" i="12"/>
  <c r="AR63" i="12"/>
  <c r="AM63" i="12"/>
  <c r="AO63" i="12"/>
  <c r="AB60" i="12"/>
  <c r="AD60" i="12"/>
  <c r="Z60" i="12"/>
  <c r="Y60" i="12"/>
  <c r="AA60" i="12"/>
  <c r="AA176" i="12"/>
  <c r="AD176" i="12"/>
  <c r="AB176" i="12"/>
  <c r="Z176" i="12"/>
  <c r="Y176" i="12"/>
  <c r="R181" i="12"/>
  <c r="W181" i="12"/>
  <c r="S181" i="12"/>
  <c r="U181" i="12"/>
  <c r="T181" i="12"/>
  <c r="AO106" i="12"/>
  <c r="AR106" i="12"/>
  <c r="AN106" i="12"/>
  <c r="AP106" i="12"/>
  <c r="AM106" i="12"/>
  <c r="AB164" i="12"/>
  <c r="Y164" i="12"/>
  <c r="AD164" i="12"/>
  <c r="Z164" i="12"/>
  <c r="AA164" i="12"/>
  <c r="AB193" i="12"/>
  <c r="Z193" i="12"/>
  <c r="Y193" i="12"/>
  <c r="AD193" i="12"/>
  <c r="AA193" i="12"/>
  <c r="AD145" i="12"/>
  <c r="AB145" i="12"/>
  <c r="Z145" i="12"/>
  <c r="Y145" i="12"/>
  <c r="AA145" i="12"/>
  <c r="AD131" i="12"/>
  <c r="AB131" i="12"/>
  <c r="Z131" i="12"/>
  <c r="Y131" i="12"/>
  <c r="AA131" i="12"/>
  <c r="AM111" i="12"/>
  <c r="AN111" i="12"/>
  <c r="AR111" i="12"/>
  <c r="AP111" i="12"/>
  <c r="AO111" i="12"/>
  <c r="AM178" i="12"/>
  <c r="AP178" i="12"/>
  <c r="AR178" i="12"/>
  <c r="AN178" i="12"/>
  <c r="AO178" i="12"/>
  <c r="S182" i="12"/>
  <c r="R182" i="12"/>
  <c r="W182" i="12"/>
  <c r="U182" i="12"/>
  <c r="T182" i="12"/>
  <c r="AR125" i="12"/>
  <c r="AP125" i="12"/>
  <c r="AM125" i="12"/>
  <c r="AN125" i="12"/>
  <c r="AO125" i="12"/>
  <c r="Y64" i="12"/>
  <c r="Z64" i="12"/>
  <c r="AB64" i="12"/>
  <c r="AD64" i="12"/>
  <c r="AA64" i="12"/>
  <c r="AO54" i="12"/>
  <c r="AM54" i="12"/>
  <c r="AR54" i="12"/>
  <c r="AP54" i="12"/>
  <c r="AN54" i="12"/>
  <c r="AN68" i="12"/>
  <c r="AR68" i="12"/>
  <c r="AP68" i="12"/>
  <c r="AM68" i="12"/>
  <c r="AO68" i="12"/>
  <c r="AC113" i="12"/>
  <c r="Z113" i="12"/>
  <c r="AB113" i="12"/>
  <c r="Y113" i="12"/>
  <c r="AD113" i="12"/>
  <c r="AA113" i="12"/>
  <c r="Y202" i="12"/>
  <c r="AD202" i="12"/>
  <c r="AB202" i="12"/>
  <c r="Z202" i="12"/>
  <c r="AA202" i="12"/>
  <c r="R149" i="12"/>
  <c r="W149" i="12"/>
  <c r="S149" i="12"/>
  <c r="U149" i="12"/>
  <c r="T149" i="12"/>
  <c r="Y127" i="12"/>
  <c r="Z127" i="12"/>
  <c r="AB127" i="12"/>
  <c r="AD127" i="12"/>
  <c r="AA127" i="12"/>
  <c r="W172" i="12"/>
  <c r="U172" i="12"/>
  <c r="S172" i="12"/>
  <c r="R172" i="12"/>
  <c r="T172" i="12"/>
  <c r="AP76" i="12"/>
  <c r="AM76" i="12"/>
  <c r="AR76" i="12"/>
  <c r="AN76" i="12"/>
  <c r="AO76" i="12"/>
  <c r="R194" i="12"/>
  <c r="W194" i="12"/>
  <c r="U194" i="12"/>
  <c r="S194" i="12"/>
  <c r="T194" i="12"/>
  <c r="AM182" i="12"/>
  <c r="AN182" i="12"/>
  <c r="AP182" i="12"/>
  <c r="AR182" i="12"/>
  <c r="AO182" i="12"/>
  <c r="AM150" i="12"/>
  <c r="AP150" i="12"/>
  <c r="AN150" i="12"/>
  <c r="AR150" i="12"/>
  <c r="AO150" i="12"/>
  <c r="AB103" i="12"/>
  <c r="Z103" i="12"/>
  <c r="AD103" i="12"/>
  <c r="Y103" i="12"/>
  <c r="AA103" i="12"/>
  <c r="AC122" i="12"/>
  <c r="AB122" i="12"/>
  <c r="AD122" i="12"/>
  <c r="Y122" i="12"/>
  <c r="Z122" i="12"/>
  <c r="AA122" i="12"/>
  <c r="W204" i="12"/>
  <c r="S204" i="12"/>
  <c r="R204" i="12"/>
  <c r="U204" i="12"/>
  <c r="T204" i="12"/>
  <c r="AP145" i="12"/>
  <c r="AM145" i="12"/>
  <c r="AN145" i="12"/>
  <c r="AR145" i="12"/>
  <c r="AO145" i="12"/>
  <c r="V155" i="12"/>
  <c r="W155" i="12"/>
  <c r="S155" i="12"/>
  <c r="R155" i="12"/>
  <c r="U155" i="12"/>
  <c r="T155" i="12"/>
  <c r="AO197" i="12"/>
  <c r="AN197" i="12"/>
  <c r="AR197" i="12"/>
  <c r="AM197" i="12"/>
  <c r="AP197" i="12"/>
  <c r="R184" i="12"/>
  <c r="S184" i="12"/>
  <c r="U184" i="12"/>
  <c r="W184" i="12"/>
  <c r="T184" i="12"/>
  <c r="AM154" i="12"/>
  <c r="AP154" i="12"/>
  <c r="AR154" i="12"/>
  <c r="AN154" i="12"/>
  <c r="AO154" i="12"/>
  <c r="AR194" i="12"/>
  <c r="AN194" i="12"/>
  <c r="AM194" i="12"/>
  <c r="AP194" i="12"/>
  <c r="AO194" i="12"/>
  <c r="Y133" i="12"/>
  <c r="AD133" i="12"/>
  <c r="AB133" i="12"/>
  <c r="Z133" i="12"/>
  <c r="AA133" i="12"/>
  <c r="AA162" i="12"/>
  <c r="AB162" i="12"/>
  <c r="Z162" i="12"/>
  <c r="Y162" i="12"/>
  <c r="AD162" i="12"/>
  <c r="V179" i="12"/>
  <c r="R179" i="12"/>
  <c r="U179" i="12"/>
  <c r="W179" i="12"/>
  <c r="S179" i="12"/>
  <c r="T179" i="12"/>
  <c r="AA102" i="12"/>
  <c r="AD102" i="12"/>
  <c r="Y102" i="12"/>
  <c r="AB102" i="12"/>
  <c r="Z102" i="12"/>
  <c r="Y54" i="12"/>
  <c r="AD54" i="12"/>
  <c r="AB54" i="12"/>
  <c r="Z54" i="12"/>
  <c r="AA54" i="12"/>
  <c r="Z120" i="12"/>
  <c r="Y120" i="12"/>
  <c r="AD120" i="12"/>
  <c r="AB120" i="12"/>
  <c r="AA120" i="12"/>
  <c r="AN109" i="12"/>
  <c r="AR109" i="12"/>
  <c r="AP109" i="12"/>
  <c r="AM109" i="12"/>
  <c r="AO109" i="12"/>
  <c r="D202" i="12"/>
  <c r="E202" i="12"/>
  <c r="I202" i="12"/>
  <c r="G202" i="12"/>
  <c r="Y166" i="12"/>
  <c r="AD166" i="12"/>
  <c r="AB166" i="12"/>
  <c r="Z166" i="12"/>
  <c r="AA166" i="12"/>
  <c r="H182" i="12"/>
  <c r="AQ168" i="12"/>
  <c r="AC201" i="12"/>
  <c r="AB121" i="12"/>
  <c r="Z121" i="12"/>
  <c r="Y121" i="12"/>
  <c r="AD121" i="12"/>
  <c r="AA121" i="12"/>
  <c r="F161" i="12"/>
  <c r="H167" i="12"/>
  <c r="H200" i="12"/>
  <c r="AQ78" i="12"/>
  <c r="AC105" i="12"/>
  <c r="W167" i="12"/>
  <c r="R167" i="12"/>
  <c r="S167" i="12"/>
  <c r="U167" i="12"/>
  <c r="T167" i="12"/>
  <c r="AC54" i="12"/>
  <c r="AC91" i="12"/>
  <c r="H179" i="12"/>
  <c r="AQ93" i="12"/>
  <c r="AQ99" i="12"/>
  <c r="AQ114" i="12"/>
  <c r="AC55" i="12"/>
  <c r="V165" i="12"/>
  <c r="F174" i="12"/>
  <c r="H198" i="12"/>
  <c r="G198" i="12"/>
  <c r="E198" i="12"/>
  <c r="I198" i="12"/>
  <c r="D198" i="12"/>
  <c r="AQ194" i="12"/>
  <c r="AC150" i="12"/>
  <c r="AC153" i="12"/>
  <c r="AC179" i="12"/>
  <c r="V198" i="12"/>
  <c r="H168" i="12"/>
  <c r="V202" i="12"/>
  <c r="H162" i="12"/>
  <c r="AQ111" i="12"/>
  <c r="AC127" i="12"/>
  <c r="AC88" i="12"/>
  <c r="D201" i="12"/>
  <c r="G201" i="12"/>
  <c r="E201" i="12"/>
  <c r="I201" i="12"/>
  <c r="H173" i="12"/>
  <c r="D173" i="12"/>
  <c r="G173" i="12"/>
  <c r="E173" i="12"/>
  <c r="I173" i="12"/>
  <c r="Y157" i="12"/>
  <c r="Z157" i="12"/>
  <c r="AD157" i="12"/>
  <c r="AB157" i="12"/>
  <c r="AA157" i="12"/>
  <c r="Y65" i="12"/>
  <c r="AD65" i="12"/>
  <c r="AB65" i="12"/>
  <c r="Z65" i="12"/>
  <c r="AA65" i="12"/>
  <c r="R173" i="12"/>
  <c r="S173" i="12"/>
  <c r="U173" i="12"/>
  <c r="W173" i="12"/>
  <c r="T173" i="12"/>
  <c r="AM61" i="12"/>
  <c r="AN61" i="12"/>
  <c r="AP61" i="12"/>
  <c r="AR61" i="12"/>
  <c r="AO61" i="12"/>
  <c r="AQ152" i="12"/>
  <c r="AN152" i="12"/>
  <c r="AM152" i="12"/>
  <c r="AR152" i="12"/>
  <c r="AP152" i="12"/>
  <c r="AO152" i="12"/>
  <c r="AB185" i="12"/>
  <c r="Z185" i="12"/>
  <c r="Y185" i="12"/>
  <c r="AD185" i="12"/>
  <c r="AA185" i="12"/>
  <c r="S166" i="12"/>
  <c r="R166" i="12"/>
  <c r="U166" i="12"/>
  <c r="W166" i="12"/>
  <c r="T166" i="12"/>
  <c r="Y188" i="12"/>
  <c r="AB188" i="12"/>
  <c r="Z188" i="12"/>
  <c r="AD188" i="12"/>
  <c r="AA188" i="12"/>
  <c r="AN163" i="12"/>
  <c r="AM163" i="12"/>
  <c r="AR163" i="12"/>
  <c r="AP163" i="12"/>
  <c r="AO163" i="12"/>
  <c r="AR75" i="12"/>
  <c r="AP75" i="12"/>
  <c r="AM75" i="12"/>
  <c r="AN75" i="12"/>
  <c r="AO75" i="12"/>
  <c r="AM116" i="12"/>
  <c r="AN116" i="12"/>
  <c r="AR116" i="12"/>
  <c r="AP116" i="12"/>
  <c r="AO116" i="12"/>
  <c r="AQ62" i="12"/>
  <c r="AR62" i="12"/>
  <c r="AN62" i="12"/>
  <c r="AP62" i="12"/>
  <c r="AM62" i="12"/>
  <c r="AO62" i="12"/>
  <c r="AB109" i="12"/>
  <c r="Y109" i="12"/>
  <c r="AD109" i="12"/>
  <c r="Z109" i="12"/>
  <c r="AA109" i="12"/>
  <c r="AP130" i="12"/>
  <c r="AN130" i="12"/>
  <c r="AM130" i="12"/>
  <c r="AR130" i="12"/>
  <c r="AO130" i="12"/>
  <c r="AM198" i="12"/>
  <c r="AR198" i="12"/>
  <c r="AN198" i="12"/>
  <c r="AP198" i="12"/>
  <c r="AO198" i="12"/>
  <c r="AA141" i="12"/>
  <c r="AD141" i="12"/>
  <c r="AB141" i="12"/>
  <c r="Z141" i="12"/>
  <c r="Y141" i="12"/>
  <c r="AD68" i="12"/>
  <c r="Z68" i="12"/>
  <c r="AB68" i="12"/>
  <c r="Y68" i="12"/>
  <c r="AA68" i="12"/>
  <c r="V171" i="12"/>
  <c r="U171" i="12"/>
  <c r="R171" i="12"/>
  <c r="W171" i="12"/>
  <c r="S171" i="12"/>
  <c r="T171" i="12"/>
  <c r="AC146" i="12"/>
  <c r="AD146" i="12"/>
  <c r="AB146" i="12"/>
  <c r="Z146" i="12"/>
  <c r="Y146" i="12"/>
  <c r="AA146" i="12"/>
  <c r="R186" i="12"/>
  <c r="W186" i="12"/>
  <c r="U186" i="12"/>
  <c r="S186" i="12"/>
  <c r="T186" i="12"/>
  <c r="AN98" i="12"/>
  <c r="AM98" i="12"/>
  <c r="AR98" i="12"/>
  <c r="AP98" i="12"/>
  <c r="AO98" i="12"/>
  <c r="AR195" i="12"/>
  <c r="AM195" i="12"/>
  <c r="AP195" i="12"/>
  <c r="AN195" i="12"/>
  <c r="AO195" i="12"/>
  <c r="AM71" i="12"/>
  <c r="AN71" i="12"/>
  <c r="AR71" i="12"/>
  <c r="AP71" i="12"/>
  <c r="AO71" i="12"/>
  <c r="AR149" i="12"/>
  <c r="AP149" i="12"/>
  <c r="AM149" i="12"/>
  <c r="AN149" i="12"/>
  <c r="AO149" i="12"/>
  <c r="AC72" i="12"/>
  <c r="AD72" i="12"/>
  <c r="Y72" i="12"/>
  <c r="AB72" i="12"/>
  <c r="Z72" i="12"/>
  <c r="AA72" i="12"/>
  <c r="AB169" i="12"/>
  <c r="Y169" i="12"/>
  <c r="AD169" i="12"/>
  <c r="Z169" i="12"/>
  <c r="AA169" i="12"/>
  <c r="S200" i="12"/>
  <c r="R200" i="12"/>
  <c r="U200" i="12"/>
  <c r="W200" i="12"/>
  <c r="T200" i="12"/>
  <c r="AC92" i="12"/>
  <c r="Y92" i="12"/>
  <c r="AB92" i="12"/>
  <c r="AD92" i="12"/>
  <c r="Z92" i="12"/>
  <c r="AA92" i="12"/>
  <c r="AR147" i="12"/>
  <c r="AM147" i="12"/>
  <c r="AP147" i="12"/>
  <c r="AN147" i="12"/>
  <c r="AO147" i="12"/>
  <c r="AM79" i="12"/>
  <c r="AN79" i="12"/>
  <c r="AR79" i="12"/>
  <c r="AP79" i="12"/>
  <c r="AO79" i="12"/>
  <c r="R170" i="12"/>
  <c r="U170" i="12"/>
  <c r="S170" i="12"/>
  <c r="W170" i="12"/>
  <c r="T170" i="12"/>
  <c r="AQ184" i="12"/>
  <c r="AM184" i="12"/>
  <c r="AP184" i="12"/>
  <c r="AR184" i="12"/>
  <c r="AN184" i="12"/>
  <c r="AO184" i="12"/>
  <c r="AR204" i="12"/>
  <c r="AN204" i="12"/>
  <c r="AM204" i="12"/>
  <c r="AP204" i="12"/>
  <c r="AO204" i="12"/>
  <c r="Z135" i="12"/>
  <c r="Y135" i="12"/>
  <c r="AB135" i="12"/>
  <c r="AD135" i="12"/>
  <c r="AA135" i="12"/>
  <c r="AD99" i="12"/>
  <c r="AB99" i="12"/>
  <c r="Z99" i="12"/>
  <c r="Y99" i="12"/>
  <c r="AA99" i="12"/>
  <c r="T203" i="12"/>
  <c r="W203" i="12"/>
  <c r="R203" i="12"/>
  <c r="S203" i="12"/>
  <c r="U203" i="12"/>
  <c r="S177" i="12"/>
  <c r="R177" i="12"/>
  <c r="U177" i="12"/>
  <c r="W177" i="12"/>
  <c r="T177" i="12"/>
  <c r="AB77" i="12"/>
  <c r="AD77" i="12"/>
  <c r="Z77" i="12"/>
  <c r="Y77" i="12"/>
  <c r="AA77" i="12"/>
  <c r="AC66" i="12"/>
  <c r="Y66" i="12"/>
  <c r="AD66" i="12"/>
  <c r="AB66" i="12"/>
  <c r="Z66" i="12"/>
  <c r="AA66" i="12"/>
  <c r="AN179" i="12"/>
  <c r="AR179" i="12"/>
  <c r="AM179" i="12"/>
  <c r="AP179" i="12"/>
  <c r="AO179" i="12"/>
  <c r="F169" i="12"/>
  <c r="D169" i="12"/>
  <c r="E169" i="12"/>
  <c r="G169" i="12"/>
  <c r="I169" i="12"/>
  <c r="Y190" i="12"/>
  <c r="AB190" i="12"/>
  <c r="Z190" i="12"/>
  <c r="AD190" i="12"/>
  <c r="AA190" i="12"/>
  <c r="F156" i="12"/>
  <c r="AQ164" i="12"/>
  <c r="AQ120" i="12"/>
  <c r="AC64" i="12"/>
  <c r="V184" i="12"/>
  <c r="AC171" i="12"/>
  <c r="AC96" i="12"/>
  <c r="H161" i="12"/>
  <c r="AQ147" i="12"/>
  <c r="AC131" i="12"/>
  <c r="V149" i="12"/>
  <c r="V162" i="12"/>
  <c r="AC151" i="12"/>
  <c r="AQ132" i="12"/>
  <c r="AC202" i="12"/>
  <c r="AQ103" i="12"/>
  <c r="AQ91" i="12"/>
  <c r="AQ151" i="12"/>
  <c r="AC108" i="12"/>
  <c r="AC61" i="12"/>
  <c r="V203" i="12"/>
  <c r="H174" i="12"/>
  <c r="F171" i="12"/>
  <c r="AQ195" i="12"/>
  <c r="AQ204" i="12"/>
  <c r="AC175" i="12"/>
  <c r="S191" i="12"/>
  <c r="U191" i="12"/>
  <c r="W191" i="12"/>
  <c r="R191" i="12"/>
  <c r="T191" i="12"/>
  <c r="AC102" i="12"/>
  <c r="V182" i="12"/>
  <c r="AQ128" i="12"/>
  <c r="AQ133" i="12"/>
  <c r="AQ138" i="12"/>
  <c r="F186" i="12"/>
  <c r="AQ163" i="12"/>
  <c r="AO169" i="12"/>
  <c r="AN169" i="12"/>
  <c r="AM169" i="12"/>
  <c r="AP169" i="12"/>
  <c r="AR169" i="12"/>
  <c r="AC192" i="12"/>
  <c r="AC63" i="12"/>
  <c r="U183" i="12"/>
  <c r="W183" i="12"/>
  <c r="R183" i="12"/>
  <c r="S183" i="12"/>
  <c r="T183" i="12"/>
  <c r="I151" i="12"/>
  <c r="E151" i="12"/>
  <c r="D151" i="12"/>
  <c r="G151" i="12"/>
  <c r="AO191" i="12"/>
  <c r="AR191" i="12"/>
  <c r="AM191" i="12"/>
  <c r="AP191" i="12"/>
  <c r="AN191" i="12"/>
  <c r="F148" i="12"/>
  <c r="I148" i="12"/>
  <c r="G148" i="12"/>
  <c r="D148" i="12"/>
  <c r="E148" i="12"/>
  <c r="I180" i="12"/>
  <c r="D180" i="12"/>
  <c r="G180" i="12"/>
  <c r="E180" i="12"/>
  <c r="D183" i="12"/>
  <c r="I183" i="12"/>
  <c r="E183" i="12"/>
  <c r="G183" i="12"/>
  <c r="F170" i="12"/>
  <c r="E170" i="12"/>
  <c r="G170" i="12"/>
  <c r="D170" i="12"/>
  <c r="I170" i="12"/>
  <c r="F190" i="12"/>
  <c r="E190" i="12"/>
  <c r="D190" i="12"/>
  <c r="I190" i="12"/>
  <c r="G190" i="12"/>
  <c r="AR156" i="12"/>
  <c r="AN156" i="12"/>
  <c r="AM156" i="12"/>
  <c r="AP156" i="12"/>
  <c r="AO156" i="12"/>
  <c r="AR159" i="12"/>
  <c r="AP159" i="12"/>
  <c r="AM159" i="12"/>
  <c r="AN159" i="12"/>
  <c r="AO159" i="12"/>
  <c r="AR148" i="12"/>
  <c r="AN148" i="12"/>
  <c r="AP148" i="12"/>
  <c r="AM148" i="12"/>
  <c r="AO148" i="12"/>
  <c r="AA126" i="12"/>
  <c r="AD126" i="12"/>
  <c r="Z126" i="12"/>
  <c r="AB126" i="12"/>
  <c r="Y126" i="12"/>
  <c r="AB184" i="12"/>
  <c r="Z184" i="12"/>
  <c r="Y184" i="12"/>
  <c r="AD184" i="12"/>
  <c r="AA184" i="12"/>
  <c r="V187" i="12"/>
  <c r="R187" i="12"/>
  <c r="U187" i="12"/>
  <c r="W187" i="12"/>
  <c r="S187" i="12"/>
  <c r="T187" i="12"/>
  <c r="AR67" i="12"/>
  <c r="AM67" i="12"/>
  <c r="AP67" i="12"/>
  <c r="AN67" i="12"/>
  <c r="AO67" i="12"/>
  <c r="AM104" i="12"/>
  <c r="AR104" i="12"/>
  <c r="AN104" i="12"/>
  <c r="AP104" i="12"/>
  <c r="AO104" i="12"/>
  <c r="AD83" i="12"/>
  <c r="Y83" i="12"/>
  <c r="AB83" i="12"/>
  <c r="Z83" i="12"/>
  <c r="AA83" i="12"/>
  <c r="W188" i="12"/>
  <c r="R188" i="12"/>
  <c r="U188" i="12"/>
  <c r="S188" i="12"/>
  <c r="T188" i="12"/>
  <c r="Z197" i="12"/>
  <c r="AB197" i="12"/>
  <c r="Y197" i="12"/>
  <c r="AD197" i="12"/>
  <c r="AA197" i="12"/>
  <c r="AN94" i="12"/>
  <c r="AR94" i="12"/>
  <c r="AP94" i="12"/>
  <c r="AM94" i="12"/>
  <c r="AO94" i="12"/>
  <c r="AP57" i="12"/>
  <c r="AN57" i="12"/>
  <c r="AR57" i="12"/>
  <c r="AM57" i="12"/>
  <c r="AO57" i="12"/>
  <c r="AN170" i="12"/>
  <c r="AM170" i="12"/>
  <c r="AR170" i="12"/>
  <c r="AP170" i="12"/>
  <c r="AO170" i="12"/>
  <c r="AN192" i="12"/>
  <c r="AP192" i="12"/>
  <c r="AR192" i="12"/>
  <c r="AM192" i="12"/>
  <c r="AO192" i="12"/>
  <c r="R153" i="12"/>
  <c r="W153" i="12"/>
  <c r="U153" i="12"/>
  <c r="S153" i="12"/>
  <c r="T153" i="12"/>
  <c r="AR60" i="12"/>
  <c r="AM60" i="12"/>
  <c r="AP60" i="12"/>
  <c r="AN60" i="12"/>
  <c r="AO60" i="12"/>
  <c r="AR59" i="12"/>
  <c r="AN59" i="12"/>
  <c r="AM59" i="12"/>
  <c r="AP59" i="12"/>
  <c r="AO59" i="12"/>
  <c r="AD79" i="12"/>
  <c r="Z79" i="12"/>
  <c r="Y79" i="12"/>
  <c r="AB79" i="12"/>
  <c r="AA79" i="12"/>
  <c r="AD139" i="12"/>
  <c r="AB139" i="12"/>
  <c r="Y139" i="12"/>
  <c r="Z139" i="12"/>
  <c r="AA139" i="12"/>
  <c r="T192" i="12"/>
  <c r="R192" i="12"/>
  <c r="U192" i="12"/>
  <c r="W192" i="12"/>
  <c r="S192" i="12"/>
  <c r="AB117" i="12"/>
  <c r="Z117" i="12"/>
  <c r="Y117" i="12"/>
  <c r="AD117" i="12"/>
  <c r="AA117" i="12"/>
  <c r="AQ52" i="12"/>
  <c r="AN52" i="12"/>
  <c r="AM52" i="12"/>
  <c r="AP52" i="12"/>
  <c r="AR52" i="12"/>
  <c r="AO52" i="12"/>
  <c r="Z78" i="12"/>
  <c r="AB78" i="12"/>
  <c r="AD78" i="12"/>
  <c r="Y78" i="12"/>
  <c r="AA78" i="12"/>
  <c r="AP81" i="12"/>
  <c r="AR81" i="12"/>
  <c r="AN81" i="12"/>
  <c r="AM81" i="12"/>
  <c r="AO81" i="12"/>
  <c r="AR140" i="12"/>
  <c r="AP140" i="12"/>
  <c r="AN140" i="12"/>
  <c r="AM140" i="12"/>
  <c r="AO140" i="12"/>
  <c r="AP112" i="12"/>
  <c r="AN112" i="12"/>
  <c r="AM112" i="12"/>
  <c r="AR112" i="12"/>
  <c r="AO112" i="12"/>
  <c r="Y148" i="12"/>
  <c r="AB148" i="12"/>
  <c r="AD148" i="12"/>
  <c r="Z148" i="12"/>
  <c r="AA148" i="12"/>
  <c r="AD75" i="12"/>
  <c r="Z75" i="12"/>
  <c r="Y75" i="12"/>
  <c r="AB75" i="12"/>
  <c r="AA75" i="12"/>
  <c r="W164" i="12"/>
  <c r="U164" i="12"/>
  <c r="S164" i="12"/>
  <c r="R164" i="12"/>
  <c r="T164" i="12"/>
  <c r="Y76" i="12"/>
  <c r="AD76" i="12"/>
  <c r="Z76" i="12"/>
  <c r="AB76" i="12"/>
  <c r="AA76" i="12"/>
  <c r="AO199" i="12"/>
  <c r="AR199" i="12"/>
  <c r="AN199" i="12"/>
  <c r="AP199" i="12"/>
  <c r="AM199" i="12"/>
  <c r="AN186" i="12"/>
  <c r="AM186" i="12"/>
  <c r="AP186" i="12"/>
  <c r="AR186" i="12"/>
  <c r="AO186" i="12"/>
  <c r="AQ131" i="12"/>
  <c r="AM131" i="12"/>
  <c r="AN131" i="12"/>
  <c r="AR131" i="12"/>
  <c r="AP131" i="12"/>
  <c r="AO131" i="12"/>
  <c r="AR141" i="12"/>
  <c r="AP141" i="12"/>
  <c r="AN141" i="12"/>
  <c r="AM141" i="12"/>
  <c r="AO141" i="12"/>
  <c r="AO183" i="12"/>
  <c r="AP183" i="12"/>
  <c r="AM183" i="12"/>
  <c r="AR183" i="12"/>
  <c r="AN183" i="12"/>
  <c r="Y104" i="12"/>
  <c r="Z104" i="12"/>
  <c r="AD104" i="12"/>
  <c r="AB104" i="12"/>
  <c r="AA104" i="12"/>
  <c r="AA80" i="12"/>
  <c r="AD80" i="12"/>
  <c r="Y80" i="12"/>
  <c r="AB80" i="12"/>
  <c r="Z80" i="12"/>
  <c r="W196" i="12"/>
  <c r="R196" i="12"/>
  <c r="U196" i="12"/>
  <c r="S196" i="12"/>
  <c r="T196" i="12"/>
  <c r="AM101" i="12"/>
  <c r="AR101" i="12"/>
  <c r="AN101" i="12"/>
  <c r="AP101" i="12"/>
  <c r="AO101" i="12"/>
  <c r="Y125" i="12"/>
  <c r="AD125" i="12"/>
  <c r="AB125" i="12"/>
  <c r="Z125" i="12"/>
  <c r="AA125" i="12"/>
  <c r="AA70" i="12"/>
  <c r="AD70" i="12"/>
  <c r="Z70" i="12"/>
  <c r="Y70" i="12"/>
  <c r="AB70" i="12"/>
  <c r="AQ202" i="12"/>
  <c r="AP202" i="12"/>
  <c r="AM202" i="12"/>
  <c r="AN202" i="12"/>
  <c r="AR202" i="12"/>
  <c r="AO202" i="12"/>
  <c r="I150" i="12"/>
  <c r="G150" i="12"/>
  <c r="E150" i="12"/>
  <c r="D150" i="12"/>
  <c r="Y182" i="12"/>
  <c r="AB182" i="12"/>
  <c r="AD182" i="12"/>
  <c r="Z182" i="12"/>
  <c r="AA182" i="12"/>
  <c r="H156" i="12"/>
  <c r="AQ104" i="12"/>
  <c r="AQ197" i="12"/>
  <c r="AC159" i="12"/>
  <c r="V190" i="12"/>
  <c r="AC197" i="12"/>
  <c r="V193" i="12"/>
  <c r="F183" i="12"/>
  <c r="AQ199" i="12"/>
  <c r="AQ102" i="12"/>
  <c r="AC85" i="12"/>
  <c r="V150" i="12"/>
  <c r="AQ136" i="12"/>
  <c r="AC156" i="12"/>
  <c r="AC68" i="12"/>
  <c r="AQ165" i="12"/>
  <c r="J178" i="1"/>
  <c r="J178" i="12" s="1"/>
  <c r="H178" i="12" s="1"/>
  <c r="AQ108" i="12"/>
  <c r="AQ69" i="12"/>
  <c r="AC118" i="12"/>
  <c r="AC169" i="12"/>
  <c r="V196" i="12"/>
  <c r="AQ137" i="12"/>
  <c r="H171" i="12"/>
  <c r="AQ81" i="12"/>
  <c r="AO161" i="12"/>
  <c r="AM161" i="12"/>
  <c r="AP161" i="12"/>
  <c r="AN161" i="12"/>
  <c r="AR161" i="12"/>
  <c r="AQ183" i="12"/>
  <c r="AC87" i="12"/>
  <c r="V185" i="12"/>
  <c r="AC149" i="12"/>
  <c r="H164" i="12"/>
  <c r="J177" i="1"/>
  <c r="J177" i="12" s="1"/>
  <c r="H177" i="12" s="1"/>
  <c r="AQ201" i="12"/>
  <c r="AQ97" i="12"/>
  <c r="AC110" i="12"/>
  <c r="R151" i="12"/>
  <c r="S151" i="12"/>
  <c r="U151" i="12"/>
  <c r="W151" i="12"/>
  <c r="T151" i="12"/>
  <c r="AQ57" i="12"/>
  <c r="H186" i="12"/>
  <c r="AQ166" i="12"/>
  <c r="AQ174" i="12"/>
  <c r="AC195" i="12"/>
  <c r="AC173" i="12"/>
  <c r="F196" i="12"/>
  <c r="AC145" i="12"/>
  <c r="F172" i="12"/>
  <c r="G172" i="12"/>
  <c r="E172" i="12"/>
  <c r="D172" i="12"/>
  <c r="I172" i="12"/>
  <c r="AM187" i="12"/>
  <c r="AR187" i="12"/>
  <c r="AP187" i="12"/>
  <c r="AN187" i="12"/>
  <c r="AO187" i="12"/>
  <c r="Z100" i="12"/>
  <c r="AB100" i="12"/>
  <c r="Y100" i="12"/>
  <c r="AD100" i="12"/>
  <c r="AA100" i="12"/>
  <c r="U197" i="12"/>
  <c r="W197" i="12"/>
  <c r="R197" i="12"/>
  <c r="S197" i="12"/>
  <c r="T197" i="12"/>
  <c r="AO200" i="12"/>
  <c r="AR200" i="12"/>
  <c r="AM200" i="12"/>
  <c r="AN200" i="12"/>
  <c r="AP200" i="12"/>
  <c r="AM190" i="12"/>
  <c r="AN190" i="12"/>
  <c r="AR190" i="12"/>
  <c r="AP190" i="12"/>
  <c r="AO190" i="12"/>
  <c r="AB101" i="12"/>
  <c r="Y101" i="12"/>
  <c r="AD101" i="12"/>
  <c r="Z101" i="12"/>
  <c r="AA101" i="12"/>
  <c r="R174" i="12"/>
  <c r="S174" i="12"/>
  <c r="U174" i="12"/>
  <c r="W174" i="12"/>
  <c r="T174" i="12"/>
  <c r="AB137" i="12"/>
  <c r="Z137" i="12"/>
  <c r="Y137" i="12"/>
  <c r="AD137" i="12"/>
  <c r="AA137" i="12"/>
  <c r="AP127" i="12"/>
  <c r="AR127" i="12"/>
  <c r="AN127" i="12"/>
  <c r="AM127" i="12"/>
  <c r="AO127" i="12"/>
  <c r="AN146" i="12"/>
  <c r="AR146" i="12"/>
  <c r="AP146" i="12"/>
  <c r="AM146" i="12"/>
  <c r="AO146" i="12"/>
  <c r="Y52" i="12"/>
  <c r="Z52" i="12"/>
  <c r="AB52" i="12"/>
  <c r="AD52" i="12"/>
  <c r="AA52" i="12"/>
  <c r="AN92" i="12"/>
  <c r="AP92" i="12"/>
  <c r="AM92" i="12"/>
  <c r="AR92" i="12"/>
  <c r="AO92" i="12"/>
  <c r="V163" i="12"/>
  <c r="U163" i="12"/>
  <c r="W163" i="12"/>
  <c r="S163" i="12"/>
  <c r="R163" i="12"/>
  <c r="T163" i="12"/>
  <c r="AN117" i="12"/>
  <c r="AR117" i="12"/>
  <c r="AP117" i="12"/>
  <c r="AM117" i="12"/>
  <c r="AO117" i="12"/>
  <c r="AQ74" i="12"/>
  <c r="AP74" i="12"/>
  <c r="AR74" i="12"/>
  <c r="AM74" i="12"/>
  <c r="AN74" i="12"/>
  <c r="AO74" i="12"/>
  <c r="Z183" i="12"/>
  <c r="AD183" i="12"/>
  <c r="AB183" i="12"/>
  <c r="Y183" i="12"/>
  <c r="AA183" i="12"/>
  <c r="AD67" i="12"/>
  <c r="Z67" i="12"/>
  <c r="Y67" i="12"/>
  <c r="AB67" i="12"/>
  <c r="AA67" i="12"/>
  <c r="R161" i="12"/>
  <c r="W161" i="12"/>
  <c r="U161" i="12"/>
  <c r="S161" i="12"/>
  <c r="T161" i="12"/>
  <c r="Z106" i="12"/>
  <c r="AD106" i="12"/>
  <c r="Y106" i="12"/>
  <c r="AB106" i="12"/>
  <c r="AA106" i="12"/>
  <c r="AP167" i="12"/>
  <c r="AM167" i="12"/>
  <c r="AR167" i="12"/>
  <c r="AN167" i="12"/>
  <c r="AO167" i="12"/>
  <c r="AA152" i="12"/>
  <c r="Y152" i="12"/>
  <c r="AD152" i="12"/>
  <c r="AB152" i="12"/>
  <c r="Z152" i="12"/>
  <c r="AP77" i="12"/>
  <c r="AR77" i="12"/>
  <c r="AM77" i="12"/>
  <c r="AN77" i="12"/>
  <c r="AO77" i="12"/>
  <c r="AN122" i="12"/>
  <c r="AP122" i="12"/>
  <c r="AR122" i="12"/>
  <c r="AM122" i="12"/>
  <c r="AO122" i="12"/>
  <c r="AN189" i="12"/>
  <c r="AP189" i="12"/>
  <c r="AM189" i="12"/>
  <c r="AR189" i="12"/>
  <c r="AO189" i="12"/>
  <c r="Z199" i="12"/>
  <c r="AD199" i="12"/>
  <c r="AB199" i="12"/>
  <c r="Y199" i="12"/>
  <c r="AA199" i="12"/>
  <c r="Y132" i="12"/>
  <c r="AB132" i="12"/>
  <c r="AD132" i="12"/>
  <c r="Z132" i="12"/>
  <c r="AA132" i="12"/>
  <c r="S176" i="12"/>
  <c r="R176" i="12"/>
  <c r="U176" i="12"/>
  <c r="W176" i="12"/>
  <c r="T176" i="12"/>
  <c r="AD196" i="12"/>
  <c r="Z196" i="12"/>
  <c r="AB196" i="12"/>
  <c r="Y196" i="12"/>
  <c r="AA196" i="12"/>
  <c r="AM105" i="12"/>
  <c r="AR105" i="12"/>
  <c r="AP105" i="12"/>
  <c r="AN105" i="12"/>
  <c r="AO105" i="12"/>
  <c r="Y94" i="12"/>
  <c r="AB94" i="12"/>
  <c r="Z94" i="12"/>
  <c r="AD94" i="12"/>
  <c r="AA94" i="12"/>
  <c r="AM89" i="12"/>
  <c r="AN89" i="12"/>
  <c r="AP89" i="12"/>
  <c r="AR89" i="12"/>
  <c r="AO89" i="12"/>
  <c r="AM126" i="12"/>
  <c r="AP126" i="12"/>
  <c r="AR126" i="12"/>
  <c r="AN126" i="12"/>
  <c r="AO126" i="12"/>
  <c r="AN160" i="12"/>
  <c r="AR160" i="12"/>
  <c r="AP160" i="12"/>
  <c r="AM160" i="12"/>
  <c r="AO160" i="12"/>
  <c r="AB155" i="12"/>
  <c r="AD155" i="12"/>
  <c r="Y155" i="12"/>
  <c r="Z155" i="12"/>
  <c r="AA155" i="12"/>
  <c r="AC194" i="12"/>
  <c r="AD194" i="12"/>
  <c r="AB194" i="12"/>
  <c r="Z194" i="12"/>
  <c r="Y194" i="12"/>
  <c r="AA194" i="12"/>
  <c r="T201" i="12"/>
  <c r="W201" i="12"/>
  <c r="S201" i="12"/>
  <c r="R201" i="12"/>
  <c r="U201" i="12"/>
  <c r="AP153" i="12"/>
  <c r="AN153" i="12"/>
  <c r="AM153" i="12"/>
  <c r="AR153" i="12"/>
  <c r="AO153" i="12"/>
  <c r="AD84" i="12"/>
  <c r="Z84" i="12"/>
  <c r="AB84" i="12"/>
  <c r="Y84" i="12"/>
  <c r="AA84" i="12"/>
  <c r="AD107" i="12"/>
  <c r="Z107" i="12"/>
  <c r="AB107" i="12"/>
  <c r="Y107" i="12"/>
  <c r="AA107" i="12"/>
  <c r="AQ100" i="12"/>
  <c r="AR100" i="12"/>
  <c r="AM100" i="12"/>
  <c r="AN100" i="12"/>
  <c r="AP100" i="12"/>
  <c r="AO100" i="12"/>
  <c r="W159" i="12"/>
  <c r="R159" i="12"/>
  <c r="S159" i="12"/>
  <c r="U159" i="12"/>
  <c r="T159" i="12"/>
  <c r="F184" i="12"/>
  <c r="AQ190" i="12"/>
  <c r="AQ79" i="12"/>
  <c r="AC191" i="12"/>
  <c r="AC114" i="12"/>
  <c r="V170" i="12"/>
  <c r="AC53" i="12"/>
  <c r="AC111" i="12"/>
  <c r="AC177" i="12"/>
  <c r="H183" i="12"/>
  <c r="AQ116" i="12"/>
  <c r="AC188" i="12"/>
  <c r="V152" i="12"/>
  <c r="AO177" i="12"/>
  <c r="AR177" i="12"/>
  <c r="AP177" i="12"/>
  <c r="AN177" i="12"/>
  <c r="AM177" i="12"/>
  <c r="F167" i="12"/>
  <c r="AQ125" i="12"/>
  <c r="AP193" i="12"/>
  <c r="AN193" i="12"/>
  <c r="AR193" i="12"/>
  <c r="AM193" i="12"/>
  <c r="AO193" i="12"/>
  <c r="AC170" i="12"/>
  <c r="AC75" i="12"/>
  <c r="AC200" i="12"/>
  <c r="H150" i="12"/>
  <c r="AQ115" i="12"/>
  <c r="AQ203" i="12"/>
  <c r="AC204" i="12"/>
  <c r="AC99" i="12"/>
  <c r="V201" i="12"/>
  <c r="AQ178" i="12"/>
  <c r="F152" i="12"/>
  <c r="AQ77" i="12"/>
  <c r="AQ126" i="12"/>
  <c r="AQ160" i="12"/>
  <c r="AC56" i="12"/>
  <c r="AC129" i="12"/>
  <c r="V158" i="12"/>
  <c r="V177" i="12"/>
  <c r="AQ176" i="12"/>
  <c r="F192" i="12"/>
  <c r="AQ89" i="12"/>
  <c r="AQ175" i="12"/>
  <c r="AQ90" i="12"/>
  <c r="AC144" i="12"/>
  <c r="V172" i="12"/>
  <c r="AC119" i="12"/>
  <c r="F202" i="12"/>
  <c r="AQ94" i="12"/>
  <c r="AQ67" i="12"/>
  <c r="AC95" i="12"/>
  <c r="AC125" i="12"/>
  <c r="H196" i="12"/>
  <c r="V175" i="12"/>
  <c r="J204" i="1"/>
  <c r="J204" i="12" s="1"/>
  <c r="J181" i="1"/>
  <c r="J181" i="12" s="1"/>
  <c r="H181" i="12" s="1"/>
  <c r="J165" i="1"/>
  <c r="J165" i="12" s="1"/>
  <c r="J175" i="1"/>
  <c r="J175" i="12" s="1"/>
  <c r="H175" i="12" s="1"/>
  <c r="J176" i="1"/>
  <c r="J176" i="12" s="1"/>
  <c r="J197" i="1"/>
  <c r="J197" i="12" s="1"/>
  <c r="H197" i="12" s="1"/>
  <c r="J195" i="1"/>
  <c r="J195" i="12" s="1"/>
  <c r="H195" i="12" s="1"/>
  <c r="J157" i="1"/>
  <c r="J157" i="12" s="1"/>
  <c r="J191" i="1"/>
  <c r="J191" i="12" s="1"/>
  <c r="J160" i="1"/>
  <c r="J160" i="12" s="1"/>
  <c r="J203" i="1"/>
  <c r="J203" i="12" s="1"/>
  <c r="J193" i="1"/>
  <c r="J193" i="12" s="1"/>
  <c r="J185" i="1"/>
  <c r="J185" i="12" s="1"/>
  <c r="J155" i="1"/>
  <c r="J155" i="12" s="1"/>
  <c r="J187" i="1"/>
  <c r="J187" i="12" s="1"/>
  <c r="J153" i="1"/>
  <c r="J153" i="12" s="1"/>
  <c r="X3" i="10"/>
  <c r="L3" i="10"/>
  <c r="F3" i="10"/>
  <c r="AJ3" i="10"/>
  <c r="AD3" i="10"/>
  <c r="R3" i="10"/>
  <c r="AP3" i="10"/>
  <c r="AA3" i="10"/>
  <c r="AG3" i="10"/>
  <c r="I3" i="10"/>
  <c r="AM3" i="10"/>
  <c r="O3" i="10"/>
  <c r="C3" i="10"/>
  <c r="U3" i="10"/>
  <c r="F185" i="12" l="1"/>
  <c r="I185" i="12"/>
  <c r="E185" i="12"/>
  <c r="G185" i="12"/>
  <c r="D185" i="12"/>
  <c r="E176" i="12"/>
  <c r="G176" i="12"/>
  <c r="D176" i="12"/>
  <c r="I176" i="12"/>
  <c r="F176" i="12"/>
  <c r="H155" i="12"/>
  <c r="G155" i="12"/>
  <c r="D155" i="12"/>
  <c r="I155" i="12"/>
  <c r="E155" i="12"/>
  <c r="F155" i="12"/>
  <c r="G193" i="12"/>
  <c r="I193" i="12"/>
  <c r="D193" i="12"/>
  <c r="E193" i="12"/>
  <c r="F193" i="12"/>
  <c r="I175" i="12"/>
  <c r="G175" i="12"/>
  <c r="E175" i="12"/>
  <c r="D175" i="12"/>
  <c r="F175" i="12"/>
  <c r="H185" i="12"/>
  <c r="D177" i="12"/>
  <c r="I177" i="12"/>
  <c r="G177" i="12"/>
  <c r="E177" i="12"/>
  <c r="F177" i="12"/>
  <c r="G153" i="12"/>
  <c r="D153" i="12"/>
  <c r="I153" i="12"/>
  <c r="E153" i="12"/>
  <c r="F153" i="12"/>
  <c r="D203" i="12"/>
  <c r="I203" i="12"/>
  <c r="G203" i="12"/>
  <c r="E203" i="12"/>
  <c r="F203" i="12"/>
  <c r="E165" i="12"/>
  <c r="G165" i="12"/>
  <c r="I165" i="12"/>
  <c r="D165" i="12"/>
  <c r="F165" i="12"/>
  <c r="H153" i="12"/>
  <c r="F157" i="12"/>
  <c r="D157" i="12"/>
  <c r="E157" i="12"/>
  <c r="G157" i="12"/>
  <c r="I157" i="12"/>
  <c r="E160" i="12"/>
  <c r="I160" i="12"/>
  <c r="G160" i="12"/>
  <c r="D160" i="12"/>
  <c r="F160" i="12"/>
  <c r="F181" i="12"/>
  <c r="G181" i="12"/>
  <c r="I181" i="12"/>
  <c r="D181" i="12"/>
  <c r="E181" i="12"/>
  <c r="H160" i="12"/>
  <c r="H176" i="12"/>
  <c r="H157" i="12"/>
  <c r="D191" i="12"/>
  <c r="E191" i="12"/>
  <c r="G191" i="12"/>
  <c r="I191" i="12"/>
  <c r="F191" i="12"/>
  <c r="I204" i="12"/>
  <c r="D204" i="12"/>
  <c r="E204" i="12"/>
  <c r="G204" i="12"/>
  <c r="F204" i="12"/>
  <c r="H204" i="12"/>
  <c r="H203" i="12"/>
  <c r="H191" i="12"/>
  <c r="G178" i="12"/>
  <c r="E178" i="12"/>
  <c r="I178" i="12"/>
  <c r="D178" i="12"/>
  <c r="F178" i="12"/>
  <c r="H187" i="12"/>
  <c r="E187" i="12"/>
  <c r="D187" i="12"/>
  <c r="I187" i="12"/>
  <c r="G187" i="12"/>
  <c r="F187" i="12"/>
  <c r="E195" i="12"/>
  <c r="G195" i="12"/>
  <c r="I195" i="12"/>
  <c r="D195" i="12"/>
  <c r="F195" i="12"/>
  <c r="H165" i="12"/>
  <c r="I197" i="12"/>
  <c r="G197" i="12"/>
  <c r="D197" i="12"/>
  <c r="E197" i="12"/>
  <c r="F197" i="12"/>
  <c r="H193" i="12"/>
  <c r="AS3" i="10"/>
  <c r="AT3" i="10"/>
  <c r="AV3" i="10"/>
  <c r="AW3" i="10"/>
  <c r="AU3" i="10" l="1"/>
  <c r="P3" i="1"/>
  <c r="L3" i="1"/>
  <c r="N3" i="1"/>
  <c r="BJ3" i="1" l="1"/>
  <c r="BQ3" i="1"/>
  <c r="BX3" i="1"/>
  <c r="AP3" i="1"/>
  <c r="AR3" i="1"/>
  <c r="AN3" i="1"/>
  <c r="Y3" i="1"/>
  <c r="Z3" i="1"/>
  <c r="AB3" i="1"/>
  <c r="AD3" i="1"/>
  <c r="AM3" i="1"/>
  <c r="AL34" i="12"/>
  <c r="AG34" i="12" s="1"/>
  <c r="AL15" i="12"/>
  <c r="AL47" i="12"/>
  <c r="AG47" i="12" s="1"/>
  <c r="AL12" i="12"/>
  <c r="AH12" i="12" s="1"/>
  <c r="AL44" i="12"/>
  <c r="AH44" i="12" s="1"/>
  <c r="AL38" i="12"/>
  <c r="AH38" i="12" s="1"/>
  <c r="AL19" i="12"/>
  <c r="AL16" i="12"/>
  <c r="AG16" i="12" s="1"/>
  <c r="AL48" i="12"/>
  <c r="AH48" i="12" s="1"/>
  <c r="AL10" i="12"/>
  <c r="AL42" i="12"/>
  <c r="AG42" i="12" s="1"/>
  <c r="AL23" i="12"/>
  <c r="AL13" i="12"/>
  <c r="AF13" i="12" s="1"/>
  <c r="AL20" i="12"/>
  <c r="AG20" i="12" s="1"/>
  <c r="AL9" i="12"/>
  <c r="AH9" i="12" s="1"/>
  <c r="AL14" i="12"/>
  <c r="AG14" i="12" s="1"/>
  <c r="AL46" i="12"/>
  <c r="AG46" i="12" s="1"/>
  <c r="AL27" i="12"/>
  <c r="AH27" i="12" s="1"/>
  <c r="AL21" i="12"/>
  <c r="AH21" i="12" s="1"/>
  <c r="AL24" i="12"/>
  <c r="AH24" i="12" s="1"/>
  <c r="AL17" i="12"/>
  <c r="AG17" i="12" s="1"/>
  <c r="AL18" i="12"/>
  <c r="AF18" i="12" s="1"/>
  <c r="AL50" i="12"/>
  <c r="AG50" i="12" s="1"/>
  <c r="AL31" i="12"/>
  <c r="AG31" i="12" s="1"/>
  <c r="AL29" i="12"/>
  <c r="AH29" i="12" s="1"/>
  <c r="AL28" i="12"/>
  <c r="AH28" i="12" s="1"/>
  <c r="AL25" i="12"/>
  <c r="AF25" i="12" s="1"/>
  <c r="AL22" i="12"/>
  <c r="AH22" i="12" s="1"/>
  <c r="AL41" i="12"/>
  <c r="AF41" i="12" s="1"/>
  <c r="AL35" i="12"/>
  <c r="AF35" i="12" s="1"/>
  <c r="AL37" i="12"/>
  <c r="AF37" i="12" s="1"/>
  <c r="AL32" i="12"/>
  <c r="AG32" i="12" s="1"/>
  <c r="AL33" i="12"/>
  <c r="AF33" i="12" s="1"/>
  <c r="AL26" i="12"/>
  <c r="AG26" i="12" s="1"/>
  <c r="AL7" i="12"/>
  <c r="AG7" i="12" s="1"/>
  <c r="AL39" i="12"/>
  <c r="AH39" i="12" s="1"/>
  <c r="AL49" i="12"/>
  <c r="AH49" i="12" s="1"/>
  <c r="AL45" i="12"/>
  <c r="AH45" i="12" s="1"/>
  <c r="AL30" i="12"/>
  <c r="AH30" i="12" s="1"/>
  <c r="AL11" i="12"/>
  <c r="AF11" i="12" s="1"/>
  <c r="AL43" i="12"/>
  <c r="AF43" i="12" s="1"/>
  <c r="AL8" i="12"/>
  <c r="AH8" i="12" s="1"/>
  <c r="AL40" i="12"/>
  <c r="AH40" i="12" s="1"/>
  <c r="AL36" i="12"/>
  <c r="AG36" i="12" s="1"/>
  <c r="AL6" i="12"/>
  <c r="AH6" i="12" s="1"/>
  <c r="K3" i="1"/>
  <c r="BZ3" i="1" l="1"/>
  <c r="BS3" i="1"/>
  <c r="BL3" i="1"/>
  <c r="AO3" i="1"/>
  <c r="AA3" i="1"/>
  <c r="AF34" i="12"/>
  <c r="AG45" i="12"/>
  <c r="AF45" i="12"/>
  <c r="AG37" i="12"/>
  <c r="AF8" i="12"/>
  <c r="AG30" i="12"/>
  <c r="AF29" i="12"/>
  <c r="AG11" i="12"/>
  <c r="AF47" i="12"/>
  <c r="AH11" i="12"/>
  <c r="AH50" i="12"/>
  <c r="AG38" i="12"/>
  <c r="AG41" i="12"/>
  <c r="AG44" i="12"/>
  <c r="AH41" i="12"/>
  <c r="AH46" i="12"/>
  <c r="AH16" i="12"/>
  <c r="AG29" i="12"/>
  <c r="AH43" i="12"/>
  <c r="AH26" i="12"/>
  <c r="AF24" i="12"/>
  <c r="AG9" i="12"/>
  <c r="AF48" i="12"/>
  <c r="AG43" i="12"/>
  <c r="AF26" i="12"/>
  <c r="AG24" i="12"/>
  <c r="AF9" i="12"/>
  <c r="AH34" i="12"/>
  <c r="AF32" i="12"/>
  <c r="AG25" i="12"/>
  <c r="AH13" i="12"/>
  <c r="AG13" i="12"/>
  <c r="AG48" i="12"/>
  <c r="AF39" i="12"/>
  <c r="AH37" i="12"/>
  <c r="AH14" i="12"/>
  <c r="AH33" i="12"/>
  <c r="AG22" i="12"/>
  <c r="AH7" i="12"/>
  <c r="AG33" i="12"/>
  <c r="AF42" i="12"/>
  <c r="AH35" i="12"/>
  <c r="AH42" i="12"/>
  <c r="AF28" i="12"/>
  <c r="AF27" i="12"/>
  <c r="BU10" i="12"/>
  <c r="CB29" i="12"/>
  <c r="BZ29" i="12" s="1"/>
  <c r="BU35" i="12"/>
  <c r="CB39" i="12"/>
  <c r="AI43" i="12"/>
  <c r="AK43" i="12"/>
  <c r="AJ43" i="12"/>
  <c r="AF7" i="12"/>
  <c r="AK7" i="12"/>
  <c r="AJ7" i="12"/>
  <c r="AI7" i="12"/>
  <c r="CB34" i="12"/>
  <c r="BU14" i="12"/>
  <c r="CB47" i="12"/>
  <c r="CB23" i="12"/>
  <c r="CB48" i="12"/>
  <c r="AI17" i="12"/>
  <c r="AK17" i="12"/>
  <c r="AJ17" i="12"/>
  <c r="AI21" i="12"/>
  <c r="AJ21" i="12"/>
  <c r="AK21" i="12"/>
  <c r="CB44" i="12"/>
  <c r="BZ44" i="12" s="1"/>
  <c r="AG23" i="12"/>
  <c r="AI23" i="12"/>
  <c r="AJ23" i="12"/>
  <c r="AK23" i="12"/>
  <c r="AJ10" i="12"/>
  <c r="AK10" i="12"/>
  <c r="AI10" i="12"/>
  <c r="CB42" i="12"/>
  <c r="BZ42" i="12" s="1"/>
  <c r="AI19" i="12"/>
  <c r="AK19" i="12"/>
  <c r="AJ19" i="12"/>
  <c r="AK15" i="12"/>
  <c r="AI15" i="12"/>
  <c r="AJ15" i="12"/>
  <c r="BU6" i="12"/>
  <c r="AJ49" i="12"/>
  <c r="AK49" i="12"/>
  <c r="AI49" i="12"/>
  <c r="CB14" i="12"/>
  <c r="AF31" i="12"/>
  <c r="AK31" i="12"/>
  <c r="AJ31" i="12"/>
  <c r="AI31" i="12"/>
  <c r="AI18" i="12"/>
  <c r="AJ18" i="12"/>
  <c r="AK18" i="12"/>
  <c r="BU19" i="12"/>
  <c r="BS19" i="12" s="1"/>
  <c r="BU13" i="12"/>
  <c r="BS13" i="12" s="1"/>
  <c r="BU15" i="12"/>
  <c r="AI20" i="12"/>
  <c r="AJ20" i="12"/>
  <c r="AK20" i="12"/>
  <c r="AF12" i="12"/>
  <c r="AK12" i="12"/>
  <c r="AI12" i="12"/>
  <c r="AJ12" i="12"/>
  <c r="AG40" i="12"/>
  <c r="AJ40" i="12"/>
  <c r="AK40" i="12"/>
  <c r="AI40" i="12"/>
  <c r="BU17" i="12"/>
  <c r="CB45" i="12"/>
  <c r="BU49" i="12"/>
  <c r="AJ28" i="12"/>
  <c r="AI28" i="12"/>
  <c r="AK28" i="12"/>
  <c r="AG27" i="12"/>
  <c r="AF14" i="12"/>
  <c r="AJ14" i="12"/>
  <c r="AI14" i="12"/>
  <c r="AK14" i="12"/>
  <c r="CB30" i="12"/>
  <c r="BZ30" i="12" s="1"/>
  <c r="BU20" i="12"/>
  <c r="BS20" i="12" s="1"/>
  <c r="CB27" i="12"/>
  <c r="BZ27" i="12" s="1"/>
  <c r="AK16" i="12"/>
  <c r="AJ16" i="12"/>
  <c r="AI16" i="12"/>
  <c r="CB21" i="12"/>
  <c r="CB35" i="12"/>
  <c r="CB15" i="12"/>
  <c r="BU18" i="12"/>
  <c r="BS18" i="12" s="1"/>
  <c r="BU11" i="12"/>
  <c r="CB50" i="12"/>
  <c r="BZ50" i="12" s="1"/>
  <c r="CB38" i="12"/>
  <c r="BU45" i="12"/>
  <c r="BS45" i="12" s="1"/>
  <c r="CB28" i="12"/>
  <c r="BZ28" i="12" s="1"/>
  <c r="AI45" i="12"/>
  <c r="AJ45" i="12"/>
  <c r="AK45" i="12"/>
  <c r="AG39" i="12"/>
  <c r="AJ33" i="12"/>
  <c r="AK33" i="12"/>
  <c r="AI33" i="12"/>
  <c r="AJ37" i="12"/>
  <c r="AK37" i="12"/>
  <c r="AI37" i="12"/>
  <c r="AK41" i="12"/>
  <c r="AJ41" i="12"/>
  <c r="AI41" i="12"/>
  <c r="CB17" i="12"/>
  <c r="BZ17" i="12" s="1"/>
  <c r="BU24" i="12"/>
  <c r="BS24" i="12" s="1"/>
  <c r="AF50" i="12"/>
  <c r="BU25" i="12"/>
  <c r="BU33" i="12"/>
  <c r="CB12" i="12"/>
  <c r="CB19" i="12"/>
  <c r="CB10" i="12"/>
  <c r="CB7" i="12"/>
  <c r="BZ7" i="12" s="1"/>
  <c r="AF38" i="12"/>
  <c r="AI38" i="12"/>
  <c r="AK38" i="12"/>
  <c r="AJ38" i="12"/>
  <c r="BU41" i="12"/>
  <c r="BU9" i="12"/>
  <c r="BS9" i="12" s="1"/>
  <c r="BU12" i="12"/>
  <c r="BS12" i="12" s="1"/>
  <c r="AF6" i="12"/>
  <c r="AK6" i="12"/>
  <c r="AJ6" i="12"/>
  <c r="AI6" i="12"/>
  <c r="AG8" i="12"/>
  <c r="AJ8" i="12"/>
  <c r="AK8" i="12"/>
  <c r="AI8" i="12"/>
  <c r="AK11" i="12"/>
  <c r="AI11" i="12"/>
  <c r="AJ11" i="12"/>
  <c r="CB43" i="12"/>
  <c r="BU40" i="12"/>
  <c r="BS40" i="12" s="1"/>
  <c r="AI26" i="12"/>
  <c r="AJ26" i="12"/>
  <c r="AK26" i="12"/>
  <c r="BU46" i="12"/>
  <c r="BS46" i="12" s="1"/>
  <c r="CB26" i="12"/>
  <c r="CB16" i="12"/>
  <c r="AH32" i="12"/>
  <c r="AG35" i="12"/>
  <c r="BU37" i="12"/>
  <c r="CB31" i="12"/>
  <c r="BZ31" i="12" s="1"/>
  <c r="CB49" i="12"/>
  <c r="CB24" i="12"/>
  <c r="AJ24" i="12"/>
  <c r="AK24" i="12"/>
  <c r="AI24" i="12"/>
  <c r="AK27" i="12"/>
  <c r="AJ27" i="12"/>
  <c r="AI27" i="12"/>
  <c r="BU32" i="12"/>
  <c r="AJ42" i="12"/>
  <c r="AI42" i="12"/>
  <c r="AK42" i="12"/>
  <c r="BU48" i="12"/>
  <c r="BS48" i="12" s="1"/>
  <c r="BU30" i="12"/>
  <c r="BS30" i="12" s="1"/>
  <c r="AG6" i="12"/>
  <c r="AH47" i="12"/>
  <c r="AK47" i="12"/>
  <c r="AJ47" i="12"/>
  <c r="AI47" i="12"/>
  <c r="AI34" i="12"/>
  <c r="AK34" i="12"/>
  <c r="AJ34" i="12"/>
  <c r="CB40" i="12"/>
  <c r="AF36" i="12"/>
  <c r="AK36" i="12"/>
  <c r="AI36" i="12"/>
  <c r="AJ36" i="12"/>
  <c r="BU42" i="12"/>
  <c r="CB41" i="12"/>
  <c r="BZ41" i="12" s="1"/>
  <c r="AH36" i="12"/>
  <c r="AK39" i="12"/>
  <c r="AJ39" i="12"/>
  <c r="AI39" i="12"/>
  <c r="BU36" i="12"/>
  <c r="BS36" i="12" s="1"/>
  <c r="AJ50" i="12"/>
  <c r="AK50" i="12"/>
  <c r="AI50" i="12"/>
  <c r="BU44" i="12"/>
  <c r="BU31" i="12"/>
  <c r="AJ9" i="12"/>
  <c r="AK9" i="12"/>
  <c r="AI9" i="12"/>
  <c r="AI13" i="12"/>
  <c r="AK13" i="12"/>
  <c r="AJ13" i="12"/>
  <c r="AF10" i="12"/>
  <c r="CB13" i="12"/>
  <c r="BU27" i="12"/>
  <c r="AH19" i="12"/>
  <c r="AH15" i="12"/>
  <c r="BU21" i="12"/>
  <c r="BU16" i="12"/>
  <c r="BU23" i="12"/>
  <c r="BS23" i="12" s="1"/>
  <c r="AF49" i="12"/>
  <c r="AF22" i="12"/>
  <c r="AJ22" i="12"/>
  <c r="AK22" i="12"/>
  <c r="AI22" i="12"/>
  <c r="CB46" i="12"/>
  <c r="BZ46" i="12" s="1"/>
  <c r="AH25" i="12"/>
  <c r="AJ25" i="12"/>
  <c r="AK25" i="12"/>
  <c r="AI25" i="12"/>
  <c r="AI29" i="12"/>
  <c r="AJ29" i="12"/>
  <c r="AK29" i="12"/>
  <c r="AH18" i="12"/>
  <c r="AF17" i="12"/>
  <c r="AG21" i="12"/>
  <c r="CB22" i="12"/>
  <c r="BZ22" i="12" s="1"/>
  <c r="CB25" i="12"/>
  <c r="BU39" i="12"/>
  <c r="BS39" i="12" s="1"/>
  <c r="BU7" i="12"/>
  <c r="BS7" i="12" s="1"/>
  <c r="AH20" i="12"/>
  <c r="AH23" i="12"/>
  <c r="AG10" i="12"/>
  <c r="CB33" i="12"/>
  <c r="CB32" i="12"/>
  <c r="CB6" i="12"/>
  <c r="BZ6" i="12" s="1"/>
  <c r="AK48" i="12"/>
  <c r="AI48" i="12"/>
  <c r="AJ48" i="12"/>
  <c r="AF19" i="12"/>
  <c r="AF44" i="12"/>
  <c r="AJ44" i="12"/>
  <c r="AI44" i="12"/>
  <c r="AK44" i="12"/>
  <c r="AG15" i="12"/>
  <c r="BU29" i="12"/>
  <c r="BU43" i="12"/>
  <c r="BS43" i="12" s="1"/>
  <c r="CB9" i="12"/>
  <c r="AF40" i="12"/>
  <c r="AF30" i="12"/>
  <c r="AK30" i="12"/>
  <c r="AJ30" i="12"/>
  <c r="AI30" i="12"/>
  <c r="BU26" i="12"/>
  <c r="AG49" i="12"/>
  <c r="CB20" i="12"/>
  <c r="BZ20" i="12" s="1"/>
  <c r="AK32" i="12"/>
  <c r="AJ32" i="12"/>
  <c r="AI32" i="12"/>
  <c r="AK35" i="12"/>
  <c r="AJ35" i="12"/>
  <c r="AI35" i="12"/>
  <c r="CB36" i="12"/>
  <c r="BZ36" i="12" s="1"/>
  <c r="AG28" i="12"/>
  <c r="AH31" i="12"/>
  <c r="AG18" i="12"/>
  <c r="BU22" i="12"/>
  <c r="BS22" i="12" s="1"/>
  <c r="CB37" i="12"/>
  <c r="AH17" i="12"/>
  <c r="AF21" i="12"/>
  <c r="AF46" i="12"/>
  <c r="AJ46" i="12"/>
  <c r="AK46" i="12"/>
  <c r="AI46" i="12"/>
  <c r="AF20" i="12"/>
  <c r="AF23" i="12"/>
  <c r="AH10" i="12"/>
  <c r="AF16" i="12"/>
  <c r="AG19" i="12"/>
  <c r="AG12" i="12"/>
  <c r="AF15" i="12"/>
  <c r="BU50" i="12"/>
  <c r="BU38" i="12"/>
  <c r="CB18" i="12"/>
  <c r="BZ18" i="12" s="1"/>
  <c r="BU28" i="12"/>
  <c r="CB8" i="12"/>
  <c r="BZ8" i="12" s="1"/>
  <c r="BU8" i="12"/>
  <c r="BU34" i="12"/>
  <c r="CB11" i="12"/>
  <c r="BU47" i="12"/>
  <c r="M5" i="1"/>
  <c r="M3" i="1" s="1"/>
  <c r="BT28" i="12" l="1"/>
  <c r="BP28" i="12"/>
  <c r="BR28" i="12"/>
  <c r="BO28" i="12"/>
  <c r="BQ28" i="12"/>
  <c r="BT11" i="12"/>
  <c r="BR11" i="12"/>
  <c r="BP11" i="12"/>
  <c r="BO11" i="12"/>
  <c r="BQ11" i="12"/>
  <c r="BT50" i="12"/>
  <c r="BO50" i="12"/>
  <c r="BP50" i="12"/>
  <c r="BR50" i="12"/>
  <c r="BQ50" i="12"/>
  <c r="BT34" i="12"/>
  <c r="BR34" i="12"/>
  <c r="BP34" i="12"/>
  <c r="BO34" i="12"/>
  <c r="BQ34" i="12"/>
  <c r="BX8" i="12"/>
  <c r="BV8" i="12"/>
  <c r="CA8" i="12"/>
  <c r="BY8" i="12"/>
  <c r="BW8" i="12"/>
  <c r="BT26" i="12"/>
  <c r="BR26" i="12"/>
  <c r="BP26" i="12"/>
  <c r="BO26" i="12"/>
  <c r="BQ26" i="12"/>
  <c r="BP29" i="12"/>
  <c r="BT29" i="12"/>
  <c r="BO29" i="12"/>
  <c r="BR29" i="12"/>
  <c r="BQ29" i="12"/>
  <c r="BP7" i="12"/>
  <c r="BO7" i="12"/>
  <c r="BR7" i="12"/>
  <c r="BT7" i="12"/>
  <c r="BQ7" i="12"/>
  <c r="BQ32" i="12"/>
  <c r="BR32" i="12"/>
  <c r="BP32" i="12"/>
  <c r="BO32" i="12"/>
  <c r="BT32" i="12"/>
  <c r="CA49" i="12"/>
  <c r="BY49" i="12"/>
  <c r="BV49" i="12"/>
  <c r="BW49" i="12"/>
  <c r="BX49" i="12"/>
  <c r="BO12" i="12"/>
  <c r="BT12" i="12"/>
  <c r="BP12" i="12"/>
  <c r="BR12" i="12"/>
  <c r="BQ12" i="12"/>
  <c r="BV10" i="12"/>
  <c r="CA10" i="12"/>
  <c r="BW10" i="12"/>
  <c r="BY10" i="12"/>
  <c r="BX10" i="12"/>
  <c r="BW50" i="12"/>
  <c r="BV50" i="12"/>
  <c r="BY50" i="12"/>
  <c r="CA50" i="12"/>
  <c r="BX50" i="12"/>
  <c r="BO6" i="12"/>
  <c r="BP6" i="12"/>
  <c r="BT6" i="12"/>
  <c r="BR6" i="12"/>
  <c r="BQ6" i="12"/>
  <c r="BY47" i="12"/>
  <c r="CA47" i="12"/>
  <c r="BV47" i="12"/>
  <c r="BW47" i="12"/>
  <c r="BX47" i="12"/>
  <c r="BS26" i="12"/>
  <c r="BS6" i="12"/>
  <c r="CA19" i="12"/>
  <c r="BY19" i="12"/>
  <c r="BV19" i="12"/>
  <c r="BW19" i="12"/>
  <c r="BX19" i="12"/>
  <c r="BP47" i="12"/>
  <c r="BR47" i="12"/>
  <c r="BT47" i="12"/>
  <c r="BO47" i="12"/>
  <c r="BQ47" i="12"/>
  <c r="CA6" i="12"/>
  <c r="BW6" i="12"/>
  <c r="BV6" i="12"/>
  <c r="BY6" i="12"/>
  <c r="BX6" i="12"/>
  <c r="BW25" i="12"/>
  <c r="BV25" i="12"/>
  <c r="CA25" i="12"/>
  <c r="BY25" i="12"/>
  <c r="BX25" i="12"/>
  <c r="BX13" i="12"/>
  <c r="BY13" i="12"/>
  <c r="BV13" i="12"/>
  <c r="CA13" i="12"/>
  <c r="BW13" i="12"/>
  <c r="BP31" i="12"/>
  <c r="BT31" i="12"/>
  <c r="BR31" i="12"/>
  <c r="BO31" i="12"/>
  <c r="BQ31" i="12"/>
  <c r="BZ40" i="12"/>
  <c r="BV40" i="12"/>
  <c r="BY40" i="12"/>
  <c r="BW40" i="12"/>
  <c r="CA40" i="12"/>
  <c r="BX40" i="12"/>
  <c r="BP37" i="12"/>
  <c r="BR37" i="12"/>
  <c r="BO37" i="12"/>
  <c r="BT37" i="12"/>
  <c r="BQ37" i="12"/>
  <c r="BP41" i="12"/>
  <c r="BO41" i="12"/>
  <c r="BT41" i="12"/>
  <c r="BR41" i="12"/>
  <c r="BQ41" i="12"/>
  <c r="BV12" i="12"/>
  <c r="CA12" i="12"/>
  <c r="BY12" i="12"/>
  <c r="BW12" i="12"/>
  <c r="BX12" i="12"/>
  <c r="BT18" i="12"/>
  <c r="BR18" i="12"/>
  <c r="BP18" i="12"/>
  <c r="BO18" i="12"/>
  <c r="BQ18" i="12"/>
  <c r="BO20" i="12"/>
  <c r="BR20" i="12"/>
  <c r="BP20" i="12"/>
  <c r="BT20" i="12"/>
  <c r="BQ20" i="12"/>
  <c r="BP15" i="12"/>
  <c r="BT15" i="12"/>
  <c r="BO15" i="12"/>
  <c r="BR15" i="12"/>
  <c r="BQ15" i="12"/>
  <c r="CA34" i="12"/>
  <c r="BY34" i="12"/>
  <c r="BV34" i="12"/>
  <c r="BW34" i="12"/>
  <c r="BX34" i="12"/>
  <c r="BY39" i="12"/>
  <c r="BV39" i="12"/>
  <c r="BW39" i="12"/>
  <c r="CA39" i="12"/>
  <c r="BX39" i="12"/>
  <c r="BS50" i="12"/>
  <c r="BZ39" i="12"/>
  <c r="BS29" i="12"/>
  <c r="BZ19" i="12"/>
  <c r="BP39" i="12"/>
  <c r="BT39" i="12"/>
  <c r="BR39" i="12"/>
  <c r="BO39" i="12"/>
  <c r="BQ39" i="12"/>
  <c r="BO14" i="12"/>
  <c r="BP14" i="12"/>
  <c r="BR14" i="12"/>
  <c r="BT14" i="12"/>
  <c r="BQ14" i="12"/>
  <c r="BV18" i="12"/>
  <c r="BY18" i="12"/>
  <c r="CA18" i="12"/>
  <c r="BW18" i="12"/>
  <c r="BX18" i="12"/>
  <c r="BZ37" i="12"/>
  <c r="BY37" i="12"/>
  <c r="BV37" i="12"/>
  <c r="CA37" i="12"/>
  <c r="BW37" i="12"/>
  <c r="BX37" i="12"/>
  <c r="BO38" i="12"/>
  <c r="BR38" i="12"/>
  <c r="BP38" i="12"/>
  <c r="BT38" i="12"/>
  <c r="BQ38" i="12"/>
  <c r="BO22" i="12"/>
  <c r="BP22" i="12"/>
  <c r="BT22" i="12"/>
  <c r="BR22" i="12"/>
  <c r="BQ22" i="12"/>
  <c r="CA32" i="12"/>
  <c r="BY32" i="12"/>
  <c r="BW32" i="12"/>
  <c r="BV32" i="12"/>
  <c r="BX32" i="12"/>
  <c r="BX22" i="12"/>
  <c r="CA22" i="12"/>
  <c r="BV22" i="12"/>
  <c r="BW22" i="12"/>
  <c r="BY22" i="12"/>
  <c r="BO44" i="12"/>
  <c r="BP44" i="12"/>
  <c r="BT44" i="12"/>
  <c r="BR44" i="12"/>
  <c r="BQ44" i="12"/>
  <c r="BR30" i="12"/>
  <c r="BT30" i="12"/>
  <c r="BO30" i="12"/>
  <c r="BP30" i="12"/>
  <c r="BQ30" i="12"/>
  <c r="BQ40" i="12"/>
  <c r="BO40" i="12"/>
  <c r="BP40" i="12"/>
  <c r="BT40" i="12"/>
  <c r="BR40" i="12"/>
  <c r="BS33" i="12"/>
  <c r="BR33" i="12"/>
  <c r="BP33" i="12"/>
  <c r="BT33" i="12"/>
  <c r="BO33" i="12"/>
  <c r="BQ33" i="12"/>
  <c r="BW15" i="12"/>
  <c r="BY15" i="12"/>
  <c r="BV15" i="12"/>
  <c r="CA15" i="12"/>
  <c r="BX15" i="12"/>
  <c r="BX30" i="12"/>
  <c r="BW30" i="12"/>
  <c r="CA30" i="12"/>
  <c r="BV30" i="12"/>
  <c r="BY30" i="12"/>
  <c r="BR13" i="12"/>
  <c r="BP13" i="12"/>
  <c r="BO13" i="12"/>
  <c r="BT13" i="12"/>
  <c r="BQ13" i="12"/>
  <c r="BO35" i="12"/>
  <c r="BP35" i="12"/>
  <c r="BT35" i="12"/>
  <c r="BR35" i="12"/>
  <c r="BQ35" i="12"/>
  <c r="BZ13" i="12"/>
  <c r="BS28" i="12"/>
  <c r="BZ10" i="12"/>
  <c r="BS35" i="12"/>
  <c r="BZ49" i="12"/>
  <c r="BZ33" i="12"/>
  <c r="CA33" i="12"/>
  <c r="BW33" i="12"/>
  <c r="BV33" i="12"/>
  <c r="BY33" i="12"/>
  <c r="BX33" i="12"/>
  <c r="BP23" i="12"/>
  <c r="BR23" i="12"/>
  <c r="BO23" i="12"/>
  <c r="BT23" i="12"/>
  <c r="BQ23" i="12"/>
  <c r="CA41" i="12"/>
  <c r="BV41" i="12"/>
  <c r="BW41" i="12"/>
  <c r="BY41" i="12"/>
  <c r="BX41" i="12"/>
  <c r="BQ48" i="12"/>
  <c r="BP48" i="12"/>
  <c r="BO48" i="12"/>
  <c r="BR48" i="12"/>
  <c r="BT48" i="12"/>
  <c r="BV43" i="12"/>
  <c r="BW43" i="12"/>
  <c r="BY43" i="12"/>
  <c r="CA43" i="12"/>
  <c r="BX43" i="12"/>
  <c r="BS25" i="12"/>
  <c r="BR25" i="12"/>
  <c r="BT25" i="12"/>
  <c r="BP25" i="12"/>
  <c r="BO25" i="12"/>
  <c r="BQ25" i="12"/>
  <c r="BV35" i="12"/>
  <c r="BW35" i="12"/>
  <c r="BY35" i="12"/>
  <c r="CA35" i="12"/>
  <c r="BX35" i="12"/>
  <c r="BS49" i="12"/>
  <c r="BT49" i="12"/>
  <c r="BO49" i="12"/>
  <c r="BR49" i="12"/>
  <c r="BP49" i="12"/>
  <c r="BQ49" i="12"/>
  <c r="BO19" i="12"/>
  <c r="BP19" i="12"/>
  <c r="BT19" i="12"/>
  <c r="BR19" i="12"/>
  <c r="BQ19" i="12"/>
  <c r="BX14" i="12"/>
  <c r="BY14" i="12"/>
  <c r="BV14" i="12"/>
  <c r="CA14" i="12"/>
  <c r="BW14" i="12"/>
  <c r="BY29" i="12"/>
  <c r="CA29" i="12"/>
  <c r="BV29" i="12"/>
  <c r="BW29" i="12"/>
  <c r="BX29" i="12"/>
  <c r="BZ12" i="12"/>
  <c r="BS32" i="12"/>
  <c r="BZ34" i="12"/>
  <c r="BZ47" i="12"/>
  <c r="BS34" i="12"/>
  <c r="BR9" i="12"/>
  <c r="BT9" i="12"/>
  <c r="BO9" i="12"/>
  <c r="BP9" i="12"/>
  <c r="BQ9" i="12"/>
  <c r="CA11" i="12"/>
  <c r="BW11" i="12"/>
  <c r="BV11" i="12"/>
  <c r="BY11" i="12"/>
  <c r="BX11" i="12"/>
  <c r="BQ16" i="12"/>
  <c r="BT16" i="12"/>
  <c r="BR16" i="12"/>
  <c r="BP16" i="12"/>
  <c r="BO16" i="12"/>
  <c r="BT42" i="12"/>
  <c r="BO42" i="12"/>
  <c r="BR42" i="12"/>
  <c r="BP42" i="12"/>
  <c r="BQ42" i="12"/>
  <c r="BV16" i="12"/>
  <c r="BW16" i="12"/>
  <c r="CA16" i="12"/>
  <c r="BY16" i="12"/>
  <c r="BX16" i="12"/>
  <c r="BV28" i="12"/>
  <c r="BY28" i="12"/>
  <c r="BW28" i="12"/>
  <c r="CA28" i="12"/>
  <c r="BX28" i="12"/>
  <c r="BZ21" i="12"/>
  <c r="BW21" i="12"/>
  <c r="CA21" i="12"/>
  <c r="BY21" i="12"/>
  <c r="BV21" i="12"/>
  <c r="BX21" i="12"/>
  <c r="BY45" i="12"/>
  <c r="BV45" i="12"/>
  <c r="CA45" i="12"/>
  <c r="BW45" i="12"/>
  <c r="BX45" i="12"/>
  <c r="BS10" i="12"/>
  <c r="BT10" i="12"/>
  <c r="BO10" i="12"/>
  <c r="BP10" i="12"/>
  <c r="BR10" i="12"/>
  <c r="BQ10" i="12"/>
  <c r="BS31" i="12"/>
  <c r="BS37" i="12"/>
  <c r="BS44" i="12"/>
  <c r="BZ16" i="12"/>
  <c r="BZ43" i="12"/>
  <c r="BS15" i="12"/>
  <c r="BS16" i="12"/>
  <c r="BZ35" i="12"/>
  <c r="BV27" i="12"/>
  <c r="CA27" i="12"/>
  <c r="BW27" i="12"/>
  <c r="BY27" i="12"/>
  <c r="BX27" i="12"/>
  <c r="BQ8" i="12"/>
  <c r="BR8" i="12"/>
  <c r="BO8" i="12"/>
  <c r="BT8" i="12"/>
  <c r="BP8" i="12"/>
  <c r="BW20" i="12"/>
  <c r="CA20" i="12"/>
  <c r="BY20" i="12"/>
  <c r="BV20" i="12"/>
  <c r="BX20" i="12"/>
  <c r="CA9" i="12"/>
  <c r="BW9" i="12"/>
  <c r="BY9" i="12"/>
  <c r="BV9" i="12"/>
  <c r="BX9" i="12"/>
  <c r="BX46" i="12"/>
  <c r="BY46" i="12"/>
  <c r="CA46" i="12"/>
  <c r="BW46" i="12"/>
  <c r="BV46" i="12"/>
  <c r="BT21" i="12"/>
  <c r="BO21" i="12"/>
  <c r="BP21" i="12"/>
  <c r="BR21" i="12"/>
  <c r="BQ21" i="12"/>
  <c r="BX26" i="12"/>
  <c r="BW26" i="12"/>
  <c r="BV26" i="12"/>
  <c r="CA26" i="12"/>
  <c r="BY26" i="12"/>
  <c r="BQ24" i="12"/>
  <c r="BR24" i="12"/>
  <c r="BP24" i="12"/>
  <c r="BO24" i="12"/>
  <c r="BT24" i="12"/>
  <c r="BR45" i="12"/>
  <c r="BP45" i="12"/>
  <c r="BT45" i="12"/>
  <c r="BO45" i="12"/>
  <c r="BQ45" i="12"/>
  <c r="BS17" i="12"/>
  <c r="BO17" i="12"/>
  <c r="BR17" i="12"/>
  <c r="BT17" i="12"/>
  <c r="BP17" i="12"/>
  <c r="BQ17" i="12"/>
  <c r="BZ48" i="12"/>
  <c r="CA48" i="12"/>
  <c r="BY48" i="12"/>
  <c r="BV48" i="12"/>
  <c r="BW48" i="12"/>
  <c r="BX48" i="12"/>
  <c r="BS14" i="12"/>
  <c r="BZ14" i="12"/>
  <c r="BZ11" i="12"/>
  <c r="BZ9" i="12"/>
  <c r="BZ25" i="12"/>
  <c r="BS41" i="12"/>
  <c r="BS42" i="12"/>
  <c r="BS38" i="12"/>
  <c r="BS11" i="12"/>
  <c r="BP27" i="12"/>
  <c r="BR27" i="12"/>
  <c r="BT27" i="12"/>
  <c r="BO27" i="12"/>
  <c r="BQ27" i="12"/>
  <c r="BX31" i="12"/>
  <c r="BY31" i="12"/>
  <c r="BW31" i="12"/>
  <c r="CA31" i="12"/>
  <c r="BV31" i="12"/>
  <c r="BX36" i="12"/>
  <c r="BY36" i="12"/>
  <c r="BV36" i="12"/>
  <c r="BW36" i="12"/>
  <c r="CA36" i="12"/>
  <c r="BO43" i="12"/>
  <c r="BP43" i="12"/>
  <c r="BR43" i="12"/>
  <c r="BT43" i="12"/>
  <c r="BQ43" i="12"/>
  <c r="BO36" i="12"/>
  <c r="BT36" i="12"/>
  <c r="BP36" i="12"/>
  <c r="BR36" i="12"/>
  <c r="BQ36" i="12"/>
  <c r="BZ24" i="12"/>
  <c r="BV24" i="12"/>
  <c r="BY24" i="12"/>
  <c r="BW24" i="12"/>
  <c r="CA24" i="12"/>
  <c r="BX24" i="12"/>
  <c r="BO46" i="12"/>
  <c r="BT46" i="12"/>
  <c r="BR46" i="12"/>
  <c r="BP46" i="12"/>
  <c r="BQ46" i="12"/>
  <c r="BW7" i="12"/>
  <c r="CA7" i="12"/>
  <c r="BY7" i="12"/>
  <c r="BV7" i="12"/>
  <c r="BX7" i="12"/>
  <c r="CA17" i="12"/>
  <c r="BW17" i="12"/>
  <c r="BY17" i="12"/>
  <c r="BV17" i="12"/>
  <c r="BX17" i="12"/>
  <c r="BX38" i="12"/>
  <c r="BV38" i="12"/>
  <c r="CA38" i="12"/>
  <c r="BY38" i="12"/>
  <c r="BW38" i="12"/>
  <c r="BX42" i="12"/>
  <c r="BV42" i="12"/>
  <c r="CA42" i="12"/>
  <c r="BW42" i="12"/>
  <c r="BY42" i="12"/>
  <c r="BV44" i="12"/>
  <c r="CA44" i="12"/>
  <c r="BW44" i="12"/>
  <c r="BY44" i="12"/>
  <c r="BX44" i="12"/>
  <c r="BX23" i="12"/>
  <c r="BY23" i="12"/>
  <c r="BW23" i="12"/>
  <c r="CA23" i="12"/>
  <c r="BV23" i="12"/>
  <c r="BZ45" i="12"/>
  <c r="BZ38" i="12"/>
  <c r="BZ26" i="12"/>
  <c r="BS21" i="12"/>
  <c r="BS47" i="12"/>
  <c r="BZ23" i="12"/>
  <c r="BS27" i="12"/>
  <c r="BZ15" i="12"/>
  <c r="BZ32" i="12"/>
  <c r="BS8" i="12"/>
  <c r="AE33" i="12"/>
  <c r="AE36" i="12"/>
  <c r="AC36" i="12" s="1"/>
  <c r="CB3" i="1"/>
  <c r="BU3" i="1"/>
  <c r="BN3" i="1"/>
  <c r="AQ3" i="1"/>
  <c r="AC3" i="1"/>
  <c r="BN5" i="12"/>
  <c r="CB5" i="12"/>
  <c r="BU5" i="12"/>
  <c r="AS21" i="12"/>
  <c r="AQ21" i="12" s="1"/>
  <c r="AE34" i="12"/>
  <c r="AE48" i="12"/>
  <c r="AC48" i="12" s="1"/>
  <c r="AE21" i="12"/>
  <c r="AE29" i="12"/>
  <c r="AE16" i="12"/>
  <c r="AE50" i="12"/>
  <c r="AE43" i="12"/>
  <c r="AC43" i="12" s="1"/>
  <c r="AS20" i="12"/>
  <c r="AE18" i="12"/>
  <c r="AE37" i="12"/>
  <c r="AE10" i="12"/>
  <c r="AE20" i="12"/>
  <c r="AS31" i="12"/>
  <c r="AS40" i="12"/>
  <c r="AQ40" i="12" s="1"/>
  <c r="AS7" i="12"/>
  <c r="AS19" i="12"/>
  <c r="AQ19" i="12" s="1"/>
  <c r="AS24" i="12"/>
  <c r="AQ24" i="12" s="1"/>
  <c r="AS48" i="12"/>
  <c r="AS26" i="12"/>
  <c r="AS22" i="12"/>
  <c r="AS9" i="12"/>
  <c r="AE7" i="12"/>
  <c r="AC7" i="12" s="1"/>
  <c r="AE45" i="12"/>
  <c r="AC45" i="12" s="1"/>
  <c r="AS11" i="12"/>
  <c r="AQ11" i="12" s="1"/>
  <c r="AS34" i="12"/>
  <c r="AS29" i="12"/>
  <c r="AS43" i="12"/>
  <c r="AE49" i="12"/>
  <c r="AS6" i="12"/>
  <c r="AE6" i="12"/>
  <c r="AC6" i="12" s="1"/>
  <c r="AE17" i="12"/>
  <c r="AE38" i="12"/>
  <c r="AC38" i="12" s="1"/>
  <c r="AE12" i="12"/>
  <c r="AE23" i="12"/>
  <c r="AE27" i="12"/>
  <c r="AE22" i="12"/>
  <c r="AE28" i="12"/>
  <c r="AE26" i="12"/>
  <c r="AE14" i="12"/>
  <c r="AC14" i="12" s="1"/>
  <c r="AE42" i="12"/>
  <c r="AE30" i="12"/>
  <c r="AC30" i="12" s="1"/>
  <c r="AS18" i="12"/>
  <c r="AE11" i="12"/>
  <c r="AC11" i="12" s="1"/>
  <c r="AE41" i="12"/>
  <c r="AC41" i="12" s="1"/>
  <c r="AS44" i="12"/>
  <c r="AS27" i="12"/>
  <c r="AE9" i="12"/>
  <c r="AC9" i="12" s="1"/>
  <c r="AE19" i="12"/>
  <c r="AS12" i="12"/>
  <c r="AQ12" i="12" s="1"/>
  <c r="O5" i="1"/>
  <c r="O3" i="1" s="1"/>
  <c r="AE25" i="12"/>
  <c r="AE35" i="12"/>
  <c r="AS14" i="12"/>
  <c r="AQ14" i="12" s="1"/>
  <c r="AS45" i="12"/>
  <c r="AQ45" i="12" s="1"/>
  <c r="AS38" i="12"/>
  <c r="AQ38" i="12" s="1"/>
  <c r="AS16" i="12"/>
  <c r="AQ16" i="12" s="1"/>
  <c r="AS15" i="12"/>
  <c r="AQ15" i="12" s="1"/>
  <c r="AS50" i="12"/>
  <c r="AE24" i="12"/>
  <c r="AS39" i="12"/>
  <c r="AS33" i="12"/>
  <c r="AS47" i="12"/>
  <c r="AS30" i="12"/>
  <c r="AE32" i="12"/>
  <c r="AE40" i="12"/>
  <c r="AC40" i="12" s="1"/>
  <c r="AE31" i="12"/>
  <c r="AC31" i="12" s="1"/>
  <c r="AS23" i="12"/>
  <c r="AQ23" i="12" s="1"/>
  <c r="AS37" i="12"/>
  <c r="AS32" i="12"/>
  <c r="AQ32" i="12" s="1"/>
  <c r="AS8" i="12"/>
  <c r="AQ8" i="12" s="1"/>
  <c r="AS46" i="12"/>
  <c r="AQ46" i="12" s="1"/>
  <c r="AS49" i="12"/>
  <c r="AQ49" i="12" s="1"/>
  <c r="AS13" i="12"/>
  <c r="AS42" i="12"/>
  <c r="AS41" i="12"/>
  <c r="AS17" i="12"/>
  <c r="AE44" i="12"/>
  <c r="AC44" i="12" s="1"/>
  <c r="AE8" i="12"/>
  <c r="AC8" i="12" s="1"/>
  <c r="AS25" i="12"/>
  <c r="AQ25" i="12" s="1"/>
  <c r="AS28" i="12"/>
  <c r="AQ28" i="12" s="1"/>
  <c r="AS35" i="12"/>
  <c r="AL5" i="12"/>
  <c r="AJ5" i="12" s="1"/>
  <c r="AE15" i="12"/>
  <c r="AE47" i="12"/>
  <c r="AE39" i="12"/>
  <c r="AE46" i="12"/>
  <c r="AC46" i="12" s="1"/>
  <c r="AE13" i="12"/>
  <c r="AC13" i="12" s="1"/>
  <c r="AS10" i="12"/>
  <c r="AS36" i="12"/>
  <c r="AQ36" i="12" s="1"/>
  <c r="AQ42" i="12" l="1"/>
  <c r="AP42" i="12"/>
  <c r="AM42" i="12"/>
  <c r="AN42" i="12"/>
  <c r="AR42" i="12"/>
  <c r="AO42" i="12"/>
  <c r="Z47" i="12"/>
  <c r="AD47" i="12"/>
  <c r="Y47" i="12"/>
  <c r="AB47" i="12"/>
  <c r="AA47" i="12"/>
  <c r="AR17" i="12"/>
  <c r="AP17" i="12"/>
  <c r="AN17" i="12"/>
  <c r="AM17" i="12"/>
  <c r="AO17" i="12"/>
  <c r="AN37" i="12"/>
  <c r="AM37" i="12"/>
  <c r="AR37" i="12"/>
  <c r="AP37" i="12"/>
  <c r="AO37" i="12"/>
  <c r="AN39" i="12"/>
  <c r="AP39" i="12"/>
  <c r="AM39" i="12"/>
  <c r="AR39" i="12"/>
  <c r="AO39" i="12"/>
  <c r="AD35" i="12"/>
  <c r="AB35" i="12"/>
  <c r="Z35" i="12"/>
  <c r="Y35" i="12"/>
  <c r="AA35" i="12"/>
  <c r="AM44" i="12"/>
  <c r="AP44" i="12"/>
  <c r="AR44" i="12"/>
  <c r="AN44" i="12"/>
  <c r="AO44" i="12"/>
  <c r="AC28" i="12"/>
  <c r="Y28" i="12"/>
  <c r="AB28" i="12"/>
  <c r="Z28" i="12"/>
  <c r="AD28" i="12"/>
  <c r="AA28" i="12"/>
  <c r="AP6" i="12"/>
  <c r="AN6" i="12"/>
  <c r="AR6" i="12"/>
  <c r="AM6" i="12"/>
  <c r="AO6" i="12"/>
  <c r="AP9" i="12"/>
  <c r="AR9" i="12"/>
  <c r="AN9" i="12"/>
  <c r="AM9" i="12"/>
  <c r="AO9" i="12"/>
  <c r="AN31" i="12"/>
  <c r="AM31" i="12"/>
  <c r="AP31" i="12"/>
  <c r="AR31" i="12"/>
  <c r="AO31" i="12"/>
  <c r="AA16" i="12"/>
  <c r="AB16" i="12"/>
  <c r="Y16" i="12"/>
  <c r="AD16" i="12"/>
  <c r="Z16" i="12"/>
  <c r="AA33" i="12"/>
  <c r="Y33" i="12"/>
  <c r="AD33" i="12"/>
  <c r="Z33" i="12"/>
  <c r="AB33" i="12"/>
  <c r="Z15" i="12"/>
  <c r="AB15" i="12"/>
  <c r="AD15" i="12"/>
  <c r="Y15" i="12"/>
  <c r="AA15" i="12"/>
  <c r="AN23" i="12"/>
  <c r="AR23" i="12"/>
  <c r="AM23" i="12"/>
  <c r="AP23" i="12"/>
  <c r="AO23" i="12"/>
  <c r="AA24" i="12"/>
  <c r="Z24" i="12"/>
  <c r="AB24" i="12"/>
  <c r="Y24" i="12"/>
  <c r="AD24" i="12"/>
  <c r="AC25" i="12"/>
  <c r="Y25" i="12"/>
  <c r="AB25" i="12"/>
  <c r="Z25" i="12"/>
  <c r="AD25" i="12"/>
  <c r="AA25" i="12"/>
  <c r="AB41" i="12"/>
  <c r="AD41" i="12"/>
  <c r="Y41" i="12"/>
  <c r="Z41" i="12"/>
  <c r="AA41" i="12"/>
  <c r="Y22" i="12"/>
  <c r="AB22" i="12"/>
  <c r="AD22" i="12"/>
  <c r="Z22" i="12"/>
  <c r="AA22" i="12"/>
  <c r="AB49" i="12"/>
  <c r="Z49" i="12"/>
  <c r="AD49" i="12"/>
  <c r="Y49" i="12"/>
  <c r="AA49" i="12"/>
  <c r="AR22" i="12"/>
  <c r="AN22" i="12"/>
  <c r="AP22" i="12"/>
  <c r="AM22" i="12"/>
  <c r="AO22" i="12"/>
  <c r="AB20" i="12"/>
  <c r="Z20" i="12"/>
  <c r="AD20" i="12"/>
  <c r="Y20" i="12"/>
  <c r="AA20" i="12"/>
  <c r="AD29" i="12"/>
  <c r="Z29" i="12"/>
  <c r="Y29" i="12"/>
  <c r="AB29" i="12"/>
  <c r="AA29" i="12"/>
  <c r="AQ6" i="12"/>
  <c r="AC22" i="12"/>
  <c r="AQ31" i="12"/>
  <c r="Z31" i="12"/>
  <c r="AD31" i="12"/>
  <c r="Y31" i="12"/>
  <c r="AB31" i="12"/>
  <c r="AA31" i="12"/>
  <c r="AQ50" i="12"/>
  <c r="AR50" i="12"/>
  <c r="AM50" i="12"/>
  <c r="AN50" i="12"/>
  <c r="AP50" i="12"/>
  <c r="AO50" i="12"/>
  <c r="AD11" i="12"/>
  <c r="Y11" i="12"/>
  <c r="AB11" i="12"/>
  <c r="Z11" i="12"/>
  <c r="AA11" i="12"/>
  <c r="AD27" i="12"/>
  <c r="AB27" i="12"/>
  <c r="Y27" i="12"/>
  <c r="Z27" i="12"/>
  <c r="AA27" i="12"/>
  <c r="AR43" i="12"/>
  <c r="AN43" i="12"/>
  <c r="AM43" i="12"/>
  <c r="AP43" i="12"/>
  <c r="AO43" i="12"/>
  <c r="AM26" i="12"/>
  <c r="AP26" i="12"/>
  <c r="AN26" i="12"/>
  <c r="AR26" i="12"/>
  <c r="AO26" i="12"/>
  <c r="AC10" i="12"/>
  <c r="Y10" i="12"/>
  <c r="AD10" i="12"/>
  <c r="Z10" i="12"/>
  <c r="AB10" i="12"/>
  <c r="AA10" i="12"/>
  <c r="Y21" i="12"/>
  <c r="AD21" i="12"/>
  <c r="Z21" i="12"/>
  <c r="AB21" i="12"/>
  <c r="AA21" i="12"/>
  <c r="AC49" i="12"/>
  <c r="AQ9" i="12"/>
  <c r="AC35" i="12"/>
  <c r="AP36" i="12"/>
  <c r="AN36" i="12"/>
  <c r="AM36" i="12"/>
  <c r="AR36" i="12"/>
  <c r="AO36" i="12"/>
  <c r="Y40" i="12"/>
  <c r="AD40" i="12"/>
  <c r="Z40" i="12"/>
  <c r="AB40" i="12"/>
  <c r="AA40" i="12"/>
  <c r="AM12" i="12"/>
  <c r="AN12" i="12"/>
  <c r="AP12" i="12"/>
  <c r="AR12" i="12"/>
  <c r="AO12" i="12"/>
  <c r="Z23" i="12"/>
  <c r="AB23" i="12"/>
  <c r="AD23" i="12"/>
  <c r="Y23" i="12"/>
  <c r="AA23" i="12"/>
  <c r="AN29" i="12"/>
  <c r="AR29" i="12"/>
  <c r="AP29" i="12"/>
  <c r="AM29" i="12"/>
  <c r="AO29" i="12"/>
  <c r="AR48" i="12"/>
  <c r="AM48" i="12"/>
  <c r="AP48" i="12"/>
  <c r="AN48" i="12"/>
  <c r="AO48" i="12"/>
  <c r="AA37" i="12"/>
  <c r="AB37" i="12"/>
  <c r="Y37" i="12"/>
  <c r="AD37" i="12"/>
  <c r="Z37" i="12"/>
  <c r="AA48" i="12"/>
  <c r="Y48" i="12"/>
  <c r="AD48" i="12"/>
  <c r="Z48" i="12"/>
  <c r="AB48" i="12"/>
  <c r="AC27" i="12"/>
  <c r="AC15" i="12"/>
  <c r="AC23" i="12"/>
  <c r="AQ44" i="12"/>
  <c r="AR35" i="12"/>
  <c r="AM35" i="12"/>
  <c r="AN35" i="12"/>
  <c r="AP35" i="12"/>
  <c r="AO35" i="12"/>
  <c r="AP13" i="12"/>
  <c r="AM13" i="12"/>
  <c r="AN13" i="12"/>
  <c r="AR13" i="12"/>
  <c r="AO13" i="12"/>
  <c r="AN15" i="12"/>
  <c r="AR15" i="12"/>
  <c r="AP15" i="12"/>
  <c r="AM15" i="12"/>
  <c r="AO15" i="12"/>
  <c r="AQ18" i="12"/>
  <c r="AP18" i="12"/>
  <c r="AN18" i="12"/>
  <c r="AR18" i="12"/>
  <c r="AM18" i="12"/>
  <c r="AO18" i="12"/>
  <c r="AQ10" i="12"/>
  <c r="AM10" i="12"/>
  <c r="AN10" i="12"/>
  <c r="AR10" i="12"/>
  <c r="AP10" i="12"/>
  <c r="AO10" i="12"/>
  <c r="AR28" i="12"/>
  <c r="AP28" i="12"/>
  <c r="AN28" i="12"/>
  <c r="AM28" i="12"/>
  <c r="AO28" i="12"/>
  <c r="AP49" i="12"/>
  <c r="AM49" i="12"/>
  <c r="AR49" i="12"/>
  <c r="AN49" i="12"/>
  <c r="AO49" i="12"/>
  <c r="AA32" i="12"/>
  <c r="AD32" i="12"/>
  <c r="Z32" i="12"/>
  <c r="AB32" i="12"/>
  <c r="Y32" i="12"/>
  <c r="AO16" i="12"/>
  <c r="AP16" i="12"/>
  <c r="AR16" i="12"/>
  <c r="AN16" i="12"/>
  <c r="AM16" i="12"/>
  <c r="AB30" i="12"/>
  <c r="AD30" i="12"/>
  <c r="Z30" i="12"/>
  <c r="Y30" i="12"/>
  <c r="AA30" i="12"/>
  <c r="Z12" i="12"/>
  <c r="AB12" i="12"/>
  <c r="AD12" i="12"/>
  <c r="Y12" i="12"/>
  <c r="AA12" i="12"/>
  <c r="AR34" i="12"/>
  <c r="AN34" i="12"/>
  <c r="AM34" i="12"/>
  <c r="AP34" i="12"/>
  <c r="AO34" i="12"/>
  <c r="AO24" i="12"/>
  <c r="AR24" i="12"/>
  <c r="AN24" i="12"/>
  <c r="AP24" i="12"/>
  <c r="AM24" i="12"/>
  <c r="AC18" i="12"/>
  <c r="AD18" i="12"/>
  <c r="Y18" i="12"/>
  <c r="AB18" i="12"/>
  <c r="Z18" i="12"/>
  <c r="AA18" i="12"/>
  <c r="Z34" i="12"/>
  <c r="AD34" i="12"/>
  <c r="Y34" i="12"/>
  <c r="AB34" i="12"/>
  <c r="AA34" i="12"/>
  <c r="AQ43" i="12"/>
  <c r="AQ22" i="12"/>
  <c r="AC20" i="12"/>
  <c r="AQ17" i="12"/>
  <c r="AC24" i="12"/>
  <c r="AN41" i="12"/>
  <c r="AR41" i="12"/>
  <c r="AM41" i="12"/>
  <c r="AP41" i="12"/>
  <c r="AO41" i="12"/>
  <c r="AR46" i="12"/>
  <c r="AP46" i="12"/>
  <c r="AN46" i="12"/>
  <c r="AM46" i="12"/>
  <c r="AO46" i="12"/>
  <c r="AP30" i="12"/>
  <c r="AM30" i="12"/>
  <c r="AN30" i="12"/>
  <c r="AR30" i="12"/>
  <c r="AO30" i="12"/>
  <c r="AO38" i="12"/>
  <c r="AN38" i="12"/>
  <c r="AP38" i="12"/>
  <c r="AM38" i="12"/>
  <c r="AR38" i="12"/>
  <c r="AD19" i="12"/>
  <c r="AB19" i="12"/>
  <c r="Z19" i="12"/>
  <c r="Y19" i="12"/>
  <c r="AA19" i="12"/>
  <c r="AC42" i="12"/>
  <c r="Z42" i="12"/>
  <c r="Y42" i="12"/>
  <c r="AD42" i="12"/>
  <c r="AB42" i="12"/>
  <c r="AA42" i="12"/>
  <c r="Z38" i="12"/>
  <c r="AB38" i="12"/>
  <c r="Y38" i="12"/>
  <c r="AD38" i="12"/>
  <c r="AA38" i="12"/>
  <c r="AR11" i="12"/>
  <c r="AN11" i="12"/>
  <c r="AM11" i="12"/>
  <c r="AP11" i="12"/>
  <c r="AO11" i="12"/>
  <c r="AR19" i="12"/>
  <c r="AM19" i="12"/>
  <c r="AP19" i="12"/>
  <c r="AN19" i="12"/>
  <c r="AO19" i="12"/>
  <c r="AM20" i="12"/>
  <c r="AP20" i="12"/>
  <c r="AN20" i="12"/>
  <c r="AR20" i="12"/>
  <c r="AO20" i="12"/>
  <c r="AR21" i="12"/>
  <c r="AN21" i="12"/>
  <c r="AM21" i="12"/>
  <c r="AP21" i="12"/>
  <c r="AO21" i="12"/>
  <c r="AQ29" i="12"/>
  <c r="AQ48" i="12"/>
  <c r="AC37" i="12"/>
  <c r="AQ41" i="12"/>
  <c r="AQ39" i="12"/>
  <c r="AQ37" i="12"/>
  <c r="AQ30" i="12"/>
  <c r="AC47" i="12"/>
  <c r="AH5" i="12"/>
  <c r="AG5" i="12"/>
  <c r="AF5" i="12"/>
  <c r="AI5" i="12"/>
  <c r="AK5" i="12"/>
  <c r="AP25" i="12"/>
  <c r="AM25" i="12"/>
  <c r="AN25" i="12"/>
  <c r="AR25" i="12"/>
  <c r="AO25" i="12"/>
  <c r="Y46" i="12"/>
  <c r="AB46" i="12"/>
  <c r="AD46" i="12"/>
  <c r="Z46" i="12"/>
  <c r="AA46" i="12"/>
  <c r="AB8" i="12"/>
  <c r="Y8" i="12"/>
  <c r="AD8" i="12"/>
  <c r="Z8" i="12"/>
  <c r="AA8" i="12"/>
  <c r="AO8" i="12"/>
  <c r="AN8" i="12"/>
  <c r="AP8" i="12"/>
  <c r="AR8" i="12"/>
  <c r="AM8" i="12"/>
  <c r="AN47" i="12"/>
  <c r="AM47" i="12"/>
  <c r="AP47" i="12"/>
  <c r="AR47" i="12"/>
  <c r="AO47" i="12"/>
  <c r="AN45" i="12"/>
  <c r="AP45" i="12"/>
  <c r="AM45" i="12"/>
  <c r="AR45" i="12"/>
  <c r="AO45" i="12"/>
  <c r="AD9" i="12"/>
  <c r="Z9" i="12"/>
  <c r="Y9" i="12"/>
  <c r="AB9" i="12"/>
  <c r="AA9" i="12"/>
  <c r="Y14" i="12"/>
  <c r="AD14" i="12"/>
  <c r="Z14" i="12"/>
  <c r="AB14" i="12"/>
  <c r="AA14" i="12"/>
  <c r="AB17" i="12"/>
  <c r="Y17" i="12"/>
  <c r="AD17" i="12"/>
  <c r="Z17" i="12"/>
  <c r="AA17" i="12"/>
  <c r="Y45" i="12"/>
  <c r="Z45" i="12"/>
  <c r="AD45" i="12"/>
  <c r="AB45" i="12"/>
  <c r="AA45" i="12"/>
  <c r="AN7" i="12"/>
  <c r="AM7" i="12"/>
  <c r="AP7" i="12"/>
  <c r="AR7" i="12"/>
  <c r="AO7" i="12"/>
  <c r="AD43" i="12"/>
  <c r="Z43" i="12"/>
  <c r="AB43" i="12"/>
  <c r="Y43" i="12"/>
  <c r="AA43" i="12"/>
  <c r="AC19" i="12"/>
  <c r="AQ34" i="12"/>
  <c r="AQ7" i="12"/>
  <c r="AC32" i="12"/>
  <c r="AQ13" i="12"/>
  <c r="AC21" i="12"/>
  <c r="AC16" i="12"/>
  <c r="AQ47" i="12"/>
  <c r="AQ26" i="12"/>
  <c r="Y13" i="12"/>
  <c r="Z13" i="12"/>
  <c r="AB13" i="12"/>
  <c r="AD13" i="12"/>
  <c r="AA13" i="12"/>
  <c r="Z39" i="12"/>
  <c r="AB39" i="12"/>
  <c r="Y39" i="12"/>
  <c r="AD39" i="12"/>
  <c r="AA39" i="12"/>
  <c r="AD44" i="12"/>
  <c r="Y44" i="12"/>
  <c r="AB44" i="12"/>
  <c r="Z44" i="12"/>
  <c r="AA44" i="12"/>
  <c r="AO32" i="12"/>
  <c r="AP32" i="12"/>
  <c r="AR32" i="12"/>
  <c r="AM32" i="12"/>
  <c r="AN32" i="12"/>
  <c r="AM33" i="12"/>
  <c r="AR33" i="12"/>
  <c r="AN33" i="12"/>
  <c r="AP33" i="12"/>
  <c r="AO33" i="12"/>
  <c r="AR14" i="12"/>
  <c r="AM14" i="12"/>
  <c r="AP14" i="12"/>
  <c r="AN14" i="12"/>
  <c r="AO14" i="12"/>
  <c r="AR27" i="12"/>
  <c r="AM27" i="12"/>
  <c r="AN27" i="12"/>
  <c r="AP27" i="12"/>
  <c r="AO27" i="12"/>
  <c r="AC26" i="12"/>
  <c r="Y26" i="12"/>
  <c r="AD26" i="12"/>
  <c r="Z26" i="12"/>
  <c r="AB26" i="12"/>
  <c r="AA26" i="12"/>
  <c r="Y6" i="12"/>
  <c r="AB6" i="12"/>
  <c r="AD6" i="12"/>
  <c r="Z6" i="12"/>
  <c r="AA6" i="12"/>
  <c r="Z7" i="12"/>
  <c r="AB7" i="12"/>
  <c r="Y7" i="12"/>
  <c r="AD7" i="12"/>
  <c r="AA7" i="12"/>
  <c r="AN40" i="12"/>
  <c r="AM40" i="12"/>
  <c r="AP40" i="12"/>
  <c r="AR40" i="12"/>
  <c r="AO40" i="12"/>
  <c r="AC50" i="12"/>
  <c r="AB50" i="12"/>
  <c r="Z50" i="12"/>
  <c r="AD50" i="12"/>
  <c r="Y50" i="12"/>
  <c r="AA50" i="12"/>
  <c r="Z36" i="12"/>
  <c r="Y36" i="12"/>
  <c r="AB36" i="12"/>
  <c r="AD36" i="12"/>
  <c r="AA36" i="12"/>
  <c r="AC33" i="12"/>
  <c r="AQ27" i="12"/>
  <c r="AC12" i="12"/>
  <c r="AQ35" i="12"/>
  <c r="AC17" i="12"/>
  <c r="AQ20" i="12"/>
  <c r="AC34" i="12"/>
  <c r="AC29" i="12"/>
  <c r="AQ33" i="12"/>
  <c r="AC39" i="12"/>
  <c r="BQ5" i="12"/>
  <c r="BP5" i="12"/>
  <c r="BO5" i="12"/>
  <c r="BR5" i="12"/>
  <c r="CB3" i="12"/>
  <c r="BY5" i="12"/>
  <c r="BX5" i="12"/>
  <c r="BW5" i="12"/>
  <c r="BV5" i="12"/>
  <c r="BJ5" i="12"/>
  <c r="BI5" i="12"/>
  <c r="BH5" i="12"/>
  <c r="BK5" i="12"/>
  <c r="BN3" i="12"/>
  <c r="AE3" i="1"/>
  <c r="AS3" i="1"/>
  <c r="BM5" i="12"/>
  <c r="BL5" i="12"/>
  <c r="BU3" i="12"/>
  <c r="BT5" i="12"/>
  <c r="BS5" i="12"/>
  <c r="CA5" i="12"/>
  <c r="BZ5" i="12"/>
  <c r="AE5" i="12"/>
  <c r="AS5" i="12"/>
  <c r="AF3" i="1"/>
  <c r="Q5" i="1"/>
  <c r="Q3" i="1" s="1"/>
  <c r="AM5" i="12" l="1"/>
  <c r="AP5" i="12"/>
  <c r="AO5" i="12"/>
  <c r="AN5" i="12"/>
  <c r="AE3" i="12"/>
  <c r="Y5" i="12"/>
  <c r="AB5" i="12"/>
  <c r="AA5" i="12"/>
  <c r="Z5" i="12"/>
  <c r="BQ3" i="12"/>
  <c r="BO3" i="12"/>
  <c r="BR3" i="12"/>
  <c r="BT3" i="12"/>
  <c r="BP3" i="12"/>
  <c r="BS3" i="12"/>
  <c r="BZ3" i="12"/>
  <c r="BW3" i="12"/>
  <c r="BV3" i="12"/>
  <c r="CA3" i="12"/>
  <c r="BY3" i="12"/>
  <c r="BX3" i="12"/>
  <c r="BH3" i="12"/>
  <c r="BK3" i="12"/>
  <c r="BI3" i="12"/>
  <c r="BM3" i="12"/>
  <c r="BJ3" i="12"/>
  <c r="BL3" i="12"/>
  <c r="AR5" i="12"/>
  <c r="AS3" i="12"/>
  <c r="AQ5" i="12"/>
  <c r="AC5" i="12"/>
  <c r="AD5" i="12"/>
  <c r="Q5" i="12"/>
  <c r="AG3" i="1"/>
  <c r="AX3" i="10"/>
  <c r="Q3" i="12" l="1"/>
  <c r="N5" i="12"/>
  <c r="M5" i="12"/>
  <c r="L5" i="12"/>
  <c r="K5" i="12"/>
  <c r="AA3" i="12"/>
  <c r="AD3" i="12"/>
  <c r="Z3" i="12"/>
  <c r="AB3" i="12"/>
  <c r="Y3" i="12"/>
  <c r="AC3" i="12"/>
  <c r="P5" i="12"/>
  <c r="O5" i="12"/>
  <c r="AP3" i="12"/>
  <c r="AN3" i="12"/>
  <c r="AM3" i="12"/>
  <c r="AR3" i="12"/>
  <c r="AO3" i="12"/>
  <c r="AQ3" i="12"/>
  <c r="I11" i="1"/>
  <c r="I35" i="1"/>
  <c r="I27" i="1"/>
  <c r="I19" i="1"/>
  <c r="D28" i="1"/>
  <c r="I36" i="1"/>
  <c r="I43" i="1"/>
  <c r="I59" i="1"/>
  <c r="G81" i="1"/>
  <c r="I145" i="1"/>
  <c r="I83" i="1"/>
  <c r="I107" i="1"/>
  <c r="I67" i="1"/>
  <c r="I96" i="1"/>
  <c r="I122" i="1"/>
  <c r="I78" i="1"/>
  <c r="I61" i="1"/>
  <c r="I115" i="1"/>
  <c r="I103" i="1"/>
  <c r="I91" i="1"/>
  <c r="I51" i="1"/>
  <c r="I82" i="1"/>
  <c r="I124" i="1"/>
  <c r="I70" i="1"/>
  <c r="I99" i="1"/>
  <c r="I75" i="1"/>
  <c r="I111" i="1"/>
  <c r="D60" i="1"/>
  <c r="D92" i="1"/>
  <c r="I138" i="1"/>
  <c r="I147" i="1" l="1"/>
  <c r="I141" i="1"/>
  <c r="I135" i="1"/>
  <c r="I143" i="1"/>
  <c r="I85" i="1"/>
  <c r="I102" i="1"/>
  <c r="I104" i="1"/>
  <c r="I108" i="1"/>
  <c r="I114" i="1"/>
  <c r="I116" i="1"/>
  <c r="I112" i="1"/>
  <c r="I66" i="1"/>
  <c r="G119" i="1"/>
  <c r="I31" i="1"/>
  <c r="G71" i="1"/>
  <c r="G63" i="1"/>
  <c r="I16" i="1"/>
  <c r="I6" i="1"/>
  <c r="I40" i="1"/>
  <c r="I32" i="1"/>
  <c r="I137" i="1"/>
  <c r="G135" i="1"/>
  <c r="I134" i="1"/>
  <c r="I98" i="1"/>
  <c r="I76" i="1"/>
  <c r="I72" i="1"/>
  <c r="I106" i="1"/>
  <c r="I87" i="1"/>
  <c r="I86" i="1"/>
  <c r="I64" i="1"/>
  <c r="I120" i="1"/>
  <c r="I90" i="1"/>
  <c r="D20" i="1"/>
  <c r="G87" i="1"/>
  <c r="I48" i="1"/>
  <c r="D9" i="1"/>
  <c r="I20" i="1"/>
  <c r="I21" i="1"/>
  <c r="I23" i="1"/>
  <c r="I25" i="1"/>
  <c r="I45" i="1"/>
  <c r="I142" i="1"/>
  <c r="G145" i="1"/>
  <c r="I84" i="1"/>
  <c r="I54" i="1"/>
  <c r="I110" i="1"/>
  <c r="I55" i="1"/>
  <c r="I80" i="1"/>
  <c r="I113" i="1"/>
  <c r="I89" i="1"/>
  <c r="I60" i="1"/>
  <c r="D24" i="1"/>
  <c r="I9" i="1"/>
  <c r="I46" i="1"/>
  <c r="D36" i="1"/>
  <c r="I22" i="1"/>
  <c r="I44" i="1"/>
  <c r="I26" i="1"/>
  <c r="D132" i="1"/>
  <c r="I144" i="1"/>
  <c r="I127" i="1"/>
  <c r="I136" i="1"/>
  <c r="I129" i="1"/>
  <c r="I119" i="1"/>
  <c r="I68" i="1"/>
  <c r="I123" i="1"/>
  <c r="I65" i="1"/>
  <c r="I77" i="1"/>
  <c r="G129" i="1"/>
  <c r="I34" i="1"/>
  <c r="I38" i="1"/>
  <c r="I139" i="1"/>
  <c r="I88" i="1"/>
  <c r="I81" i="1"/>
  <c r="I128" i="1"/>
  <c r="I74" i="1"/>
  <c r="I94" i="1"/>
  <c r="I73" i="1"/>
  <c r="I109" i="1"/>
  <c r="I133" i="1"/>
  <c r="I63" i="1"/>
  <c r="G121" i="1"/>
  <c r="I58" i="1"/>
  <c r="I47" i="1"/>
  <c r="D16" i="1"/>
  <c r="I37" i="1"/>
  <c r="I41" i="1"/>
  <c r="I10" i="1"/>
  <c r="I132" i="1"/>
  <c r="I140" i="1"/>
  <c r="I126" i="1"/>
  <c r="I130" i="1"/>
  <c r="I105" i="1"/>
  <c r="I93" i="1"/>
  <c r="I52" i="1"/>
  <c r="I118" i="1"/>
  <c r="I69" i="1"/>
  <c r="G137" i="1"/>
  <c r="G97" i="1"/>
  <c r="I15" i="1"/>
  <c r="I12" i="1"/>
  <c r="I24" i="1"/>
  <c r="I92" i="1"/>
  <c r="I79" i="1"/>
  <c r="I117" i="1"/>
  <c r="I71" i="1"/>
  <c r="I100" i="1"/>
  <c r="I62" i="1"/>
  <c r="I57" i="1"/>
  <c r="I42" i="1"/>
  <c r="I30" i="1"/>
  <c r="I33" i="1"/>
  <c r="I28" i="1"/>
  <c r="I50" i="1"/>
  <c r="I7" i="1"/>
  <c r="I49" i="1"/>
  <c r="I13" i="1"/>
  <c r="I39" i="1"/>
  <c r="I14" i="1"/>
  <c r="D140" i="1"/>
  <c r="I131" i="1"/>
  <c r="I125" i="1"/>
  <c r="I101" i="1"/>
  <c r="I95" i="1"/>
  <c r="I56" i="1"/>
  <c r="I121" i="1"/>
  <c r="I53" i="1"/>
  <c r="I97" i="1"/>
  <c r="G89" i="1"/>
  <c r="I146" i="1"/>
  <c r="G105" i="1"/>
  <c r="I29" i="1"/>
  <c r="I17" i="1"/>
  <c r="I18" i="1"/>
  <c r="G32" i="1"/>
  <c r="I8" i="1"/>
  <c r="W3" i="1"/>
  <c r="R3" i="1"/>
  <c r="U3" i="1"/>
  <c r="S3" i="1"/>
  <c r="AI3" i="1"/>
  <c r="AH3" i="1"/>
  <c r="D124" i="1"/>
  <c r="D68" i="1"/>
  <c r="D84" i="1"/>
  <c r="D44" i="1"/>
  <c r="E144" i="1"/>
  <c r="D73" i="1"/>
  <c r="E132" i="1"/>
  <c r="D58" i="1"/>
  <c r="E137" i="1"/>
  <c r="D126" i="1"/>
  <c r="E139" i="1"/>
  <c r="G140" i="1"/>
  <c r="D102" i="1"/>
  <c r="E146" i="1"/>
  <c r="G51" i="1"/>
  <c r="D96" i="1"/>
  <c r="D87" i="1"/>
  <c r="G78" i="1"/>
  <c r="D64" i="1"/>
  <c r="E115" i="1"/>
  <c r="D22" i="1"/>
  <c r="G94" i="1"/>
  <c r="G91" i="1"/>
  <c r="E75" i="1"/>
  <c r="E61" i="1"/>
  <c r="E106" i="1"/>
  <c r="E103" i="1"/>
  <c r="E99" i="1"/>
  <c r="G74" i="1"/>
  <c r="G102" i="1"/>
  <c r="E104" i="1"/>
  <c r="D47" i="1"/>
  <c r="G77" i="1"/>
  <c r="G106" i="1"/>
  <c r="E119" i="1"/>
  <c r="D27" i="1"/>
  <c r="E35" i="1"/>
  <c r="G37" i="1"/>
  <c r="G6" i="1"/>
  <c r="E29" i="1"/>
  <c r="E48" i="1"/>
  <c r="E46" i="1"/>
  <c r="E18" i="1"/>
  <c r="G35" i="1"/>
  <c r="G33" i="1"/>
  <c r="E37" i="1"/>
  <c r="E33" i="1"/>
  <c r="G27" i="1"/>
  <c r="E134" i="1"/>
  <c r="D94" i="1"/>
  <c r="E147" i="1"/>
  <c r="D78" i="1"/>
  <c r="G134" i="1"/>
  <c r="G147" i="1"/>
  <c r="D131" i="1"/>
  <c r="E138" i="1"/>
  <c r="D93" i="1"/>
  <c r="D88" i="1"/>
  <c r="D98" i="1"/>
  <c r="D83" i="1"/>
  <c r="E142" i="1"/>
  <c r="D147" i="1"/>
  <c r="D128" i="1"/>
  <c r="D115" i="1"/>
  <c r="E107" i="1"/>
  <c r="E102" i="1"/>
  <c r="G56" i="1"/>
  <c r="E127" i="1"/>
  <c r="E87" i="1"/>
  <c r="D106" i="1"/>
  <c r="G116" i="1"/>
  <c r="G82" i="1"/>
  <c r="E65" i="1"/>
  <c r="E83" i="1"/>
  <c r="E51" i="1"/>
  <c r="E81" i="1"/>
  <c r="E55" i="1"/>
  <c r="G52" i="1"/>
  <c r="G114" i="1"/>
  <c r="E56" i="1"/>
  <c r="E112" i="1"/>
  <c r="G95" i="1"/>
  <c r="D25" i="1"/>
  <c r="D35" i="1"/>
  <c r="D31" i="1"/>
  <c r="D39" i="1"/>
  <c r="G84" i="1"/>
  <c r="D37" i="1"/>
  <c r="E78" i="1"/>
  <c r="D49" i="1"/>
  <c r="E25" i="1"/>
  <c r="E15" i="1"/>
  <c r="G49" i="1"/>
  <c r="G36" i="1"/>
  <c r="G21" i="1"/>
  <c r="G11" i="1"/>
  <c r="E49" i="1"/>
  <c r="E50" i="1"/>
  <c r="E30" i="1"/>
  <c r="G43" i="1"/>
  <c r="G141" i="1"/>
  <c r="D125" i="1"/>
  <c r="D107" i="1"/>
  <c r="D86" i="1"/>
  <c r="D134" i="1"/>
  <c r="D72" i="1"/>
  <c r="D75" i="1"/>
  <c r="E126" i="1"/>
  <c r="D69" i="1"/>
  <c r="D65" i="1"/>
  <c r="D119" i="1"/>
  <c r="D108" i="1"/>
  <c r="G98" i="1"/>
  <c r="G104" i="1"/>
  <c r="E57" i="1"/>
  <c r="G99" i="1"/>
  <c r="D66" i="1"/>
  <c r="E73" i="1"/>
  <c r="G59" i="1"/>
  <c r="G110" i="1"/>
  <c r="D14" i="1"/>
  <c r="G86" i="1"/>
  <c r="G58" i="1"/>
  <c r="E67" i="1"/>
  <c r="G93" i="1"/>
  <c r="E69" i="1"/>
  <c r="G73" i="1"/>
  <c r="D18" i="1"/>
  <c r="G66" i="1"/>
  <c r="G130" i="1"/>
  <c r="G69" i="1"/>
  <c r="D8" i="1"/>
  <c r="D12" i="1"/>
  <c r="D46" i="1"/>
  <c r="D34" i="1"/>
  <c r="D48" i="1"/>
  <c r="E122" i="1"/>
  <c r="E114" i="1"/>
  <c r="E36" i="1"/>
  <c r="G19" i="1"/>
  <c r="E42" i="1"/>
  <c r="G40" i="1"/>
  <c r="E28" i="1"/>
  <c r="E47" i="1"/>
  <c r="E38" i="1"/>
  <c r="E19" i="1"/>
  <c r="G24" i="1"/>
  <c r="E27" i="1"/>
  <c r="G13" i="1"/>
  <c r="G111" i="1"/>
  <c r="D91" i="1"/>
  <c r="D145" i="1"/>
  <c r="G133" i="1"/>
  <c r="D53" i="1"/>
  <c r="D80" i="1"/>
  <c r="D144" i="1"/>
  <c r="D117" i="1"/>
  <c r="D129" i="1"/>
  <c r="E135" i="1"/>
  <c r="E93" i="1"/>
  <c r="E58" i="1"/>
  <c r="E66" i="1"/>
  <c r="E125" i="1"/>
  <c r="G143" i="1"/>
  <c r="G83" i="1"/>
  <c r="G113" i="1"/>
  <c r="E101" i="1"/>
  <c r="G112" i="1"/>
  <c r="E129" i="1"/>
  <c r="G54" i="1"/>
  <c r="E86" i="1"/>
  <c r="D6" i="1"/>
  <c r="E53" i="1"/>
  <c r="E123" i="1"/>
  <c r="E118" i="1"/>
  <c r="D32" i="1"/>
  <c r="D38" i="1"/>
  <c r="G96" i="1"/>
  <c r="D43" i="1"/>
  <c r="D7" i="1"/>
  <c r="D11" i="1"/>
  <c r="E130" i="1"/>
  <c r="D15" i="1"/>
  <c r="E44" i="1"/>
  <c r="G18" i="1"/>
  <c r="G25" i="1"/>
  <c r="G44" i="1"/>
  <c r="G16" i="1"/>
  <c r="E32" i="1"/>
  <c r="E10" i="1"/>
  <c r="E13" i="1"/>
  <c r="E7" i="1"/>
  <c r="G9" i="1"/>
  <c r="E6" i="1"/>
  <c r="G14" i="1"/>
  <c r="G34" i="1"/>
  <c r="G12" i="1"/>
  <c r="D62" i="1"/>
  <c r="E131" i="1"/>
  <c r="D110" i="1"/>
  <c r="D77" i="1"/>
  <c r="D141" i="1"/>
  <c r="D59" i="1"/>
  <c r="D70" i="1"/>
  <c r="D67" i="1"/>
  <c r="D123" i="1"/>
  <c r="D90" i="1"/>
  <c r="D138" i="1"/>
  <c r="D136" i="1"/>
  <c r="E88" i="1"/>
  <c r="D51" i="1"/>
  <c r="E98" i="1"/>
  <c r="D54" i="1"/>
  <c r="E94" i="1"/>
  <c r="D130" i="1"/>
  <c r="E82" i="1"/>
  <c r="E72" i="1"/>
  <c r="G53" i="1"/>
  <c r="E91" i="1"/>
  <c r="G75" i="1"/>
  <c r="G92" i="1"/>
  <c r="G124" i="1"/>
  <c r="G107" i="1"/>
  <c r="G85" i="1"/>
  <c r="E54" i="1"/>
  <c r="D17" i="1"/>
  <c r="G146" i="1"/>
  <c r="E74" i="1"/>
  <c r="D33" i="1"/>
  <c r="D19" i="1"/>
  <c r="D13" i="1"/>
  <c r="G115" i="1"/>
  <c r="D41" i="1"/>
  <c r="G64" i="1"/>
  <c r="D40" i="1"/>
  <c r="D10" i="1"/>
  <c r="E113" i="1"/>
  <c r="E9" i="1"/>
  <c r="E11" i="1"/>
  <c r="G46" i="1"/>
  <c r="G17" i="1"/>
  <c r="E21" i="1"/>
  <c r="G23" i="1"/>
  <c r="G20" i="1"/>
  <c r="G50" i="1"/>
  <c r="G28" i="1"/>
  <c r="E24" i="1"/>
  <c r="G29" i="1"/>
  <c r="M3" i="12"/>
  <c r="P3" i="12"/>
  <c r="L3" i="12"/>
  <c r="N3" i="12"/>
  <c r="K3" i="12"/>
  <c r="O3" i="12"/>
  <c r="D139" i="1"/>
  <c r="G131" i="1"/>
  <c r="D133" i="1"/>
  <c r="G126" i="1"/>
  <c r="E111" i="1"/>
  <c r="D137" i="1"/>
  <c r="D113" i="1"/>
  <c r="D116" i="1"/>
  <c r="D79" i="1"/>
  <c r="D118" i="1"/>
  <c r="D121" i="1"/>
  <c r="D127" i="1"/>
  <c r="G139" i="1"/>
  <c r="G132" i="1"/>
  <c r="D76" i="1"/>
  <c r="D56" i="1"/>
  <c r="D142" i="1"/>
  <c r="D74" i="1"/>
  <c r="D101" i="1"/>
  <c r="D103" i="1"/>
  <c r="D89" i="1"/>
  <c r="E90" i="1"/>
  <c r="D85" i="1"/>
  <c r="D95" i="1"/>
  <c r="E124" i="1"/>
  <c r="D97" i="1"/>
  <c r="E79" i="1"/>
  <c r="G88" i="1"/>
  <c r="E120" i="1"/>
  <c r="G136" i="1"/>
  <c r="E89" i="1"/>
  <c r="G118" i="1"/>
  <c r="E96" i="1"/>
  <c r="E105" i="1"/>
  <c r="G76" i="1"/>
  <c r="G70" i="1"/>
  <c r="D26" i="1"/>
  <c r="E117" i="1"/>
  <c r="G100" i="1"/>
  <c r="D21" i="1"/>
  <c r="E68" i="1"/>
  <c r="G72" i="1"/>
  <c r="G144" i="1"/>
  <c r="G108" i="1"/>
  <c r="D42" i="1"/>
  <c r="E63" i="1"/>
  <c r="E23" i="1"/>
  <c r="G47" i="1"/>
  <c r="E41" i="1"/>
  <c r="E40" i="1"/>
  <c r="G7" i="1"/>
  <c r="G15" i="1"/>
  <c r="G10" i="1"/>
  <c r="E43" i="1"/>
  <c r="E16" i="1"/>
  <c r="G8" i="1"/>
  <c r="G22" i="1"/>
  <c r="D122" i="1"/>
  <c r="D111" i="1"/>
  <c r="E140" i="1"/>
  <c r="D146" i="1"/>
  <c r="D82" i="1"/>
  <c r="D143" i="1"/>
  <c r="D104" i="1"/>
  <c r="E133" i="1"/>
  <c r="D105" i="1"/>
  <c r="D99" i="1"/>
  <c r="D71" i="1"/>
  <c r="G90" i="1"/>
  <c r="G123" i="1"/>
  <c r="E110" i="1"/>
  <c r="G67" i="1"/>
  <c r="D52" i="1"/>
  <c r="D120" i="1"/>
  <c r="D100" i="1"/>
  <c r="E80" i="1"/>
  <c r="G120" i="1"/>
  <c r="G79" i="1"/>
  <c r="E64" i="1"/>
  <c r="G68" i="1"/>
  <c r="E145" i="1"/>
  <c r="G109" i="1"/>
  <c r="G61" i="1"/>
  <c r="E62" i="1"/>
  <c r="E52" i="1"/>
  <c r="D50" i="1"/>
  <c r="E109" i="1"/>
  <c r="E59" i="1"/>
  <c r="G60" i="1"/>
  <c r="G117" i="1"/>
  <c r="G65" i="1"/>
  <c r="G80" i="1"/>
  <c r="G101" i="1"/>
  <c r="D30" i="1"/>
  <c r="G55" i="1"/>
  <c r="E39" i="1"/>
  <c r="E17" i="1"/>
  <c r="E26" i="1"/>
  <c r="E20" i="1"/>
  <c r="E34" i="1"/>
  <c r="E14" i="1"/>
  <c r="E8" i="1"/>
  <c r="G31" i="1"/>
  <c r="G138" i="1"/>
  <c r="G142" i="1"/>
  <c r="G127" i="1"/>
  <c r="E143" i="1"/>
  <c r="D61" i="1"/>
  <c r="D81" i="1"/>
  <c r="D135" i="1"/>
  <c r="D114" i="1"/>
  <c r="D112" i="1"/>
  <c r="D63" i="1"/>
  <c r="G122" i="1"/>
  <c r="D55" i="1"/>
  <c r="E136" i="1"/>
  <c r="E92" i="1"/>
  <c r="E128" i="1"/>
  <c r="E141" i="1"/>
  <c r="D109" i="1"/>
  <c r="E70" i="1"/>
  <c r="G103" i="1"/>
  <c r="D45" i="1"/>
  <c r="G125" i="1"/>
  <c r="G128" i="1"/>
  <c r="E95" i="1"/>
  <c r="E76" i="1"/>
  <c r="G62" i="1"/>
  <c r="E60" i="1"/>
  <c r="D23" i="1"/>
  <c r="E121" i="1"/>
  <c r="E85" i="1"/>
  <c r="E77" i="1"/>
  <c r="E116" i="1"/>
  <c r="E97" i="1"/>
  <c r="E100" i="1"/>
  <c r="E71" i="1"/>
  <c r="E84" i="1"/>
  <c r="E108" i="1"/>
  <c r="G57" i="1"/>
  <c r="D29" i="1"/>
  <c r="G41" i="1"/>
  <c r="E12" i="1"/>
  <c r="E31" i="1"/>
  <c r="G42" i="1"/>
  <c r="E45" i="1"/>
  <c r="G45" i="1"/>
  <c r="G30" i="1"/>
  <c r="G48" i="1"/>
  <c r="G39" i="1"/>
  <c r="G38" i="1"/>
  <c r="G26" i="1"/>
  <c r="E22" i="1"/>
  <c r="D57" i="1"/>
  <c r="E5" i="1"/>
  <c r="D5" i="1"/>
  <c r="D3" i="1" l="1"/>
  <c r="I5" i="1"/>
  <c r="I3" i="1" s="1"/>
  <c r="G5" i="1"/>
  <c r="G3" i="1" s="1"/>
  <c r="F132" i="1"/>
  <c r="H132" i="1" s="1"/>
  <c r="F73" i="1"/>
  <c r="H73" i="1" s="1"/>
  <c r="X144" i="12"/>
  <c r="T144" i="12" s="1"/>
  <c r="X136" i="12"/>
  <c r="T136" i="12" s="1"/>
  <c r="F33" i="1"/>
  <c r="H33" i="1" s="1"/>
  <c r="E3" i="1"/>
  <c r="T3" i="1"/>
  <c r="F22" i="1"/>
  <c r="H22" i="1" s="1"/>
  <c r="F60" i="1"/>
  <c r="F40" i="1"/>
  <c r="F144" i="1"/>
  <c r="F35" i="1"/>
  <c r="F68" i="1"/>
  <c r="F36" i="1"/>
  <c r="H36" i="1" s="1"/>
  <c r="F75" i="1"/>
  <c r="F147" i="1"/>
  <c r="F114" i="1"/>
  <c r="F104" i="1"/>
  <c r="F96" i="1"/>
  <c r="F124" i="1"/>
  <c r="F139" i="1"/>
  <c r="F84" i="1"/>
  <c r="F16" i="1"/>
  <c r="H16" i="1" s="1"/>
  <c r="F44" i="1"/>
  <c r="F134" i="1"/>
  <c r="F39" i="1"/>
  <c r="F116" i="1"/>
  <c r="F95" i="1"/>
  <c r="H95" i="1" s="1"/>
  <c r="F128" i="1"/>
  <c r="H128" i="1" s="1"/>
  <c r="F29" i="1"/>
  <c r="F92" i="1"/>
  <c r="F81" i="1"/>
  <c r="F24" i="1"/>
  <c r="H24" i="1" s="1"/>
  <c r="F13" i="1"/>
  <c r="H13" i="1" s="1"/>
  <c r="F131" i="1"/>
  <c r="F48" i="1"/>
  <c r="H48" i="1" s="1"/>
  <c r="F37" i="1"/>
  <c r="F9" i="1"/>
  <c r="F123" i="1"/>
  <c r="F28" i="1"/>
  <c r="H28" i="1" s="1"/>
  <c r="F20" i="1"/>
  <c r="F140" i="1"/>
  <c r="F145" i="1"/>
  <c r="F118" i="1"/>
  <c r="H118" i="1" s="1"/>
  <c r="F126" i="1"/>
  <c r="H126" i="1" s="1"/>
  <c r="F91" i="1"/>
  <c r="H91" i="1" s="1"/>
  <c r="F15" i="1"/>
  <c r="F59" i="1"/>
  <c r="F8" i="1"/>
  <c r="H8" i="1" s="1"/>
  <c r="F78" i="1"/>
  <c r="F127" i="1"/>
  <c r="F32" i="1"/>
  <c r="H32" i="1" s="1"/>
  <c r="F99" i="1"/>
  <c r="F58" i="1"/>
  <c r="H58" i="1" s="1"/>
  <c r="F65" i="1"/>
  <c r="F107" i="1"/>
  <c r="H107" i="1" s="1"/>
  <c r="F47" i="1"/>
  <c r="F115" i="1"/>
  <c r="F23" i="1"/>
  <c r="F93" i="1"/>
  <c r="F46" i="1"/>
  <c r="F106" i="1"/>
  <c r="F7" i="1"/>
  <c r="F6" i="1"/>
  <c r="F69" i="1"/>
  <c r="F31" i="1"/>
  <c r="F100" i="1"/>
  <c r="F74" i="1"/>
  <c r="H74" i="1" s="1"/>
  <c r="F12" i="1"/>
  <c r="F142" i="1"/>
  <c r="F38" i="1"/>
  <c r="F66" i="1"/>
  <c r="H66" i="1" s="1"/>
  <c r="F49" i="1"/>
  <c r="F89" i="1"/>
  <c r="F110" i="1"/>
  <c r="F146" i="1"/>
  <c r="H146" i="1" s="1"/>
  <c r="F42" i="1"/>
  <c r="F117" i="1"/>
  <c r="F55" i="1"/>
  <c r="H55" i="1" s="1"/>
  <c r="F70" i="1"/>
  <c r="F112" i="1"/>
  <c r="F14" i="1"/>
  <c r="F82" i="1"/>
  <c r="F11" i="1"/>
  <c r="H11" i="1" s="1"/>
  <c r="F122" i="1"/>
  <c r="F133" i="1"/>
  <c r="H133" i="1" s="1"/>
  <c r="F105" i="1"/>
  <c r="F17" i="1"/>
  <c r="F25" i="1"/>
  <c r="F51" i="1"/>
  <c r="F98" i="1"/>
  <c r="F27" i="1"/>
  <c r="F43" i="1"/>
  <c r="F63" i="1"/>
  <c r="F101" i="1"/>
  <c r="F86" i="1"/>
  <c r="F56" i="1"/>
  <c r="H56" i="1" s="1"/>
  <c r="F138" i="1"/>
  <c r="F87" i="1"/>
  <c r="F10" i="1"/>
  <c r="F121" i="1"/>
  <c r="F76" i="1"/>
  <c r="F141" i="1"/>
  <c r="H141" i="1" s="1"/>
  <c r="F30" i="1"/>
  <c r="F85" i="1"/>
  <c r="F61" i="1"/>
  <c r="F52" i="1"/>
  <c r="F90" i="1"/>
  <c r="F137" i="1"/>
  <c r="H137" i="1" s="1"/>
  <c r="F108" i="1"/>
  <c r="F109" i="1"/>
  <c r="F21" i="1"/>
  <c r="F62" i="1"/>
  <c r="F97" i="1"/>
  <c r="F79" i="1"/>
  <c r="F83" i="1"/>
  <c r="F102" i="1"/>
  <c r="F80" i="1"/>
  <c r="F67" i="1"/>
  <c r="H67" i="1" s="1"/>
  <c r="F143" i="1"/>
  <c r="F130" i="1"/>
  <c r="H130" i="1" s="1"/>
  <c r="F34" i="1"/>
  <c r="F45" i="1"/>
  <c r="F26" i="1"/>
  <c r="F120" i="1"/>
  <c r="F111" i="1"/>
  <c r="F113" i="1"/>
  <c r="F125" i="1"/>
  <c r="F41" i="1"/>
  <c r="F54" i="1"/>
  <c r="F136" i="1"/>
  <c r="F129" i="1"/>
  <c r="F53" i="1"/>
  <c r="F19" i="1"/>
  <c r="F72" i="1"/>
  <c r="F50" i="1"/>
  <c r="F88" i="1"/>
  <c r="F94" i="1"/>
  <c r="F18" i="1"/>
  <c r="F119" i="1"/>
  <c r="F103" i="1"/>
  <c r="F64" i="1"/>
  <c r="F135" i="1"/>
  <c r="F71" i="1"/>
  <c r="F77" i="1"/>
  <c r="X121" i="12"/>
  <c r="T121" i="12" s="1"/>
  <c r="X129" i="12"/>
  <c r="AL3" i="1"/>
  <c r="F57" i="1"/>
  <c r="F5" i="1"/>
  <c r="AK3" i="1" l="1"/>
  <c r="H18" i="1"/>
  <c r="J18" i="1" s="1"/>
  <c r="J18" i="12" s="1"/>
  <c r="H136" i="1"/>
  <c r="J136" i="1" s="1"/>
  <c r="J136" i="12" s="1"/>
  <c r="H45" i="1"/>
  <c r="H79" i="1"/>
  <c r="J79" i="1" s="1"/>
  <c r="J79" i="12" s="1"/>
  <c r="F79" i="12" s="1"/>
  <c r="H52" i="1"/>
  <c r="J52" i="1" s="1"/>
  <c r="J52" i="12" s="1"/>
  <c r="H87" i="1"/>
  <c r="J87" i="1" s="1"/>
  <c r="J87" i="12" s="1"/>
  <c r="F87" i="12" s="1"/>
  <c r="H98" i="1"/>
  <c r="J98" i="1" s="1"/>
  <c r="J98" i="12" s="1"/>
  <c r="F98" i="12" s="1"/>
  <c r="H82" i="1"/>
  <c r="J82" i="1" s="1"/>
  <c r="J82" i="12" s="1"/>
  <c r="H110" i="1"/>
  <c r="J110" i="1" s="1"/>
  <c r="J110" i="12" s="1"/>
  <c r="H100" i="1"/>
  <c r="H127" i="1"/>
  <c r="H145" i="1"/>
  <c r="J145" i="1" s="1"/>
  <c r="J145" i="12" s="1"/>
  <c r="F145" i="12" s="1"/>
  <c r="H131" i="1"/>
  <c r="J131" i="1" s="1"/>
  <c r="J131" i="12" s="1"/>
  <c r="H116" i="1"/>
  <c r="J116" i="1" s="1"/>
  <c r="J116" i="12" s="1"/>
  <c r="H96" i="1"/>
  <c r="J96" i="1" s="1"/>
  <c r="J96" i="12" s="1"/>
  <c r="H144" i="1"/>
  <c r="J144" i="1" s="1"/>
  <c r="J144" i="12" s="1"/>
  <c r="X88" i="12"/>
  <c r="V88" i="12" s="1"/>
  <c r="V144" i="12"/>
  <c r="R144" i="12"/>
  <c r="W144" i="12"/>
  <c r="S144" i="12"/>
  <c r="U144" i="12"/>
  <c r="H83" i="1"/>
  <c r="J83" i="1" s="1"/>
  <c r="J83" i="12" s="1"/>
  <c r="F83" i="12" s="1"/>
  <c r="V129" i="12"/>
  <c r="U129" i="12"/>
  <c r="W129" i="12"/>
  <c r="S129" i="12"/>
  <c r="R129" i="12"/>
  <c r="X32" i="12"/>
  <c r="V32" i="12" s="1"/>
  <c r="J22" i="1"/>
  <c r="J22" i="12" s="1"/>
  <c r="H22" i="12" s="1"/>
  <c r="H94" i="1"/>
  <c r="J94" i="1" s="1"/>
  <c r="J94" i="12" s="1"/>
  <c r="F94" i="12" s="1"/>
  <c r="H54" i="1"/>
  <c r="J54" i="1" s="1"/>
  <c r="J54" i="12" s="1"/>
  <c r="F54" i="12" s="1"/>
  <c r="H34" i="1"/>
  <c r="J34" i="1" s="1"/>
  <c r="J34" i="12" s="1"/>
  <c r="H97" i="1"/>
  <c r="J97" i="1" s="1"/>
  <c r="J97" i="12" s="1"/>
  <c r="F97" i="12" s="1"/>
  <c r="H61" i="1"/>
  <c r="H138" i="1"/>
  <c r="J138" i="1" s="1"/>
  <c r="J138" i="12" s="1"/>
  <c r="F138" i="12" s="1"/>
  <c r="H51" i="1"/>
  <c r="J51" i="1" s="1"/>
  <c r="J51" i="12" s="1"/>
  <c r="H89" i="1"/>
  <c r="J89" i="1" s="1"/>
  <c r="J89" i="12" s="1"/>
  <c r="H31" i="1"/>
  <c r="J31" i="1" s="1"/>
  <c r="J31" i="12" s="1"/>
  <c r="F31" i="12" s="1"/>
  <c r="H115" i="1"/>
  <c r="J115" i="1" s="1"/>
  <c r="J115" i="12" s="1"/>
  <c r="F115" i="12" s="1"/>
  <c r="H78" i="1"/>
  <c r="J78" i="1" s="1"/>
  <c r="J78" i="12" s="1"/>
  <c r="H140" i="1"/>
  <c r="J140" i="1" s="1"/>
  <c r="J140" i="12" s="1"/>
  <c r="F140" i="12" s="1"/>
  <c r="H39" i="1"/>
  <c r="H104" i="1"/>
  <c r="J104" i="1" s="1"/>
  <c r="J104" i="12" s="1"/>
  <c r="H40" i="1"/>
  <c r="J40" i="1" s="1"/>
  <c r="J40" i="12" s="1"/>
  <c r="H119" i="1"/>
  <c r="J119" i="1" s="1"/>
  <c r="J119" i="12" s="1"/>
  <c r="F119" i="12" s="1"/>
  <c r="X89" i="12"/>
  <c r="V89" i="12" s="1"/>
  <c r="H88" i="1"/>
  <c r="J88" i="1" s="1"/>
  <c r="J88" i="12" s="1"/>
  <c r="H62" i="1"/>
  <c r="J62" i="1" s="1"/>
  <c r="J62" i="12" s="1"/>
  <c r="F62" i="12" s="1"/>
  <c r="H85" i="1"/>
  <c r="J85" i="1" s="1"/>
  <c r="J85" i="12" s="1"/>
  <c r="H25" i="1"/>
  <c r="J25" i="1" s="1"/>
  <c r="J25" i="12" s="1"/>
  <c r="H112" i="1"/>
  <c r="J112" i="1" s="1"/>
  <c r="J112" i="12" s="1"/>
  <c r="H49" i="1"/>
  <c r="J49" i="1" s="1"/>
  <c r="J49" i="12" s="1"/>
  <c r="H47" i="1"/>
  <c r="J47" i="1" s="1"/>
  <c r="J47" i="12" s="1"/>
  <c r="F47" i="12" s="1"/>
  <c r="H20" i="1"/>
  <c r="J20" i="1" s="1"/>
  <c r="J20" i="12" s="1"/>
  <c r="F20" i="12" s="1"/>
  <c r="H134" i="1"/>
  <c r="J134" i="1" s="1"/>
  <c r="J134" i="12" s="1"/>
  <c r="F134" i="12" s="1"/>
  <c r="H114" i="1"/>
  <c r="J114" i="1" s="1"/>
  <c r="J114" i="12" s="1"/>
  <c r="H60" i="1"/>
  <c r="J60" i="1" s="1"/>
  <c r="J60" i="12" s="1"/>
  <c r="F60" i="12" s="1"/>
  <c r="X12" i="12"/>
  <c r="V12" i="12" s="1"/>
  <c r="H27" i="1"/>
  <c r="J27" i="1" s="1"/>
  <c r="J27" i="12" s="1"/>
  <c r="X119" i="12"/>
  <c r="V119" i="12" s="1"/>
  <c r="H71" i="1"/>
  <c r="J71" i="1" s="1"/>
  <c r="J71" i="12" s="1"/>
  <c r="F71" i="12" s="1"/>
  <c r="H125" i="1"/>
  <c r="J125" i="1" s="1"/>
  <c r="J125" i="12" s="1"/>
  <c r="H143" i="1"/>
  <c r="J143" i="1" s="1"/>
  <c r="J143" i="12" s="1"/>
  <c r="F143" i="12" s="1"/>
  <c r="H21" i="1"/>
  <c r="J21" i="1" s="1"/>
  <c r="J21" i="12" s="1"/>
  <c r="H30" i="1"/>
  <c r="J30" i="1" s="1"/>
  <c r="J30" i="12" s="1"/>
  <c r="H86" i="1"/>
  <c r="J86" i="1" s="1"/>
  <c r="J86" i="12" s="1"/>
  <c r="F86" i="12" s="1"/>
  <c r="H70" i="1"/>
  <c r="H6" i="1"/>
  <c r="J6" i="1" s="1"/>
  <c r="J6" i="12" s="1"/>
  <c r="H59" i="1"/>
  <c r="J59" i="1" s="1"/>
  <c r="J59" i="12" s="1"/>
  <c r="F59" i="12" s="1"/>
  <c r="H81" i="1"/>
  <c r="J81" i="1" s="1"/>
  <c r="J81" i="12" s="1"/>
  <c r="H44" i="1"/>
  <c r="J44" i="1" s="1"/>
  <c r="J44" i="12" s="1"/>
  <c r="F44" i="12" s="1"/>
  <c r="H147" i="1"/>
  <c r="J147" i="1" s="1"/>
  <c r="J147" i="12" s="1"/>
  <c r="X128" i="12"/>
  <c r="V128" i="12" s="1"/>
  <c r="T129" i="12"/>
  <c r="H26" i="1"/>
  <c r="J26" i="1" s="1"/>
  <c r="J26" i="12" s="1"/>
  <c r="F26" i="12" s="1"/>
  <c r="H90" i="1"/>
  <c r="H93" i="1"/>
  <c r="J93" i="1" s="1"/>
  <c r="J93" i="12" s="1"/>
  <c r="F93" i="12" s="1"/>
  <c r="H35" i="1"/>
  <c r="J35" i="1" s="1"/>
  <c r="J35" i="12" s="1"/>
  <c r="F35" i="12" s="1"/>
  <c r="X81" i="12"/>
  <c r="V81" i="12" s="1"/>
  <c r="X87" i="12"/>
  <c r="V87" i="12" s="1"/>
  <c r="X97" i="12"/>
  <c r="V97" i="12" s="1"/>
  <c r="H135" i="1"/>
  <c r="J135" i="1" s="1"/>
  <c r="J135" i="12" s="1"/>
  <c r="F135" i="12" s="1"/>
  <c r="H72" i="1"/>
  <c r="J72" i="1" s="1"/>
  <c r="J72" i="12" s="1"/>
  <c r="H113" i="1"/>
  <c r="J113" i="1" s="1"/>
  <c r="J113" i="12" s="1"/>
  <c r="H109" i="1"/>
  <c r="J109" i="1" s="1"/>
  <c r="J109" i="12" s="1"/>
  <c r="F109" i="12" s="1"/>
  <c r="J141" i="1"/>
  <c r="J141" i="12" s="1"/>
  <c r="H101" i="1"/>
  <c r="J101" i="1" s="1"/>
  <c r="J101" i="12" s="1"/>
  <c r="H105" i="1"/>
  <c r="J105" i="1" s="1"/>
  <c r="J105" i="12" s="1"/>
  <c r="J55" i="1"/>
  <c r="J55" i="12" s="1"/>
  <c r="H55" i="12" s="1"/>
  <c r="H38" i="1"/>
  <c r="J38" i="1" s="1"/>
  <c r="J38" i="12" s="1"/>
  <c r="H7" i="1"/>
  <c r="H65" i="1"/>
  <c r="H15" i="1"/>
  <c r="J15" i="1" s="1"/>
  <c r="J15" i="12" s="1"/>
  <c r="F15" i="12" s="1"/>
  <c r="H123" i="1"/>
  <c r="J123" i="1" s="1"/>
  <c r="J123" i="12" s="1"/>
  <c r="H92" i="1"/>
  <c r="J92" i="1" s="1"/>
  <c r="J92" i="12" s="1"/>
  <c r="H75" i="1"/>
  <c r="J75" i="1" s="1"/>
  <c r="J75" i="12" s="1"/>
  <c r="F75" i="12" s="1"/>
  <c r="X47" i="12"/>
  <c r="V47" i="12" s="1"/>
  <c r="X71" i="12"/>
  <c r="V71" i="12" s="1"/>
  <c r="H64" i="1"/>
  <c r="J64" i="1" s="1"/>
  <c r="J64" i="12" s="1"/>
  <c r="F64" i="12" s="1"/>
  <c r="H19" i="1"/>
  <c r="J19" i="1" s="1"/>
  <c r="J19" i="12" s="1"/>
  <c r="H111" i="1"/>
  <c r="J111" i="1" s="1"/>
  <c r="J111" i="12" s="1"/>
  <c r="H80" i="1"/>
  <c r="J80" i="1" s="1"/>
  <c r="J80" i="12" s="1"/>
  <c r="F80" i="12" s="1"/>
  <c r="H108" i="1"/>
  <c r="H76" i="1"/>
  <c r="J76" i="1" s="1"/>
  <c r="J76" i="12" s="1"/>
  <c r="H63" i="1"/>
  <c r="J63" i="1" s="1"/>
  <c r="J63" i="12" s="1"/>
  <c r="F63" i="12" s="1"/>
  <c r="H117" i="1"/>
  <c r="J117" i="1" s="1"/>
  <c r="J117" i="12" s="1"/>
  <c r="F117" i="12" s="1"/>
  <c r="H142" i="1"/>
  <c r="J142" i="1" s="1"/>
  <c r="J142" i="12" s="1"/>
  <c r="H106" i="1"/>
  <c r="J106" i="1" s="1"/>
  <c r="J106" i="12" s="1"/>
  <c r="F106" i="12" s="1"/>
  <c r="H9" i="1"/>
  <c r="J9" i="1" s="1"/>
  <c r="J9" i="12" s="1"/>
  <c r="F9" i="12" s="1"/>
  <c r="H29" i="1"/>
  <c r="J29" i="1" s="1"/>
  <c r="J29" i="12" s="1"/>
  <c r="H84" i="1"/>
  <c r="J84" i="1" s="1"/>
  <c r="J84" i="12" s="1"/>
  <c r="F84" i="12" s="1"/>
  <c r="V136" i="12"/>
  <c r="R136" i="12"/>
  <c r="U136" i="12"/>
  <c r="S136" i="12"/>
  <c r="W136" i="12"/>
  <c r="X145" i="12"/>
  <c r="V145" i="12" s="1"/>
  <c r="H129" i="1"/>
  <c r="J129" i="1" s="1"/>
  <c r="J129" i="12" s="1"/>
  <c r="H10" i="1"/>
  <c r="J10" i="1" s="1"/>
  <c r="J10" i="12" s="1"/>
  <c r="F10" i="12" s="1"/>
  <c r="H124" i="1"/>
  <c r="J124" i="1" s="1"/>
  <c r="J124" i="12" s="1"/>
  <c r="F124" i="12" s="1"/>
  <c r="V121" i="12"/>
  <c r="W121" i="12"/>
  <c r="R121" i="12"/>
  <c r="U121" i="12"/>
  <c r="S121" i="12"/>
  <c r="H103" i="1"/>
  <c r="J103" i="1" s="1"/>
  <c r="J103" i="12" s="1"/>
  <c r="H53" i="1"/>
  <c r="J53" i="1" s="1"/>
  <c r="J53" i="12" s="1"/>
  <c r="F53" i="12" s="1"/>
  <c r="H120" i="1"/>
  <c r="J120" i="1" s="1"/>
  <c r="J120" i="12" s="1"/>
  <c r="F120" i="12" s="1"/>
  <c r="H102" i="1"/>
  <c r="J102" i="1" s="1"/>
  <c r="J102" i="12" s="1"/>
  <c r="H121" i="1"/>
  <c r="J121" i="1" s="1"/>
  <c r="J121" i="12" s="1"/>
  <c r="H43" i="1"/>
  <c r="J43" i="1" s="1"/>
  <c r="J43" i="12" s="1"/>
  <c r="F43" i="12" s="1"/>
  <c r="H122" i="1"/>
  <c r="J122" i="1" s="1"/>
  <c r="J122" i="12" s="1"/>
  <c r="F122" i="12" s="1"/>
  <c r="H42" i="1"/>
  <c r="J42" i="1" s="1"/>
  <c r="J42" i="12" s="1"/>
  <c r="F42" i="12" s="1"/>
  <c r="H12" i="1"/>
  <c r="J12" i="1" s="1"/>
  <c r="J12" i="12" s="1"/>
  <c r="F12" i="12" s="1"/>
  <c r="H46" i="1"/>
  <c r="J46" i="1" s="1"/>
  <c r="J46" i="12" s="1"/>
  <c r="F46" i="12" s="1"/>
  <c r="H99" i="1"/>
  <c r="J99" i="1" s="1"/>
  <c r="J99" i="12" s="1"/>
  <c r="F99" i="12" s="1"/>
  <c r="H37" i="1"/>
  <c r="J37" i="1" s="1"/>
  <c r="J37" i="12" s="1"/>
  <c r="H139" i="1"/>
  <c r="J139" i="1" s="1"/>
  <c r="J139" i="12" s="1"/>
  <c r="H68" i="1"/>
  <c r="J68" i="1" s="1"/>
  <c r="J68" i="12" s="1"/>
  <c r="F68" i="12" s="1"/>
  <c r="X19" i="12"/>
  <c r="V19" i="12" s="1"/>
  <c r="V3" i="1"/>
  <c r="F3" i="1"/>
  <c r="X105" i="12"/>
  <c r="X135" i="12"/>
  <c r="X137" i="12"/>
  <c r="J127" i="1"/>
  <c r="J127" i="12" s="1"/>
  <c r="H23" i="1"/>
  <c r="H14" i="1"/>
  <c r="H77" i="1"/>
  <c r="H41" i="1"/>
  <c r="H69" i="1"/>
  <c r="H17" i="1"/>
  <c r="J100" i="1"/>
  <c r="J100" i="12" s="1"/>
  <c r="H50" i="1"/>
  <c r="J137" i="1"/>
  <c r="J137" i="12" s="1"/>
  <c r="X56" i="12"/>
  <c r="X93" i="12"/>
  <c r="X31" i="12"/>
  <c r="V31" i="12" s="1"/>
  <c r="X15" i="12"/>
  <c r="V15" i="12" s="1"/>
  <c r="X82" i="12"/>
  <c r="X17" i="12"/>
  <c r="V17" i="12" s="1"/>
  <c r="X73" i="12"/>
  <c r="X117" i="12"/>
  <c r="X48" i="12"/>
  <c r="X14" i="12"/>
  <c r="X94" i="12"/>
  <c r="X72" i="12"/>
  <c r="V72" i="12" s="1"/>
  <c r="X70" i="12"/>
  <c r="V70" i="12" s="1"/>
  <c r="X75" i="12"/>
  <c r="V75" i="12" s="1"/>
  <c r="X28" i="12"/>
  <c r="X20" i="12"/>
  <c r="X132" i="12"/>
  <c r="X146" i="12"/>
  <c r="X127" i="12"/>
  <c r="V127" i="12" s="1"/>
  <c r="X143" i="12"/>
  <c r="V143" i="12" s="1"/>
  <c r="X25" i="12"/>
  <c r="X90" i="12"/>
  <c r="X133" i="12"/>
  <c r="X112" i="12"/>
  <c r="X39" i="12"/>
  <c r="X45" i="12"/>
  <c r="X24" i="12"/>
  <c r="V24" i="12" s="1"/>
  <c r="X42" i="12"/>
  <c r="X57" i="12"/>
  <c r="V57" i="12" s="1"/>
  <c r="X141" i="12"/>
  <c r="V141" i="12" s="1"/>
  <c r="X96" i="12"/>
  <c r="V96" i="12" s="1"/>
  <c r="X147" i="12"/>
  <c r="X126" i="12"/>
  <c r="X36" i="12"/>
  <c r="X113" i="12"/>
  <c r="V113" i="12" s="1"/>
  <c r="X138" i="12"/>
  <c r="X122" i="12"/>
  <c r="V122" i="12" s="1"/>
  <c r="X18" i="12"/>
  <c r="X22" i="12"/>
  <c r="X74" i="12"/>
  <c r="X62" i="12"/>
  <c r="X6" i="12"/>
  <c r="X123" i="12"/>
  <c r="X95" i="12"/>
  <c r="V95" i="12" s="1"/>
  <c r="X111" i="12"/>
  <c r="V111" i="12" s="1"/>
  <c r="X54" i="12"/>
  <c r="X23" i="12"/>
  <c r="X10" i="12"/>
  <c r="X50" i="12"/>
  <c r="X35" i="12"/>
  <c r="X7" i="12"/>
  <c r="V7" i="12" s="1"/>
  <c r="X79" i="12"/>
  <c r="V79" i="12" s="1"/>
  <c r="X33" i="12"/>
  <c r="X59" i="12"/>
  <c r="X67" i="12"/>
  <c r="V67" i="12" s="1"/>
  <c r="X40" i="12"/>
  <c r="X109" i="12"/>
  <c r="V109" i="12" s="1"/>
  <c r="X134" i="12"/>
  <c r="X106" i="12"/>
  <c r="X5" i="12"/>
  <c r="X69" i="12"/>
  <c r="V69" i="12" s="1"/>
  <c r="X61" i="12"/>
  <c r="V61" i="12" s="1"/>
  <c r="X43" i="12"/>
  <c r="X101" i="12"/>
  <c r="X107" i="12"/>
  <c r="X30" i="12"/>
  <c r="X92" i="12"/>
  <c r="V92" i="12" s="1"/>
  <c r="X52" i="12"/>
  <c r="V52" i="12" s="1"/>
  <c r="X116" i="12"/>
  <c r="V116" i="12" s="1"/>
  <c r="X91" i="12"/>
  <c r="V91" i="12" s="1"/>
  <c r="X131" i="12"/>
  <c r="X64" i="12"/>
  <c r="V64" i="12" s="1"/>
  <c r="X46" i="12"/>
  <c r="X34" i="12"/>
  <c r="X21" i="12"/>
  <c r="V21" i="12" s="1"/>
  <c r="X9" i="12"/>
  <c r="X139" i="12"/>
  <c r="X80" i="12"/>
  <c r="V80" i="12" s="1"/>
  <c r="X103" i="12"/>
  <c r="V103" i="12" s="1"/>
  <c r="X124" i="12"/>
  <c r="V124" i="12" s="1"/>
  <c r="X13" i="12"/>
  <c r="X49" i="12"/>
  <c r="X51" i="12"/>
  <c r="V51" i="12" s="1"/>
  <c r="X26" i="12"/>
  <c r="X130" i="12"/>
  <c r="X110" i="12"/>
  <c r="X8" i="12"/>
  <c r="X140" i="12"/>
  <c r="X120" i="12"/>
  <c r="X27" i="12"/>
  <c r="X85" i="12"/>
  <c r="V85" i="12" s="1"/>
  <c r="X104" i="12"/>
  <c r="V104" i="12" s="1"/>
  <c r="X102" i="12"/>
  <c r="V102" i="12" s="1"/>
  <c r="X16" i="12"/>
  <c r="V16" i="12" s="1"/>
  <c r="X60" i="12"/>
  <c r="V60" i="12" s="1"/>
  <c r="X78" i="12"/>
  <c r="X99" i="12"/>
  <c r="X118" i="12"/>
  <c r="X38" i="12"/>
  <c r="V38" i="12" s="1"/>
  <c r="X100" i="12"/>
  <c r="V100" i="12" s="1"/>
  <c r="X98" i="12"/>
  <c r="X142" i="12"/>
  <c r="V142" i="12" s="1"/>
  <c r="X115" i="12"/>
  <c r="X37" i="12"/>
  <c r="X11" i="12"/>
  <c r="X125" i="12"/>
  <c r="X77" i="12"/>
  <c r="V77" i="12" s="1"/>
  <c r="X86" i="12"/>
  <c r="V86" i="12" s="1"/>
  <c r="X65" i="12"/>
  <c r="X44" i="12"/>
  <c r="V44" i="12" s="1"/>
  <c r="X29" i="12"/>
  <c r="X58" i="12"/>
  <c r="X41" i="12"/>
  <c r="X55" i="12"/>
  <c r="J126" i="1"/>
  <c r="J126" i="12" s="1"/>
  <c r="H126" i="12" s="1"/>
  <c r="J33" i="1"/>
  <c r="J33" i="12" s="1"/>
  <c r="F33" i="12" s="1"/>
  <c r="J133" i="1"/>
  <c r="J133" i="12" s="1"/>
  <c r="J28" i="1"/>
  <c r="J28" i="12" s="1"/>
  <c r="H28" i="12" s="1"/>
  <c r="J32" i="1"/>
  <c r="J32" i="12" s="1"/>
  <c r="H32" i="12" s="1"/>
  <c r="X68" i="12"/>
  <c r="V68" i="12" s="1"/>
  <c r="J128" i="1"/>
  <c r="J128" i="12" s="1"/>
  <c r="F128" i="12" s="1"/>
  <c r="J48" i="1"/>
  <c r="J48" i="12" s="1"/>
  <c r="H48" i="12" s="1"/>
  <c r="J146" i="1"/>
  <c r="J146" i="12" s="1"/>
  <c r="H146" i="12" s="1"/>
  <c r="X114" i="12"/>
  <c r="X108" i="12"/>
  <c r="J45" i="1"/>
  <c r="J45" i="12" s="1"/>
  <c r="J74" i="1"/>
  <c r="J74" i="12" s="1"/>
  <c r="J66" i="1"/>
  <c r="J66" i="12" s="1"/>
  <c r="J8" i="1"/>
  <c r="J8" i="12" s="1"/>
  <c r="H8" i="12" s="1"/>
  <c r="X66" i="12"/>
  <c r="J118" i="1"/>
  <c r="J118" i="12" s="1"/>
  <c r="X63" i="12"/>
  <c r="V63" i="12" s="1"/>
  <c r="X84" i="12"/>
  <c r="J132" i="1"/>
  <c r="J132" i="12" s="1"/>
  <c r="J67" i="1"/>
  <c r="J67" i="12" s="1"/>
  <c r="H67" i="12" s="1"/>
  <c r="H5" i="1"/>
  <c r="X53" i="12"/>
  <c r="V53" i="12" s="1"/>
  <c r="J56" i="1"/>
  <c r="J56" i="12" s="1"/>
  <c r="J58" i="1"/>
  <c r="J58" i="12" s="1"/>
  <c r="J91" i="1"/>
  <c r="J91" i="12" s="1"/>
  <c r="J13" i="1"/>
  <c r="J13" i="12" s="1"/>
  <c r="H13" i="12" s="1"/>
  <c r="J16" i="1"/>
  <c r="J16" i="12" s="1"/>
  <c r="J73" i="1"/>
  <c r="J73" i="12" s="1"/>
  <c r="F73" i="12" s="1"/>
  <c r="H57" i="1"/>
  <c r="J130" i="1"/>
  <c r="J130" i="12" s="1"/>
  <c r="H130" i="12" s="1"/>
  <c r="J95" i="1"/>
  <c r="J95" i="12" s="1"/>
  <c r="J107" i="1"/>
  <c r="J107" i="12" s="1"/>
  <c r="F107" i="12" s="1"/>
  <c r="X83" i="12"/>
  <c r="V83" i="12" s="1"/>
  <c r="X76" i="12"/>
  <c r="J39" i="1"/>
  <c r="J39" i="12" s="1"/>
  <c r="F39" i="12" s="1"/>
  <c r="J36" i="1"/>
  <c r="J36" i="12" s="1"/>
  <c r="J11" i="1"/>
  <c r="J11" i="12" s="1"/>
  <c r="J24" i="1"/>
  <c r="J24" i="12" s="1"/>
  <c r="H24" i="12" s="1"/>
  <c r="F22" i="12" l="1"/>
  <c r="I36" i="12"/>
  <c r="G36" i="12"/>
  <c r="D36" i="12"/>
  <c r="E36" i="12"/>
  <c r="I82" i="12"/>
  <c r="E82" i="12"/>
  <c r="D82" i="12"/>
  <c r="G82" i="12"/>
  <c r="R84" i="12"/>
  <c r="U84" i="12"/>
  <c r="S84" i="12"/>
  <c r="W84" i="12"/>
  <c r="T84" i="12"/>
  <c r="D139" i="12"/>
  <c r="G139" i="12"/>
  <c r="I139" i="12"/>
  <c r="E139" i="12"/>
  <c r="F118" i="12"/>
  <c r="D118" i="12"/>
  <c r="I118" i="12"/>
  <c r="G118" i="12"/>
  <c r="E118" i="12"/>
  <c r="E142" i="12"/>
  <c r="I142" i="12"/>
  <c r="G142" i="12"/>
  <c r="D142" i="12"/>
  <c r="E105" i="12"/>
  <c r="D105" i="12"/>
  <c r="G105" i="12"/>
  <c r="I105" i="12"/>
  <c r="I121" i="12"/>
  <c r="G121" i="12"/>
  <c r="D121" i="12"/>
  <c r="E121" i="12"/>
  <c r="F133" i="12"/>
  <c r="I133" i="12"/>
  <c r="D133" i="12"/>
  <c r="G133" i="12"/>
  <c r="E133" i="12"/>
  <c r="D116" i="12"/>
  <c r="E116" i="12"/>
  <c r="G116" i="12"/>
  <c r="I116" i="12"/>
  <c r="S55" i="12"/>
  <c r="R55" i="12"/>
  <c r="U55" i="12"/>
  <c r="W55" i="12"/>
  <c r="T55" i="12"/>
  <c r="R125" i="12"/>
  <c r="W125" i="12"/>
  <c r="U125" i="12"/>
  <c r="S125" i="12"/>
  <c r="T125" i="12"/>
  <c r="W118" i="12"/>
  <c r="S118" i="12"/>
  <c r="R118" i="12"/>
  <c r="U118" i="12"/>
  <c r="T118" i="12"/>
  <c r="W27" i="12"/>
  <c r="R27" i="12"/>
  <c r="S27" i="12"/>
  <c r="U27" i="12"/>
  <c r="T27" i="12"/>
  <c r="W49" i="12"/>
  <c r="R49" i="12"/>
  <c r="S49" i="12"/>
  <c r="U49" i="12"/>
  <c r="T49" i="12"/>
  <c r="V34" i="12"/>
  <c r="W34" i="12"/>
  <c r="U34" i="12"/>
  <c r="S34" i="12"/>
  <c r="R34" i="12"/>
  <c r="T34" i="12"/>
  <c r="R30" i="12"/>
  <c r="U30" i="12"/>
  <c r="S30" i="12"/>
  <c r="W30" i="12"/>
  <c r="T30" i="12"/>
  <c r="S134" i="12"/>
  <c r="U134" i="12"/>
  <c r="W134" i="12"/>
  <c r="R134" i="12"/>
  <c r="T134" i="12"/>
  <c r="W35" i="12"/>
  <c r="R35" i="12"/>
  <c r="S35" i="12"/>
  <c r="U35" i="12"/>
  <c r="T35" i="12"/>
  <c r="R6" i="12"/>
  <c r="U6" i="12"/>
  <c r="W6" i="12"/>
  <c r="S6" i="12"/>
  <c r="T6" i="12"/>
  <c r="W36" i="12"/>
  <c r="U36" i="12"/>
  <c r="R36" i="12"/>
  <c r="S36" i="12"/>
  <c r="T36" i="12"/>
  <c r="R45" i="12"/>
  <c r="U45" i="12"/>
  <c r="W45" i="12"/>
  <c r="S45" i="12"/>
  <c r="T45" i="12"/>
  <c r="R146" i="12"/>
  <c r="W146" i="12"/>
  <c r="U146" i="12"/>
  <c r="S146" i="12"/>
  <c r="T146" i="12"/>
  <c r="R14" i="12"/>
  <c r="S14" i="12"/>
  <c r="W14" i="12"/>
  <c r="U14" i="12"/>
  <c r="T14" i="12"/>
  <c r="U93" i="12"/>
  <c r="W93" i="12"/>
  <c r="S93" i="12"/>
  <c r="R93" i="12"/>
  <c r="T93" i="12"/>
  <c r="E144" i="12"/>
  <c r="G144" i="12"/>
  <c r="I144" i="12"/>
  <c r="D144" i="12"/>
  <c r="R137" i="12"/>
  <c r="S137" i="12"/>
  <c r="W137" i="12"/>
  <c r="U137" i="12"/>
  <c r="T137" i="12"/>
  <c r="H102" i="12"/>
  <c r="H29" i="12"/>
  <c r="H142" i="12"/>
  <c r="H128" i="12"/>
  <c r="H38" i="12"/>
  <c r="F141" i="12"/>
  <c r="E141" i="12"/>
  <c r="D141" i="12"/>
  <c r="G141" i="12"/>
  <c r="I141" i="12"/>
  <c r="H35" i="12"/>
  <c r="S128" i="12"/>
  <c r="R128" i="12"/>
  <c r="W128" i="12"/>
  <c r="U128" i="12"/>
  <c r="T128" i="12"/>
  <c r="F28" i="12"/>
  <c r="J70" i="1"/>
  <c r="J70" i="12" s="1"/>
  <c r="H70" i="12" s="1"/>
  <c r="V35" i="12"/>
  <c r="R12" i="12"/>
  <c r="U12" i="12"/>
  <c r="W12" i="12"/>
  <c r="S12" i="12"/>
  <c r="T12" i="12"/>
  <c r="H49" i="12"/>
  <c r="V125" i="12"/>
  <c r="H104" i="12"/>
  <c r="H51" i="12"/>
  <c r="H34" i="12"/>
  <c r="T32" i="12"/>
  <c r="W32" i="12"/>
  <c r="U32" i="12"/>
  <c r="R32" i="12"/>
  <c r="S32" i="12"/>
  <c r="V84" i="12"/>
  <c r="F144" i="12"/>
  <c r="H110" i="12"/>
  <c r="H52" i="12"/>
  <c r="I27" i="12"/>
  <c r="G27" i="12"/>
  <c r="E27" i="12"/>
  <c r="D27" i="12"/>
  <c r="G78" i="12"/>
  <c r="I78" i="12"/>
  <c r="E78" i="12"/>
  <c r="D78" i="12"/>
  <c r="H96" i="12"/>
  <c r="I96" i="12"/>
  <c r="E96" i="12"/>
  <c r="D96" i="12"/>
  <c r="G96" i="12"/>
  <c r="F24" i="12"/>
  <c r="I24" i="12"/>
  <c r="D24" i="12"/>
  <c r="G24" i="12"/>
  <c r="E24" i="12"/>
  <c r="I143" i="12"/>
  <c r="G143" i="12"/>
  <c r="D143" i="12"/>
  <c r="E143" i="12"/>
  <c r="D125" i="12"/>
  <c r="I125" i="12"/>
  <c r="E125" i="12"/>
  <c r="G125" i="12"/>
  <c r="E72" i="12"/>
  <c r="I72" i="12"/>
  <c r="D72" i="12"/>
  <c r="G72" i="12"/>
  <c r="I91" i="12"/>
  <c r="D91" i="12"/>
  <c r="G91" i="12"/>
  <c r="E91" i="12"/>
  <c r="D40" i="12"/>
  <c r="I40" i="12"/>
  <c r="G40" i="12"/>
  <c r="E40" i="12"/>
  <c r="D112" i="12"/>
  <c r="I112" i="12"/>
  <c r="G112" i="12"/>
  <c r="E112" i="12"/>
  <c r="T63" i="12"/>
  <c r="R63" i="12"/>
  <c r="S63" i="12"/>
  <c r="U63" i="12"/>
  <c r="W63" i="12"/>
  <c r="H114" i="12"/>
  <c r="E114" i="12"/>
  <c r="G114" i="12"/>
  <c r="D114" i="12"/>
  <c r="I114" i="12"/>
  <c r="V66" i="12"/>
  <c r="R66" i="12"/>
  <c r="U66" i="12"/>
  <c r="W66" i="12"/>
  <c r="S66" i="12"/>
  <c r="T66" i="12"/>
  <c r="F74" i="12"/>
  <c r="D74" i="12"/>
  <c r="E74" i="12"/>
  <c r="I74" i="12"/>
  <c r="G74" i="12"/>
  <c r="G25" i="12"/>
  <c r="E25" i="12"/>
  <c r="I25" i="12"/>
  <c r="D25" i="12"/>
  <c r="I122" i="12"/>
  <c r="D122" i="12"/>
  <c r="G122" i="12"/>
  <c r="E122" i="12"/>
  <c r="G129" i="12"/>
  <c r="D129" i="12"/>
  <c r="I129" i="12"/>
  <c r="E129" i="12"/>
  <c r="I21" i="12"/>
  <c r="E21" i="12"/>
  <c r="G21" i="12"/>
  <c r="D21" i="12"/>
  <c r="U41" i="12"/>
  <c r="W41" i="12"/>
  <c r="R41" i="12"/>
  <c r="S41" i="12"/>
  <c r="T41" i="12"/>
  <c r="W11" i="12"/>
  <c r="S11" i="12"/>
  <c r="U11" i="12"/>
  <c r="R11" i="12"/>
  <c r="T11" i="12"/>
  <c r="W99" i="12"/>
  <c r="U99" i="12"/>
  <c r="R99" i="12"/>
  <c r="S99" i="12"/>
  <c r="T99" i="12"/>
  <c r="U120" i="12"/>
  <c r="R120" i="12"/>
  <c r="W120" i="12"/>
  <c r="S120" i="12"/>
  <c r="T120" i="12"/>
  <c r="S13" i="12"/>
  <c r="W13" i="12"/>
  <c r="U13" i="12"/>
  <c r="R13" i="12"/>
  <c r="T13" i="12"/>
  <c r="R46" i="12"/>
  <c r="U46" i="12"/>
  <c r="S46" i="12"/>
  <c r="W46" i="12"/>
  <c r="T46" i="12"/>
  <c r="W107" i="12"/>
  <c r="S107" i="12"/>
  <c r="R107" i="12"/>
  <c r="U107" i="12"/>
  <c r="T107" i="12"/>
  <c r="R109" i="12"/>
  <c r="S109" i="12"/>
  <c r="W109" i="12"/>
  <c r="U109" i="12"/>
  <c r="T109" i="12"/>
  <c r="V50" i="12"/>
  <c r="W50" i="12"/>
  <c r="S50" i="12"/>
  <c r="R50" i="12"/>
  <c r="U50" i="12"/>
  <c r="T50" i="12"/>
  <c r="R62" i="12"/>
  <c r="W62" i="12"/>
  <c r="S62" i="12"/>
  <c r="U62" i="12"/>
  <c r="T62" i="12"/>
  <c r="S126" i="12"/>
  <c r="U126" i="12"/>
  <c r="R126" i="12"/>
  <c r="W126" i="12"/>
  <c r="T126" i="12"/>
  <c r="S39" i="12"/>
  <c r="U39" i="12"/>
  <c r="R39" i="12"/>
  <c r="W39" i="12"/>
  <c r="T39" i="12"/>
  <c r="S132" i="12"/>
  <c r="R132" i="12"/>
  <c r="W132" i="12"/>
  <c r="U132" i="12"/>
  <c r="T132" i="12"/>
  <c r="T48" i="12"/>
  <c r="U48" i="12"/>
  <c r="W48" i="12"/>
  <c r="S48" i="12"/>
  <c r="R48" i="12"/>
  <c r="T56" i="12"/>
  <c r="R56" i="12"/>
  <c r="W56" i="12"/>
  <c r="U56" i="12"/>
  <c r="S56" i="12"/>
  <c r="D30" i="12"/>
  <c r="E30" i="12"/>
  <c r="G30" i="12"/>
  <c r="I30" i="12"/>
  <c r="T135" i="12"/>
  <c r="U135" i="12"/>
  <c r="W135" i="12"/>
  <c r="S135" i="12"/>
  <c r="R135" i="12"/>
  <c r="H68" i="12"/>
  <c r="H99" i="12"/>
  <c r="H122" i="12"/>
  <c r="H107" i="12"/>
  <c r="J108" i="1"/>
  <c r="J108" i="12" s="1"/>
  <c r="H108" i="12" s="1"/>
  <c r="H64" i="12"/>
  <c r="S47" i="12"/>
  <c r="R47" i="12"/>
  <c r="W47" i="12"/>
  <c r="U47" i="12"/>
  <c r="T47" i="12"/>
  <c r="H135" i="12"/>
  <c r="H36" i="12"/>
  <c r="J90" i="1"/>
  <c r="J90" i="12" s="1"/>
  <c r="H90" i="12" s="1"/>
  <c r="H143" i="12"/>
  <c r="V14" i="12"/>
  <c r="H27" i="12"/>
  <c r="F112" i="12"/>
  <c r="H62" i="12"/>
  <c r="V41" i="12"/>
  <c r="H115" i="12"/>
  <c r="V99" i="12"/>
  <c r="H144" i="12"/>
  <c r="H145" i="12"/>
  <c r="F82" i="12"/>
  <c r="D95" i="12"/>
  <c r="I95" i="12"/>
  <c r="G95" i="12"/>
  <c r="E95" i="12"/>
  <c r="H147" i="12"/>
  <c r="E147" i="12"/>
  <c r="I147" i="12"/>
  <c r="D147" i="12"/>
  <c r="G147" i="12"/>
  <c r="I51" i="12"/>
  <c r="G51" i="12"/>
  <c r="D51" i="12"/>
  <c r="E51" i="12"/>
  <c r="R108" i="12"/>
  <c r="U108" i="12"/>
  <c r="W108" i="12"/>
  <c r="S108" i="12"/>
  <c r="T108" i="12"/>
  <c r="G6" i="12"/>
  <c r="D6" i="12"/>
  <c r="E6" i="12"/>
  <c r="I6" i="12"/>
  <c r="I124" i="12"/>
  <c r="G124" i="12"/>
  <c r="E124" i="12"/>
  <c r="D124" i="12"/>
  <c r="E136" i="12"/>
  <c r="D136" i="12"/>
  <c r="I136" i="12"/>
  <c r="G136" i="12"/>
  <c r="V58" i="12"/>
  <c r="U58" i="12"/>
  <c r="W58" i="12"/>
  <c r="S58" i="12"/>
  <c r="R58" i="12"/>
  <c r="T58" i="12"/>
  <c r="U37" i="12"/>
  <c r="S37" i="12"/>
  <c r="W37" i="12"/>
  <c r="R37" i="12"/>
  <c r="T37" i="12"/>
  <c r="W78" i="12"/>
  <c r="R78" i="12"/>
  <c r="S78" i="12"/>
  <c r="U78" i="12"/>
  <c r="T78" i="12"/>
  <c r="S140" i="12"/>
  <c r="W140" i="12"/>
  <c r="R140" i="12"/>
  <c r="U140" i="12"/>
  <c r="T140" i="12"/>
  <c r="W124" i="12"/>
  <c r="R124" i="12"/>
  <c r="S124" i="12"/>
  <c r="U124" i="12"/>
  <c r="T124" i="12"/>
  <c r="T64" i="12"/>
  <c r="U64" i="12"/>
  <c r="R64" i="12"/>
  <c r="S64" i="12"/>
  <c r="W64" i="12"/>
  <c r="U101" i="12"/>
  <c r="S101" i="12"/>
  <c r="W101" i="12"/>
  <c r="R101" i="12"/>
  <c r="T101" i="12"/>
  <c r="T40" i="12"/>
  <c r="S40" i="12"/>
  <c r="U40" i="12"/>
  <c r="R40" i="12"/>
  <c r="W40" i="12"/>
  <c r="V10" i="12"/>
  <c r="R10" i="12"/>
  <c r="W10" i="12"/>
  <c r="S10" i="12"/>
  <c r="U10" i="12"/>
  <c r="T10" i="12"/>
  <c r="U74" i="12"/>
  <c r="W74" i="12"/>
  <c r="R74" i="12"/>
  <c r="S74" i="12"/>
  <c r="T74" i="12"/>
  <c r="V147" i="12"/>
  <c r="W147" i="12"/>
  <c r="U147" i="12"/>
  <c r="R147" i="12"/>
  <c r="S147" i="12"/>
  <c r="T147" i="12"/>
  <c r="R112" i="12"/>
  <c r="W112" i="12"/>
  <c r="U112" i="12"/>
  <c r="S112" i="12"/>
  <c r="T112" i="12"/>
  <c r="S20" i="12"/>
  <c r="R20" i="12"/>
  <c r="W20" i="12"/>
  <c r="U20" i="12"/>
  <c r="T20" i="12"/>
  <c r="S117" i="12"/>
  <c r="R117" i="12"/>
  <c r="U117" i="12"/>
  <c r="W117" i="12"/>
  <c r="T117" i="12"/>
  <c r="E117" i="12"/>
  <c r="G117" i="12"/>
  <c r="D117" i="12"/>
  <c r="I117" i="12"/>
  <c r="H101" i="12"/>
  <c r="E101" i="12"/>
  <c r="D101" i="12"/>
  <c r="I101" i="12"/>
  <c r="G101" i="12"/>
  <c r="I127" i="12"/>
  <c r="E127" i="12"/>
  <c r="D127" i="12"/>
  <c r="G127" i="12"/>
  <c r="T105" i="12"/>
  <c r="U105" i="12"/>
  <c r="W105" i="12"/>
  <c r="S105" i="12"/>
  <c r="R105" i="12"/>
  <c r="F139" i="12"/>
  <c r="H120" i="12"/>
  <c r="H124" i="12"/>
  <c r="F129" i="12"/>
  <c r="H9" i="12"/>
  <c r="H117" i="12"/>
  <c r="H15" i="12"/>
  <c r="F55" i="12"/>
  <c r="E55" i="12"/>
  <c r="D55" i="12"/>
  <c r="I55" i="12"/>
  <c r="G55" i="12"/>
  <c r="H109" i="12"/>
  <c r="V46" i="12"/>
  <c r="V27" i="12"/>
  <c r="V55" i="12"/>
  <c r="F147" i="12"/>
  <c r="H59" i="12"/>
  <c r="F125" i="12"/>
  <c r="V117" i="12"/>
  <c r="H20" i="12"/>
  <c r="H112" i="12"/>
  <c r="H119" i="12"/>
  <c r="H39" i="12"/>
  <c r="H138" i="12"/>
  <c r="H54" i="12"/>
  <c r="F96" i="12"/>
  <c r="F127" i="12"/>
  <c r="H82" i="12"/>
  <c r="E39" i="12"/>
  <c r="G39" i="12"/>
  <c r="I39" i="12"/>
  <c r="D39" i="12"/>
  <c r="D103" i="12"/>
  <c r="I103" i="12"/>
  <c r="E103" i="12"/>
  <c r="G103" i="12"/>
  <c r="D76" i="12"/>
  <c r="G76" i="12"/>
  <c r="E76" i="12"/>
  <c r="I76" i="12"/>
  <c r="D54" i="12"/>
  <c r="E54" i="12"/>
  <c r="I54" i="12"/>
  <c r="G54" i="12"/>
  <c r="H45" i="12"/>
  <c r="D45" i="12"/>
  <c r="E45" i="12"/>
  <c r="I45" i="12"/>
  <c r="G45" i="12"/>
  <c r="D113" i="12"/>
  <c r="G113" i="12"/>
  <c r="E113" i="12"/>
  <c r="I113" i="12"/>
  <c r="F130" i="12"/>
  <c r="D130" i="12"/>
  <c r="I130" i="12"/>
  <c r="G130" i="12"/>
  <c r="E130" i="12"/>
  <c r="I43" i="12"/>
  <c r="G43" i="12"/>
  <c r="D43" i="12"/>
  <c r="E43" i="12"/>
  <c r="I58" i="12"/>
  <c r="G58" i="12"/>
  <c r="E58" i="12"/>
  <c r="D58" i="12"/>
  <c r="U53" i="12"/>
  <c r="S53" i="12"/>
  <c r="W53" i="12"/>
  <c r="R53" i="12"/>
  <c r="T53" i="12"/>
  <c r="I49" i="12"/>
  <c r="D49" i="12"/>
  <c r="E49" i="12"/>
  <c r="G49" i="12"/>
  <c r="E138" i="12"/>
  <c r="I138" i="12"/>
  <c r="D138" i="12"/>
  <c r="G138" i="12"/>
  <c r="D104" i="12"/>
  <c r="I104" i="12"/>
  <c r="E104" i="12"/>
  <c r="G104" i="12"/>
  <c r="D62" i="12"/>
  <c r="I62" i="12"/>
  <c r="G62" i="12"/>
  <c r="E62" i="12"/>
  <c r="D109" i="12"/>
  <c r="I109" i="12"/>
  <c r="G109" i="12"/>
  <c r="E109" i="12"/>
  <c r="V114" i="12"/>
  <c r="S114" i="12"/>
  <c r="U114" i="12"/>
  <c r="W114" i="12"/>
  <c r="R114" i="12"/>
  <c r="T114" i="12"/>
  <c r="I115" i="12"/>
  <c r="E115" i="12"/>
  <c r="D115" i="12"/>
  <c r="G115" i="12"/>
  <c r="G33" i="12"/>
  <c r="D33" i="12"/>
  <c r="I33" i="12"/>
  <c r="E33" i="12"/>
  <c r="E31" i="12"/>
  <c r="D31" i="12"/>
  <c r="I31" i="12"/>
  <c r="G31" i="12"/>
  <c r="U29" i="12"/>
  <c r="W29" i="12"/>
  <c r="R29" i="12"/>
  <c r="S29" i="12"/>
  <c r="T29" i="12"/>
  <c r="W115" i="12"/>
  <c r="R115" i="12"/>
  <c r="U115" i="12"/>
  <c r="S115" i="12"/>
  <c r="T115" i="12"/>
  <c r="R60" i="12"/>
  <c r="U60" i="12"/>
  <c r="W60" i="12"/>
  <c r="S60" i="12"/>
  <c r="T60" i="12"/>
  <c r="T8" i="12"/>
  <c r="U8" i="12"/>
  <c r="W8" i="12"/>
  <c r="S8" i="12"/>
  <c r="R8" i="12"/>
  <c r="W103" i="12"/>
  <c r="S103" i="12"/>
  <c r="R103" i="12"/>
  <c r="U103" i="12"/>
  <c r="T103" i="12"/>
  <c r="V131" i="12"/>
  <c r="U131" i="12"/>
  <c r="R131" i="12"/>
  <c r="S131" i="12"/>
  <c r="W131" i="12"/>
  <c r="T131" i="12"/>
  <c r="W43" i="12"/>
  <c r="S43" i="12"/>
  <c r="U43" i="12"/>
  <c r="R43" i="12"/>
  <c r="T43" i="12"/>
  <c r="W67" i="12"/>
  <c r="S67" i="12"/>
  <c r="R67" i="12"/>
  <c r="U67" i="12"/>
  <c r="T67" i="12"/>
  <c r="S23" i="12"/>
  <c r="W23" i="12"/>
  <c r="R23" i="12"/>
  <c r="U23" i="12"/>
  <c r="T23" i="12"/>
  <c r="U22" i="12"/>
  <c r="W22" i="12"/>
  <c r="S22" i="12"/>
  <c r="R22" i="12"/>
  <c r="T22" i="12"/>
  <c r="W96" i="12"/>
  <c r="R96" i="12"/>
  <c r="U96" i="12"/>
  <c r="S96" i="12"/>
  <c r="T96" i="12"/>
  <c r="R133" i="12"/>
  <c r="W133" i="12"/>
  <c r="U133" i="12"/>
  <c r="S133" i="12"/>
  <c r="T133" i="12"/>
  <c r="R28" i="12"/>
  <c r="U28" i="12"/>
  <c r="S28" i="12"/>
  <c r="W28" i="12"/>
  <c r="T28" i="12"/>
  <c r="U73" i="12"/>
  <c r="R73" i="12"/>
  <c r="S73" i="12"/>
  <c r="W73" i="12"/>
  <c r="T73" i="12"/>
  <c r="H79" i="12"/>
  <c r="I79" i="12"/>
  <c r="E79" i="12"/>
  <c r="G79" i="12"/>
  <c r="D79" i="12"/>
  <c r="D100" i="12"/>
  <c r="I100" i="12"/>
  <c r="E100" i="12"/>
  <c r="G100" i="12"/>
  <c r="D60" i="12"/>
  <c r="E60" i="12"/>
  <c r="I60" i="12"/>
  <c r="G60" i="12"/>
  <c r="H139" i="12"/>
  <c r="H46" i="12"/>
  <c r="H43" i="12"/>
  <c r="H58" i="12"/>
  <c r="H129" i="12"/>
  <c r="F91" i="12"/>
  <c r="H133" i="12"/>
  <c r="H80" i="12"/>
  <c r="V118" i="12"/>
  <c r="V37" i="12"/>
  <c r="H75" i="12"/>
  <c r="F105" i="12"/>
  <c r="H125" i="12"/>
  <c r="V45" i="12"/>
  <c r="T119" i="12"/>
  <c r="R119" i="12"/>
  <c r="W119" i="12"/>
  <c r="U119" i="12"/>
  <c r="S119" i="12"/>
  <c r="F48" i="12"/>
  <c r="H60" i="12"/>
  <c r="F25" i="12"/>
  <c r="V43" i="12"/>
  <c r="V48" i="12"/>
  <c r="H31" i="12"/>
  <c r="V11" i="12"/>
  <c r="V40" i="12"/>
  <c r="H83" i="12"/>
  <c r="H127" i="12"/>
  <c r="F45" i="12"/>
  <c r="V6" i="12"/>
  <c r="I131" i="12"/>
  <c r="G131" i="12"/>
  <c r="E131" i="12"/>
  <c r="D131" i="12"/>
  <c r="D73" i="12"/>
  <c r="I73" i="12"/>
  <c r="E73" i="12"/>
  <c r="G73" i="12"/>
  <c r="I11" i="12"/>
  <c r="G11" i="12"/>
  <c r="E11" i="12"/>
  <c r="D11" i="12"/>
  <c r="D34" i="12"/>
  <c r="G34" i="12"/>
  <c r="E34" i="12"/>
  <c r="I34" i="12"/>
  <c r="F16" i="12"/>
  <c r="I16" i="12"/>
  <c r="E16" i="12"/>
  <c r="D16" i="12"/>
  <c r="G16" i="12"/>
  <c r="D92" i="12"/>
  <c r="G92" i="12"/>
  <c r="E92" i="12"/>
  <c r="I92" i="12"/>
  <c r="F8" i="12"/>
  <c r="I8" i="12"/>
  <c r="G8" i="12"/>
  <c r="E8" i="12"/>
  <c r="D8" i="12"/>
  <c r="I102" i="12"/>
  <c r="D102" i="12"/>
  <c r="E102" i="12"/>
  <c r="G102" i="12"/>
  <c r="H18" i="12"/>
  <c r="I18" i="12"/>
  <c r="E18" i="12"/>
  <c r="D18" i="12"/>
  <c r="G18" i="12"/>
  <c r="R76" i="12"/>
  <c r="S76" i="12"/>
  <c r="W76" i="12"/>
  <c r="U76" i="12"/>
  <c r="T76" i="12"/>
  <c r="H123" i="12"/>
  <c r="I123" i="12"/>
  <c r="G123" i="12"/>
  <c r="E123" i="12"/>
  <c r="D123" i="12"/>
  <c r="F13" i="12"/>
  <c r="D13" i="12"/>
  <c r="G13" i="12"/>
  <c r="I13" i="12"/>
  <c r="E13" i="12"/>
  <c r="F56" i="12"/>
  <c r="E56" i="12"/>
  <c r="D56" i="12"/>
  <c r="G56" i="12"/>
  <c r="I56" i="12"/>
  <c r="D88" i="12"/>
  <c r="E88" i="12"/>
  <c r="G88" i="12"/>
  <c r="I88" i="12"/>
  <c r="D111" i="12"/>
  <c r="I111" i="12"/>
  <c r="E111" i="12"/>
  <c r="G111" i="12"/>
  <c r="I89" i="12"/>
  <c r="E89" i="12"/>
  <c r="G89" i="12"/>
  <c r="D89" i="12"/>
  <c r="H66" i="12"/>
  <c r="E66" i="12"/>
  <c r="G66" i="12"/>
  <c r="D66" i="12"/>
  <c r="I66" i="12"/>
  <c r="E64" i="12"/>
  <c r="G64" i="12"/>
  <c r="I64" i="12"/>
  <c r="D64" i="12"/>
  <c r="G146" i="12"/>
  <c r="E146" i="12"/>
  <c r="I146" i="12"/>
  <c r="D146" i="12"/>
  <c r="I20" i="12"/>
  <c r="G20" i="12"/>
  <c r="D20" i="12"/>
  <c r="E20" i="12"/>
  <c r="D52" i="12"/>
  <c r="E52" i="12"/>
  <c r="G52" i="12"/>
  <c r="I52" i="12"/>
  <c r="E75" i="12"/>
  <c r="I75" i="12"/>
  <c r="D75" i="12"/>
  <c r="G75" i="12"/>
  <c r="R44" i="12"/>
  <c r="U44" i="12"/>
  <c r="W44" i="12"/>
  <c r="S44" i="12"/>
  <c r="T44" i="12"/>
  <c r="S142" i="12"/>
  <c r="U142" i="12"/>
  <c r="R142" i="12"/>
  <c r="W142" i="12"/>
  <c r="T142" i="12"/>
  <c r="T16" i="12"/>
  <c r="S16" i="12"/>
  <c r="U16" i="12"/>
  <c r="R16" i="12"/>
  <c r="W16" i="12"/>
  <c r="R110" i="12"/>
  <c r="W110" i="12"/>
  <c r="S110" i="12"/>
  <c r="U110" i="12"/>
  <c r="T110" i="12"/>
  <c r="S80" i="12"/>
  <c r="R80" i="12"/>
  <c r="U80" i="12"/>
  <c r="W80" i="12"/>
  <c r="T80" i="12"/>
  <c r="W91" i="12"/>
  <c r="R91" i="12"/>
  <c r="U91" i="12"/>
  <c r="S91" i="12"/>
  <c r="T91" i="12"/>
  <c r="W61" i="12"/>
  <c r="U61" i="12"/>
  <c r="S61" i="12"/>
  <c r="R61" i="12"/>
  <c r="T61" i="12"/>
  <c r="W59" i="12"/>
  <c r="U59" i="12"/>
  <c r="R59" i="12"/>
  <c r="S59" i="12"/>
  <c r="T59" i="12"/>
  <c r="R54" i="12"/>
  <c r="W54" i="12"/>
  <c r="S54" i="12"/>
  <c r="U54" i="12"/>
  <c r="T54" i="12"/>
  <c r="V18" i="12"/>
  <c r="U18" i="12"/>
  <c r="R18" i="12"/>
  <c r="S18" i="12"/>
  <c r="W18" i="12"/>
  <c r="T18" i="12"/>
  <c r="U141" i="12"/>
  <c r="R141" i="12"/>
  <c r="S141" i="12"/>
  <c r="W141" i="12"/>
  <c r="T141" i="12"/>
  <c r="V90" i="12"/>
  <c r="U90" i="12"/>
  <c r="W90" i="12"/>
  <c r="R90" i="12"/>
  <c r="S90" i="12"/>
  <c r="T90" i="12"/>
  <c r="W75" i="12"/>
  <c r="S75" i="12"/>
  <c r="U75" i="12"/>
  <c r="R75" i="12"/>
  <c r="T75" i="12"/>
  <c r="W17" i="12"/>
  <c r="U17" i="12"/>
  <c r="S17" i="12"/>
  <c r="R17" i="12"/>
  <c r="T17" i="12"/>
  <c r="D68" i="12"/>
  <c r="G68" i="12"/>
  <c r="I68" i="12"/>
  <c r="E68" i="12"/>
  <c r="D29" i="12"/>
  <c r="E29" i="12"/>
  <c r="G29" i="12"/>
  <c r="I29" i="12"/>
  <c r="F121" i="12"/>
  <c r="H53" i="12"/>
  <c r="V137" i="12"/>
  <c r="F36" i="12"/>
  <c r="F58" i="12"/>
  <c r="F111" i="12"/>
  <c r="V101" i="12"/>
  <c r="F146" i="12"/>
  <c r="H16" i="12"/>
  <c r="J65" i="1"/>
  <c r="J65" i="12" s="1"/>
  <c r="H65" i="12" s="1"/>
  <c r="H105" i="12"/>
  <c r="F113" i="12"/>
  <c r="U97" i="12"/>
  <c r="S97" i="12"/>
  <c r="R97" i="12"/>
  <c r="W97" i="12"/>
  <c r="T97" i="12"/>
  <c r="U81" i="12"/>
  <c r="S81" i="12"/>
  <c r="W81" i="12"/>
  <c r="R81" i="12"/>
  <c r="T81" i="12"/>
  <c r="V78" i="12"/>
  <c r="F6" i="12"/>
  <c r="F30" i="12"/>
  <c r="V112" i="12"/>
  <c r="F27" i="12"/>
  <c r="F114" i="12"/>
  <c r="H25" i="12"/>
  <c r="F88" i="12"/>
  <c r="V133" i="12"/>
  <c r="F89" i="12"/>
  <c r="J61" i="1"/>
  <c r="J61" i="12" s="1"/>
  <c r="H61" i="12" s="1"/>
  <c r="H94" i="12"/>
  <c r="V13" i="12"/>
  <c r="V115" i="12"/>
  <c r="V59" i="12"/>
  <c r="V23" i="12"/>
  <c r="F116" i="12"/>
  <c r="V74" i="12"/>
  <c r="H11" i="12"/>
  <c r="G80" i="12"/>
  <c r="I80" i="12"/>
  <c r="D80" i="12"/>
  <c r="E80" i="12"/>
  <c r="F132" i="12"/>
  <c r="D132" i="12"/>
  <c r="E132" i="12"/>
  <c r="I132" i="12"/>
  <c r="G132" i="12"/>
  <c r="I19" i="12"/>
  <c r="D19" i="12"/>
  <c r="E19" i="12"/>
  <c r="G19" i="12"/>
  <c r="D53" i="12"/>
  <c r="G53" i="12"/>
  <c r="E53" i="12"/>
  <c r="I53" i="12"/>
  <c r="D12" i="12"/>
  <c r="E12" i="12"/>
  <c r="G12" i="12"/>
  <c r="I12" i="12"/>
  <c r="I99" i="12"/>
  <c r="E99" i="12"/>
  <c r="G99" i="12"/>
  <c r="D99" i="12"/>
  <c r="D48" i="12"/>
  <c r="E48" i="12"/>
  <c r="G48" i="12"/>
  <c r="I48" i="12"/>
  <c r="R68" i="12"/>
  <c r="W68" i="12"/>
  <c r="S68" i="12"/>
  <c r="U68" i="12"/>
  <c r="T68" i="12"/>
  <c r="I59" i="12"/>
  <c r="E59" i="12"/>
  <c r="D59" i="12"/>
  <c r="G59" i="12"/>
  <c r="G94" i="12"/>
  <c r="I94" i="12"/>
  <c r="E94" i="12"/>
  <c r="D94" i="12"/>
  <c r="U65" i="12"/>
  <c r="R65" i="12"/>
  <c r="W65" i="12"/>
  <c r="S65" i="12"/>
  <c r="T65" i="12"/>
  <c r="V98" i="12"/>
  <c r="W98" i="12"/>
  <c r="R98" i="12"/>
  <c r="S98" i="12"/>
  <c r="U98" i="12"/>
  <c r="T98" i="12"/>
  <c r="U102" i="12"/>
  <c r="W102" i="12"/>
  <c r="S102" i="12"/>
  <c r="R102" i="12"/>
  <c r="T102" i="12"/>
  <c r="W130" i="12"/>
  <c r="R130" i="12"/>
  <c r="U130" i="12"/>
  <c r="S130" i="12"/>
  <c r="T130" i="12"/>
  <c r="V139" i="12"/>
  <c r="W139" i="12"/>
  <c r="S139" i="12"/>
  <c r="R139" i="12"/>
  <c r="U139" i="12"/>
  <c r="T139" i="12"/>
  <c r="R116" i="12"/>
  <c r="W116" i="12"/>
  <c r="U116" i="12"/>
  <c r="S116" i="12"/>
  <c r="T116" i="12"/>
  <c r="R69" i="12"/>
  <c r="S69" i="12"/>
  <c r="W69" i="12"/>
  <c r="U69" i="12"/>
  <c r="T69" i="12"/>
  <c r="U33" i="12"/>
  <c r="S33" i="12"/>
  <c r="R33" i="12"/>
  <c r="W33" i="12"/>
  <c r="T33" i="12"/>
  <c r="W111" i="12"/>
  <c r="R111" i="12"/>
  <c r="S111" i="12"/>
  <c r="U111" i="12"/>
  <c r="T111" i="12"/>
  <c r="W122" i="12"/>
  <c r="S122" i="12"/>
  <c r="U122" i="12"/>
  <c r="R122" i="12"/>
  <c r="T122" i="12"/>
  <c r="U57" i="12"/>
  <c r="R57" i="12"/>
  <c r="S57" i="12"/>
  <c r="W57" i="12"/>
  <c r="T57" i="12"/>
  <c r="U25" i="12"/>
  <c r="S25" i="12"/>
  <c r="R25" i="12"/>
  <c r="W25" i="12"/>
  <c r="T25" i="12"/>
  <c r="W70" i="12"/>
  <c r="U70" i="12"/>
  <c r="S70" i="12"/>
  <c r="R70" i="12"/>
  <c r="T70" i="12"/>
  <c r="W82" i="12"/>
  <c r="R82" i="12"/>
  <c r="U82" i="12"/>
  <c r="S82" i="12"/>
  <c r="T82" i="12"/>
  <c r="F137" i="12"/>
  <c r="G137" i="12"/>
  <c r="I137" i="12"/>
  <c r="D137" i="12"/>
  <c r="E137" i="12"/>
  <c r="E145" i="12"/>
  <c r="I145" i="12"/>
  <c r="G145" i="12"/>
  <c r="D145" i="12"/>
  <c r="G37" i="12"/>
  <c r="I37" i="12"/>
  <c r="D37" i="12"/>
  <c r="E37" i="12"/>
  <c r="F37" i="12"/>
  <c r="H12" i="12"/>
  <c r="H121" i="12"/>
  <c r="F103" i="12"/>
  <c r="V120" i="12"/>
  <c r="V108" i="12"/>
  <c r="H63" i="12"/>
  <c r="H111" i="12"/>
  <c r="V126" i="12"/>
  <c r="F92" i="12"/>
  <c r="F101" i="12"/>
  <c r="H113" i="12"/>
  <c r="V82" i="12"/>
  <c r="H44" i="12"/>
  <c r="H6" i="12"/>
  <c r="H30" i="12"/>
  <c r="V30" i="12"/>
  <c r="H132" i="12"/>
  <c r="V73" i="12"/>
  <c r="H47" i="12"/>
  <c r="D47" i="12"/>
  <c r="I47" i="12"/>
  <c r="E47" i="12"/>
  <c r="G47" i="12"/>
  <c r="H56" i="12"/>
  <c r="H88" i="12"/>
  <c r="V29" i="12"/>
  <c r="H91" i="12"/>
  <c r="F40" i="12"/>
  <c r="H140" i="12"/>
  <c r="H89" i="12"/>
  <c r="V36" i="12"/>
  <c r="V39" i="12"/>
  <c r="H116" i="12"/>
  <c r="F100" i="12"/>
  <c r="F136" i="12"/>
  <c r="V33" i="12"/>
  <c r="H74" i="12"/>
  <c r="D87" i="12"/>
  <c r="E87" i="12"/>
  <c r="I87" i="12"/>
  <c r="G87" i="12"/>
  <c r="D63" i="12"/>
  <c r="I63" i="12"/>
  <c r="E63" i="12"/>
  <c r="G63" i="12"/>
  <c r="I107" i="12"/>
  <c r="D107" i="12"/>
  <c r="G107" i="12"/>
  <c r="E107" i="12"/>
  <c r="E120" i="12"/>
  <c r="G120" i="12"/>
  <c r="D120" i="12"/>
  <c r="I120" i="12"/>
  <c r="E15" i="12"/>
  <c r="I15" i="12"/>
  <c r="G15" i="12"/>
  <c r="D15" i="12"/>
  <c r="E97" i="12"/>
  <c r="I97" i="12"/>
  <c r="G97" i="12"/>
  <c r="D97" i="12"/>
  <c r="D140" i="12"/>
  <c r="E140" i="12"/>
  <c r="G140" i="12"/>
  <c r="I140" i="12"/>
  <c r="H93" i="12"/>
  <c r="D93" i="12"/>
  <c r="I93" i="12"/>
  <c r="G93" i="12"/>
  <c r="E93" i="12"/>
  <c r="G81" i="12"/>
  <c r="E81" i="12"/>
  <c r="D81" i="12"/>
  <c r="I81" i="12"/>
  <c r="D38" i="12"/>
  <c r="I38" i="12"/>
  <c r="G38" i="12"/>
  <c r="E38" i="12"/>
  <c r="E44" i="12"/>
  <c r="D44" i="12"/>
  <c r="G44" i="12"/>
  <c r="I44" i="12"/>
  <c r="I83" i="12"/>
  <c r="G83" i="12"/>
  <c r="E83" i="12"/>
  <c r="D83" i="12"/>
  <c r="E128" i="12"/>
  <c r="I128" i="12"/>
  <c r="G128" i="12"/>
  <c r="D128" i="12"/>
  <c r="F32" i="12"/>
  <c r="D32" i="12"/>
  <c r="I32" i="12"/>
  <c r="E32" i="12"/>
  <c r="G32" i="12"/>
  <c r="H85" i="12"/>
  <c r="E85" i="12"/>
  <c r="D85" i="12"/>
  <c r="I85" i="12"/>
  <c r="G85" i="12"/>
  <c r="D106" i="12"/>
  <c r="E106" i="12"/>
  <c r="I106" i="12"/>
  <c r="G106" i="12"/>
  <c r="S86" i="12"/>
  <c r="W86" i="12"/>
  <c r="R86" i="12"/>
  <c r="U86" i="12"/>
  <c r="T86" i="12"/>
  <c r="R100" i="12"/>
  <c r="U100" i="12"/>
  <c r="W100" i="12"/>
  <c r="S100" i="12"/>
  <c r="T100" i="12"/>
  <c r="S104" i="12"/>
  <c r="W104" i="12"/>
  <c r="U104" i="12"/>
  <c r="R104" i="12"/>
  <c r="T104" i="12"/>
  <c r="V26" i="12"/>
  <c r="W26" i="12"/>
  <c r="R26" i="12"/>
  <c r="U26" i="12"/>
  <c r="S26" i="12"/>
  <c r="T26" i="12"/>
  <c r="U9" i="12"/>
  <c r="R9" i="12"/>
  <c r="W9" i="12"/>
  <c r="S9" i="12"/>
  <c r="T9" i="12"/>
  <c r="R52" i="12"/>
  <c r="W52" i="12"/>
  <c r="S52" i="12"/>
  <c r="U52" i="12"/>
  <c r="T52" i="12"/>
  <c r="T79" i="12"/>
  <c r="R79" i="12"/>
  <c r="U79" i="12"/>
  <c r="W79" i="12"/>
  <c r="S79" i="12"/>
  <c r="U95" i="12"/>
  <c r="S95" i="12"/>
  <c r="R95" i="12"/>
  <c r="W95" i="12"/>
  <c r="T95" i="12"/>
  <c r="W138" i="12"/>
  <c r="S138" i="12"/>
  <c r="U138" i="12"/>
  <c r="R138" i="12"/>
  <c r="T138" i="12"/>
  <c r="V42" i="12"/>
  <c r="S42" i="12"/>
  <c r="R42" i="12"/>
  <c r="W42" i="12"/>
  <c r="U42" i="12"/>
  <c r="T42" i="12"/>
  <c r="T143" i="12"/>
  <c r="U143" i="12"/>
  <c r="R143" i="12"/>
  <c r="S143" i="12"/>
  <c r="W143" i="12"/>
  <c r="T72" i="12"/>
  <c r="W72" i="12"/>
  <c r="S72" i="12"/>
  <c r="U72" i="12"/>
  <c r="R72" i="12"/>
  <c r="S15" i="12"/>
  <c r="U15" i="12"/>
  <c r="W15" i="12"/>
  <c r="R15" i="12"/>
  <c r="T15" i="12"/>
  <c r="I135" i="12"/>
  <c r="E135" i="12"/>
  <c r="G135" i="12"/>
  <c r="D135" i="12"/>
  <c r="H10" i="12"/>
  <c r="D10" i="12"/>
  <c r="G10" i="12"/>
  <c r="E10" i="12"/>
  <c r="I10" i="12"/>
  <c r="H37" i="12"/>
  <c r="H137" i="12"/>
  <c r="H103" i="12"/>
  <c r="V25" i="12"/>
  <c r="V146" i="12"/>
  <c r="W145" i="12"/>
  <c r="R145" i="12"/>
  <c r="U145" i="12"/>
  <c r="S145" i="12"/>
  <c r="T145" i="12"/>
  <c r="H84" i="12"/>
  <c r="H106" i="12"/>
  <c r="F76" i="12"/>
  <c r="F19" i="12"/>
  <c r="V135" i="12"/>
  <c r="R71" i="12"/>
  <c r="W71" i="12"/>
  <c r="U71" i="12"/>
  <c r="S71" i="12"/>
  <c r="T71" i="12"/>
  <c r="H92" i="12"/>
  <c r="J7" i="1"/>
  <c r="J7" i="12" s="1"/>
  <c r="H7" i="12" s="1"/>
  <c r="F72" i="12"/>
  <c r="R87" i="12"/>
  <c r="W87" i="12"/>
  <c r="U87" i="12"/>
  <c r="S87" i="12"/>
  <c r="T87" i="12"/>
  <c r="F81" i="12"/>
  <c r="F66" i="12"/>
  <c r="F21" i="12"/>
  <c r="H71" i="12"/>
  <c r="V105" i="12"/>
  <c r="V132" i="12"/>
  <c r="F85" i="12"/>
  <c r="V65" i="12"/>
  <c r="H40" i="12"/>
  <c r="F78" i="12"/>
  <c r="H97" i="12"/>
  <c r="D22" i="12"/>
  <c r="I22" i="12"/>
  <c r="E22" i="12"/>
  <c r="G22" i="12"/>
  <c r="V8" i="12"/>
  <c r="F131" i="12"/>
  <c r="H100" i="12"/>
  <c r="H87" i="12"/>
  <c r="H136" i="12"/>
  <c r="V9" i="12"/>
  <c r="H118" i="12"/>
  <c r="W83" i="12"/>
  <c r="U83" i="12"/>
  <c r="R83" i="12"/>
  <c r="S83" i="12"/>
  <c r="T83" i="12"/>
  <c r="D46" i="12"/>
  <c r="G46" i="12"/>
  <c r="I46" i="12"/>
  <c r="E46" i="12"/>
  <c r="H86" i="12"/>
  <c r="E86" i="12"/>
  <c r="D86" i="12"/>
  <c r="I86" i="12"/>
  <c r="G86" i="12"/>
  <c r="H42" i="12"/>
  <c r="G42" i="12"/>
  <c r="E42" i="12"/>
  <c r="I42" i="12"/>
  <c r="D42" i="12"/>
  <c r="H26" i="12"/>
  <c r="E26" i="12"/>
  <c r="G26" i="12"/>
  <c r="D26" i="12"/>
  <c r="I26" i="12"/>
  <c r="F67" i="12"/>
  <c r="I67" i="12"/>
  <c r="G67" i="12"/>
  <c r="D67" i="12"/>
  <c r="E67" i="12"/>
  <c r="G119" i="12"/>
  <c r="E119" i="12"/>
  <c r="D119" i="12"/>
  <c r="I119" i="12"/>
  <c r="D84" i="12"/>
  <c r="G84" i="12"/>
  <c r="E84" i="12"/>
  <c r="I84" i="12"/>
  <c r="G110" i="12"/>
  <c r="E110" i="12"/>
  <c r="D110" i="12"/>
  <c r="I110" i="12"/>
  <c r="I35" i="12"/>
  <c r="D35" i="12"/>
  <c r="E35" i="12"/>
  <c r="G35" i="12"/>
  <c r="H98" i="12"/>
  <c r="G98" i="12"/>
  <c r="I98" i="12"/>
  <c r="E98" i="12"/>
  <c r="D98" i="12"/>
  <c r="G9" i="12"/>
  <c r="E9" i="12"/>
  <c r="D9" i="12"/>
  <c r="I9" i="12"/>
  <c r="D28" i="12"/>
  <c r="E28" i="12"/>
  <c r="G28" i="12"/>
  <c r="I28" i="12"/>
  <c r="E126" i="12"/>
  <c r="D126" i="12"/>
  <c r="I126" i="12"/>
  <c r="G126" i="12"/>
  <c r="D71" i="12"/>
  <c r="G71" i="12"/>
  <c r="I71" i="12"/>
  <c r="E71" i="12"/>
  <c r="W77" i="12"/>
  <c r="U77" i="12"/>
  <c r="R77" i="12"/>
  <c r="S77" i="12"/>
  <c r="T77" i="12"/>
  <c r="R38" i="12"/>
  <c r="W38" i="12"/>
  <c r="S38" i="12"/>
  <c r="U38" i="12"/>
  <c r="T38" i="12"/>
  <c r="T85" i="12"/>
  <c r="U85" i="12"/>
  <c r="R85" i="12"/>
  <c r="W85" i="12"/>
  <c r="S85" i="12"/>
  <c r="W51" i="12"/>
  <c r="U51" i="12"/>
  <c r="R51" i="12"/>
  <c r="S51" i="12"/>
  <c r="T51" i="12"/>
  <c r="U21" i="12"/>
  <c r="W21" i="12"/>
  <c r="R21" i="12"/>
  <c r="S21" i="12"/>
  <c r="T21" i="12"/>
  <c r="R92" i="12"/>
  <c r="U92" i="12"/>
  <c r="W92" i="12"/>
  <c r="S92" i="12"/>
  <c r="T92" i="12"/>
  <c r="V106" i="12"/>
  <c r="R106" i="12"/>
  <c r="S106" i="12"/>
  <c r="U106" i="12"/>
  <c r="W106" i="12"/>
  <c r="T106" i="12"/>
  <c r="S7" i="12"/>
  <c r="U7" i="12"/>
  <c r="R7" i="12"/>
  <c r="W7" i="12"/>
  <c r="T7" i="12"/>
  <c r="V123" i="12"/>
  <c r="S123" i="12"/>
  <c r="U123" i="12"/>
  <c r="R123" i="12"/>
  <c r="W123" i="12"/>
  <c r="T123" i="12"/>
  <c r="U113" i="12"/>
  <c r="S113" i="12"/>
  <c r="R113" i="12"/>
  <c r="W113" i="12"/>
  <c r="T113" i="12"/>
  <c r="T24" i="12"/>
  <c r="R24" i="12"/>
  <c r="S24" i="12"/>
  <c r="W24" i="12"/>
  <c r="U24" i="12"/>
  <c r="T127" i="12"/>
  <c r="U127" i="12"/>
  <c r="R127" i="12"/>
  <c r="S127" i="12"/>
  <c r="W127" i="12"/>
  <c r="V94" i="12"/>
  <c r="U94" i="12"/>
  <c r="R94" i="12"/>
  <c r="S94" i="12"/>
  <c r="W94" i="12"/>
  <c r="T94" i="12"/>
  <c r="S31" i="12"/>
  <c r="W31" i="12"/>
  <c r="R31" i="12"/>
  <c r="U31" i="12"/>
  <c r="T31" i="12"/>
  <c r="E134" i="12"/>
  <c r="D134" i="12"/>
  <c r="G134" i="12"/>
  <c r="I134" i="12"/>
  <c r="W19" i="12"/>
  <c r="R19" i="12"/>
  <c r="S19" i="12"/>
  <c r="U19" i="12"/>
  <c r="T19" i="12"/>
  <c r="F126" i="12"/>
  <c r="F102" i="12"/>
  <c r="V20" i="12"/>
  <c r="V134" i="12"/>
  <c r="V140" i="12"/>
  <c r="F95" i="12"/>
  <c r="F29" i="12"/>
  <c r="F142" i="12"/>
  <c r="H76" i="12"/>
  <c r="H19" i="12"/>
  <c r="V49" i="12"/>
  <c r="H33" i="12"/>
  <c r="V110" i="12"/>
  <c r="F123" i="12"/>
  <c r="F38" i="12"/>
  <c r="H141" i="12"/>
  <c r="H72" i="12"/>
  <c r="V62" i="12"/>
  <c r="V93" i="12"/>
  <c r="F11" i="12"/>
  <c r="H81" i="12"/>
  <c r="H21" i="12"/>
  <c r="V54" i="12"/>
  <c r="V107" i="12"/>
  <c r="V76" i="12"/>
  <c r="H134" i="12"/>
  <c r="F49" i="12"/>
  <c r="V28" i="12"/>
  <c r="V22" i="12"/>
  <c r="R89" i="12"/>
  <c r="U89" i="12"/>
  <c r="S89" i="12"/>
  <c r="W89" i="12"/>
  <c r="T89" i="12"/>
  <c r="F104" i="12"/>
  <c r="H78" i="12"/>
  <c r="F51" i="12"/>
  <c r="F34" i="12"/>
  <c r="V130" i="12"/>
  <c r="V56" i="12"/>
  <c r="H73" i="12"/>
  <c r="S88" i="12"/>
  <c r="U88" i="12"/>
  <c r="W88" i="12"/>
  <c r="R88" i="12"/>
  <c r="T88" i="12"/>
  <c r="H131" i="12"/>
  <c r="F110" i="12"/>
  <c r="F52" i="12"/>
  <c r="F18" i="12"/>
  <c r="V138" i="12"/>
  <c r="H95" i="12"/>
  <c r="U5" i="12"/>
  <c r="T5" i="12"/>
  <c r="S5" i="12"/>
  <c r="R5" i="12"/>
  <c r="J14" i="1"/>
  <c r="J14" i="12" s="1"/>
  <c r="X3" i="12"/>
  <c r="V3" i="12" s="1"/>
  <c r="J41" i="1"/>
  <c r="J41" i="12" s="1"/>
  <c r="X3" i="1"/>
  <c r="H3" i="1"/>
  <c r="J23" i="1"/>
  <c r="J23" i="12" s="1"/>
  <c r="H23" i="12" s="1"/>
  <c r="J77" i="1"/>
  <c r="J77" i="12" s="1"/>
  <c r="J17" i="1"/>
  <c r="J17" i="12" s="1"/>
  <c r="H17" i="12" s="1"/>
  <c r="J50" i="1"/>
  <c r="J50" i="12" s="1"/>
  <c r="J69" i="1"/>
  <c r="J69" i="12" s="1"/>
  <c r="V5" i="12"/>
  <c r="W5" i="12"/>
  <c r="AL3" i="12"/>
  <c r="J57" i="1"/>
  <c r="J57" i="12" s="1"/>
  <c r="H57" i="12" s="1"/>
  <c r="J5" i="1"/>
  <c r="G41" i="12" l="1"/>
  <c r="E41" i="12"/>
  <c r="D41" i="12"/>
  <c r="I41" i="12"/>
  <c r="F41" i="12"/>
  <c r="H41" i="12"/>
  <c r="D69" i="12"/>
  <c r="I69" i="12"/>
  <c r="E69" i="12"/>
  <c r="G69" i="12"/>
  <c r="F69" i="12"/>
  <c r="H69" i="12"/>
  <c r="H50" i="12"/>
  <c r="I50" i="12"/>
  <c r="G50" i="12"/>
  <c r="E50" i="12"/>
  <c r="D50" i="12"/>
  <c r="F50" i="12"/>
  <c r="D14" i="12"/>
  <c r="I14" i="12"/>
  <c r="E14" i="12"/>
  <c r="G14" i="12"/>
  <c r="F14" i="12"/>
  <c r="D61" i="12"/>
  <c r="I61" i="12"/>
  <c r="E61" i="12"/>
  <c r="G61" i="12"/>
  <c r="F61" i="12"/>
  <c r="D65" i="12"/>
  <c r="G65" i="12"/>
  <c r="I65" i="12"/>
  <c r="E65" i="12"/>
  <c r="F65" i="12"/>
  <c r="D77" i="12"/>
  <c r="E77" i="12"/>
  <c r="I77" i="12"/>
  <c r="G77" i="12"/>
  <c r="F77" i="12"/>
  <c r="H77" i="12"/>
  <c r="I90" i="12"/>
  <c r="G90" i="12"/>
  <c r="D90" i="12"/>
  <c r="E90" i="12"/>
  <c r="F90" i="12"/>
  <c r="H14" i="12"/>
  <c r="E17" i="12"/>
  <c r="D17" i="12"/>
  <c r="I17" i="12"/>
  <c r="G17" i="12"/>
  <c r="F17" i="12"/>
  <c r="G57" i="12"/>
  <c r="E57" i="12"/>
  <c r="D57" i="12"/>
  <c r="I57" i="12"/>
  <c r="F57" i="12"/>
  <c r="E7" i="12"/>
  <c r="D7" i="12"/>
  <c r="I7" i="12"/>
  <c r="G7" i="12"/>
  <c r="F7" i="12"/>
  <c r="D70" i="12"/>
  <c r="I70" i="12"/>
  <c r="E70" i="12"/>
  <c r="G70" i="12"/>
  <c r="F70" i="12"/>
  <c r="E23" i="12"/>
  <c r="G23" i="12"/>
  <c r="I23" i="12"/>
  <c r="D23" i="12"/>
  <c r="F23" i="12"/>
  <c r="D108" i="12"/>
  <c r="G108" i="12"/>
  <c r="I108" i="12"/>
  <c r="E108" i="12"/>
  <c r="F108" i="12"/>
  <c r="J3" i="1"/>
  <c r="AK3" i="12"/>
  <c r="AJ3" i="12"/>
  <c r="AF3" i="12"/>
  <c r="AG3" i="12"/>
  <c r="AH3" i="12"/>
  <c r="AI3" i="12"/>
  <c r="S3" i="12"/>
  <c r="R3" i="12"/>
  <c r="U3" i="12"/>
  <c r="W3" i="12"/>
  <c r="T3" i="12"/>
  <c r="J5" i="12"/>
  <c r="J3" i="12" l="1"/>
  <c r="D5" i="12"/>
  <c r="G5" i="12"/>
  <c r="F5" i="12"/>
  <c r="E5" i="12"/>
  <c r="I5" i="12"/>
  <c r="H5" i="12"/>
  <c r="H3" i="12" l="1"/>
  <c r="D3" i="12"/>
  <c r="F3" i="12"/>
  <c r="G3" i="12"/>
  <c r="I3" i="12"/>
  <c r="E3" i="12"/>
</calcChain>
</file>

<file path=xl/sharedStrings.xml><?xml version="1.0" encoding="utf-8"?>
<sst xmlns="http://schemas.openxmlformats.org/spreadsheetml/2006/main" count="2564" uniqueCount="866">
  <si>
    <t>Name</t>
  </si>
  <si>
    <t>NUSNET</t>
  </si>
  <si>
    <t>Absent</t>
  </si>
  <si>
    <t>Total attended</t>
  </si>
  <si>
    <t>Total Absent</t>
  </si>
  <si>
    <t>Total</t>
  </si>
  <si>
    <t>INPUT HERE</t>
  </si>
  <si>
    <t>DO NOT TOUCH (change in raw workbook)</t>
  </si>
  <si>
    <t>S/N</t>
  </si>
  <si>
    <r>
      <rPr>
        <b/>
        <sz val="11"/>
        <color theme="1"/>
        <rFont val="Calibri"/>
        <family val="2"/>
        <scheme val="minor"/>
      </rPr>
      <t>Instructions</t>
    </r>
    <r>
      <rPr>
        <sz val="11"/>
        <color theme="1"/>
        <rFont val="Calibri"/>
        <family val="2"/>
        <scheme val="minor"/>
      </rPr>
      <t xml:space="preserve">
1. Paste namelist from various months to the table on the right
2. Go to Data &gt; Data Tools &gt; Remove Duplicates on the table
</t>
    </r>
  </si>
  <si>
    <t>CHEN-XI BRYAN GOH</t>
  </si>
  <si>
    <t>NUSSTU\E0540556</t>
  </si>
  <si>
    <t>SHANE TAN</t>
  </si>
  <si>
    <t>NUSSTU\E0957546</t>
  </si>
  <si>
    <t>RYAN JIA SHEN CHAN</t>
  </si>
  <si>
    <t>NUSSTU\E0544177</t>
  </si>
  <si>
    <t>DENISE ONG</t>
  </si>
  <si>
    <t>NUSSTU\E0774086</t>
  </si>
  <si>
    <t>WU CHUAN KHOO</t>
  </si>
  <si>
    <t>NUSSTU\E0543427</t>
  </si>
  <si>
    <t>SHENGYUAN LIN</t>
  </si>
  <si>
    <t>NUSSTU\E0886368</t>
  </si>
  <si>
    <t>ZUO HAN FU</t>
  </si>
  <si>
    <t>NUSSTU\E0544001</t>
  </si>
  <si>
    <t>SHERYL NG</t>
  </si>
  <si>
    <t>NUSSTU\E0970139</t>
  </si>
  <si>
    <t>AVRIL GUOK</t>
  </si>
  <si>
    <t>NUSSTU\E1036297</t>
  </si>
  <si>
    <t>SI HAO, NICHOLAS TEOW</t>
  </si>
  <si>
    <t>NUSSTU\E0957868</t>
  </si>
  <si>
    <t>JUN YANG, LEROY TEO</t>
  </si>
  <si>
    <t>NUSSTU\E0957961</t>
  </si>
  <si>
    <t>ZHIYONG ANG</t>
  </si>
  <si>
    <t>NUSSTU\E0725445</t>
  </si>
  <si>
    <t>JUN KAI GREGORY LER</t>
  </si>
  <si>
    <t>NUSSTU\E0727122</t>
  </si>
  <si>
    <t>CHEN KANG CHEONG</t>
  </si>
  <si>
    <t>NUSSTU\E0969211</t>
  </si>
  <si>
    <t>RACHEL LEOW</t>
  </si>
  <si>
    <t>NUSSTU\E0959758</t>
  </si>
  <si>
    <t>EU-HERN, BRIAN TAN</t>
  </si>
  <si>
    <t>RIA ARINAH BINTE MUHAMAD REDZA</t>
  </si>
  <si>
    <t>NUSSTU\E0564349</t>
  </si>
  <si>
    <t>JUN HONG WONG</t>
  </si>
  <si>
    <t>NUSSTU\E0958161</t>
  </si>
  <si>
    <t>XIN TONG CHIAN</t>
  </si>
  <si>
    <t>NUSSTU\E0970545</t>
  </si>
  <si>
    <t>NUSSTU\E0959923</t>
  </si>
  <si>
    <t>ALLY CHNG</t>
  </si>
  <si>
    <t>NUSSTU\E0969476</t>
  </si>
  <si>
    <t>IMAN BASHIR</t>
  </si>
  <si>
    <t>NUSSTU\E0968541</t>
  </si>
  <si>
    <t>YEE NING JOSEPHINE SENG</t>
  </si>
  <si>
    <t>NUSSTU\E0580053</t>
  </si>
  <si>
    <t>TIFFANY TAN</t>
  </si>
  <si>
    <t>NUSSTU\E0970527</t>
  </si>
  <si>
    <t>MARIE YANG</t>
  </si>
  <si>
    <t>NUSSTU\E0968812</t>
  </si>
  <si>
    <t>NUSSTU\E0942560</t>
  </si>
  <si>
    <t>ASHLEY J WILLIAMS '-</t>
  </si>
  <si>
    <t>NUSSTU\E0967921</t>
  </si>
  <si>
    <t>XUAN XUAN YAP</t>
  </si>
  <si>
    <t>NUSSTU\E0969213</t>
  </si>
  <si>
    <t>PATRICIA LIM</t>
  </si>
  <si>
    <t>NUSSTU\E0959922</t>
  </si>
  <si>
    <t>XIAO XUANN SAIH</t>
  </si>
  <si>
    <t>NUSSTU\E0959854</t>
  </si>
  <si>
    <t>JORDAN LONG YEW TAN</t>
  </si>
  <si>
    <t>NUSSTU\E0957259</t>
  </si>
  <si>
    <t>WENDY WONG</t>
  </si>
  <si>
    <t>NUSSTU\E0774641</t>
  </si>
  <si>
    <t>KELVIN ANDIKKO</t>
  </si>
  <si>
    <t>NUSSTU\E0726162</t>
  </si>
  <si>
    <t>MOHAMAD TAUHID MOHD BAKHIT</t>
  </si>
  <si>
    <t>NUSSTU\E0725335</t>
  </si>
  <si>
    <t>MEHEDI HASAN SALIM</t>
  </si>
  <si>
    <t>NUSSTU\E0564436</t>
  </si>
  <si>
    <t>HIONG WU, DARRYL YEO</t>
  </si>
  <si>
    <t>NUSSTU\E0726132</t>
  </si>
  <si>
    <t>ALASTAIR POH</t>
  </si>
  <si>
    <t>NUSSTU\E0725964</t>
  </si>
  <si>
    <t>YAN HENG, SHAWN TOH</t>
  </si>
  <si>
    <t>NUSSTU\E0726644</t>
  </si>
  <si>
    <t>MEGAN WONG</t>
  </si>
  <si>
    <t>MUHAMMAD ZAFRANSHAH BIN MAHADHIR</t>
  </si>
  <si>
    <t>NUSSTU\E0726056</t>
  </si>
  <si>
    <t>ZE AW, CONRAD REIN TANG</t>
  </si>
  <si>
    <t>NUSSTU\E0527273</t>
  </si>
  <si>
    <t>CHEN CHI, CHIRIN SOH</t>
  </si>
  <si>
    <t>NUSSTU\E0544764</t>
  </si>
  <si>
    <t>WEN YING YONG</t>
  </si>
  <si>
    <t>NUSSTU\E0559271</t>
  </si>
  <si>
    <t>RENAUD CHEE ZHE YOU CHEE</t>
  </si>
  <si>
    <t>NUSSTU\E0958712</t>
  </si>
  <si>
    <t>KURT LEE</t>
  </si>
  <si>
    <t>NUSSTU\E0969264</t>
  </si>
  <si>
    <t>FRANCESCA TOH</t>
  </si>
  <si>
    <t>NUSSTU\E0968626</t>
  </si>
  <si>
    <t>VENUS ONG</t>
  </si>
  <si>
    <t>NUSSTU\E0772726</t>
  </si>
  <si>
    <t>TRESTAN, WEIZHI PHOO</t>
  </si>
  <si>
    <t>NUSSTU\E0725854</t>
  </si>
  <si>
    <t>JONATHAN LIM</t>
  </si>
  <si>
    <t>NUSSTU\E0726119</t>
  </si>
  <si>
    <t>SEBASTIAN YAP</t>
  </si>
  <si>
    <t>NUSSTU\E0726726</t>
  </si>
  <si>
    <t>TZE JYN, IAN GOH</t>
  </si>
  <si>
    <t>NUSSTU\E1024902</t>
  </si>
  <si>
    <t>Total Late</t>
  </si>
  <si>
    <t>Late</t>
  </si>
  <si>
    <t>Attended</t>
  </si>
  <si>
    <t>Withdrawals</t>
  </si>
  <si>
    <t>Player details</t>
  </si>
  <si>
    <t>Dates</t>
  </si>
  <si>
    <t xml:space="preserve">Withdrawals </t>
  </si>
  <si>
    <t>Sign ups</t>
  </si>
  <si>
    <t>Confirmed</t>
  </si>
  <si>
    <t>Edit from the Namelist sheet</t>
  </si>
  <si>
    <t>Present</t>
  </si>
  <si>
    <t>Grand Total</t>
  </si>
  <si>
    <t>NUSSTU\E0309959</t>
  </si>
  <si>
    <t>NUSSTU\E0323842</t>
  </si>
  <si>
    <t>NUSSTU\E0540646</t>
  </si>
  <si>
    <t>NUSSTU\E0543680</t>
  </si>
  <si>
    <t>NUSSTU\E0958065</t>
  </si>
  <si>
    <t>NUSSTU\E1032436</t>
  </si>
  <si>
    <t>NUSSTU\E0407025</t>
  </si>
  <si>
    <t>NUSSTU\E0148805</t>
  </si>
  <si>
    <t>NUSSTU\E0978319</t>
  </si>
  <si>
    <t>NUSSTU\E0725612</t>
  </si>
  <si>
    <t>NUSSTU\E0726385</t>
  </si>
  <si>
    <t>NUSSTU\E0425954</t>
  </si>
  <si>
    <t>LI CHER TAN</t>
  </si>
  <si>
    <t>TOMMY POPOVIC</t>
  </si>
  <si>
    <t>EMIR ILYAS BIN ELHAM</t>
  </si>
  <si>
    <t>HOA SHEN CHEW</t>
  </si>
  <si>
    <t>JIM VINCENT ENGAY</t>
  </si>
  <si>
    <t>Total names:</t>
  </si>
  <si>
    <t>HANNA PYOERIAE</t>
  </si>
  <si>
    <t>NUSSTU\E1043318</t>
  </si>
  <si>
    <t>ANDREW DING</t>
  </si>
  <si>
    <t>NUSSTU\E0977778</t>
  </si>
  <si>
    <t>DARRELL TEO</t>
  </si>
  <si>
    <t>JUN YOU SIM</t>
  </si>
  <si>
    <t>NUSSTU\E0407179</t>
  </si>
  <si>
    <t>RUI EN LEE</t>
  </si>
  <si>
    <t>NUSSTU\E0774670</t>
  </si>
  <si>
    <t>SEAN CHAN</t>
  </si>
  <si>
    <t>NUSSTU\E0958830</t>
  </si>
  <si>
    <t>QIMING HUANG</t>
  </si>
  <si>
    <t>NUSSTU\E0271228</t>
  </si>
  <si>
    <t>MENG KIAT, BENJY TAN</t>
  </si>
  <si>
    <t>NUSSTU\E0772919</t>
  </si>
  <si>
    <t>LANCE LEONG</t>
  </si>
  <si>
    <t>NUSSTU\E0960049</t>
  </si>
  <si>
    <t>RUPAN MANOGAR</t>
  </si>
  <si>
    <t>NUSSTU\E0970215</t>
  </si>
  <si>
    <t>IMRAJ SINGH SANDHU</t>
  </si>
  <si>
    <t>NUSSTU\E0543951</t>
  </si>
  <si>
    <t>HJALMAR SABURO CARL BOERJE OEHMAN</t>
  </si>
  <si>
    <t>NUSSTU\E1035790</t>
  </si>
  <si>
    <t>WALLACE LEE</t>
  </si>
  <si>
    <t>NUSSTU\E0726093</t>
  </si>
  <si>
    <t>JAY-EN CHONG</t>
  </si>
  <si>
    <t>NUSSTU\E0941856</t>
  </si>
  <si>
    <t>SNG SI MIN, RACHEL</t>
  </si>
  <si>
    <t>NUSSTU\E0772604</t>
  </si>
  <si>
    <t>JACINTH TAN</t>
  </si>
  <si>
    <t>NUSSTU\E0772515</t>
  </si>
  <si>
    <t>MABEL NG</t>
  </si>
  <si>
    <t>NUSSTU\E0774978</t>
  </si>
  <si>
    <t>CHEVONNE LEONG</t>
  </si>
  <si>
    <t>NUSSTU\E0902016</t>
  </si>
  <si>
    <t>BRYAN ONG</t>
  </si>
  <si>
    <t>NUSSTU\E0860597</t>
  </si>
  <si>
    <t>MU'AZ KASSIM</t>
  </si>
  <si>
    <t>NUSSTU\E0726556</t>
  </si>
  <si>
    <t>HARITS BIN IZHAR</t>
  </si>
  <si>
    <t>NUSSTU\E0726460</t>
  </si>
  <si>
    <t>NAFIL ZUHAIR</t>
  </si>
  <si>
    <t>NUSSTU\E0540395</t>
  </si>
  <si>
    <t>WEI XUAN LIM</t>
  </si>
  <si>
    <t>NUSSTU\E0725827</t>
  </si>
  <si>
    <t>JIA WEI CHUNG</t>
  </si>
  <si>
    <t>NUSSTU\E0959711</t>
  </si>
  <si>
    <t>EDLY IRSYAD BIN ELHAM</t>
  </si>
  <si>
    <t>NUSSTU\E0543555</t>
  </si>
  <si>
    <t>IMMANUEL CHIA</t>
  </si>
  <si>
    <t>NUSSTU\E0958018</t>
  </si>
  <si>
    <t>ALICIA GOH</t>
  </si>
  <si>
    <t>NUSSTU\E0959846</t>
  </si>
  <si>
    <t>HAOWEI NEO</t>
  </si>
  <si>
    <t>NUSSTU\E1032495</t>
  </si>
  <si>
    <t>HUAI ZE KOH</t>
  </si>
  <si>
    <t>NUSSTU\E0426227</t>
  </si>
  <si>
    <t>EE JIA CHEW</t>
  </si>
  <si>
    <t>NUSSTU\E0544017</t>
  </si>
  <si>
    <t>WINDSOR KOH</t>
  </si>
  <si>
    <t>NUSSTU\E0726697</t>
  </si>
  <si>
    <t>ZI XUAN SIA</t>
  </si>
  <si>
    <t>NUSSTU\E0958049</t>
  </si>
  <si>
    <t>HONGYI GUO</t>
  </si>
  <si>
    <t>NUSSTU\E0957728</t>
  </si>
  <si>
    <t>PATRICK ELIAS CAMPBELL</t>
  </si>
  <si>
    <t>NUSSTU\E0977967</t>
  </si>
  <si>
    <t>JUNJIN CHEN</t>
  </si>
  <si>
    <t>NUSSTU\E0540060</t>
  </si>
  <si>
    <t>SHIN, IGNATIUS ETIENNE HWANG</t>
  </si>
  <si>
    <t>NUSSTU\E0540433</t>
  </si>
  <si>
    <t>JOE YEOW TAN</t>
  </si>
  <si>
    <t>NUSSTU\E0540157</t>
  </si>
  <si>
    <t>MUHAMMAD AMIR</t>
  </si>
  <si>
    <t>NUSSTU\E0958431</t>
  </si>
  <si>
    <t>SIYUAN LI</t>
  </si>
  <si>
    <t>NUSSTU\E0540146</t>
  </si>
  <si>
    <t>KENNETH PUHAINDRAN</t>
  </si>
  <si>
    <t>CHI LIN TAN</t>
  </si>
  <si>
    <t>NUSSTU\E0543628</t>
  </si>
  <si>
    <t>KOK BIN LOK</t>
  </si>
  <si>
    <t>NUSSTU\E0969311</t>
  </si>
  <si>
    <t>HADIF AIMAN HERMAN</t>
  </si>
  <si>
    <t>NUSSTU\E0958300</t>
  </si>
  <si>
    <t>AMIR RAZIF HELMY</t>
  </si>
  <si>
    <t>NUSSTU\E0958344</t>
  </si>
  <si>
    <t>DEDEEPYA KONTHAM</t>
  </si>
  <si>
    <t>NUSSTU\E0959871</t>
  </si>
  <si>
    <t>YI ZHER MELISSA FUNG</t>
  </si>
  <si>
    <t>NUSSTU\E1042962</t>
  </si>
  <si>
    <t>WAN YI GAN</t>
  </si>
  <si>
    <t>NUSSTU\E0774269</t>
  </si>
  <si>
    <t>JUN NING OH</t>
  </si>
  <si>
    <t>NUSSTU\E0773467</t>
  </si>
  <si>
    <t>VANESSA CHIU</t>
  </si>
  <si>
    <t>NUSSTU\E0967990</t>
  </si>
  <si>
    <t>SUBHADHRA MANIKANDAN</t>
  </si>
  <si>
    <t>NUSSTU\E1032432</t>
  </si>
  <si>
    <t>PARK SOO HYUN</t>
  </si>
  <si>
    <t>TYRONE YAM</t>
  </si>
  <si>
    <t>ALI AZHARI</t>
  </si>
  <si>
    <t>NUSSTU\E0957857</t>
  </si>
  <si>
    <t>ANGEL TAN</t>
  </si>
  <si>
    <t>NUSSTU\E0555921</t>
  </si>
  <si>
    <t>BENJAMIN YEO</t>
  </si>
  <si>
    <t>NUSSTU\E0725638</t>
  </si>
  <si>
    <t>BRANDON ONG</t>
  </si>
  <si>
    <t>NUSSTU\E0426120</t>
  </si>
  <si>
    <t>CHAING CHOON HOE</t>
  </si>
  <si>
    <t>CHESTER SOH</t>
  </si>
  <si>
    <t>NUSSTU\E0415774</t>
  </si>
  <si>
    <t>LEE SI YUAN</t>
  </si>
  <si>
    <t>NUSSTU\E0935305</t>
  </si>
  <si>
    <t>LEE ZHENG JING</t>
  </si>
  <si>
    <t>NUSSTU\E0957440</t>
  </si>
  <si>
    <t>LI YING TOH</t>
  </si>
  <si>
    <t>NUSSTU\E0425568</t>
  </si>
  <si>
    <t>RAPHAEL CHEW</t>
  </si>
  <si>
    <t>NUSSTU\E0727258</t>
  </si>
  <si>
    <t>RIZAVUR RAHMAN FASLUR RAHMAN</t>
  </si>
  <si>
    <t>NUSSTU\E0415412</t>
  </si>
  <si>
    <t>YU JI CHONG</t>
  </si>
  <si>
    <t>ZHI YI, CLARICE KOH</t>
  </si>
  <si>
    <t>NUSSTU\E0959785</t>
  </si>
  <si>
    <t>TAEJUN UM</t>
  </si>
  <si>
    <t>NUSSTU\E0969829</t>
  </si>
  <si>
    <t>AMIRUL ISMAIDEY</t>
  </si>
  <si>
    <t>NUSSTU\E0959053</t>
  </si>
  <si>
    <t>EMMA WONG</t>
  </si>
  <si>
    <t>NUSSTU\E0968000</t>
  </si>
  <si>
    <t>YUAN ROU CHEUNG</t>
  </si>
  <si>
    <t>NUSSTU\E0968561</t>
  </si>
  <si>
    <t>TONG FAN LE</t>
  </si>
  <si>
    <t>NUSSTU\E0540305</t>
  </si>
  <si>
    <t>ABDUL HAKIM OKBAH</t>
  </si>
  <si>
    <t>NUSSTU\E0957665</t>
  </si>
  <si>
    <t>YU YU CHAN</t>
  </si>
  <si>
    <t>NUSSTU\E0727221</t>
  </si>
  <si>
    <t>YI TENG TEE</t>
  </si>
  <si>
    <t>NUSSTU\E0725799</t>
  </si>
  <si>
    <t>EVELYN TAN</t>
  </si>
  <si>
    <t>NUSSTU\E0967881</t>
  </si>
  <si>
    <t>SIU WEN FOO</t>
  </si>
  <si>
    <t>NUSSTU\E0564292</t>
  </si>
  <si>
    <t>WILLIAM CALEON</t>
  </si>
  <si>
    <t>NUSSTU\E0959955</t>
  </si>
  <si>
    <t>YU TING NG</t>
  </si>
  <si>
    <t>NUSSTU\E0968052</t>
  </si>
  <si>
    <t>QIN YING LIM</t>
  </si>
  <si>
    <t>NUSSTU\E0967930</t>
  </si>
  <si>
    <t>ZABIRAH HAKIMUDDIN</t>
  </si>
  <si>
    <t>NUSSTU\E0559702</t>
  </si>
  <si>
    <t>TABRIZ PAHLAVI</t>
  </si>
  <si>
    <t>NUSSTU\E0725017</t>
  </si>
  <si>
    <t>CRYSTAL LEE</t>
  </si>
  <si>
    <t>NUSSTU\E0774275</t>
  </si>
  <si>
    <t>KIM YOO KYUNG</t>
  </si>
  <si>
    <t>NUSSTU\E0425616</t>
  </si>
  <si>
    <t>DAVID HEDQVIST</t>
  </si>
  <si>
    <t>NUSSTU\E0978360</t>
  </si>
  <si>
    <t>JOSE TAN</t>
  </si>
  <si>
    <t>NUSSTU\E0544217</t>
  </si>
  <si>
    <t>NASYITAH ISHAK</t>
  </si>
  <si>
    <t>NUSSTU\E0420721</t>
  </si>
  <si>
    <t>NUSSTU\E1061908</t>
  </si>
  <si>
    <t>CHEN TING YI</t>
  </si>
  <si>
    <t>NUSSTU\E0540140</t>
  </si>
  <si>
    <t>CHRISTY CHONG</t>
  </si>
  <si>
    <t>NUSSTU\E0564431</t>
  </si>
  <si>
    <t>JASON CHAN</t>
  </si>
  <si>
    <t>NUSSTU\E0959634</t>
  </si>
  <si>
    <t>SHANYL ONG</t>
  </si>
  <si>
    <t>NUSSTU\E0958060</t>
  </si>
  <si>
    <t>JOLLY CHEONG</t>
  </si>
  <si>
    <t>NUSSTU\E0538213</t>
  </si>
  <si>
    <t>Oct/Nov-22</t>
  </si>
  <si>
    <t>Player count</t>
  </si>
  <si>
    <t>RYAN TIAN JUN</t>
  </si>
  <si>
    <t>NUSSTU\E0543846</t>
  </si>
  <si>
    <t>CHERYL CHONG HUI QING</t>
  </si>
  <si>
    <t>NUSSTU\E0559642</t>
  </si>
  <si>
    <t>ELSTON ENG</t>
  </si>
  <si>
    <t>NUSSTU\E0684528</t>
  </si>
  <si>
    <t>ELVIS ANG</t>
  </si>
  <si>
    <t>NUSSTU\E0726358</t>
  </si>
  <si>
    <t>KANG HSIEN SIN TERRY</t>
  </si>
  <si>
    <t>NUSSTU\E0544593</t>
  </si>
  <si>
    <t>MUHAMMAD HARITH BIN NASARUDIN</t>
  </si>
  <si>
    <t>NUSSTU\E0958914</t>
  </si>
  <si>
    <t>NUSSTU\E0977612</t>
  </si>
  <si>
    <t>SAAD HAIDER</t>
  </si>
  <si>
    <t>NUSSTU\E0411076</t>
  </si>
  <si>
    <t>GRACE CHEW XINYI</t>
  </si>
  <si>
    <t>NUSSTU\E0775165</t>
  </si>
  <si>
    <t>YEE HAO</t>
  </si>
  <si>
    <t>NUSSTU\E0684501</t>
  </si>
  <si>
    <t>HAO JIE, JEREMY TEO</t>
  </si>
  <si>
    <t>NUSSTU\E0415736</t>
  </si>
  <si>
    <t>SHIVARAM KUMAR</t>
  </si>
  <si>
    <t>NUSSTU\E0474137</t>
  </si>
  <si>
    <t>MUHAMMAD AMMAR RIFDI ZULKIFLI</t>
  </si>
  <si>
    <t>NUSSTU\E1032500</t>
  </si>
  <si>
    <t>XIAN YIN TAN</t>
  </si>
  <si>
    <t>NUSSTU\E0969336</t>
  </si>
  <si>
    <t>MAX HO</t>
  </si>
  <si>
    <t>NUSSTU\E0958684</t>
  </si>
  <si>
    <t>ISAIAH SOH</t>
  </si>
  <si>
    <t>NUSSTU\E0969047</t>
  </si>
  <si>
    <t>CARL FREDRIK RAMBERG</t>
  </si>
  <si>
    <t>HONGHUI CHI</t>
  </si>
  <si>
    <t>NUSSTU\E0421863</t>
  </si>
  <si>
    <t>WEI KIAT, OWEN CHAN</t>
  </si>
  <si>
    <t>NUSSTU\E0544090</t>
  </si>
  <si>
    <t>LLORENC BALADA GAGGIOLI</t>
  </si>
  <si>
    <t>NUSSTU\E0977848</t>
  </si>
  <si>
    <t>TZE YOUNG TAN</t>
  </si>
  <si>
    <t>NUSSTU\E0957631</t>
  </si>
  <si>
    <t>WENG HENG, JON LEE</t>
  </si>
  <si>
    <t>NUSSTU\E0940686</t>
  </si>
  <si>
    <t>FAITH YEO</t>
  </si>
  <si>
    <t>NUSSTU\E0969172</t>
  </si>
  <si>
    <t>PIN REN TOH</t>
  </si>
  <si>
    <t>NUSSTU\E0957545</t>
  </si>
  <si>
    <t>XIAN YI, JUSTIN NGO</t>
  </si>
  <si>
    <t>NUSSTU\E0406699</t>
  </si>
  <si>
    <t>MING HAO NEO</t>
  </si>
  <si>
    <t>NUSSTU\E0725301</t>
  </si>
  <si>
    <t>DYLAN WONG</t>
  </si>
  <si>
    <t>NUSSTU\E0957796</t>
  </si>
  <si>
    <t>CEDRIC TAN</t>
  </si>
  <si>
    <t>NUSSTU\E0726038</t>
  </si>
  <si>
    <t>YITAO SUN</t>
  </si>
  <si>
    <t>NUSSTU\E0415785</t>
  </si>
  <si>
    <t>NOAH WESLEY HANN-DESCHAINE</t>
  </si>
  <si>
    <t>ISAAC LIM</t>
  </si>
  <si>
    <t>NUSSTU\E0969489</t>
  </si>
  <si>
    <t>WEI XIN CHAN</t>
  </si>
  <si>
    <t>NUSSTU\E0774514</t>
  </si>
  <si>
    <t>SHERYL AU</t>
  </si>
  <si>
    <t>NUSSTU\E0774616</t>
  </si>
  <si>
    <t>LIP YUAN ONG</t>
  </si>
  <si>
    <t>NUSSTU\E0726944</t>
  </si>
  <si>
    <t>ADISON TAN</t>
  </si>
  <si>
    <t>NUSSTU\E0725505</t>
  </si>
  <si>
    <t>SHI TING TIA</t>
  </si>
  <si>
    <t>NUSSTU\E0968993</t>
  </si>
  <si>
    <t>DILLON TEO</t>
  </si>
  <si>
    <t>NUSSTU\E0886376</t>
  </si>
  <si>
    <t>AVERY ZHI XUAN WONG</t>
  </si>
  <si>
    <t>NUSSTU\E1032443</t>
  </si>
  <si>
    <t>ANDERS FONG</t>
  </si>
  <si>
    <t>NUSSTU\E0560166</t>
  </si>
  <si>
    <t>JIN HO SEAH</t>
  </si>
  <si>
    <t>NUSSTU\E0543813</t>
  </si>
  <si>
    <t>ANNA WILMA ALICIA BORG</t>
  </si>
  <si>
    <t>NUSSTU\E0977901</t>
  </si>
  <si>
    <t>NICHOLAS E-KAI LIM</t>
  </si>
  <si>
    <t>NUSSTU\E0878079</t>
  </si>
  <si>
    <t>HANNAH CAROLINE SOLOMONRAJ</t>
  </si>
  <si>
    <t>NUSSTU\E0969869</t>
  </si>
  <si>
    <t>ZHI WEN TAY</t>
  </si>
  <si>
    <t>NUSSTU\E0753460</t>
  </si>
  <si>
    <t>HUI WEN STACY KHO</t>
  </si>
  <si>
    <t>NUSSTU\E0746373</t>
  </si>
  <si>
    <t>SARJI ELIJAH BONA</t>
  </si>
  <si>
    <t>NUSSTU\E0960564</t>
  </si>
  <si>
    <t>JOSHUA TAN</t>
  </si>
  <si>
    <t>NUSSTU\E0560196</t>
  </si>
  <si>
    <t>TIMOTHY LIM</t>
  </si>
  <si>
    <t>NUSSTU\E0415864</t>
  </si>
  <si>
    <t>YIH KIAT, ISAC TAN</t>
  </si>
  <si>
    <t>NUSSTU\E0638948</t>
  </si>
  <si>
    <t>JASON TEOH</t>
  </si>
  <si>
    <t>NUSSTU\E0957980</t>
  </si>
  <si>
    <t>FANYA TAN YING XUAN</t>
  </si>
  <si>
    <t>NUSSTU\E0564192</t>
  </si>
  <si>
    <t>NEO PEI LING</t>
  </si>
  <si>
    <t>RACHEL ANG WEI NING</t>
  </si>
  <si>
    <t>BRENDON KOW</t>
  </si>
  <si>
    <t>NUSSTU\E0407159</t>
  </si>
  <si>
    <t>NUSSTU\E0771330</t>
  </si>
  <si>
    <t>NUSSTU\E0564298</t>
  </si>
  <si>
    <t>NUSSTU\E0772756</t>
  </si>
  <si>
    <t>Username</t>
  </si>
  <si>
    <t>RYAN YANG</t>
  </si>
  <si>
    <t>Gabriel Koo</t>
  </si>
  <si>
    <t>nusstu\e0725813</t>
  </si>
  <si>
    <t>MATTHEW FAN</t>
  </si>
  <si>
    <t>NUSSTU\E0540877</t>
  </si>
  <si>
    <t>HUI ZHEN LEE</t>
  </si>
  <si>
    <t>NUSSTU\E0969484</t>
  </si>
  <si>
    <t>LI FANG NGEW</t>
  </si>
  <si>
    <t>NUSSTU\E0324439</t>
  </si>
  <si>
    <t>CEDRIC CHIA</t>
  </si>
  <si>
    <t>NUSSTU\E0772607</t>
  </si>
  <si>
    <t>JAYNIELLE CLAIRE PINEDA</t>
  </si>
  <si>
    <t>NUSSTU\E0774739</t>
  </si>
  <si>
    <t>TIMOTHY LOW</t>
  </si>
  <si>
    <t>NUSSTU\E0958122</t>
  </si>
  <si>
    <t>NATHANAEL WEI EN TEO</t>
  </si>
  <si>
    <t>NUSSTU\E0773604</t>
  </si>
  <si>
    <t>SHANE MUN</t>
  </si>
  <si>
    <t>NUSSTU\E0407144</t>
  </si>
  <si>
    <t>ZHI YUAN TEH</t>
  </si>
  <si>
    <t>NUSSTU\E0725043</t>
  </si>
  <si>
    <t>NUSSTU\E0425891</t>
  </si>
  <si>
    <t>CHENFEI YING</t>
  </si>
  <si>
    <t>NUSSTU\E0420555</t>
  </si>
  <si>
    <t>RUI HAN LAU</t>
  </si>
  <si>
    <t>NUSSTU\E0725640</t>
  </si>
  <si>
    <t>FATHINAH SUBHAN</t>
  </si>
  <si>
    <t>NUSSTU\E0773866</t>
  </si>
  <si>
    <t>CELYNN KOW</t>
  </si>
  <si>
    <t>NUSSTU\E0774558</t>
  </si>
  <si>
    <t>ISAAC HAY</t>
  </si>
  <si>
    <t>NUSSTU\E0544151</t>
  </si>
  <si>
    <t>ALEXANDER LEE</t>
  </si>
  <si>
    <t>NUSSTU\E0725939</t>
  </si>
  <si>
    <t>KAI SHENG NGOI</t>
  </si>
  <si>
    <t>NUSSTU\E0970292</t>
  </si>
  <si>
    <t>SAMUEL TAY</t>
  </si>
  <si>
    <t>NUSSTU\E0415786</t>
  </si>
  <si>
    <t>SHERYL YIM</t>
  </si>
  <si>
    <t>NUSSTU\E0968342</t>
  </si>
  <si>
    <t>JIEYI GAN</t>
  </si>
  <si>
    <t>NUSSTU\E0968126</t>
  </si>
  <si>
    <t>NUSSTF\RYANYANG</t>
  </si>
  <si>
    <t>MARILYN GOH</t>
  </si>
  <si>
    <t>NUSSTU\E0970349</t>
  </si>
  <si>
    <t>CHLOE CHOO</t>
  </si>
  <si>
    <t>JIA JUN TAN</t>
  </si>
  <si>
    <t>NUSSTU\E0725056</t>
  </si>
  <si>
    <t>NUSSTU\E0426248</t>
  </si>
  <si>
    <t>LIU SHUYANG</t>
  </si>
  <si>
    <t>HUI FANG KOH</t>
  </si>
  <si>
    <t>NUSSTU\E0748500</t>
  </si>
  <si>
    <t>GLADYS CHUA</t>
  </si>
  <si>
    <t>NUSSTU\E0773449</t>
  </si>
  <si>
    <t>YANWEI LUM</t>
  </si>
  <si>
    <t>NUSSTF\LUMYW</t>
  </si>
  <si>
    <t>KENNETH BEE</t>
  </si>
  <si>
    <t>NUSSTU\E0005037</t>
  </si>
  <si>
    <t>SHENG HOU KHOR</t>
  </si>
  <si>
    <t>NUSSTU\E0538443</t>
  </si>
  <si>
    <t>YAO HENG LEONG</t>
  </si>
  <si>
    <t>NUSSTU\E0775609</t>
  </si>
  <si>
    <t>PEI LING HO</t>
  </si>
  <si>
    <t>NUSSTU\E0969084</t>
  </si>
  <si>
    <t>XING YU LEONG</t>
  </si>
  <si>
    <t>NUSSTU\E0970331</t>
  </si>
  <si>
    <t>WEI HENG TEH</t>
  </si>
  <si>
    <t>NUSSTU\E0873861</t>
  </si>
  <si>
    <t>YU XIANG TEO</t>
  </si>
  <si>
    <t>SONIA TAN</t>
  </si>
  <si>
    <t>NUSSTU\E0699689</t>
  </si>
  <si>
    <t>MARK NICOLAS SIOU</t>
  </si>
  <si>
    <t>NUSSTU\E1100335</t>
  </si>
  <si>
    <t>AMANDA ANG</t>
  </si>
  <si>
    <t>NUSSTU\E0772600</t>
  </si>
  <si>
    <t>RACHEL KU</t>
  </si>
  <si>
    <t>NUSSTU\E0425645</t>
  </si>
  <si>
    <t>ELLICE HUE</t>
  </si>
  <si>
    <t>NUSSTU\E0425652</t>
  </si>
  <si>
    <t>RACHEL TAN</t>
  </si>
  <si>
    <t>NUSSTU\E0967841</t>
  </si>
  <si>
    <t>SAMUEL KOH</t>
  </si>
  <si>
    <t>NUSSTU\E0957372</t>
  </si>
  <si>
    <t>RACHEL CHUN</t>
  </si>
  <si>
    <t>NUSSTU\E0970263</t>
  </si>
  <si>
    <t>PARISA MOURI</t>
  </si>
  <si>
    <t>NUSSTU\E0773797</t>
  </si>
  <si>
    <t>ANTHEA TAY</t>
  </si>
  <si>
    <t>NUSSTU\E0564353</t>
  </si>
  <si>
    <t>James Mak</t>
  </si>
  <si>
    <t>nusstu\e0544454</t>
  </si>
  <si>
    <t>WEI WEN SEE</t>
  </si>
  <si>
    <t>nusstu\e0325044</t>
  </si>
  <si>
    <t>Bryan Goh Hong Wei</t>
  </si>
  <si>
    <t>nusstu\E0725369</t>
  </si>
  <si>
    <t>Param Singh</t>
  </si>
  <si>
    <t>nusstu\e0962965</t>
  </si>
  <si>
    <t>MING DA TEO</t>
  </si>
  <si>
    <t>NUSSTU\E0773568</t>
  </si>
  <si>
    <t>SHEE LIM</t>
  </si>
  <si>
    <t>NUSSTU\E0772341</t>
  </si>
  <si>
    <t>CELESTE WONG</t>
  </si>
  <si>
    <t>NUSSTU\E0559781</t>
  </si>
  <si>
    <t>CHEN HAOLI</t>
  </si>
  <si>
    <t>NUSSTU\E0726102</t>
  </si>
  <si>
    <t>RUBAN S K</t>
  </si>
  <si>
    <t>NUSSTU\E0952375</t>
  </si>
  <si>
    <t>TIANYI DIDONG</t>
  </si>
  <si>
    <t>NUSSTU\E0958001</t>
  </si>
  <si>
    <t>CHIEN MIN, SHAUNA LOH</t>
  </si>
  <si>
    <t>NUSSTU\E0420436</t>
  </si>
  <si>
    <t>KAI XUAN LIM</t>
  </si>
  <si>
    <t>NUSSTU\E0959297</t>
  </si>
  <si>
    <t>XIN YUN CHEW</t>
  </si>
  <si>
    <t>NUSSTU\E0772411</t>
  </si>
  <si>
    <t>SHING YEE CHAN</t>
  </si>
  <si>
    <t>NUSSTU\E0772798</t>
  </si>
  <si>
    <t>YI XUAN TAN</t>
  </si>
  <si>
    <t>NUSSTU\E0724998</t>
  </si>
  <si>
    <t>LEE KENG TZE</t>
  </si>
  <si>
    <t>NUSSTU\E0957993</t>
  </si>
  <si>
    <t>ZAHEER MALIK</t>
  </si>
  <si>
    <t>NUSSTU\E0958795</t>
  </si>
  <si>
    <t>EE QI ANG</t>
  </si>
  <si>
    <t>NUSSTU\E0556184</t>
  </si>
  <si>
    <t>YUE KAI, BRYAN KI</t>
  </si>
  <si>
    <t>NUSSTU\E0726325</t>
  </si>
  <si>
    <t>SEAN SUGRUE</t>
  </si>
  <si>
    <t>NUSSTU\E1103328</t>
  </si>
  <si>
    <t>SER YUEN, BENJAMIN LIM</t>
  </si>
  <si>
    <t>NUSSTU\E0543457</t>
  </si>
  <si>
    <t>HAIZUL ALI SERON</t>
  </si>
  <si>
    <t>NUSSTU\E0958266</t>
  </si>
  <si>
    <t>ZHENGYANG LIU</t>
  </si>
  <si>
    <t>NUSSTU\E0937176</t>
  </si>
  <si>
    <t>RAFAEL VAILLANCOURT</t>
  </si>
  <si>
    <t>NUSSTU\E1106986</t>
  </si>
  <si>
    <t>SHINNI MA</t>
  </si>
  <si>
    <t>NUSSTU\E0775946</t>
  </si>
  <si>
    <t>CHUN KIAT WONG</t>
  </si>
  <si>
    <t>NUSSTU\E0406583</t>
  </si>
  <si>
    <t>LI XUAN CHONG</t>
  </si>
  <si>
    <t>NUSSTU\E0425660</t>
  </si>
  <si>
    <t>DARIEN TANG</t>
  </si>
  <si>
    <t>NUSSTU\E0725765</t>
  </si>
  <si>
    <t>KANG WEI NG</t>
  </si>
  <si>
    <t>NUSSTU\E0415541</t>
  </si>
  <si>
    <t>VEENOD S/O SIVAN</t>
  </si>
  <si>
    <t>NUSSTU\E0415508</t>
  </si>
  <si>
    <t>MIN FENG</t>
  </si>
  <si>
    <t>NUSSTU\E0958542</t>
  </si>
  <si>
    <t>YIFEI MA</t>
  </si>
  <si>
    <t>NUSSTU\E1100448</t>
  </si>
  <si>
    <t>IRVINE LIM</t>
  </si>
  <si>
    <t>NUSSTU\E0967937</t>
  </si>
  <si>
    <t>YONG XIN SEE</t>
  </si>
  <si>
    <t>NUSSTU\E0958030</t>
  </si>
  <si>
    <t>JIA MING CHU</t>
  </si>
  <si>
    <t>NUSSTU\E0638849</t>
  </si>
  <si>
    <t>SITI AISYAH ISKANDAR MUDA ABDUL JALIL</t>
  </si>
  <si>
    <t>NUSSTU\E0774904</t>
  </si>
  <si>
    <t>RANDAL FAN</t>
  </si>
  <si>
    <t>NUSSTU\E0959075</t>
  </si>
  <si>
    <t>WAN YU LEE</t>
  </si>
  <si>
    <t>NUSSTU\E0773052</t>
  </si>
  <si>
    <t>LENNART CLAAS OSTERSEHLT</t>
  </si>
  <si>
    <t>NUSSTU\E1100841</t>
  </si>
  <si>
    <t>YUNJIE SU</t>
  </si>
  <si>
    <t>NUSSTU\E0968157</t>
  </si>
  <si>
    <t>XIN YI KUAN</t>
  </si>
  <si>
    <t>NUSSTU\E1115968</t>
  </si>
  <si>
    <t>XUE YONG TEH</t>
  </si>
  <si>
    <t>NUSSTU\E0425748</t>
  </si>
  <si>
    <t>JOYCE HO</t>
  </si>
  <si>
    <t>NUSSTU\E0968360</t>
  </si>
  <si>
    <t>JAMIE TEH</t>
  </si>
  <si>
    <t>NUSSTU\E1032445</t>
  </si>
  <si>
    <t>CHERYL CHAN</t>
  </si>
  <si>
    <t>NUSSTU\E1032462</t>
  </si>
  <si>
    <t>CHERN ERN YEO</t>
  </si>
  <si>
    <t>NUSSTU\E0775076</t>
  </si>
  <si>
    <t>ALICIA TAN</t>
  </si>
  <si>
    <t>NUSSTU\E0968339</t>
  </si>
  <si>
    <t>AZARIAH CA LEB WA</t>
  </si>
  <si>
    <t>NUSSTU\E1062162</t>
  </si>
  <si>
    <t>JUN HENG LEOW</t>
  </si>
  <si>
    <t>NUSSTU\E0543895</t>
  </si>
  <si>
    <t>NURUL FADHIREENA MAHADHIR</t>
  </si>
  <si>
    <t>NUSSTU\E0968623</t>
  </si>
  <si>
    <t>YUXIN CHAN</t>
  </si>
  <si>
    <t>NUSSTU\E0772657</t>
  </si>
  <si>
    <t>SHANICE HO</t>
  </si>
  <si>
    <t>NUSSTU\E0970250</t>
  </si>
  <si>
    <t>CHIN XUAN GOH</t>
  </si>
  <si>
    <t>NUSSTU\E0969619</t>
  </si>
  <si>
    <t>TINGTING JIANG</t>
  </si>
  <si>
    <t>NUSSTU\E0772924</t>
  </si>
  <si>
    <t>MEGAN KOH</t>
  </si>
  <si>
    <t>NUSSTU\E0969652</t>
  </si>
  <si>
    <t>WENXI,DAWN LEE</t>
  </si>
  <si>
    <t>NUSSTU\E0564373</t>
  </si>
  <si>
    <t>DARRICK YAP</t>
  </si>
  <si>
    <t>NUSSTU\E0543947</t>
  </si>
  <si>
    <t>LAKSHAYA KOTTAIMUTHU</t>
  </si>
  <si>
    <t>NUSSTU\E0559826</t>
  </si>
  <si>
    <t>LEROY KOH</t>
  </si>
  <si>
    <t>NUSSTU\E0725807</t>
  </si>
  <si>
    <t>JAVIER ONG</t>
  </si>
  <si>
    <t>NUSSTU\E0725215</t>
  </si>
  <si>
    <t>FELICIA IVANE PRANOTO</t>
  </si>
  <si>
    <t>NUSSTU\E0552298</t>
  </si>
  <si>
    <t>JARRED HUN</t>
  </si>
  <si>
    <t>NUSSTU\E0543865</t>
  </si>
  <si>
    <t>WEI HAN NG</t>
  </si>
  <si>
    <t>NUSSTU\E0726338</t>
  </si>
  <si>
    <t>GWEN SU</t>
  </si>
  <si>
    <t>NUSSTU\E0420625</t>
  </si>
  <si>
    <t>HAZEL KHOO</t>
  </si>
  <si>
    <t>NUSSTU\E0424921</t>
  </si>
  <si>
    <t>HEIDI HENG</t>
  </si>
  <si>
    <t>NUSSTU\E0967979</t>
  </si>
  <si>
    <t>NUSAYBA M SIDDIQI</t>
  </si>
  <si>
    <t>NUSSTU\E1100833</t>
  </si>
  <si>
    <t>SAANA AURORA NEULASALMI</t>
  </si>
  <si>
    <t>NUSSTU\E1109842</t>
  </si>
  <si>
    <t>YIH FEI LIM</t>
  </si>
  <si>
    <t>NUSSTU\E0967965</t>
  </si>
  <si>
    <t>PRIYANKA YAP</t>
  </si>
  <si>
    <t>NUSSTU\E0420425</t>
  </si>
  <si>
    <t>DAIKI FUNAMOTO</t>
  </si>
  <si>
    <t>NUSSTU\E0725714</t>
  </si>
  <si>
    <t>KIA CHENG LU</t>
  </si>
  <si>
    <t>NUSSTU\E0773165</t>
  </si>
  <si>
    <t>CI LING CHEW</t>
  </si>
  <si>
    <t>NUSSTU\E0425858</t>
  </si>
  <si>
    <t>LEE TONG</t>
  </si>
  <si>
    <t>NUSSTU\E0968129</t>
  </si>
  <si>
    <t>RASHI KETAN JOBALIA</t>
  </si>
  <si>
    <t>NUSSTU\E0968301</t>
  </si>
  <si>
    <t>HAO YANG NG</t>
  </si>
  <si>
    <t>NUSSTU\E0958053</t>
  </si>
  <si>
    <t>HSUEN WEI MELISSA YONG</t>
  </si>
  <si>
    <t>NUSSTU\E0859915</t>
  </si>
  <si>
    <t>SI HUI HONG</t>
  </si>
  <si>
    <t>NUSSTU\E0564247</t>
  </si>
  <si>
    <t>JIA YUE MOON NG</t>
  </si>
  <si>
    <t>NUSSTU\E0857385</t>
  </si>
  <si>
    <t>JUN WEI NG</t>
  </si>
  <si>
    <t>NUSSTU\E0725199</t>
  </si>
  <si>
    <t>LEE-ANN ONG</t>
  </si>
  <si>
    <t>NUSSTU\E0773111</t>
  </si>
  <si>
    <t>ISABELLE SINGARAYAR</t>
  </si>
  <si>
    <t>NUSSTU\E0969028</t>
  </si>
  <si>
    <t>SHU WEI NGOH</t>
  </si>
  <si>
    <t>NUSSTU\E0725910</t>
  </si>
  <si>
    <t>DOEUN LEE</t>
  </si>
  <si>
    <t>NUSSTU\E0773967</t>
  </si>
  <si>
    <t>EDEN YEW</t>
  </si>
  <si>
    <t>NUSSTU\E0724996</t>
  </si>
  <si>
    <t>ZIKRY NASRULLAH BIN ZAIRUL AZIDIN</t>
  </si>
  <si>
    <t>NUSSTU\E0727216</t>
  </si>
  <si>
    <t>BING YANG LAU</t>
  </si>
  <si>
    <t>NUSSTU\E0958348</t>
  </si>
  <si>
    <t>HARISH RAI</t>
  </si>
  <si>
    <t>NUSSTU\E0957511</t>
  </si>
  <si>
    <t>KAI XIANG YEO</t>
  </si>
  <si>
    <t>NUSSTU\E0726499</t>
  </si>
  <si>
    <t>SOPHIA  COLLINS</t>
  </si>
  <si>
    <t>NUSSTU\E1109909</t>
  </si>
  <si>
    <t>SHI LIN SEAH</t>
  </si>
  <si>
    <t>NUSSTU\E0424875</t>
  </si>
  <si>
    <t>EDRIA CHAN</t>
  </si>
  <si>
    <t>NUSSTU\E0555906</t>
  </si>
  <si>
    <t>FAEZ NABIL '-</t>
  </si>
  <si>
    <t>NUSSTU\E0958619</t>
  </si>
  <si>
    <t>REX YONG</t>
  </si>
  <si>
    <t>NUSSTU\E0958238</t>
  </si>
  <si>
    <t>GOWRI LAKSHMIKANTH BHAT</t>
  </si>
  <si>
    <t>NUSSTU\E0774972</t>
  </si>
  <si>
    <t>OWEN WONG</t>
  </si>
  <si>
    <t>NUSSTU\E0958717</t>
  </si>
  <si>
    <t>KAI CHIN TAN</t>
  </si>
  <si>
    <t>NUSSTU\E0726643</t>
  </si>
  <si>
    <t>BELLE KOH</t>
  </si>
  <si>
    <t>NUSSTU\E0773392</t>
  </si>
  <si>
    <t>LI WEI ANG</t>
  </si>
  <si>
    <t>NUSSTU\E0968263</t>
  </si>
  <si>
    <t>MENGROU HUANG</t>
  </si>
  <si>
    <t>NUSSTU\E0325680</t>
  </si>
  <si>
    <t>DARYL BAO HONG YAP</t>
  </si>
  <si>
    <t>NUSSTU\E0177265</t>
  </si>
  <si>
    <t>YUE YE GOH</t>
  </si>
  <si>
    <t>NUSSTU\E0544991</t>
  </si>
  <si>
    <t>KENG THIAM LEE</t>
  </si>
  <si>
    <t>NUSSTU\E0726897</t>
  </si>
  <si>
    <t>YICHENG LU</t>
  </si>
  <si>
    <t>NUSSTU\E0941192</t>
  </si>
  <si>
    <t>ASHLEY SHI HUI LEE</t>
  </si>
  <si>
    <t>NUSSTU\E0771275</t>
  </si>
  <si>
    <t>ALLARD QUEK</t>
  </si>
  <si>
    <t>NUSSTU\E0534194</t>
  </si>
  <si>
    <t>RUOQING,VIVIEN HE</t>
  </si>
  <si>
    <t>NUSSTU\E0772973</t>
  </si>
  <si>
    <t>AMANDA TAN</t>
  </si>
  <si>
    <t>NUSSTU\E0773395</t>
  </si>
  <si>
    <t>Andre Lim Hui Kai</t>
  </si>
  <si>
    <t>NUSSTU\E0958543</t>
  </si>
  <si>
    <t>royston how le xiang</t>
  </si>
  <si>
    <t>NUSSTU\e0968693</t>
  </si>
  <si>
    <t>Imelda Nathan</t>
  </si>
  <si>
    <t>NUSSTU\E0959777</t>
  </si>
  <si>
    <t>Luan Jialu</t>
  </si>
  <si>
    <t>NUSSTU\E0773197</t>
  </si>
  <si>
    <t>Pang He Xuan</t>
  </si>
  <si>
    <t>NUSSTU\E0415814</t>
  </si>
  <si>
    <t>PEI SHEUAN, VANESSA TAN</t>
  </si>
  <si>
    <t>NUSSTU\E0421004</t>
  </si>
  <si>
    <t>ZHAO RAY LEE</t>
  </si>
  <si>
    <t>NUSSTU\E0543843</t>
  </si>
  <si>
    <t>NIGEL TAN</t>
  </si>
  <si>
    <t>NUSSTU\E0957467</t>
  </si>
  <si>
    <t>SWAM YEE TUN</t>
  </si>
  <si>
    <t>NUSSTU\E0773631</t>
  </si>
  <si>
    <t>AMIR HAFIZ ROHAIMI</t>
  </si>
  <si>
    <t>NUSSTU\E0969957</t>
  </si>
  <si>
    <t>KELLY NATALIA DJOHARI</t>
  </si>
  <si>
    <t>NUSSTU\E0425834</t>
  </si>
  <si>
    <t>KAI YUAN, RYAN LEE</t>
  </si>
  <si>
    <t>NUSSTU\E0417673</t>
  </si>
  <si>
    <t>Apr/May-23</t>
  </si>
  <si>
    <t>Abdul Hakim Okbah</t>
  </si>
  <si>
    <t>nusstu\e0957665</t>
  </si>
  <si>
    <t>Crystal Lee</t>
  </si>
  <si>
    <t>nusstu\e0774275</t>
  </si>
  <si>
    <t>David Hedqvist</t>
  </si>
  <si>
    <t>nusstu\e0978360</t>
  </si>
  <si>
    <t>Fredrik Ramberg</t>
  </si>
  <si>
    <t>nusstu\e1061908</t>
  </si>
  <si>
    <t>Harits Bin Izhar</t>
  </si>
  <si>
    <t>nusstu\e0726460</t>
  </si>
  <si>
    <t>Hjalmar Oehman</t>
  </si>
  <si>
    <t>nusstu\e1035790</t>
  </si>
  <si>
    <t>Jose Tan</t>
  </si>
  <si>
    <t>nusstu\e0544217</t>
  </si>
  <si>
    <t>Kim Yoo Kyung</t>
  </si>
  <si>
    <t>nusstu\e0425616</t>
  </si>
  <si>
    <t>Mu'az Bin Kassim</t>
  </si>
  <si>
    <t>nusstu\e0726556</t>
  </si>
  <si>
    <t>Nasyitah Ishak</t>
  </si>
  <si>
    <t>nusstu\e0420721</t>
  </si>
  <si>
    <t>Sean Chan</t>
  </si>
  <si>
    <t>nusstu\e0958830</t>
  </si>
  <si>
    <t>Tabriz Pahlavi</t>
  </si>
  <si>
    <t>nusstu\e0725017</t>
  </si>
  <si>
    <t>TEO YU XIANG</t>
  </si>
  <si>
    <t>Tong Fan Le</t>
  </si>
  <si>
    <t>nusstu\e0540305</t>
  </si>
  <si>
    <t>Wallace</t>
  </si>
  <si>
    <t>nusstu\e0726093</t>
  </si>
  <si>
    <t>Zabirah Hakimuddin</t>
  </si>
  <si>
    <t>nusstu\e0559702</t>
  </si>
  <si>
    <t>Benjamin Yeo</t>
  </si>
  <si>
    <t>nusstu\e0725638</t>
  </si>
  <si>
    <t>Brendon Kow</t>
  </si>
  <si>
    <t>nusstu\e0407159</t>
  </si>
  <si>
    <t>Elston Eng</t>
  </si>
  <si>
    <t>nusstu\e0684528</t>
  </si>
  <si>
    <t>Elvis Ang</t>
  </si>
  <si>
    <t>nusstu\e0726358</t>
  </si>
  <si>
    <t>nusstu\e0538213</t>
  </si>
  <si>
    <t>Kang Hsien Sin Terry</t>
  </si>
  <si>
    <t>nusstu\e0544593</t>
  </si>
  <si>
    <t>Li Ying Toh</t>
  </si>
  <si>
    <t>nusstu\e0425568</t>
  </si>
  <si>
    <t>Muhammad Amir</t>
  </si>
  <si>
    <t>Muhammad Harith Bin Nasarudin</t>
  </si>
  <si>
    <t>NUSSTU\e0958914</t>
  </si>
  <si>
    <t>Noah Hann-Deschaine</t>
  </si>
  <si>
    <t>nusstu\e0977612</t>
  </si>
  <si>
    <t>Saad Haider</t>
  </si>
  <si>
    <t>nusstu\e0411076</t>
  </si>
  <si>
    <t>Teo Yu Xiang</t>
  </si>
  <si>
    <t>nusstu\e0726385</t>
  </si>
  <si>
    <t>Alexander Lee Shaobin</t>
  </si>
  <si>
    <t>nusstu\e0725939</t>
  </si>
  <si>
    <t>CHLOE CHOO SI YEE</t>
  </si>
  <si>
    <t>nusstu\e0771330</t>
  </si>
  <si>
    <t>jason teoh</t>
  </si>
  <si>
    <t>nusstu\e0957980</t>
  </si>
  <si>
    <t>Jim Engay</t>
  </si>
  <si>
    <t>nusstu\e0407025</t>
  </si>
  <si>
    <t>Jordan Tan</t>
  </si>
  <si>
    <t>nusstu\e0957259</t>
  </si>
  <si>
    <t>nusstu\e0564298</t>
  </si>
  <si>
    <t>Ngoi Kai Sheng</t>
  </si>
  <si>
    <t>nusstu\e0970292</t>
  </si>
  <si>
    <t>nusstu\e0772756</t>
  </si>
  <si>
    <t>Ryan Yang</t>
  </si>
  <si>
    <t>nusstf\ryanyang</t>
  </si>
  <si>
    <t>BRYAN GOH</t>
  </si>
  <si>
    <t>CHIRIN SOH</t>
  </si>
  <si>
    <t>YONG WEN YING</t>
  </si>
  <si>
    <t>YOON YEE HO</t>
  </si>
  <si>
    <t>Liu Shuyang</t>
  </si>
  <si>
    <t>nusstu\e0426248</t>
  </si>
  <si>
    <t>Felicia Ivane</t>
  </si>
  <si>
    <t>nusstu\e0552298</t>
  </si>
  <si>
    <t>Javier Ong</t>
  </si>
  <si>
    <t>nusstu\e0725215</t>
  </si>
  <si>
    <t>Zhengyang</t>
  </si>
  <si>
    <t>nusstu\e0937176</t>
  </si>
  <si>
    <t>HE XUAN PANG</t>
  </si>
  <si>
    <t>JIALU LUAN</t>
  </si>
  <si>
    <t>RACHEL  ANG</t>
  </si>
  <si>
    <t>MUHAMMAD REYAAZ BIN ABDUL BASHEER</t>
  </si>
  <si>
    <t>NUSSTU\E0544058</t>
  </si>
  <si>
    <t>ZUXIANG KONG</t>
  </si>
  <si>
    <t>NUSSTU\E0696524</t>
  </si>
  <si>
    <t>AHMAD MUHAIMIN YUNUS</t>
  </si>
  <si>
    <t>NUSSTU\E0959149</t>
  </si>
  <si>
    <t>ZHAO YONG CHAN</t>
  </si>
  <si>
    <t>NUSSTU\E0556518</t>
  </si>
  <si>
    <t>LE XIANG ROYSTON HOW</t>
  </si>
  <si>
    <t>NUSSTU\E0968693</t>
  </si>
  <si>
    <t>LINDA TIRADO</t>
  </si>
  <si>
    <t>NUSSTF\L.TIRADO</t>
  </si>
  <si>
    <t>Thng Yu Xuan</t>
  </si>
  <si>
    <t>NUSSTU\E0407046</t>
  </si>
  <si>
    <t>YI TING, BERYL NEO</t>
  </si>
  <si>
    <t>NUSSTU\E0772829</t>
  </si>
  <si>
    <t>YONG HAN LINUS TAN</t>
  </si>
  <si>
    <t>NUSSTU\E0406649</t>
  </si>
  <si>
    <t>WEN WEI ESMANDA WONG</t>
  </si>
  <si>
    <t>NUSSTU\E0426276</t>
  </si>
  <si>
    <t>SHUO QI, CONSTANCE NG</t>
  </si>
  <si>
    <t>NUSSTU\E0425347</t>
  </si>
  <si>
    <t>MEI HUI YUEN</t>
  </si>
  <si>
    <t>NUSSTU\E0974533</t>
  </si>
  <si>
    <t>CHENG REN TEO</t>
  </si>
  <si>
    <t>NUSSTU\E0969442</t>
  </si>
  <si>
    <t>ZACKEUS CHOO</t>
  </si>
  <si>
    <t>NUSSTU\E1122905</t>
  </si>
  <si>
    <t>XING YU ANG</t>
  </si>
  <si>
    <t>NUSSTU\E0775061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</si>
</sst>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3" fillId="0" borderId="0"/>
    <xf numFmtId="9" fontId="6" fillId="0" borderId="0" applyFont="0" applyFill="0" applyBorder="0" applyAlignment="0" applyProtection="0"/>
  </cellStyleXfs>
  <cellXfs count="97">
    <xf numFmtId="0" fontId="0" fillId="0" borderId="0" xfId="0"/>
    <xf numFmtId="0" fontId="1" fillId="0" borderId="0" xfId="0" applyFont="1"/>
    <xf numFmtId="0" fontId="4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vertical="top" wrapText="1"/>
    </xf>
    <xf numFmtId="0" fontId="1" fillId="0" borderId="2" xfId="0" applyFont="1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2" xfId="0" applyBorder="1"/>
    <xf numFmtId="0" fontId="1" fillId="0" borderId="4" xfId="0" applyFont="1" applyBorder="1" applyAlignment="1">
      <alignment horizontal="left"/>
    </xf>
    <xf numFmtId="0" fontId="0" fillId="4" borderId="5" xfId="0" applyFill="1" applyBorder="1"/>
    <xf numFmtId="0" fontId="0" fillId="4" borderId="0" xfId="0" applyFill="1"/>
    <xf numFmtId="0" fontId="1" fillId="0" borderId="8" xfId="0" applyFont="1" applyBorder="1" applyAlignment="1">
      <alignment horizontal="center"/>
    </xf>
    <xf numFmtId="0" fontId="1" fillId="0" borderId="6" xfId="0" applyFont="1" applyBorder="1" applyAlignment="1">
      <alignment horizontal="left"/>
    </xf>
    <xf numFmtId="0" fontId="1" fillId="0" borderId="8" xfId="0" applyFont="1" applyBorder="1" applyAlignment="1">
      <alignment horizontal="left"/>
    </xf>
    <xf numFmtId="0" fontId="1" fillId="4" borderId="8" xfId="0" applyFont="1" applyFill="1" applyBorder="1" applyAlignment="1">
      <alignment horizontal="left"/>
    </xf>
    <xf numFmtId="0" fontId="1" fillId="4" borderId="7" xfId="0" applyFont="1" applyFill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4" borderId="5" xfId="0" applyFont="1" applyFill="1" applyBorder="1" applyAlignment="1">
      <alignment horizontal="left"/>
    </xf>
    <xf numFmtId="0" fontId="0" fillId="0" borderId="3" xfId="0" applyBorder="1"/>
    <xf numFmtId="0" fontId="0" fillId="0" borderId="1" xfId="0" applyBorder="1"/>
    <xf numFmtId="0" fontId="5" fillId="0" borderId="4" xfId="0" applyFont="1" applyBorder="1"/>
    <xf numFmtId="0" fontId="5" fillId="0" borderId="5" xfId="0" applyFont="1" applyBorder="1"/>
    <xf numFmtId="9" fontId="0" fillId="0" borderId="4" xfId="2" applyFont="1" applyBorder="1"/>
    <xf numFmtId="9" fontId="0" fillId="0" borderId="0" xfId="2" applyFont="1" applyBorder="1"/>
    <xf numFmtId="9" fontId="0" fillId="4" borderId="0" xfId="2" applyFont="1" applyFill="1" applyBorder="1"/>
    <xf numFmtId="0" fontId="0" fillId="4" borderId="5" xfId="2" applyNumberFormat="1" applyFont="1" applyFill="1" applyBorder="1"/>
    <xf numFmtId="0" fontId="5" fillId="0" borderId="0" xfId="0" applyFont="1"/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right"/>
    </xf>
    <xf numFmtId="0" fontId="0" fillId="0" borderId="3" xfId="0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0" xfId="0" applyBorder="1"/>
    <xf numFmtId="9" fontId="6" fillId="0" borderId="4" xfId="2" applyFont="1" applyBorder="1" applyAlignment="1">
      <alignment horizontal="center"/>
    </xf>
    <xf numFmtId="9" fontId="6" fillId="0" borderId="0" xfId="2" applyFont="1" applyBorder="1" applyAlignment="1">
      <alignment horizontal="center"/>
    </xf>
    <xf numFmtId="9" fontId="6" fillId="4" borderId="0" xfId="2" applyFont="1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1" fillId="0" borderId="6" xfId="0" applyFont="1" applyBorder="1"/>
    <xf numFmtId="16" fontId="1" fillId="0" borderId="8" xfId="0" applyNumberFormat="1" applyFont="1" applyBorder="1" applyAlignment="1">
      <alignment horizontal="left"/>
    </xf>
    <xf numFmtId="0" fontId="1" fillId="0" borderId="0" xfId="0" applyFont="1" applyAlignment="1">
      <alignment horizontal="center" vertical="top"/>
    </xf>
    <xf numFmtId="0" fontId="7" fillId="0" borderId="0" xfId="0" applyFont="1"/>
    <xf numFmtId="0" fontId="7" fillId="0" borderId="4" xfId="0" applyFont="1" applyBorder="1"/>
    <xf numFmtId="16" fontId="1" fillId="0" borderId="7" xfId="0" applyNumberFormat="1" applyFont="1" applyBorder="1" applyAlignment="1">
      <alignment horizontal="left"/>
    </xf>
    <xf numFmtId="0" fontId="1" fillId="4" borderId="0" xfId="2" applyNumberFormat="1" applyFont="1" applyFill="1" applyAlignment="1">
      <alignment horizontal="left"/>
    </xf>
    <xf numFmtId="9" fontId="1" fillId="4" borderId="0" xfId="2" applyFont="1" applyFill="1" applyAlignment="1">
      <alignment horizontal="left"/>
    </xf>
    <xf numFmtId="9" fontId="0" fillId="4" borderId="0" xfId="2" applyFont="1" applyFill="1"/>
    <xf numFmtId="9" fontId="1" fillId="0" borderId="2" xfId="2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7" xfId="0" applyFont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16" fontId="1" fillId="0" borderId="8" xfId="0" applyNumberFormat="1" applyFont="1" applyBorder="1" applyAlignment="1">
      <alignment horizontal="center"/>
    </xf>
    <xf numFmtId="0" fontId="7" fillId="0" borderId="5" xfId="0" applyFont="1" applyBorder="1"/>
    <xf numFmtId="16" fontId="1" fillId="0" borderId="4" xfId="0" applyNumberFormat="1" applyFont="1" applyBorder="1" applyAlignment="1">
      <alignment horizontal="left"/>
    </xf>
    <xf numFmtId="16" fontId="1" fillId="0" borderId="0" xfId="0" applyNumberFormat="1" applyFont="1" applyAlignment="1">
      <alignment horizontal="left"/>
    </xf>
    <xf numFmtId="16" fontId="1" fillId="0" borderId="5" xfId="0" applyNumberFormat="1" applyFont="1" applyBorder="1" applyAlignment="1">
      <alignment horizontal="left"/>
    </xf>
    <xf numFmtId="16" fontId="1" fillId="5" borderId="0" xfId="0" applyNumberFormat="1" applyFont="1" applyFill="1" applyAlignment="1">
      <alignment horizontal="left"/>
    </xf>
    <xf numFmtId="16" fontId="8" fillId="0" borderId="0" xfId="0" applyNumberFormat="1" applyFont="1" applyAlignment="1">
      <alignment horizontal="left"/>
    </xf>
    <xf numFmtId="16" fontId="9" fillId="0" borderId="6" xfId="0" applyNumberFormat="1" applyFont="1" applyBorder="1" applyAlignment="1">
      <alignment horizontal="left"/>
    </xf>
    <xf numFmtId="16" fontId="9" fillId="0" borderId="8" xfId="0" applyNumberFormat="1" applyFont="1" applyBorder="1" applyAlignment="1">
      <alignment horizontal="left"/>
    </xf>
    <xf numFmtId="16" fontId="9" fillId="5" borderId="8" xfId="0" applyNumberFormat="1" applyFont="1" applyFill="1" applyBorder="1" applyAlignment="1">
      <alignment horizontal="left"/>
    </xf>
    <xf numFmtId="16" fontId="8" fillId="0" borderId="8" xfId="0" applyNumberFormat="1" applyFont="1" applyBorder="1" applyAlignment="1">
      <alignment horizontal="left"/>
    </xf>
    <xf numFmtId="16" fontId="8" fillId="5" borderId="0" xfId="0" applyNumberFormat="1" applyFont="1" applyFill="1" applyAlignment="1">
      <alignment horizontal="left"/>
    </xf>
    <xf numFmtId="0" fontId="0" fillId="5" borderId="2" xfId="0" applyFill="1" applyBorder="1" applyAlignment="1">
      <alignment horizontal="center"/>
    </xf>
    <xf numFmtId="0" fontId="0" fillId="5" borderId="0" xfId="0" applyFill="1"/>
    <xf numFmtId="16" fontId="1" fillId="0" borderId="6" xfId="0" applyNumberFormat="1" applyFont="1" applyBorder="1" applyAlignment="1">
      <alignment horizontal="left"/>
    </xf>
    <xf numFmtId="0" fontId="0" fillId="6" borderId="2" xfId="0" applyFill="1" applyBorder="1" applyAlignment="1">
      <alignment horizontal="center"/>
    </xf>
    <xf numFmtId="0" fontId="0" fillId="6" borderId="0" xfId="0" applyFill="1"/>
    <xf numFmtId="0" fontId="1" fillId="0" borderId="7" xfId="0" applyFont="1" applyBorder="1" applyAlignment="1">
      <alignment horizontal="left"/>
    </xf>
    <xf numFmtId="16" fontId="1" fillId="6" borderId="8" xfId="0" applyNumberFormat="1" applyFont="1" applyFill="1" applyBorder="1" applyAlignment="1">
      <alignment horizontal="left"/>
    </xf>
    <xf numFmtId="17" fontId="1" fillId="0" borderId="1" xfId="0" applyNumberFormat="1" applyFont="1" applyBorder="1" applyAlignment="1">
      <alignment horizontal="center"/>
    </xf>
    <xf numFmtId="17" fontId="1" fillId="0" borderId="2" xfId="0" applyNumberFormat="1" applyFont="1" applyBorder="1" applyAlignment="1">
      <alignment horizontal="center"/>
    </xf>
    <xf numFmtId="17" fontId="1" fillId="0" borderId="3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0" fillId="2" borderId="0" xfId="0" applyFill="1" applyAlignment="1">
      <alignment horizontal="left" vertical="top" wrapText="1"/>
    </xf>
    <xf numFmtId="16" fontId="1" fillId="0" borderId="8" xfId="0" applyNumberFormat="1" applyFont="1" applyBorder="1" applyAlignment="1">
      <alignment horizontal="center"/>
    </xf>
    <xf numFmtId="16" fontId="1" fillId="0" borderId="7" xfId="0" applyNumberFormat="1" applyFont="1" applyBorder="1" applyAlignment="1">
      <alignment horizontal="center"/>
    </xf>
    <xf numFmtId="16" fontId="1" fillId="0" borderId="6" xfId="0" applyNumberFormat="1" applyFont="1" applyBorder="1" applyAlignment="1">
      <alignment horizontal="center"/>
    </xf>
  </cellXfs>
  <cellStyles count="3">
    <cellStyle name="Normal" xfId="0" builtinId="0"/>
    <cellStyle name="Normal 2" xfId="1" xr:uid="{CE1FC0A2-D126-434A-9F58-489668283992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Ng%20Kian%20Ming\document\1.%20School%20Stuff\University\CCA\Recreational%20Floorball\Attendance\Attendance%20raw.xlsx" TargetMode="External"/><Relationship Id="rId1" Type="http://schemas.openxmlformats.org/officeDocument/2006/relationships/externalLinkPath" Target="Attendance%20ra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ug"/>
      <sheetName val="Sep"/>
      <sheetName val="Oct &amp; Nov"/>
      <sheetName val="Dec"/>
      <sheetName val="Jan"/>
      <sheetName val="Feb"/>
      <sheetName val="Mar"/>
      <sheetName val="Apr &amp; May"/>
      <sheetName val="Jun"/>
      <sheetName val="Filtering"/>
      <sheetName val="Date generation"/>
      <sheetName val="Template"/>
    </sheetNames>
    <sheetDataSet>
      <sheetData sheetId="0">
        <row r="5">
          <cell r="C5" t="str">
            <v>NUSSTU\E0774086</v>
          </cell>
          <cell r="D5">
            <v>1</v>
          </cell>
          <cell r="F5" t="str">
            <v>NUSSTU\E0540556</v>
          </cell>
          <cell r="G5">
            <v>1</v>
          </cell>
          <cell r="I5" t="str">
            <v>NUSSTU\E0970139</v>
          </cell>
          <cell r="J5" t="str">
            <v>Late</v>
          </cell>
          <cell r="L5" t="str">
            <v>NUSSTU\E0774641</v>
          </cell>
          <cell r="M5">
            <v>1</v>
          </cell>
          <cell r="O5" t="str">
            <v>NUSSTU\E0540556</v>
          </cell>
          <cell r="P5">
            <v>1</v>
          </cell>
          <cell r="R5" t="str">
            <v>NUSSTU\E0543427</v>
          </cell>
          <cell r="S5">
            <v>1</v>
          </cell>
          <cell r="U5" t="str">
            <v>NUSSTU\E0725335</v>
          </cell>
          <cell r="V5">
            <v>1</v>
          </cell>
          <cell r="X5" t="str">
            <v>NUSSTU\E0540556</v>
          </cell>
          <cell r="Y5">
            <v>1</v>
          </cell>
          <cell r="AA5" t="str">
            <v>NUSSTU\E0543427</v>
          </cell>
          <cell r="AB5">
            <v>1</v>
          </cell>
          <cell r="AD5" t="str">
            <v>NUSSTU\E0726162</v>
          </cell>
          <cell r="AE5">
            <v>1</v>
          </cell>
        </row>
        <row r="6">
          <cell r="C6" t="str">
            <v>NUSSTU\E0726162</v>
          </cell>
          <cell r="D6">
            <v>1</v>
          </cell>
          <cell r="F6" t="str">
            <v>NUSSTU\E0544177</v>
          </cell>
          <cell r="G6">
            <v>1</v>
          </cell>
          <cell r="I6" t="str">
            <v>NUSSTU\E1036297</v>
          </cell>
          <cell r="J6" t="str">
            <v>Late</v>
          </cell>
          <cell r="L6" t="str">
            <v>NUSSTU\E0726162</v>
          </cell>
          <cell r="M6">
            <v>1</v>
          </cell>
          <cell r="O6" t="str">
            <v>NUSSTU\E0957546</v>
          </cell>
          <cell r="P6">
            <v>1</v>
          </cell>
          <cell r="R6" t="str">
            <v>NUSSTU\E0970139</v>
          </cell>
          <cell r="S6">
            <v>1</v>
          </cell>
          <cell r="U6" t="str">
            <v>NUSSTU\E0544764</v>
          </cell>
          <cell r="V6" t="str">
            <v>Late*</v>
          </cell>
          <cell r="X6" t="str">
            <v>NUSSTU\E0544001</v>
          </cell>
          <cell r="Y6">
            <v>1</v>
          </cell>
          <cell r="AA6" t="str">
            <v>NUSSTU\E0970527</v>
          </cell>
          <cell r="AB6">
            <v>1</v>
          </cell>
          <cell r="AD6" t="str">
            <v>NUSSTU\E0959053</v>
          </cell>
          <cell r="AE6">
            <v>1</v>
          </cell>
        </row>
        <row r="7">
          <cell r="C7" t="str">
            <v>NUSSTU\E0725335</v>
          </cell>
          <cell r="D7">
            <v>1</v>
          </cell>
          <cell r="F7" t="str">
            <v>NUSSTU\E0886368</v>
          </cell>
          <cell r="G7" t="str">
            <v>Absent</v>
          </cell>
          <cell r="I7" t="str">
            <v>NUSSTU\E0970527</v>
          </cell>
          <cell r="J7">
            <v>1</v>
          </cell>
          <cell r="L7" t="str">
            <v>NUSSTU\E0726132</v>
          </cell>
          <cell r="M7">
            <v>1</v>
          </cell>
          <cell r="O7" t="str">
            <v>NUSSTU\E0544177</v>
          </cell>
          <cell r="P7">
            <v>1</v>
          </cell>
          <cell r="R7" t="str">
            <v>NUSSTU\E1036297</v>
          </cell>
          <cell r="S7">
            <v>1</v>
          </cell>
          <cell r="U7" t="str">
            <v>NUSSTU\E0559271</v>
          </cell>
          <cell r="V7">
            <v>1</v>
          </cell>
          <cell r="X7" t="str">
            <v>NUSSTU\E0725445</v>
          </cell>
          <cell r="Y7">
            <v>1</v>
          </cell>
          <cell r="AA7" t="str">
            <v>NUSSTU\E0968812</v>
          </cell>
          <cell r="AB7" t="str">
            <v>Absent*</v>
          </cell>
          <cell r="AD7" t="str">
            <v>nusstu\e0725638</v>
          </cell>
          <cell r="AE7">
            <v>1</v>
          </cell>
        </row>
        <row r="8">
          <cell r="C8" t="str">
            <v>NUSSTU\E0580053</v>
          </cell>
          <cell r="D8" t="str">
            <v>Absent</v>
          </cell>
          <cell r="F8" t="str">
            <v>NUSSTU\E0957868</v>
          </cell>
          <cell r="G8">
            <v>1</v>
          </cell>
          <cell r="I8" t="str">
            <v>NUSSTU\E0968812</v>
          </cell>
          <cell r="J8">
            <v>1</v>
          </cell>
          <cell r="L8" t="str">
            <v>NUSSTU\E0968626</v>
          </cell>
          <cell r="M8" t="str">
            <v>Absent*</v>
          </cell>
          <cell r="O8" t="str">
            <v>NUSSTU\E0774086</v>
          </cell>
          <cell r="P8" t="str">
            <v>Late*</v>
          </cell>
          <cell r="R8" t="str">
            <v>NUSSTU\E0970527</v>
          </cell>
          <cell r="S8">
            <v>1</v>
          </cell>
          <cell r="U8" t="str">
            <v>NUSSTU\E0958712</v>
          </cell>
          <cell r="V8">
            <v>1</v>
          </cell>
          <cell r="X8" t="str">
            <v>NUSSTU\E0727122</v>
          </cell>
          <cell r="Y8">
            <v>1</v>
          </cell>
          <cell r="AA8" t="str">
            <v>NUSSTU\E1024902</v>
          </cell>
          <cell r="AB8">
            <v>1</v>
          </cell>
          <cell r="AD8" t="str">
            <v>NUSSTU\E1036297</v>
          </cell>
          <cell r="AE8">
            <v>1</v>
          </cell>
        </row>
        <row r="9">
          <cell r="C9" t="str">
            <v>NUSSTU\E0564436</v>
          </cell>
          <cell r="D9" t="str">
            <v>Late</v>
          </cell>
          <cell r="F9" t="str">
            <v>NUSSTU\E0957961</v>
          </cell>
          <cell r="G9">
            <v>1</v>
          </cell>
          <cell r="I9" t="str">
            <v>NUSSTU\E0942560</v>
          </cell>
          <cell r="J9">
            <v>1</v>
          </cell>
          <cell r="L9" t="str">
            <v>NUSSTU\E0942560</v>
          </cell>
          <cell r="M9">
            <v>1</v>
          </cell>
          <cell r="O9" t="str">
            <v>NUSSTU\E0543427</v>
          </cell>
          <cell r="P9">
            <v>1</v>
          </cell>
          <cell r="R9" t="str">
            <v>NUSSTU\E0726119</v>
          </cell>
          <cell r="S9" t="str">
            <v>Late</v>
          </cell>
          <cell r="U9" t="str">
            <v>NUSSTU\E0969264</v>
          </cell>
          <cell r="V9">
            <v>1</v>
          </cell>
          <cell r="X9" t="str">
            <v>NUSSTU\E0968561</v>
          </cell>
          <cell r="Y9" t="str">
            <v>Late</v>
          </cell>
          <cell r="AA9" t="str">
            <v>NUSSTU\E0726119</v>
          </cell>
          <cell r="AB9" t="str">
            <v>Late</v>
          </cell>
          <cell r="AD9" t="str">
            <v>nusstu\e0559702</v>
          </cell>
          <cell r="AE9">
            <v>1</v>
          </cell>
        </row>
        <row r="10">
          <cell r="C10" t="str">
            <v>NUSSTU\E0726132</v>
          </cell>
          <cell r="D10">
            <v>1</v>
          </cell>
          <cell r="F10" t="str">
            <v>NUSSTU\E0725445</v>
          </cell>
          <cell r="G10">
            <v>1</v>
          </cell>
          <cell r="I10" t="str">
            <v>NUSSTU\E0967921</v>
          </cell>
          <cell r="J10" t="str">
            <v>Absent</v>
          </cell>
          <cell r="L10" t="str">
            <v>NUSSTU\E0772726</v>
          </cell>
          <cell r="M10" t="str">
            <v>Absent</v>
          </cell>
          <cell r="O10" t="str">
            <v>NUSSTU\E0886368</v>
          </cell>
          <cell r="P10">
            <v>1</v>
          </cell>
          <cell r="R10" t="str">
            <v>NUSSTU\E1032436</v>
          </cell>
          <cell r="S10">
            <v>1</v>
          </cell>
          <cell r="U10" t="str">
            <v>nusstu\e0960049</v>
          </cell>
          <cell r="V10">
            <v>1</v>
          </cell>
          <cell r="X10" t="str">
            <v>NUSSTU\E0564349</v>
          </cell>
          <cell r="Y10">
            <v>1</v>
          </cell>
          <cell r="AA10" t="str">
            <v>NUSSTU\E0527273</v>
          </cell>
          <cell r="AB10">
            <v>1</v>
          </cell>
          <cell r="AD10" t="str">
            <v>nusstu\e0725017</v>
          </cell>
          <cell r="AE10" t="str">
            <v>Absent</v>
          </cell>
        </row>
        <row r="11">
          <cell r="C11" t="str">
            <v>NUSSTU\E0725964</v>
          </cell>
          <cell r="D11" t="str">
            <v>Late</v>
          </cell>
          <cell r="F11" t="str">
            <v>NUSSTU\E0727122</v>
          </cell>
          <cell r="G11">
            <v>1</v>
          </cell>
          <cell r="I11" t="str">
            <v>NUSSTU\E0969213</v>
          </cell>
          <cell r="J11" t="str">
            <v>Absent</v>
          </cell>
          <cell r="L11" t="str">
            <v>NUSSTU\E0957259</v>
          </cell>
          <cell r="M11">
            <v>1</v>
          </cell>
          <cell r="O11" t="str">
            <v>NUSSTU\E0544001</v>
          </cell>
          <cell r="P11">
            <v>1</v>
          </cell>
          <cell r="R11" t="str">
            <v>NUSSTU\E0527273</v>
          </cell>
          <cell r="S11">
            <v>1</v>
          </cell>
          <cell r="U11" t="str">
            <v>nusstu\e0725638</v>
          </cell>
          <cell r="V11">
            <v>1</v>
          </cell>
          <cell r="X11" t="str">
            <v>nusstu\e0727258</v>
          </cell>
          <cell r="Y11" t="str">
            <v>Absent*</v>
          </cell>
          <cell r="AA11" t="str">
            <v>nusstu\e0726385</v>
          </cell>
          <cell r="AB11">
            <v>1</v>
          </cell>
          <cell r="AD11" t="str">
            <v>nusstu\e0774641</v>
          </cell>
          <cell r="AE11">
            <v>1</v>
          </cell>
        </row>
        <row r="12">
          <cell r="C12" t="str">
            <v>NUSSTU\E0726644</v>
          </cell>
          <cell r="D12" t="str">
            <v>Late</v>
          </cell>
          <cell r="F12" t="str">
            <v>NUSSTU\E0969211</v>
          </cell>
          <cell r="G12">
            <v>1</v>
          </cell>
          <cell r="I12" t="str">
            <v>NUSSTU\E0959922</v>
          </cell>
          <cell r="J12">
            <v>1</v>
          </cell>
          <cell r="O12" t="str">
            <v>NUSSTU\E0970139</v>
          </cell>
          <cell r="P12">
            <v>1</v>
          </cell>
          <cell r="R12" t="str">
            <v>NUSSTU\E0407025</v>
          </cell>
          <cell r="S12" t="str">
            <v>Late</v>
          </cell>
          <cell r="U12" t="str">
            <v>nusstu\e0726726</v>
          </cell>
          <cell r="V12" t="str">
            <v>Late*</v>
          </cell>
          <cell r="X12" t="str">
            <v>NUSSTU\E0726726</v>
          </cell>
          <cell r="Y12">
            <v>1</v>
          </cell>
          <cell r="AA12" t="str">
            <v>nusstu\e0726556</v>
          </cell>
          <cell r="AB12">
            <v>1</v>
          </cell>
          <cell r="AD12" t="str">
            <v>nusstu\e0774275</v>
          </cell>
          <cell r="AE12">
            <v>1</v>
          </cell>
        </row>
        <row r="13">
          <cell r="C13" t="str">
            <v>NUSSTU\E0967921</v>
          </cell>
          <cell r="D13" t="str">
            <v>Absent</v>
          </cell>
          <cell r="F13" t="str">
            <v>NUSSTU\E0968626</v>
          </cell>
          <cell r="G13" t="str">
            <v>Absent</v>
          </cell>
          <cell r="I13" t="str">
            <v>NUSSTU\E0959854</v>
          </cell>
          <cell r="J13" t="str">
            <v>Absent</v>
          </cell>
          <cell r="O13" t="str">
            <v>NUSSTU\E1036297</v>
          </cell>
          <cell r="P13">
            <v>1</v>
          </cell>
          <cell r="R13" t="str">
            <v>NUSSTU\E0942560</v>
          </cell>
          <cell r="S13" t="str">
            <v>Late</v>
          </cell>
          <cell r="U13" t="str">
            <v>nusstu\e0727258</v>
          </cell>
          <cell r="V13">
            <v>1</v>
          </cell>
          <cell r="X13" t="str">
            <v>NUSSTU\E0969213</v>
          </cell>
          <cell r="Y13">
            <v>1</v>
          </cell>
          <cell r="AA13" t="str">
            <v>nusstu\e0726460</v>
          </cell>
          <cell r="AB13">
            <v>1</v>
          </cell>
          <cell r="AD13" t="str">
            <v>nusstu\e0415412</v>
          </cell>
          <cell r="AE13">
            <v>1</v>
          </cell>
        </row>
        <row r="14">
          <cell r="F14" t="str">
            <v>NUSSTU\E0970545</v>
          </cell>
          <cell r="G14" t="str">
            <v>Absent</v>
          </cell>
          <cell r="I14" t="str">
            <v>NUSSTU\E0958065</v>
          </cell>
          <cell r="J14">
            <v>1</v>
          </cell>
          <cell r="O14" t="str">
            <v>NUSSTU\E0957868</v>
          </cell>
          <cell r="P14">
            <v>1</v>
          </cell>
          <cell r="R14" t="str">
            <v>NUSSTU\E0957259</v>
          </cell>
          <cell r="S14" t="str">
            <v>Late</v>
          </cell>
          <cell r="U14" t="str">
            <v>nusstu\e0978319</v>
          </cell>
          <cell r="V14">
            <v>1</v>
          </cell>
          <cell r="X14" t="str">
            <v>NUSSTU\E0959922</v>
          </cell>
          <cell r="Y14">
            <v>1</v>
          </cell>
          <cell r="AA14" t="str">
            <v>nusstu\e0726093</v>
          </cell>
          <cell r="AB14">
            <v>1</v>
          </cell>
          <cell r="AD14" t="str">
            <v>nusstu\e0426120</v>
          </cell>
          <cell r="AE14">
            <v>1</v>
          </cell>
        </row>
        <row r="15">
          <cell r="F15" t="str">
            <v>NUSSTU\E0959923</v>
          </cell>
          <cell r="G15" t="str">
            <v>Absent</v>
          </cell>
          <cell r="I15" t="str">
            <v>NUSSTU\E0726056</v>
          </cell>
          <cell r="J15">
            <v>1</v>
          </cell>
          <cell r="O15" t="str">
            <v>NUSSTU\E0957961</v>
          </cell>
          <cell r="P15">
            <v>1</v>
          </cell>
          <cell r="R15" t="str">
            <v>NUSSTU\E0148805</v>
          </cell>
          <cell r="S15" t="str">
            <v>Late</v>
          </cell>
          <cell r="U15" t="str">
            <v>nusstu\e0957857</v>
          </cell>
          <cell r="V15">
            <v>1</v>
          </cell>
          <cell r="X15" t="str">
            <v>NUSSTU\E0969476</v>
          </cell>
          <cell r="Y15" t="str">
            <v>Absent</v>
          </cell>
          <cell r="AA15" t="str">
            <v>NUSSTU\E1036297</v>
          </cell>
          <cell r="AB15">
            <v>1</v>
          </cell>
          <cell r="AD15" t="str">
            <v>nusstu\e0425616</v>
          </cell>
          <cell r="AE15" t="str">
            <v>Late</v>
          </cell>
        </row>
        <row r="16">
          <cell r="F16" t="str">
            <v>NUSSTU\E0969476</v>
          </cell>
          <cell r="G16" t="str">
            <v>Late</v>
          </cell>
          <cell r="O16" t="str">
            <v>NUSSTU\E0969211</v>
          </cell>
          <cell r="P16">
            <v>1</v>
          </cell>
          <cell r="R16" t="str">
            <v>NUSSTU\E0978319</v>
          </cell>
          <cell r="S16">
            <v>1</v>
          </cell>
          <cell r="U16" t="str">
            <v>nusstu\e0726385</v>
          </cell>
          <cell r="V16">
            <v>1</v>
          </cell>
          <cell r="X16" t="str">
            <v>NUSSTU\E0968052</v>
          </cell>
          <cell r="Y16" t="str">
            <v>Absent</v>
          </cell>
          <cell r="AA16" t="str">
            <v>nusstu\e0970139</v>
          </cell>
          <cell r="AB16">
            <v>1</v>
          </cell>
          <cell r="AD16" t="str">
            <v>nusstu\e0978360</v>
          </cell>
          <cell r="AE16">
            <v>1</v>
          </cell>
        </row>
        <row r="17">
          <cell r="F17" t="str">
            <v>NUSSTU\E0968541</v>
          </cell>
          <cell r="G17" t="str">
            <v>Late</v>
          </cell>
          <cell r="O17" t="str">
            <v>NUSSTU\E0959758</v>
          </cell>
          <cell r="P17">
            <v>1</v>
          </cell>
          <cell r="R17" t="str">
            <v>NUSSTU\E0725612</v>
          </cell>
          <cell r="S17">
            <v>1</v>
          </cell>
          <cell r="U17" t="str">
            <v>nusstu\e0957440</v>
          </cell>
          <cell r="V17" t="str">
            <v>Absent</v>
          </cell>
          <cell r="X17" t="str">
            <v>NUSSTU\E0967930</v>
          </cell>
          <cell r="Y17" t="str">
            <v>Absent</v>
          </cell>
          <cell r="AA17" t="str">
            <v>nusstu\e0957665</v>
          </cell>
          <cell r="AB17">
            <v>1</v>
          </cell>
          <cell r="AD17" t="str">
            <v>nusstu\e1035790</v>
          </cell>
          <cell r="AE17">
            <v>1</v>
          </cell>
        </row>
        <row r="18">
          <cell r="F18" t="str">
            <v>NUSSTU\E0540646</v>
          </cell>
          <cell r="G18" t="str">
            <v>Late</v>
          </cell>
          <cell r="O18" t="str">
            <v>nusstu\e0309959</v>
          </cell>
          <cell r="P18">
            <v>1</v>
          </cell>
          <cell r="R18" t="str">
            <v>NUSSTU\E0726385</v>
          </cell>
          <cell r="S18">
            <v>1</v>
          </cell>
          <cell r="U18" t="str">
            <v>nusstu\e0935305</v>
          </cell>
          <cell r="V18">
            <v>1</v>
          </cell>
          <cell r="X18" t="str">
            <v>NUSSTU\E0970545</v>
          </cell>
          <cell r="Y18" t="str">
            <v>Late</v>
          </cell>
          <cell r="AD18" t="str">
            <v>nusstu\e0544217</v>
          </cell>
          <cell r="AE18">
            <v>1</v>
          </cell>
        </row>
        <row r="19">
          <cell r="F19" t="str">
            <v>NUSSTU\E0543680</v>
          </cell>
          <cell r="G19" t="str">
            <v>Late</v>
          </cell>
          <cell r="O19" t="str">
            <v>NUSSTU\E0970545</v>
          </cell>
          <cell r="P19" t="str">
            <v>Absent</v>
          </cell>
          <cell r="R19" t="str">
            <v>nusstu\e0425954</v>
          </cell>
          <cell r="S19" t="str">
            <v>Late</v>
          </cell>
          <cell r="U19" t="str">
            <v>nusstu\e0415412</v>
          </cell>
          <cell r="V19">
            <v>1</v>
          </cell>
          <cell r="AD19" t="str">
            <v>nusstu\e0420721</v>
          </cell>
          <cell r="AE19" t="str">
            <v>Late</v>
          </cell>
        </row>
        <row r="20">
          <cell r="U20" t="str">
            <v>nusstu\e0426120</v>
          </cell>
          <cell r="V20">
            <v>1</v>
          </cell>
          <cell r="AD20" t="str">
            <v>nusstu\e1061908</v>
          </cell>
          <cell r="AE20">
            <v>1</v>
          </cell>
        </row>
        <row r="21">
          <cell r="U21" t="str">
            <v>nusstu\e0415774</v>
          </cell>
          <cell r="V21">
            <v>1</v>
          </cell>
        </row>
        <row r="22">
          <cell r="U22" t="str">
            <v>nusstu\e0425568</v>
          </cell>
          <cell r="V22">
            <v>1</v>
          </cell>
        </row>
        <row r="23">
          <cell r="U23" t="str">
            <v>nusstu\e0555921</v>
          </cell>
          <cell r="V23">
            <v>1</v>
          </cell>
        </row>
        <row r="27">
          <cell r="C27" t="str">
            <v>NUSSTU\E0957546</v>
          </cell>
          <cell r="D27" t="str">
            <v>Withdrawn</v>
          </cell>
          <cell r="F27" t="str">
            <v>NUSSTU\E0580053</v>
          </cell>
          <cell r="G27" t="str">
            <v>Withdrawn</v>
          </cell>
          <cell r="I27" t="str">
            <v>NUSSTU\E0580053</v>
          </cell>
          <cell r="J27" t="str">
            <v>Withdrawn</v>
          </cell>
          <cell r="L27" t="str">
            <v>NUSSTU\E0564436</v>
          </cell>
          <cell r="M27" t="str">
            <v>Withdrawn</v>
          </cell>
          <cell r="O27" t="str">
            <v>NUSSTU\E0968541</v>
          </cell>
          <cell r="P27" t="str">
            <v>Withdrawn</v>
          </cell>
          <cell r="R27" t="str">
            <v>NUSSTU\E0772726</v>
          </cell>
          <cell r="S27" t="str">
            <v>Withdrawn</v>
          </cell>
          <cell r="U27" t="str">
            <v>NUSSTU\E0957868</v>
          </cell>
          <cell r="V27" t="str">
            <v>Withdrawn</v>
          </cell>
          <cell r="X27" t="str">
            <v>NUSSTU\E0968626</v>
          </cell>
          <cell r="Y27" t="str">
            <v>Withdrawn</v>
          </cell>
          <cell r="AA27" t="str">
            <v>NUSSTU\E0772726</v>
          </cell>
          <cell r="AB27" t="str">
            <v>Withdrawn</v>
          </cell>
          <cell r="AD27" t="str">
            <v>NUSSTU\E0969264</v>
          </cell>
          <cell r="AE27" t="str">
            <v>Withdrawn</v>
          </cell>
        </row>
        <row r="28">
          <cell r="C28" t="str">
            <v>NUSSTU\E0774641</v>
          </cell>
          <cell r="D28" t="str">
            <v>Withdrawn</v>
          </cell>
          <cell r="F28" t="str">
            <v>NUSSTU\E0726056</v>
          </cell>
          <cell r="G28" t="str">
            <v>Withdrawn</v>
          </cell>
          <cell r="I28" t="str">
            <v>NUSSTU\E0958161</v>
          </cell>
          <cell r="J28" t="str">
            <v>Withdrawn</v>
          </cell>
          <cell r="L28" t="str">
            <v>NUSSTU\E0726644</v>
          </cell>
          <cell r="M28" t="str">
            <v>Withdrawn</v>
          </cell>
          <cell r="O28" t="str">
            <v>NUSSTU\E0725445</v>
          </cell>
          <cell r="P28" t="str">
            <v>Withdrawn</v>
          </cell>
          <cell r="R28" t="str">
            <v>NUSSTU\E0725854</v>
          </cell>
          <cell r="S28" t="str">
            <v>Withdrawn</v>
          </cell>
          <cell r="U28" t="str">
            <v>NUSSTU\E0527273</v>
          </cell>
          <cell r="V28" t="str">
            <v>Withdrawn</v>
          </cell>
          <cell r="X28" t="str">
            <v>NUSSTU\E0968541</v>
          </cell>
          <cell r="Y28" t="str">
            <v>Withdrawn</v>
          </cell>
          <cell r="AA28" t="str">
            <v>nusstu\e0148805</v>
          </cell>
          <cell r="AB28" t="str">
            <v>Withdrawn</v>
          </cell>
          <cell r="AD28" t="str">
            <v>NUSSTU\E0527273</v>
          </cell>
          <cell r="AE28" t="str">
            <v>Withdrawn</v>
          </cell>
        </row>
        <row r="29">
          <cell r="C29" t="str">
            <v>nusstu\e0323842</v>
          </cell>
          <cell r="D29" t="str">
            <v>Withdrawn</v>
          </cell>
          <cell r="F29" t="str">
            <v>NUSSTU\E0957546</v>
          </cell>
          <cell r="G29" t="str">
            <v>Withdrawn</v>
          </cell>
          <cell r="I29" t="str">
            <v>NUSSTU\E0957259</v>
          </cell>
          <cell r="J29" t="str">
            <v>Withdrawn</v>
          </cell>
          <cell r="L29" t="str">
            <v>NUSSTU\E0726056</v>
          </cell>
          <cell r="M29" t="str">
            <v>Withdrawn</v>
          </cell>
          <cell r="O29" t="str">
            <v>NUSSTU\E0727122</v>
          </cell>
          <cell r="P29" t="str">
            <v>Withdrawn</v>
          </cell>
          <cell r="R29" t="str">
            <v>nusstu\e0309959</v>
          </cell>
          <cell r="S29" t="str">
            <v>Withdrawn</v>
          </cell>
          <cell r="U29" t="str">
            <v>NUSSTU\E0957961</v>
          </cell>
          <cell r="V29" t="str">
            <v>Withdrawn</v>
          </cell>
          <cell r="X29" t="str">
            <v>NUSSTU\E0725335</v>
          </cell>
          <cell r="Y29" t="str">
            <v>Withdrawn</v>
          </cell>
          <cell r="AA29" t="str">
            <v>NUSSTU\E0886368</v>
          </cell>
          <cell r="AB29" t="str">
            <v>Withdrawn</v>
          </cell>
          <cell r="AD29" t="str">
            <v>NUSSTU\E0564436</v>
          </cell>
          <cell r="AE29" t="str">
            <v>Withdrawn</v>
          </cell>
        </row>
        <row r="30">
          <cell r="C30" t="str">
            <v>NUSSTU\E0726056</v>
          </cell>
          <cell r="D30" t="str">
            <v>Withdrawn</v>
          </cell>
          <cell r="F30" t="str">
            <v>NUSSTU\E0774086</v>
          </cell>
          <cell r="G30" t="str">
            <v>Withdrawn</v>
          </cell>
          <cell r="L30" t="str">
            <v>NUSSTU\E0527273</v>
          </cell>
          <cell r="M30" t="str">
            <v>Withdrawn</v>
          </cell>
          <cell r="O30" t="str">
            <v>NUSSTU\E0564349</v>
          </cell>
          <cell r="P30" t="str">
            <v>Withdrawn</v>
          </cell>
          <cell r="R30" t="str">
            <v>NUSSTU\E0968812</v>
          </cell>
          <cell r="S30" t="str">
            <v>Withdrawn</v>
          </cell>
          <cell r="U30" t="str">
            <v>NUSSTU\E0726132</v>
          </cell>
          <cell r="V30" t="str">
            <v>Withdrawn</v>
          </cell>
          <cell r="X30" t="str">
            <v>NUSSTU\E0725854</v>
          </cell>
          <cell r="Y30" t="str">
            <v>Withdrawn</v>
          </cell>
          <cell r="AA30" t="str">
            <v>NUSSTU\E0725854</v>
          </cell>
          <cell r="AB30" t="str">
            <v>Withdrawn</v>
          </cell>
          <cell r="AD30" t="str">
            <v>NUSSTU\E0726644</v>
          </cell>
          <cell r="AE30" t="str">
            <v>Withdrawn</v>
          </cell>
        </row>
        <row r="31">
          <cell r="F31" t="str">
            <v>NUSSTU\E0544001</v>
          </cell>
          <cell r="G31" t="str">
            <v>Withdrawn</v>
          </cell>
          <cell r="L31" t="str">
            <v>NUSSTU\E0725964</v>
          </cell>
          <cell r="M31" t="str">
            <v>Withdrawn</v>
          </cell>
          <cell r="O31" t="str">
            <v>NUSSTU\E0958161</v>
          </cell>
          <cell r="P31" t="str">
            <v>Withdrawn</v>
          </cell>
          <cell r="R31" t="str">
            <v>NUSSTU\E0967921</v>
          </cell>
          <cell r="S31" t="str">
            <v>Withdrawn</v>
          </cell>
          <cell r="U31" t="str">
            <v>nusstu\e0323842</v>
          </cell>
          <cell r="V31" t="str">
            <v>Withdrawn</v>
          </cell>
          <cell r="X31" t="str">
            <v>NUSSTU\E0958712</v>
          </cell>
          <cell r="Y31" t="str">
            <v>Withdrawn</v>
          </cell>
          <cell r="AA31" t="str">
            <v>NUSSTU\E0959758</v>
          </cell>
          <cell r="AB31" t="str">
            <v>Withdrawn</v>
          </cell>
          <cell r="AD31" t="str">
            <v>NUSSTU\E0958712</v>
          </cell>
          <cell r="AE31" t="str">
            <v>Withdrawn</v>
          </cell>
        </row>
        <row r="32">
          <cell r="F32" t="str">
            <v>NUSSTU\E0959758</v>
          </cell>
          <cell r="G32" t="str">
            <v>Withdrawn</v>
          </cell>
          <cell r="L32" t="str">
            <v>nusstu\e0323842</v>
          </cell>
          <cell r="M32" t="str">
            <v>Withdrawn</v>
          </cell>
          <cell r="O32" t="str">
            <v>NUSSTU\E0959923</v>
          </cell>
          <cell r="P32" t="str">
            <v>Withdrawn</v>
          </cell>
          <cell r="R32" t="str">
            <v>NUSSTU\E0969213</v>
          </cell>
          <cell r="S32" t="str">
            <v>Withdrawn</v>
          </cell>
          <cell r="X32" t="str">
            <v>NUSSTU\E0959923</v>
          </cell>
          <cell r="Y32" t="str">
            <v>Withdrawn</v>
          </cell>
          <cell r="AA32" t="str">
            <v>NUSSTU\E0958161</v>
          </cell>
          <cell r="AB32" t="str">
            <v>Withdrawn</v>
          </cell>
          <cell r="AD32" t="str">
            <v>nusstu\e0958830</v>
          </cell>
          <cell r="AE32" t="str">
            <v>Withdrawn</v>
          </cell>
        </row>
        <row r="33">
          <cell r="F33" t="str">
            <v>nusstu\e0309959</v>
          </cell>
          <cell r="G33" t="str">
            <v>Withdrawn</v>
          </cell>
          <cell r="O33" t="str">
            <v>NUSSTU\E0969476</v>
          </cell>
          <cell r="P33" t="str">
            <v>Withdrawn</v>
          </cell>
          <cell r="X33" t="str">
            <v>NUSSTU\E0959854</v>
          </cell>
          <cell r="Y33" t="str">
            <v>Withdrawn</v>
          </cell>
          <cell r="AA33" t="str">
            <v>nusstu\e0942560</v>
          </cell>
          <cell r="AB33" t="str">
            <v>Withdrawn</v>
          </cell>
        </row>
        <row r="34">
          <cell r="AA34" t="str">
            <v>nusstu\e0540305</v>
          </cell>
          <cell r="AB34" t="str">
            <v>Withdrawn</v>
          </cell>
        </row>
      </sheetData>
      <sheetData sheetId="1">
        <row r="5">
          <cell r="C5" t="str">
            <v>NUSSTU\E0941856</v>
          </cell>
          <cell r="D5" t="str">
            <v>Late</v>
          </cell>
          <cell r="F5" t="str">
            <v>NUSSTU\E0543427</v>
          </cell>
          <cell r="G5">
            <v>1</v>
          </cell>
          <cell r="I5" t="str">
            <v>NUSSTU\E1043318</v>
          </cell>
          <cell r="J5">
            <v>1</v>
          </cell>
          <cell r="L5" t="str">
            <v>NUSSTU\E0941856</v>
          </cell>
          <cell r="M5">
            <v>1</v>
          </cell>
          <cell r="R5" t="str">
            <v>NUSSTU\E0544001</v>
          </cell>
          <cell r="S5">
            <v>1</v>
          </cell>
          <cell r="U5" t="str">
            <v>NUSSTU\E0543427</v>
          </cell>
          <cell r="V5" t="str">
            <v>Late</v>
          </cell>
          <cell r="X5" t="str">
            <v>NUSSTU\E0540060</v>
          </cell>
          <cell r="Y5">
            <v>1</v>
          </cell>
          <cell r="AG5" t="str">
            <v>NUSSTU\E1043318</v>
          </cell>
          <cell r="AH5">
            <v>1</v>
          </cell>
          <cell r="AJ5" t="str">
            <v>NUSSTU\E0544177</v>
          </cell>
          <cell r="AK5">
            <v>1</v>
          </cell>
        </row>
        <row r="6">
          <cell r="C6" t="str">
            <v>NUSSTU\E0772604</v>
          </cell>
          <cell r="D6">
            <v>1</v>
          </cell>
          <cell r="F6" t="str">
            <v>NUSSTU\E0902016</v>
          </cell>
          <cell r="G6" t="str">
            <v>Absent*</v>
          </cell>
          <cell r="I6" t="str">
            <v>NUSSTU\E0544001</v>
          </cell>
          <cell r="J6">
            <v>1</v>
          </cell>
          <cell r="L6" t="str">
            <v>NUSSTU\E0958161</v>
          </cell>
          <cell r="M6">
            <v>1</v>
          </cell>
          <cell r="R6" t="str">
            <v>NUSSTU\E0957546</v>
          </cell>
          <cell r="S6" t="str">
            <v>Late</v>
          </cell>
          <cell r="U6" t="str">
            <v>NUSSTU\E0540433</v>
          </cell>
          <cell r="V6">
            <v>1</v>
          </cell>
          <cell r="X6" t="str">
            <v>NUSSTU\E0540433</v>
          </cell>
          <cell r="Y6">
            <v>1</v>
          </cell>
          <cell r="AG6" t="str">
            <v>NUSSTU\E0540060</v>
          </cell>
          <cell r="AH6">
            <v>1</v>
          </cell>
          <cell r="AJ6" t="str">
            <v>NUSSTU\E0540556</v>
          </cell>
          <cell r="AK6">
            <v>1</v>
          </cell>
        </row>
        <row r="7">
          <cell r="C7" t="str">
            <v>NUSSTU\E0774086</v>
          </cell>
          <cell r="D7">
            <v>1</v>
          </cell>
          <cell r="F7" t="str">
            <v>NUSSTU\E0540157</v>
          </cell>
          <cell r="G7">
            <v>1</v>
          </cell>
          <cell r="I7" t="str">
            <v>NUSSTU\E0978319</v>
          </cell>
          <cell r="J7">
            <v>1</v>
          </cell>
          <cell r="L7" t="str">
            <v>NUSSTU\E0860597</v>
          </cell>
          <cell r="M7" t="str">
            <v>Late</v>
          </cell>
          <cell r="R7" t="str">
            <v>NUSSTU\E0726726</v>
          </cell>
          <cell r="S7">
            <v>1</v>
          </cell>
          <cell r="U7" t="str">
            <v>NUSSTU\E0540157</v>
          </cell>
          <cell r="V7">
            <v>1</v>
          </cell>
          <cell r="X7" t="str">
            <v>NUSSTU\E0540157</v>
          </cell>
          <cell r="Y7">
            <v>1</v>
          </cell>
          <cell r="AG7" t="str">
            <v>NUSSTU\E0540433</v>
          </cell>
          <cell r="AH7">
            <v>1</v>
          </cell>
          <cell r="AJ7" t="str">
            <v>NUSSTU\E0969211</v>
          </cell>
          <cell r="AK7" t="str">
            <v>Absent</v>
          </cell>
        </row>
        <row r="8">
          <cell r="C8" t="str">
            <v>NUSSTU\E0958161</v>
          </cell>
          <cell r="D8" t="str">
            <v>Late</v>
          </cell>
          <cell r="F8" t="str">
            <v>NUSSTU\E0148805</v>
          </cell>
          <cell r="G8" t="str">
            <v>Late</v>
          </cell>
          <cell r="I8" t="str">
            <v>NUSSTU\E0958830</v>
          </cell>
          <cell r="J8">
            <v>1</v>
          </cell>
          <cell r="L8" t="str">
            <v>NUSSTU\E0886368</v>
          </cell>
          <cell r="M8">
            <v>1</v>
          </cell>
          <cell r="R8" t="str">
            <v>NUSSTU\E0540556</v>
          </cell>
          <cell r="S8">
            <v>1</v>
          </cell>
          <cell r="U8" t="str">
            <v>NUSSTU\E0148805</v>
          </cell>
          <cell r="V8">
            <v>1</v>
          </cell>
          <cell r="X8" t="str">
            <v>NUSSTU\E0726162</v>
          </cell>
          <cell r="Y8">
            <v>1</v>
          </cell>
          <cell r="AG8" t="str">
            <v>NUSSTU\E0726162</v>
          </cell>
          <cell r="AH8">
            <v>1</v>
          </cell>
          <cell r="AJ8" t="str">
            <v>NUSSTU\E0957868</v>
          </cell>
          <cell r="AK8">
            <v>1</v>
          </cell>
        </row>
        <row r="9">
          <cell r="C9" t="str">
            <v>NUSSTU\E0772515</v>
          </cell>
          <cell r="D9">
            <v>1</v>
          </cell>
          <cell r="F9" t="str">
            <v>NUSSTU\E0959922</v>
          </cell>
          <cell r="G9">
            <v>1</v>
          </cell>
          <cell r="I9" t="str">
            <v>NUSSTU\E0726162</v>
          </cell>
          <cell r="J9">
            <v>1</v>
          </cell>
          <cell r="L9" t="str">
            <v>NUSSTU\E0959711</v>
          </cell>
          <cell r="M9">
            <v>1</v>
          </cell>
          <cell r="R9" t="str">
            <v>NUSSTU\E0969211</v>
          </cell>
          <cell r="S9">
            <v>1</v>
          </cell>
          <cell r="U9" t="str">
            <v>NUSSTU\E0527273</v>
          </cell>
          <cell r="V9">
            <v>1</v>
          </cell>
          <cell r="X9" t="str">
            <v>NUSSTU\E0725335</v>
          </cell>
          <cell r="Y9">
            <v>1</v>
          </cell>
          <cell r="AG9" t="str">
            <v>NUSSTU\E0774641</v>
          </cell>
          <cell r="AH9">
            <v>1</v>
          </cell>
          <cell r="AJ9" t="str">
            <v>NUSSTU\E0958300</v>
          </cell>
          <cell r="AK9">
            <v>1</v>
          </cell>
        </row>
        <row r="10">
          <cell r="C10" t="str">
            <v>NUSSTU\E0902016</v>
          </cell>
          <cell r="D10" t="str">
            <v>Late</v>
          </cell>
          <cell r="F10" t="str">
            <v>NUSSTU\E0978319</v>
          </cell>
          <cell r="G10">
            <v>1</v>
          </cell>
          <cell r="I10" t="str">
            <v>NUSSTU\E0727122</v>
          </cell>
          <cell r="J10">
            <v>1</v>
          </cell>
          <cell r="L10" t="str">
            <v>NUSSTU\E0544177</v>
          </cell>
          <cell r="M10">
            <v>1</v>
          </cell>
          <cell r="R10" t="str">
            <v>NUSSTU\E0957868</v>
          </cell>
          <cell r="S10">
            <v>1</v>
          </cell>
          <cell r="U10" t="str">
            <v>NUSSTU\E0970527</v>
          </cell>
          <cell r="V10">
            <v>1</v>
          </cell>
          <cell r="X10" t="str">
            <v>NUSSTU\E0540146</v>
          </cell>
          <cell r="Y10">
            <v>1</v>
          </cell>
          <cell r="AG10" t="str">
            <v>NUSSTU\E1035790</v>
          </cell>
          <cell r="AH10">
            <v>1</v>
          </cell>
          <cell r="AJ10" t="str">
            <v>NUSSTU\E0958344</v>
          </cell>
          <cell r="AK10">
            <v>1</v>
          </cell>
        </row>
        <row r="11">
          <cell r="C11" t="str">
            <v>NUSSTU\E0860597</v>
          </cell>
          <cell r="D11" t="str">
            <v>Absent</v>
          </cell>
          <cell r="F11" t="str">
            <v>NUSSTU\E0527273</v>
          </cell>
          <cell r="G11" t="str">
            <v>Late</v>
          </cell>
          <cell r="I11" t="str">
            <v>NUSSTU\E0725335</v>
          </cell>
          <cell r="J11">
            <v>1</v>
          </cell>
          <cell r="L11" t="str">
            <v>NUSSTU\E0957546</v>
          </cell>
          <cell r="M11" t="str">
            <v>Absent*</v>
          </cell>
          <cell r="R11" t="str">
            <v>NUSSTU\E0957961</v>
          </cell>
          <cell r="S11">
            <v>1</v>
          </cell>
          <cell r="U11" t="str">
            <v>nusstu\e0425954</v>
          </cell>
          <cell r="V11" t="str">
            <v>Late</v>
          </cell>
          <cell r="X11" t="str">
            <v>NUSSTU\E0959053</v>
          </cell>
          <cell r="Y11">
            <v>1</v>
          </cell>
          <cell r="AG11" t="str">
            <v>NUSSTU\E0540146</v>
          </cell>
          <cell r="AH11" t="str">
            <v>Late</v>
          </cell>
          <cell r="AJ11" t="str">
            <v>NUSSTU\E0957961</v>
          </cell>
          <cell r="AK11">
            <v>1</v>
          </cell>
        </row>
        <row r="12">
          <cell r="C12" t="str">
            <v>NUSSTU\E0726556</v>
          </cell>
          <cell r="D12" t="str">
            <v>Absent</v>
          </cell>
          <cell r="F12" t="str">
            <v>NUSSTU\E0970527</v>
          </cell>
          <cell r="G12">
            <v>1</v>
          </cell>
          <cell r="I12" t="str">
            <v>NUSSTU\E0970139</v>
          </cell>
          <cell r="J12">
            <v>1</v>
          </cell>
          <cell r="L12" t="str">
            <v>NUSSTU\E0543628</v>
          </cell>
          <cell r="M12">
            <v>1</v>
          </cell>
          <cell r="R12" t="str">
            <v>NUSSTU\E0958018</v>
          </cell>
          <cell r="S12">
            <v>1</v>
          </cell>
          <cell r="U12" t="str">
            <v>nusstu\e0407025</v>
          </cell>
          <cell r="V12">
            <v>1</v>
          </cell>
          <cell r="X12" t="str">
            <v>NUSSTU\E0886368</v>
          </cell>
          <cell r="Y12">
            <v>1</v>
          </cell>
          <cell r="AG12" t="str">
            <v>NUSSTU\E0959053</v>
          </cell>
          <cell r="AH12">
            <v>1</v>
          </cell>
          <cell r="AJ12" t="str">
            <v>NUSSTU\E0958065</v>
          </cell>
          <cell r="AK12">
            <v>1</v>
          </cell>
        </row>
        <row r="13">
          <cell r="C13" t="str">
            <v>nusstu\e0407179</v>
          </cell>
          <cell r="D13">
            <v>1</v>
          </cell>
          <cell r="F13" t="str">
            <v>NUSSTU\E0942560</v>
          </cell>
          <cell r="G13" t="str">
            <v>Late</v>
          </cell>
          <cell r="I13" t="str">
            <v>NUSSTU\E1036297</v>
          </cell>
          <cell r="J13">
            <v>1</v>
          </cell>
          <cell r="L13" t="str">
            <v>NUSSTU\E0969311</v>
          </cell>
          <cell r="M13" t="str">
            <v>Late</v>
          </cell>
          <cell r="R13" t="str">
            <v>NUSSTU\E0959846</v>
          </cell>
          <cell r="S13">
            <v>1</v>
          </cell>
          <cell r="U13" t="str">
            <v>NUSSTU\E0958431</v>
          </cell>
          <cell r="V13">
            <v>1</v>
          </cell>
          <cell r="X13" t="str">
            <v>nusstu\e0726358</v>
          </cell>
          <cell r="Y13">
            <v>1</v>
          </cell>
          <cell r="AG13" t="str">
            <v>NUSSTU\E0527273</v>
          </cell>
          <cell r="AH13">
            <v>1</v>
          </cell>
          <cell r="AJ13" t="str">
            <v>NUSSTU\E0958049</v>
          </cell>
          <cell r="AK13" t="str">
            <v>Absent</v>
          </cell>
        </row>
        <row r="14">
          <cell r="C14" t="str">
            <v>NUSSTU\E0544001</v>
          </cell>
          <cell r="D14" t="str">
            <v>Late</v>
          </cell>
          <cell r="F14" t="str">
            <v>nusstu\e0425954</v>
          </cell>
          <cell r="G14" t="str">
            <v>Late*</v>
          </cell>
          <cell r="I14" t="str">
            <v>NUSSTU\E0960049</v>
          </cell>
          <cell r="J14">
            <v>1</v>
          </cell>
          <cell r="L14" t="str">
            <v>NUSSTU\E0540556</v>
          </cell>
          <cell r="M14">
            <v>1</v>
          </cell>
          <cell r="R14" t="str">
            <v>nusstu\e0426227</v>
          </cell>
          <cell r="S14">
            <v>1</v>
          </cell>
          <cell r="U14" t="str">
            <v>NUSSTU\E0959923</v>
          </cell>
          <cell r="V14">
            <v>1</v>
          </cell>
          <cell r="X14" t="str">
            <v>nusstu\e0544593</v>
          </cell>
          <cell r="Y14">
            <v>1</v>
          </cell>
          <cell r="AG14" t="str">
            <v>nusstu\e0977612</v>
          </cell>
          <cell r="AH14">
            <v>1</v>
          </cell>
          <cell r="AJ14" t="str">
            <v>NUSSTU\E0564292</v>
          </cell>
          <cell r="AK14">
            <v>1</v>
          </cell>
        </row>
        <row r="15">
          <cell r="C15" t="str">
            <v>NUSSTU\E0886368</v>
          </cell>
          <cell r="D15">
            <v>1</v>
          </cell>
          <cell r="F15" t="str">
            <v>nusstu\e0407025</v>
          </cell>
          <cell r="G15" t="str">
            <v>Late</v>
          </cell>
          <cell r="I15" t="str">
            <v>NUSSTU\E1035790</v>
          </cell>
          <cell r="J15">
            <v>1</v>
          </cell>
          <cell r="L15" t="str">
            <v>NUSSTU\E0957868</v>
          </cell>
          <cell r="M15">
            <v>1</v>
          </cell>
          <cell r="R15" t="str">
            <v>NUSSTU\E0544017</v>
          </cell>
          <cell r="S15">
            <v>1</v>
          </cell>
          <cell r="U15" t="str">
            <v>NUSSTU\E0970545</v>
          </cell>
          <cell r="V15">
            <v>1</v>
          </cell>
          <cell r="X15" t="str">
            <v>nusstu\e0684528</v>
          </cell>
          <cell r="Y15">
            <v>1</v>
          </cell>
          <cell r="AG15" t="str">
            <v>nusstu\e0978360</v>
          </cell>
          <cell r="AH15">
            <v>1</v>
          </cell>
          <cell r="AJ15" t="str">
            <v>nusstu\e0540060</v>
          </cell>
          <cell r="AK15">
            <v>1</v>
          </cell>
        </row>
        <row r="16">
          <cell r="C16" t="str">
            <v>NUSSTU\E0774670</v>
          </cell>
          <cell r="D16" t="str">
            <v>Absent</v>
          </cell>
          <cell r="F16" t="str">
            <v>NUSSTU\E0958431</v>
          </cell>
          <cell r="G16">
            <v>1</v>
          </cell>
          <cell r="I16" t="str">
            <v>NUSSTU\E0959053</v>
          </cell>
          <cell r="J16">
            <v>1</v>
          </cell>
          <cell r="L16" t="str">
            <v>NUSSTU\E0957961</v>
          </cell>
          <cell r="M16">
            <v>1</v>
          </cell>
          <cell r="R16" t="str">
            <v>NUSSTU\E0960049</v>
          </cell>
          <cell r="S16">
            <v>1</v>
          </cell>
          <cell r="U16" t="str">
            <v>NUSSTU\E0969213</v>
          </cell>
          <cell r="V16">
            <v>1</v>
          </cell>
          <cell r="X16" t="str">
            <v>nusstu\e0425568</v>
          </cell>
          <cell r="Y16">
            <v>1</v>
          </cell>
          <cell r="AG16" t="str">
            <v>nusstu\e0725638</v>
          </cell>
          <cell r="AH16">
            <v>1</v>
          </cell>
          <cell r="AJ16" t="str">
            <v>NUSSTU\E0958018</v>
          </cell>
          <cell r="AK16">
            <v>1</v>
          </cell>
        </row>
        <row r="17">
          <cell r="C17" t="str">
            <v>NUSSTU\E0540395</v>
          </cell>
          <cell r="D17">
            <v>1</v>
          </cell>
          <cell r="F17" t="str">
            <v>NUSSTU\E1032436</v>
          </cell>
          <cell r="G17">
            <v>1</v>
          </cell>
          <cell r="I17" t="str">
            <v>NUSSTU\E0727221</v>
          </cell>
          <cell r="J17">
            <v>1</v>
          </cell>
          <cell r="L17" t="str">
            <v>NUSSTU\E1032495</v>
          </cell>
          <cell r="M17">
            <v>1</v>
          </cell>
          <cell r="R17" t="str">
            <v>nusstu\e0726385</v>
          </cell>
          <cell r="S17">
            <v>1</v>
          </cell>
          <cell r="U17" t="str">
            <v>NUSSTU\E0543846</v>
          </cell>
          <cell r="V17">
            <v>1</v>
          </cell>
          <cell r="AG17" t="str">
            <v>nusstu\e0411076</v>
          </cell>
          <cell r="AH17" t="str">
            <v>Absent*</v>
          </cell>
          <cell r="AJ17" t="str">
            <v>NUSSTU\E0969336</v>
          </cell>
          <cell r="AK17">
            <v>1</v>
          </cell>
        </row>
        <row r="18">
          <cell r="C18" t="str">
            <v>NUSSTU\E0725827</v>
          </cell>
          <cell r="D18">
            <v>1</v>
          </cell>
          <cell r="I18" t="str">
            <v>NUSSTU\E0564349</v>
          </cell>
          <cell r="J18" t="str">
            <v>Late</v>
          </cell>
          <cell r="L18" t="str">
            <v>nusstu\e0426227</v>
          </cell>
          <cell r="M18">
            <v>1</v>
          </cell>
          <cell r="S18">
            <v>1</v>
          </cell>
          <cell r="U18" t="str">
            <v>NUSSTU\E0559642</v>
          </cell>
          <cell r="V18">
            <v>1</v>
          </cell>
          <cell r="AG18" t="str">
            <v>NUSSTU\E0726119</v>
          </cell>
          <cell r="AH18">
            <v>1</v>
          </cell>
          <cell r="AJ18" t="str">
            <v>NUSSTU\E0958431</v>
          </cell>
          <cell r="AK18">
            <v>1</v>
          </cell>
        </row>
        <row r="19">
          <cell r="C19" t="str">
            <v>NUSSTU\E0959711</v>
          </cell>
          <cell r="D19">
            <v>1</v>
          </cell>
          <cell r="I19" t="str">
            <v>NUSSTU\E0544217</v>
          </cell>
          <cell r="J19" t="str">
            <v>Absent*</v>
          </cell>
          <cell r="L19" t="str">
            <v>NUSSTU\E0544017</v>
          </cell>
          <cell r="M19">
            <v>1</v>
          </cell>
          <cell r="U19" t="str">
            <v>NUSSTU\E0540146</v>
          </cell>
          <cell r="V19">
            <v>1</v>
          </cell>
          <cell r="AG19" t="str">
            <v>nusstu\e0407159</v>
          </cell>
          <cell r="AH19">
            <v>1</v>
          </cell>
          <cell r="AJ19" t="str">
            <v>NUSSTU\E0977848</v>
          </cell>
          <cell r="AK19">
            <v>1</v>
          </cell>
        </row>
        <row r="20">
          <cell r="C20" t="str">
            <v>NUSSTU\E0543555</v>
          </cell>
          <cell r="D20">
            <v>1</v>
          </cell>
          <cell r="I20" t="str">
            <v>nusstu\e0538213</v>
          </cell>
          <cell r="J20">
            <v>1</v>
          </cell>
          <cell r="L20" t="str">
            <v>NUSSTU\E0726697</v>
          </cell>
          <cell r="M20">
            <v>1</v>
          </cell>
          <cell r="AG20" t="str">
            <v>NUSSTU\E0978319</v>
          </cell>
          <cell r="AH20">
            <v>1</v>
          </cell>
        </row>
        <row r="21">
          <cell r="C21" t="str">
            <v>NUSSTU\E0957546</v>
          </cell>
          <cell r="D21" t="str">
            <v>Late*</v>
          </cell>
          <cell r="I21" t="str">
            <v>NUSSTU\E0978360</v>
          </cell>
          <cell r="J21">
            <v>1</v>
          </cell>
          <cell r="L21" t="str">
            <v>NUSSTU\E0958049</v>
          </cell>
          <cell r="M21">
            <v>1</v>
          </cell>
        </row>
        <row r="22">
          <cell r="C22" t="str">
            <v>NUSSTU\E0958018</v>
          </cell>
          <cell r="D22">
            <v>1</v>
          </cell>
          <cell r="L22" t="str">
            <v>NUSSTU\E0957728</v>
          </cell>
          <cell r="M22">
            <v>1</v>
          </cell>
        </row>
        <row r="23">
          <cell r="C23" t="str">
            <v>NUSSTU\E0540140</v>
          </cell>
          <cell r="D23">
            <v>1</v>
          </cell>
        </row>
        <row r="27">
          <cell r="C27" t="str">
            <v>NUSSTU\E0774978</v>
          </cell>
          <cell r="D27" t="str">
            <v>Withdrawn</v>
          </cell>
          <cell r="F27" t="str">
            <v>nusstu\e0407179</v>
          </cell>
          <cell r="G27" t="str">
            <v>Withdrawn</v>
          </cell>
          <cell r="I27" t="str">
            <v>NUSSTU\E0969829</v>
          </cell>
          <cell r="J27" t="str">
            <v>Withdrawn</v>
          </cell>
          <cell r="L27" t="str">
            <v>NUSSTU\E0726460</v>
          </cell>
          <cell r="M27" t="str">
            <v>Withdrawn</v>
          </cell>
          <cell r="R27" t="str">
            <v>NUSSTU\E0726093</v>
          </cell>
          <cell r="S27" t="str">
            <v>Withdrawn</v>
          </cell>
          <cell r="U27" t="str">
            <v>NUSSTU\E0540060</v>
          </cell>
          <cell r="V27" t="str">
            <v>Withdrawn</v>
          </cell>
          <cell r="X27" t="str">
            <v>NUSSTU\E0860597</v>
          </cell>
          <cell r="Y27" t="str">
            <v>Withdrawn</v>
          </cell>
          <cell r="AG27" t="str">
            <v>NUSSTU\E0970215</v>
          </cell>
          <cell r="AH27" t="str">
            <v>Withdrawn</v>
          </cell>
          <cell r="AJ27" t="str">
            <v>NUSSTU\E0970215</v>
          </cell>
          <cell r="AK27" t="str">
            <v>Withdrawn</v>
          </cell>
        </row>
        <row r="28">
          <cell r="C28" t="str">
            <v>NUSSTU\E0726119</v>
          </cell>
          <cell r="D28" t="str">
            <v>Withdrawn</v>
          </cell>
          <cell r="F28" t="str">
            <v>NUSSTU\E0977778</v>
          </cell>
          <cell r="G28" t="str">
            <v>Withdrawn</v>
          </cell>
          <cell r="I28" t="str">
            <v>nusstu\e0407179</v>
          </cell>
          <cell r="J28" t="str">
            <v>Withdrawn</v>
          </cell>
          <cell r="L28" t="str">
            <v>NUSSTU\E0958300</v>
          </cell>
          <cell r="M28" t="str">
            <v>Withdrawn</v>
          </cell>
          <cell r="R28" t="str">
            <v>NUSSTU\E0941856</v>
          </cell>
          <cell r="S28" t="str">
            <v>Withdrawn</v>
          </cell>
          <cell r="U28" t="str">
            <v>NUSSTU\E0959922</v>
          </cell>
          <cell r="V28" t="str">
            <v>Withdrawn</v>
          </cell>
          <cell r="X28" t="str">
            <v>NUSSTU\E0774269</v>
          </cell>
          <cell r="Y28" t="str">
            <v>Withdrawn</v>
          </cell>
          <cell r="AG28" t="str">
            <v>NUSSTU\E0774269</v>
          </cell>
          <cell r="AH28" t="str">
            <v>Withdrawn</v>
          </cell>
          <cell r="AJ28" t="str">
            <v>NUSSTU\E0886368</v>
          </cell>
          <cell r="AK28" t="str">
            <v>Withdrawn</v>
          </cell>
        </row>
        <row r="29">
          <cell r="C29" t="str">
            <v>NUSSTU\E0726093</v>
          </cell>
          <cell r="D29" t="str">
            <v>Withdrawn</v>
          </cell>
          <cell r="F29" t="str">
            <v>NUSSTU\E0727221</v>
          </cell>
          <cell r="G29" t="str">
            <v>Withdrawn</v>
          </cell>
          <cell r="I29" t="str">
            <v>NUSSTU\E0774670</v>
          </cell>
          <cell r="J29" t="str">
            <v>Withdrawn</v>
          </cell>
          <cell r="L29" t="str">
            <v>NUSSTU\E0774086</v>
          </cell>
          <cell r="M29" t="str">
            <v>Withdrawn</v>
          </cell>
          <cell r="R29" t="str">
            <v>NUSSTU\E0774086</v>
          </cell>
          <cell r="S29" t="str">
            <v>Withdrawn</v>
          </cell>
          <cell r="U29" t="str">
            <v>NUSSTU\E0977778</v>
          </cell>
          <cell r="V29" t="str">
            <v>Withdrawn</v>
          </cell>
          <cell r="X29" t="str">
            <v>NUSSTU\E0727122</v>
          </cell>
          <cell r="Y29" t="str">
            <v>Withdrawn</v>
          </cell>
          <cell r="AG29" t="str">
            <v>NUSSTU\E0727122</v>
          </cell>
          <cell r="AH29" t="str">
            <v>Withdrawn</v>
          </cell>
          <cell r="AJ29" t="str">
            <v>NUSSTU\E0543628</v>
          </cell>
          <cell r="AK29" t="str">
            <v>Withdrawn</v>
          </cell>
        </row>
        <row r="30">
          <cell r="C30" t="str">
            <v>NUSSTU\E0726460</v>
          </cell>
          <cell r="D30" t="str">
            <v>Withdrawn</v>
          </cell>
          <cell r="I30" t="str">
            <v>NUSSTU\E0726726</v>
          </cell>
          <cell r="J30" t="str">
            <v>Withdrawn</v>
          </cell>
          <cell r="L30" t="str">
            <v>NUSSTU\E0772515</v>
          </cell>
          <cell r="M30" t="str">
            <v>Withdrawn</v>
          </cell>
          <cell r="R30" t="str">
            <v>NUSSTU\E0772515</v>
          </cell>
          <cell r="S30" t="str">
            <v>Withdrawn</v>
          </cell>
          <cell r="U30" t="str">
            <v>NUSSTU\E0725854</v>
          </cell>
          <cell r="V30" t="str">
            <v>Withdrawn</v>
          </cell>
          <cell r="X30" t="str">
            <v>NUSSTU\E0970139</v>
          </cell>
          <cell r="Y30" t="str">
            <v>Withdrawn</v>
          </cell>
          <cell r="AG30" t="str">
            <v>NUSSTU\E0969829</v>
          </cell>
          <cell r="AH30" t="str">
            <v>Withdrawn</v>
          </cell>
          <cell r="AJ30" t="str">
            <v>NUSSTU\E0970139</v>
          </cell>
          <cell r="AK30" t="str">
            <v>Withdrawn</v>
          </cell>
        </row>
        <row r="31">
          <cell r="I31" t="str">
            <v>nusstu\e0271228</v>
          </cell>
          <cell r="J31" t="str">
            <v>Withdrawn</v>
          </cell>
          <cell r="L31" t="str">
            <v>NUSSTU\E0774978</v>
          </cell>
          <cell r="M31" t="str">
            <v>Withdrawn</v>
          </cell>
          <cell r="R31" t="str">
            <v>NUSSTU\E0774978</v>
          </cell>
          <cell r="S31" t="str">
            <v>Withdrawn</v>
          </cell>
          <cell r="U31" t="str">
            <v>NUSSTU\E0942560</v>
          </cell>
          <cell r="V31" t="str">
            <v>Withdrawn</v>
          </cell>
          <cell r="X31" t="str">
            <v>NUSSTU\E1036297</v>
          </cell>
          <cell r="Y31" t="str">
            <v>Withdrawn</v>
          </cell>
          <cell r="AG31" t="str">
            <v>NUSSTU\E0544217</v>
          </cell>
          <cell r="AH31" t="str">
            <v>Withdrawn</v>
          </cell>
          <cell r="AJ31" t="str">
            <v>NUSSTU\E1036297</v>
          </cell>
          <cell r="AK31" t="str">
            <v>Withdrawn</v>
          </cell>
        </row>
        <row r="32">
          <cell r="I32" t="str">
            <v>NUSSTU\E0772919</v>
          </cell>
          <cell r="J32" t="str">
            <v>Withdrawn</v>
          </cell>
          <cell r="L32" t="str">
            <v>NUSSTU\E0726556</v>
          </cell>
          <cell r="M32" t="str">
            <v>Withdrawn</v>
          </cell>
          <cell r="R32" t="str">
            <v>NUSSTU\E0726556</v>
          </cell>
          <cell r="S32" t="str">
            <v>Withdrawn</v>
          </cell>
          <cell r="U32" t="str">
            <v>NUSSTU\E0957259</v>
          </cell>
          <cell r="V32" t="str">
            <v>Withdrawn</v>
          </cell>
          <cell r="X32" t="str">
            <v>NUSSTU\E0774641</v>
          </cell>
          <cell r="Y32" t="str">
            <v>Withdrawn</v>
          </cell>
          <cell r="AG32" t="str">
            <v>NUSSTU\e0958914</v>
          </cell>
          <cell r="AH32" t="str">
            <v>Withdrawn</v>
          </cell>
          <cell r="AJ32" t="str">
            <v>NUSSTU\E0969311</v>
          </cell>
          <cell r="AK32" t="str">
            <v>Withdrawn</v>
          </cell>
        </row>
        <row r="33">
          <cell r="I33" t="str">
            <v>NUSSTU\E0970215</v>
          </cell>
          <cell r="J33" t="str">
            <v>Withdrawn</v>
          </cell>
          <cell r="L33" t="str">
            <v>NUSSTU\E0969211</v>
          </cell>
          <cell r="M33" t="str">
            <v>Withdrawn</v>
          </cell>
          <cell r="R33" t="str">
            <v>NUSSTU\E0726460</v>
          </cell>
          <cell r="S33" t="str">
            <v>Withdrawn</v>
          </cell>
          <cell r="U33" t="str">
            <v>NUSSTU\E1032436</v>
          </cell>
          <cell r="V33" t="str">
            <v>Withdrawn</v>
          </cell>
          <cell r="X33" t="str">
            <v>NUSSTU\E0725854</v>
          </cell>
          <cell r="Y33" t="str">
            <v>Withdrawn</v>
          </cell>
          <cell r="AJ33" t="str">
            <v>NUSSTU\E0967990</v>
          </cell>
          <cell r="AK33" t="str">
            <v>Withdrawn</v>
          </cell>
        </row>
        <row r="34">
          <cell r="L34" t="str">
            <v>NUSSTU\E0958344</v>
          </cell>
          <cell r="M34" t="str">
            <v>Withdrawn</v>
          </cell>
          <cell r="R34" t="str">
            <v>NUSSTU\E0959922</v>
          </cell>
          <cell r="S34" t="str">
            <v>Withdrawn</v>
          </cell>
          <cell r="U34" t="str">
            <v>NUSSTU\E0959785</v>
          </cell>
          <cell r="V34" t="str">
            <v>Withdrawn</v>
          </cell>
          <cell r="X34" t="str">
            <v>NUSSTU\E0958431</v>
          </cell>
          <cell r="Y34" t="str">
            <v>Withdrawn</v>
          </cell>
          <cell r="AJ34" t="str">
            <v>NUSSTU\E0957728</v>
          </cell>
          <cell r="AK34" t="str">
            <v>Withdrawn</v>
          </cell>
        </row>
        <row r="35">
          <cell r="L35" t="str">
            <v>NUSSTU\E0959871</v>
          </cell>
          <cell r="M35" t="str">
            <v>Withdrawn</v>
          </cell>
          <cell r="R35" t="str">
            <v>NUSSTU\E0959711</v>
          </cell>
          <cell r="S35" t="str">
            <v>Withdrawn</v>
          </cell>
          <cell r="U35" t="str">
            <v>NUSSTU\E0959634</v>
          </cell>
          <cell r="V35" t="str">
            <v>Withdrawn</v>
          </cell>
          <cell r="X35" t="str">
            <v>NUSSTU\E0969829</v>
          </cell>
          <cell r="Y35" t="str">
            <v>Withdrawn</v>
          </cell>
          <cell r="AJ35" t="str">
            <v>NUSSTU\E0959923</v>
          </cell>
          <cell r="AK35" t="str">
            <v>Withdrawn</v>
          </cell>
        </row>
        <row r="36">
          <cell r="L36" t="str">
            <v>NUSSTU\E0958018</v>
          </cell>
          <cell r="M36" t="str">
            <v>Withdrawn</v>
          </cell>
          <cell r="R36" t="str">
            <v>NUSSTU\E0544177</v>
          </cell>
          <cell r="S36" t="str">
            <v>Withdrawn</v>
          </cell>
          <cell r="X36" t="str">
            <v>NUSSTU\E0544217</v>
          </cell>
          <cell r="Y36" t="str">
            <v>Withdrawn</v>
          </cell>
          <cell r="AJ36" t="str">
            <v>NUSSTU\E0970545</v>
          </cell>
          <cell r="AK36" t="str">
            <v>Withdrawn</v>
          </cell>
        </row>
        <row r="37">
          <cell r="L37" t="str">
            <v>NUSSTU\E0959846</v>
          </cell>
          <cell r="M37" t="str">
            <v>Withdrawn</v>
          </cell>
          <cell r="R37" t="str">
            <v>NUSSTU\E0543628</v>
          </cell>
          <cell r="S37" t="str">
            <v>Withdrawn</v>
          </cell>
          <cell r="X37" t="str">
            <v>NUSSTU\e0958914</v>
          </cell>
          <cell r="Y37" t="str">
            <v>Withdrawn</v>
          </cell>
          <cell r="AJ37" t="str">
            <v>NUSSTU\E0969213</v>
          </cell>
          <cell r="AK37" t="str">
            <v>Withdrawn</v>
          </cell>
        </row>
        <row r="38">
          <cell r="R38" t="str">
            <v>NUSSTU\E0969311</v>
          </cell>
          <cell r="S38" t="str">
            <v>Withdrawn</v>
          </cell>
        </row>
        <row r="39">
          <cell r="R39" t="str">
            <v>NUSSTU\E0959871</v>
          </cell>
          <cell r="S39" t="str">
            <v>Withdrawn</v>
          </cell>
        </row>
        <row r="40">
          <cell r="R40" t="str">
            <v>NUSSTU\E1032495</v>
          </cell>
          <cell r="S40" t="str">
            <v>Withdrawn</v>
          </cell>
        </row>
        <row r="41">
          <cell r="R41" t="str">
            <v>NUSSTU\E0969476</v>
          </cell>
          <cell r="S41" t="str">
            <v>Withdrawn</v>
          </cell>
        </row>
        <row r="42">
          <cell r="R42" t="str">
            <v>NUSSTU\E1042962</v>
          </cell>
          <cell r="S42" t="str">
            <v>Withdrawn</v>
          </cell>
        </row>
        <row r="43">
          <cell r="R43" t="str">
            <v>NUSSTU\E0725799</v>
          </cell>
          <cell r="S43" t="str">
            <v>Withdrawn</v>
          </cell>
        </row>
      </sheetData>
      <sheetData sheetId="2">
        <row r="5">
          <cell r="C5" t="str">
            <v>NUSSTU\E0970527</v>
          </cell>
          <cell r="D5">
            <v>1</v>
          </cell>
          <cell r="I5" t="str">
            <v>NUSSTU\E0544001</v>
          </cell>
          <cell r="J5">
            <v>1</v>
          </cell>
          <cell r="O5" t="str">
            <v>NUSSTU\E0957631</v>
          </cell>
          <cell r="P5" t="str">
            <v>Late</v>
          </cell>
          <cell r="R5" t="str">
            <v>NUSSTU\E0543427</v>
          </cell>
          <cell r="S5">
            <v>1</v>
          </cell>
          <cell r="U5" t="str">
            <v>NUSSTU\E0886376</v>
          </cell>
          <cell r="V5">
            <v>1</v>
          </cell>
          <cell r="X5" t="str">
            <v>NUSSTU\E0544090</v>
          </cell>
          <cell r="Y5">
            <v>1</v>
          </cell>
          <cell r="AA5" t="str">
            <v>NUSSTU\E0544090</v>
          </cell>
          <cell r="AB5">
            <v>1</v>
          </cell>
          <cell r="AD5" t="str">
            <v>NUSSTU\E0544001</v>
          </cell>
          <cell r="AE5">
            <v>1</v>
          </cell>
          <cell r="AG5" t="str">
            <v>NUSSTU\E0560196</v>
          </cell>
          <cell r="AH5">
            <v>1</v>
          </cell>
          <cell r="AJ5" t="str">
            <v>NUSSTU\E0886376</v>
          </cell>
          <cell r="AK5">
            <v>1</v>
          </cell>
        </row>
        <row r="6">
          <cell r="C6" t="str">
            <v>NUSSTU\E0543427</v>
          </cell>
          <cell r="D6">
            <v>1</v>
          </cell>
          <cell r="I6" t="str">
            <v>NUSSTU\E0544177</v>
          </cell>
          <cell r="J6">
            <v>1</v>
          </cell>
          <cell r="O6" t="str">
            <v>NUSSTU\E0940686</v>
          </cell>
          <cell r="P6">
            <v>1</v>
          </cell>
          <cell r="R6" t="str">
            <v>NUSSTU\E0775165</v>
          </cell>
          <cell r="S6">
            <v>1</v>
          </cell>
          <cell r="U6" t="str">
            <v>NUSSTU\E0544001</v>
          </cell>
          <cell r="V6">
            <v>1</v>
          </cell>
          <cell r="X6" t="str">
            <v>NUSSTU\E0544177</v>
          </cell>
          <cell r="Y6">
            <v>1</v>
          </cell>
          <cell r="AA6" t="str">
            <v>NUSSTU\E0725335</v>
          </cell>
          <cell r="AB6">
            <v>1</v>
          </cell>
          <cell r="AD6" t="str">
            <v>NUSSTU\E0969336</v>
          </cell>
          <cell r="AE6" t="str">
            <v>Absent*</v>
          </cell>
          <cell r="AG6" t="str">
            <v>nusstu\e0415864</v>
          </cell>
          <cell r="AH6">
            <v>1</v>
          </cell>
          <cell r="AJ6" t="str">
            <v>NUSSTU\E0969336</v>
          </cell>
          <cell r="AK6" t="str">
            <v>Absent</v>
          </cell>
        </row>
        <row r="7">
          <cell r="C7" t="str">
            <v>NUSSTU\E1061908</v>
          </cell>
          <cell r="D7" t="str">
            <v>Absent</v>
          </cell>
          <cell r="I7" t="str">
            <v>NUSSTU\E0977848</v>
          </cell>
          <cell r="J7">
            <v>1</v>
          </cell>
          <cell r="O7" t="str">
            <v>NUSSTU\E0969172</v>
          </cell>
          <cell r="P7">
            <v>1</v>
          </cell>
          <cell r="R7" t="str">
            <v>NUSSTU\E0977778</v>
          </cell>
          <cell r="S7">
            <v>1</v>
          </cell>
          <cell r="U7" t="str">
            <v>NUSSTU\E0958830</v>
          </cell>
          <cell r="V7">
            <v>1</v>
          </cell>
          <cell r="X7" t="str">
            <v>nusstu\e0426227</v>
          </cell>
          <cell r="Y7">
            <v>1</v>
          </cell>
          <cell r="AA7" t="str">
            <v>NUSSTU\E0543427</v>
          </cell>
          <cell r="AB7" t="str">
            <v>Late</v>
          </cell>
          <cell r="AD7" t="str">
            <v>NUSSTU\E0774269</v>
          </cell>
          <cell r="AE7">
            <v>1</v>
          </cell>
          <cell r="AG7" t="str">
            <v>NUSSTF\ryanyang</v>
          </cell>
          <cell r="AH7" t="str">
            <v>Late</v>
          </cell>
          <cell r="AJ7" t="str">
            <v>NUSSTU\E0978319</v>
          </cell>
          <cell r="AK7">
            <v>1</v>
          </cell>
        </row>
        <row r="8">
          <cell r="C8" t="str">
            <v>NUSSTU\E0559702</v>
          </cell>
          <cell r="D8">
            <v>1</v>
          </cell>
          <cell r="I8" t="str">
            <v>NUSSTU\E0957631</v>
          </cell>
          <cell r="J8">
            <v>1</v>
          </cell>
          <cell r="O8" t="str">
            <v>NUSSTU\E0957545</v>
          </cell>
          <cell r="P8" t="str">
            <v>Late</v>
          </cell>
          <cell r="R8" t="str">
            <v>NUSSTU\E0527273</v>
          </cell>
          <cell r="S8">
            <v>1</v>
          </cell>
          <cell r="U8" t="str">
            <v>NUSSTU\E0774269</v>
          </cell>
          <cell r="V8">
            <v>1</v>
          </cell>
          <cell r="X8" t="str">
            <v>NUSSTU\E0959711</v>
          </cell>
          <cell r="Y8">
            <v>1</v>
          </cell>
          <cell r="AA8" t="str">
            <v>NUSSTU\E0977778</v>
          </cell>
          <cell r="AB8" t="str">
            <v>Absent*</v>
          </cell>
          <cell r="AD8" t="str">
            <v>NUSSTU\E1043318</v>
          </cell>
          <cell r="AE8">
            <v>1</v>
          </cell>
          <cell r="AG8" t="str">
            <v>nusstu\e0725939</v>
          </cell>
          <cell r="AH8">
            <v>1</v>
          </cell>
          <cell r="AJ8" t="str">
            <v>NUSSTU\E0978360</v>
          </cell>
          <cell r="AK8">
            <v>1</v>
          </cell>
        </row>
        <row r="9">
          <cell r="C9" t="str">
            <v>nusstu\e0411076</v>
          </cell>
          <cell r="D9">
            <v>1</v>
          </cell>
          <cell r="I9" t="str">
            <v>NUSSTU\E0886368</v>
          </cell>
          <cell r="J9">
            <v>1</v>
          </cell>
          <cell r="O9" t="str">
            <v>NUSSTU\E0540556</v>
          </cell>
          <cell r="P9">
            <v>1</v>
          </cell>
          <cell r="R9" t="str">
            <v>NUSSTU\E0148805</v>
          </cell>
          <cell r="S9">
            <v>1</v>
          </cell>
          <cell r="U9" t="str">
            <v>NUSSTU\E1043318</v>
          </cell>
          <cell r="V9">
            <v>1</v>
          </cell>
          <cell r="X9" t="str">
            <v>NUSSTU\E0969172</v>
          </cell>
          <cell r="Y9">
            <v>1</v>
          </cell>
          <cell r="AA9" t="str">
            <v>NUSSTU\E0560196</v>
          </cell>
          <cell r="AB9">
            <v>1</v>
          </cell>
          <cell r="AD9" t="str">
            <v>NUSSTU\E0560166</v>
          </cell>
          <cell r="AE9">
            <v>1</v>
          </cell>
          <cell r="AG9" t="str">
            <v>nusstu\e0970292</v>
          </cell>
          <cell r="AH9">
            <v>1</v>
          </cell>
          <cell r="AJ9" t="str">
            <v>NUSSTU\E0726162</v>
          </cell>
          <cell r="AK9">
            <v>1</v>
          </cell>
        </row>
        <row r="10">
          <cell r="C10" t="str">
            <v>NUSSTU\E1035790</v>
          </cell>
          <cell r="D10" t="str">
            <v>Absent</v>
          </cell>
          <cell r="I10" t="str">
            <v>NUSSTU\E1043318</v>
          </cell>
          <cell r="J10">
            <v>1</v>
          </cell>
          <cell r="O10" t="str">
            <v>NUSSTU\E0725301</v>
          </cell>
          <cell r="P10">
            <v>1</v>
          </cell>
          <cell r="R10" t="str">
            <v>nusstu\e0415736</v>
          </cell>
          <cell r="S10" t="str">
            <v>Absent</v>
          </cell>
          <cell r="U10" t="str">
            <v>NUSSTU\E0560166</v>
          </cell>
          <cell r="V10">
            <v>1</v>
          </cell>
          <cell r="X10" t="str">
            <v>NUSSTU\E0957545</v>
          </cell>
          <cell r="Y10">
            <v>1</v>
          </cell>
          <cell r="AA10" t="str">
            <v>NUSSTU\E0774275</v>
          </cell>
          <cell r="AB10">
            <v>1</v>
          </cell>
          <cell r="AD10" t="str">
            <v>NUSSTU\E0543813</v>
          </cell>
          <cell r="AE10">
            <v>1</v>
          </cell>
          <cell r="AG10" t="str">
            <v>nusstu\e0957259</v>
          </cell>
          <cell r="AH10">
            <v>1</v>
          </cell>
          <cell r="AJ10" t="str">
            <v>NUSSTU\E0540433</v>
          </cell>
          <cell r="AK10">
            <v>1</v>
          </cell>
        </row>
        <row r="11">
          <cell r="C11" t="str">
            <v>NUSSTU\E0960049</v>
          </cell>
          <cell r="D11">
            <v>1</v>
          </cell>
          <cell r="I11" t="str">
            <v>NUSSTU\E0959711</v>
          </cell>
          <cell r="J11">
            <v>1</v>
          </cell>
          <cell r="O11" t="str">
            <v>NUSSTU\E0958018</v>
          </cell>
          <cell r="P11">
            <v>1</v>
          </cell>
          <cell r="R11" t="str">
            <v>NUSSTU\E1032500</v>
          </cell>
          <cell r="S11">
            <v>1</v>
          </cell>
          <cell r="U11" t="str">
            <v>NUSSTU\E0543813</v>
          </cell>
          <cell r="V11">
            <v>1</v>
          </cell>
          <cell r="X11" t="str">
            <v>NUSSTU\E0540556</v>
          </cell>
          <cell r="Y11">
            <v>1</v>
          </cell>
          <cell r="AA11" t="str">
            <v>NUSSTU\E0527273</v>
          </cell>
          <cell r="AB11">
            <v>1</v>
          </cell>
          <cell r="AD11" t="str">
            <v>NUSSTU\E0978319</v>
          </cell>
          <cell r="AE11">
            <v>1</v>
          </cell>
          <cell r="AG11" t="str">
            <v>NUSSTU\E0772756</v>
          </cell>
          <cell r="AH11">
            <v>1</v>
          </cell>
          <cell r="AJ11" t="str">
            <v>NUSSTU\E0878079</v>
          </cell>
          <cell r="AK11">
            <v>1</v>
          </cell>
        </row>
        <row r="12">
          <cell r="C12" t="str">
            <v>NUSSTU\E0415736</v>
          </cell>
          <cell r="D12">
            <v>1</v>
          </cell>
          <cell r="I12" t="str">
            <v>nusstu\e0406699</v>
          </cell>
          <cell r="J12">
            <v>1</v>
          </cell>
          <cell r="O12" t="str">
            <v>NUSSTU\E0957796</v>
          </cell>
          <cell r="P12" t="str">
            <v>Late</v>
          </cell>
          <cell r="R12" t="str">
            <v>nusstu\e0564298</v>
          </cell>
          <cell r="S12" t="str">
            <v>Absent</v>
          </cell>
          <cell r="U12" t="str">
            <v>NUSSTU\E0978319</v>
          </cell>
          <cell r="V12">
            <v>1</v>
          </cell>
          <cell r="X12" t="str">
            <v>NUSSTU\E0540433</v>
          </cell>
          <cell r="Y12">
            <v>1</v>
          </cell>
          <cell r="AA12" t="str">
            <v>nusstu\e0415864</v>
          </cell>
          <cell r="AB12">
            <v>1</v>
          </cell>
          <cell r="AD12" t="str">
            <v>NUSSTU\E0978360</v>
          </cell>
          <cell r="AE12">
            <v>1</v>
          </cell>
          <cell r="AG12" t="str">
            <v>NUSSTU\E0771330</v>
          </cell>
          <cell r="AH12">
            <v>1</v>
          </cell>
          <cell r="AJ12" t="str">
            <v>NUSSTU\E0540060</v>
          </cell>
          <cell r="AK12">
            <v>1</v>
          </cell>
        </row>
        <row r="13">
          <cell r="C13" t="str">
            <v>NUSSTU\E0977848</v>
          </cell>
          <cell r="D13">
            <v>1</v>
          </cell>
          <cell r="I13" t="str">
            <v>NUSSTU\E0540556</v>
          </cell>
          <cell r="J13">
            <v>1</v>
          </cell>
          <cell r="O13" t="str">
            <v>NUSSTU\E0726038</v>
          </cell>
          <cell r="P13">
            <v>1</v>
          </cell>
          <cell r="R13" t="str">
            <v>nusstu\e0772756</v>
          </cell>
          <cell r="S13">
            <v>1</v>
          </cell>
          <cell r="U13" t="str">
            <v>NUSSTU\E0977901</v>
          </cell>
          <cell r="V13">
            <v>1</v>
          </cell>
          <cell r="X13" t="str">
            <v>NUSSTU\E0544017</v>
          </cell>
          <cell r="Y13">
            <v>1</v>
          </cell>
          <cell r="AA13" t="str">
            <v>NUSSTU\E0960049</v>
          </cell>
          <cell r="AB13" t="str">
            <v>Absent*</v>
          </cell>
          <cell r="AD13" t="str">
            <v>NUSSTU\E0725301</v>
          </cell>
          <cell r="AE13">
            <v>1</v>
          </cell>
          <cell r="AG13" t="str">
            <v>nusstu\e0775165</v>
          </cell>
          <cell r="AH13">
            <v>1</v>
          </cell>
          <cell r="AJ13" t="str">
            <v>NUSSTU\E0540157</v>
          </cell>
          <cell r="AK13">
            <v>1</v>
          </cell>
        </row>
        <row r="14">
          <cell r="C14" t="str">
            <v>NUSSTU\E0978319</v>
          </cell>
          <cell r="D14">
            <v>1</v>
          </cell>
          <cell r="I14" t="str">
            <v>NUSSTU\E0774514</v>
          </cell>
          <cell r="J14">
            <v>1</v>
          </cell>
          <cell r="O14" t="str">
            <v>NUSSTU\E0564192</v>
          </cell>
          <cell r="P14">
            <v>1</v>
          </cell>
          <cell r="R14" t="str">
            <v>nusstu\e0771330</v>
          </cell>
          <cell r="S14">
            <v>1</v>
          </cell>
          <cell r="U14" t="str">
            <v>NUSSTU\E1035790</v>
          </cell>
          <cell r="V14" t="str">
            <v>Absent*</v>
          </cell>
          <cell r="X14" t="str">
            <v>NUSSTU\E0958018</v>
          </cell>
          <cell r="Y14">
            <v>1</v>
          </cell>
          <cell r="AA14" t="str">
            <v>NUSSTU\E0726119</v>
          </cell>
          <cell r="AB14">
            <v>1</v>
          </cell>
          <cell r="AD14" t="str">
            <v>NUSSTU\E0726162</v>
          </cell>
          <cell r="AE14">
            <v>1</v>
          </cell>
          <cell r="AG14" t="str">
            <v>nusstu\e0725813</v>
          </cell>
          <cell r="AH14" t="str">
            <v>Late</v>
          </cell>
          <cell r="AJ14" t="str">
            <v>NUSSTU\E0969869</v>
          </cell>
          <cell r="AK14">
            <v>1</v>
          </cell>
        </row>
        <row r="15">
          <cell r="C15" t="str">
            <v>NUSSTU\E0977612</v>
          </cell>
          <cell r="D15">
            <v>1</v>
          </cell>
          <cell r="I15" t="str">
            <v>NUSSTU\E0958018</v>
          </cell>
          <cell r="J15">
            <v>1</v>
          </cell>
          <cell r="R15" t="str">
            <v>NUSSTU\E0977848</v>
          </cell>
          <cell r="S15">
            <v>1</v>
          </cell>
          <cell r="U15" t="str">
            <v>NUSSTU\E0969869</v>
          </cell>
          <cell r="V15">
            <v>1</v>
          </cell>
          <cell r="X15" t="str">
            <v>NUSSTU\E0958161</v>
          </cell>
          <cell r="Y15">
            <v>1</v>
          </cell>
          <cell r="AA15" t="str">
            <v>NUSSTU\E0970527</v>
          </cell>
          <cell r="AB15">
            <v>1</v>
          </cell>
          <cell r="AD15" t="str">
            <v>NUSSTU\E0726038</v>
          </cell>
          <cell r="AE15">
            <v>1</v>
          </cell>
          <cell r="AG15" t="str">
            <v>NUSSTU\E1043318</v>
          </cell>
          <cell r="AH15">
            <v>1</v>
          </cell>
          <cell r="AJ15" t="str">
            <v>nusstu\e0407025</v>
          </cell>
          <cell r="AK15">
            <v>1</v>
          </cell>
        </row>
        <row r="16">
          <cell r="C16" t="str">
            <v>nusstu\e0957980</v>
          </cell>
          <cell r="D16">
            <v>1</v>
          </cell>
          <cell r="I16" t="str">
            <v>NUSSTU\E0564192</v>
          </cell>
          <cell r="J16">
            <v>1</v>
          </cell>
          <cell r="R16" t="str">
            <v>NUSSTU\E1042962</v>
          </cell>
          <cell r="S16">
            <v>1</v>
          </cell>
          <cell r="U16" t="str">
            <v>nusstu\e0415785</v>
          </cell>
          <cell r="V16">
            <v>1</v>
          </cell>
          <cell r="X16" t="str">
            <v>NUSSTU\E0957546</v>
          </cell>
          <cell r="Y16" t="str">
            <v>Late</v>
          </cell>
          <cell r="AA16" t="str">
            <v>nusstf\ryanyang</v>
          </cell>
          <cell r="AB16" t="str">
            <v>Late</v>
          </cell>
          <cell r="AD16" t="str">
            <v>NUSSTU\E0726119</v>
          </cell>
          <cell r="AE16" t="str">
            <v>Late</v>
          </cell>
          <cell r="AG16" t="str">
            <v>NUSSTU\E0958300</v>
          </cell>
          <cell r="AH16">
            <v>1</v>
          </cell>
          <cell r="AJ16" t="str">
            <v>NUSSTU\E0540146</v>
          </cell>
          <cell r="AK16">
            <v>1</v>
          </cell>
        </row>
        <row r="17">
          <cell r="I17" t="str">
            <v>NUSSTU\E0957546</v>
          </cell>
          <cell r="J17">
            <v>1</v>
          </cell>
          <cell r="R17" t="str">
            <v>NUSSTU\E0726385</v>
          </cell>
          <cell r="S17">
            <v>1</v>
          </cell>
          <cell r="U17" t="str">
            <v>NUSSTU\E0978360</v>
          </cell>
          <cell r="V17">
            <v>1</v>
          </cell>
          <cell r="X17" t="str">
            <v>NUSSTU\E0774086</v>
          </cell>
          <cell r="Y17" t="str">
            <v>Late</v>
          </cell>
          <cell r="AD17" t="str">
            <v>NUSSTU\E0540060</v>
          </cell>
          <cell r="AE17" t="str">
            <v>Late</v>
          </cell>
          <cell r="AG17" t="str">
            <v>NUSSTU\E0958344</v>
          </cell>
          <cell r="AH17">
            <v>1</v>
          </cell>
          <cell r="AJ17" t="str">
            <v>NUSSTU\E1043318</v>
          </cell>
          <cell r="AK17">
            <v>1</v>
          </cell>
        </row>
        <row r="18">
          <cell r="I18" t="str">
            <v>NUSSTU\E0774086</v>
          </cell>
          <cell r="J18">
            <v>1</v>
          </cell>
          <cell r="R18" t="str">
            <v>NUSSTU\E1036297</v>
          </cell>
          <cell r="S18">
            <v>1</v>
          </cell>
          <cell r="X18" t="str">
            <v>NUSSTU\E0957796</v>
          </cell>
          <cell r="Y18" t="str">
            <v>Late</v>
          </cell>
          <cell r="AD18" t="str">
            <v>NUSSTU\E0540157</v>
          </cell>
          <cell r="AE18">
            <v>1</v>
          </cell>
          <cell r="AG18" t="str">
            <v>NUSSTU\E0527273</v>
          </cell>
          <cell r="AH18">
            <v>1</v>
          </cell>
        </row>
        <row r="19">
          <cell r="I19" t="str">
            <v>NUSSTU\E0957796</v>
          </cell>
          <cell r="J19">
            <v>1</v>
          </cell>
          <cell r="X19" t="str">
            <v>NUSSTU\E0564292</v>
          </cell>
          <cell r="Y19">
            <v>1</v>
          </cell>
          <cell r="AD19" t="str">
            <v>NUSSTU\E0969869</v>
          </cell>
          <cell r="AE19">
            <v>1</v>
          </cell>
          <cell r="AG19" t="str">
            <v>nusstu\e0559702</v>
          </cell>
          <cell r="AH19" t="str">
            <v>Absent*</v>
          </cell>
        </row>
        <row r="20">
          <cell r="I20" t="str">
            <v>NUSSTU\E0774978</v>
          </cell>
          <cell r="J20">
            <v>1</v>
          </cell>
          <cell r="X20" t="str">
            <v>NUSSTU\E0564192</v>
          </cell>
          <cell r="Y20">
            <v>1</v>
          </cell>
          <cell r="AD20" t="str">
            <v>NUSSTU\E0960564</v>
          </cell>
          <cell r="AE20" t="str">
            <v>Absent</v>
          </cell>
        </row>
        <row r="21">
          <cell r="I21" t="str">
            <v>NUSSTU\E0772515</v>
          </cell>
          <cell r="J21">
            <v>1</v>
          </cell>
          <cell r="X21" t="str">
            <v>NUSSTU\E0957631</v>
          </cell>
          <cell r="Y21" t="str">
            <v>Late</v>
          </cell>
          <cell r="AD21" t="str">
            <v>NUSSTU\E1036297</v>
          </cell>
          <cell r="AE21">
            <v>1</v>
          </cell>
        </row>
        <row r="22">
          <cell r="I22" t="str">
            <v>NUSSTU\E0726119</v>
          </cell>
          <cell r="J22" t="str">
            <v>Late</v>
          </cell>
        </row>
        <row r="23">
          <cell r="I23" t="str">
            <v>NUSSTU\E0977612</v>
          </cell>
          <cell r="J23">
            <v>1</v>
          </cell>
        </row>
        <row r="24">
          <cell r="I24" t="str">
            <v>NUSSTU\E0969172</v>
          </cell>
          <cell r="J24">
            <v>1</v>
          </cell>
        </row>
        <row r="27">
          <cell r="C27" t="str">
            <v>nusstu\e0421863</v>
          </cell>
          <cell r="D27" t="str">
            <v>Withdrawn</v>
          </cell>
          <cell r="I27" t="str">
            <v>NUSSTU\E0959785</v>
          </cell>
          <cell r="J27" t="str">
            <v>Withdrawn</v>
          </cell>
          <cell r="O27" t="str">
            <v>NUSSTU\E0957546</v>
          </cell>
          <cell r="P27" t="str">
            <v>Withdrawn</v>
          </cell>
          <cell r="R27" t="str">
            <v>NUSSTU\E0970527</v>
          </cell>
          <cell r="S27" t="str">
            <v>Withdrawn</v>
          </cell>
          <cell r="U27" t="str">
            <v>NUSSTU\E1032443</v>
          </cell>
          <cell r="V27" t="str">
            <v>Withdrawn</v>
          </cell>
          <cell r="X27" t="str">
            <v>NUSSTU\E0941856</v>
          </cell>
          <cell r="Y27" t="str">
            <v>Withdrawn</v>
          </cell>
          <cell r="AA27" t="str">
            <v>NUSSTU\E1061908</v>
          </cell>
          <cell r="AB27" t="str">
            <v>Withdrawn</v>
          </cell>
          <cell r="AD27" t="str">
            <v>NUSSTU\E0886376</v>
          </cell>
          <cell r="AE27" t="str">
            <v>Withdrawn</v>
          </cell>
          <cell r="AG27" t="str">
            <v>NUSSTU\E0148805</v>
          </cell>
          <cell r="AH27" t="str">
            <v>Withdrawn</v>
          </cell>
          <cell r="AJ27" t="str">
            <v>NUSSTU\E1035790</v>
          </cell>
          <cell r="AK27" t="str">
            <v>Withdrawn</v>
          </cell>
        </row>
        <row r="28">
          <cell r="C28" t="str">
            <v>NUSSTU\E0540146</v>
          </cell>
          <cell r="D28" t="str">
            <v>Withdrawn</v>
          </cell>
          <cell r="I28" t="str">
            <v>NUSSTU\E0958161</v>
          </cell>
          <cell r="J28" t="str">
            <v>Withdrawn</v>
          </cell>
          <cell r="O28" t="str">
            <v>NUSSTU\E0544177</v>
          </cell>
          <cell r="P28" t="str">
            <v>Withdrawn</v>
          </cell>
          <cell r="R28" t="str">
            <v>NUSSTU\E0540146</v>
          </cell>
          <cell r="S28" t="str">
            <v>Withdrawn</v>
          </cell>
          <cell r="U28" t="str">
            <v>NUSSTU\E0725335</v>
          </cell>
          <cell r="V28" t="str">
            <v>Withdrawn</v>
          </cell>
          <cell r="X28" t="str">
            <v>NUSSTU\E0977848</v>
          </cell>
          <cell r="Y28" t="str">
            <v>Withdrawn</v>
          </cell>
          <cell r="AA28" t="str">
            <v>NUSSTU\E0941856</v>
          </cell>
          <cell r="AB28" t="str">
            <v>Withdrawn</v>
          </cell>
          <cell r="AD28" t="str">
            <v>nusstu\e0426227</v>
          </cell>
          <cell r="AE28" t="str">
            <v>Withdrawn</v>
          </cell>
          <cell r="AG28" t="str">
            <v>nusstu\e0406699</v>
          </cell>
          <cell r="AH28" t="str">
            <v>Withdrawn</v>
          </cell>
          <cell r="AJ28" t="str">
            <v>NUSSTU\E0544017</v>
          </cell>
          <cell r="AK28" t="str">
            <v>Withdrawn</v>
          </cell>
        </row>
        <row r="29">
          <cell r="C29" t="str">
            <v>NUSSTU\E0942560</v>
          </cell>
          <cell r="D29" t="str">
            <v>Withdrawn</v>
          </cell>
          <cell r="I29" t="str">
            <v>NUSSTU\E0957868</v>
          </cell>
          <cell r="J29" t="str">
            <v>Withdrawn</v>
          </cell>
          <cell r="O29" t="str">
            <v>NUSSTU\E0540433</v>
          </cell>
          <cell r="P29" t="str">
            <v>Withdrawn</v>
          </cell>
          <cell r="R29" t="str">
            <v>NUSSTU\E0559702</v>
          </cell>
          <cell r="S29" t="str">
            <v>Withdrawn</v>
          </cell>
          <cell r="U29" t="str">
            <v>NUSSTU\E0726726</v>
          </cell>
          <cell r="V29" t="str">
            <v>Withdrawn</v>
          </cell>
          <cell r="X29" t="str">
            <v>NUSSTU\E0886368</v>
          </cell>
          <cell r="Y29" t="str">
            <v>Withdrawn</v>
          </cell>
          <cell r="AA29" t="str">
            <v>NUSSTU\E0977848</v>
          </cell>
          <cell r="AB29" t="str">
            <v>Withdrawn</v>
          </cell>
          <cell r="AD29" t="str">
            <v>NUSSTU\E0958830</v>
          </cell>
          <cell r="AE29" t="str">
            <v>Withdrawn</v>
          </cell>
          <cell r="AG29" t="str">
            <v>NUSSTU\E0564292</v>
          </cell>
          <cell r="AH29" t="str">
            <v>Withdrawn</v>
          </cell>
          <cell r="AJ29" t="str">
            <v>NUSSTU\E0960564</v>
          </cell>
          <cell r="AK29" t="str">
            <v>Withdrawn</v>
          </cell>
        </row>
        <row r="30">
          <cell r="C30" t="str">
            <v>NUSSTU\E1024902</v>
          </cell>
          <cell r="D30" t="str">
            <v>Withdrawn</v>
          </cell>
          <cell r="I30" t="str">
            <v>NUSSTU\E0774275</v>
          </cell>
          <cell r="J30" t="str">
            <v>Withdrawn</v>
          </cell>
          <cell r="O30" t="str">
            <v>NUSSTU\E0959785</v>
          </cell>
          <cell r="P30" t="str">
            <v>Withdrawn</v>
          </cell>
          <cell r="R30" t="str">
            <v>NUSSTU\E0960049</v>
          </cell>
          <cell r="S30" t="str">
            <v>Withdrawn</v>
          </cell>
          <cell r="U30" t="str">
            <v>NUSSTU\E0959785</v>
          </cell>
          <cell r="V30" t="str">
            <v>Withdrawn</v>
          </cell>
          <cell r="X30" t="str">
            <v>NUSSTU\E0940686</v>
          </cell>
          <cell r="Y30" t="str">
            <v>Withdrawn</v>
          </cell>
          <cell r="AA30" t="str">
            <v>NUSSTU\E0774514</v>
          </cell>
          <cell r="AB30" t="str">
            <v>Withdrawn</v>
          </cell>
          <cell r="AD30" t="str">
            <v>NUSSTU\E1032443</v>
          </cell>
          <cell r="AE30" t="str">
            <v>Withdrawn</v>
          </cell>
          <cell r="AG30" t="str">
            <v>NUSSTU\E0942560</v>
          </cell>
          <cell r="AH30" t="str">
            <v>Withdrawn</v>
          </cell>
          <cell r="AJ30" t="str">
            <v>nusstu\e0426227</v>
          </cell>
          <cell r="AK30" t="str">
            <v>Withdrawn</v>
          </cell>
        </row>
        <row r="31">
          <cell r="O31" t="str">
            <v>NUSSTU\E0958161</v>
          </cell>
          <cell r="P31" t="str">
            <v>Withdrawn</v>
          </cell>
          <cell r="R31" t="str">
            <v>nusstu\e0474137</v>
          </cell>
          <cell r="S31" t="str">
            <v>Withdrawn</v>
          </cell>
          <cell r="U31" t="str">
            <v>NUSSTU\E0725505</v>
          </cell>
          <cell r="V31" t="str">
            <v>Withdrawn</v>
          </cell>
          <cell r="X31" t="str">
            <v>nusstu\e0406699</v>
          </cell>
          <cell r="Y31" t="str">
            <v>Withdrawn</v>
          </cell>
          <cell r="AA31" t="str">
            <v>NUSSTU\E0942560</v>
          </cell>
          <cell r="AB31" t="str">
            <v>Withdrawn</v>
          </cell>
          <cell r="AD31" t="str">
            <v>NUSSTU\E0940686</v>
          </cell>
          <cell r="AE31" t="str">
            <v>Withdrawn</v>
          </cell>
          <cell r="AG31" t="str">
            <v>nusstu\e0415736</v>
          </cell>
          <cell r="AH31" t="str">
            <v>Withdrawn</v>
          </cell>
          <cell r="AJ31" t="str">
            <v>NUSSTU\E0774269</v>
          </cell>
          <cell r="AK31" t="str">
            <v>Withdrawn</v>
          </cell>
        </row>
        <row r="32">
          <cell r="O32" t="str">
            <v>NUSSTU\E0725505</v>
          </cell>
          <cell r="P32" t="str">
            <v>Withdrawn</v>
          </cell>
          <cell r="R32" t="str">
            <v>nusstu\e0411076</v>
          </cell>
          <cell r="S32" t="str">
            <v>Withdrawn</v>
          </cell>
          <cell r="U32" t="str">
            <v>NUSSTU\E0753460</v>
          </cell>
          <cell r="V32" t="str">
            <v>Withdrawn</v>
          </cell>
          <cell r="X32" t="str">
            <v>NUSSTU\E0977778</v>
          </cell>
          <cell r="Y32" t="str">
            <v>Withdrawn</v>
          </cell>
          <cell r="AD32" t="str">
            <v>NUSSTU\E0726726</v>
          </cell>
          <cell r="AE32" t="str">
            <v>Withdrawn</v>
          </cell>
          <cell r="AJ32" t="str">
            <v>NUSSTU\E0726726</v>
          </cell>
          <cell r="AK32" t="str">
            <v>Withdrawn</v>
          </cell>
        </row>
        <row r="33">
          <cell r="O33" t="str">
            <v>NUSSTU\E0774086</v>
          </cell>
          <cell r="P33" t="str">
            <v>Withdrawn</v>
          </cell>
          <cell r="R33" t="str">
            <v>NUSSTU\E0564431</v>
          </cell>
          <cell r="S33" t="str">
            <v>Withdrawn</v>
          </cell>
          <cell r="U33" t="str">
            <v>NUSSTU\E0746373</v>
          </cell>
          <cell r="V33" t="str">
            <v>Withdrawn</v>
          </cell>
          <cell r="X33" t="str">
            <v>NUSSTU\E0957868</v>
          </cell>
          <cell r="Y33" t="str">
            <v>Withdrawn</v>
          </cell>
          <cell r="AD33" t="str">
            <v>NUSSTU\E0977901</v>
          </cell>
          <cell r="AE33" t="str">
            <v>Withdrawn</v>
          </cell>
          <cell r="AJ33" t="str">
            <v>NUSSTU\E0977901</v>
          </cell>
          <cell r="AK33" t="str">
            <v>Withdrawn</v>
          </cell>
        </row>
        <row r="34">
          <cell r="O34" t="str">
            <v>NUSSTU\E0564292</v>
          </cell>
          <cell r="P34" t="str">
            <v>Withdrawn</v>
          </cell>
          <cell r="R34" t="str">
            <v>NUSSTU\E0726162</v>
          </cell>
          <cell r="S34" t="str">
            <v>Withdrawn</v>
          </cell>
          <cell r="U34" t="str">
            <v>NUSSTU\E0878079</v>
          </cell>
          <cell r="V34" t="str">
            <v>Withdrawn</v>
          </cell>
          <cell r="X34" t="str">
            <v>NUSSTU\E0725301</v>
          </cell>
          <cell r="Y34" t="str">
            <v>Withdrawn</v>
          </cell>
          <cell r="AD34" t="str">
            <v>NUSSTU\e0638948</v>
          </cell>
          <cell r="AE34" t="str">
            <v>Withdrawn</v>
          </cell>
          <cell r="AJ34" t="str">
            <v>NUSSTU\E0968993</v>
          </cell>
          <cell r="AK34" t="str">
            <v>Withdrawn</v>
          </cell>
        </row>
        <row r="35">
          <cell r="O35" t="str">
            <v>NUSSTU\E0774978</v>
          </cell>
          <cell r="P35" t="str">
            <v>Withdrawn</v>
          </cell>
          <cell r="X35" t="str">
            <v>NUSSTU\E0774978</v>
          </cell>
          <cell r="Y35" t="str">
            <v>Withdrawn</v>
          </cell>
          <cell r="AD35" t="str">
            <v>NUSSTU\E1035790</v>
          </cell>
          <cell r="AE35" t="str">
            <v>Withdrawn</v>
          </cell>
          <cell r="AJ35" t="str">
            <v>NUSSTU\E0560196</v>
          </cell>
          <cell r="AK35" t="str">
            <v>Withdrawn</v>
          </cell>
        </row>
        <row r="36">
          <cell r="AD36" t="str">
            <v>NUSSTU\E0544017</v>
          </cell>
          <cell r="AE36" t="str">
            <v>Withdrawn</v>
          </cell>
          <cell r="AJ36" t="str">
            <v>NUSSTU\E0746373</v>
          </cell>
          <cell r="AK36" t="str">
            <v>Withdrawn</v>
          </cell>
        </row>
        <row r="37">
          <cell r="AD37" t="str">
            <v>NUSSTU\E0959053</v>
          </cell>
          <cell r="AE37" t="str">
            <v>Withdrawn</v>
          </cell>
        </row>
        <row r="38">
          <cell r="AD38" t="str">
            <v>NUSSTU\E0753460</v>
          </cell>
          <cell r="AE38" t="str">
            <v>Withdrawn</v>
          </cell>
        </row>
        <row r="39">
          <cell r="AD39" t="str">
            <v>NUSSTU\E0684501</v>
          </cell>
          <cell r="AE39" t="str">
            <v>Withdrawn</v>
          </cell>
        </row>
        <row r="40">
          <cell r="AD40" t="str">
            <v>NUSSTU\E0746373</v>
          </cell>
          <cell r="AE40" t="str">
            <v>Withdrawn</v>
          </cell>
        </row>
        <row r="41">
          <cell r="AD41" t="str">
            <v>NUSSTU\E0725638</v>
          </cell>
          <cell r="AE41" t="str">
            <v>Withdrawn</v>
          </cell>
        </row>
      </sheetData>
      <sheetData sheetId="3">
        <row r="5">
          <cell r="C5" t="str">
            <v>NUSSTU\E0540060</v>
          </cell>
          <cell r="D5">
            <v>1</v>
          </cell>
          <cell r="F5" t="str">
            <v>NUSSTU\E0540877</v>
          </cell>
          <cell r="G5">
            <v>1</v>
          </cell>
          <cell r="I5" t="str">
            <v>NUSSTU\E0957546</v>
          </cell>
          <cell r="J5">
            <v>1</v>
          </cell>
          <cell r="L5" t="str">
            <v>NUSSTU\E0958122</v>
          </cell>
          <cell r="M5">
            <v>1</v>
          </cell>
          <cell r="O5" t="str">
            <v>NUSSTU\E0957545</v>
          </cell>
          <cell r="P5">
            <v>1</v>
          </cell>
          <cell r="R5" t="str">
            <v>NUSSTU\E0957546</v>
          </cell>
          <cell r="S5">
            <v>1</v>
          </cell>
          <cell r="U5" t="str">
            <v>NUSSTU\E0725335</v>
          </cell>
          <cell r="V5">
            <v>1</v>
          </cell>
          <cell r="X5" t="str">
            <v>NUSSTU\E0726132</v>
          </cell>
          <cell r="Y5">
            <v>1</v>
          </cell>
          <cell r="AA5" t="str">
            <v>NUSSTU\E0957546</v>
          </cell>
          <cell r="AB5">
            <v>1</v>
          </cell>
        </row>
        <row r="6">
          <cell r="C6" t="str">
            <v>NUSSTU\E0958122</v>
          </cell>
          <cell r="D6">
            <v>1</v>
          </cell>
          <cell r="F6" t="str">
            <v>nusstu\e0323842</v>
          </cell>
          <cell r="G6">
            <v>1</v>
          </cell>
          <cell r="I6" t="str">
            <v>NUSSTU\E0774086</v>
          </cell>
          <cell r="J6">
            <v>1</v>
          </cell>
          <cell r="L6" t="str">
            <v>NUSSTU\E0544090</v>
          </cell>
          <cell r="M6">
            <v>1</v>
          </cell>
          <cell r="O6" t="str">
            <v>NUSSTU\E0540877</v>
          </cell>
          <cell r="P6">
            <v>1</v>
          </cell>
          <cell r="R6" t="str">
            <v>NUSSTU\E0774086</v>
          </cell>
          <cell r="S6">
            <v>1</v>
          </cell>
          <cell r="U6" t="str">
            <v>NUSSTU\E0886368</v>
          </cell>
          <cell r="V6">
            <v>1</v>
          </cell>
          <cell r="X6" t="str">
            <v>NUSSTU\E0540060</v>
          </cell>
          <cell r="Y6">
            <v>1</v>
          </cell>
          <cell r="AA6" t="str">
            <v>NUSSTU\E0540060</v>
          </cell>
          <cell r="AB6">
            <v>1</v>
          </cell>
        </row>
        <row r="7">
          <cell r="C7" t="str">
            <v>NUSSTU\E0970215</v>
          </cell>
          <cell r="D7">
            <v>1</v>
          </cell>
          <cell r="F7" t="str">
            <v>NUSSTU\E0560196</v>
          </cell>
          <cell r="G7">
            <v>1</v>
          </cell>
          <cell r="I7" t="str">
            <v>NUSSTU\E0957796</v>
          </cell>
          <cell r="J7">
            <v>1</v>
          </cell>
          <cell r="L7" t="str">
            <v>NUSSTU\E0726038</v>
          </cell>
          <cell r="M7">
            <v>1</v>
          </cell>
          <cell r="O7" t="str">
            <v>NUSSTU\E0957868</v>
          </cell>
          <cell r="P7">
            <v>1</v>
          </cell>
          <cell r="R7" t="str">
            <v>NUSSTU\E0957796</v>
          </cell>
          <cell r="S7">
            <v>1</v>
          </cell>
          <cell r="U7" t="str">
            <v>nusstu\e0425891</v>
          </cell>
          <cell r="V7">
            <v>1</v>
          </cell>
          <cell r="X7" t="str">
            <v>NUSSTU\E0957545</v>
          </cell>
          <cell r="Y7">
            <v>1</v>
          </cell>
          <cell r="AA7" t="str">
            <v>NUSSTU\E0957796</v>
          </cell>
          <cell r="AB7">
            <v>1</v>
          </cell>
        </row>
        <row r="8">
          <cell r="C8" t="str">
            <v>NUSSTU\E0540146</v>
          </cell>
          <cell r="D8">
            <v>1</v>
          </cell>
          <cell r="F8" t="str">
            <v>NUSSTU\E0968342</v>
          </cell>
          <cell r="G8">
            <v>1</v>
          </cell>
          <cell r="I8" t="str">
            <v>NUSSTU\E0886368</v>
          </cell>
          <cell r="J8">
            <v>1</v>
          </cell>
          <cell r="L8" t="str">
            <v>NUSSTU\E0725301</v>
          </cell>
          <cell r="M8">
            <v>1</v>
          </cell>
          <cell r="O8" t="str">
            <v>NUSSTU\E0957961</v>
          </cell>
          <cell r="P8">
            <v>1</v>
          </cell>
          <cell r="R8" t="str">
            <v>NUSSTU\E0544090</v>
          </cell>
          <cell r="S8">
            <v>1</v>
          </cell>
          <cell r="U8" t="str">
            <v>nusstu\e0420555</v>
          </cell>
          <cell r="V8">
            <v>1</v>
          </cell>
          <cell r="X8" t="str">
            <v>NUSSTU\E0540877</v>
          </cell>
          <cell r="Y8">
            <v>1</v>
          </cell>
          <cell r="AA8" t="str">
            <v>NUSSTU\E0540146</v>
          </cell>
          <cell r="AB8">
            <v>1</v>
          </cell>
        </row>
        <row r="9">
          <cell r="C9" t="str">
            <v>NUSSTU\E0726038</v>
          </cell>
          <cell r="D9">
            <v>1</v>
          </cell>
          <cell r="F9" t="str">
            <v>NUSSTU\E0968126</v>
          </cell>
          <cell r="G9">
            <v>1</v>
          </cell>
          <cell r="I9" t="str">
            <v>NUSSTU\E0958049</v>
          </cell>
          <cell r="J9">
            <v>1</v>
          </cell>
          <cell r="L9" t="str">
            <v>NUSSTU\E0527273</v>
          </cell>
          <cell r="M9">
            <v>1</v>
          </cell>
          <cell r="O9" t="str">
            <v>NUSSTU\E0527273</v>
          </cell>
          <cell r="P9">
            <v>1</v>
          </cell>
          <cell r="R9" t="str">
            <v>NUSSTU\E0886368</v>
          </cell>
          <cell r="S9">
            <v>1</v>
          </cell>
          <cell r="U9" t="str">
            <v>NUSSTU\E0774616</v>
          </cell>
          <cell r="V9">
            <v>1</v>
          </cell>
          <cell r="X9" t="str">
            <v>NUSSTU\E0540146</v>
          </cell>
          <cell r="Y9">
            <v>1</v>
          </cell>
          <cell r="AA9" t="str">
            <v>NUSSTU\E0970527</v>
          </cell>
          <cell r="AB9">
            <v>1</v>
          </cell>
        </row>
        <row r="10">
          <cell r="C10" t="str">
            <v>NUSSTU\E0725301</v>
          </cell>
          <cell r="D10">
            <v>1</v>
          </cell>
          <cell r="F10" t="str">
            <v>NUSSTU\E0543427</v>
          </cell>
          <cell r="G10" t="str">
            <v>Absent</v>
          </cell>
          <cell r="I10" t="str">
            <v>NUSSTU\E0726119</v>
          </cell>
          <cell r="J10">
            <v>1</v>
          </cell>
          <cell r="L10" t="str">
            <v>NUSSTU\E0560196</v>
          </cell>
          <cell r="M10">
            <v>1</v>
          </cell>
          <cell r="O10" t="str">
            <v>NUSSTU\E0544177</v>
          </cell>
          <cell r="P10">
            <v>1</v>
          </cell>
          <cell r="R10" t="str">
            <v>NUSSTU\E0958049</v>
          </cell>
          <cell r="S10">
            <v>1</v>
          </cell>
          <cell r="U10" t="str">
            <v>NUSSTU\E0725939</v>
          </cell>
          <cell r="V10">
            <v>1</v>
          </cell>
          <cell r="X10" t="str">
            <v>NUSSTU\E0970527</v>
          </cell>
          <cell r="Y10" t="str">
            <v>Absent*</v>
          </cell>
          <cell r="AA10" t="str">
            <v>NUSSTU\E0772607</v>
          </cell>
          <cell r="AB10">
            <v>1</v>
          </cell>
        </row>
        <row r="11">
          <cell r="C11" t="str">
            <v>NUSSTU\E0970527</v>
          </cell>
          <cell r="D11">
            <v>1</v>
          </cell>
          <cell r="F11" t="str">
            <v>NUSSTF\ryanyang</v>
          </cell>
          <cell r="G11" t="str">
            <v>Late</v>
          </cell>
          <cell r="I11" t="str">
            <v>NUSSTU\E0544177</v>
          </cell>
          <cell r="J11" t="str">
            <v>Absent</v>
          </cell>
          <cell r="L11" t="str">
            <v>NUSSTU\E0771330</v>
          </cell>
          <cell r="M11" t="str">
            <v>Late</v>
          </cell>
          <cell r="O11" t="str">
            <v>NUSSTU\E0540556</v>
          </cell>
          <cell r="P11">
            <v>1</v>
          </cell>
          <cell r="R11" t="str">
            <v>NUSSTU\E0560196</v>
          </cell>
          <cell r="S11">
            <v>1</v>
          </cell>
          <cell r="U11" t="str">
            <v>NUSSTU\E0970292</v>
          </cell>
          <cell r="V11">
            <v>1</v>
          </cell>
          <cell r="X11" t="str">
            <v>NUSSTU\E0540433</v>
          </cell>
          <cell r="Y11">
            <v>1</v>
          </cell>
          <cell r="AA11" t="str">
            <v>NUSSTU\E0958049</v>
          </cell>
          <cell r="AB11">
            <v>1</v>
          </cell>
        </row>
        <row r="12">
          <cell r="C12" t="str">
            <v>NUSSTU\E0540433</v>
          </cell>
          <cell r="D12">
            <v>1</v>
          </cell>
          <cell r="F12" t="str">
            <v>NUSSTU\E0970349</v>
          </cell>
          <cell r="G12">
            <v>1</v>
          </cell>
          <cell r="I12" t="str">
            <v>NUSSTU\E0959711</v>
          </cell>
          <cell r="J12">
            <v>1</v>
          </cell>
          <cell r="L12" t="str">
            <v>NUSSTU\E0969172</v>
          </cell>
          <cell r="M12">
            <v>1</v>
          </cell>
          <cell r="O12" t="str">
            <v>NUSSTU\E0544090</v>
          </cell>
          <cell r="P12">
            <v>1</v>
          </cell>
          <cell r="R12" t="str">
            <v>NUSSTU\E0959711</v>
          </cell>
          <cell r="S12">
            <v>1</v>
          </cell>
          <cell r="U12" t="str">
            <v>nusstu\e0425954</v>
          </cell>
          <cell r="V12" t="str">
            <v>Late</v>
          </cell>
          <cell r="X12" t="str">
            <v>NUSSTU\E0540157</v>
          </cell>
          <cell r="Y12">
            <v>1</v>
          </cell>
          <cell r="AA12" t="str">
            <v>nusstu\e0425891</v>
          </cell>
          <cell r="AB12">
            <v>1</v>
          </cell>
        </row>
        <row r="13">
          <cell r="C13" t="str">
            <v>NUSSTU\E0540157</v>
          </cell>
          <cell r="D13">
            <v>1</v>
          </cell>
          <cell r="F13" t="str">
            <v>NUSSTU\E0544001</v>
          </cell>
          <cell r="G13">
            <v>1</v>
          </cell>
          <cell r="I13" t="str">
            <v>NUSSTU\E0543427</v>
          </cell>
          <cell r="J13" t="str">
            <v>Absent</v>
          </cell>
          <cell r="L13" t="str">
            <v>NUSSTU\E0772756</v>
          </cell>
          <cell r="M13">
            <v>1</v>
          </cell>
          <cell r="O13" t="str">
            <v>NUSSTU\E0426227</v>
          </cell>
          <cell r="P13">
            <v>1</v>
          </cell>
          <cell r="R13" t="str">
            <v>nusstu\e0324439</v>
          </cell>
          <cell r="S13">
            <v>1</v>
          </cell>
          <cell r="U13" t="str">
            <v>nusstu\e0407144</v>
          </cell>
          <cell r="V13">
            <v>1</v>
          </cell>
          <cell r="X13" t="str">
            <v>nusstu\e0425954</v>
          </cell>
          <cell r="Y13">
            <v>1</v>
          </cell>
          <cell r="AA13" t="str">
            <v>NUSSTU\E0540433</v>
          </cell>
          <cell r="AB13">
            <v>1</v>
          </cell>
        </row>
        <row r="14">
          <cell r="C14" t="str">
            <v>NUSSTU\E0527273</v>
          </cell>
          <cell r="D14">
            <v>1</v>
          </cell>
          <cell r="I14" t="str">
            <v>NUSSTU\E0774739</v>
          </cell>
          <cell r="J14" t="str">
            <v>Absent</v>
          </cell>
          <cell r="L14" t="str">
            <v>NUSSTU\E0559271</v>
          </cell>
          <cell r="M14">
            <v>1</v>
          </cell>
          <cell r="P14">
            <v>1</v>
          </cell>
          <cell r="R14" t="str">
            <v>NUSSTU\E0960049</v>
          </cell>
          <cell r="S14">
            <v>1</v>
          </cell>
          <cell r="U14" t="str">
            <v>nusstu\e0415786</v>
          </cell>
          <cell r="V14">
            <v>1</v>
          </cell>
          <cell r="X14" t="str">
            <v>nusstu\e0407144</v>
          </cell>
          <cell r="Y14">
            <v>1</v>
          </cell>
          <cell r="AA14" t="str">
            <v>NUSSTU\E0540157</v>
          </cell>
          <cell r="AB14">
            <v>1</v>
          </cell>
        </row>
        <row r="15">
          <cell r="C15" t="str">
            <v>NUSSTU\E0726119</v>
          </cell>
          <cell r="D15" t="str">
            <v>Late</v>
          </cell>
          <cell r="I15" t="str">
            <v>nusstu\e0726385</v>
          </cell>
          <cell r="J15">
            <v>1</v>
          </cell>
          <cell r="L15" t="str">
            <v>NUSSTU\E0544764</v>
          </cell>
          <cell r="M15">
            <v>1</v>
          </cell>
          <cell r="O15" t="str">
            <v>nusstu\e0426248</v>
          </cell>
          <cell r="P15" t="str">
            <v>Absent</v>
          </cell>
          <cell r="R15" t="str">
            <v>NUSSTU\E0725939</v>
          </cell>
          <cell r="S15">
            <v>1</v>
          </cell>
          <cell r="X15" t="str">
            <v>nusstu\e0415786</v>
          </cell>
          <cell r="Y15">
            <v>1</v>
          </cell>
          <cell r="AA15" t="str">
            <v>NUSSTU\E0725056</v>
          </cell>
          <cell r="AB15">
            <v>1</v>
          </cell>
        </row>
        <row r="16">
          <cell r="C16" t="str">
            <v>NUSSTU\E0969172</v>
          </cell>
          <cell r="D16">
            <v>1</v>
          </cell>
          <cell r="R16" t="str">
            <v>NUSSTU\E0970292</v>
          </cell>
          <cell r="S16" t="str">
            <v>Absent*</v>
          </cell>
          <cell r="X16" t="str">
            <v>NUSSTU\E0957868</v>
          </cell>
          <cell r="Y16">
            <v>1</v>
          </cell>
          <cell r="AA16" t="str">
            <v>NUSSTU\E0959711</v>
          </cell>
          <cell r="AB16">
            <v>1</v>
          </cell>
        </row>
        <row r="17">
          <cell r="C17" t="str">
            <v>NUSSTU\E0958018</v>
          </cell>
          <cell r="D17">
            <v>1</v>
          </cell>
          <cell r="R17" t="str">
            <v>NUSSTF\ryanyang</v>
          </cell>
          <cell r="S17" t="str">
            <v>Late*</v>
          </cell>
          <cell r="X17" t="str">
            <v>NUSSTU\E0957961</v>
          </cell>
          <cell r="Y17">
            <v>1</v>
          </cell>
          <cell r="AA17" t="str">
            <v>NUSSTU\E0774616</v>
          </cell>
          <cell r="AB17">
            <v>1</v>
          </cell>
        </row>
        <row r="18">
          <cell r="C18" t="str">
            <v>nusstu\e0425954</v>
          </cell>
          <cell r="D18" t="str">
            <v>Absent*</v>
          </cell>
          <cell r="R18" t="str">
            <v>NUSSTU\E0772607</v>
          </cell>
          <cell r="S18">
            <v>1</v>
          </cell>
          <cell r="X18" t="str">
            <v>nusstu\e0726385</v>
          </cell>
          <cell r="Y18">
            <v>1</v>
          </cell>
          <cell r="AA18" t="str">
            <v>NUSSTU\E0725939</v>
          </cell>
          <cell r="AB18">
            <v>1</v>
          </cell>
        </row>
        <row r="19">
          <cell r="R19" t="str">
            <v>NUSSTU\E0725056</v>
          </cell>
          <cell r="S19">
            <v>1</v>
          </cell>
          <cell r="AA19" t="str">
            <v>NUSSTU\E0970292</v>
          </cell>
          <cell r="AB19">
            <v>1</v>
          </cell>
        </row>
        <row r="20">
          <cell r="AA20" t="str">
            <v>NUSSTU\E0540556</v>
          </cell>
          <cell r="AB20">
            <v>1</v>
          </cell>
        </row>
        <row r="21">
          <cell r="AA21" t="str">
            <v>NUSSTU\E0564192</v>
          </cell>
          <cell r="AB21">
            <v>1</v>
          </cell>
        </row>
        <row r="27">
          <cell r="C27" t="str">
            <v>NUSSTU\E0774275</v>
          </cell>
          <cell r="D27" t="str">
            <v>Withdrawn</v>
          </cell>
          <cell r="F27" t="str">
            <v>NUSSTU\E0726132</v>
          </cell>
          <cell r="G27" t="str">
            <v>Withdrawn</v>
          </cell>
          <cell r="I27" t="str">
            <v>NUSSTU\E0726038</v>
          </cell>
          <cell r="J27" t="str">
            <v>Withdrawn</v>
          </cell>
          <cell r="L27" t="str">
            <v>NUSSTU\E0970215</v>
          </cell>
          <cell r="M27" t="str">
            <v>Withdrawn</v>
          </cell>
          <cell r="O27" t="str">
            <v>NUSSTU\E0969484</v>
          </cell>
          <cell r="P27" t="str">
            <v>Withdrawn</v>
          </cell>
          <cell r="R27" t="str">
            <v>NUSSTU\E0957545</v>
          </cell>
          <cell r="S27" t="str">
            <v>Withdrawn</v>
          </cell>
          <cell r="U27" t="str">
            <v>NUSSTU\E0725043</v>
          </cell>
          <cell r="V27" t="str">
            <v>Withdrawn</v>
          </cell>
          <cell r="X27" t="str">
            <v>NUSSTU\E0969211</v>
          </cell>
          <cell r="Y27" t="str">
            <v>Withdrawn</v>
          </cell>
          <cell r="AA27" t="str">
            <v>NUSSTU\E0725335</v>
          </cell>
          <cell r="AB27" t="str">
            <v>Withdrawn</v>
          </cell>
        </row>
        <row r="28">
          <cell r="C28" t="str">
            <v>NUSSTU\E0773604</v>
          </cell>
          <cell r="D28" t="str">
            <v>Withdrawn</v>
          </cell>
          <cell r="F28" t="str">
            <v>NUSSTU\E0969484</v>
          </cell>
          <cell r="G28" t="str">
            <v>Withdrawn</v>
          </cell>
          <cell r="I28" t="str">
            <v>NUSSTU\E0725301</v>
          </cell>
          <cell r="J28" t="str">
            <v>Withdrawn</v>
          </cell>
          <cell r="L28" t="str">
            <v>NUSSTU\E0725640</v>
          </cell>
          <cell r="M28" t="str">
            <v>Withdrawn</v>
          </cell>
          <cell r="O28" t="str">
            <v>nusstu\e0324439</v>
          </cell>
          <cell r="P28" t="str">
            <v>Withdrawn</v>
          </cell>
          <cell r="R28" t="str">
            <v>NUSSTU\E0725335</v>
          </cell>
          <cell r="S28" t="str">
            <v>Withdrawn</v>
          </cell>
          <cell r="U28" t="str">
            <v>NUSSTU\E0726132</v>
          </cell>
          <cell r="V28" t="str">
            <v>Withdrawn</v>
          </cell>
          <cell r="X28" t="str">
            <v>nusstu\e0323842</v>
          </cell>
          <cell r="Y28" t="str">
            <v>Withdrawn</v>
          </cell>
          <cell r="AA28" t="str">
            <v>nusstu\e0420555</v>
          </cell>
          <cell r="AB28" t="str">
            <v>Withdrawn</v>
          </cell>
        </row>
        <row r="29">
          <cell r="C29" t="str">
            <v>nusstu\e0407144</v>
          </cell>
          <cell r="D29" t="str">
            <v>Withdrawn</v>
          </cell>
          <cell r="I29" t="str">
            <v>NUSSTU\E0958018</v>
          </cell>
          <cell r="J29" t="str">
            <v>Withdrawn</v>
          </cell>
          <cell r="L29" t="str">
            <v>NUSSTU\E0773866</v>
          </cell>
          <cell r="M29" t="str">
            <v>Withdrawn</v>
          </cell>
          <cell r="O29" t="str">
            <v>NUSSTU\E0969211</v>
          </cell>
          <cell r="P29" t="str">
            <v>Withdrawn</v>
          </cell>
          <cell r="R29" t="str">
            <v>NUSSTU\E0957868</v>
          </cell>
          <cell r="S29" t="str">
            <v>Withdrawn</v>
          </cell>
          <cell r="U29" t="str">
            <v>NUSSTU\E0725640</v>
          </cell>
          <cell r="V29" t="str">
            <v>Withdrawn</v>
          </cell>
          <cell r="X29" t="str">
            <v>NUSSTU\E0527273</v>
          </cell>
          <cell r="Y29" t="str">
            <v>Withdrawn</v>
          </cell>
          <cell r="AA29" t="str">
            <v>NUSSTU\E0544177</v>
          </cell>
          <cell r="AB29" t="str">
            <v>Withdrawn</v>
          </cell>
        </row>
        <row r="30">
          <cell r="L30" t="str">
            <v>NUSSTU\E0774558</v>
          </cell>
          <cell r="M30" t="str">
            <v>Withdrawn</v>
          </cell>
          <cell r="R30" t="str">
            <v>NUSSTU\E0957961</v>
          </cell>
          <cell r="S30" t="str">
            <v>Withdrawn</v>
          </cell>
          <cell r="U30" t="str">
            <v>NUSSTU\E0774558</v>
          </cell>
          <cell r="V30" t="str">
            <v>Withdrawn</v>
          </cell>
          <cell r="X30" t="str">
            <v>nusstu\e0324439</v>
          </cell>
          <cell r="Y30" t="str">
            <v>Withdrawn</v>
          </cell>
          <cell r="AA30" t="str">
            <v>NUSSTU\E0958018</v>
          </cell>
          <cell r="AB30" t="str">
            <v>Withdrawn</v>
          </cell>
        </row>
        <row r="31">
          <cell r="L31" t="str">
            <v>NUSSTU\E0544151</v>
          </cell>
          <cell r="M31" t="str">
            <v>Withdrawn</v>
          </cell>
          <cell r="R31" t="str">
            <v>NUSSTU\E0969211</v>
          </cell>
          <cell r="S31" t="str">
            <v>Withdrawn</v>
          </cell>
          <cell r="U31" t="str">
            <v>NUSSTU\E0544151</v>
          </cell>
          <cell r="V31" t="str">
            <v>Withdrawn</v>
          </cell>
          <cell r="X31" t="str">
            <v>NUSSTU\E0960049</v>
          </cell>
          <cell r="Y31" t="str">
            <v>Withdrawn</v>
          </cell>
          <cell r="AA31" t="str">
            <v>NUSSTU\E0774086</v>
          </cell>
          <cell r="AB31" t="str">
            <v>Withdrawn</v>
          </cell>
        </row>
        <row r="32">
          <cell r="L32" t="str">
            <v>NUSSTU\E0544001</v>
          </cell>
          <cell r="M32" t="str">
            <v>Withdrawn</v>
          </cell>
          <cell r="R32" t="str">
            <v>NUSSTU\e0638948</v>
          </cell>
          <cell r="S32" t="str">
            <v>Withdrawn</v>
          </cell>
          <cell r="U32" t="str">
            <v>NUSSTU\E0960049</v>
          </cell>
          <cell r="V32" t="str">
            <v>Withdrawn</v>
          </cell>
          <cell r="X32" t="str">
            <v>NUSSTU\E0544001</v>
          </cell>
          <cell r="Y32" t="str">
            <v>Withdrawn</v>
          </cell>
        </row>
        <row r="33">
          <cell r="R33" t="str">
            <v>NUSSTU\E0544177</v>
          </cell>
          <cell r="S33" t="str">
            <v>Withdrawn</v>
          </cell>
          <cell r="U33" t="str">
            <v>NUSSTU\E1036297</v>
          </cell>
          <cell r="V33" t="str">
            <v>Withdrawn</v>
          </cell>
        </row>
        <row r="34">
          <cell r="U34" t="str">
            <v>NUSSTU\E0773866</v>
          </cell>
          <cell r="V34" t="str">
            <v>Withdrawn</v>
          </cell>
        </row>
        <row r="35">
          <cell r="U35" t="str">
            <v>NUSSTU\E0969172</v>
          </cell>
          <cell r="V35" t="str">
            <v>Withdrawn</v>
          </cell>
        </row>
      </sheetData>
      <sheetData sheetId="4">
        <row r="5">
          <cell r="C5" t="str">
            <v>NUSSTU\E0540433</v>
          </cell>
          <cell r="D5">
            <v>1</v>
          </cell>
          <cell r="F5" t="str">
            <v>NUSSTU\E0560196</v>
          </cell>
          <cell r="G5">
            <v>1</v>
          </cell>
          <cell r="I5" t="str">
            <v>NUSSTU\E0726162</v>
          </cell>
          <cell r="J5">
            <v>1</v>
          </cell>
          <cell r="L5" t="str">
            <v>NUSSTU\E0748500</v>
          </cell>
          <cell r="M5">
            <v>1</v>
          </cell>
          <cell r="O5" t="str">
            <v>NUSSTU\E0540433</v>
          </cell>
          <cell r="P5">
            <v>1</v>
          </cell>
          <cell r="R5" t="str">
            <v>NUSSTU\E0960049</v>
          </cell>
          <cell r="U5" t="str">
            <v>NUSSTU\E0540433</v>
          </cell>
          <cell r="V5">
            <v>1</v>
          </cell>
        </row>
        <row r="6">
          <cell r="C6" t="str">
            <v>NUSSTU\E0540060</v>
          </cell>
          <cell r="D6">
            <v>1</v>
          </cell>
          <cell r="F6" t="str">
            <v>NUSSTU\E0748500</v>
          </cell>
          <cell r="G6" t="str">
            <v>Late</v>
          </cell>
          <cell r="I6" t="str">
            <v>NUSSTU\E0873861</v>
          </cell>
          <cell r="J6" t="str">
            <v>Late</v>
          </cell>
          <cell r="L6" t="str">
            <v>NUSSTU\E0959758</v>
          </cell>
          <cell r="M6" t="str">
            <v>Absent*</v>
          </cell>
          <cell r="O6" t="str">
            <v>NUSSTU\E0540060</v>
          </cell>
          <cell r="P6">
            <v>1</v>
          </cell>
          <cell r="R6" t="str">
            <v>NUSSTU\E0725640</v>
          </cell>
          <cell r="U6" t="str">
            <v>NUSSTU\E0540060</v>
          </cell>
          <cell r="V6">
            <v>1</v>
          </cell>
        </row>
        <row r="7">
          <cell r="C7" t="str">
            <v>NUSSTU\E0969084</v>
          </cell>
          <cell r="D7">
            <v>1</v>
          </cell>
          <cell r="F7" t="str">
            <v>NUSSTU\E0544017</v>
          </cell>
          <cell r="G7">
            <v>1</v>
          </cell>
          <cell r="I7" t="str">
            <v>NUSSTU\E1100335</v>
          </cell>
          <cell r="J7">
            <v>1</v>
          </cell>
          <cell r="L7" t="str">
            <v>NUSSTU\E0774670</v>
          </cell>
          <cell r="M7">
            <v>1</v>
          </cell>
          <cell r="O7" t="str">
            <v>NUSSTU\E0772600</v>
          </cell>
          <cell r="P7" t="str">
            <v>Absent*</v>
          </cell>
          <cell r="U7" t="str">
            <v>NUSSTU\E0540157</v>
          </cell>
          <cell r="V7">
            <v>1</v>
          </cell>
        </row>
        <row r="8">
          <cell r="C8" t="str">
            <v>NUSSTU\E0970331</v>
          </cell>
          <cell r="D8">
            <v>1</v>
          </cell>
          <cell r="F8" t="str">
            <v>NUSSTU\E0538443</v>
          </cell>
          <cell r="G8">
            <v>1</v>
          </cell>
          <cell r="I8" t="str">
            <v>NUSSTU\E0960049</v>
          </cell>
          <cell r="J8">
            <v>1</v>
          </cell>
          <cell r="L8" t="str">
            <v>NUSSTU\E0527273</v>
          </cell>
          <cell r="M8">
            <v>1</v>
          </cell>
          <cell r="O8" t="str">
            <v>NUSSTU\E0540146</v>
          </cell>
          <cell r="P8">
            <v>1</v>
          </cell>
          <cell r="U8" t="str">
            <v>NUSSTU\E0560196</v>
          </cell>
          <cell r="V8">
            <v>1</v>
          </cell>
        </row>
        <row r="9">
          <cell r="C9" t="str">
            <v>NUSSTU\E0540157</v>
          </cell>
          <cell r="D9">
            <v>1</v>
          </cell>
          <cell r="F9" t="str">
            <v>NUSSTU\E0774670</v>
          </cell>
          <cell r="G9">
            <v>1</v>
          </cell>
          <cell r="I9" t="str">
            <v>NUSSTU\E0772600</v>
          </cell>
          <cell r="J9">
            <v>1</v>
          </cell>
          <cell r="L9" t="str">
            <v>NUSSTU\E0773449</v>
          </cell>
          <cell r="M9">
            <v>1</v>
          </cell>
          <cell r="O9" t="str">
            <v>NUSSTU\E0967841</v>
          </cell>
          <cell r="P9">
            <v>1</v>
          </cell>
          <cell r="R9" t="str">
            <v>NUSSTU\E0544090</v>
          </cell>
          <cell r="U9" t="str">
            <v>NUSSTU\E0726385</v>
          </cell>
          <cell r="V9">
            <v>1</v>
          </cell>
        </row>
        <row r="10">
          <cell r="C10" t="str">
            <v>NUSSTU\E0873861</v>
          </cell>
          <cell r="D10" t="str">
            <v>Late</v>
          </cell>
          <cell r="F10" t="str">
            <v>NUSSTU\E0527273</v>
          </cell>
          <cell r="G10">
            <v>1</v>
          </cell>
          <cell r="I10" t="str">
            <v>NUSSTU\E0959758</v>
          </cell>
          <cell r="J10">
            <v>1</v>
          </cell>
          <cell r="L10" t="str">
            <v>NUSSTU\E0726132</v>
          </cell>
          <cell r="M10">
            <v>1</v>
          </cell>
          <cell r="O10" t="str">
            <v>NUSSTU\E0970263</v>
          </cell>
          <cell r="P10">
            <v>1</v>
          </cell>
          <cell r="R10" t="str">
            <v>nusstu\e0559826</v>
          </cell>
          <cell r="U10" t="str">
            <v>NUSSTU\E0544017</v>
          </cell>
          <cell r="V10" t="str">
            <v>Absent</v>
          </cell>
        </row>
        <row r="11">
          <cell r="C11" t="str">
            <v>NUSSTU\E0960049</v>
          </cell>
          <cell r="D11">
            <v>1</v>
          </cell>
          <cell r="F11" t="str">
            <v>NUSSTU\E0773449</v>
          </cell>
          <cell r="G11">
            <v>1</v>
          </cell>
          <cell r="I11" t="str">
            <v>NUSSTU\E0559271</v>
          </cell>
          <cell r="J11">
            <v>1</v>
          </cell>
          <cell r="L11" t="str">
            <v>nusstu\e0005037</v>
          </cell>
          <cell r="M11">
            <v>1</v>
          </cell>
          <cell r="O11" t="str">
            <v>nusstu\e0005037</v>
          </cell>
          <cell r="P11">
            <v>1</v>
          </cell>
          <cell r="R11" t="str">
            <v>nusstu\e0543947</v>
          </cell>
          <cell r="U11" t="str">
            <v>NUSSTU\E0538443</v>
          </cell>
          <cell r="V11">
            <v>1</v>
          </cell>
        </row>
        <row r="12">
          <cell r="C12" t="str">
            <v>NUSSTU\E0540146</v>
          </cell>
          <cell r="D12" t="str">
            <v>Late</v>
          </cell>
          <cell r="F12" t="str">
            <v>NUSSTU\E0726132</v>
          </cell>
          <cell r="G12">
            <v>1</v>
          </cell>
          <cell r="I12" t="str">
            <v>nusstu\e0425645</v>
          </cell>
          <cell r="J12">
            <v>1</v>
          </cell>
          <cell r="L12" t="str">
            <v>nusstu\e0425652</v>
          </cell>
          <cell r="M12">
            <v>1</v>
          </cell>
          <cell r="O12" t="str">
            <v>nusstu\e0425954</v>
          </cell>
          <cell r="P12">
            <v>1</v>
          </cell>
          <cell r="R12" t="str">
            <v>nusstu\e0556548</v>
          </cell>
          <cell r="U12" t="str">
            <v>NUSSTU\E0540146</v>
          </cell>
          <cell r="V12">
            <v>1</v>
          </cell>
        </row>
        <row r="13">
          <cell r="C13" t="str">
            <v>NUSSTF\lumyw</v>
          </cell>
          <cell r="D13">
            <v>1</v>
          </cell>
          <cell r="F13" t="str">
            <v>NUSSTU\E0958300</v>
          </cell>
          <cell r="G13" t="str">
            <v>Absent</v>
          </cell>
          <cell r="I13" t="str">
            <v>nusstu\e0425652</v>
          </cell>
          <cell r="J13">
            <v>1</v>
          </cell>
          <cell r="L13" t="str">
            <v>NUSSTU\E1100335</v>
          </cell>
          <cell r="M13">
            <v>1</v>
          </cell>
          <cell r="O13" t="str">
            <v>NUSSTU\E0773797</v>
          </cell>
          <cell r="P13" t="str">
            <v>Absent*</v>
          </cell>
          <cell r="R13" t="str">
            <v>nusstu\e0556219</v>
          </cell>
          <cell r="U13" t="str">
            <v>NUSSTU\E0726132</v>
          </cell>
          <cell r="V13">
            <v>1</v>
          </cell>
        </row>
        <row r="14">
          <cell r="C14" t="str">
            <v>NUSSTU\E0540556</v>
          </cell>
          <cell r="D14">
            <v>1</v>
          </cell>
          <cell r="F14" t="str">
            <v>nusstu\e0005037</v>
          </cell>
          <cell r="G14">
            <v>1</v>
          </cell>
          <cell r="I14" t="str">
            <v>NUSSTU\E0544764</v>
          </cell>
          <cell r="J14">
            <v>1</v>
          </cell>
          <cell r="L14" t="str">
            <v>NUSSTU\E0725640</v>
          </cell>
          <cell r="M14">
            <v>1</v>
          </cell>
          <cell r="O14" t="str">
            <v>nusstu\E0860597</v>
          </cell>
          <cell r="P14">
            <v>1</v>
          </cell>
          <cell r="R14" t="str">
            <v>nusstu\e0580054</v>
          </cell>
          <cell r="U14" t="str">
            <v>NUSSTU\E0969336</v>
          </cell>
          <cell r="V14">
            <v>1</v>
          </cell>
        </row>
        <row r="15">
          <cell r="C15" t="str">
            <v>NUSSTU\E0775609</v>
          </cell>
          <cell r="D15">
            <v>1</v>
          </cell>
          <cell r="F15" t="str">
            <v>NUSSTU\E0725640</v>
          </cell>
          <cell r="G15">
            <v>1</v>
          </cell>
          <cell r="I15" t="str">
            <v>NUSSTU\E0967841</v>
          </cell>
          <cell r="J15">
            <v>1</v>
          </cell>
          <cell r="L15" t="str">
            <v>nusstu\e0725215</v>
          </cell>
          <cell r="M15">
            <v>1</v>
          </cell>
          <cell r="O15" t="str">
            <v>nusstu\E0725369</v>
          </cell>
          <cell r="P15">
            <v>1</v>
          </cell>
          <cell r="R15" t="str">
            <v>nusstu\e0005037</v>
          </cell>
          <cell r="U15" t="str">
            <v>nusstu\e0962965</v>
          </cell>
          <cell r="V15">
            <v>1</v>
          </cell>
        </row>
        <row r="16">
          <cell r="C16" t="str">
            <v>NUSSTU\E0969869</v>
          </cell>
          <cell r="D16">
            <v>1</v>
          </cell>
          <cell r="F16" t="str">
            <v>nusstu\e0425954</v>
          </cell>
          <cell r="G16">
            <v>1</v>
          </cell>
          <cell r="I16" t="str">
            <v>NUSSTU\E0970263</v>
          </cell>
          <cell r="J16">
            <v>1</v>
          </cell>
          <cell r="L16" t="str">
            <v>nusstu\e0552298</v>
          </cell>
          <cell r="M16">
            <v>1</v>
          </cell>
          <cell r="O16" t="str">
            <v>NUSSTU\E0564353</v>
          </cell>
          <cell r="P16">
            <v>1</v>
          </cell>
          <cell r="R16" t="str">
            <v>nusstu\e0774935</v>
          </cell>
        </row>
        <row r="17">
          <cell r="I17" t="str">
            <v>NUSSTU\E0771330</v>
          </cell>
          <cell r="J17" t="str">
            <v>Absent</v>
          </cell>
          <cell r="L17" t="str">
            <v>nusstu\e0544454</v>
          </cell>
          <cell r="M17">
            <v>1</v>
          </cell>
          <cell r="R17" t="str">
            <v>NUSSTU\E0527273</v>
          </cell>
        </row>
        <row r="18">
          <cell r="I18" t="str">
            <v>NUSSTU\E0969484</v>
          </cell>
          <cell r="J18">
            <v>1</v>
          </cell>
          <cell r="L18" t="str">
            <v>nusstu\e0937176</v>
          </cell>
          <cell r="M18">
            <v>1</v>
          </cell>
          <cell r="R18" t="str">
            <v>nusstu\e0774904</v>
          </cell>
        </row>
        <row r="19">
          <cell r="I19" t="str">
            <v>NUSSTU\E0969869</v>
          </cell>
          <cell r="J19">
            <v>1</v>
          </cell>
          <cell r="L19" t="str">
            <v>nusstu\e0325044</v>
          </cell>
          <cell r="M19">
            <v>1</v>
          </cell>
          <cell r="R19" t="str">
            <v>nusstu\e0962965</v>
          </cell>
        </row>
        <row r="20">
          <cell r="I20" t="str">
            <v>NUSSTU\E0725640</v>
          </cell>
          <cell r="J20">
            <v>1</v>
          </cell>
          <cell r="L20" t="str">
            <v>NUSSTU\E0726385</v>
          </cell>
          <cell r="M20">
            <v>1</v>
          </cell>
        </row>
        <row r="21">
          <cell r="I21" t="str">
            <v>NUSSTU\E0564353</v>
          </cell>
          <cell r="J21">
            <v>1</v>
          </cell>
        </row>
        <row r="27">
          <cell r="C27" t="str">
            <v>NUSSTU\E0959711</v>
          </cell>
          <cell r="D27" t="str">
            <v>Withdrawn</v>
          </cell>
          <cell r="F27" t="str">
            <v>nusstu\e0426227</v>
          </cell>
          <cell r="G27" t="str">
            <v>Withdrawn</v>
          </cell>
          <cell r="I27" t="str">
            <v>NUSSTU\E0544090</v>
          </cell>
          <cell r="J27" t="str">
            <v>Withdrawn</v>
          </cell>
          <cell r="L27" t="str">
            <v>NUSSTU\E0544090</v>
          </cell>
          <cell r="M27" t="str">
            <v>Withdrawn</v>
          </cell>
          <cell r="O27" t="str">
            <v>NUSSTU\E0969084</v>
          </cell>
          <cell r="P27" t="str">
            <v>Withdrawn</v>
          </cell>
          <cell r="U27" t="str">
            <v>NUSSTU\E0726162</v>
          </cell>
          <cell r="V27" t="str">
            <v>Withdrawn</v>
          </cell>
        </row>
        <row r="28">
          <cell r="C28" t="str">
            <v>NUSSTU\E0540877</v>
          </cell>
          <cell r="D28" t="str">
            <v>Withdrawn</v>
          </cell>
          <cell r="F28" t="str">
            <v>NUSSTU\E0775609</v>
          </cell>
          <cell r="G28" t="str">
            <v>Withdrawn</v>
          </cell>
          <cell r="I28" t="str">
            <v>NUSSTU\E0959711</v>
          </cell>
          <cell r="J28" t="str">
            <v>Withdrawn</v>
          </cell>
          <cell r="L28" t="str">
            <v>NUSSTU\E0958300</v>
          </cell>
          <cell r="M28" t="str">
            <v>Withdrawn</v>
          </cell>
          <cell r="O28" t="str">
            <v>NUSSTU\E0540157</v>
          </cell>
          <cell r="P28" t="str">
            <v>Withdrawn</v>
          </cell>
          <cell r="U28" t="str">
            <v>NUSSTU\E0540877</v>
          </cell>
          <cell r="V28" t="str">
            <v>Withdrawn</v>
          </cell>
        </row>
        <row r="29">
          <cell r="F29" t="str">
            <v>NUSSTF\lumyw</v>
          </cell>
          <cell r="G29" t="str">
            <v>Withdrawn</v>
          </cell>
          <cell r="I29" t="str">
            <v>NUSSTU\E0544017</v>
          </cell>
          <cell r="J29" t="str">
            <v>Withdrawn</v>
          </cell>
          <cell r="L29" t="str">
            <v>NUSSTF\lumyw</v>
          </cell>
          <cell r="M29" t="str">
            <v>Withdrawn</v>
          </cell>
          <cell r="O29" t="str">
            <v>NUSSTU\E0748500</v>
          </cell>
          <cell r="P29" t="str">
            <v>Withdrawn</v>
          </cell>
          <cell r="U29" t="str">
            <v>NUSSTU\E0772600</v>
          </cell>
          <cell r="V29" t="str">
            <v>Withdrawn</v>
          </cell>
        </row>
        <row r="30">
          <cell r="I30" t="str">
            <v>NUSSTU\E0538443</v>
          </cell>
          <cell r="J30" t="str">
            <v>Withdrawn</v>
          </cell>
          <cell r="O30" t="str">
            <v>nusstu\e0425645</v>
          </cell>
          <cell r="P30" t="str">
            <v>Withdrawn</v>
          </cell>
          <cell r="U30" t="str">
            <v>NUSSTU\E0967841</v>
          </cell>
          <cell r="V30" t="str">
            <v>Withdrawn</v>
          </cell>
        </row>
        <row r="31">
          <cell r="I31" t="str">
            <v>nusstu\e0426227</v>
          </cell>
          <cell r="J31" t="str">
            <v>Withdrawn</v>
          </cell>
          <cell r="O31" t="str">
            <v>nusstu\e0425652</v>
          </cell>
          <cell r="P31" t="str">
            <v>Withdrawn</v>
          </cell>
          <cell r="U31" t="str">
            <v>nusstu\e0426227</v>
          </cell>
          <cell r="V31" t="str">
            <v>Withdrawn</v>
          </cell>
        </row>
        <row r="32">
          <cell r="I32" t="str">
            <v>NUSSTU\E0957372</v>
          </cell>
          <cell r="J32" t="str">
            <v>Withdrawn</v>
          </cell>
          <cell r="O32" t="str">
            <v>NUSSTU\E0774670</v>
          </cell>
          <cell r="P32" t="str">
            <v>Withdrawn</v>
          </cell>
          <cell r="U32" t="str">
            <v>NUSSTU\E0970263</v>
          </cell>
          <cell r="V32" t="str">
            <v>Withdrawn</v>
          </cell>
        </row>
        <row r="33">
          <cell r="I33" t="str">
            <v>NUSSTU\E0775609</v>
          </cell>
          <cell r="J33" t="str">
            <v>Withdrawn</v>
          </cell>
          <cell r="O33" t="str">
            <v>NUSSTU\E0958300</v>
          </cell>
          <cell r="P33" t="str">
            <v>Withdrawn</v>
          </cell>
          <cell r="U33" t="str">
            <v>nusstu\e0425954</v>
          </cell>
          <cell r="V33" t="str">
            <v>Withdrawn</v>
          </cell>
        </row>
        <row r="34">
          <cell r="I34" t="str">
            <v>NUSSTU\E0773797</v>
          </cell>
          <cell r="J34" t="str">
            <v>Withdrawn</v>
          </cell>
          <cell r="O34" t="str">
            <v>NUSSTU\E0699689</v>
          </cell>
          <cell r="P34" t="str">
            <v>Withdrawn</v>
          </cell>
          <cell r="U34" t="str">
            <v>NUSSTU\E0773797</v>
          </cell>
          <cell r="V34" t="str">
            <v>Withdrawn</v>
          </cell>
        </row>
        <row r="35">
          <cell r="O35" t="str">
            <v>NUSSTU\E0773449</v>
          </cell>
          <cell r="P35" t="str">
            <v>Withdrawn</v>
          </cell>
          <cell r="U35" t="str">
            <v>NUSSTU\E0699689</v>
          </cell>
          <cell r="V35" t="str">
            <v>Withdrawn</v>
          </cell>
        </row>
        <row r="36">
          <cell r="O36" t="str">
            <v>NUSSTU\E0725640</v>
          </cell>
          <cell r="P36" t="str">
            <v>Withdrawn</v>
          </cell>
        </row>
      </sheetData>
      <sheetData sheetId="5">
        <row r="5">
          <cell r="C5" t="str">
            <v>NUSSTU\E0726132</v>
          </cell>
          <cell r="D5">
            <v>1</v>
          </cell>
          <cell r="F5" t="str">
            <v>NUSSTU\E0773568</v>
          </cell>
          <cell r="G5">
            <v>1</v>
          </cell>
          <cell r="I5" t="str">
            <v>NUSSTU\E0726338</v>
          </cell>
          <cell r="J5">
            <v>1</v>
          </cell>
          <cell r="O5" t="str">
            <v>NUSSTU\E0773568</v>
          </cell>
          <cell r="P5">
            <v>1</v>
          </cell>
          <cell r="R5" t="str">
            <v>NUSSTU\E1062162</v>
          </cell>
          <cell r="S5">
            <v>1</v>
          </cell>
          <cell r="U5" t="str">
            <v>NUSSTU\E0726132</v>
          </cell>
          <cell r="V5">
            <v>1</v>
          </cell>
        </row>
        <row r="6">
          <cell r="C6" t="str">
            <v>NUSSTU\e0638948</v>
          </cell>
          <cell r="D6">
            <v>1</v>
          </cell>
          <cell r="F6" t="str">
            <v>NUSSTU\E0538443</v>
          </cell>
          <cell r="G6">
            <v>1</v>
          </cell>
          <cell r="I6" t="str">
            <v>NUSSTU\E0544090</v>
          </cell>
          <cell r="J6">
            <v>1</v>
          </cell>
          <cell r="O6" t="str">
            <v>NUSSTU\E0538443</v>
          </cell>
          <cell r="P6">
            <v>1</v>
          </cell>
          <cell r="R6" t="str">
            <v>NUSSTU\E0556184</v>
          </cell>
          <cell r="S6">
            <v>1</v>
          </cell>
          <cell r="U6" t="str">
            <v>NUSSTU\E0540433</v>
          </cell>
          <cell r="V6">
            <v>1</v>
          </cell>
        </row>
        <row r="7">
          <cell r="C7" t="str">
            <v>NUSSTU\E0773052</v>
          </cell>
          <cell r="D7">
            <v>1</v>
          </cell>
          <cell r="F7" t="str">
            <v>NUSSTU\E0556184</v>
          </cell>
          <cell r="G7">
            <v>1</v>
          </cell>
          <cell r="I7" t="str">
            <v>NUSSTU\E1062162</v>
          </cell>
          <cell r="J7">
            <v>1</v>
          </cell>
          <cell r="O7" t="str">
            <v>NUSSTU\E0725301</v>
          </cell>
          <cell r="P7">
            <v>1</v>
          </cell>
          <cell r="R7" t="str">
            <v>NUSSTU\E0968993</v>
          </cell>
          <cell r="S7">
            <v>1</v>
          </cell>
          <cell r="U7" t="str">
            <v>NUSSTU\E0540146</v>
          </cell>
          <cell r="V7">
            <v>1</v>
          </cell>
        </row>
        <row r="8">
          <cell r="C8" t="str">
            <v>NUSSTU\E1100841</v>
          </cell>
          <cell r="D8">
            <v>1</v>
          </cell>
          <cell r="F8" t="str">
            <v>NUSSTU\E0774086</v>
          </cell>
          <cell r="G8">
            <v>1</v>
          </cell>
          <cell r="I8" t="str">
            <v>nusstu\e0420625</v>
          </cell>
          <cell r="J8" t="str">
            <v>Absent*</v>
          </cell>
          <cell r="O8" t="str">
            <v>NUSSTU\E0726038</v>
          </cell>
          <cell r="P8">
            <v>1</v>
          </cell>
          <cell r="R8" t="str">
            <v>NUSSTU\E0968623</v>
          </cell>
          <cell r="S8" t="str">
            <v>Late</v>
          </cell>
          <cell r="U8" t="str">
            <v>NUSSTU\E1100841</v>
          </cell>
          <cell r="V8">
            <v>1</v>
          </cell>
        </row>
        <row r="9">
          <cell r="C9" t="str">
            <v>nusstu\e0005037</v>
          </cell>
          <cell r="D9">
            <v>1</v>
          </cell>
          <cell r="F9" t="str">
            <v>NUSSTU\E0726325</v>
          </cell>
          <cell r="G9">
            <v>1</v>
          </cell>
          <cell r="I9" t="str">
            <v>NUSSTU\E0556184</v>
          </cell>
          <cell r="J9">
            <v>1</v>
          </cell>
          <cell r="O9" t="str">
            <v>NUSSTU\E0540433</v>
          </cell>
          <cell r="P9">
            <v>1</v>
          </cell>
          <cell r="R9" t="str">
            <v>NUSSTU\E0726385</v>
          </cell>
          <cell r="S9">
            <v>1</v>
          </cell>
          <cell r="U9" t="str">
            <v>NUSSTU\E0726385</v>
          </cell>
          <cell r="V9">
            <v>1</v>
          </cell>
        </row>
        <row r="10">
          <cell r="C10" t="str">
            <v>NUSSTU\E0726102</v>
          </cell>
          <cell r="D10">
            <v>1</v>
          </cell>
          <cell r="F10" t="str">
            <v>NUSSTU\E1103328</v>
          </cell>
          <cell r="G10">
            <v>1</v>
          </cell>
          <cell r="I10" t="str">
            <v>NUSSTU\E0968993</v>
          </cell>
          <cell r="J10">
            <v>1</v>
          </cell>
          <cell r="O10" t="str">
            <v>NUSSTU\E0969084</v>
          </cell>
          <cell r="P10">
            <v>1</v>
          </cell>
          <cell r="R10" t="str">
            <v>NUSSTU\E0005037</v>
          </cell>
          <cell r="S10">
            <v>1</v>
          </cell>
          <cell r="U10" t="str">
            <v>NUSSTU\E0527273</v>
          </cell>
          <cell r="V10">
            <v>1</v>
          </cell>
        </row>
        <row r="11">
          <cell r="C11" t="str">
            <v>NUSSTU\E0952375</v>
          </cell>
          <cell r="D11">
            <v>1</v>
          </cell>
          <cell r="F11" t="str">
            <v>NUSSTU\E0544017</v>
          </cell>
          <cell r="G11">
            <v>1</v>
          </cell>
          <cell r="I11" t="str">
            <v>NUSSTU\E0726385</v>
          </cell>
          <cell r="J11">
            <v>1</v>
          </cell>
          <cell r="O11" t="str">
            <v>NUSSTU\E0540146</v>
          </cell>
          <cell r="P11">
            <v>1</v>
          </cell>
          <cell r="R11" t="str">
            <v>NUSSTU\E0970250</v>
          </cell>
          <cell r="S11" t="str">
            <v>Late</v>
          </cell>
          <cell r="U11" t="str">
            <v>NUSSTU\E0540157</v>
          </cell>
          <cell r="V11">
            <v>1</v>
          </cell>
        </row>
        <row r="12">
          <cell r="C12" t="str">
            <v>nusstu\e0425748</v>
          </cell>
          <cell r="D12">
            <v>1</v>
          </cell>
          <cell r="F12" t="str">
            <v>NUSSTU\E0543457</v>
          </cell>
          <cell r="G12">
            <v>1</v>
          </cell>
          <cell r="I12" t="str">
            <v>NUSSTU\E0968623</v>
          </cell>
          <cell r="J12" t="str">
            <v>Absent</v>
          </cell>
          <cell r="O12" t="str">
            <v>NUSSTU\E0726325</v>
          </cell>
          <cell r="P12">
            <v>1</v>
          </cell>
          <cell r="R12" t="str">
            <v>NUSSTU\E0772657</v>
          </cell>
          <cell r="S12" t="str">
            <v>Absent</v>
          </cell>
          <cell r="U12" t="str">
            <v>NUSSTU\E0540060</v>
          </cell>
          <cell r="V12">
            <v>1</v>
          </cell>
        </row>
        <row r="13">
          <cell r="C13" t="str">
            <v>nusstu\e0425954</v>
          </cell>
          <cell r="D13">
            <v>1</v>
          </cell>
          <cell r="F13" t="str">
            <v>NUSSTU\E0725335</v>
          </cell>
          <cell r="G13">
            <v>1</v>
          </cell>
          <cell r="I13" t="str">
            <v>NUSSTU\E0968157</v>
          </cell>
          <cell r="J13">
            <v>1</v>
          </cell>
          <cell r="O13" t="str">
            <v>NUSSTU\E0959297</v>
          </cell>
          <cell r="P13">
            <v>1</v>
          </cell>
          <cell r="R13" t="str">
            <v>NUSSTU\E0969619</v>
          </cell>
          <cell r="S13" t="str">
            <v>Late</v>
          </cell>
          <cell r="U13" t="str">
            <v>NUSSTU\E0952375</v>
          </cell>
          <cell r="V13">
            <v>1</v>
          </cell>
        </row>
        <row r="14">
          <cell r="C14" t="str">
            <v>NUSSTU\E0860597</v>
          </cell>
          <cell r="D14" t="str">
            <v>Absent</v>
          </cell>
          <cell r="F14" t="str">
            <v>NUSSTU\E0959711</v>
          </cell>
          <cell r="G14">
            <v>1</v>
          </cell>
          <cell r="I14" t="str">
            <v>nusstu\e0005037</v>
          </cell>
          <cell r="J14" t="str">
            <v>Late</v>
          </cell>
          <cell r="O14" t="str">
            <v>NUSSTU\E0544017</v>
          </cell>
          <cell r="P14">
            <v>1</v>
          </cell>
          <cell r="R14" t="str">
            <v>NUSSTU\E0415736</v>
          </cell>
          <cell r="S14" t="str">
            <v>Absent</v>
          </cell>
          <cell r="U14" t="str">
            <v>NUSSTU\E0425748</v>
          </cell>
          <cell r="V14">
            <v>1</v>
          </cell>
        </row>
        <row r="15">
          <cell r="C15" t="str">
            <v>nusstu\e0420436</v>
          </cell>
          <cell r="D15">
            <v>1</v>
          </cell>
          <cell r="F15" t="str">
            <v>NUSSTU\E0527273</v>
          </cell>
          <cell r="G15">
            <v>1</v>
          </cell>
          <cell r="I15" t="str">
            <v>nusstu\e0424921</v>
          </cell>
          <cell r="J15" t="str">
            <v>Absent*</v>
          </cell>
          <cell r="O15" t="str">
            <v>NUSSTU\E0527273</v>
          </cell>
          <cell r="P15">
            <v>1</v>
          </cell>
          <cell r="R15" t="str">
            <v>NUSSTU\E1115968</v>
          </cell>
          <cell r="S15" t="str">
            <v>Absent*</v>
          </cell>
          <cell r="U15" t="str">
            <v>NUSSTU\E0425954</v>
          </cell>
          <cell r="V15">
            <v>1</v>
          </cell>
        </row>
        <row r="16">
          <cell r="C16" t="str">
            <v>NUSSTU\E0958542</v>
          </cell>
          <cell r="D16">
            <v>1</v>
          </cell>
          <cell r="F16" t="str">
            <v>NUSSTU\E0772600</v>
          </cell>
          <cell r="G16">
            <v>1</v>
          </cell>
          <cell r="I16" t="str">
            <v>NUSSTU\E0772657</v>
          </cell>
          <cell r="J16">
            <v>1</v>
          </cell>
          <cell r="O16" t="str">
            <v>NUSSTU\E0540157</v>
          </cell>
          <cell r="P16">
            <v>1</v>
          </cell>
          <cell r="R16" t="str">
            <v>NUSSTU\E0543947</v>
          </cell>
          <cell r="S16">
            <v>1</v>
          </cell>
          <cell r="U16" t="str">
            <v>NUSSTU\E0960049</v>
          </cell>
          <cell r="V16">
            <v>1</v>
          </cell>
        </row>
        <row r="17">
          <cell r="C17" t="str">
            <v>NUSSTU\E1032436</v>
          </cell>
          <cell r="D17">
            <v>1</v>
          </cell>
          <cell r="F17" t="str">
            <v>NUSSTU\E0937176</v>
          </cell>
          <cell r="G17">
            <v>1</v>
          </cell>
          <cell r="I17" t="str">
            <v>NUSSTU\E0970250</v>
          </cell>
          <cell r="J17">
            <v>1</v>
          </cell>
          <cell r="O17" t="str">
            <v>NUSSTU\E0540060</v>
          </cell>
          <cell r="P17">
            <v>1</v>
          </cell>
          <cell r="R17" t="str">
            <v>NUSSTU\E0420436</v>
          </cell>
          <cell r="S17">
            <v>1</v>
          </cell>
        </row>
        <row r="18">
          <cell r="C18" t="str">
            <v>NUSSTU\E0959758</v>
          </cell>
          <cell r="D18">
            <v>1</v>
          </cell>
          <cell r="F18" t="str">
            <v>NUSSTU\E1106986</v>
          </cell>
          <cell r="G18">
            <v>1</v>
          </cell>
          <cell r="I18" t="str">
            <v>NUSSTU\E0969619</v>
          </cell>
          <cell r="J18">
            <v>1</v>
          </cell>
          <cell r="O18" t="str">
            <v>NUSSTU\E0426227</v>
          </cell>
          <cell r="P18">
            <v>1</v>
          </cell>
        </row>
        <row r="19">
          <cell r="F19" t="str">
            <v>NUSSTU\E0540877</v>
          </cell>
          <cell r="G19">
            <v>1</v>
          </cell>
          <cell r="I19" t="str">
            <v>NUSSTU\E0967979</v>
          </cell>
          <cell r="J19" t="str">
            <v>Late</v>
          </cell>
          <cell r="P19">
            <v>1</v>
          </cell>
        </row>
        <row r="20">
          <cell r="I20" t="str">
            <v>NUSSTU\E0772924</v>
          </cell>
          <cell r="J20">
            <v>1</v>
          </cell>
        </row>
        <row r="21">
          <cell r="I21" t="str">
            <v>NUSSTU\E0937176</v>
          </cell>
          <cell r="J21" t="str">
            <v>Absent*</v>
          </cell>
        </row>
        <row r="22">
          <cell r="I22" t="str">
            <v>NUSSTU\E0564292</v>
          </cell>
          <cell r="J22" t="str">
            <v>Late</v>
          </cell>
        </row>
        <row r="27">
          <cell r="C27" t="str">
            <v>NUSSTU\E0968993</v>
          </cell>
          <cell r="D27" t="str">
            <v>Withdrawn</v>
          </cell>
          <cell r="F27" t="str">
            <v>NUSSTU\e0638948</v>
          </cell>
          <cell r="G27" t="str">
            <v>Withdrawn</v>
          </cell>
          <cell r="I27" t="str">
            <v>NUSSTU\E0726038</v>
          </cell>
          <cell r="J27" t="str">
            <v>Withdrawn</v>
          </cell>
          <cell r="O27" t="str">
            <v>NUSSTU\E0772341</v>
          </cell>
          <cell r="P27" t="str">
            <v>Withdrawn</v>
          </cell>
          <cell r="R27" t="str">
            <v>NUSSTU\E0564373</v>
          </cell>
          <cell r="S27" t="str">
            <v>Withdrawn</v>
          </cell>
          <cell r="U27" t="str">
            <v>NUSSTU\E0968157</v>
          </cell>
          <cell r="V27" t="str">
            <v>Withdrawn</v>
          </cell>
        </row>
        <row r="28">
          <cell r="C28" t="str">
            <v>NUSSTU\E0958001</v>
          </cell>
          <cell r="D28" t="str">
            <v>Withdrawn</v>
          </cell>
          <cell r="F28" t="str">
            <v>NUSSTU\E0726460</v>
          </cell>
          <cell r="G28" t="str">
            <v>Withdrawn</v>
          </cell>
          <cell r="I28" t="str">
            <v>NUSSTU\E0543895</v>
          </cell>
          <cell r="J28" t="str">
            <v>Withdrawn</v>
          </cell>
          <cell r="O28" t="str">
            <v>NUSSTU\E0725714</v>
          </cell>
          <cell r="P28" t="str">
            <v>Withdrawn</v>
          </cell>
          <cell r="R28" t="str">
            <v>NUSSTU\E0544090</v>
          </cell>
          <cell r="S28" t="str">
            <v>Withdrawn</v>
          </cell>
          <cell r="U28" t="str">
            <v>NUSSTU\E0425645</v>
          </cell>
          <cell r="V28" t="str">
            <v>Withdrawn</v>
          </cell>
        </row>
        <row r="29">
          <cell r="C29" t="str">
            <v>NUSSTU\E0772411</v>
          </cell>
          <cell r="D29" t="str">
            <v>Withdrawn</v>
          </cell>
          <cell r="F29" t="str">
            <v>NUSSTU\E0958266</v>
          </cell>
          <cell r="G29" t="str">
            <v>Withdrawn</v>
          </cell>
          <cell r="I29" t="str">
            <v>NUSSTU\E0543457</v>
          </cell>
          <cell r="J29" t="str">
            <v>Withdrawn</v>
          </cell>
          <cell r="O29" t="str">
            <v>NUSSTU\E0873861</v>
          </cell>
          <cell r="P29" t="str">
            <v>Withdrawn</v>
          </cell>
          <cell r="R29" t="str">
            <v>NUSSTU\E0726162</v>
          </cell>
          <cell r="S29" t="str">
            <v>Withdrawn</v>
          </cell>
          <cell r="U29" t="str">
            <v>NUSSTU\E0725640</v>
          </cell>
          <cell r="V29" t="str">
            <v>Withdrawn</v>
          </cell>
        </row>
        <row r="30">
          <cell r="C30" t="str">
            <v>NUSSTU\E0772798</v>
          </cell>
          <cell r="D30" t="str">
            <v>Withdrawn</v>
          </cell>
          <cell r="F30" t="str">
            <v>NUSSTU\E0774514</v>
          </cell>
          <cell r="G30" t="str">
            <v>Withdrawn</v>
          </cell>
          <cell r="I30" t="str">
            <v>NUSSTU\E0774514</v>
          </cell>
          <cell r="J30" t="str">
            <v>Withdrawn</v>
          </cell>
          <cell r="O30" t="str">
            <v>NUSSTU\E0970331</v>
          </cell>
          <cell r="P30" t="str">
            <v>Withdrawn</v>
          </cell>
          <cell r="R30" t="str">
            <v>NUSSTU\E0638948</v>
          </cell>
          <cell r="S30" t="str">
            <v>Withdrawn</v>
          </cell>
          <cell r="U30" t="str">
            <v>NUSSTU\E0774086</v>
          </cell>
          <cell r="V30" t="str">
            <v>Withdrawn</v>
          </cell>
        </row>
        <row r="31">
          <cell r="C31" t="str">
            <v>NUSSTU\E1115968</v>
          </cell>
          <cell r="D31" t="str">
            <v>Withdrawn</v>
          </cell>
          <cell r="F31" t="str">
            <v>NUSSTU\E0969869</v>
          </cell>
          <cell r="G31" t="str">
            <v>Withdrawn</v>
          </cell>
          <cell r="I31" t="str">
            <v>NUSSTU\E1036297</v>
          </cell>
          <cell r="J31" t="str">
            <v>Withdrawn</v>
          </cell>
          <cell r="O31" t="str">
            <v>NUSSTU\E0420625</v>
          </cell>
          <cell r="P31" t="str">
            <v>Withdrawn</v>
          </cell>
          <cell r="R31" t="str">
            <v>NUSSTU\E0543895</v>
          </cell>
          <cell r="S31" t="str">
            <v>Withdrawn</v>
          </cell>
          <cell r="U31" t="str">
            <v>NUSSTU\E0559781</v>
          </cell>
          <cell r="V31" t="str">
            <v>Withdrawn</v>
          </cell>
        </row>
        <row r="32">
          <cell r="C32" t="str">
            <v>NUSSTU\E1100448</v>
          </cell>
          <cell r="D32" t="str">
            <v>Withdrawn</v>
          </cell>
          <cell r="F32" t="str">
            <v>nusstu\e0425652</v>
          </cell>
          <cell r="G32" t="str">
            <v>Withdrawn</v>
          </cell>
          <cell r="I32" t="str">
            <v>nusstu\e0415736</v>
          </cell>
          <cell r="J32" t="str">
            <v>Withdrawn</v>
          </cell>
          <cell r="O32" t="str">
            <v>NUSSTU\E0774086</v>
          </cell>
          <cell r="P32" t="str">
            <v>Withdrawn</v>
          </cell>
          <cell r="R32" t="str">
            <v>NUSSTU\E0543457</v>
          </cell>
          <cell r="S32" t="str">
            <v>Withdrawn</v>
          </cell>
          <cell r="U32" t="str">
            <v>NUSSTU\E0726102</v>
          </cell>
          <cell r="V32" t="str">
            <v>Withdrawn</v>
          </cell>
        </row>
        <row r="33">
          <cell r="F33" t="str">
            <v>nusstu\e0406583</v>
          </cell>
          <cell r="G33" t="str">
            <v>Withdrawn</v>
          </cell>
          <cell r="I33" t="str">
            <v>NUSSTU\E1103328</v>
          </cell>
          <cell r="J33" t="str">
            <v>Withdrawn</v>
          </cell>
          <cell r="O33" t="str">
            <v>NUSSTU\E0773052</v>
          </cell>
          <cell r="P33" t="str">
            <v>Withdrawn</v>
          </cell>
          <cell r="R33" t="str">
            <v>NUSSTU\E0725335</v>
          </cell>
          <cell r="S33" t="str">
            <v>Withdrawn</v>
          </cell>
          <cell r="U33" t="str">
            <v>NUSSTU\E0726460</v>
          </cell>
          <cell r="V33" t="str">
            <v>Withdrawn</v>
          </cell>
        </row>
        <row r="34">
          <cell r="F34" t="str">
            <v>nusstu\e0425660</v>
          </cell>
          <cell r="G34" t="str">
            <v>Withdrawn</v>
          </cell>
          <cell r="O34" t="str">
            <v>NUSSTU\E0772600</v>
          </cell>
          <cell r="P34" t="str">
            <v>Withdrawn</v>
          </cell>
          <cell r="R34" t="str">
            <v>NUSSTU\E0772924</v>
          </cell>
          <cell r="S34" t="str">
            <v>Withdrawn</v>
          </cell>
          <cell r="U34" t="str">
            <v>NUSSTU\E0958001</v>
          </cell>
          <cell r="V34" t="str">
            <v>Withdrawn</v>
          </cell>
        </row>
        <row r="35">
          <cell r="F35" t="str">
            <v>NUSSTU\E0873861</v>
          </cell>
          <cell r="G35" t="str">
            <v>Withdrawn</v>
          </cell>
          <cell r="O35" t="str">
            <v>NUSSTU\E0773165</v>
          </cell>
          <cell r="P35" t="str">
            <v>Withdrawn</v>
          </cell>
          <cell r="R35" t="str">
            <v>NUSSTU\E0937176</v>
          </cell>
          <cell r="S35" t="str">
            <v>Withdrawn</v>
          </cell>
          <cell r="U35" t="str">
            <v>NUSSTU\E0425652</v>
          </cell>
          <cell r="V35" t="str">
            <v>Withdrawn</v>
          </cell>
        </row>
        <row r="36">
          <cell r="O36" t="str">
            <v>NUSSTU\E0725335</v>
          </cell>
          <cell r="P36" t="str">
            <v>Withdrawn</v>
          </cell>
          <cell r="R36" t="str">
            <v>NUSSTU\E0969652</v>
          </cell>
          <cell r="S36" t="str">
            <v>Withdrawn</v>
          </cell>
          <cell r="U36" t="str">
            <v>NUSSTU\E0406583</v>
          </cell>
          <cell r="V36" t="str">
            <v>Withdrawn</v>
          </cell>
        </row>
        <row r="37">
          <cell r="O37" t="str">
            <v>NUSSTU\E0959711</v>
          </cell>
          <cell r="P37" t="str">
            <v>Withdrawn</v>
          </cell>
          <cell r="U37" t="str">
            <v>NUSSTU\E0425660</v>
          </cell>
          <cell r="V37" t="str">
            <v>Withdrawn</v>
          </cell>
        </row>
        <row r="38">
          <cell r="O38" t="str">
            <v>NUSSTU\E0424921</v>
          </cell>
          <cell r="P38" t="str">
            <v>Withdrawn</v>
          </cell>
          <cell r="U38" t="str">
            <v>NUSSTU\E0415541</v>
          </cell>
          <cell r="V38" t="str">
            <v>Withdrawn</v>
          </cell>
        </row>
        <row r="39">
          <cell r="O39" t="str">
            <v>NUSSTU\E1036297</v>
          </cell>
          <cell r="P39" t="str">
            <v>Withdrawn</v>
          </cell>
          <cell r="U39" t="str">
            <v>NUSSTU\E0774670</v>
          </cell>
          <cell r="V39" t="str">
            <v>Withdrawn</v>
          </cell>
        </row>
        <row r="40">
          <cell r="U40" t="str">
            <v>NUSSTU\E0860597</v>
          </cell>
          <cell r="V40" t="str">
            <v>Withdrawn</v>
          </cell>
        </row>
        <row r="41">
          <cell r="U41" t="str">
            <v>NUSSTU\E0425858</v>
          </cell>
          <cell r="V41" t="str">
            <v>Withdrawn</v>
          </cell>
        </row>
        <row r="42">
          <cell r="U42" t="str">
            <v>NUSSTU\E0415508</v>
          </cell>
          <cell r="V42" t="str">
            <v>Withdrawn</v>
          </cell>
        </row>
        <row r="43">
          <cell r="U43" t="str">
            <v>NUSSTU\E0772411</v>
          </cell>
          <cell r="V43" t="str">
            <v>Withdrawn</v>
          </cell>
        </row>
        <row r="44">
          <cell r="U44" t="str">
            <v>NUSSTU\E0772798</v>
          </cell>
          <cell r="V44" t="str">
            <v>Withdrawn</v>
          </cell>
        </row>
        <row r="45">
          <cell r="U45" t="str">
            <v>NUSSTU\E0773449</v>
          </cell>
          <cell r="V45" t="str">
            <v>Withdrawn</v>
          </cell>
        </row>
      </sheetData>
      <sheetData sheetId="6">
        <row r="5">
          <cell r="C5" t="str">
            <v>NUSSTU\E0424875</v>
          </cell>
          <cell r="D5">
            <v>1</v>
          </cell>
          <cell r="E5" t="str">
            <v>WEI KIAT, OWEN CHAN</v>
          </cell>
          <cell r="F5" t="str">
            <v>NUSSTU\E0544090</v>
          </cell>
          <cell r="G5">
            <v>1</v>
          </cell>
          <cell r="H5" t="str">
            <v>SHENGYUAN LIN</v>
          </cell>
          <cell r="I5" t="str">
            <v>NUSSTU\E0886368</v>
          </cell>
          <cell r="J5">
            <v>1</v>
          </cell>
          <cell r="K5" t="str">
            <v>MATTHEW FAN</v>
          </cell>
          <cell r="L5" t="str">
            <v>NUSSTU\E0540877</v>
          </cell>
          <cell r="M5">
            <v>1</v>
          </cell>
          <cell r="N5" t="str">
            <v>LANCE LEONG</v>
          </cell>
          <cell r="O5" t="str">
            <v>NUSSTU\E0960049</v>
          </cell>
          <cell r="P5">
            <v>1</v>
          </cell>
          <cell r="Q5" t="str">
            <v>RUBAN S K</v>
          </cell>
          <cell r="R5" t="str">
            <v>NUSSTU\E0952375</v>
          </cell>
          <cell r="S5">
            <v>1</v>
          </cell>
          <cell r="T5" t="str">
            <v>SHI LIN SEAH</v>
          </cell>
          <cell r="U5" t="str">
            <v>NUSSTU\E0424875</v>
          </cell>
          <cell r="V5">
            <v>1</v>
          </cell>
          <cell r="W5" t="str">
            <v>WEI KIAT, OWEN CHAN</v>
          </cell>
          <cell r="X5" t="str">
            <v>NUSSTU\E0544090</v>
          </cell>
          <cell r="Y5">
            <v>1</v>
          </cell>
          <cell r="Z5" t="str">
            <v>RUBAN S K</v>
          </cell>
          <cell r="AA5" t="str">
            <v>NUSSTU\E0952375</v>
          </cell>
          <cell r="AB5" t="str">
            <v>Late</v>
          </cell>
          <cell r="AC5" t="str">
            <v>SHI LIN SEAH</v>
          </cell>
          <cell r="AD5" t="str">
            <v>NUSSTU\E0424875</v>
          </cell>
          <cell r="AE5">
            <v>1</v>
          </cell>
          <cell r="AF5" t="str">
            <v>RUBAN S K</v>
          </cell>
          <cell r="AG5" t="str">
            <v>NUSSTU\E0952375</v>
          </cell>
          <cell r="AH5" t="str">
            <v>Late</v>
          </cell>
          <cell r="AI5" t="str">
            <v>SHENGYUAN LIN</v>
          </cell>
          <cell r="AJ5" t="str">
            <v>NUSSTU\E0886368</v>
          </cell>
          <cell r="AK5">
            <v>1</v>
          </cell>
          <cell r="AL5" t="str">
            <v>SHI LIN SEAH</v>
          </cell>
          <cell r="AM5" t="str">
            <v>NUSSTU\E0424875</v>
          </cell>
          <cell r="AN5">
            <v>1</v>
          </cell>
          <cell r="AO5" t="str">
            <v>WEI KIAT, OWEN CHAN</v>
          </cell>
          <cell r="AP5" t="str">
            <v>NUSSTU\E0544090</v>
          </cell>
          <cell r="AQ5">
            <v>1</v>
          </cell>
          <cell r="AS5">
            <v>1</v>
          </cell>
        </row>
        <row r="6">
          <cell r="C6" t="str">
            <v>NUSSTU\E0540877</v>
          </cell>
          <cell r="D6">
            <v>1</v>
          </cell>
          <cell r="E6" t="str">
            <v>LANCE LEONG</v>
          </cell>
          <cell r="F6" t="str">
            <v>NUSSTU\E0960049</v>
          </cell>
          <cell r="G6">
            <v>1</v>
          </cell>
          <cell r="H6" t="str">
            <v>SHIN, IGNATIUS ETIENNE HWANG</v>
          </cell>
          <cell r="I6" t="str">
            <v>NUSSTU\E0540433</v>
          </cell>
          <cell r="J6">
            <v>1</v>
          </cell>
          <cell r="K6" t="str">
            <v>RUBAN S K</v>
          </cell>
          <cell r="L6" t="str">
            <v>NUSSTU\E0952375</v>
          </cell>
          <cell r="M6">
            <v>1</v>
          </cell>
          <cell r="N6" t="str">
            <v>SHIN, IGNATIUS ETIENNE HWANG</v>
          </cell>
          <cell r="O6" t="str">
            <v>NUSSTU\E0540433</v>
          </cell>
          <cell r="P6">
            <v>1</v>
          </cell>
          <cell r="Q6" t="str">
            <v>SHENGYUAN LIN</v>
          </cell>
          <cell r="R6" t="str">
            <v>NUSSTU\E0886368</v>
          </cell>
          <cell r="S6">
            <v>1</v>
          </cell>
          <cell r="T6" t="str">
            <v>MATTHEW FAN</v>
          </cell>
          <cell r="U6" t="str">
            <v>NUSSTU\E0540877</v>
          </cell>
          <cell r="V6">
            <v>1</v>
          </cell>
          <cell r="W6" t="str">
            <v>LANCE LEONG</v>
          </cell>
          <cell r="X6" t="str">
            <v>NUSSTU\E0960049</v>
          </cell>
          <cell r="Y6">
            <v>1</v>
          </cell>
          <cell r="Z6" t="str">
            <v>SHENGYUAN LIN</v>
          </cell>
          <cell r="AA6" t="str">
            <v>NUSSTU\E0886368</v>
          </cell>
          <cell r="AB6" t="str">
            <v>Late</v>
          </cell>
          <cell r="AC6" t="str">
            <v>MATTHEW FAN</v>
          </cell>
          <cell r="AD6" t="str">
            <v>NUSSTU\E0540877</v>
          </cell>
          <cell r="AE6">
            <v>1</v>
          </cell>
          <cell r="AF6" t="str">
            <v>EE JIA CHEW</v>
          </cell>
          <cell r="AG6" t="str">
            <v>NUSSTU\E0544017</v>
          </cell>
          <cell r="AH6">
            <v>1</v>
          </cell>
          <cell r="AI6" t="str">
            <v>SHIN, IGNATIUS ETIENNE HWANG</v>
          </cell>
          <cell r="AJ6" t="str">
            <v>NUSSTU\E0540433</v>
          </cell>
          <cell r="AK6">
            <v>1</v>
          </cell>
          <cell r="AL6" t="str">
            <v>WEI HENG TEH</v>
          </cell>
          <cell r="AM6" t="str">
            <v>NUSSTU\E0873861</v>
          </cell>
          <cell r="AN6" t="str">
            <v>Absent</v>
          </cell>
          <cell r="AO6" t="str">
            <v>EE JIA CHEW</v>
          </cell>
          <cell r="AP6" t="str">
            <v>NUSSTU\E0544017</v>
          </cell>
          <cell r="AQ6">
            <v>1</v>
          </cell>
          <cell r="AS6" t="str">
            <v>Late</v>
          </cell>
        </row>
        <row r="7">
          <cell r="C7" t="str">
            <v>NUSSTU\E0580053</v>
          </cell>
          <cell r="D7">
            <v>1</v>
          </cell>
          <cell r="E7" t="str">
            <v>SHI TING TIA</v>
          </cell>
          <cell r="F7" t="str">
            <v>NUSSTU\E0968993</v>
          </cell>
          <cell r="G7">
            <v>1</v>
          </cell>
          <cell r="H7" t="str">
            <v>JOE YEOW TAN</v>
          </cell>
          <cell r="I7" t="str">
            <v>NUSSTU\E0540157</v>
          </cell>
          <cell r="J7">
            <v>1</v>
          </cell>
          <cell r="K7" t="str">
            <v>EE QI ANG</v>
          </cell>
          <cell r="L7" t="str">
            <v>NUSSTU\E0556184</v>
          </cell>
          <cell r="M7">
            <v>1</v>
          </cell>
          <cell r="N7" t="str">
            <v>HUAI ZE KOH</v>
          </cell>
          <cell r="O7" t="str">
            <v>NUSSTU\E0426227</v>
          </cell>
          <cell r="P7">
            <v>1</v>
          </cell>
          <cell r="Q7" t="str">
            <v>SHIN, IGNATIUS ETIENNE HWANG</v>
          </cell>
          <cell r="R7" t="str">
            <v>NUSSTU\E0540433</v>
          </cell>
          <cell r="S7" t="str">
            <v>Absent*</v>
          </cell>
          <cell r="T7" t="str">
            <v>CEDRIC TAN</v>
          </cell>
          <cell r="U7" t="str">
            <v>NUSSTU\E0726038</v>
          </cell>
          <cell r="V7">
            <v>1</v>
          </cell>
          <cell r="W7" t="str">
            <v>SHI TING TIA</v>
          </cell>
          <cell r="X7" t="str">
            <v>NUSSTU\E0968993</v>
          </cell>
          <cell r="Y7" t="str">
            <v>Absent*</v>
          </cell>
          <cell r="Z7" t="str">
            <v>Joshua Tan</v>
          </cell>
          <cell r="AA7" t="str">
            <v>NUSSTU\E0560196</v>
          </cell>
          <cell r="AB7">
            <v>1</v>
          </cell>
          <cell r="AC7" t="str">
            <v>YEE NING JOSEPHINE SENG</v>
          </cell>
          <cell r="AD7" t="str">
            <v>NUSSTU\E0580053</v>
          </cell>
          <cell r="AE7">
            <v>1</v>
          </cell>
          <cell r="AF7" t="str">
            <v>LANCE LEONG</v>
          </cell>
          <cell r="AG7" t="str">
            <v>NUSSTU\E0960049</v>
          </cell>
          <cell r="AH7">
            <v>1</v>
          </cell>
          <cell r="AI7" t="str">
            <v>JOE YEOW TAN</v>
          </cell>
          <cell r="AJ7" t="str">
            <v>NUSSTU\E0540157</v>
          </cell>
          <cell r="AK7">
            <v>1</v>
          </cell>
          <cell r="AL7" t="str">
            <v>HANNAH CAROLINE SOLOMONRAJ</v>
          </cell>
          <cell r="AM7" t="str">
            <v>NUSSTU\E0969869</v>
          </cell>
          <cell r="AN7">
            <v>1</v>
          </cell>
          <cell r="AO7" t="str">
            <v>HUAI ZE KOH</v>
          </cell>
          <cell r="AP7" t="str">
            <v>NUSSTU\E0426227</v>
          </cell>
          <cell r="AQ7">
            <v>1</v>
          </cell>
          <cell r="AS7" t="str">
            <v>Late*</v>
          </cell>
        </row>
        <row r="8">
          <cell r="C8" t="str">
            <v>NUSSTU\E0772600</v>
          </cell>
          <cell r="D8">
            <v>1</v>
          </cell>
          <cell r="E8" t="str">
            <v>XIN YI KUAN</v>
          </cell>
          <cell r="F8" t="str">
            <v>NUSSTU\E1115968</v>
          </cell>
          <cell r="G8">
            <v>1</v>
          </cell>
          <cell r="H8" t="str">
            <v>HIONG WU, DARRYL YEO</v>
          </cell>
          <cell r="I8" t="str">
            <v>NUSSTU\E0726132</v>
          </cell>
          <cell r="J8">
            <v>1</v>
          </cell>
          <cell r="K8" t="str">
            <v>JIA YUE MOON NG</v>
          </cell>
          <cell r="L8" t="str">
            <v>NUSSTU\E0857385</v>
          </cell>
          <cell r="M8" t="str">
            <v>Absent*</v>
          </cell>
          <cell r="N8" t="str">
            <v>Lennart Claas Ostersehlt</v>
          </cell>
          <cell r="O8" t="str">
            <v>NUSSTU\E1100841</v>
          </cell>
          <cell r="P8">
            <v>1</v>
          </cell>
          <cell r="Q8" t="str">
            <v>Joshua Tan</v>
          </cell>
          <cell r="R8" t="str">
            <v>NUSSTU\E0560196</v>
          </cell>
          <cell r="S8">
            <v>1</v>
          </cell>
          <cell r="T8" t="str">
            <v>MING HAO NEO</v>
          </cell>
          <cell r="U8" t="str">
            <v>NUSSTU\E0725301</v>
          </cell>
          <cell r="V8">
            <v>1</v>
          </cell>
          <cell r="W8" t="str">
            <v>WEI HAN NG</v>
          </cell>
          <cell r="X8" t="str">
            <v>NUSSTU\E0726338</v>
          </cell>
          <cell r="Y8">
            <v>1</v>
          </cell>
          <cell r="Z8" t="str">
            <v>HIONG WU, DARRYL YEO</v>
          </cell>
          <cell r="AA8" t="str">
            <v>NUSSTU\E0726132</v>
          </cell>
          <cell r="AB8">
            <v>1</v>
          </cell>
          <cell r="AC8" t="str">
            <v>EE QI ANG</v>
          </cell>
          <cell r="AD8" t="str">
            <v>NUSSTU\E0556184</v>
          </cell>
          <cell r="AE8">
            <v>1</v>
          </cell>
          <cell r="AF8" t="str">
            <v>HUAI ZE KOH</v>
          </cell>
          <cell r="AG8" t="str">
            <v>NUSSTU\E0426227</v>
          </cell>
          <cell r="AH8">
            <v>1</v>
          </cell>
          <cell r="AI8" t="str">
            <v>CHIEN MIN, SHAUNA LOH</v>
          </cell>
          <cell r="AJ8" t="str">
            <v>NUSSTU\E0420436</v>
          </cell>
          <cell r="AK8">
            <v>1</v>
          </cell>
          <cell r="AL8" t="str">
            <v>ASHLEY SHI HUI LEE</v>
          </cell>
          <cell r="AM8" t="str">
            <v>NUSSTU\E0771275</v>
          </cell>
          <cell r="AN8">
            <v>1</v>
          </cell>
          <cell r="AO8" t="str">
            <v>CHIEN MIN, SHAUNA LOH</v>
          </cell>
          <cell r="AP8" t="str">
            <v>NUSSTU\E0420436</v>
          </cell>
          <cell r="AQ8">
            <v>1</v>
          </cell>
          <cell r="AS8" t="str">
            <v>Withdrawn</v>
          </cell>
        </row>
        <row r="9">
          <cell r="C9" t="str">
            <v>NUSSTU\E1109842</v>
          </cell>
          <cell r="D9">
            <v>1</v>
          </cell>
          <cell r="E9" t="str">
            <v>HUI WEN STACY KHO</v>
          </cell>
          <cell r="F9" t="str">
            <v>NUSSTU\E0746373</v>
          </cell>
          <cell r="G9">
            <v>1</v>
          </cell>
          <cell r="H9" t="str">
            <v>CHIEN MIN, SHAUNA LOH</v>
          </cell>
          <cell r="I9" t="str">
            <v>NUSSTU\E0420436</v>
          </cell>
          <cell r="J9">
            <v>1</v>
          </cell>
          <cell r="K9" t="str">
            <v>JUN WEI NG</v>
          </cell>
          <cell r="L9" t="str">
            <v>NUSSTU\E0725199</v>
          </cell>
          <cell r="M9" t="str">
            <v>Late*</v>
          </cell>
          <cell r="N9" t="str">
            <v>JOE YEOW TAN</v>
          </cell>
          <cell r="O9" t="str">
            <v>NUSSTU\E0540157</v>
          </cell>
          <cell r="P9">
            <v>1</v>
          </cell>
          <cell r="Q9" t="str">
            <v>Lennart Claas Ostersehlt</v>
          </cell>
          <cell r="R9" t="str">
            <v>NUSSTU\E1100841</v>
          </cell>
          <cell r="S9">
            <v>1</v>
          </cell>
          <cell r="T9" t="str">
            <v>YEE NING JOSEPHINE SENG</v>
          </cell>
          <cell r="U9" t="str">
            <v>NUSSTU\E0580053</v>
          </cell>
          <cell r="V9">
            <v>1</v>
          </cell>
          <cell r="W9" t="str">
            <v>SHENG HOU KHOR</v>
          </cell>
          <cell r="X9" t="str">
            <v>NUSSTU\E0538443</v>
          </cell>
          <cell r="Y9">
            <v>1</v>
          </cell>
          <cell r="Z9" t="str">
            <v>XUE YONG TEH</v>
          </cell>
          <cell r="AA9" t="str">
            <v>NUSSTU\E0425748</v>
          </cell>
          <cell r="AB9">
            <v>1</v>
          </cell>
          <cell r="AC9" t="str">
            <v>ZUO HAN FU</v>
          </cell>
          <cell r="AD9" t="str">
            <v>NUSSTU\E0544001</v>
          </cell>
          <cell r="AE9">
            <v>1</v>
          </cell>
          <cell r="AF9" t="str">
            <v>SHI TING TIA</v>
          </cell>
          <cell r="AG9" t="str">
            <v>NUSSTU\E0968993</v>
          </cell>
          <cell r="AH9">
            <v>1</v>
          </cell>
          <cell r="AI9" t="str">
            <v>XUE YONG TEH</v>
          </cell>
          <cell r="AJ9" t="str">
            <v>NUSSTU\E0425748</v>
          </cell>
          <cell r="AK9">
            <v>1</v>
          </cell>
          <cell r="AL9" t="str">
            <v>SIYUAN LI</v>
          </cell>
          <cell r="AM9" t="str">
            <v>NUSSTU\E0540146</v>
          </cell>
          <cell r="AN9">
            <v>1</v>
          </cell>
          <cell r="AO9" t="str">
            <v>WEI HAN NG</v>
          </cell>
          <cell r="AP9" t="str">
            <v>NUSSTU\E0726338</v>
          </cell>
          <cell r="AQ9">
            <v>1</v>
          </cell>
          <cell r="AS9" t="str">
            <v>Absent</v>
          </cell>
        </row>
        <row r="10">
          <cell r="C10" t="str">
            <v>NUSSTU\E0527273</v>
          </cell>
          <cell r="D10">
            <v>1</v>
          </cell>
          <cell r="E10" t="str">
            <v>HARISH RAI</v>
          </cell>
          <cell r="F10" t="str">
            <v>NUSSTU\E0957511</v>
          </cell>
          <cell r="G10">
            <v>1</v>
          </cell>
          <cell r="H10" t="str">
            <v>XUE YONG TEH</v>
          </cell>
          <cell r="I10" t="str">
            <v>NUSSTU\E0425748</v>
          </cell>
          <cell r="J10">
            <v>1</v>
          </cell>
          <cell r="K10" t="str">
            <v>LEE-ANN ONG</v>
          </cell>
          <cell r="L10" t="str">
            <v>NUSSTU\E0773111</v>
          </cell>
          <cell r="M10" t="str">
            <v>Late*</v>
          </cell>
          <cell r="N10" t="str">
            <v>SHI TING TIA</v>
          </cell>
          <cell r="O10" t="str">
            <v>NUSSTU\E0968993</v>
          </cell>
          <cell r="P10">
            <v>1</v>
          </cell>
          <cell r="Q10" t="str">
            <v>JOE YEOW TAN</v>
          </cell>
          <cell r="R10" t="str">
            <v>NUSSTU\E0540157</v>
          </cell>
          <cell r="S10">
            <v>1</v>
          </cell>
          <cell r="T10" t="str">
            <v>CHIEN MIN, SHAUNA LOH</v>
          </cell>
          <cell r="U10" t="str">
            <v>NUSSTU\E0420436</v>
          </cell>
          <cell r="V10">
            <v>1</v>
          </cell>
          <cell r="W10" t="str">
            <v>AZARIAH CA LEB WA</v>
          </cell>
          <cell r="X10" t="str">
            <v>NUSSTU\E1062162</v>
          </cell>
          <cell r="Y10">
            <v>1</v>
          </cell>
          <cell r="Z10" t="str">
            <v>GLADYS CHUA</v>
          </cell>
          <cell r="AA10" t="str">
            <v>NUSSTU\E0773449</v>
          </cell>
          <cell r="AB10" t="str">
            <v>Absent*</v>
          </cell>
          <cell r="AC10" t="str">
            <v>YUE YE GOH</v>
          </cell>
          <cell r="AD10" t="str">
            <v>NUSSTU\E0544991</v>
          </cell>
          <cell r="AE10" t="str">
            <v>Late</v>
          </cell>
          <cell r="AF10" t="str">
            <v>WEI HAN NG</v>
          </cell>
          <cell r="AG10" t="str">
            <v>NUSSTU\E0726338</v>
          </cell>
          <cell r="AH10">
            <v>1</v>
          </cell>
          <cell r="AI10" t="str">
            <v>Chen Haoli</v>
          </cell>
          <cell r="AJ10" t="str">
            <v>NUSSTU\E0726102</v>
          </cell>
          <cell r="AK10">
            <v>1</v>
          </cell>
          <cell r="AL10" t="str">
            <v>HADIF AIMAN HERMAN</v>
          </cell>
          <cell r="AM10" t="str">
            <v>NUSSTU\E0958300</v>
          </cell>
          <cell r="AN10">
            <v>1</v>
          </cell>
          <cell r="AO10" t="str">
            <v>SHENG HOU KHOR</v>
          </cell>
          <cell r="AP10" t="str">
            <v>NUSSTU\E0538443</v>
          </cell>
          <cell r="AQ10">
            <v>1</v>
          </cell>
          <cell r="AS10" t="str">
            <v>Absent*</v>
          </cell>
        </row>
        <row r="11">
          <cell r="E11" t="str">
            <v>KAI XIANG YEO</v>
          </cell>
          <cell r="F11" t="str">
            <v>NUSSTU\E0726499</v>
          </cell>
          <cell r="G11">
            <v>1</v>
          </cell>
          <cell r="H11" t="str">
            <v>XIN YI KUAN</v>
          </cell>
          <cell r="I11" t="str">
            <v>NUSSTU\E1115968</v>
          </cell>
          <cell r="J11" t="str">
            <v>Absent</v>
          </cell>
          <cell r="K11" t="str">
            <v>CHUN KIAT WONG</v>
          </cell>
          <cell r="L11" t="str">
            <v>NUSSTU\E0406583</v>
          </cell>
          <cell r="M11">
            <v>1</v>
          </cell>
          <cell r="N11" t="str">
            <v>WEI HAN NG</v>
          </cell>
          <cell r="O11" t="str">
            <v>NUSSTU\E0726338</v>
          </cell>
          <cell r="P11">
            <v>1</v>
          </cell>
          <cell r="Q11" t="str">
            <v>HIONG WU, DARRYL YEO</v>
          </cell>
          <cell r="R11" t="str">
            <v>NUSSTU\E0726132</v>
          </cell>
          <cell r="S11">
            <v>1</v>
          </cell>
          <cell r="T11" t="str">
            <v>DAIKI FUNAMOTO</v>
          </cell>
          <cell r="U11" t="str">
            <v>NUSSTU\E0725714</v>
          </cell>
          <cell r="V11">
            <v>1</v>
          </cell>
          <cell r="W11" t="str">
            <v>SHING YEE CHAN</v>
          </cell>
          <cell r="X11" t="str">
            <v>NUSSTU\E0772798</v>
          </cell>
          <cell r="Y11" t="str">
            <v>Late</v>
          </cell>
          <cell r="Z11" t="str">
            <v>RUI EN LEE</v>
          </cell>
          <cell r="AA11" t="str">
            <v>NUSSTU\E0774670</v>
          </cell>
          <cell r="AB11" t="str">
            <v>Absent*</v>
          </cell>
          <cell r="AC11" t="str">
            <v>EDRIA CHAN</v>
          </cell>
          <cell r="AD11" t="str">
            <v>NUSSTU\E0555906</v>
          </cell>
          <cell r="AE11" t="str">
            <v>Late</v>
          </cell>
          <cell r="AF11" t="str">
            <v>SHENG HOU KHOR</v>
          </cell>
          <cell r="AG11" t="str">
            <v>NUSSTU\E0538443</v>
          </cell>
          <cell r="AH11">
            <v>1</v>
          </cell>
          <cell r="AI11" t="str">
            <v>JUNJIN CHEN</v>
          </cell>
          <cell r="AJ11" t="str">
            <v>NUSSTU\E0540060</v>
          </cell>
          <cell r="AK11">
            <v>1</v>
          </cell>
          <cell r="AL11" t="str">
            <v>MATTHEW FAN</v>
          </cell>
          <cell r="AM11" t="str">
            <v>NUSSTU\E0540877</v>
          </cell>
          <cell r="AN11">
            <v>1</v>
          </cell>
          <cell r="AO11" t="str">
            <v>AZARIAH CA LEB WA</v>
          </cell>
          <cell r="AP11" t="str">
            <v>NUSSTU\E1062162</v>
          </cell>
          <cell r="AQ11">
            <v>1</v>
          </cell>
        </row>
        <row r="12">
          <cell r="E12" t="str">
            <v>Sophia Collins</v>
          </cell>
          <cell r="F12" t="str">
            <v>NUSSTU\E1109909</v>
          </cell>
          <cell r="G12">
            <v>1</v>
          </cell>
          <cell r="H12" t="str">
            <v>Darrell Teo</v>
          </cell>
          <cell r="I12" t="str">
            <v>NUSSTU\E0942560</v>
          </cell>
          <cell r="J12">
            <v>1</v>
          </cell>
          <cell r="K12" t="str">
            <v>Ellice Hue</v>
          </cell>
          <cell r="L12" t="str">
            <v>NUSSTU\E0425652</v>
          </cell>
          <cell r="M12">
            <v>1</v>
          </cell>
          <cell r="N12" t="str">
            <v>SHENG HOU KHOR</v>
          </cell>
          <cell r="O12" t="str">
            <v>NUSSTU\E0538443</v>
          </cell>
          <cell r="P12">
            <v>1</v>
          </cell>
          <cell r="Q12" t="str">
            <v>XUE YONG TEH</v>
          </cell>
          <cell r="R12" t="str">
            <v>NUSSTU\E0425748</v>
          </cell>
          <cell r="S12">
            <v>1</v>
          </cell>
          <cell r="T12" t="str">
            <v>LI WEI ANG</v>
          </cell>
          <cell r="U12" t="str">
            <v>NUSSTU\E0968263</v>
          </cell>
          <cell r="V12">
            <v>1</v>
          </cell>
          <cell r="W12" t="str">
            <v>MING DA TEO</v>
          </cell>
          <cell r="X12" t="str">
            <v>NUSSTU\E0773568</v>
          </cell>
          <cell r="Y12">
            <v>1</v>
          </cell>
          <cell r="Z12" t="str">
            <v>ZE AW, CONRAD REIN TANG</v>
          </cell>
          <cell r="AA12" t="str">
            <v>NUSSTU\E0527273</v>
          </cell>
          <cell r="AB12">
            <v>1</v>
          </cell>
          <cell r="AC12" t="str">
            <v>CHRISTY CHONG</v>
          </cell>
          <cell r="AD12" t="str">
            <v>NUSSTU\E0564431</v>
          </cell>
          <cell r="AE12" t="str">
            <v>Late</v>
          </cell>
          <cell r="AF12" t="str">
            <v>AZARIAH CA LEB WA</v>
          </cell>
          <cell r="AG12" t="str">
            <v>NUSSTU\E1062162</v>
          </cell>
          <cell r="AH12">
            <v>1</v>
          </cell>
          <cell r="AI12" t="str">
            <v>SIYUAN LI</v>
          </cell>
          <cell r="AJ12" t="str">
            <v>NUSSTU\E0540146</v>
          </cell>
          <cell r="AK12">
            <v>1</v>
          </cell>
          <cell r="AL12" t="str">
            <v>Luan Jialu</v>
          </cell>
          <cell r="AM12" t="str">
            <v>NUSSTU\E0773197</v>
          </cell>
          <cell r="AN12">
            <v>1</v>
          </cell>
          <cell r="AO12" t="str">
            <v>SHING YEE CHAN</v>
          </cell>
          <cell r="AP12" t="str">
            <v>NUSSTU\E0772798</v>
          </cell>
          <cell r="AQ12">
            <v>1</v>
          </cell>
        </row>
        <row r="13">
          <cell r="H13" t="str">
            <v>JUNJIN CHEN</v>
          </cell>
          <cell r="I13" t="str">
            <v>NUSSTU\E0540060</v>
          </cell>
          <cell r="J13">
            <v>1</v>
          </cell>
          <cell r="K13" t="str">
            <v>KANG WEI NG</v>
          </cell>
          <cell r="L13" t="str">
            <v>NUSSTU\E0415541</v>
          </cell>
          <cell r="M13">
            <v>1</v>
          </cell>
          <cell r="N13" t="str">
            <v>AZARIAH CA LEB WA</v>
          </cell>
          <cell r="O13" t="str">
            <v>NUSSTU\E1062162</v>
          </cell>
          <cell r="P13">
            <v>1</v>
          </cell>
          <cell r="Q13" t="str">
            <v>Chen Haoli</v>
          </cell>
          <cell r="R13" t="str">
            <v>NUSSTU\E0726102</v>
          </cell>
          <cell r="S13">
            <v>1</v>
          </cell>
          <cell r="T13" t="str">
            <v>IRVINE LIM</v>
          </cell>
          <cell r="U13" t="str">
            <v>NUSSTU\E0967937</v>
          </cell>
          <cell r="V13">
            <v>1</v>
          </cell>
          <cell r="W13" t="str">
            <v>XIN YUN CHEW</v>
          </cell>
          <cell r="X13" t="str">
            <v>NUSSTU\E0772411</v>
          </cell>
          <cell r="Y13" t="str">
            <v>Late</v>
          </cell>
          <cell r="Z13" t="str">
            <v>ZHI YUAN TEH</v>
          </cell>
          <cell r="AA13" t="str">
            <v>NUSSTU\E0725043</v>
          </cell>
          <cell r="AB13">
            <v>1</v>
          </cell>
          <cell r="AC13" t="str">
            <v>MIN FENG</v>
          </cell>
          <cell r="AD13" t="str">
            <v>NUSSTU\E0958542</v>
          </cell>
          <cell r="AE13">
            <v>1</v>
          </cell>
          <cell r="AF13" t="str">
            <v>SHING YEE CHAN</v>
          </cell>
          <cell r="AG13" t="str">
            <v>NUSSTU\E0772798</v>
          </cell>
          <cell r="AH13" t="str">
            <v>Late</v>
          </cell>
          <cell r="AI13" t="str">
            <v>JIM VINCENT ENGAY</v>
          </cell>
          <cell r="AJ13" t="str">
            <v>NUSSTU\E0425954</v>
          </cell>
          <cell r="AK13" t="str">
            <v>Absent</v>
          </cell>
          <cell r="AL13" t="str">
            <v>Pang He Xuan</v>
          </cell>
          <cell r="AM13" t="str">
            <v>NUSSTU\E0415814</v>
          </cell>
          <cell r="AN13" t="str">
            <v>Late</v>
          </cell>
          <cell r="AO13" t="str">
            <v>XIN YUN CHEW</v>
          </cell>
          <cell r="AP13" t="str">
            <v>NUSSTU\E0772411</v>
          </cell>
          <cell r="AQ13">
            <v>1</v>
          </cell>
        </row>
        <row r="14">
          <cell r="H14" t="str">
            <v>SIYUAN LI</v>
          </cell>
          <cell r="I14" t="str">
            <v>NUSSTU\E0540146</v>
          </cell>
          <cell r="J14">
            <v>1</v>
          </cell>
          <cell r="K14" t="str">
            <v>ISABELLE SINGARAYAR</v>
          </cell>
          <cell r="L14" t="str">
            <v>NUSSTU\E0969028</v>
          </cell>
          <cell r="M14">
            <v>1</v>
          </cell>
          <cell r="N14" t="str">
            <v>MING DA TEO</v>
          </cell>
          <cell r="O14" t="str">
            <v>NUSSTU\E0773568</v>
          </cell>
          <cell r="P14" t="str">
            <v>Absent*</v>
          </cell>
          <cell r="Q14" t="str">
            <v>JUNJIN CHEN</v>
          </cell>
          <cell r="R14" t="str">
            <v>NUSSTU\E0540060</v>
          </cell>
          <cell r="S14" t="str">
            <v>Late</v>
          </cell>
          <cell r="T14" t="str">
            <v>Saana Aurora Neulasalmi</v>
          </cell>
          <cell r="U14" t="str">
            <v>NUSSTU\E1109842</v>
          </cell>
          <cell r="V14" t="str">
            <v>Late</v>
          </cell>
          <cell r="W14" t="str">
            <v>HADIF AIMAN HERMAN</v>
          </cell>
          <cell r="X14" t="str">
            <v>NUSSTU\E0958300</v>
          </cell>
          <cell r="Y14" t="str">
            <v>Late*</v>
          </cell>
          <cell r="Z14" t="str">
            <v>EDRIA CHAN</v>
          </cell>
          <cell r="AA14" t="str">
            <v>NUSSTU\E0555906</v>
          </cell>
          <cell r="AB14">
            <v>1</v>
          </cell>
          <cell r="AC14" t="str">
            <v>ISABELLE SINGARAYAR</v>
          </cell>
          <cell r="AD14" t="str">
            <v>NUSSTU\E0969028</v>
          </cell>
          <cell r="AE14">
            <v>1</v>
          </cell>
          <cell r="AF14" t="str">
            <v>MING DA TEO</v>
          </cell>
          <cell r="AG14" t="str">
            <v>NUSSTU\E0773568</v>
          </cell>
          <cell r="AH14" t="str">
            <v>Late</v>
          </cell>
          <cell r="AI14" t="str">
            <v>MIN FENG</v>
          </cell>
          <cell r="AJ14" t="str">
            <v>NUSSTU\E0958542</v>
          </cell>
          <cell r="AK14">
            <v>1</v>
          </cell>
          <cell r="AL14" t="str">
            <v>RUOQING,VIVIEN HE</v>
          </cell>
          <cell r="AM14" t="str">
            <v>NUSSTU\E0772973</v>
          </cell>
          <cell r="AN14">
            <v>1</v>
          </cell>
          <cell r="AO14" t="str">
            <v>HARISH RAI</v>
          </cell>
          <cell r="AP14" t="str">
            <v>NUSSTU\E0957511</v>
          </cell>
          <cell r="AQ14" t="str">
            <v>Absent</v>
          </cell>
        </row>
        <row r="15">
          <cell r="H15" t="str">
            <v>ZE AW, CONRAD REIN TANG</v>
          </cell>
          <cell r="I15" t="str">
            <v>NUSSTU\E0527273</v>
          </cell>
          <cell r="J15">
            <v>1</v>
          </cell>
          <cell r="K15" t="str">
            <v>Saana Aurora Neulasalmi</v>
          </cell>
          <cell r="L15" t="str">
            <v>NUSSTU\E1109842</v>
          </cell>
          <cell r="M15">
            <v>1</v>
          </cell>
          <cell r="N15" t="str">
            <v>PEI LING HO</v>
          </cell>
          <cell r="O15" t="str">
            <v>NUSSTU\E0969084</v>
          </cell>
          <cell r="P15">
            <v>1</v>
          </cell>
          <cell r="Q15" t="str">
            <v>GLADYS CHUA</v>
          </cell>
          <cell r="R15" t="str">
            <v>NUSSTU\E0773449</v>
          </cell>
          <cell r="S15">
            <v>1</v>
          </cell>
          <cell r="T15" t="str">
            <v>HANNAH CAROLINE SOLOMONRAJ</v>
          </cell>
          <cell r="U15" t="str">
            <v>NUSSTU\E0969869</v>
          </cell>
          <cell r="V15">
            <v>1</v>
          </cell>
          <cell r="W15" t="str">
            <v>KENNETH BEE</v>
          </cell>
          <cell r="X15" t="str">
            <v>NUSSTU\E0005037</v>
          </cell>
          <cell r="Y15" t="str">
            <v>Late</v>
          </cell>
          <cell r="Z15" t="str">
            <v>CHRISTY CHONG</v>
          </cell>
          <cell r="AA15" t="str">
            <v>NUSSTU\E0564431</v>
          </cell>
          <cell r="AB15">
            <v>1</v>
          </cell>
          <cell r="AC15" t="str">
            <v>IRVINE LIM</v>
          </cell>
          <cell r="AD15" t="str">
            <v>NUSSTU\E0967937</v>
          </cell>
          <cell r="AE15" t="str">
            <v>Late</v>
          </cell>
          <cell r="AF15" t="str">
            <v>XIN YUN CHEW</v>
          </cell>
          <cell r="AG15" t="str">
            <v>NUSSTU\E0772411</v>
          </cell>
          <cell r="AH15" t="str">
            <v>Late</v>
          </cell>
          <cell r="AI15" t="str">
            <v>FAEZ NABIL '-</v>
          </cell>
          <cell r="AJ15" t="str">
            <v>NUSSTU\E0958619</v>
          </cell>
          <cell r="AK15" t="str">
            <v>Late</v>
          </cell>
          <cell r="AL15" t="str">
            <v>OWEN WONG</v>
          </cell>
          <cell r="AM15" t="str">
            <v>NUSSTU\E0958717</v>
          </cell>
          <cell r="AN15">
            <v>1</v>
          </cell>
          <cell r="AO15" t="str">
            <v>Yicheng Lu</v>
          </cell>
          <cell r="AP15" t="str">
            <v>NUSSTU\E0941192</v>
          </cell>
          <cell r="AQ15">
            <v>1</v>
          </cell>
        </row>
        <row r="16">
          <cell r="H16" t="str">
            <v>JIM VINCENT ENGAY</v>
          </cell>
          <cell r="I16" t="str">
            <v>NUSSTU\E0425954</v>
          </cell>
          <cell r="J16">
            <v>1</v>
          </cell>
          <cell r="K16" t="str">
            <v>LI XUAN CHONG</v>
          </cell>
          <cell r="L16" t="str">
            <v>NUSSTU\E0425660</v>
          </cell>
          <cell r="M16">
            <v>1</v>
          </cell>
          <cell r="N16" t="str">
            <v>JUNJIN CHEN</v>
          </cell>
          <cell r="O16" t="str">
            <v>NUSSTU\E0540060</v>
          </cell>
          <cell r="P16">
            <v>1</v>
          </cell>
          <cell r="Q16" t="str">
            <v>SIYUAN LI</v>
          </cell>
          <cell r="R16" t="str">
            <v>NUSSTU\E0540146</v>
          </cell>
          <cell r="S16">
            <v>1</v>
          </cell>
          <cell r="T16" t="str">
            <v>Lennart Claas Ostersehlt</v>
          </cell>
          <cell r="U16" t="str">
            <v>NUSSTU\E1100841</v>
          </cell>
          <cell r="V16">
            <v>1</v>
          </cell>
          <cell r="W16" t="str">
            <v>WEI WEN SEE</v>
          </cell>
          <cell r="X16" t="str">
            <v>nusstu\e0325044</v>
          </cell>
          <cell r="Y16">
            <v>1</v>
          </cell>
          <cell r="Z16" t="str">
            <v>MIN FENG</v>
          </cell>
          <cell r="AA16" t="str">
            <v>NUSSTU\E0958542</v>
          </cell>
          <cell r="AB16" t="str">
            <v>Absent*</v>
          </cell>
          <cell r="AC16" t="str">
            <v>HANNAH CAROLINE SOLOMONRAJ</v>
          </cell>
          <cell r="AD16" t="str">
            <v>NUSSTU\E0969869</v>
          </cell>
          <cell r="AE16">
            <v>1</v>
          </cell>
          <cell r="AF16" t="str">
            <v>LEROY KOH</v>
          </cell>
          <cell r="AG16" t="str">
            <v>NUSSTU\E0725807</v>
          </cell>
          <cell r="AH16">
            <v>1</v>
          </cell>
          <cell r="AI16" t="str">
            <v>Lee Keng Tze</v>
          </cell>
          <cell r="AJ16" t="str">
            <v>NUSSTU\E0957993</v>
          </cell>
          <cell r="AK16" t="str">
            <v>Late</v>
          </cell>
          <cell r="AL16" t="str">
            <v>SHU WEI NGOH</v>
          </cell>
          <cell r="AM16" t="str">
            <v>NUSSTU\E0725910</v>
          </cell>
          <cell r="AN16">
            <v>1</v>
          </cell>
          <cell r="AO16" t="str">
            <v>YIH FEI LIM</v>
          </cell>
          <cell r="AP16" t="str">
            <v>NUSSTU\E0967965</v>
          </cell>
          <cell r="AQ16">
            <v>1</v>
          </cell>
        </row>
        <row r="17">
          <cell r="H17" t="str">
            <v>FAEZ NABIL '-</v>
          </cell>
          <cell r="I17" t="str">
            <v>NUSSTU\E0958619</v>
          </cell>
          <cell r="J17">
            <v>1</v>
          </cell>
          <cell r="K17" t="str">
            <v>DOEUN LEE</v>
          </cell>
          <cell r="L17" t="str">
            <v>NUSSTU\E0773967</v>
          </cell>
          <cell r="M17" t="str">
            <v>Absent</v>
          </cell>
          <cell r="N17" t="str">
            <v>SIYUAN LI</v>
          </cell>
          <cell r="O17" t="str">
            <v>NUSSTU\E0540146</v>
          </cell>
          <cell r="P17">
            <v>1</v>
          </cell>
          <cell r="Q17" t="str">
            <v>RUI EN LEE</v>
          </cell>
          <cell r="R17" t="str">
            <v>NUSSTU\E0774670</v>
          </cell>
          <cell r="S17">
            <v>1</v>
          </cell>
          <cell r="T17" t="str">
            <v>Andre Lim Hui Kai</v>
          </cell>
          <cell r="U17" t="str">
            <v>NUSSTU\E0958543</v>
          </cell>
          <cell r="V17">
            <v>1</v>
          </cell>
          <cell r="W17" t="str">
            <v>Imelda Nathan</v>
          </cell>
          <cell r="X17" t="str">
            <v>NUSSTU\E0959777</v>
          </cell>
          <cell r="Y17">
            <v>1</v>
          </cell>
          <cell r="Z17" t="str">
            <v>IRVINE LIM</v>
          </cell>
          <cell r="AA17" t="str">
            <v>NUSSTU\E0967937</v>
          </cell>
          <cell r="AB17">
            <v>1</v>
          </cell>
          <cell r="AC17" t="str">
            <v>GOWRI LAKSHMIKANTH BHAT</v>
          </cell>
          <cell r="AD17" t="str">
            <v>NUSSTU\E0774972</v>
          </cell>
          <cell r="AE17">
            <v>1</v>
          </cell>
          <cell r="AF17" t="str">
            <v>KAI CHIN TAN</v>
          </cell>
          <cell r="AG17" t="str">
            <v>NUSSTU\E0726643</v>
          </cell>
          <cell r="AH17" t="str">
            <v>Absent</v>
          </cell>
          <cell r="AI17" t="str">
            <v>GOWRI LAKSHMIKANTH BHAT</v>
          </cell>
          <cell r="AJ17" t="str">
            <v>NUSSTU\E0774972</v>
          </cell>
          <cell r="AK17">
            <v>1</v>
          </cell>
        </row>
        <row r="18">
          <cell r="H18" t="str">
            <v>Lee Keng Tze</v>
          </cell>
          <cell r="I18" t="str">
            <v>NUSSTU\E0957993</v>
          </cell>
          <cell r="J18">
            <v>1</v>
          </cell>
          <cell r="K18" t="str">
            <v>HANNAH CAROLINE SOLOMONRAJ</v>
          </cell>
          <cell r="L18" t="str">
            <v>NUSSTU\E0969869</v>
          </cell>
          <cell r="M18">
            <v>1</v>
          </cell>
          <cell r="N18" t="str">
            <v>HUI FANG KOH</v>
          </cell>
          <cell r="O18" t="str">
            <v>NUSSTU\E0748500</v>
          </cell>
          <cell r="P18">
            <v>1</v>
          </cell>
          <cell r="Q18" t="str">
            <v>ZE AW, CONRAD REIN TANG</v>
          </cell>
          <cell r="R18" t="str">
            <v>NUSSTU\E0527273</v>
          </cell>
          <cell r="S18">
            <v>1</v>
          </cell>
          <cell r="T18" t="str">
            <v>Sean Sugrue</v>
          </cell>
          <cell r="U18" t="str">
            <v>NUSSTU\E1103328</v>
          </cell>
          <cell r="V18" t="str">
            <v>Late</v>
          </cell>
          <cell r="W18" t="str">
            <v>SEBASTIAN YAP</v>
          </cell>
          <cell r="X18" t="str">
            <v>NUSSTU\E0726726</v>
          </cell>
          <cell r="Y18">
            <v>1</v>
          </cell>
          <cell r="Z18" t="str">
            <v>MENGROU HUANG</v>
          </cell>
          <cell r="AA18" t="str">
            <v>NUSSTU\E0325680</v>
          </cell>
          <cell r="AB18" t="str">
            <v>Absent</v>
          </cell>
          <cell r="AF18" t="str">
            <v>BELLE KOH</v>
          </cell>
          <cell r="AG18" t="str">
            <v>NUSSTU\E0773392</v>
          </cell>
          <cell r="AH18" t="str">
            <v>Absent</v>
          </cell>
        </row>
        <row r="19">
          <cell r="H19" t="str">
            <v>CHERYL CHAN</v>
          </cell>
          <cell r="I19" t="str">
            <v>NUSSTU\E1032462</v>
          </cell>
          <cell r="J19">
            <v>1</v>
          </cell>
          <cell r="K19" t="str">
            <v>YITAO SUN</v>
          </cell>
          <cell r="L19" t="str">
            <v>NUSSTU\E0415785</v>
          </cell>
          <cell r="M19">
            <v>1</v>
          </cell>
          <cell r="N19" t="str">
            <v>KENNETH BEE</v>
          </cell>
          <cell r="O19" t="str">
            <v>NUSSTU\E0005037</v>
          </cell>
          <cell r="P19">
            <v>1</v>
          </cell>
          <cell r="Q19" t="str">
            <v>JIM VINCENT ENGAY</v>
          </cell>
          <cell r="R19" t="str">
            <v>NUSSTU\E0425954</v>
          </cell>
          <cell r="S19" t="str">
            <v>Absent*</v>
          </cell>
          <cell r="T19" t="str">
            <v>royston how le xiang</v>
          </cell>
          <cell r="U19" t="str">
            <v>NUSSTU\e0968693</v>
          </cell>
          <cell r="V19">
            <v>1</v>
          </cell>
          <cell r="W19" t="str">
            <v>SIYUAN LI</v>
          </cell>
          <cell r="X19" t="str">
            <v>NUSSTU\E0540146</v>
          </cell>
          <cell r="Y19">
            <v>1</v>
          </cell>
          <cell r="AF19" t="str">
            <v>CHIN XUAN GOH</v>
          </cell>
          <cell r="AG19" t="str">
            <v>NUSSTU\E0969619</v>
          </cell>
          <cell r="AH19">
            <v>1</v>
          </cell>
        </row>
        <row r="20">
          <cell r="H20" t="str">
            <v>REX YONG</v>
          </cell>
          <cell r="I20" t="str">
            <v>NUSSTU\E0958238</v>
          </cell>
          <cell r="J20">
            <v>1</v>
          </cell>
          <cell r="K20" t="str">
            <v>SHU WEI NGOH</v>
          </cell>
          <cell r="L20" t="str">
            <v>NUSSTU\E0725910</v>
          </cell>
          <cell r="M20">
            <v>1</v>
          </cell>
          <cell r="Q20" t="str">
            <v>ZHI YUAN TEH</v>
          </cell>
          <cell r="R20" t="str">
            <v>NUSSTU\E0725043</v>
          </cell>
          <cell r="S20">
            <v>1</v>
          </cell>
          <cell r="T20" t="str">
            <v>SIYUAN LI</v>
          </cell>
          <cell r="U20" t="str">
            <v>NUSSTU\E0540146</v>
          </cell>
          <cell r="V20">
            <v>1</v>
          </cell>
          <cell r="W20" t="str">
            <v>JUNJIN CHEN</v>
          </cell>
          <cell r="X20" t="str">
            <v>NUSSTU\E0540060</v>
          </cell>
          <cell r="Y20">
            <v>1</v>
          </cell>
          <cell r="AF20" t="str">
            <v>SHANICE HO</v>
          </cell>
          <cell r="AG20" t="str">
            <v>NUSSTU\E0970250</v>
          </cell>
          <cell r="AH20">
            <v>1</v>
          </cell>
        </row>
        <row r="21">
          <cell r="H21" t="str">
            <v>CHERN ERN YEO</v>
          </cell>
          <cell r="I21" t="str">
            <v>NUSSTU\E0775076</v>
          </cell>
          <cell r="J21">
            <v>1</v>
          </cell>
          <cell r="AF21" t="str">
            <v>YUE YE GOH</v>
          </cell>
          <cell r="AG21" t="str">
            <v>NUSSTU\E0544991</v>
          </cell>
          <cell r="AH21">
            <v>1</v>
          </cell>
        </row>
        <row r="22">
          <cell r="AF22" t="str">
            <v>HEIDI HENG</v>
          </cell>
          <cell r="AG22" t="str">
            <v>NUSSTU\E0967979</v>
          </cell>
          <cell r="AH22">
            <v>1</v>
          </cell>
        </row>
        <row r="27">
          <cell r="C27" t="str">
            <v>NUSSTU\E0873861</v>
          </cell>
          <cell r="D27" t="str">
            <v>Withdrawn</v>
          </cell>
          <cell r="E27" t="str">
            <v>ZIKRY NASRULLAH BIN ZAIRUL AZIDIN</v>
          </cell>
          <cell r="F27" t="str">
            <v>NUSSTU\E0727216</v>
          </cell>
          <cell r="G27" t="str">
            <v>Withdrawn</v>
          </cell>
          <cell r="H27" t="str">
            <v>SHEE LIM</v>
          </cell>
          <cell r="I27" t="str">
            <v>NUSSTU\E0772341</v>
          </cell>
          <cell r="J27" t="str">
            <v>Withdrawn</v>
          </cell>
          <cell r="K27" t="str">
            <v>MOHAMAD TAUHID MOHD BAKHIT</v>
          </cell>
          <cell r="L27" t="str">
            <v>NUSSTU\E0725335</v>
          </cell>
          <cell r="M27" t="str">
            <v>Withdrawn</v>
          </cell>
          <cell r="N27" t="str">
            <v>EE JIA CHEW</v>
          </cell>
          <cell r="O27" t="str">
            <v>NUSSTU\E0544017</v>
          </cell>
          <cell r="P27" t="str">
            <v>Withdrawn</v>
          </cell>
          <cell r="Q27" t="str">
            <v>WAN YI GAN</v>
          </cell>
          <cell r="R27" t="str">
            <v>NUSSTU\E0774269</v>
          </cell>
          <cell r="S27" t="str">
            <v>Withdrawn</v>
          </cell>
          <cell r="T27" t="str">
            <v>SHU WEI NGOH</v>
          </cell>
          <cell r="U27" t="str">
            <v>NUSSTU\E0725910</v>
          </cell>
          <cell r="V27" t="str">
            <v>Withdrawn</v>
          </cell>
          <cell r="W27" t="str">
            <v>BELLE KOH</v>
          </cell>
          <cell r="X27" t="str">
            <v>NUSSTU\E0773392</v>
          </cell>
          <cell r="Y27" t="str">
            <v>Withdrawn</v>
          </cell>
          <cell r="Z27" t="str">
            <v>WAN YI GAN</v>
          </cell>
          <cell r="AA27" t="str">
            <v>NUSSTU\E0774269</v>
          </cell>
          <cell r="AB27" t="str">
            <v>Withdrawn</v>
          </cell>
          <cell r="AC27" t="str">
            <v>SHU WEI NGOH</v>
          </cell>
          <cell r="AD27" t="str">
            <v>NUSSTU\E0725910</v>
          </cell>
          <cell r="AE27" t="str">
            <v>Withdrawn</v>
          </cell>
          <cell r="AF27" t="str">
            <v>HUI WEN STACY KHO</v>
          </cell>
          <cell r="AG27" t="str">
            <v>NUSSTU\E0746373</v>
          </cell>
          <cell r="AH27" t="str">
            <v>Withdrawn</v>
          </cell>
          <cell r="AI27" t="str">
            <v>SHEE LIM</v>
          </cell>
          <cell r="AJ27" t="str">
            <v>NUSSTU\E0772341</v>
          </cell>
          <cell r="AK27" t="str">
            <v>Withdrawn</v>
          </cell>
          <cell r="AL27" t="str">
            <v>YEE NING JOSEPHINE SENG</v>
          </cell>
          <cell r="AM27" t="str">
            <v>NUSSTU\E0580053</v>
          </cell>
          <cell r="AN27" t="str">
            <v>Withdrawn</v>
          </cell>
          <cell r="AO27" t="str">
            <v>KAI CHIN TAN</v>
          </cell>
          <cell r="AP27" t="str">
            <v>NUSSTU\E0726643</v>
          </cell>
          <cell r="AQ27" t="str">
            <v>Withdrawn</v>
          </cell>
        </row>
        <row r="28">
          <cell r="C28" t="str">
            <v>NUSSTU\E0774086</v>
          </cell>
          <cell r="D28" t="str">
            <v>Withdrawn</v>
          </cell>
          <cell r="E28" t="str">
            <v>Lennart Claas Ostersehlt</v>
          </cell>
          <cell r="F28" t="str">
            <v>NUSSTU\E1100841</v>
          </cell>
          <cell r="G28" t="str">
            <v>Withdrawn</v>
          </cell>
          <cell r="H28" t="str">
            <v>Joshua Tan</v>
          </cell>
          <cell r="I28" t="str">
            <v>NUSSTU\E0560196</v>
          </cell>
          <cell r="J28" t="str">
            <v>Withdrawn</v>
          </cell>
          <cell r="K28" t="str">
            <v>DENISE ONG</v>
          </cell>
          <cell r="L28" t="str">
            <v>NUSSTU\E0774086</v>
          </cell>
          <cell r="M28" t="str">
            <v>Withdrawn</v>
          </cell>
          <cell r="N28" t="str">
            <v>SHING YEE CHAN</v>
          </cell>
          <cell r="O28" t="str">
            <v>NUSSTU\E0772798</v>
          </cell>
          <cell r="P28" t="str">
            <v>Withdrawn</v>
          </cell>
          <cell r="Q28" t="str">
            <v>SHEE LIM</v>
          </cell>
          <cell r="R28" t="str">
            <v>NUSSTU\E0772341</v>
          </cell>
          <cell r="S28" t="str">
            <v>Withdrawn</v>
          </cell>
          <cell r="T28" t="str">
            <v>WEI HENG TEH</v>
          </cell>
          <cell r="U28" t="str">
            <v>NUSSTU\E0873861</v>
          </cell>
          <cell r="V28" t="str">
            <v>Withdrawn</v>
          </cell>
          <cell r="W28" t="str">
            <v>EE JIA CHEW</v>
          </cell>
          <cell r="X28" t="str">
            <v>NUSSTU\E0544017</v>
          </cell>
          <cell r="Y28" t="str">
            <v>Withdrawn</v>
          </cell>
          <cell r="Z28" t="str">
            <v>SHEE LIM</v>
          </cell>
          <cell r="AA28" t="str">
            <v>NUSSTU\E0772341</v>
          </cell>
          <cell r="AB28" t="str">
            <v>Withdrawn</v>
          </cell>
          <cell r="AC28" t="str">
            <v>CEDRIC TAN</v>
          </cell>
          <cell r="AD28" t="str">
            <v>NUSSTU\E0726038</v>
          </cell>
          <cell r="AE28" t="str">
            <v>Withdrawn</v>
          </cell>
          <cell r="AF28" t="str">
            <v>HUI FANG KOH</v>
          </cell>
          <cell r="AG28" t="str">
            <v>NUSSTU\E0748500</v>
          </cell>
          <cell r="AH28" t="str">
            <v>Withdrawn</v>
          </cell>
          <cell r="AI28" t="str">
            <v>Sophia Collins</v>
          </cell>
          <cell r="AJ28" t="str">
            <v>NUSSTU\E1109909</v>
          </cell>
          <cell r="AK28" t="str">
            <v>Withdrawn</v>
          </cell>
          <cell r="AL28" t="str">
            <v>YU XIANG TEO</v>
          </cell>
          <cell r="AM28" t="str">
            <v>NUSSTU\E0726385</v>
          </cell>
          <cell r="AN28" t="str">
            <v>Withdrawn</v>
          </cell>
          <cell r="AO28" t="str">
            <v>KENG THIAM LEE</v>
          </cell>
          <cell r="AP28" t="str">
            <v>NUSSTU\E0726897</v>
          </cell>
          <cell r="AQ28" t="str">
            <v>Withdrawn</v>
          </cell>
        </row>
        <row r="29">
          <cell r="C29" t="str">
            <v>NUSSTU\E0406583</v>
          </cell>
          <cell r="D29" t="str">
            <v>Withdrawn</v>
          </cell>
          <cell r="E29" t="str">
            <v>JARRED HUN</v>
          </cell>
          <cell r="F29" t="str">
            <v>NUSSTU\E0543865</v>
          </cell>
          <cell r="G29" t="str">
            <v>Withdrawn</v>
          </cell>
          <cell r="H29" t="str">
            <v>Lennart Claas Ostersehlt</v>
          </cell>
          <cell r="I29" t="str">
            <v>NUSSTU\E1100841</v>
          </cell>
          <cell r="J29" t="str">
            <v>Withdrawn</v>
          </cell>
          <cell r="K29" t="str">
            <v>HARITS BIN IZHAR</v>
          </cell>
          <cell r="L29" t="str">
            <v>NUSSTU\E0726460</v>
          </cell>
          <cell r="M29" t="str">
            <v>Withdrawn</v>
          </cell>
          <cell r="N29" t="str">
            <v>HUI WEN STACY KHO</v>
          </cell>
          <cell r="O29" t="str">
            <v>NUSSTU\E0746373</v>
          </cell>
          <cell r="P29" t="str">
            <v>Withdrawn</v>
          </cell>
          <cell r="Q29" t="str">
            <v>YU XIANG TEO</v>
          </cell>
          <cell r="R29" t="str">
            <v>NUSSTU\E0726385</v>
          </cell>
          <cell r="S29" t="str">
            <v>Withdrawn</v>
          </cell>
          <cell r="T29" t="str">
            <v>EE QI ANG</v>
          </cell>
          <cell r="U29" t="str">
            <v>NUSSTU\E0556184</v>
          </cell>
          <cell r="V29" t="str">
            <v>Withdrawn</v>
          </cell>
          <cell r="W29" t="str">
            <v>HUAI ZE KOH</v>
          </cell>
          <cell r="X29" t="str">
            <v>NUSSTU\E0426227</v>
          </cell>
          <cell r="Y29" t="str">
            <v>Withdrawn</v>
          </cell>
          <cell r="Z29" t="str">
            <v>Chen Haoli</v>
          </cell>
          <cell r="AA29" t="str">
            <v>NUSSTU\E0726102</v>
          </cell>
          <cell r="AB29" t="str">
            <v>Withdrawn</v>
          </cell>
          <cell r="AC29" t="str">
            <v>MING HAO NEO</v>
          </cell>
          <cell r="AD29" t="str">
            <v>NUSSTU\E0725301</v>
          </cell>
          <cell r="AE29" t="str">
            <v>Withdrawn</v>
          </cell>
          <cell r="AF29" t="str">
            <v>JARRED HUN</v>
          </cell>
          <cell r="AG29" t="str">
            <v>NUSSTU\E0543865</v>
          </cell>
          <cell r="AH29" t="str">
            <v>Withdrawn</v>
          </cell>
          <cell r="AI29" t="str">
            <v>Joshua Tan</v>
          </cell>
          <cell r="AJ29" t="str">
            <v>NUSSTU\E0560196</v>
          </cell>
          <cell r="AK29" t="str">
            <v>Withdrawn</v>
          </cell>
          <cell r="AL29" t="str">
            <v>EE QI ANG</v>
          </cell>
          <cell r="AM29" t="str">
            <v>NUSSTU\E0556184</v>
          </cell>
          <cell r="AN29" t="str">
            <v>Withdrawn</v>
          </cell>
          <cell r="AO29" t="str">
            <v>YU XIANG TEO</v>
          </cell>
          <cell r="AP29" t="str">
            <v>NUSSTU\E0726385</v>
          </cell>
          <cell r="AQ29" t="str">
            <v>Withdrawn</v>
          </cell>
        </row>
        <row r="30">
          <cell r="E30" t="str">
            <v>BING YANG LAU</v>
          </cell>
          <cell r="F30" t="str">
            <v>NUSSTU\E0958348</v>
          </cell>
          <cell r="G30" t="str">
            <v>Withdrawn</v>
          </cell>
          <cell r="K30" t="str">
            <v>KAI XUAN LIM</v>
          </cell>
          <cell r="L30" t="str">
            <v>NUSSTU\E0959297</v>
          </cell>
          <cell r="M30" t="str">
            <v>Withdrawn</v>
          </cell>
          <cell r="N30" t="str">
            <v>LEROY KOH</v>
          </cell>
          <cell r="O30" t="str">
            <v>NUSSTU\E0725807</v>
          </cell>
          <cell r="P30" t="str">
            <v>Withdrawn</v>
          </cell>
          <cell r="Q30" t="str">
            <v>Darrell Teo</v>
          </cell>
          <cell r="R30" t="str">
            <v>NUSSTU\E0942560</v>
          </cell>
          <cell r="S30" t="str">
            <v>Withdrawn</v>
          </cell>
          <cell r="T30" t="str">
            <v>MOHAMAD TAUHID MOHD BAKHIT</v>
          </cell>
          <cell r="U30" t="str">
            <v>NUSSTU\E0725335</v>
          </cell>
          <cell r="V30" t="str">
            <v>Withdrawn</v>
          </cell>
          <cell r="W30" t="str">
            <v>HIONG WU, DARRYL YEO</v>
          </cell>
          <cell r="X30" t="str">
            <v>NUSSTU\E0726132</v>
          </cell>
          <cell r="Y30" t="str">
            <v>Withdrawn</v>
          </cell>
          <cell r="Z30" t="str">
            <v>XIN YI KUAN</v>
          </cell>
          <cell r="AA30" t="str">
            <v>NUSSTU\E1115968</v>
          </cell>
          <cell r="AB30" t="str">
            <v>Withdrawn</v>
          </cell>
          <cell r="AC30" t="str">
            <v>WEI HENG TEH</v>
          </cell>
          <cell r="AD30" t="str">
            <v>NUSSTU\E0873861</v>
          </cell>
          <cell r="AE30" t="str">
            <v>Withdrawn</v>
          </cell>
          <cell r="AF30" t="str">
            <v>BING YANG LAU</v>
          </cell>
          <cell r="AG30" t="str">
            <v>NUSSTU\E0958348</v>
          </cell>
          <cell r="AH30" t="str">
            <v>Withdrawn</v>
          </cell>
          <cell r="AI30" t="str">
            <v>YU XIANG TEO</v>
          </cell>
          <cell r="AJ30" t="str">
            <v>NUSSTU\E0726385</v>
          </cell>
          <cell r="AK30" t="str">
            <v>Withdrawn</v>
          </cell>
          <cell r="AL30" t="str">
            <v>JIA YUE MOON NG</v>
          </cell>
          <cell r="AM30" t="str">
            <v>NUSSTU\E0857385</v>
          </cell>
          <cell r="AN30" t="str">
            <v>Withdrawn</v>
          </cell>
          <cell r="AO30" t="str">
            <v>MOHAMAD TAUHID MOHD BAKHIT</v>
          </cell>
          <cell r="AP30" t="str">
            <v>NUSSTU\E0725335</v>
          </cell>
          <cell r="AQ30" t="str">
            <v>Withdrawn</v>
          </cell>
        </row>
        <row r="31">
          <cell r="E31" t="str">
            <v>YUNJIE SU</v>
          </cell>
          <cell r="F31" t="str">
            <v>NUSSTU\E0968157</v>
          </cell>
          <cell r="G31" t="str">
            <v>Withdrawn</v>
          </cell>
          <cell r="K31" t="str">
            <v>YUE KAI, BRYAN KI</v>
          </cell>
          <cell r="L31" t="str">
            <v>NUSSTU\E0726325</v>
          </cell>
          <cell r="M31" t="str">
            <v>Withdrawn</v>
          </cell>
          <cell r="N31" t="str">
            <v>JARRED HUN</v>
          </cell>
          <cell r="O31" t="str">
            <v>NUSSTU\E0543865</v>
          </cell>
          <cell r="P31" t="str">
            <v>Withdrawn</v>
          </cell>
          <cell r="T31" t="str">
            <v>DENISE ONG</v>
          </cell>
          <cell r="U31" t="str">
            <v>NUSSTU\E0774086</v>
          </cell>
          <cell r="V31" t="str">
            <v>Withdrawn</v>
          </cell>
          <cell r="W31" t="str">
            <v>Chen Haoli</v>
          </cell>
          <cell r="X31" t="str">
            <v>NUSSTU\E0726102</v>
          </cell>
          <cell r="Y31" t="str">
            <v>Withdrawn</v>
          </cell>
          <cell r="Z31" t="str">
            <v>Darrell Teo</v>
          </cell>
          <cell r="AA31" t="str">
            <v>NUSSTU\E0942560</v>
          </cell>
          <cell r="AB31" t="str">
            <v>Withdrawn</v>
          </cell>
          <cell r="AC31" t="str">
            <v>DENISE ONG</v>
          </cell>
          <cell r="AD31" t="str">
            <v>NUSSTU\E0774086</v>
          </cell>
          <cell r="AE31" t="str">
            <v>Withdrawn</v>
          </cell>
          <cell r="AF31" t="str">
            <v>HARISH RAI</v>
          </cell>
          <cell r="AG31" t="str">
            <v>NUSSTU\E0957511</v>
          </cell>
          <cell r="AH31" t="str">
            <v>Withdrawn</v>
          </cell>
          <cell r="AI31" t="str">
            <v>WAN YI GAN</v>
          </cell>
          <cell r="AJ31" t="str">
            <v>NUSSTU\E0774269</v>
          </cell>
          <cell r="AK31" t="str">
            <v>Withdrawn</v>
          </cell>
          <cell r="AL31" t="str">
            <v>JUN WEI NG</v>
          </cell>
          <cell r="AM31" t="str">
            <v>NUSSTU\E0725199</v>
          </cell>
          <cell r="AN31" t="str">
            <v>Withdrawn</v>
          </cell>
          <cell r="AO31" t="str">
            <v>ZUO HAN FU</v>
          </cell>
          <cell r="AP31" t="str">
            <v>NUSSTU\E0544001</v>
          </cell>
          <cell r="AQ31" t="str">
            <v>Withdrawn</v>
          </cell>
        </row>
        <row r="32">
          <cell r="N32" t="str">
            <v>BING YANG LAU</v>
          </cell>
          <cell r="O32" t="str">
            <v>NUSSTU\E0958348</v>
          </cell>
          <cell r="P32" t="str">
            <v>Withdrawn</v>
          </cell>
          <cell r="T32" t="str">
            <v>JUN WEI NG</v>
          </cell>
          <cell r="U32" t="str">
            <v>NUSSTU\E0725199</v>
          </cell>
          <cell r="V32" t="str">
            <v>Withdrawn</v>
          </cell>
          <cell r="W32" t="str">
            <v>XIN YI KUAN</v>
          </cell>
          <cell r="X32" t="str">
            <v>NUSSTU\E1115968</v>
          </cell>
          <cell r="Y32" t="str">
            <v>Withdrawn</v>
          </cell>
          <cell r="Z32" t="str">
            <v>JIM VINCENT ENGAY</v>
          </cell>
          <cell r="AA32" t="str">
            <v>NUSSTU\E0425954</v>
          </cell>
          <cell r="AB32" t="str">
            <v>Withdrawn</v>
          </cell>
          <cell r="AC32" t="str">
            <v>JUN WEI NG</v>
          </cell>
          <cell r="AD32" t="str">
            <v>NUSSTU\E0725199</v>
          </cell>
          <cell r="AE32" t="str">
            <v>Withdrawn</v>
          </cell>
          <cell r="AF32" t="str">
            <v>HADIF AIMAN HERMAN</v>
          </cell>
          <cell r="AG32" t="str">
            <v>NUSSTU\E0958300</v>
          </cell>
          <cell r="AH32" t="str">
            <v>Withdrawn</v>
          </cell>
          <cell r="AI32" t="str">
            <v>ZUO HAN FU</v>
          </cell>
          <cell r="AJ32" t="str">
            <v>NUSSTU\E0544001</v>
          </cell>
          <cell r="AK32" t="str">
            <v>Withdrawn</v>
          </cell>
          <cell r="AL32" t="str">
            <v>LEE-ANN ONG</v>
          </cell>
          <cell r="AM32" t="str">
            <v>NUSSTU\E0773111</v>
          </cell>
          <cell r="AN32" t="str">
            <v>Withdrawn</v>
          </cell>
          <cell r="AO32" t="str">
            <v>MING DA TEO</v>
          </cell>
          <cell r="AP32" t="str">
            <v>NUSSTU\E0773568</v>
          </cell>
          <cell r="AQ32" t="str">
            <v>Withdrawn</v>
          </cell>
        </row>
        <row r="33">
          <cell r="N33" t="str">
            <v>HADIF AIMAN HERMAN</v>
          </cell>
          <cell r="O33" t="str">
            <v>NUSSTU\E0958300</v>
          </cell>
          <cell r="P33" t="str">
            <v>Withdrawn</v>
          </cell>
          <cell r="T33" t="str">
            <v>LEE-ANN ONG</v>
          </cell>
          <cell r="U33" t="str">
            <v>NUSSTU\E0773111</v>
          </cell>
          <cell r="V33" t="str">
            <v>Withdrawn</v>
          </cell>
          <cell r="W33" t="str">
            <v>GLADYS CHUA</v>
          </cell>
          <cell r="X33" t="str">
            <v>NUSSTU\E0773449</v>
          </cell>
          <cell r="Y33" t="str">
            <v>Withdrawn</v>
          </cell>
          <cell r="Z33" t="str">
            <v>YUE YE GOH</v>
          </cell>
          <cell r="AA33" t="str">
            <v>NUSSTU\E0544991</v>
          </cell>
          <cell r="AB33" t="str">
            <v>Withdrawn</v>
          </cell>
          <cell r="AC33" t="str">
            <v>LEE-ANN ONG</v>
          </cell>
          <cell r="AD33" t="str">
            <v>NUSSTU\E0773111</v>
          </cell>
          <cell r="AE33" t="str">
            <v>Withdrawn</v>
          </cell>
          <cell r="AI33" t="str">
            <v>Darrell Teo</v>
          </cell>
          <cell r="AJ33" t="str">
            <v>NUSSTU\E0942560</v>
          </cell>
          <cell r="AK33" t="str">
            <v>Withdrawn</v>
          </cell>
          <cell r="AL33" t="str">
            <v>AMANDA ANG</v>
          </cell>
          <cell r="AM33" t="str">
            <v>NUSSTU\E0772600</v>
          </cell>
          <cell r="AN33" t="str">
            <v>Withdrawn</v>
          </cell>
          <cell r="AO33" t="str">
            <v>LEROY KOH</v>
          </cell>
          <cell r="AP33" t="str">
            <v>NUSSTU\E0725807</v>
          </cell>
          <cell r="AQ33" t="str">
            <v>Withdrawn</v>
          </cell>
        </row>
        <row r="34">
          <cell r="N34" t="str">
            <v>KAI XIANG YEO</v>
          </cell>
          <cell r="O34" t="str">
            <v>NUSSTU\E0726499</v>
          </cell>
          <cell r="P34" t="str">
            <v>Withdrawn</v>
          </cell>
          <cell r="T34" t="str">
            <v>AMANDA ANG</v>
          </cell>
          <cell r="U34" t="str">
            <v>NUSSTU\E0772600</v>
          </cell>
          <cell r="V34" t="str">
            <v>Withdrawn</v>
          </cell>
          <cell r="W34" t="str">
            <v>HUI WEN STACY KHO</v>
          </cell>
          <cell r="X34" t="str">
            <v>NUSSTU\E0746373</v>
          </cell>
          <cell r="Y34" t="str">
            <v>Withdrawn</v>
          </cell>
          <cell r="Z34" t="str">
            <v>FAEZ NABIL '-</v>
          </cell>
          <cell r="AA34" t="str">
            <v>NUSSTU\E0958619</v>
          </cell>
          <cell r="AB34" t="str">
            <v>Withdrawn</v>
          </cell>
          <cell r="AC34" t="str">
            <v>AMANDA ANG</v>
          </cell>
          <cell r="AD34" t="str">
            <v>NUSSTU\E0772600</v>
          </cell>
          <cell r="AE34" t="str">
            <v>Withdrawn</v>
          </cell>
          <cell r="AI34" t="str">
            <v>GLADYS CHUA</v>
          </cell>
          <cell r="AJ34" t="str">
            <v>NUSSTU\E0773449</v>
          </cell>
          <cell r="AK34" t="str">
            <v>Withdrawn</v>
          </cell>
          <cell r="AL34" t="str">
            <v>CHUN KIAT WONG</v>
          </cell>
          <cell r="AM34" t="str">
            <v>NUSSTU\E0406583</v>
          </cell>
          <cell r="AN34" t="str">
            <v>Withdrawn</v>
          </cell>
          <cell r="AO34" t="str">
            <v>HUI FANG KOH</v>
          </cell>
          <cell r="AP34" t="str">
            <v>NUSSTU\E0748500</v>
          </cell>
          <cell r="AQ34" t="str">
            <v>Withdrawn</v>
          </cell>
        </row>
        <row r="35">
          <cell r="N35" t="str">
            <v>KAI XUAN LIM</v>
          </cell>
          <cell r="O35" t="str">
            <v>NUSSTU\E0959297</v>
          </cell>
          <cell r="P35" t="str">
            <v>Withdrawn</v>
          </cell>
          <cell r="T35" t="str">
            <v>CHUN KIAT WONG</v>
          </cell>
          <cell r="U35" t="str">
            <v>NUSSTU\E0406583</v>
          </cell>
          <cell r="V35" t="str">
            <v>Withdrawn</v>
          </cell>
          <cell r="W35" t="str">
            <v>LEROY KOH</v>
          </cell>
          <cell r="X35" t="str">
            <v>NUSSTU\E0725807</v>
          </cell>
          <cell r="Y35" t="str">
            <v>Withdrawn</v>
          </cell>
          <cell r="Z35" t="str">
            <v>Lee Keng Tze</v>
          </cell>
          <cell r="AA35" t="str">
            <v>NUSSTU\E0957993</v>
          </cell>
          <cell r="AB35" t="str">
            <v>Withdrawn</v>
          </cell>
          <cell r="AC35" t="str">
            <v>Ellice Hue</v>
          </cell>
          <cell r="AD35" t="str">
            <v>NUSSTU\E0425652</v>
          </cell>
          <cell r="AE35" t="str">
            <v>Withdrawn</v>
          </cell>
          <cell r="AI35" t="str">
            <v>RUI EN LEE</v>
          </cell>
          <cell r="AJ35" t="str">
            <v>NUSSTU\E0774670</v>
          </cell>
          <cell r="AK35" t="str">
            <v>Withdrawn</v>
          </cell>
          <cell r="AL35" t="str">
            <v>Ellice Hue</v>
          </cell>
          <cell r="AM35" t="str">
            <v>NUSSTU\E0425652</v>
          </cell>
          <cell r="AN35" t="str">
            <v>Withdrawn</v>
          </cell>
          <cell r="AO35" t="str">
            <v>BELLE KOH</v>
          </cell>
          <cell r="AP35" t="str">
            <v>NUSSTU\E0773392</v>
          </cell>
          <cell r="AQ35" t="str">
            <v>Withdrawn</v>
          </cell>
        </row>
        <row r="36">
          <cell r="T36" t="str">
            <v>Ellice Hue</v>
          </cell>
          <cell r="U36" t="str">
            <v>NUSSTU\E0425652</v>
          </cell>
          <cell r="V36" t="str">
            <v>Withdrawn</v>
          </cell>
          <cell r="W36" t="str">
            <v>ZIKRY NASRULLAH BIN ZAIRUL AZIDIN</v>
          </cell>
          <cell r="X36" t="str">
            <v>NUSSTU\E0727216</v>
          </cell>
          <cell r="Y36" t="str">
            <v>Withdrawn</v>
          </cell>
          <cell r="Z36" t="str">
            <v>Sophia Collins</v>
          </cell>
          <cell r="AA36" t="str">
            <v>NUSSTU\E1109909</v>
          </cell>
          <cell r="AB36" t="str">
            <v>Withdrawn</v>
          </cell>
          <cell r="AC36" t="str">
            <v>YUNJIE SU</v>
          </cell>
          <cell r="AD36" t="str">
            <v>NUSSTU\E0968157</v>
          </cell>
          <cell r="AE36" t="str">
            <v>Withdrawn</v>
          </cell>
          <cell r="AI36" t="str">
            <v>ZE AW, CONRAD REIN TANG</v>
          </cell>
          <cell r="AJ36" t="str">
            <v>NUSSTU\E0527273</v>
          </cell>
          <cell r="AK36" t="str">
            <v>Withdrawn</v>
          </cell>
          <cell r="AL36" t="str">
            <v>KANG WEI NG</v>
          </cell>
          <cell r="AM36" t="str">
            <v>NUSSTU\E0415541</v>
          </cell>
          <cell r="AN36" t="str">
            <v>Withdrawn</v>
          </cell>
          <cell r="AO36" t="str">
            <v>CHIN XUAN GOH</v>
          </cell>
          <cell r="AP36" t="str">
            <v>NUSSTU\E0969619</v>
          </cell>
          <cell r="AQ36" t="str">
            <v>Withdrawn</v>
          </cell>
        </row>
        <row r="37">
          <cell r="T37" t="str">
            <v>KANG WEI NG</v>
          </cell>
          <cell r="U37" t="str">
            <v>NUSSTU\E0415541</v>
          </cell>
          <cell r="V37" t="str">
            <v>Withdrawn</v>
          </cell>
          <cell r="W37" t="str">
            <v>HUI FANG KOH</v>
          </cell>
          <cell r="X37" t="str">
            <v>NUSSTU\E0748500</v>
          </cell>
          <cell r="Y37" t="str">
            <v>Withdrawn</v>
          </cell>
          <cell r="AC37" t="str">
            <v>Saana Aurora Neulasalmi</v>
          </cell>
          <cell r="AD37" t="str">
            <v>NUSSTU\E1109842</v>
          </cell>
          <cell r="AE37" t="str">
            <v>Withdrawn</v>
          </cell>
          <cell r="AI37" t="str">
            <v>CHERYL CHAN</v>
          </cell>
          <cell r="AJ37" t="str">
            <v>NUSSTU\E1032462</v>
          </cell>
          <cell r="AK37" t="str">
            <v>Withdrawn</v>
          </cell>
          <cell r="AL37" t="str">
            <v>ISABELLE SINGARAYAR</v>
          </cell>
          <cell r="AM37" t="str">
            <v>NUSSTU\E0969028</v>
          </cell>
          <cell r="AN37" t="str">
            <v>Withdrawn</v>
          </cell>
          <cell r="AO37" t="str">
            <v>SHANICE HO</v>
          </cell>
          <cell r="AP37" t="str">
            <v>NUSSTU\E0970250</v>
          </cell>
          <cell r="AQ37" t="str">
            <v>Withdrawn</v>
          </cell>
        </row>
        <row r="38">
          <cell r="T38" t="str">
            <v>CHRISTY CHONG</v>
          </cell>
          <cell r="U38" t="str">
            <v>NUSSTU\E0564431</v>
          </cell>
          <cell r="V38" t="str">
            <v>Withdrawn</v>
          </cell>
          <cell r="W38" t="str">
            <v>JARRED HUN</v>
          </cell>
          <cell r="X38" t="str">
            <v>NUSSTU\E0543865</v>
          </cell>
          <cell r="Y38" t="str">
            <v>Withdrawn</v>
          </cell>
          <cell r="AC38" t="str">
            <v>YIH KIAT, ISAC TAN</v>
          </cell>
          <cell r="AD38" t="str">
            <v>NUSSTU\E0638948</v>
          </cell>
          <cell r="AE38" t="str">
            <v>Withdrawn</v>
          </cell>
          <cell r="AI38" t="str">
            <v>CHERN ERN YEO</v>
          </cell>
          <cell r="AJ38" t="str">
            <v>NUSSTU\E0775076</v>
          </cell>
          <cell r="AK38" t="str">
            <v>Withdrawn</v>
          </cell>
          <cell r="AL38" t="str">
            <v>LI XUAN CHONG</v>
          </cell>
          <cell r="AM38" t="str">
            <v>NUSSTU\E0425660</v>
          </cell>
          <cell r="AN38" t="str">
            <v>Withdrawn</v>
          </cell>
          <cell r="AO38" t="str">
            <v>YUNJIE SU</v>
          </cell>
          <cell r="AP38" t="str">
            <v>NUSSTU\E0968157</v>
          </cell>
          <cell r="AQ38" t="str">
            <v>Withdrawn</v>
          </cell>
        </row>
        <row r="39">
          <cell r="T39" t="str">
            <v>HARITS BIN IZHAR</v>
          </cell>
          <cell r="U39" t="str">
            <v>NUSSTU\E0726460</v>
          </cell>
          <cell r="V39" t="str">
            <v>Withdrawn</v>
          </cell>
          <cell r="W39" t="str">
            <v>BING YANG LAU</v>
          </cell>
          <cell r="X39" t="str">
            <v>NUSSTU\E0958348</v>
          </cell>
          <cell r="Y39" t="str">
            <v>Withdrawn</v>
          </cell>
          <cell r="AC39" t="str">
            <v>ASHLEY SHI HUI LEE</v>
          </cell>
          <cell r="AD39" t="str">
            <v>NUSSTU\E0771275</v>
          </cell>
          <cell r="AE39" t="str">
            <v>Withdrawn</v>
          </cell>
          <cell r="AL39" t="str">
            <v>DOEUN LEE</v>
          </cell>
          <cell r="AM39" t="str">
            <v>NUSSTU\E0773967</v>
          </cell>
          <cell r="AN39" t="str">
            <v>Withdrawn</v>
          </cell>
          <cell r="AO39" t="str">
            <v>HADIF AIMAN HERMAN</v>
          </cell>
          <cell r="AP39" t="str">
            <v>NUSSTU\E0958300</v>
          </cell>
          <cell r="AQ39" t="str">
            <v>Withdrawn</v>
          </cell>
        </row>
        <row r="40">
          <cell r="W40" t="str">
            <v>ZHI YUAN TEH</v>
          </cell>
          <cell r="X40" t="str">
            <v>NUSSTU\E0725043</v>
          </cell>
          <cell r="Y40" t="str">
            <v>Withdrawn</v>
          </cell>
          <cell r="AC40" t="str">
            <v>RUOQING,VIVIEN HE</v>
          </cell>
          <cell r="AD40" t="str">
            <v>NUSSTU\E0772973</v>
          </cell>
          <cell r="AE40" t="str">
            <v>Withdrawn</v>
          </cell>
          <cell r="AL40" t="str">
            <v>Yicheng Lu</v>
          </cell>
          <cell r="AM40" t="str">
            <v>NUSSTU\E0941192</v>
          </cell>
          <cell r="AN40" t="str">
            <v>Withdrawn</v>
          </cell>
          <cell r="AO40" t="str">
            <v>HEIDI HENG</v>
          </cell>
          <cell r="AP40" t="str">
            <v>NUSSTU\E0967979</v>
          </cell>
          <cell r="AQ40" t="str">
            <v>Withdrawn</v>
          </cell>
        </row>
        <row r="41">
          <cell r="W41" t="str">
            <v>HARISH RAI</v>
          </cell>
          <cell r="X41" t="str">
            <v>NUSSTU\E0957511</v>
          </cell>
          <cell r="Y41" t="str">
            <v>Withdrawn</v>
          </cell>
          <cell r="AC41" t="str">
            <v>AMANDA TAN</v>
          </cell>
          <cell r="AD41" t="str">
            <v>NUSSTU\E0773395</v>
          </cell>
          <cell r="AE41" t="str">
            <v>Withdrawn</v>
          </cell>
          <cell r="AL41" t="str">
            <v>JIA WEI CHUNG</v>
          </cell>
          <cell r="AM41" t="str">
            <v>NUSSTU\E0959711</v>
          </cell>
          <cell r="AN41" t="str">
            <v>Withdrawn</v>
          </cell>
          <cell r="AO41" t="str">
            <v>MENGROU HUANG</v>
          </cell>
          <cell r="AP41" t="str">
            <v>NUSSTU\E0325680</v>
          </cell>
          <cell r="AQ41" t="str">
            <v>Withdrawn</v>
          </cell>
        </row>
        <row r="42">
          <cell r="W42" t="str">
            <v>YUNJIE SU</v>
          </cell>
          <cell r="X42" t="str">
            <v>NUSSTU\E0968157</v>
          </cell>
          <cell r="Y42" t="str">
            <v>Withdrawn</v>
          </cell>
          <cell r="AC42" t="str">
            <v>JIA WEI CHUNG</v>
          </cell>
          <cell r="AD42" t="str">
            <v>NUSSTU\E0959711</v>
          </cell>
          <cell r="AE42" t="str">
            <v>Withdrawn</v>
          </cell>
        </row>
        <row r="43">
          <cell r="W43" t="str">
            <v>KAI XIANG YEO</v>
          </cell>
          <cell r="X43" t="str">
            <v>NUSSTU\E0726499</v>
          </cell>
          <cell r="Y43" t="str">
            <v>Withdrawn</v>
          </cell>
          <cell r="AC43" t="str">
            <v>KAI XUAN LIM</v>
          </cell>
          <cell r="AD43" t="str">
            <v>NUSSTU\E0959297</v>
          </cell>
          <cell r="AE43" t="str">
            <v>Withdrawn</v>
          </cell>
        </row>
        <row r="44">
          <cell r="W44" t="str">
            <v>NURUL FADHIREENA MAHADHIR</v>
          </cell>
          <cell r="X44" t="str">
            <v>NUSSTU\E0968623</v>
          </cell>
          <cell r="Y44" t="str">
            <v>Withdrawn</v>
          </cell>
        </row>
        <row r="45">
          <cell r="W45" t="str">
            <v>MENGROU HUANG</v>
          </cell>
          <cell r="X45" t="str">
            <v>NUSSTU\E0325680</v>
          </cell>
          <cell r="Y45" t="str">
            <v>Withdrawn</v>
          </cell>
        </row>
        <row r="46">
          <cell r="W46" t="str">
            <v>DARIEN TANG</v>
          </cell>
          <cell r="X46" t="str">
            <v>NUSSTU\E0725765</v>
          </cell>
          <cell r="Y46" t="str">
            <v>Withdrawn</v>
          </cell>
        </row>
      </sheetData>
      <sheetData sheetId="7">
        <row r="5">
          <cell r="C5" t="str">
            <v>NUSSTU\E0886368</v>
          </cell>
          <cell r="D5" t="str">
            <v>Late</v>
          </cell>
          <cell r="F5" t="str">
            <v>NUSSTU\E0886368</v>
          </cell>
          <cell r="G5" t="str">
            <v>Late</v>
          </cell>
          <cell r="I5" t="str">
            <v>NUSSTU\E0420436</v>
          </cell>
          <cell r="J5">
            <v>1</v>
          </cell>
          <cell r="O5" t="str">
            <v>NUSSTU\E0968993</v>
          </cell>
          <cell r="P5">
            <v>1</v>
          </cell>
          <cell r="R5" t="str">
            <v>NUSSTU\E0540433</v>
          </cell>
          <cell r="S5">
            <v>1</v>
          </cell>
          <cell r="U5" t="str">
            <v>NUSSTU\E0540433</v>
          </cell>
          <cell r="V5">
            <v>1</v>
          </cell>
          <cell r="X5" t="str">
            <v>NUSSTU\E0540433</v>
          </cell>
          <cell r="Y5">
            <v>1</v>
          </cell>
          <cell r="AD5" t="str">
            <v>NUSSTU\E0886368</v>
          </cell>
          <cell r="AE5">
            <v>1</v>
          </cell>
        </row>
        <row r="6">
          <cell r="C6" t="str">
            <v>NUSSTU\E0420436</v>
          </cell>
          <cell r="D6">
            <v>1</v>
          </cell>
          <cell r="F6" t="str">
            <v>NUSSTU\E0540877</v>
          </cell>
          <cell r="G6" t="str">
            <v>Late</v>
          </cell>
          <cell r="I6" t="str">
            <v>NUSSTU\E0941192</v>
          </cell>
          <cell r="J6">
            <v>1</v>
          </cell>
          <cell r="O6" t="str">
            <v>NUSSTU\E1062162</v>
          </cell>
          <cell r="P6">
            <v>1</v>
          </cell>
          <cell r="R6" t="str">
            <v>NUSSTU\E0540060</v>
          </cell>
          <cell r="S6">
            <v>1</v>
          </cell>
          <cell r="U6" t="str">
            <v>NUSSTU\E0544090</v>
          </cell>
          <cell r="V6">
            <v>1</v>
          </cell>
          <cell r="X6" t="str">
            <v>NUSSTU\E0540060</v>
          </cell>
          <cell r="Y6">
            <v>1</v>
          </cell>
          <cell r="AD6" t="str">
            <v>NUSSTU\E0544090</v>
          </cell>
          <cell r="AE6" t="str">
            <v>Absent</v>
          </cell>
        </row>
        <row r="7">
          <cell r="C7" t="str">
            <v>NUSSTU\E0859915</v>
          </cell>
          <cell r="D7">
            <v>1</v>
          </cell>
          <cell r="F7" t="str">
            <v>NUSSTU\E0725043</v>
          </cell>
          <cell r="G7">
            <v>1</v>
          </cell>
          <cell r="I7" t="str">
            <v>NUSSTU\E0580053</v>
          </cell>
          <cell r="J7">
            <v>1</v>
          </cell>
          <cell r="O7" t="str">
            <v>NUSSTU\E0859915</v>
          </cell>
          <cell r="P7">
            <v>1</v>
          </cell>
          <cell r="R7" t="str">
            <v>NUSSTU\E0969084</v>
          </cell>
          <cell r="S7">
            <v>1</v>
          </cell>
          <cell r="U7" t="str">
            <v>NUSSTU\E0540060</v>
          </cell>
          <cell r="V7" t="str">
            <v>Late</v>
          </cell>
          <cell r="X7" t="str">
            <v>NUSSTU\E0969084</v>
          </cell>
          <cell r="Y7">
            <v>1</v>
          </cell>
          <cell r="AD7" t="str">
            <v>NUSSTU\E0556518</v>
          </cell>
          <cell r="AE7" t="str">
            <v>Absent</v>
          </cell>
        </row>
        <row r="8">
          <cell r="C8" t="str">
            <v>NUSSTU\E1100841</v>
          </cell>
          <cell r="D8" t="str">
            <v>Late</v>
          </cell>
          <cell r="F8" t="str">
            <v>NUSSTU\E0771330</v>
          </cell>
          <cell r="G8" t="str">
            <v>Late*</v>
          </cell>
          <cell r="I8" t="str">
            <v>NUSSTU\E0726325</v>
          </cell>
          <cell r="J8">
            <v>1</v>
          </cell>
          <cell r="O8" t="str">
            <v>NUSSTU\E0773631</v>
          </cell>
          <cell r="P8">
            <v>1</v>
          </cell>
          <cell r="R8" t="str">
            <v>NUSSTU\E0540146</v>
          </cell>
          <cell r="S8">
            <v>1</v>
          </cell>
          <cell r="U8" t="str">
            <v>NUSSTU\E0969084</v>
          </cell>
          <cell r="V8">
            <v>1</v>
          </cell>
          <cell r="X8" t="str">
            <v>NUSSTU\E0540146</v>
          </cell>
          <cell r="Y8">
            <v>1</v>
          </cell>
          <cell r="AD8" t="str">
            <v>NUSSTU\E0968693</v>
          </cell>
          <cell r="AE8">
            <v>1</v>
          </cell>
        </row>
        <row r="9">
          <cell r="C9" t="str">
            <v>NUSSTU\E0543843</v>
          </cell>
          <cell r="D9" t="str">
            <v>Absent</v>
          </cell>
          <cell r="F9" t="str">
            <v>NUSSTU\E0726338</v>
          </cell>
          <cell r="G9">
            <v>1</v>
          </cell>
          <cell r="I9" t="str">
            <v>NUSSTU\E0957372</v>
          </cell>
          <cell r="J9">
            <v>1</v>
          </cell>
          <cell r="O9" t="str">
            <v>NUSSTU\E0407046</v>
          </cell>
          <cell r="P9" t="str">
            <v>Late</v>
          </cell>
          <cell r="R9" t="str">
            <v>NUSSTU\E0474137</v>
          </cell>
          <cell r="S9">
            <v>1</v>
          </cell>
          <cell r="U9" t="str">
            <v>NUSSTU\E0540146</v>
          </cell>
          <cell r="V9" t="str">
            <v>Late*</v>
          </cell>
          <cell r="X9" t="str">
            <v>NUSSTU\E0556518</v>
          </cell>
          <cell r="Y9" t="str">
            <v>Absent</v>
          </cell>
          <cell r="AD9" t="str">
            <v>NUSSTU\E0540433</v>
          </cell>
          <cell r="AE9">
            <v>1</v>
          </cell>
        </row>
        <row r="10">
          <cell r="C10" t="str">
            <v>NUSSTU\E0960049</v>
          </cell>
          <cell r="D10">
            <v>1</v>
          </cell>
          <cell r="F10" t="str">
            <v>NUSSTU\E0772756</v>
          </cell>
          <cell r="G10">
            <v>1</v>
          </cell>
          <cell r="I10" t="str">
            <v>NUSSTU\E0958300</v>
          </cell>
          <cell r="J10">
            <v>1</v>
          </cell>
          <cell r="R10" t="str">
            <v>NUSSTU\E0580053</v>
          </cell>
          <cell r="S10">
            <v>1</v>
          </cell>
          <cell r="U10" t="str">
            <v>NUSSTU\E0580053</v>
          </cell>
          <cell r="V10" t="str">
            <v>Absent</v>
          </cell>
          <cell r="X10" t="str">
            <v>NUSSTU\E0968693</v>
          </cell>
          <cell r="Y10">
            <v>1</v>
          </cell>
          <cell r="AD10" t="str">
            <v>NUSSTU\E0540060</v>
          </cell>
          <cell r="AE10">
            <v>1</v>
          </cell>
        </row>
        <row r="11">
          <cell r="C11" t="str">
            <v>NUSSTU\E0555906</v>
          </cell>
          <cell r="D11" t="str">
            <v>Late</v>
          </cell>
          <cell r="F11" t="str">
            <v>NUSSTU\E0960049</v>
          </cell>
          <cell r="G11">
            <v>1</v>
          </cell>
          <cell r="I11" t="str">
            <v>NUSSTU\E0544058</v>
          </cell>
          <cell r="J11">
            <v>1</v>
          </cell>
          <cell r="R11" t="str">
            <v>NUSSTU\E0959149</v>
          </cell>
          <cell r="S11">
            <v>1</v>
          </cell>
          <cell r="U11" t="str">
            <v>NUSSTU\E0959149</v>
          </cell>
          <cell r="V11">
            <v>1</v>
          </cell>
          <cell r="AD11" t="str">
            <v>NUSSTU\E0540146</v>
          </cell>
          <cell r="AE11" t="str">
            <v>Late</v>
          </cell>
        </row>
        <row r="12">
          <cell r="C12" t="str">
            <v>NUSSTU\E0527273</v>
          </cell>
          <cell r="D12">
            <v>1</v>
          </cell>
          <cell r="F12" t="str">
            <v>NUSSTU\E1062162</v>
          </cell>
          <cell r="G12">
            <v>1</v>
          </cell>
          <cell r="I12" t="str">
            <v>NUSSTU\E0960049</v>
          </cell>
          <cell r="J12">
            <v>1</v>
          </cell>
          <cell r="R12" t="str">
            <v>NUSSTU\E0544058</v>
          </cell>
          <cell r="S12" t="str">
            <v>Absent</v>
          </cell>
          <cell r="U12" t="str">
            <v>NUSSTU\E0726325</v>
          </cell>
          <cell r="V12">
            <v>1</v>
          </cell>
          <cell r="AD12" t="str">
            <v>NUSSTU\E0580053</v>
          </cell>
          <cell r="AE12">
            <v>1</v>
          </cell>
        </row>
        <row r="13">
          <cell r="C13" t="str">
            <v>NUSSTU\E0425748</v>
          </cell>
          <cell r="D13">
            <v>1</v>
          </cell>
          <cell r="F13" t="str">
            <v>NUSSTU\E0538443</v>
          </cell>
          <cell r="G13">
            <v>1</v>
          </cell>
          <cell r="I13" t="str">
            <v>NUSSTU\E0958795</v>
          </cell>
          <cell r="J13">
            <v>1</v>
          </cell>
          <cell r="R13" t="str">
            <v>NUSSTU\E0960049</v>
          </cell>
          <cell r="S13">
            <v>1</v>
          </cell>
          <cell r="U13" t="str">
            <v>NUSSTU\E0967937</v>
          </cell>
          <cell r="V13">
            <v>1</v>
          </cell>
        </row>
        <row r="14">
          <cell r="C14" t="str">
            <v>NUSSTU\E0425954</v>
          </cell>
          <cell r="D14">
            <v>1</v>
          </cell>
          <cell r="F14" t="str">
            <v>NUSSTU\E0426227</v>
          </cell>
          <cell r="G14">
            <v>1</v>
          </cell>
          <cell r="I14" t="str">
            <v>NUSSTU\E0967937</v>
          </cell>
          <cell r="J14">
            <v>1</v>
          </cell>
          <cell r="U14" t="str">
            <v>NUSSTU\E0564431</v>
          </cell>
          <cell r="V14">
            <v>1</v>
          </cell>
        </row>
        <row r="15">
          <cell r="C15" t="str">
            <v>NUSSTU\E0005037</v>
          </cell>
          <cell r="D15" t="str">
            <v>Absent</v>
          </cell>
          <cell r="F15" t="str">
            <v>NUSSTU\E0580053</v>
          </cell>
          <cell r="G15" t="str">
            <v>Absent</v>
          </cell>
          <cell r="U15" t="str">
            <v>NUSSTU\E0957372</v>
          </cell>
          <cell r="V15">
            <v>1</v>
          </cell>
        </row>
        <row r="16">
          <cell r="C16" t="str">
            <v>NUSSTU\E0969957</v>
          </cell>
          <cell r="D16" t="str">
            <v>Late</v>
          </cell>
          <cell r="F16" t="str">
            <v>NUSSTU\E0773631</v>
          </cell>
          <cell r="G16" t="str">
            <v>Absent</v>
          </cell>
        </row>
        <row r="17">
          <cell r="C17" t="str">
            <v>NUSSTU\E0425834</v>
          </cell>
          <cell r="D17">
            <v>1</v>
          </cell>
          <cell r="F17" t="str">
            <v>NUSSTU\E0424875</v>
          </cell>
          <cell r="G17" t="str">
            <v>Absent*</v>
          </cell>
        </row>
        <row r="18">
          <cell r="C18" t="str">
            <v>NUSSTU\E0959758</v>
          </cell>
          <cell r="D18">
            <v>1</v>
          </cell>
        </row>
        <row r="27">
          <cell r="C27" t="str">
            <v>NUSSTU\E0725043</v>
          </cell>
          <cell r="D27" t="str">
            <v>Withdrawn</v>
          </cell>
          <cell r="F27" t="str">
            <v>NUSSTU\E0564431</v>
          </cell>
          <cell r="G27" t="str">
            <v>Withdrawn</v>
          </cell>
          <cell r="I27" t="str">
            <v>NUSSTU\E0968993</v>
          </cell>
          <cell r="J27" t="str">
            <v>Withdrawn</v>
          </cell>
          <cell r="O27" t="str">
            <v>NUSSTU\E0941192</v>
          </cell>
          <cell r="P27" t="str">
            <v>Withdrawn</v>
          </cell>
          <cell r="R27" t="str">
            <v>NUSSTU\E0968993</v>
          </cell>
          <cell r="S27" t="str">
            <v>Withdrawn</v>
          </cell>
          <cell r="U27" t="str">
            <v>NUSSTU\E0540877</v>
          </cell>
          <cell r="V27" t="str">
            <v>Withdrawn</v>
          </cell>
          <cell r="X27" t="str">
            <v>NUSSTU\E0580053</v>
          </cell>
          <cell r="Y27" t="str">
            <v>Withdrawn</v>
          </cell>
          <cell r="AD27" t="str">
            <v>NUSSTU\E0540877</v>
          </cell>
          <cell r="AE27" t="str">
            <v>Withdrawn</v>
          </cell>
          <cell r="AG27" t="str">
            <v>Withdrawn</v>
          </cell>
          <cell r="AH27" t="str">
            <v>Withdrawn</v>
          </cell>
          <cell r="AJ27" t="str">
            <v>Withdrawn</v>
          </cell>
          <cell r="AK27" t="str">
            <v>Withdrawn</v>
          </cell>
          <cell r="AM27" t="str">
            <v>Withdrawn</v>
          </cell>
          <cell r="AN27" t="str">
            <v>Withdrawn</v>
          </cell>
          <cell r="AP27" t="str">
            <v>Withdrawn</v>
          </cell>
          <cell r="AQ27" t="str">
            <v>Withdrawn</v>
          </cell>
        </row>
        <row r="28">
          <cell r="C28" t="str">
            <v>NUSSTU\E0771330</v>
          </cell>
          <cell r="D28" t="str">
            <v>Withdrawn</v>
          </cell>
          <cell r="F28" t="str">
            <v>NUSSTU\E0859915</v>
          </cell>
          <cell r="G28" t="str">
            <v>Withdrawn</v>
          </cell>
          <cell r="I28" t="str">
            <v>NUSSTU\E0527273</v>
          </cell>
          <cell r="J28" t="str">
            <v>Withdrawn</v>
          </cell>
          <cell r="O28" t="str">
            <v>NUSSTU\E0726325</v>
          </cell>
          <cell r="P28" t="str">
            <v>Withdrawn</v>
          </cell>
          <cell r="R28" t="str">
            <v>NUSSTU\E0958619</v>
          </cell>
          <cell r="S28" t="str">
            <v>Withdrawn</v>
          </cell>
          <cell r="U28" t="str">
            <v>NUSSTU\E0725939</v>
          </cell>
          <cell r="V28" t="str">
            <v>Withdrawn</v>
          </cell>
          <cell r="X28" t="str">
            <v>NUSSTU\E0968993</v>
          </cell>
          <cell r="Y28" t="str">
            <v>Withdrawn</v>
          </cell>
          <cell r="AD28" t="str">
            <v>NUSSTU\E0420436</v>
          </cell>
          <cell r="AE28" t="str">
            <v>Withdrawn</v>
          </cell>
        </row>
        <row r="29">
          <cell r="C29" t="str">
            <v>NUSSTU\E0538443</v>
          </cell>
          <cell r="D29" t="str">
            <v>Withdrawn</v>
          </cell>
          <cell r="F29" t="str">
            <v>NUSSTU\E1100841</v>
          </cell>
          <cell r="G29" t="str">
            <v>Withdrawn</v>
          </cell>
          <cell r="I29" t="str">
            <v>NUSSTU\E0969484</v>
          </cell>
          <cell r="J29" t="str">
            <v>Withdrawn</v>
          </cell>
          <cell r="O29" t="str">
            <v>NUSSTU\E0959711</v>
          </cell>
          <cell r="P29" t="str">
            <v>Withdrawn</v>
          </cell>
          <cell r="R29" t="str">
            <v>NUSSTU\E0556518</v>
          </cell>
          <cell r="S29" t="str">
            <v>Withdrawn</v>
          </cell>
          <cell r="U29" t="str">
            <v>NUSSTU\E0544058</v>
          </cell>
          <cell r="V29" t="str">
            <v>Withdrawn</v>
          </cell>
          <cell r="X29" t="str">
            <v>NUSSTU\E0725939</v>
          </cell>
          <cell r="Y29" t="str">
            <v>Withdrawn</v>
          </cell>
          <cell r="AD29" t="str">
            <v>NUSSTU\E0958619</v>
          </cell>
          <cell r="AE29" t="str">
            <v>Withdrawn</v>
          </cell>
        </row>
        <row r="30">
          <cell r="C30" t="str">
            <v>NUSSTU\E0426227</v>
          </cell>
          <cell r="D30" t="str">
            <v>Withdrawn</v>
          </cell>
          <cell r="F30" t="str">
            <v>NUSSTU\E0543843</v>
          </cell>
          <cell r="G30" t="str">
            <v>Withdrawn</v>
          </cell>
          <cell r="O30" t="str">
            <v>NUSSTU\E0725939</v>
          </cell>
          <cell r="P30" t="str">
            <v>Withdrawn</v>
          </cell>
          <cell r="R30" t="str">
            <v>NUSSTU\E0958300</v>
          </cell>
          <cell r="S30" t="str">
            <v>Withdrawn</v>
          </cell>
          <cell r="U30" t="str">
            <v>NUSSTU\E0696524</v>
          </cell>
          <cell r="V30" t="str">
            <v>Withdrawn</v>
          </cell>
          <cell r="X30" t="str">
            <v>NUSSTU\E0969484</v>
          </cell>
          <cell r="Y30" t="str">
            <v>Withdrawn</v>
          </cell>
          <cell r="AD30" t="str">
            <v>NUSSTU\E1062162</v>
          </cell>
          <cell r="AE30" t="str">
            <v>Withdrawn</v>
          </cell>
        </row>
        <row r="31">
          <cell r="C31" t="str">
            <v>NUSSTU\E0544017</v>
          </cell>
          <cell r="D31" t="str">
            <v>Withdrawn</v>
          </cell>
          <cell r="F31" t="str">
            <v>NUSSTU\E0544017</v>
          </cell>
          <cell r="G31" t="str">
            <v>Withdrawn</v>
          </cell>
          <cell r="O31" t="str">
            <v>NUSSTU\E0958795</v>
          </cell>
          <cell r="P31" t="str">
            <v>Withdrawn</v>
          </cell>
          <cell r="R31" t="str">
            <v>NUSSTU\E0527273</v>
          </cell>
          <cell r="S31" t="str">
            <v>Withdrawn</v>
          </cell>
          <cell r="U31" t="str">
            <v>NUSSTU\E0958619</v>
          </cell>
          <cell r="V31" t="str">
            <v>Withdrawn</v>
          </cell>
          <cell r="AD31" t="str">
            <v>NUSSTU\E0959711</v>
          </cell>
          <cell r="AE31" t="str">
            <v>Withdrawn</v>
          </cell>
        </row>
        <row r="32">
          <cell r="C32" t="str">
            <v>NUSSTU\E0957467</v>
          </cell>
          <cell r="D32" t="str">
            <v>Withdrawn</v>
          </cell>
          <cell r="F32" t="str">
            <v>NUSSTU\E0527273</v>
          </cell>
          <cell r="G32" t="str">
            <v>Withdrawn</v>
          </cell>
          <cell r="O32" t="str">
            <v>NUSSTU\E0696524</v>
          </cell>
          <cell r="P32" t="str">
            <v>Withdrawn</v>
          </cell>
          <cell r="R32" t="str">
            <v>NUSSTU\E0725939</v>
          </cell>
          <cell r="S32" t="str">
            <v>Withdrawn</v>
          </cell>
        </row>
        <row r="33">
          <cell r="C33" t="str">
            <v>NUSSTU\E0540433</v>
          </cell>
          <cell r="D33" t="str">
            <v>Withdrawn</v>
          </cell>
          <cell r="F33" t="str">
            <v>NUSSTU\E0959711</v>
          </cell>
          <cell r="G33" t="str">
            <v>Withdrawn</v>
          </cell>
          <cell r="R33" t="str">
            <v>NUSSTU\E0967937</v>
          </cell>
          <cell r="S33" t="str">
            <v>Withdrawn</v>
          </cell>
        </row>
        <row r="34">
          <cell r="F34" t="str">
            <v>NUSSTU\E0005037</v>
          </cell>
          <cell r="G34" t="str">
            <v>Withdrawn</v>
          </cell>
          <cell r="R34" t="str">
            <v>NUSSTU\E0564431</v>
          </cell>
          <cell r="S34" t="str">
            <v>Withdrawn</v>
          </cell>
        </row>
        <row r="35">
          <cell r="F35" t="str">
            <v>NUSSTU\E0957467</v>
          </cell>
          <cell r="G35" t="str">
            <v>Withdrawn</v>
          </cell>
        </row>
        <row r="36">
          <cell r="F36" t="str">
            <v>NUSSTU\E0540433</v>
          </cell>
          <cell r="G36" t="str">
            <v>Withdrawn</v>
          </cell>
        </row>
        <row r="37">
          <cell r="F37" t="str">
            <v>NUSSTU\E0560196</v>
          </cell>
          <cell r="G37" t="str">
            <v>Withdrawn</v>
          </cell>
        </row>
        <row r="38">
          <cell r="F38" t="str">
            <v>NUSSTU\E0540060</v>
          </cell>
          <cell r="G38" t="str">
            <v>Withdrawn</v>
          </cell>
        </row>
        <row r="39">
          <cell r="F39" t="str">
            <v>NUSSTU\E0725301</v>
          </cell>
          <cell r="G39" t="str">
            <v>Withdrawn</v>
          </cell>
        </row>
      </sheetData>
      <sheetData sheetId="8">
        <row r="5">
          <cell r="C5" t="str">
            <v>NUSSTU\E0540433</v>
          </cell>
          <cell r="D5">
            <v>1</v>
          </cell>
          <cell r="F5" t="str">
            <v>NUSSTU\E0886368</v>
          </cell>
          <cell r="G5">
            <v>1</v>
          </cell>
          <cell r="I5" t="str">
            <v>NUSSTU\E0406649</v>
          </cell>
          <cell r="J5">
            <v>1</v>
          </cell>
          <cell r="O5" t="str">
            <v>NUSSTU\E0960049</v>
          </cell>
          <cell r="P5">
            <v>1</v>
          </cell>
        </row>
        <row r="6">
          <cell r="C6" t="str">
            <v>NUSSTU\E0540060</v>
          </cell>
          <cell r="D6">
            <v>1</v>
          </cell>
          <cell r="F6" t="str">
            <v>NUSSTU\E0420436</v>
          </cell>
          <cell r="G6">
            <v>1</v>
          </cell>
          <cell r="I6" t="str">
            <v>NUSSTU\E0960049</v>
          </cell>
          <cell r="J6">
            <v>1</v>
          </cell>
          <cell r="O6" t="str">
            <v>NUSSTU\E0886368</v>
          </cell>
          <cell r="P6">
            <v>1</v>
          </cell>
        </row>
        <row r="7">
          <cell r="C7" t="str">
            <v>NUSSTU\E0540146</v>
          </cell>
          <cell r="D7">
            <v>1</v>
          </cell>
          <cell r="F7" t="str">
            <v>NUSSTU\E0544177</v>
          </cell>
          <cell r="G7">
            <v>1</v>
          </cell>
          <cell r="I7" t="str">
            <v>NUSSTU\E0425954</v>
          </cell>
          <cell r="J7">
            <v>1</v>
          </cell>
          <cell r="O7" t="str">
            <v>NUSSTU\E0540433</v>
          </cell>
          <cell r="P7">
            <v>1</v>
          </cell>
        </row>
        <row r="8">
          <cell r="C8" t="str">
            <v>NUSSTU\E0772829</v>
          </cell>
          <cell r="D8">
            <v>1</v>
          </cell>
          <cell r="F8" t="str">
            <v>NUSSTU\E0540556</v>
          </cell>
          <cell r="G8">
            <v>1</v>
          </cell>
          <cell r="I8" t="str">
            <v>NUSSTU\E0527273</v>
          </cell>
          <cell r="J8">
            <v>1</v>
          </cell>
          <cell r="O8" t="str">
            <v>NUSSTU\E0775061</v>
          </cell>
          <cell r="P8">
            <v>1</v>
          </cell>
        </row>
        <row r="9">
          <cell r="I9" t="str">
            <v>NUSSTU\E0968693</v>
          </cell>
          <cell r="J9">
            <v>1</v>
          </cell>
          <cell r="O9" t="str">
            <v>NUSSTU\E0540146</v>
          </cell>
          <cell r="P9">
            <v>1</v>
          </cell>
        </row>
        <row r="10">
          <cell r="I10" t="str">
            <v>NUSSTU\E0426276</v>
          </cell>
          <cell r="J10">
            <v>1</v>
          </cell>
          <cell r="O10" t="str">
            <v>NUSSTU\E0544177</v>
          </cell>
          <cell r="P10" t="str">
            <v>Late</v>
          </cell>
        </row>
        <row r="11">
          <cell r="I11" t="str">
            <v>NUSSTU\E0425347</v>
          </cell>
          <cell r="J11">
            <v>1</v>
          </cell>
          <cell r="O11" t="str">
            <v>NUSSTU\E0540556</v>
          </cell>
          <cell r="P11" t="str">
            <v>Late</v>
          </cell>
        </row>
        <row r="12">
          <cell r="I12" t="str">
            <v>NUSSTU\E1122905</v>
          </cell>
          <cell r="J12">
            <v>1</v>
          </cell>
          <cell r="O12" t="str">
            <v>NUSSTU\E0968693</v>
          </cell>
          <cell r="P12" t="str">
            <v>Absent</v>
          </cell>
        </row>
        <row r="13">
          <cell r="I13" t="str">
            <v>NUSSTU\E0540556</v>
          </cell>
          <cell r="J13">
            <v>1</v>
          </cell>
          <cell r="O13" t="str">
            <v>NUSSTU\E0540060</v>
          </cell>
          <cell r="P13">
            <v>1</v>
          </cell>
        </row>
        <row r="14">
          <cell r="I14" t="str">
            <v>NUSSTU\E0886368</v>
          </cell>
          <cell r="J14">
            <v>1</v>
          </cell>
        </row>
        <row r="27">
          <cell r="C27" t="str">
            <v>NUSSTU\E0960049</v>
          </cell>
          <cell r="D27" t="str">
            <v>Withdrawn</v>
          </cell>
          <cell r="F27" t="str">
            <v>NUSSTU\E0580053</v>
          </cell>
          <cell r="G27" t="str">
            <v>Withdrawn</v>
          </cell>
          <cell r="I27" t="str">
            <v>NUSSTU\E0969442</v>
          </cell>
          <cell r="J27" t="str">
            <v>Withdrawn</v>
          </cell>
          <cell r="O27" t="str">
            <v>NUSSTU\E0425954</v>
          </cell>
          <cell r="P27" t="str">
            <v>Withdrawn</v>
          </cell>
        </row>
        <row r="28">
          <cell r="I28" t="str">
            <v>NUSSTU\E0970331</v>
          </cell>
          <cell r="J28" t="str">
            <v>Withdrawn</v>
          </cell>
          <cell r="O28" t="str">
            <v>NUSSTU\E0426276</v>
          </cell>
          <cell r="P28" t="str">
            <v>Withdrawn</v>
          </cell>
        </row>
        <row r="29">
          <cell r="I29" t="str">
            <v>NUSSTU\E0969084</v>
          </cell>
          <cell r="J29" t="str">
            <v>Withdrawn</v>
          </cell>
          <cell r="O29" t="str">
            <v>NUSSTU\E0425347</v>
          </cell>
          <cell r="P29" t="str">
            <v>Withdrawn</v>
          </cell>
        </row>
        <row r="30">
          <cell r="I30" t="str">
            <v>NUSSTU\E0974533</v>
          </cell>
          <cell r="J30" t="str">
            <v>Withdrawn</v>
          </cell>
          <cell r="O30" t="str">
            <v>NUSSTU\E0974533</v>
          </cell>
          <cell r="P30" t="str">
            <v>Withdrawn</v>
          </cell>
        </row>
        <row r="31">
          <cell r="I31" t="str">
            <v>NUSSTU\E0544177</v>
          </cell>
          <cell r="J31" t="str">
            <v>Withdrawn</v>
          </cell>
        </row>
      </sheetData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B7026-309A-43A9-93FF-BC8F9E5343D5}">
  <dimension ref="A1:CB404"/>
  <sheetViews>
    <sheetView tabSelected="1" workbookViewId="0">
      <pane xSplit="3" ySplit="4" topLeftCell="D5" activePane="bottomRight" state="frozen"/>
      <selection pane="topRight" activeCell="D1" sqref="D1"/>
      <selection pane="bottomLeft" activeCell="A4" sqref="A4"/>
      <selection pane="bottomRight" activeCell="F34" sqref="F34"/>
    </sheetView>
  </sheetViews>
  <sheetFormatPr defaultRowHeight="14.4" x14ac:dyDescent="0.3"/>
  <cols>
    <col min="2" max="2" width="26.5546875" customWidth="1"/>
    <col min="3" max="3" width="16.33203125" customWidth="1"/>
    <col min="4" max="4" width="10.77734375" style="6" customWidth="1"/>
    <col min="5" max="5" width="10.77734375" customWidth="1"/>
    <col min="6" max="6" width="10.77734375" style="11" customWidth="1"/>
    <col min="7" max="7" width="10.77734375" customWidth="1"/>
    <col min="8" max="8" width="10.77734375" style="11" customWidth="1"/>
    <col min="9" max="9" width="13.5546875" customWidth="1"/>
    <col min="10" max="10" width="13.5546875" style="10" customWidth="1"/>
    <col min="11" max="11" width="10.77734375" style="6" customWidth="1"/>
    <col min="12" max="12" width="10.77734375" customWidth="1"/>
    <col min="13" max="13" width="10.77734375" style="11" customWidth="1"/>
    <col min="14" max="14" width="10.77734375" customWidth="1"/>
    <col min="15" max="15" width="10.77734375" style="11" customWidth="1"/>
    <col min="16" max="16" width="13.6640625" customWidth="1"/>
    <col min="17" max="17" width="13.6640625" style="10" customWidth="1"/>
    <col min="18" max="18" width="10.77734375" style="6" customWidth="1"/>
    <col min="19" max="19" width="10.77734375" customWidth="1"/>
    <col min="20" max="20" width="10.77734375" style="11" customWidth="1"/>
    <col min="21" max="21" width="10.77734375" customWidth="1"/>
    <col min="22" max="22" width="10.77734375" style="11" customWidth="1"/>
    <col min="23" max="23" width="13.6640625" customWidth="1"/>
    <col min="24" max="24" width="13.6640625" style="10" customWidth="1"/>
    <col min="25" max="25" width="10.77734375" style="6" customWidth="1"/>
    <col min="26" max="26" width="10.77734375" customWidth="1"/>
    <col min="27" max="27" width="10.77734375" style="11" customWidth="1"/>
    <col min="28" max="28" width="10.77734375" customWidth="1"/>
    <col min="29" max="29" width="10.77734375" style="11" customWidth="1"/>
    <col min="30" max="30" width="13.6640625" customWidth="1"/>
    <col min="31" max="31" width="13.6640625" style="10" customWidth="1"/>
    <col min="32" max="32" width="10.77734375" style="6" hidden="1" customWidth="1"/>
    <col min="33" max="33" width="10.77734375" hidden="1" customWidth="1"/>
    <col min="34" max="34" width="10.77734375" style="11" hidden="1" customWidth="1"/>
    <col min="35" max="36" width="10.77734375" hidden="1" customWidth="1"/>
    <col min="37" max="37" width="13.6640625" hidden="1" customWidth="1"/>
    <col min="38" max="38" width="13.6640625" style="10" hidden="1" customWidth="1"/>
    <col min="39" max="39" width="10.77734375" style="6" customWidth="1"/>
    <col min="40" max="40" width="10.77734375" customWidth="1"/>
    <col min="41" max="41" width="10.77734375" style="11" customWidth="1"/>
    <col min="42" max="42" width="10.77734375" customWidth="1"/>
    <col min="43" max="43" width="10.77734375" style="11" customWidth="1"/>
    <col min="44" max="44" width="13.6640625" customWidth="1"/>
    <col min="45" max="45" width="13.6640625" style="10" customWidth="1"/>
    <col min="46" max="46" width="10.77734375" style="6" customWidth="1"/>
    <col min="47" max="47" width="10.77734375" customWidth="1"/>
    <col min="48" max="48" width="10.77734375" style="11" customWidth="1"/>
    <col min="49" max="49" width="10.77734375" customWidth="1"/>
    <col min="50" max="50" width="10.77734375" style="11" customWidth="1"/>
    <col min="51" max="51" width="13.6640625" customWidth="1"/>
    <col min="52" max="52" width="13.6640625" style="10" customWidth="1"/>
    <col min="53" max="53" width="10.77734375" style="6" customWidth="1"/>
    <col min="54" max="54" width="10.77734375" customWidth="1"/>
    <col min="55" max="55" width="10.77734375" style="11" customWidth="1"/>
    <col min="56" max="56" width="10.77734375" customWidth="1"/>
    <col min="57" max="57" width="10.77734375" style="11" customWidth="1"/>
    <col min="58" max="58" width="13.6640625" customWidth="1"/>
    <col min="59" max="59" width="13.6640625" style="10" customWidth="1"/>
    <col min="60" max="60" width="10.77734375" style="6" customWidth="1"/>
    <col min="61" max="61" width="10.77734375" customWidth="1"/>
    <col min="62" max="62" width="10.77734375" style="11" customWidth="1"/>
    <col min="63" max="63" width="10.77734375" customWidth="1"/>
    <col min="64" max="64" width="10.77734375" style="11" customWidth="1"/>
    <col min="65" max="65" width="13.6640625" customWidth="1"/>
    <col min="66" max="66" width="13.6640625" style="10" customWidth="1"/>
    <col min="67" max="67" width="10.77734375" style="6" customWidth="1"/>
    <col min="68" max="68" width="10.77734375" customWidth="1"/>
    <col min="69" max="69" width="10.77734375" style="11" customWidth="1"/>
    <col min="70" max="70" width="10.77734375" customWidth="1"/>
    <col min="71" max="71" width="10.77734375" style="11" customWidth="1"/>
    <col min="72" max="72" width="13.6640625" customWidth="1"/>
    <col min="73" max="73" width="13.6640625" style="10" customWidth="1"/>
    <col min="74" max="74" width="10.77734375" style="6" customWidth="1"/>
    <col min="75" max="75" width="10.77734375" customWidth="1"/>
    <col min="76" max="76" width="10.77734375" style="11" customWidth="1"/>
    <col min="77" max="77" width="10.77734375" customWidth="1"/>
    <col min="78" max="78" width="10.77734375" style="11" customWidth="1"/>
    <col min="79" max="79" width="13.6640625" customWidth="1"/>
    <col min="80" max="80" width="13.6640625" style="10" customWidth="1"/>
  </cols>
  <sheetData>
    <row r="1" spans="1:80" ht="15" thickBot="1" x14ac:dyDescent="0.35">
      <c r="A1" s="79" t="s">
        <v>117</v>
      </c>
      <c r="B1" s="79"/>
      <c r="C1" s="79"/>
      <c r="D1" s="17"/>
      <c r="E1" s="5"/>
      <c r="F1" s="5"/>
      <c r="G1" s="5"/>
      <c r="H1" s="5"/>
      <c r="I1" s="8"/>
      <c r="J1" s="20"/>
      <c r="K1" s="21"/>
      <c r="L1" s="8"/>
      <c r="M1" s="8"/>
      <c r="N1" s="8"/>
      <c r="O1" s="5"/>
      <c r="P1" s="8"/>
      <c r="Q1" s="20"/>
      <c r="R1" s="21"/>
      <c r="S1" s="8"/>
      <c r="T1" s="8"/>
      <c r="U1" s="8"/>
      <c r="V1" s="5"/>
      <c r="W1" s="8"/>
      <c r="X1" s="20"/>
      <c r="Y1" s="21"/>
      <c r="Z1" s="8"/>
      <c r="AA1" s="8"/>
      <c r="AB1" s="8"/>
      <c r="AC1" s="5"/>
      <c r="AD1" s="8"/>
      <c r="AE1" s="20"/>
      <c r="AF1" s="21"/>
      <c r="AG1" s="8"/>
      <c r="AH1" s="8"/>
      <c r="AI1" s="8"/>
      <c r="AJ1" s="8"/>
      <c r="AK1" s="8"/>
      <c r="AL1" s="20"/>
      <c r="AM1" s="21"/>
      <c r="AN1" s="8"/>
      <c r="AO1" s="8"/>
      <c r="AP1" s="8"/>
      <c r="AQ1" s="5"/>
      <c r="AR1" s="8"/>
      <c r="AS1" s="20"/>
      <c r="AT1" s="21"/>
      <c r="AU1" s="8"/>
      <c r="AV1" s="8"/>
      <c r="AW1" s="8"/>
      <c r="AX1" s="5"/>
      <c r="AY1" s="8"/>
      <c r="AZ1" s="20"/>
      <c r="BA1" s="21"/>
      <c r="BB1" s="8"/>
      <c r="BC1" s="8"/>
      <c r="BD1" s="8"/>
      <c r="BE1" s="5"/>
      <c r="BF1" s="8"/>
      <c r="BG1" s="20"/>
      <c r="BH1" s="21"/>
      <c r="BI1" s="8"/>
      <c r="BJ1" s="8"/>
      <c r="BK1" s="8"/>
      <c r="BL1" s="5"/>
      <c r="BM1" s="8"/>
      <c r="BN1" s="20"/>
      <c r="BO1" s="21"/>
      <c r="BP1" s="8"/>
      <c r="BQ1" s="8"/>
      <c r="BR1" s="8"/>
      <c r="BS1" s="5"/>
      <c r="BT1" s="8"/>
      <c r="BU1" s="20"/>
      <c r="BV1" s="21"/>
      <c r="BW1" s="8"/>
      <c r="BX1" s="8"/>
      <c r="BY1" s="8"/>
      <c r="BZ1" s="5"/>
      <c r="CA1" s="8"/>
      <c r="CB1" s="20"/>
    </row>
    <row r="2" spans="1:80" s="5" customFormat="1" x14ac:dyDescent="0.3">
      <c r="A2" s="76" t="s">
        <v>8</v>
      </c>
      <c r="B2" s="80" t="s">
        <v>0</v>
      </c>
      <c r="C2" s="83" t="s">
        <v>1</v>
      </c>
      <c r="D2" s="76" t="s">
        <v>5</v>
      </c>
      <c r="E2" s="80"/>
      <c r="F2" s="80"/>
      <c r="G2" s="80"/>
      <c r="H2" s="80"/>
      <c r="I2" s="80"/>
      <c r="J2" s="83"/>
      <c r="K2" s="73">
        <v>44774</v>
      </c>
      <c r="L2" s="74"/>
      <c r="M2" s="74"/>
      <c r="N2" s="74"/>
      <c r="O2" s="74"/>
      <c r="P2" s="74"/>
      <c r="Q2" s="75"/>
      <c r="R2" s="73">
        <v>44805</v>
      </c>
      <c r="S2" s="74"/>
      <c r="T2" s="74"/>
      <c r="U2" s="74"/>
      <c r="V2" s="74"/>
      <c r="W2" s="74"/>
      <c r="X2" s="75"/>
      <c r="Y2" s="73" t="s">
        <v>313</v>
      </c>
      <c r="Z2" s="74"/>
      <c r="AA2" s="74"/>
      <c r="AB2" s="74"/>
      <c r="AC2" s="74"/>
      <c r="AD2" s="74"/>
      <c r="AE2" s="75"/>
      <c r="AF2" s="73">
        <v>44866</v>
      </c>
      <c r="AG2" s="74"/>
      <c r="AH2" s="74"/>
      <c r="AI2" s="74"/>
      <c r="AJ2" s="74"/>
      <c r="AK2" s="74"/>
      <c r="AL2" s="75"/>
      <c r="AM2" s="73">
        <v>44896</v>
      </c>
      <c r="AN2" s="74"/>
      <c r="AO2" s="74"/>
      <c r="AP2" s="74"/>
      <c r="AQ2" s="74"/>
      <c r="AR2" s="74"/>
      <c r="AS2" s="75"/>
      <c r="AT2" s="73">
        <v>44927</v>
      </c>
      <c r="AU2" s="74"/>
      <c r="AV2" s="74"/>
      <c r="AW2" s="74"/>
      <c r="AX2" s="74"/>
      <c r="AY2" s="74"/>
      <c r="AZ2" s="75"/>
      <c r="BA2" s="73">
        <v>44958</v>
      </c>
      <c r="BB2" s="74"/>
      <c r="BC2" s="74"/>
      <c r="BD2" s="74"/>
      <c r="BE2" s="74"/>
      <c r="BF2" s="74"/>
      <c r="BG2" s="75"/>
      <c r="BH2" s="73">
        <v>44986</v>
      </c>
      <c r="BI2" s="74"/>
      <c r="BJ2" s="74"/>
      <c r="BK2" s="74"/>
      <c r="BL2" s="74"/>
      <c r="BM2" s="74"/>
      <c r="BN2" s="75"/>
      <c r="BO2" s="73" t="s">
        <v>751</v>
      </c>
      <c r="BP2" s="74"/>
      <c r="BQ2" s="74"/>
      <c r="BR2" s="74"/>
      <c r="BS2" s="74"/>
      <c r="BT2" s="74"/>
      <c r="BU2" s="75"/>
      <c r="BV2" s="73">
        <v>45078</v>
      </c>
      <c r="BW2" s="74"/>
      <c r="BX2" s="74"/>
      <c r="BY2" s="74"/>
      <c r="BZ2" s="74"/>
      <c r="CA2" s="74"/>
      <c r="CB2" s="75"/>
    </row>
    <row r="3" spans="1:80" s="34" customFormat="1" x14ac:dyDescent="0.3">
      <c r="A3" s="77"/>
      <c r="B3" s="81"/>
      <c r="C3" s="84"/>
      <c r="D3" s="29">
        <f>SUM(D5:D404)</f>
        <v>795</v>
      </c>
      <c r="E3" s="30">
        <f t="shared" ref="E3:J3" si="0">SUM(E5:E404)</f>
        <v>104</v>
      </c>
      <c r="F3" s="30">
        <f t="shared" si="0"/>
        <v>899</v>
      </c>
      <c r="G3" s="30">
        <f t="shared" si="0"/>
        <v>57</v>
      </c>
      <c r="H3" s="30">
        <f t="shared" si="0"/>
        <v>956</v>
      </c>
      <c r="I3" s="30">
        <f t="shared" si="0"/>
        <v>588</v>
      </c>
      <c r="J3" s="30">
        <f t="shared" si="0"/>
        <v>1544</v>
      </c>
      <c r="K3" s="29">
        <f t="shared" ref="K3:BV3" si="1">SUM(K5:K404)</f>
        <v>92</v>
      </c>
      <c r="L3" s="30">
        <f t="shared" si="1"/>
        <v>23</v>
      </c>
      <c r="M3" s="30">
        <f t="shared" si="1"/>
        <v>115</v>
      </c>
      <c r="N3" s="30">
        <f t="shared" si="1"/>
        <v>16</v>
      </c>
      <c r="O3" s="30">
        <f t="shared" si="1"/>
        <v>131</v>
      </c>
      <c r="P3" s="30">
        <f t="shared" si="1"/>
        <v>62</v>
      </c>
      <c r="Q3" s="30">
        <f t="shared" si="1"/>
        <v>193</v>
      </c>
      <c r="R3" s="29">
        <f t="shared" si="1"/>
        <v>112</v>
      </c>
      <c r="S3" s="30">
        <f t="shared" si="1"/>
        <v>17</v>
      </c>
      <c r="T3" s="30">
        <f t="shared" si="1"/>
        <v>129</v>
      </c>
      <c r="U3" s="30">
        <f t="shared" si="1"/>
        <v>5</v>
      </c>
      <c r="V3" s="30">
        <f t="shared" si="1"/>
        <v>134</v>
      </c>
      <c r="W3" s="30">
        <f t="shared" si="1"/>
        <v>83</v>
      </c>
      <c r="X3" s="30">
        <f t="shared" si="1"/>
        <v>217</v>
      </c>
      <c r="Y3" s="29">
        <f t="shared" si="1"/>
        <v>118</v>
      </c>
      <c r="Z3" s="30">
        <f t="shared" si="1"/>
        <v>14</v>
      </c>
      <c r="AA3" s="30">
        <f t="shared" si="1"/>
        <v>132</v>
      </c>
      <c r="AB3" s="30">
        <f t="shared" si="1"/>
        <v>6</v>
      </c>
      <c r="AC3" s="30">
        <f t="shared" si="1"/>
        <v>138</v>
      </c>
      <c r="AD3" s="30">
        <f t="shared" si="1"/>
        <v>82</v>
      </c>
      <c r="AE3" s="30">
        <f t="shared" si="1"/>
        <v>220</v>
      </c>
      <c r="AF3" s="29">
        <f t="shared" si="1"/>
        <v>0</v>
      </c>
      <c r="AG3" s="30">
        <f t="shared" si="1"/>
        <v>0</v>
      </c>
      <c r="AH3" s="30">
        <f t="shared" si="1"/>
        <v>0</v>
      </c>
      <c r="AI3" s="30">
        <f t="shared" si="1"/>
        <v>0</v>
      </c>
      <c r="AJ3" s="30">
        <f t="shared" si="1"/>
        <v>0</v>
      </c>
      <c r="AK3" s="30">
        <f t="shared" si="1"/>
        <v>0</v>
      </c>
      <c r="AL3" s="30">
        <f t="shared" si="1"/>
        <v>0</v>
      </c>
      <c r="AM3" s="29">
        <f t="shared" si="1"/>
        <v>98</v>
      </c>
      <c r="AN3" s="30">
        <f t="shared" si="1"/>
        <v>5</v>
      </c>
      <c r="AO3" s="30">
        <f t="shared" si="1"/>
        <v>103</v>
      </c>
      <c r="AP3" s="30">
        <f t="shared" si="1"/>
        <v>5</v>
      </c>
      <c r="AQ3" s="30">
        <f t="shared" si="1"/>
        <v>108</v>
      </c>
      <c r="AR3" s="30">
        <f t="shared" si="1"/>
        <v>47</v>
      </c>
      <c r="AS3" s="30">
        <f t="shared" si="1"/>
        <v>155</v>
      </c>
      <c r="AT3" s="29">
        <f t="shared" si="1"/>
        <v>70</v>
      </c>
      <c r="AU3" s="30">
        <f t="shared" si="1"/>
        <v>4</v>
      </c>
      <c r="AV3" s="30">
        <f t="shared" si="1"/>
        <v>74</v>
      </c>
      <c r="AW3" s="30">
        <f t="shared" si="1"/>
        <v>3</v>
      </c>
      <c r="AX3" s="30">
        <f t="shared" si="1"/>
        <v>77</v>
      </c>
      <c r="AY3" s="30">
        <f t="shared" si="1"/>
        <v>38</v>
      </c>
      <c r="AZ3" s="30">
        <f t="shared" si="1"/>
        <v>115</v>
      </c>
      <c r="BA3" s="29">
        <f t="shared" si="1"/>
        <v>72</v>
      </c>
      <c r="BB3" s="30">
        <f t="shared" si="1"/>
        <v>6</v>
      </c>
      <c r="BC3" s="30">
        <f t="shared" si="1"/>
        <v>78</v>
      </c>
      <c r="BD3" s="30">
        <f t="shared" si="1"/>
        <v>4</v>
      </c>
      <c r="BE3" s="30">
        <f t="shared" si="1"/>
        <v>82</v>
      </c>
      <c r="BF3" s="30">
        <f t="shared" si="1"/>
        <v>68</v>
      </c>
      <c r="BG3" s="30">
        <f t="shared" si="1"/>
        <v>150</v>
      </c>
      <c r="BH3" s="29">
        <f t="shared" si="1"/>
        <v>154</v>
      </c>
      <c r="BI3" s="30">
        <f t="shared" si="1"/>
        <v>22</v>
      </c>
      <c r="BJ3" s="30">
        <f t="shared" si="1"/>
        <v>176</v>
      </c>
      <c r="BK3" s="30">
        <f t="shared" si="1"/>
        <v>8</v>
      </c>
      <c r="BL3" s="30">
        <f t="shared" si="1"/>
        <v>184</v>
      </c>
      <c r="BM3" s="30">
        <f t="shared" si="1"/>
        <v>145</v>
      </c>
      <c r="BN3" s="30">
        <f t="shared" si="1"/>
        <v>329</v>
      </c>
      <c r="BO3" s="29">
        <f t="shared" si="1"/>
        <v>55</v>
      </c>
      <c r="BP3" s="30">
        <f t="shared" si="1"/>
        <v>11</v>
      </c>
      <c r="BQ3" s="30">
        <f t="shared" si="1"/>
        <v>66</v>
      </c>
      <c r="BR3" s="30">
        <f t="shared" si="1"/>
        <v>9</v>
      </c>
      <c r="BS3" s="30">
        <f t="shared" si="1"/>
        <v>75</v>
      </c>
      <c r="BT3" s="30">
        <f t="shared" si="1"/>
        <v>52</v>
      </c>
      <c r="BU3" s="30">
        <f t="shared" si="1"/>
        <v>127</v>
      </c>
      <c r="BV3" s="29">
        <f t="shared" si="1"/>
        <v>24</v>
      </c>
      <c r="BW3" s="30">
        <f t="shared" ref="BW3:CB3" si="2">SUM(BW5:BW404)</f>
        <v>2</v>
      </c>
      <c r="BX3" s="30">
        <f t="shared" si="2"/>
        <v>26</v>
      </c>
      <c r="BY3" s="30">
        <f t="shared" si="2"/>
        <v>1</v>
      </c>
      <c r="BZ3" s="30">
        <f t="shared" si="2"/>
        <v>27</v>
      </c>
      <c r="CA3" s="30">
        <f t="shared" si="2"/>
        <v>11</v>
      </c>
      <c r="CB3" s="31">
        <f t="shared" si="2"/>
        <v>38</v>
      </c>
    </row>
    <row r="4" spans="1:80" s="12" customFormat="1" ht="15" thickBot="1" x14ac:dyDescent="0.35">
      <c r="A4" s="78"/>
      <c r="B4" s="82"/>
      <c r="C4" s="85"/>
      <c r="D4" s="13" t="s">
        <v>118</v>
      </c>
      <c r="E4" s="14" t="s">
        <v>109</v>
      </c>
      <c r="F4" s="15" t="s">
        <v>110</v>
      </c>
      <c r="G4" s="14" t="s">
        <v>2</v>
      </c>
      <c r="H4" s="15" t="s">
        <v>116</v>
      </c>
      <c r="I4" s="14" t="s">
        <v>114</v>
      </c>
      <c r="J4" s="16" t="s">
        <v>119</v>
      </c>
      <c r="K4" s="13" t="s">
        <v>118</v>
      </c>
      <c r="L4" s="14" t="s">
        <v>109</v>
      </c>
      <c r="M4" s="15" t="s">
        <v>110</v>
      </c>
      <c r="N4" s="14" t="s">
        <v>2</v>
      </c>
      <c r="O4" s="15" t="s">
        <v>116</v>
      </c>
      <c r="P4" s="14" t="s">
        <v>114</v>
      </c>
      <c r="Q4" s="16" t="s">
        <v>119</v>
      </c>
      <c r="R4" s="13" t="s">
        <v>118</v>
      </c>
      <c r="S4" s="14" t="s">
        <v>109</v>
      </c>
      <c r="T4" s="15" t="s">
        <v>110</v>
      </c>
      <c r="U4" s="14" t="s">
        <v>2</v>
      </c>
      <c r="V4" s="15" t="s">
        <v>116</v>
      </c>
      <c r="W4" s="14" t="s">
        <v>114</v>
      </c>
      <c r="X4" s="16" t="s">
        <v>119</v>
      </c>
      <c r="Y4" s="13" t="s">
        <v>118</v>
      </c>
      <c r="Z4" s="14" t="s">
        <v>109</v>
      </c>
      <c r="AA4" s="15" t="s">
        <v>110</v>
      </c>
      <c r="AB4" s="14" t="s">
        <v>2</v>
      </c>
      <c r="AC4" s="15" t="s">
        <v>116</v>
      </c>
      <c r="AD4" s="14" t="s">
        <v>114</v>
      </c>
      <c r="AE4" s="16" t="s">
        <v>119</v>
      </c>
      <c r="AF4" s="13" t="s">
        <v>118</v>
      </c>
      <c r="AG4" s="14" t="s">
        <v>109</v>
      </c>
      <c r="AH4" s="15" t="s">
        <v>110</v>
      </c>
      <c r="AI4" s="14" t="s">
        <v>2</v>
      </c>
      <c r="AJ4" s="15" t="s">
        <v>116</v>
      </c>
      <c r="AK4" s="14" t="s">
        <v>114</v>
      </c>
      <c r="AL4" s="16" t="s">
        <v>119</v>
      </c>
      <c r="AM4" s="13" t="s">
        <v>118</v>
      </c>
      <c r="AN4" s="14" t="s">
        <v>109</v>
      </c>
      <c r="AO4" s="15" t="s">
        <v>110</v>
      </c>
      <c r="AP4" s="14" t="s">
        <v>2</v>
      </c>
      <c r="AQ4" s="15" t="s">
        <v>116</v>
      </c>
      <c r="AR4" s="14" t="s">
        <v>114</v>
      </c>
      <c r="AS4" s="16" t="s">
        <v>119</v>
      </c>
      <c r="AT4" s="13" t="s">
        <v>118</v>
      </c>
      <c r="AU4" s="14" t="s">
        <v>109</v>
      </c>
      <c r="AV4" s="15" t="s">
        <v>110</v>
      </c>
      <c r="AW4" s="14" t="s">
        <v>2</v>
      </c>
      <c r="AX4" s="15" t="s">
        <v>116</v>
      </c>
      <c r="AY4" s="14" t="s">
        <v>114</v>
      </c>
      <c r="AZ4" s="16" t="s">
        <v>119</v>
      </c>
      <c r="BA4" s="13" t="s">
        <v>118</v>
      </c>
      <c r="BB4" s="14" t="s">
        <v>109</v>
      </c>
      <c r="BC4" s="15" t="s">
        <v>110</v>
      </c>
      <c r="BD4" s="14" t="s">
        <v>2</v>
      </c>
      <c r="BE4" s="15" t="s">
        <v>116</v>
      </c>
      <c r="BF4" s="14" t="s">
        <v>114</v>
      </c>
      <c r="BG4" s="16" t="s">
        <v>119</v>
      </c>
      <c r="BH4" s="13" t="s">
        <v>118</v>
      </c>
      <c r="BI4" s="14" t="s">
        <v>109</v>
      </c>
      <c r="BJ4" s="15" t="s">
        <v>110</v>
      </c>
      <c r="BK4" s="14" t="s">
        <v>2</v>
      </c>
      <c r="BL4" s="15" t="s">
        <v>116</v>
      </c>
      <c r="BM4" s="14" t="s">
        <v>114</v>
      </c>
      <c r="BN4" s="16" t="s">
        <v>119</v>
      </c>
      <c r="BO4" s="13" t="s">
        <v>118</v>
      </c>
      <c r="BP4" s="14" t="s">
        <v>109</v>
      </c>
      <c r="BQ4" s="15" t="s">
        <v>110</v>
      </c>
      <c r="BR4" s="14" t="s">
        <v>2</v>
      </c>
      <c r="BS4" s="15" t="s">
        <v>116</v>
      </c>
      <c r="BT4" s="14" t="s">
        <v>114</v>
      </c>
      <c r="BU4" s="16" t="s">
        <v>119</v>
      </c>
      <c r="BV4" s="13" t="s">
        <v>118</v>
      </c>
      <c r="BW4" s="14" t="s">
        <v>109</v>
      </c>
      <c r="BX4" s="15" t="s">
        <v>110</v>
      </c>
      <c r="BY4" s="14" t="s">
        <v>2</v>
      </c>
      <c r="BZ4" s="15" t="s">
        <v>116</v>
      </c>
      <c r="CA4" s="14" t="s">
        <v>114</v>
      </c>
      <c r="CB4" s="16" t="s">
        <v>119</v>
      </c>
    </row>
    <row r="5" spans="1:80" x14ac:dyDescent="0.3">
      <c r="A5">
        <v>1</v>
      </c>
      <c r="B5" t="str">
        <f>IF(Namelist!A2="","",UPPER(Namelist!A2))</f>
        <v>ABDUL HAKIM OKBAH</v>
      </c>
      <c r="C5" t="str">
        <f>IF(Namelist!B2="","",UPPER(Namelist!B2))</f>
        <v>NUSSTU\E0957665</v>
      </c>
      <c r="D5" s="6">
        <f t="shared" ref="D5:D68" si="3">IF($C5&lt;&gt;"",SUM(K5,R5,Y5,AF5,AM5,AT5,BA5,BH5,BO5,BV5),"")</f>
        <v>1</v>
      </c>
      <c r="E5">
        <f t="shared" ref="E5:E68" si="4">IF($C5&lt;&gt;"",SUM(L5,S5,Z5,AG5,AN5,AU5,BB5,BI5,BP5,BW5),"")</f>
        <v>0</v>
      </c>
      <c r="F5" s="11">
        <f t="shared" ref="F5:F68" si="5">IF($C5&lt;&gt;"",D5+E5,"")</f>
        <v>1</v>
      </c>
      <c r="G5">
        <f t="shared" ref="G5:G68" si="6">IF($C5&lt;&gt;"",SUM(N5,U5,AB5,AI5,AP5,AW5,BD5,BK5,BR5,BY5),"")</f>
        <v>0</v>
      </c>
      <c r="H5" s="11">
        <f t="shared" ref="H5:H68" si="7">IF($C5&lt;&gt;"",SUM(F5:G5),"")</f>
        <v>1</v>
      </c>
      <c r="I5">
        <f t="shared" ref="I5:I68" si="8">IF($C5&lt;&gt;"",SUM(P5,W5,AD5,AK5,AR5,AY5,BF5,BM5,BT5,CA5),"")</f>
        <v>0</v>
      </c>
      <c r="J5" s="10">
        <f t="shared" ref="J5:J68" si="9">IF($C5&lt;&gt;"",SUM(H5:I5),"")</f>
        <v>1</v>
      </c>
      <c r="K5" s="6">
        <f>IF($C5="","",IFERROR(VLOOKUP($C5,Aug!$B:$Z,16,FALSE),0))</f>
        <v>1</v>
      </c>
      <c r="L5">
        <f>IF($C5="","",IFERROR(VLOOKUP($C5,Aug!$B:$Z,17,FALSE),0))</f>
        <v>0</v>
      </c>
      <c r="M5" s="11">
        <f t="shared" ref="M5:M68" si="10">IF($C5&lt;&gt;"",K5+L5,"")</f>
        <v>1</v>
      </c>
      <c r="N5">
        <f>IF($C5="","",IFERROR(VLOOKUP($C5,Aug!$B:$Z,19,FALSE),0))</f>
        <v>0</v>
      </c>
      <c r="O5" s="11">
        <f t="shared" ref="O5:O68" si="11">IF($C5&lt;&gt;"",SUM(M5:N5),"")</f>
        <v>1</v>
      </c>
      <c r="P5">
        <f>IF($C5="","",IFERROR(VLOOKUP($C5,Aug!$B:$Z,20,FALSE),0))</f>
        <v>0</v>
      </c>
      <c r="Q5" s="10">
        <f t="shared" ref="Q5:Q68" si="12">IF($C5&lt;&gt;"",SUM(O5:P5),"")</f>
        <v>1</v>
      </c>
      <c r="R5" s="6">
        <f>IF($C5="","",IFERROR(VLOOKUP($C5,Sep!$B:$Z,16,FALSE),0))</f>
        <v>0</v>
      </c>
      <c r="S5">
        <f>IF($C5="","",IFERROR(VLOOKUP($C5,Sep!$B:$Z,17,FALSE),0))</f>
        <v>0</v>
      </c>
      <c r="T5" s="11">
        <f t="shared" ref="T5:T68" si="13">IF($C5&lt;&gt;"",R5+S5,"")</f>
        <v>0</v>
      </c>
      <c r="U5">
        <f>IF($C5="","",IFERROR(VLOOKUP($C5,Sep!$B:$Z,19,FALSE),0))</f>
        <v>0</v>
      </c>
      <c r="V5" s="11">
        <f t="shared" ref="V5:V68" si="14">IF($C5&lt;&gt;"",SUM(T5:U5),"")</f>
        <v>0</v>
      </c>
      <c r="W5">
        <f>IF($C5="","",IFERROR(VLOOKUP($C5,Sep!$B:$Z,20,FALSE),0))</f>
        <v>0</v>
      </c>
      <c r="X5" s="10">
        <f t="shared" ref="X5:X68" si="15">IF($C5&lt;&gt;"",SUM(V5:W5),"")</f>
        <v>0</v>
      </c>
      <c r="Y5" s="6">
        <f>IF($C5="","",IFERROR(VLOOKUP($C5,'Oct &amp; Nov'!$B:$Z,16,FALSE),0))</f>
        <v>0</v>
      </c>
      <c r="Z5">
        <f>IF($C5="","",IFERROR(VLOOKUP($C5,'Oct &amp; Nov'!$B:$Z,17,FALSE),0))</f>
        <v>0</v>
      </c>
      <c r="AA5" s="11">
        <f t="shared" ref="AA5:AA68" si="16">IF($C5&lt;&gt;"",Y5+Z5,"")</f>
        <v>0</v>
      </c>
      <c r="AB5">
        <f>IF($C5="","",IFERROR(VLOOKUP($C5,'Oct &amp; Nov'!$B:$Z,19,FALSE),0))</f>
        <v>0</v>
      </c>
      <c r="AC5" s="11">
        <f t="shared" ref="AC5:AC68" si="17">IF($C5&lt;&gt;"",SUM(AA5:AB5),"")</f>
        <v>0</v>
      </c>
      <c r="AD5">
        <f>IF($C5="","",IFERROR(VLOOKUP($C5,'Oct &amp; Nov'!$B:$Z,20,FALSE),0))</f>
        <v>0</v>
      </c>
      <c r="AE5" s="10">
        <f t="shared" ref="AE5:AE68" si="18">IF($C5&lt;&gt;"",SUM(AC5:AD5),"")</f>
        <v>0</v>
      </c>
      <c r="AJ5" s="11"/>
      <c r="AM5" s="6">
        <f>IF($C5="","",IFERROR(VLOOKUP($C5,Dec!$B:$Z,16,FALSE),0))</f>
        <v>0</v>
      </c>
      <c r="AN5">
        <f>IF($C5="","",IFERROR(VLOOKUP($C5,Dec!$B:$Z,17,FALSE),0))</f>
        <v>0</v>
      </c>
      <c r="AO5" s="11">
        <f t="shared" ref="AO5:AO68" si="19">IF($C5&lt;&gt;"",AM5+AN5,"")</f>
        <v>0</v>
      </c>
      <c r="AP5">
        <f>IF($C5="","",IFERROR(VLOOKUP($C5,Dec!$B:$Z,19,FALSE),0))</f>
        <v>0</v>
      </c>
      <c r="AQ5" s="11">
        <f t="shared" ref="AQ5:AQ68" si="20">IF($C5&lt;&gt;"",SUM(AO5:AP5),"")</f>
        <v>0</v>
      </c>
      <c r="AR5">
        <f>IF($C5="","",IFERROR(VLOOKUP($C5,Dec!$B:$Z,20,FALSE),0))</f>
        <v>0</v>
      </c>
      <c r="AS5" s="10">
        <f t="shared" ref="AS5:AS68" si="21">IF($C5&lt;&gt;"",SUM(AQ5:AR5),"")</f>
        <v>0</v>
      </c>
      <c r="AT5" s="6">
        <f>IF($C5="","",IFERROR(VLOOKUP($C5,Jan!$B:$Z,16,FALSE),0))</f>
        <v>0</v>
      </c>
      <c r="AU5">
        <f>IF($C5="","",IFERROR(VLOOKUP($C5,Jan!$B:$Z,17,FALSE),0))</f>
        <v>0</v>
      </c>
      <c r="AV5" s="11">
        <f t="shared" ref="AV5:AV68" si="22">IF($C5&lt;&gt;"",AT5+AU5,"")</f>
        <v>0</v>
      </c>
      <c r="AW5">
        <f>IF($C5="","",IFERROR(VLOOKUP($C5,Jan!$B:$Z,19,FALSE),0))</f>
        <v>0</v>
      </c>
      <c r="AX5" s="11">
        <f t="shared" ref="AX5:AX68" si="23">IF($C5&lt;&gt;"",SUM(AV5:AW5),"")</f>
        <v>0</v>
      </c>
      <c r="AY5">
        <f>IF($C5="","",IFERROR(VLOOKUP($C5,Jan!$B:$Z,20,FALSE),0))</f>
        <v>0</v>
      </c>
      <c r="AZ5" s="10">
        <f t="shared" ref="AZ5:AZ68" si="24">IF($C5&lt;&gt;"",SUM(AX5:AY5),"")</f>
        <v>0</v>
      </c>
      <c r="BA5" s="6">
        <f>IF($C5="","",IFERROR(VLOOKUP($C5,Feb!$B:$Z,16,FALSE),0))</f>
        <v>0</v>
      </c>
      <c r="BB5">
        <f>IF($C5="","",IFERROR(VLOOKUP($C5,Feb!$B:$Z,17,FALSE),0))</f>
        <v>0</v>
      </c>
      <c r="BC5" s="11">
        <f t="shared" ref="BC5:BC68" si="25">IF($C5&lt;&gt;"",BA5+BB5,"")</f>
        <v>0</v>
      </c>
      <c r="BD5">
        <f>IF($C5="","",IFERROR(VLOOKUP($C5,Feb!$B:$Z,19,FALSE),0))</f>
        <v>0</v>
      </c>
      <c r="BE5" s="11">
        <f t="shared" ref="BE5:BE68" si="26">IF($C5&lt;&gt;"",SUM(BC5:BD5),"")</f>
        <v>0</v>
      </c>
      <c r="BF5">
        <f>IF($C5="","",IFERROR(VLOOKUP($C5,Feb!$B:$Z,20,FALSE),0))</f>
        <v>0</v>
      </c>
      <c r="BG5" s="10">
        <f t="shared" ref="BG5:BG68" si="27">IF($C5&lt;&gt;"",SUM(BE5:BF5),"")</f>
        <v>0</v>
      </c>
      <c r="BH5" s="6">
        <f>IF($C5="","",IFERROR(VLOOKUP($C5,Mar!$B:$Z,16,FALSE),0))</f>
        <v>0</v>
      </c>
      <c r="BI5">
        <f>IF($C5="","",IFERROR(VLOOKUP($C5,Mar!$B:$Z,17,FALSE),0))</f>
        <v>0</v>
      </c>
      <c r="BJ5" s="11">
        <f t="shared" ref="BJ5:BJ68" si="28">IF($C5&lt;&gt;"",BH5+BI5,"")</f>
        <v>0</v>
      </c>
      <c r="BK5">
        <f>IF($C5="","",IFERROR(VLOOKUP($C5,Mar!$B:$Z,19,FALSE),0))</f>
        <v>0</v>
      </c>
      <c r="BL5" s="11">
        <f t="shared" ref="BL5:BL68" si="29">IF($C5&lt;&gt;"",SUM(BJ5:BK5),"")</f>
        <v>0</v>
      </c>
      <c r="BM5">
        <f>IF($C5="","",IFERROR(VLOOKUP($C5,Mar!$B:$Z,20,FALSE),0))</f>
        <v>0</v>
      </c>
      <c r="BN5" s="10">
        <f t="shared" ref="BN5:BN68" si="30">IF($C5&lt;&gt;"",SUM(BL5:BM5),"")</f>
        <v>0</v>
      </c>
      <c r="BO5" s="6">
        <f>IF($C5="","",IFERROR(VLOOKUP($C5,'Apr &amp; May'!$B:$Z,16,FALSE),0))</f>
        <v>0</v>
      </c>
      <c r="BP5">
        <f>IF($C5="","",IFERROR(VLOOKUP($C5,'Apr &amp; May'!$B:$Z,17,FALSE),0))</f>
        <v>0</v>
      </c>
      <c r="BQ5" s="11">
        <f t="shared" ref="BQ5:BQ68" si="31">IF($C5&lt;&gt;"",BO5+BP5,"")</f>
        <v>0</v>
      </c>
      <c r="BR5">
        <f>IF($C5="","",IFERROR(VLOOKUP($C5,'Apr &amp; May'!$B:$Z,19,FALSE),0))</f>
        <v>0</v>
      </c>
      <c r="BS5" s="11">
        <f t="shared" ref="BS5:BS68" si="32">IF($C5&lt;&gt;"",SUM(BQ5:BR5),"")</f>
        <v>0</v>
      </c>
      <c r="BT5">
        <f>IF($C5="","",IFERROR(VLOOKUP($C5,'Apr &amp; May'!$B:$Z,20,FALSE),0))</f>
        <v>0</v>
      </c>
      <c r="BU5" s="10">
        <f t="shared" ref="BU5:BU68" si="33">IF($C5&lt;&gt;"",SUM(BS5:BT5),"")</f>
        <v>0</v>
      </c>
      <c r="BV5" s="6">
        <f>IF($C5="","",IFERROR(VLOOKUP($C5,Jun!$B:$Z,16,FALSE),0))</f>
        <v>0</v>
      </c>
      <c r="BW5">
        <f>IF($C5="","",IFERROR(VLOOKUP($C5,Jun!$B:$Z,17,FALSE),0))</f>
        <v>0</v>
      </c>
      <c r="BX5" s="11">
        <f t="shared" ref="BX5:BX68" si="34">IF($C5&lt;&gt;"",BV5+BW5,"")</f>
        <v>0</v>
      </c>
      <c r="BY5">
        <f>IF($C5="","",IFERROR(VLOOKUP($C5,Jun!$B:$Z,19,FALSE),0))</f>
        <v>0</v>
      </c>
      <c r="BZ5" s="11">
        <f t="shared" ref="BZ5:BZ68" si="35">IF($C5&lt;&gt;"",SUM(BX5:BY5),"")</f>
        <v>0</v>
      </c>
      <c r="CA5">
        <f>IF($C5="","",IFERROR(VLOOKUP($C5,Jun!$B:$Z,20,FALSE),0))</f>
        <v>0</v>
      </c>
      <c r="CB5" s="10">
        <f t="shared" ref="CB5:CB68" si="36">IF($C5&lt;&gt;"",SUM(BZ5:CA5),"")</f>
        <v>0</v>
      </c>
    </row>
    <row r="6" spans="1:80" x14ac:dyDescent="0.3">
      <c r="A6">
        <v>2</v>
      </c>
      <c r="B6" t="str">
        <f>IF(Namelist!A3="","",UPPER(Namelist!A3))</f>
        <v>ADISON TAN</v>
      </c>
      <c r="C6" t="str">
        <f>IF(Namelist!B3="","",UPPER(Namelist!B3))</f>
        <v>NUSSTU\E0725505</v>
      </c>
      <c r="D6" s="6">
        <f t="shared" si="3"/>
        <v>0</v>
      </c>
      <c r="E6">
        <f t="shared" si="4"/>
        <v>0</v>
      </c>
      <c r="F6" s="11">
        <f t="shared" si="5"/>
        <v>0</v>
      </c>
      <c r="G6">
        <f t="shared" si="6"/>
        <v>0</v>
      </c>
      <c r="H6" s="11">
        <f t="shared" si="7"/>
        <v>0</v>
      </c>
      <c r="I6">
        <f t="shared" si="8"/>
        <v>2</v>
      </c>
      <c r="J6" s="10">
        <f t="shared" si="9"/>
        <v>2</v>
      </c>
      <c r="K6" s="6">
        <f>IF($C6="","",IFERROR(VLOOKUP($C6,Aug!$B:$Z,16,FALSE),0))</f>
        <v>0</v>
      </c>
      <c r="L6">
        <f>IF($C6="","",IFERROR(VLOOKUP($C6,Aug!$B:$Z,17,FALSE),0))</f>
        <v>0</v>
      </c>
      <c r="M6" s="11">
        <f t="shared" si="10"/>
        <v>0</v>
      </c>
      <c r="N6">
        <f>IF($C6="","",IFERROR(VLOOKUP($C6,Aug!$B:$Z,19,FALSE),0))</f>
        <v>0</v>
      </c>
      <c r="O6" s="11">
        <f t="shared" si="11"/>
        <v>0</v>
      </c>
      <c r="P6">
        <f>IF($C6="","",IFERROR(VLOOKUP($C6,Aug!$B:$Z,20,FALSE),0))</f>
        <v>0</v>
      </c>
      <c r="Q6" s="10">
        <f t="shared" si="12"/>
        <v>0</v>
      </c>
      <c r="R6" s="6">
        <f>IF($C6="","",IFERROR(VLOOKUP($C6,Sep!$B:$Z,16,FALSE),0))</f>
        <v>0</v>
      </c>
      <c r="S6">
        <f>IF($C6="","",IFERROR(VLOOKUP($C6,Sep!$B:$Z,17,FALSE),0))</f>
        <v>0</v>
      </c>
      <c r="T6" s="11">
        <f t="shared" si="13"/>
        <v>0</v>
      </c>
      <c r="U6">
        <f>IF($C6="","",IFERROR(VLOOKUP($C6,Sep!$B:$Z,19,FALSE),0))</f>
        <v>0</v>
      </c>
      <c r="V6" s="11">
        <f t="shared" si="14"/>
        <v>0</v>
      </c>
      <c r="W6">
        <f>IF($C6="","",IFERROR(VLOOKUP($C6,Sep!$B:$Z,20,FALSE),0))</f>
        <v>0</v>
      </c>
      <c r="X6" s="10">
        <f t="shared" si="15"/>
        <v>0</v>
      </c>
      <c r="Y6" s="6">
        <f>IF($C6="","",IFERROR(VLOOKUP($C6,'Oct &amp; Nov'!$B:$Z,16,FALSE),0))</f>
        <v>0</v>
      </c>
      <c r="Z6">
        <f>IF($C6="","",IFERROR(VLOOKUP($C6,'Oct &amp; Nov'!$B:$Z,17,FALSE),0))</f>
        <v>0</v>
      </c>
      <c r="AA6" s="11">
        <f t="shared" si="16"/>
        <v>0</v>
      </c>
      <c r="AB6">
        <f>IF($C6="","",IFERROR(VLOOKUP($C6,'Oct &amp; Nov'!$B:$Z,19,FALSE),0))</f>
        <v>0</v>
      </c>
      <c r="AC6" s="11">
        <f t="shared" si="17"/>
        <v>0</v>
      </c>
      <c r="AD6">
        <f>IF($C6="","",IFERROR(VLOOKUP($C6,'Oct &amp; Nov'!$B:$Z,20,FALSE),0))</f>
        <v>2</v>
      </c>
      <c r="AE6" s="10">
        <f t="shared" si="18"/>
        <v>2</v>
      </c>
      <c r="AJ6" s="11"/>
      <c r="AM6" s="6">
        <f>IF($C6="","",IFERROR(VLOOKUP($C6,Dec!$B:$Z,16,FALSE),0))</f>
        <v>0</v>
      </c>
      <c r="AN6">
        <f>IF($C6="","",IFERROR(VLOOKUP($C6,Dec!$B:$Z,17,FALSE),0))</f>
        <v>0</v>
      </c>
      <c r="AO6" s="11">
        <f t="shared" si="19"/>
        <v>0</v>
      </c>
      <c r="AP6">
        <f>IF($C6="","",IFERROR(VLOOKUP($C6,Dec!$B:$Z,19,FALSE),0))</f>
        <v>0</v>
      </c>
      <c r="AQ6" s="11">
        <f t="shared" si="20"/>
        <v>0</v>
      </c>
      <c r="AR6">
        <f>IF($C6="","",IFERROR(VLOOKUP($C6,Dec!$B:$Z,20,FALSE),0))</f>
        <v>0</v>
      </c>
      <c r="AS6" s="10">
        <f t="shared" si="21"/>
        <v>0</v>
      </c>
      <c r="AT6" s="6">
        <f>IF($C6="","",IFERROR(VLOOKUP($C6,Jan!$B:$Z,16,FALSE),0))</f>
        <v>0</v>
      </c>
      <c r="AU6">
        <f>IF($C6="","",IFERROR(VLOOKUP($C6,Jan!$B:$Z,17,FALSE),0))</f>
        <v>0</v>
      </c>
      <c r="AV6" s="11">
        <f t="shared" si="22"/>
        <v>0</v>
      </c>
      <c r="AW6">
        <f>IF($C6="","",IFERROR(VLOOKUP($C6,Jan!$B:$Z,19,FALSE),0))</f>
        <v>0</v>
      </c>
      <c r="AX6" s="11">
        <f t="shared" si="23"/>
        <v>0</v>
      </c>
      <c r="AY6">
        <f>IF($C6="","",IFERROR(VLOOKUP($C6,Jan!$B:$Z,20,FALSE),0))</f>
        <v>0</v>
      </c>
      <c r="AZ6" s="10">
        <f t="shared" si="24"/>
        <v>0</v>
      </c>
      <c r="BA6" s="6">
        <f>IF($C6="","",IFERROR(VLOOKUP($C6,Feb!$B:$Z,16,FALSE),0))</f>
        <v>0</v>
      </c>
      <c r="BB6">
        <f>IF($C6="","",IFERROR(VLOOKUP($C6,Feb!$B:$Z,17,FALSE),0))</f>
        <v>0</v>
      </c>
      <c r="BC6" s="11">
        <f t="shared" si="25"/>
        <v>0</v>
      </c>
      <c r="BD6">
        <f>IF($C6="","",IFERROR(VLOOKUP($C6,Feb!$B:$Z,19,FALSE),0))</f>
        <v>0</v>
      </c>
      <c r="BE6" s="11">
        <f t="shared" si="26"/>
        <v>0</v>
      </c>
      <c r="BF6">
        <f>IF($C6="","",IFERROR(VLOOKUP($C6,Feb!$B:$Z,20,FALSE),0))</f>
        <v>0</v>
      </c>
      <c r="BG6" s="10">
        <f t="shared" si="27"/>
        <v>0</v>
      </c>
      <c r="BH6" s="6">
        <f>IF($C6="","",IFERROR(VLOOKUP($C6,Mar!$B:$Z,16,FALSE),0))</f>
        <v>0</v>
      </c>
      <c r="BI6">
        <f>IF($C6="","",IFERROR(VLOOKUP($C6,Mar!$B:$Z,17,FALSE),0))</f>
        <v>0</v>
      </c>
      <c r="BJ6" s="11">
        <f t="shared" si="28"/>
        <v>0</v>
      </c>
      <c r="BK6">
        <f>IF($C6="","",IFERROR(VLOOKUP($C6,Mar!$B:$Z,19,FALSE),0))</f>
        <v>0</v>
      </c>
      <c r="BL6" s="11">
        <f t="shared" si="29"/>
        <v>0</v>
      </c>
      <c r="BM6">
        <f>IF($C6="","",IFERROR(VLOOKUP($C6,Mar!$B:$Z,20,FALSE),0))</f>
        <v>0</v>
      </c>
      <c r="BN6" s="10">
        <f t="shared" si="30"/>
        <v>0</v>
      </c>
      <c r="BO6" s="6">
        <f>IF($C6="","",IFERROR(VLOOKUP($C6,'Apr &amp; May'!$B:$Z,16,FALSE),0))</f>
        <v>0</v>
      </c>
      <c r="BP6">
        <f>IF($C6="","",IFERROR(VLOOKUP($C6,'Apr &amp; May'!$B:$Z,17,FALSE),0))</f>
        <v>0</v>
      </c>
      <c r="BQ6" s="11">
        <f t="shared" si="31"/>
        <v>0</v>
      </c>
      <c r="BR6">
        <f>IF($C6="","",IFERROR(VLOOKUP($C6,'Apr &amp; May'!$B:$Z,19,FALSE),0))</f>
        <v>0</v>
      </c>
      <c r="BS6" s="11">
        <f t="shared" si="32"/>
        <v>0</v>
      </c>
      <c r="BT6">
        <f>IF($C6="","",IFERROR(VLOOKUP($C6,'Apr &amp; May'!$B:$Z,20,FALSE),0))</f>
        <v>0</v>
      </c>
      <c r="BU6" s="10">
        <f t="shared" si="33"/>
        <v>0</v>
      </c>
      <c r="BV6" s="6">
        <f>IF($C6="","",IFERROR(VLOOKUP($C6,Jun!$B:$Z,16,FALSE),0))</f>
        <v>0</v>
      </c>
      <c r="BW6">
        <f>IF($C6="","",IFERROR(VLOOKUP($C6,Jun!$B:$Z,17,FALSE),0))</f>
        <v>0</v>
      </c>
      <c r="BX6" s="11">
        <f t="shared" si="34"/>
        <v>0</v>
      </c>
      <c r="BY6">
        <f>IF($C6="","",IFERROR(VLOOKUP($C6,Jun!$B:$Z,19,FALSE),0))</f>
        <v>0</v>
      </c>
      <c r="BZ6" s="11">
        <f t="shared" si="35"/>
        <v>0</v>
      </c>
      <c r="CA6">
        <f>IF($C6="","",IFERROR(VLOOKUP($C6,Jun!$B:$Z,20,FALSE),0))</f>
        <v>0</v>
      </c>
      <c r="CB6" s="10">
        <f t="shared" si="36"/>
        <v>0</v>
      </c>
    </row>
    <row r="7" spans="1:80" x14ac:dyDescent="0.3">
      <c r="A7">
        <v>3</v>
      </c>
      <c r="B7" t="str">
        <f>IF(Namelist!A4="","",UPPER(Namelist!A4))</f>
        <v>AHMAD MUHAIMIN YUNUS</v>
      </c>
      <c r="C7" t="str">
        <f>IF(Namelist!B4="","",UPPER(Namelist!B4))</f>
        <v>NUSSTU\E0959149</v>
      </c>
      <c r="D7" s="6">
        <f t="shared" si="3"/>
        <v>2</v>
      </c>
      <c r="E7">
        <f t="shared" si="4"/>
        <v>0</v>
      </c>
      <c r="F7" s="11">
        <f t="shared" si="5"/>
        <v>2</v>
      </c>
      <c r="G7">
        <f t="shared" si="6"/>
        <v>0</v>
      </c>
      <c r="H7" s="11">
        <f t="shared" si="7"/>
        <v>2</v>
      </c>
      <c r="I7">
        <f t="shared" si="8"/>
        <v>0</v>
      </c>
      <c r="J7" s="10">
        <f t="shared" si="9"/>
        <v>2</v>
      </c>
      <c r="K7" s="6">
        <f>IF($C7="","",IFERROR(VLOOKUP($C7,Aug!$B:$Z,16,FALSE),0))</f>
        <v>0</v>
      </c>
      <c r="L7">
        <f>IF($C7="","",IFERROR(VLOOKUP($C7,Aug!$B:$Z,17,FALSE),0))</f>
        <v>0</v>
      </c>
      <c r="M7" s="11">
        <f t="shared" si="10"/>
        <v>0</v>
      </c>
      <c r="N7">
        <f>IF($C7="","",IFERROR(VLOOKUP($C7,Aug!$B:$Z,19,FALSE),0))</f>
        <v>0</v>
      </c>
      <c r="O7" s="11">
        <f t="shared" si="11"/>
        <v>0</v>
      </c>
      <c r="P7">
        <f>IF($C7="","",IFERROR(VLOOKUP($C7,Aug!$B:$Z,20,FALSE),0))</f>
        <v>0</v>
      </c>
      <c r="Q7" s="10">
        <f t="shared" si="12"/>
        <v>0</v>
      </c>
      <c r="R7" s="6">
        <f>IF($C7="","",IFERROR(VLOOKUP($C7,Sep!$B:$Z,16,FALSE),0))</f>
        <v>0</v>
      </c>
      <c r="S7">
        <f>IF($C7="","",IFERROR(VLOOKUP($C7,Sep!$B:$Z,17,FALSE),0))</f>
        <v>0</v>
      </c>
      <c r="T7" s="11">
        <f t="shared" si="13"/>
        <v>0</v>
      </c>
      <c r="U7">
        <f>IF($C7="","",IFERROR(VLOOKUP($C7,Sep!$B:$Z,19,FALSE),0))</f>
        <v>0</v>
      </c>
      <c r="V7" s="11">
        <f t="shared" si="14"/>
        <v>0</v>
      </c>
      <c r="W7">
        <f>IF($C7="","",IFERROR(VLOOKUP($C7,Sep!$B:$Z,20,FALSE),0))</f>
        <v>0</v>
      </c>
      <c r="X7" s="10">
        <f t="shared" si="15"/>
        <v>0</v>
      </c>
      <c r="Y7" s="6">
        <f>IF($C7="","",IFERROR(VLOOKUP($C7,'Oct &amp; Nov'!$B:$Z,16,FALSE),0))</f>
        <v>0</v>
      </c>
      <c r="Z7">
        <f>IF($C7="","",IFERROR(VLOOKUP($C7,'Oct &amp; Nov'!$B:$Z,17,FALSE),0))</f>
        <v>0</v>
      </c>
      <c r="AA7" s="11">
        <f t="shared" si="16"/>
        <v>0</v>
      </c>
      <c r="AB7">
        <f>IF($C7="","",IFERROR(VLOOKUP($C7,'Oct &amp; Nov'!$B:$Z,19,FALSE),0))</f>
        <v>0</v>
      </c>
      <c r="AC7" s="11">
        <f t="shared" si="17"/>
        <v>0</v>
      </c>
      <c r="AD7">
        <f>IF($C7="","",IFERROR(VLOOKUP($C7,'Oct &amp; Nov'!$B:$Z,20,FALSE),0))</f>
        <v>0</v>
      </c>
      <c r="AE7" s="10">
        <f t="shared" si="18"/>
        <v>0</v>
      </c>
      <c r="AJ7" s="11"/>
      <c r="AM7" s="6">
        <f>IF($C7="","",IFERROR(VLOOKUP($C7,Dec!$B:$Z,16,FALSE),0))</f>
        <v>0</v>
      </c>
      <c r="AN7">
        <f>IF($C7="","",IFERROR(VLOOKUP($C7,Dec!$B:$Z,17,FALSE),0))</f>
        <v>0</v>
      </c>
      <c r="AO7" s="11">
        <f t="shared" si="19"/>
        <v>0</v>
      </c>
      <c r="AP7">
        <f>IF($C7="","",IFERROR(VLOOKUP($C7,Dec!$B:$Z,19,FALSE),0))</f>
        <v>0</v>
      </c>
      <c r="AQ7" s="11">
        <f t="shared" si="20"/>
        <v>0</v>
      </c>
      <c r="AR7">
        <f>IF($C7="","",IFERROR(VLOOKUP($C7,Dec!$B:$Z,20,FALSE),0))</f>
        <v>0</v>
      </c>
      <c r="AS7" s="10">
        <f t="shared" si="21"/>
        <v>0</v>
      </c>
      <c r="AT7" s="6">
        <f>IF($C7="","",IFERROR(VLOOKUP($C7,Jan!$B:$Z,16,FALSE),0))</f>
        <v>0</v>
      </c>
      <c r="AU7">
        <f>IF($C7="","",IFERROR(VLOOKUP($C7,Jan!$B:$Z,17,FALSE),0))</f>
        <v>0</v>
      </c>
      <c r="AV7" s="11">
        <f t="shared" si="22"/>
        <v>0</v>
      </c>
      <c r="AW7">
        <f>IF($C7="","",IFERROR(VLOOKUP($C7,Jan!$B:$Z,19,FALSE),0))</f>
        <v>0</v>
      </c>
      <c r="AX7" s="11">
        <f t="shared" si="23"/>
        <v>0</v>
      </c>
      <c r="AY7">
        <f>IF($C7="","",IFERROR(VLOOKUP($C7,Jan!$B:$Z,20,FALSE),0))</f>
        <v>0</v>
      </c>
      <c r="AZ7" s="10">
        <f t="shared" si="24"/>
        <v>0</v>
      </c>
      <c r="BA7" s="6">
        <f>IF($C7="","",IFERROR(VLOOKUP($C7,Feb!$B:$Z,16,FALSE),0))</f>
        <v>0</v>
      </c>
      <c r="BB7">
        <f>IF($C7="","",IFERROR(VLOOKUP($C7,Feb!$B:$Z,17,FALSE),0))</f>
        <v>0</v>
      </c>
      <c r="BC7" s="11">
        <f t="shared" si="25"/>
        <v>0</v>
      </c>
      <c r="BD7">
        <f>IF($C7="","",IFERROR(VLOOKUP($C7,Feb!$B:$Z,19,FALSE),0))</f>
        <v>0</v>
      </c>
      <c r="BE7" s="11">
        <f t="shared" si="26"/>
        <v>0</v>
      </c>
      <c r="BF7">
        <f>IF($C7="","",IFERROR(VLOOKUP($C7,Feb!$B:$Z,20,FALSE),0))</f>
        <v>0</v>
      </c>
      <c r="BG7" s="10">
        <f t="shared" si="27"/>
        <v>0</v>
      </c>
      <c r="BH7" s="6">
        <f>IF($C7="","",IFERROR(VLOOKUP($C7,Mar!$B:$Z,16,FALSE),0))</f>
        <v>0</v>
      </c>
      <c r="BI7">
        <f>IF($C7="","",IFERROR(VLOOKUP($C7,Mar!$B:$Z,17,FALSE),0))</f>
        <v>0</v>
      </c>
      <c r="BJ7" s="11">
        <f t="shared" si="28"/>
        <v>0</v>
      </c>
      <c r="BK7">
        <f>IF($C7="","",IFERROR(VLOOKUP($C7,Mar!$B:$Z,19,FALSE),0))</f>
        <v>0</v>
      </c>
      <c r="BL7" s="11">
        <f t="shared" si="29"/>
        <v>0</v>
      </c>
      <c r="BM7">
        <f>IF($C7="","",IFERROR(VLOOKUP($C7,Mar!$B:$Z,20,FALSE),0))</f>
        <v>0</v>
      </c>
      <c r="BN7" s="10">
        <f t="shared" si="30"/>
        <v>0</v>
      </c>
      <c r="BO7" s="6">
        <f>IF($C7="","",IFERROR(VLOOKUP($C7,'Apr &amp; May'!$B:$Z,16,FALSE),0))</f>
        <v>2</v>
      </c>
      <c r="BP7">
        <f>IF($C7="","",IFERROR(VLOOKUP($C7,'Apr &amp; May'!$B:$Z,17,FALSE),0))</f>
        <v>0</v>
      </c>
      <c r="BQ7" s="11">
        <f t="shared" si="31"/>
        <v>2</v>
      </c>
      <c r="BR7">
        <f>IF($C7="","",IFERROR(VLOOKUP($C7,'Apr &amp; May'!$B:$Z,19,FALSE),0))</f>
        <v>0</v>
      </c>
      <c r="BS7" s="11">
        <f t="shared" si="32"/>
        <v>2</v>
      </c>
      <c r="BT7">
        <f>IF($C7="","",IFERROR(VLOOKUP($C7,'Apr &amp; May'!$B:$Z,20,FALSE),0))</f>
        <v>0</v>
      </c>
      <c r="BU7" s="10">
        <f t="shared" si="33"/>
        <v>2</v>
      </c>
      <c r="BV7" s="6">
        <f>IF($C7="","",IFERROR(VLOOKUP($C7,Jun!$B:$Z,16,FALSE),0))</f>
        <v>0</v>
      </c>
      <c r="BW7">
        <f>IF($C7="","",IFERROR(VLOOKUP($C7,Jun!$B:$Z,17,FALSE),0))</f>
        <v>0</v>
      </c>
      <c r="BX7" s="11">
        <f t="shared" si="34"/>
        <v>0</v>
      </c>
      <c r="BY7">
        <f>IF($C7="","",IFERROR(VLOOKUP($C7,Jun!$B:$Z,19,FALSE),0))</f>
        <v>0</v>
      </c>
      <c r="BZ7" s="11">
        <f t="shared" si="35"/>
        <v>0</v>
      </c>
      <c r="CA7">
        <f>IF($C7="","",IFERROR(VLOOKUP($C7,Jun!$B:$Z,20,FALSE),0))</f>
        <v>0</v>
      </c>
      <c r="CB7" s="10">
        <f t="shared" si="36"/>
        <v>0</v>
      </c>
    </row>
    <row r="8" spans="1:80" x14ac:dyDescent="0.3">
      <c r="A8">
        <v>4</v>
      </c>
      <c r="B8" t="str">
        <f>IF(Namelist!A5="","",UPPER(Namelist!A5))</f>
        <v>ALASTAIR POH</v>
      </c>
      <c r="C8" t="str">
        <f>IF(Namelist!B5="","",UPPER(Namelist!B5))</f>
        <v>NUSSTU\E0725964</v>
      </c>
      <c r="D8" s="6">
        <f t="shared" si="3"/>
        <v>0</v>
      </c>
      <c r="E8">
        <f t="shared" si="4"/>
        <v>1</v>
      </c>
      <c r="F8" s="11">
        <f t="shared" si="5"/>
        <v>1</v>
      </c>
      <c r="G8">
        <f t="shared" si="6"/>
        <v>0</v>
      </c>
      <c r="H8" s="11">
        <f t="shared" si="7"/>
        <v>1</v>
      </c>
      <c r="I8">
        <f t="shared" si="8"/>
        <v>1</v>
      </c>
      <c r="J8" s="10">
        <f t="shared" si="9"/>
        <v>2</v>
      </c>
      <c r="K8" s="6">
        <f>IF($C8="","",IFERROR(VLOOKUP($C8,Aug!$B:$Z,16,FALSE),0))</f>
        <v>0</v>
      </c>
      <c r="L8">
        <f>IF($C8="","",IFERROR(VLOOKUP($C8,Aug!$B:$Z,17,FALSE),0))</f>
        <v>1</v>
      </c>
      <c r="M8" s="11">
        <f t="shared" si="10"/>
        <v>1</v>
      </c>
      <c r="N8">
        <f>IF($C8="","",IFERROR(VLOOKUP($C8,Aug!$B:$Z,19,FALSE),0))</f>
        <v>0</v>
      </c>
      <c r="O8" s="11">
        <f t="shared" si="11"/>
        <v>1</v>
      </c>
      <c r="P8">
        <f>IF($C8="","",IFERROR(VLOOKUP($C8,Aug!$B:$Z,20,FALSE),0))</f>
        <v>1</v>
      </c>
      <c r="Q8" s="10">
        <f t="shared" si="12"/>
        <v>2</v>
      </c>
      <c r="R8" s="6">
        <f>IF($C8="","",IFERROR(VLOOKUP($C8,Sep!$B:$Z,16,FALSE),0))</f>
        <v>0</v>
      </c>
      <c r="S8">
        <f>IF($C8="","",IFERROR(VLOOKUP($C8,Sep!$B:$Z,17,FALSE),0))</f>
        <v>0</v>
      </c>
      <c r="T8" s="11">
        <f t="shared" si="13"/>
        <v>0</v>
      </c>
      <c r="U8">
        <f>IF($C8="","",IFERROR(VLOOKUP($C8,Sep!$B:$Z,19,FALSE),0))</f>
        <v>0</v>
      </c>
      <c r="V8" s="11">
        <f t="shared" si="14"/>
        <v>0</v>
      </c>
      <c r="W8">
        <f>IF($C8="","",IFERROR(VLOOKUP($C8,Sep!$B:$Z,20,FALSE),0))</f>
        <v>0</v>
      </c>
      <c r="X8" s="10">
        <f t="shared" si="15"/>
        <v>0</v>
      </c>
      <c r="Y8" s="6">
        <f>IF($C8="","",IFERROR(VLOOKUP($C8,'Oct &amp; Nov'!$B:$Z,16,FALSE),0))</f>
        <v>0</v>
      </c>
      <c r="Z8">
        <f>IF($C8="","",IFERROR(VLOOKUP($C8,'Oct &amp; Nov'!$B:$Z,17,FALSE),0))</f>
        <v>0</v>
      </c>
      <c r="AA8" s="11">
        <f t="shared" si="16"/>
        <v>0</v>
      </c>
      <c r="AB8">
        <f>IF($C8="","",IFERROR(VLOOKUP($C8,'Oct &amp; Nov'!$B:$Z,19,FALSE),0))</f>
        <v>0</v>
      </c>
      <c r="AC8" s="11">
        <f t="shared" si="17"/>
        <v>0</v>
      </c>
      <c r="AD8">
        <f>IF($C8="","",IFERROR(VLOOKUP($C8,'Oct &amp; Nov'!$B:$Z,20,FALSE),0))</f>
        <v>0</v>
      </c>
      <c r="AE8" s="10">
        <f t="shared" si="18"/>
        <v>0</v>
      </c>
      <c r="AJ8" s="11"/>
      <c r="AM8" s="6">
        <f>IF($C8="","",IFERROR(VLOOKUP($C8,Dec!$B:$Z,16,FALSE),0))</f>
        <v>0</v>
      </c>
      <c r="AN8">
        <f>IF($C8="","",IFERROR(VLOOKUP($C8,Dec!$B:$Z,17,FALSE),0))</f>
        <v>0</v>
      </c>
      <c r="AO8" s="11">
        <f t="shared" si="19"/>
        <v>0</v>
      </c>
      <c r="AP8">
        <f>IF($C8="","",IFERROR(VLOOKUP($C8,Dec!$B:$Z,19,FALSE),0))</f>
        <v>0</v>
      </c>
      <c r="AQ8" s="11">
        <f t="shared" si="20"/>
        <v>0</v>
      </c>
      <c r="AR8">
        <f>IF($C8="","",IFERROR(VLOOKUP($C8,Dec!$B:$Z,20,FALSE),0))</f>
        <v>0</v>
      </c>
      <c r="AS8" s="10">
        <f t="shared" si="21"/>
        <v>0</v>
      </c>
      <c r="AT8" s="6">
        <f>IF($C8="","",IFERROR(VLOOKUP($C8,Jan!$B:$Z,16,FALSE),0))</f>
        <v>0</v>
      </c>
      <c r="AU8">
        <f>IF($C8="","",IFERROR(VLOOKUP($C8,Jan!$B:$Z,17,FALSE),0))</f>
        <v>0</v>
      </c>
      <c r="AV8" s="11">
        <f t="shared" si="22"/>
        <v>0</v>
      </c>
      <c r="AW8">
        <f>IF($C8="","",IFERROR(VLOOKUP($C8,Jan!$B:$Z,19,FALSE),0))</f>
        <v>0</v>
      </c>
      <c r="AX8" s="11">
        <f t="shared" si="23"/>
        <v>0</v>
      </c>
      <c r="AY8">
        <f>IF($C8="","",IFERROR(VLOOKUP($C8,Jan!$B:$Z,20,FALSE),0))</f>
        <v>0</v>
      </c>
      <c r="AZ8" s="10">
        <f t="shared" si="24"/>
        <v>0</v>
      </c>
      <c r="BA8" s="6">
        <f>IF($C8="","",IFERROR(VLOOKUP($C8,Feb!$B:$Z,16,FALSE),0))</f>
        <v>0</v>
      </c>
      <c r="BB8">
        <f>IF($C8="","",IFERROR(VLOOKUP($C8,Feb!$B:$Z,17,FALSE),0))</f>
        <v>0</v>
      </c>
      <c r="BC8" s="11">
        <f t="shared" si="25"/>
        <v>0</v>
      </c>
      <c r="BD8">
        <f>IF($C8="","",IFERROR(VLOOKUP($C8,Feb!$B:$Z,19,FALSE),0))</f>
        <v>0</v>
      </c>
      <c r="BE8" s="11">
        <f t="shared" si="26"/>
        <v>0</v>
      </c>
      <c r="BF8">
        <f>IF($C8="","",IFERROR(VLOOKUP($C8,Feb!$B:$Z,20,FALSE),0))</f>
        <v>0</v>
      </c>
      <c r="BG8" s="10">
        <f t="shared" si="27"/>
        <v>0</v>
      </c>
      <c r="BH8" s="6">
        <f>IF($C8="","",IFERROR(VLOOKUP($C8,Mar!$B:$Z,16,FALSE),0))</f>
        <v>0</v>
      </c>
      <c r="BI8">
        <f>IF($C8="","",IFERROR(VLOOKUP($C8,Mar!$B:$Z,17,FALSE),0))</f>
        <v>0</v>
      </c>
      <c r="BJ8" s="11">
        <f t="shared" si="28"/>
        <v>0</v>
      </c>
      <c r="BK8">
        <f>IF($C8="","",IFERROR(VLOOKUP($C8,Mar!$B:$Z,19,FALSE),0))</f>
        <v>0</v>
      </c>
      <c r="BL8" s="11">
        <f t="shared" si="29"/>
        <v>0</v>
      </c>
      <c r="BM8">
        <f>IF($C8="","",IFERROR(VLOOKUP($C8,Mar!$B:$Z,20,FALSE),0))</f>
        <v>0</v>
      </c>
      <c r="BN8" s="10">
        <f t="shared" si="30"/>
        <v>0</v>
      </c>
      <c r="BO8" s="6">
        <f>IF($C8="","",IFERROR(VLOOKUP($C8,'Apr &amp; May'!$B:$Z,16,FALSE),0))</f>
        <v>0</v>
      </c>
      <c r="BP8">
        <f>IF($C8="","",IFERROR(VLOOKUP($C8,'Apr &amp; May'!$B:$Z,17,FALSE),0))</f>
        <v>0</v>
      </c>
      <c r="BQ8" s="11">
        <f t="shared" si="31"/>
        <v>0</v>
      </c>
      <c r="BR8">
        <f>IF($C8="","",IFERROR(VLOOKUP($C8,'Apr &amp; May'!$B:$Z,19,FALSE),0))</f>
        <v>0</v>
      </c>
      <c r="BS8" s="11">
        <f t="shared" si="32"/>
        <v>0</v>
      </c>
      <c r="BT8">
        <f>IF($C8="","",IFERROR(VLOOKUP($C8,'Apr &amp; May'!$B:$Z,20,FALSE),0))</f>
        <v>0</v>
      </c>
      <c r="BU8" s="10">
        <f t="shared" si="33"/>
        <v>0</v>
      </c>
      <c r="BV8" s="6">
        <f>IF($C8="","",IFERROR(VLOOKUP($C8,Jun!$B:$Z,16,FALSE),0))</f>
        <v>0</v>
      </c>
      <c r="BW8">
        <f>IF($C8="","",IFERROR(VLOOKUP($C8,Jun!$B:$Z,17,FALSE),0))</f>
        <v>0</v>
      </c>
      <c r="BX8" s="11">
        <f t="shared" si="34"/>
        <v>0</v>
      </c>
      <c r="BY8">
        <f>IF($C8="","",IFERROR(VLOOKUP($C8,Jun!$B:$Z,19,FALSE),0))</f>
        <v>0</v>
      </c>
      <c r="BZ8" s="11">
        <f t="shared" si="35"/>
        <v>0</v>
      </c>
      <c r="CA8">
        <f>IF($C8="","",IFERROR(VLOOKUP($C8,Jun!$B:$Z,20,FALSE),0))</f>
        <v>0</v>
      </c>
      <c r="CB8" s="10">
        <f t="shared" si="36"/>
        <v>0</v>
      </c>
    </row>
    <row r="9" spans="1:80" x14ac:dyDescent="0.3">
      <c r="A9">
        <v>5</v>
      </c>
      <c r="B9" t="str">
        <f>IF(Namelist!A6="","",UPPER(Namelist!A6))</f>
        <v>ALEXANDER LEE</v>
      </c>
      <c r="C9" t="str">
        <f>IF(Namelist!B6="","",UPPER(Namelist!B6))</f>
        <v>NUSSTU\E0725939</v>
      </c>
      <c r="D9" s="6">
        <f t="shared" si="3"/>
        <v>4</v>
      </c>
      <c r="E9">
        <f t="shared" si="4"/>
        <v>0</v>
      </c>
      <c r="F9" s="11">
        <f t="shared" si="5"/>
        <v>4</v>
      </c>
      <c r="G9">
        <f t="shared" si="6"/>
        <v>0</v>
      </c>
      <c r="H9" s="11">
        <f t="shared" si="7"/>
        <v>4</v>
      </c>
      <c r="I9">
        <f t="shared" si="8"/>
        <v>4</v>
      </c>
      <c r="J9" s="10">
        <f t="shared" si="9"/>
        <v>8</v>
      </c>
      <c r="K9" s="6">
        <f>IF($C9="","",IFERROR(VLOOKUP($C9,Aug!$B:$Z,16,FALSE),0))</f>
        <v>0</v>
      </c>
      <c r="L9">
        <f>IF($C9="","",IFERROR(VLOOKUP($C9,Aug!$B:$Z,17,FALSE),0))</f>
        <v>0</v>
      </c>
      <c r="M9" s="11">
        <f t="shared" si="10"/>
        <v>0</v>
      </c>
      <c r="N9">
        <f>IF($C9="","",IFERROR(VLOOKUP($C9,Aug!$B:$Z,19,FALSE),0))</f>
        <v>0</v>
      </c>
      <c r="O9" s="11">
        <f t="shared" si="11"/>
        <v>0</v>
      </c>
      <c r="P9">
        <f>IF($C9="","",IFERROR(VLOOKUP($C9,Aug!$B:$Z,20,FALSE),0))</f>
        <v>0</v>
      </c>
      <c r="Q9" s="10">
        <f t="shared" si="12"/>
        <v>0</v>
      </c>
      <c r="R9" s="6">
        <f>IF($C9="","",IFERROR(VLOOKUP($C9,Sep!$B:$Z,16,FALSE),0))</f>
        <v>0</v>
      </c>
      <c r="S9">
        <f>IF($C9="","",IFERROR(VLOOKUP($C9,Sep!$B:$Z,17,FALSE),0))</f>
        <v>0</v>
      </c>
      <c r="T9" s="11">
        <f t="shared" si="13"/>
        <v>0</v>
      </c>
      <c r="U9">
        <f>IF($C9="","",IFERROR(VLOOKUP($C9,Sep!$B:$Z,19,FALSE),0))</f>
        <v>0</v>
      </c>
      <c r="V9" s="11">
        <f t="shared" si="14"/>
        <v>0</v>
      </c>
      <c r="W9">
        <f>IF($C9="","",IFERROR(VLOOKUP($C9,Sep!$B:$Z,20,FALSE),0))</f>
        <v>0</v>
      </c>
      <c r="X9" s="10">
        <f t="shared" si="15"/>
        <v>0</v>
      </c>
      <c r="Y9" s="6">
        <f>IF($C9="","",IFERROR(VLOOKUP($C9,'Oct &amp; Nov'!$B:$Z,16,FALSE),0))</f>
        <v>1</v>
      </c>
      <c r="Z9">
        <f>IF($C9="","",IFERROR(VLOOKUP($C9,'Oct &amp; Nov'!$B:$Z,17,FALSE),0))</f>
        <v>0</v>
      </c>
      <c r="AA9" s="11">
        <f t="shared" si="16"/>
        <v>1</v>
      </c>
      <c r="AB9">
        <f>IF($C9="","",IFERROR(VLOOKUP($C9,'Oct &amp; Nov'!$B:$Z,19,FALSE),0))</f>
        <v>0</v>
      </c>
      <c r="AC9" s="11">
        <f t="shared" si="17"/>
        <v>1</v>
      </c>
      <c r="AD9">
        <f>IF($C9="","",IFERROR(VLOOKUP($C9,'Oct &amp; Nov'!$B:$Z,20,FALSE),0))</f>
        <v>0</v>
      </c>
      <c r="AE9" s="10">
        <f t="shared" si="18"/>
        <v>1</v>
      </c>
      <c r="AJ9" s="11"/>
      <c r="AM9" s="6">
        <f>IF($C9="","",IFERROR(VLOOKUP($C9,Dec!$B:$Z,16,FALSE),0))</f>
        <v>3</v>
      </c>
      <c r="AN9">
        <f>IF($C9="","",IFERROR(VLOOKUP($C9,Dec!$B:$Z,17,FALSE),0))</f>
        <v>0</v>
      </c>
      <c r="AO9" s="11">
        <f t="shared" si="19"/>
        <v>3</v>
      </c>
      <c r="AP9">
        <f>IF($C9="","",IFERROR(VLOOKUP($C9,Dec!$B:$Z,19,FALSE),0))</f>
        <v>0</v>
      </c>
      <c r="AQ9" s="11">
        <f t="shared" si="20"/>
        <v>3</v>
      </c>
      <c r="AR9">
        <f>IF($C9="","",IFERROR(VLOOKUP($C9,Dec!$B:$Z,20,FALSE),0))</f>
        <v>0</v>
      </c>
      <c r="AS9" s="10">
        <f t="shared" si="21"/>
        <v>3</v>
      </c>
      <c r="AT9" s="6">
        <f>IF($C9="","",IFERROR(VLOOKUP($C9,Jan!$B:$Z,16,FALSE),0))</f>
        <v>0</v>
      </c>
      <c r="AU9">
        <f>IF($C9="","",IFERROR(VLOOKUP($C9,Jan!$B:$Z,17,FALSE),0))</f>
        <v>0</v>
      </c>
      <c r="AV9" s="11">
        <f t="shared" si="22"/>
        <v>0</v>
      </c>
      <c r="AW9">
        <f>IF($C9="","",IFERROR(VLOOKUP($C9,Jan!$B:$Z,19,FALSE),0))</f>
        <v>0</v>
      </c>
      <c r="AX9" s="11">
        <f t="shared" si="23"/>
        <v>0</v>
      </c>
      <c r="AY9">
        <f>IF($C9="","",IFERROR(VLOOKUP($C9,Jan!$B:$Z,20,FALSE),0))</f>
        <v>0</v>
      </c>
      <c r="AZ9" s="10">
        <f t="shared" si="24"/>
        <v>0</v>
      </c>
      <c r="BA9" s="6">
        <f>IF($C9="","",IFERROR(VLOOKUP($C9,Feb!$B:$Z,16,FALSE),0))</f>
        <v>0</v>
      </c>
      <c r="BB9">
        <f>IF($C9="","",IFERROR(VLOOKUP($C9,Feb!$B:$Z,17,FALSE),0))</f>
        <v>0</v>
      </c>
      <c r="BC9" s="11">
        <f t="shared" si="25"/>
        <v>0</v>
      </c>
      <c r="BD9">
        <f>IF($C9="","",IFERROR(VLOOKUP($C9,Feb!$B:$Z,19,FALSE),0))</f>
        <v>0</v>
      </c>
      <c r="BE9" s="11">
        <f t="shared" si="26"/>
        <v>0</v>
      </c>
      <c r="BF9">
        <f>IF($C9="","",IFERROR(VLOOKUP($C9,Feb!$B:$Z,20,FALSE),0))</f>
        <v>0</v>
      </c>
      <c r="BG9" s="10">
        <f t="shared" si="27"/>
        <v>0</v>
      </c>
      <c r="BH9" s="6">
        <f>IF($C9="","",IFERROR(VLOOKUP($C9,Mar!$B:$Z,16,FALSE),0))</f>
        <v>0</v>
      </c>
      <c r="BI9">
        <f>IF($C9="","",IFERROR(VLOOKUP($C9,Mar!$B:$Z,17,FALSE),0))</f>
        <v>0</v>
      </c>
      <c r="BJ9" s="11">
        <f t="shared" si="28"/>
        <v>0</v>
      </c>
      <c r="BK9">
        <f>IF($C9="","",IFERROR(VLOOKUP($C9,Mar!$B:$Z,19,FALSE),0))</f>
        <v>0</v>
      </c>
      <c r="BL9" s="11">
        <f t="shared" si="29"/>
        <v>0</v>
      </c>
      <c r="BM9">
        <f>IF($C9="","",IFERROR(VLOOKUP($C9,Mar!$B:$Z,20,FALSE),0))</f>
        <v>0</v>
      </c>
      <c r="BN9" s="10">
        <f t="shared" si="30"/>
        <v>0</v>
      </c>
      <c r="BO9" s="6">
        <f>IF($C9="","",IFERROR(VLOOKUP($C9,'Apr &amp; May'!$B:$Z,16,FALSE),0))</f>
        <v>0</v>
      </c>
      <c r="BP9">
        <f>IF($C9="","",IFERROR(VLOOKUP($C9,'Apr &amp; May'!$B:$Z,17,FALSE),0))</f>
        <v>0</v>
      </c>
      <c r="BQ9" s="11">
        <f t="shared" si="31"/>
        <v>0</v>
      </c>
      <c r="BR9">
        <f>IF($C9="","",IFERROR(VLOOKUP($C9,'Apr &amp; May'!$B:$Z,19,FALSE),0))</f>
        <v>0</v>
      </c>
      <c r="BS9" s="11">
        <f t="shared" si="32"/>
        <v>0</v>
      </c>
      <c r="BT9">
        <f>IF($C9="","",IFERROR(VLOOKUP($C9,'Apr &amp; May'!$B:$Z,20,FALSE),0))</f>
        <v>4</v>
      </c>
      <c r="BU9" s="10">
        <f t="shared" si="33"/>
        <v>4</v>
      </c>
      <c r="BV9" s="6">
        <f>IF($C9="","",IFERROR(VLOOKUP($C9,Jun!$B:$Z,16,FALSE),0))</f>
        <v>0</v>
      </c>
      <c r="BW9">
        <f>IF($C9="","",IFERROR(VLOOKUP($C9,Jun!$B:$Z,17,FALSE),0))</f>
        <v>0</v>
      </c>
      <c r="BX9" s="11">
        <f t="shared" si="34"/>
        <v>0</v>
      </c>
      <c r="BY9">
        <f>IF($C9="","",IFERROR(VLOOKUP($C9,Jun!$B:$Z,19,FALSE),0))</f>
        <v>0</v>
      </c>
      <c r="BZ9" s="11">
        <f t="shared" si="35"/>
        <v>0</v>
      </c>
      <c r="CA9">
        <f>IF($C9="","",IFERROR(VLOOKUP($C9,Jun!$B:$Z,20,FALSE),0))</f>
        <v>0</v>
      </c>
      <c r="CB9" s="10">
        <f t="shared" si="36"/>
        <v>0</v>
      </c>
    </row>
    <row r="10" spans="1:80" x14ac:dyDescent="0.3">
      <c r="A10">
        <v>6</v>
      </c>
      <c r="B10" t="str">
        <f>IF(Namelist!A7="","",UPPER(Namelist!A7))</f>
        <v>ALI AZHARI</v>
      </c>
      <c r="C10" t="str">
        <f>IF(Namelist!B7="","",UPPER(Namelist!B7))</f>
        <v>NUSSTU\E0957857</v>
      </c>
      <c r="D10" s="6">
        <f t="shared" si="3"/>
        <v>1</v>
      </c>
      <c r="E10">
        <f t="shared" si="4"/>
        <v>0</v>
      </c>
      <c r="F10" s="11">
        <f t="shared" si="5"/>
        <v>1</v>
      </c>
      <c r="G10">
        <f t="shared" si="6"/>
        <v>0</v>
      </c>
      <c r="H10" s="11">
        <f t="shared" si="7"/>
        <v>1</v>
      </c>
      <c r="I10">
        <f t="shared" si="8"/>
        <v>0</v>
      </c>
      <c r="J10" s="10">
        <f t="shared" si="9"/>
        <v>1</v>
      </c>
      <c r="K10" s="6">
        <f>IF($C10="","",IFERROR(VLOOKUP($C10,Aug!$B:$Z,16,FALSE),0))</f>
        <v>1</v>
      </c>
      <c r="L10">
        <f>IF($C10="","",IFERROR(VLOOKUP($C10,Aug!$B:$Z,17,FALSE),0))</f>
        <v>0</v>
      </c>
      <c r="M10" s="11">
        <f t="shared" si="10"/>
        <v>1</v>
      </c>
      <c r="N10">
        <f>IF($C10="","",IFERROR(VLOOKUP($C10,Aug!$B:$Z,19,FALSE),0))</f>
        <v>0</v>
      </c>
      <c r="O10" s="11">
        <f t="shared" si="11"/>
        <v>1</v>
      </c>
      <c r="P10">
        <f>IF($C10="","",IFERROR(VLOOKUP($C10,Aug!$B:$Z,20,FALSE),0))</f>
        <v>0</v>
      </c>
      <c r="Q10" s="10">
        <f t="shared" si="12"/>
        <v>1</v>
      </c>
      <c r="R10" s="6">
        <f>IF($C10="","",IFERROR(VLOOKUP($C10,Sep!$B:$Z,16,FALSE),0))</f>
        <v>0</v>
      </c>
      <c r="S10">
        <f>IF($C10="","",IFERROR(VLOOKUP($C10,Sep!$B:$Z,17,FALSE),0))</f>
        <v>0</v>
      </c>
      <c r="T10" s="11">
        <f t="shared" si="13"/>
        <v>0</v>
      </c>
      <c r="U10">
        <f>IF($C10="","",IFERROR(VLOOKUP($C10,Sep!$B:$Z,19,FALSE),0))</f>
        <v>0</v>
      </c>
      <c r="V10" s="11">
        <f t="shared" si="14"/>
        <v>0</v>
      </c>
      <c r="W10">
        <f>IF($C10="","",IFERROR(VLOOKUP($C10,Sep!$B:$Z,20,FALSE),0))</f>
        <v>0</v>
      </c>
      <c r="X10" s="10">
        <f t="shared" si="15"/>
        <v>0</v>
      </c>
      <c r="Y10" s="6">
        <f>IF($C10="","",IFERROR(VLOOKUP($C10,'Oct &amp; Nov'!$B:$Z,16,FALSE),0))</f>
        <v>0</v>
      </c>
      <c r="Z10">
        <f>IF($C10="","",IFERROR(VLOOKUP($C10,'Oct &amp; Nov'!$B:$Z,17,FALSE),0))</f>
        <v>0</v>
      </c>
      <c r="AA10" s="11">
        <f t="shared" si="16"/>
        <v>0</v>
      </c>
      <c r="AB10">
        <f>IF($C10="","",IFERROR(VLOOKUP($C10,'Oct &amp; Nov'!$B:$Z,19,FALSE),0))</f>
        <v>0</v>
      </c>
      <c r="AC10" s="11">
        <f t="shared" si="17"/>
        <v>0</v>
      </c>
      <c r="AD10">
        <f>IF($C10="","",IFERROR(VLOOKUP($C10,'Oct &amp; Nov'!$B:$Z,20,FALSE),0))</f>
        <v>0</v>
      </c>
      <c r="AE10" s="10">
        <f t="shared" si="18"/>
        <v>0</v>
      </c>
      <c r="AJ10" s="11"/>
      <c r="AM10" s="6">
        <f>IF($C10="","",IFERROR(VLOOKUP($C10,Dec!$B:$Z,16,FALSE),0))</f>
        <v>0</v>
      </c>
      <c r="AN10">
        <f>IF($C10="","",IFERROR(VLOOKUP($C10,Dec!$B:$Z,17,FALSE),0))</f>
        <v>0</v>
      </c>
      <c r="AO10" s="11">
        <f t="shared" si="19"/>
        <v>0</v>
      </c>
      <c r="AP10">
        <f>IF($C10="","",IFERROR(VLOOKUP($C10,Dec!$B:$Z,19,FALSE),0))</f>
        <v>0</v>
      </c>
      <c r="AQ10" s="11">
        <f t="shared" si="20"/>
        <v>0</v>
      </c>
      <c r="AR10">
        <f>IF($C10="","",IFERROR(VLOOKUP($C10,Dec!$B:$Z,20,FALSE),0))</f>
        <v>0</v>
      </c>
      <c r="AS10" s="10">
        <f t="shared" si="21"/>
        <v>0</v>
      </c>
      <c r="AT10" s="6">
        <f>IF($C10="","",IFERROR(VLOOKUP($C10,Jan!$B:$Z,16,FALSE),0))</f>
        <v>0</v>
      </c>
      <c r="AU10">
        <f>IF($C10="","",IFERROR(VLOOKUP($C10,Jan!$B:$Z,17,FALSE),0))</f>
        <v>0</v>
      </c>
      <c r="AV10" s="11">
        <f t="shared" si="22"/>
        <v>0</v>
      </c>
      <c r="AW10">
        <f>IF($C10="","",IFERROR(VLOOKUP($C10,Jan!$B:$Z,19,FALSE),0))</f>
        <v>0</v>
      </c>
      <c r="AX10" s="11">
        <f t="shared" si="23"/>
        <v>0</v>
      </c>
      <c r="AY10">
        <f>IF($C10="","",IFERROR(VLOOKUP($C10,Jan!$B:$Z,20,FALSE),0))</f>
        <v>0</v>
      </c>
      <c r="AZ10" s="10">
        <f t="shared" si="24"/>
        <v>0</v>
      </c>
      <c r="BA10" s="6">
        <f>IF($C10="","",IFERROR(VLOOKUP($C10,Feb!$B:$Z,16,FALSE),0))</f>
        <v>0</v>
      </c>
      <c r="BB10">
        <f>IF($C10="","",IFERROR(VLOOKUP($C10,Feb!$B:$Z,17,FALSE),0))</f>
        <v>0</v>
      </c>
      <c r="BC10" s="11">
        <f t="shared" si="25"/>
        <v>0</v>
      </c>
      <c r="BD10">
        <f>IF($C10="","",IFERROR(VLOOKUP($C10,Feb!$B:$Z,19,FALSE),0))</f>
        <v>0</v>
      </c>
      <c r="BE10" s="11">
        <f t="shared" si="26"/>
        <v>0</v>
      </c>
      <c r="BF10">
        <f>IF($C10="","",IFERROR(VLOOKUP($C10,Feb!$B:$Z,20,FALSE),0))</f>
        <v>0</v>
      </c>
      <c r="BG10" s="10">
        <f t="shared" si="27"/>
        <v>0</v>
      </c>
      <c r="BH10" s="6">
        <f>IF($C10="","",IFERROR(VLOOKUP($C10,Mar!$B:$Z,16,FALSE),0))</f>
        <v>0</v>
      </c>
      <c r="BI10">
        <f>IF($C10="","",IFERROR(VLOOKUP($C10,Mar!$B:$Z,17,FALSE),0))</f>
        <v>0</v>
      </c>
      <c r="BJ10" s="11">
        <f t="shared" si="28"/>
        <v>0</v>
      </c>
      <c r="BK10">
        <f>IF($C10="","",IFERROR(VLOOKUP($C10,Mar!$B:$Z,19,FALSE),0))</f>
        <v>0</v>
      </c>
      <c r="BL10" s="11">
        <f t="shared" si="29"/>
        <v>0</v>
      </c>
      <c r="BM10">
        <f>IF($C10="","",IFERROR(VLOOKUP($C10,Mar!$B:$Z,20,FALSE),0))</f>
        <v>0</v>
      </c>
      <c r="BN10" s="10">
        <f t="shared" si="30"/>
        <v>0</v>
      </c>
      <c r="BO10" s="6">
        <f>IF($C10="","",IFERROR(VLOOKUP($C10,'Apr &amp; May'!$B:$Z,16,FALSE),0))</f>
        <v>0</v>
      </c>
      <c r="BP10">
        <f>IF($C10="","",IFERROR(VLOOKUP($C10,'Apr &amp; May'!$B:$Z,17,FALSE),0))</f>
        <v>0</v>
      </c>
      <c r="BQ10" s="11">
        <f t="shared" si="31"/>
        <v>0</v>
      </c>
      <c r="BR10">
        <f>IF($C10="","",IFERROR(VLOOKUP($C10,'Apr &amp; May'!$B:$Z,19,FALSE),0))</f>
        <v>0</v>
      </c>
      <c r="BS10" s="11">
        <f t="shared" si="32"/>
        <v>0</v>
      </c>
      <c r="BT10">
        <f>IF($C10="","",IFERROR(VLOOKUP($C10,'Apr &amp; May'!$B:$Z,20,FALSE),0))</f>
        <v>0</v>
      </c>
      <c r="BU10" s="10">
        <f t="shared" si="33"/>
        <v>0</v>
      </c>
      <c r="BV10" s="6">
        <f>IF($C10="","",IFERROR(VLOOKUP($C10,Jun!$B:$Z,16,FALSE),0))</f>
        <v>0</v>
      </c>
      <c r="BW10">
        <f>IF($C10="","",IFERROR(VLOOKUP($C10,Jun!$B:$Z,17,FALSE),0))</f>
        <v>0</v>
      </c>
      <c r="BX10" s="11">
        <f t="shared" si="34"/>
        <v>0</v>
      </c>
      <c r="BY10">
        <f>IF($C10="","",IFERROR(VLOOKUP($C10,Jun!$B:$Z,19,FALSE),0))</f>
        <v>0</v>
      </c>
      <c r="BZ10" s="11">
        <f t="shared" si="35"/>
        <v>0</v>
      </c>
      <c r="CA10">
        <f>IF($C10="","",IFERROR(VLOOKUP($C10,Jun!$B:$Z,20,FALSE),0))</f>
        <v>0</v>
      </c>
      <c r="CB10" s="10">
        <f t="shared" si="36"/>
        <v>0</v>
      </c>
    </row>
    <row r="11" spans="1:80" x14ac:dyDescent="0.3">
      <c r="A11">
        <v>7</v>
      </c>
      <c r="B11" t="str">
        <f>IF(Namelist!A8="","",UPPER(Namelist!A8))</f>
        <v>ALICIA GOH</v>
      </c>
      <c r="C11" t="str">
        <f>IF(Namelist!B8="","",UPPER(Namelist!B8))</f>
        <v>NUSSTU\E0959846</v>
      </c>
      <c r="D11" s="6">
        <f t="shared" si="3"/>
        <v>1</v>
      </c>
      <c r="E11">
        <f t="shared" si="4"/>
        <v>0</v>
      </c>
      <c r="F11" s="11">
        <f t="shared" si="5"/>
        <v>1</v>
      </c>
      <c r="G11">
        <f t="shared" si="6"/>
        <v>0</v>
      </c>
      <c r="H11" s="11">
        <f t="shared" si="7"/>
        <v>1</v>
      </c>
      <c r="I11">
        <f t="shared" si="8"/>
        <v>1</v>
      </c>
      <c r="J11" s="10">
        <f t="shared" si="9"/>
        <v>2</v>
      </c>
      <c r="K11" s="6">
        <f>IF($C11="","",IFERROR(VLOOKUP($C11,Aug!$B:$Z,16,FALSE),0))</f>
        <v>0</v>
      </c>
      <c r="L11">
        <f>IF($C11="","",IFERROR(VLOOKUP($C11,Aug!$B:$Z,17,FALSE),0))</f>
        <v>0</v>
      </c>
      <c r="M11" s="11">
        <f t="shared" si="10"/>
        <v>0</v>
      </c>
      <c r="N11">
        <f>IF($C11="","",IFERROR(VLOOKUP($C11,Aug!$B:$Z,19,FALSE),0))</f>
        <v>0</v>
      </c>
      <c r="O11" s="11">
        <f t="shared" si="11"/>
        <v>0</v>
      </c>
      <c r="P11">
        <f>IF($C11="","",IFERROR(VLOOKUP($C11,Aug!$B:$Z,20,FALSE),0))</f>
        <v>0</v>
      </c>
      <c r="Q11" s="10">
        <f t="shared" si="12"/>
        <v>0</v>
      </c>
      <c r="R11" s="6">
        <f>IF($C11="","",IFERROR(VLOOKUP($C11,Sep!$B:$Z,16,FALSE),0))</f>
        <v>1</v>
      </c>
      <c r="S11">
        <f>IF($C11="","",IFERROR(VLOOKUP($C11,Sep!$B:$Z,17,FALSE),0))</f>
        <v>0</v>
      </c>
      <c r="T11" s="11">
        <f t="shared" si="13"/>
        <v>1</v>
      </c>
      <c r="U11">
        <f>IF($C11="","",IFERROR(VLOOKUP($C11,Sep!$B:$Z,19,FALSE),0))</f>
        <v>0</v>
      </c>
      <c r="V11" s="11">
        <f t="shared" si="14"/>
        <v>1</v>
      </c>
      <c r="W11">
        <f>IF($C11="","",IFERROR(VLOOKUP($C11,Sep!$B:$Z,20,FALSE),0))</f>
        <v>1</v>
      </c>
      <c r="X11" s="10">
        <f t="shared" si="15"/>
        <v>2</v>
      </c>
      <c r="Y11" s="6">
        <f>IF($C11="","",IFERROR(VLOOKUP($C11,'Oct &amp; Nov'!$B:$Z,16,FALSE),0))</f>
        <v>0</v>
      </c>
      <c r="Z11">
        <f>IF($C11="","",IFERROR(VLOOKUP($C11,'Oct &amp; Nov'!$B:$Z,17,FALSE),0))</f>
        <v>0</v>
      </c>
      <c r="AA11" s="11">
        <f t="shared" si="16"/>
        <v>0</v>
      </c>
      <c r="AB11">
        <f>IF($C11="","",IFERROR(VLOOKUP($C11,'Oct &amp; Nov'!$B:$Z,19,FALSE),0))</f>
        <v>0</v>
      </c>
      <c r="AC11" s="11">
        <f t="shared" si="17"/>
        <v>0</v>
      </c>
      <c r="AD11">
        <f>IF($C11="","",IFERROR(VLOOKUP($C11,'Oct &amp; Nov'!$B:$Z,20,FALSE),0))</f>
        <v>0</v>
      </c>
      <c r="AE11" s="10">
        <f t="shared" si="18"/>
        <v>0</v>
      </c>
      <c r="AJ11" s="11"/>
      <c r="AM11" s="6">
        <f>IF($C11="","",IFERROR(VLOOKUP($C11,Dec!$B:$Z,16,FALSE),0))</f>
        <v>0</v>
      </c>
      <c r="AN11">
        <f>IF($C11="","",IFERROR(VLOOKUP($C11,Dec!$B:$Z,17,FALSE),0))</f>
        <v>0</v>
      </c>
      <c r="AO11" s="11">
        <f t="shared" si="19"/>
        <v>0</v>
      </c>
      <c r="AP11">
        <f>IF($C11="","",IFERROR(VLOOKUP($C11,Dec!$B:$Z,19,FALSE),0))</f>
        <v>0</v>
      </c>
      <c r="AQ11" s="11">
        <f t="shared" si="20"/>
        <v>0</v>
      </c>
      <c r="AR11">
        <f>IF($C11="","",IFERROR(VLOOKUP($C11,Dec!$B:$Z,20,FALSE),0))</f>
        <v>0</v>
      </c>
      <c r="AS11" s="10">
        <f t="shared" si="21"/>
        <v>0</v>
      </c>
      <c r="AT11" s="6">
        <f>IF($C11="","",IFERROR(VLOOKUP($C11,Jan!$B:$Z,16,FALSE),0))</f>
        <v>0</v>
      </c>
      <c r="AU11">
        <f>IF($C11="","",IFERROR(VLOOKUP($C11,Jan!$B:$Z,17,FALSE),0))</f>
        <v>0</v>
      </c>
      <c r="AV11" s="11">
        <f t="shared" si="22"/>
        <v>0</v>
      </c>
      <c r="AW11">
        <f>IF($C11="","",IFERROR(VLOOKUP($C11,Jan!$B:$Z,19,FALSE),0))</f>
        <v>0</v>
      </c>
      <c r="AX11" s="11">
        <f t="shared" si="23"/>
        <v>0</v>
      </c>
      <c r="AY11">
        <f>IF($C11="","",IFERROR(VLOOKUP($C11,Jan!$B:$Z,20,FALSE),0))</f>
        <v>0</v>
      </c>
      <c r="AZ11" s="10">
        <f t="shared" si="24"/>
        <v>0</v>
      </c>
      <c r="BA11" s="6">
        <f>IF($C11="","",IFERROR(VLOOKUP($C11,Feb!$B:$Z,16,FALSE),0))</f>
        <v>0</v>
      </c>
      <c r="BB11">
        <f>IF($C11="","",IFERROR(VLOOKUP($C11,Feb!$B:$Z,17,FALSE),0))</f>
        <v>0</v>
      </c>
      <c r="BC11" s="11">
        <f t="shared" si="25"/>
        <v>0</v>
      </c>
      <c r="BD11">
        <f>IF($C11="","",IFERROR(VLOOKUP($C11,Feb!$B:$Z,19,FALSE),0))</f>
        <v>0</v>
      </c>
      <c r="BE11" s="11">
        <f t="shared" si="26"/>
        <v>0</v>
      </c>
      <c r="BF11">
        <f>IF($C11="","",IFERROR(VLOOKUP($C11,Feb!$B:$Z,20,FALSE),0))</f>
        <v>0</v>
      </c>
      <c r="BG11" s="10">
        <f t="shared" si="27"/>
        <v>0</v>
      </c>
      <c r="BH11" s="6">
        <f>IF($C11="","",IFERROR(VLOOKUP($C11,Mar!$B:$Z,16,FALSE),0))</f>
        <v>0</v>
      </c>
      <c r="BI11">
        <f>IF($C11="","",IFERROR(VLOOKUP($C11,Mar!$B:$Z,17,FALSE),0))</f>
        <v>0</v>
      </c>
      <c r="BJ11" s="11">
        <f t="shared" si="28"/>
        <v>0</v>
      </c>
      <c r="BK11">
        <f>IF($C11="","",IFERROR(VLOOKUP($C11,Mar!$B:$Z,19,FALSE),0))</f>
        <v>0</v>
      </c>
      <c r="BL11" s="11">
        <f t="shared" si="29"/>
        <v>0</v>
      </c>
      <c r="BM11">
        <f>IF($C11="","",IFERROR(VLOOKUP($C11,Mar!$B:$Z,20,FALSE),0))</f>
        <v>0</v>
      </c>
      <c r="BN11" s="10">
        <f t="shared" si="30"/>
        <v>0</v>
      </c>
      <c r="BO11" s="6">
        <f>IF($C11="","",IFERROR(VLOOKUP($C11,'Apr &amp; May'!$B:$Z,16,FALSE),0))</f>
        <v>0</v>
      </c>
      <c r="BP11">
        <f>IF($C11="","",IFERROR(VLOOKUP($C11,'Apr &amp; May'!$B:$Z,17,FALSE),0))</f>
        <v>0</v>
      </c>
      <c r="BQ11" s="11">
        <f t="shared" si="31"/>
        <v>0</v>
      </c>
      <c r="BR11">
        <f>IF($C11="","",IFERROR(VLOOKUP($C11,'Apr &amp; May'!$B:$Z,19,FALSE),0))</f>
        <v>0</v>
      </c>
      <c r="BS11" s="11">
        <f t="shared" si="32"/>
        <v>0</v>
      </c>
      <c r="BT11">
        <f>IF($C11="","",IFERROR(VLOOKUP($C11,'Apr &amp; May'!$B:$Z,20,FALSE),0))</f>
        <v>0</v>
      </c>
      <c r="BU11" s="10">
        <f t="shared" si="33"/>
        <v>0</v>
      </c>
      <c r="BV11" s="6">
        <f>IF($C11="","",IFERROR(VLOOKUP($C11,Jun!$B:$Z,16,FALSE),0))</f>
        <v>0</v>
      </c>
      <c r="BW11">
        <f>IF($C11="","",IFERROR(VLOOKUP($C11,Jun!$B:$Z,17,FALSE),0))</f>
        <v>0</v>
      </c>
      <c r="BX11" s="11">
        <f t="shared" si="34"/>
        <v>0</v>
      </c>
      <c r="BY11">
        <f>IF($C11="","",IFERROR(VLOOKUP($C11,Jun!$B:$Z,19,FALSE),0))</f>
        <v>0</v>
      </c>
      <c r="BZ11" s="11">
        <f t="shared" si="35"/>
        <v>0</v>
      </c>
      <c r="CA11">
        <f>IF($C11="","",IFERROR(VLOOKUP($C11,Jun!$B:$Z,20,FALSE),0))</f>
        <v>0</v>
      </c>
      <c r="CB11" s="10">
        <f t="shared" si="36"/>
        <v>0</v>
      </c>
    </row>
    <row r="12" spans="1:80" x14ac:dyDescent="0.3">
      <c r="A12">
        <v>8</v>
      </c>
      <c r="B12" t="str">
        <f>IF(Namelist!A9="","",UPPER(Namelist!A9))</f>
        <v>ALICIA TAN</v>
      </c>
      <c r="C12" t="str">
        <f>IF(Namelist!B9="","",UPPER(Namelist!B9))</f>
        <v>NUSSTU\E0968339</v>
      </c>
      <c r="D12" s="6">
        <f t="shared" si="3"/>
        <v>0</v>
      </c>
      <c r="E12">
        <f t="shared" si="4"/>
        <v>0</v>
      </c>
      <c r="F12" s="11">
        <f t="shared" si="5"/>
        <v>0</v>
      </c>
      <c r="G12">
        <f t="shared" si="6"/>
        <v>0</v>
      </c>
      <c r="H12" s="11">
        <f t="shared" si="7"/>
        <v>0</v>
      </c>
      <c r="I12">
        <f t="shared" si="8"/>
        <v>0</v>
      </c>
      <c r="J12" s="10">
        <f t="shared" si="9"/>
        <v>0</v>
      </c>
      <c r="K12" s="6">
        <f>IF($C12="","",IFERROR(VLOOKUP($C12,Aug!$B:$Z,16,FALSE),0))</f>
        <v>0</v>
      </c>
      <c r="L12">
        <f>IF($C12="","",IFERROR(VLOOKUP($C12,Aug!$B:$Z,17,FALSE),0))</f>
        <v>0</v>
      </c>
      <c r="M12" s="11">
        <f t="shared" si="10"/>
        <v>0</v>
      </c>
      <c r="N12">
        <f>IF($C12="","",IFERROR(VLOOKUP($C12,Aug!$B:$Z,19,FALSE),0))</f>
        <v>0</v>
      </c>
      <c r="O12" s="11">
        <f t="shared" si="11"/>
        <v>0</v>
      </c>
      <c r="P12">
        <f>IF($C12="","",IFERROR(VLOOKUP($C12,Aug!$B:$Z,20,FALSE),0))</f>
        <v>0</v>
      </c>
      <c r="Q12" s="10">
        <f t="shared" si="12"/>
        <v>0</v>
      </c>
      <c r="R12" s="6">
        <f>IF($C12="","",IFERROR(VLOOKUP($C12,Sep!$B:$Z,16,FALSE),0))</f>
        <v>0</v>
      </c>
      <c r="S12">
        <f>IF($C12="","",IFERROR(VLOOKUP($C12,Sep!$B:$Z,17,FALSE),0))</f>
        <v>0</v>
      </c>
      <c r="T12" s="11">
        <f t="shared" si="13"/>
        <v>0</v>
      </c>
      <c r="U12">
        <f>IF($C12="","",IFERROR(VLOOKUP($C12,Sep!$B:$Z,19,FALSE),0))</f>
        <v>0</v>
      </c>
      <c r="V12" s="11">
        <f t="shared" si="14"/>
        <v>0</v>
      </c>
      <c r="W12">
        <f>IF($C12="","",IFERROR(VLOOKUP($C12,Sep!$B:$Z,20,FALSE),0))</f>
        <v>0</v>
      </c>
      <c r="X12" s="10">
        <f t="shared" si="15"/>
        <v>0</v>
      </c>
      <c r="Y12" s="6">
        <f>IF($C12="","",IFERROR(VLOOKUP($C12,'Oct &amp; Nov'!$B:$Z,16,FALSE),0))</f>
        <v>0</v>
      </c>
      <c r="Z12">
        <f>IF($C12="","",IFERROR(VLOOKUP($C12,'Oct &amp; Nov'!$B:$Z,17,FALSE),0))</f>
        <v>0</v>
      </c>
      <c r="AA12" s="11">
        <f t="shared" si="16"/>
        <v>0</v>
      </c>
      <c r="AB12">
        <f>IF($C12="","",IFERROR(VLOOKUP($C12,'Oct &amp; Nov'!$B:$Z,19,FALSE),0))</f>
        <v>0</v>
      </c>
      <c r="AC12" s="11">
        <f t="shared" si="17"/>
        <v>0</v>
      </c>
      <c r="AD12">
        <f>IF($C12="","",IFERROR(VLOOKUP($C12,'Oct &amp; Nov'!$B:$Z,20,FALSE),0))</f>
        <v>0</v>
      </c>
      <c r="AE12" s="10">
        <f t="shared" si="18"/>
        <v>0</v>
      </c>
      <c r="AJ12" s="11"/>
      <c r="AM12" s="6">
        <f>IF($C12="","",IFERROR(VLOOKUP($C12,Dec!$B:$Z,16,FALSE),0))</f>
        <v>0</v>
      </c>
      <c r="AN12">
        <f>IF($C12="","",IFERROR(VLOOKUP($C12,Dec!$B:$Z,17,FALSE),0))</f>
        <v>0</v>
      </c>
      <c r="AO12" s="11">
        <f t="shared" si="19"/>
        <v>0</v>
      </c>
      <c r="AP12">
        <f>IF($C12="","",IFERROR(VLOOKUP($C12,Dec!$B:$Z,19,FALSE),0))</f>
        <v>0</v>
      </c>
      <c r="AQ12" s="11">
        <f t="shared" si="20"/>
        <v>0</v>
      </c>
      <c r="AR12">
        <f>IF($C12="","",IFERROR(VLOOKUP($C12,Dec!$B:$Z,20,FALSE),0))</f>
        <v>0</v>
      </c>
      <c r="AS12" s="10">
        <f t="shared" si="21"/>
        <v>0</v>
      </c>
      <c r="AT12" s="6">
        <f>IF($C12="","",IFERROR(VLOOKUP($C12,Jan!$B:$Z,16,FALSE),0))</f>
        <v>0</v>
      </c>
      <c r="AU12">
        <f>IF($C12="","",IFERROR(VLOOKUP($C12,Jan!$B:$Z,17,FALSE),0))</f>
        <v>0</v>
      </c>
      <c r="AV12" s="11">
        <f t="shared" si="22"/>
        <v>0</v>
      </c>
      <c r="AW12">
        <f>IF($C12="","",IFERROR(VLOOKUP($C12,Jan!$B:$Z,19,FALSE),0))</f>
        <v>0</v>
      </c>
      <c r="AX12" s="11">
        <f t="shared" si="23"/>
        <v>0</v>
      </c>
      <c r="AY12">
        <f>IF($C12="","",IFERROR(VLOOKUP($C12,Jan!$B:$Z,20,FALSE),0))</f>
        <v>0</v>
      </c>
      <c r="AZ12" s="10">
        <f t="shared" si="24"/>
        <v>0</v>
      </c>
      <c r="BA12" s="6">
        <f>IF($C12="","",IFERROR(VLOOKUP($C12,Feb!$B:$Z,16,FALSE),0))</f>
        <v>0</v>
      </c>
      <c r="BB12">
        <f>IF($C12="","",IFERROR(VLOOKUP($C12,Feb!$B:$Z,17,FALSE),0))</f>
        <v>0</v>
      </c>
      <c r="BC12" s="11">
        <f t="shared" si="25"/>
        <v>0</v>
      </c>
      <c r="BD12">
        <f>IF($C12="","",IFERROR(VLOOKUP($C12,Feb!$B:$Z,19,FALSE),0))</f>
        <v>0</v>
      </c>
      <c r="BE12" s="11">
        <f t="shared" si="26"/>
        <v>0</v>
      </c>
      <c r="BF12">
        <f>IF($C12="","",IFERROR(VLOOKUP($C12,Feb!$B:$Z,20,FALSE),0))</f>
        <v>0</v>
      </c>
      <c r="BG12" s="10">
        <f t="shared" si="27"/>
        <v>0</v>
      </c>
      <c r="BH12" s="6">
        <f>IF($C12="","",IFERROR(VLOOKUP($C12,Mar!$B:$Z,16,FALSE),0))</f>
        <v>0</v>
      </c>
      <c r="BI12">
        <f>IF($C12="","",IFERROR(VLOOKUP($C12,Mar!$B:$Z,17,FALSE),0))</f>
        <v>0</v>
      </c>
      <c r="BJ12" s="11">
        <f t="shared" si="28"/>
        <v>0</v>
      </c>
      <c r="BK12">
        <f>IF($C12="","",IFERROR(VLOOKUP($C12,Mar!$B:$Z,19,FALSE),0))</f>
        <v>0</v>
      </c>
      <c r="BL12" s="11">
        <f t="shared" si="29"/>
        <v>0</v>
      </c>
      <c r="BM12">
        <f>IF($C12="","",IFERROR(VLOOKUP($C12,Mar!$B:$Z,20,FALSE),0))</f>
        <v>0</v>
      </c>
      <c r="BN12" s="10">
        <f t="shared" si="30"/>
        <v>0</v>
      </c>
      <c r="BO12" s="6">
        <f>IF($C12="","",IFERROR(VLOOKUP($C12,'Apr &amp; May'!$B:$Z,16,FALSE),0))</f>
        <v>0</v>
      </c>
      <c r="BP12">
        <f>IF($C12="","",IFERROR(VLOOKUP($C12,'Apr &amp; May'!$B:$Z,17,FALSE),0))</f>
        <v>0</v>
      </c>
      <c r="BQ12" s="11">
        <f t="shared" si="31"/>
        <v>0</v>
      </c>
      <c r="BR12">
        <f>IF($C12="","",IFERROR(VLOOKUP($C12,'Apr &amp; May'!$B:$Z,19,FALSE),0))</f>
        <v>0</v>
      </c>
      <c r="BS12" s="11">
        <f t="shared" si="32"/>
        <v>0</v>
      </c>
      <c r="BT12">
        <f>IF($C12="","",IFERROR(VLOOKUP($C12,'Apr &amp; May'!$B:$Z,20,FALSE),0))</f>
        <v>0</v>
      </c>
      <c r="BU12" s="10">
        <f t="shared" si="33"/>
        <v>0</v>
      </c>
      <c r="BV12" s="6">
        <f>IF($C12="","",IFERROR(VLOOKUP($C12,Jun!$B:$Z,16,FALSE),0))</f>
        <v>0</v>
      </c>
      <c r="BW12">
        <f>IF($C12="","",IFERROR(VLOOKUP($C12,Jun!$B:$Z,17,FALSE),0))</f>
        <v>0</v>
      </c>
      <c r="BX12" s="11">
        <f t="shared" si="34"/>
        <v>0</v>
      </c>
      <c r="BY12">
        <f>IF($C12="","",IFERROR(VLOOKUP($C12,Jun!$B:$Z,19,FALSE),0))</f>
        <v>0</v>
      </c>
      <c r="BZ12" s="11">
        <f t="shared" si="35"/>
        <v>0</v>
      </c>
      <c r="CA12">
        <f>IF($C12="","",IFERROR(VLOOKUP($C12,Jun!$B:$Z,20,FALSE),0))</f>
        <v>0</v>
      </c>
      <c r="CB12" s="10">
        <f t="shared" si="36"/>
        <v>0</v>
      </c>
    </row>
    <row r="13" spans="1:80" x14ac:dyDescent="0.3">
      <c r="A13">
        <v>9</v>
      </c>
      <c r="B13" t="str">
        <f>IF(Namelist!A10="","",UPPER(Namelist!A10))</f>
        <v>ALLARD QUEK</v>
      </c>
      <c r="C13" t="str">
        <f>IF(Namelist!B10="","",UPPER(Namelist!B10))</f>
        <v>NUSSTU\E0534194</v>
      </c>
      <c r="D13" s="6">
        <f t="shared" si="3"/>
        <v>0</v>
      </c>
      <c r="E13">
        <f t="shared" si="4"/>
        <v>0</v>
      </c>
      <c r="F13" s="11">
        <f t="shared" si="5"/>
        <v>0</v>
      </c>
      <c r="G13">
        <f t="shared" si="6"/>
        <v>0</v>
      </c>
      <c r="H13" s="11">
        <f t="shared" si="7"/>
        <v>0</v>
      </c>
      <c r="I13">
        <f t="shared" si="8"/>
        <v>0</v>
      </c>
      <c r="J13" s="10">
        <f t="shared" si="9"/>
        <v>0</v>
      </c>
      <c r="K13" s="6">
        <f>IF($C13="","",IFERROR(VLOOKUP($C13,Aug!$B:$Z,16,FALSE),0))</f>
        <v>0</v>
      </c>
      <c r="L13">
        <f>IF($C13="","",IFERROR(VLOOKUP($C13,Aug!$B:$Z,17,FALSE),0))</f>
        <v>0</v>
      </c>
      <c r="M13" s="11">
        <f t="shared" si="10"/>
        <v>0</v>
      </c>
      <c r="N13">
        <f>IF($C13="","",IFERROR(VLOOKUP($C13,Aug!$B:$Z,19,FALSE),0))</f>
        <v>0</v>
      </c>
      <c r="O13" s="11">
        <f t="shared" si="11"/>
        <v>0</v>
      </c>
      <c r="P13">
        <f>IF($C13="","",IFERROR(VLOOKUP($C13,Aug!$B:$Z,20,FALSE),0))</f>
        <v>0</v>
      </c>
      <c r="Q13" s="10">
        <f t="shared" si="12"/>
        <v>0</v>
      </c>
      <c r="R13" s="6">
        <f>IF($C13="","",IFERROR(VLOOKUP($C13,Sep!$B:$Z,16,FALSE),0))</f>
        <v>0</v>
      </c>
      <c r="S13">
        <f>IF($C13="","",IFERROR(VLOOKUP($C13,Sep!$B:$Z,17,FALSE),0))</f>
        <v>0</v>
      </c>
      <c r="T13" s="11">
        <f t="shared" si="13"/>
        <v>0</v>
      </c>
      <c r="U13">
        <f>IF($C13="","",IFERROR(VLOOKUP($C13,Sep!$B:$Z,19,FALSE),0))</f>
        <v>0</v>
      </c>
      <c r="V13" s="11">
        <f t="shared" si="14"/>
        <v>0</v>
      </c>
      <c r="W13">
        <f>IF($C13="","",IFERROR(VLOOKUP($C13,Sep!$B:$Z,20,FALSE),0))</f>
        <v>0</v>
      </c>
      <c r="X13" s="10">
        <f t="shared" si="15"/>
        <v>0</v>
      </c>
      <c r="Y13" s="6">
        <f>IF($C13="","",IFERROR(VLOOKUP($C13,'Oct &amp; Nov'!$B:$Z,16,FALSE),0))</f>
        <v>0</v>
      </c>
      <c r="Z13">
        <f>IF($C13="","",IFERROR(VLOOKUP($C13,'Oct &amp; Nov'!$B:$Z,17,FALSE),0))</f>
        <v>0</v>
      </c>
      <c r="AA13" s="11">
        <f t="shared" si="16"/>
        <v>0</v>
      </c>
      <c r="AB13">
        <f>IF($C13="","",IFERROR(VLOOKUP($C13,'Oct &amp; Nov'!$B:$Z,19,FALSE),0))</f>
        <v>0</v>
      </c>
      <c r="AC13" s="11">
        <f t="shared" si="17"/>
        <v>0</v>
      </c>
      <c r="AD13">
        <f>IF($C13="","",IFERROR(VLOOKUP($C13,'Oct &amp; Nov'!$B:$Z,20,FALSE),0))</f>
        <v>0</v>
      </c>
      <c r="AE13" s="10">
        <f t="shared" si="18"/>
        <v>0</v>
      </c>
      <c r="AJ13" s="11"/>
      <c r="AM13" s="6">
        <f>IF($C13="","",IFERROR(VLOOKUP($C13,Dec!$B:$Z,16,FALSE),0))</f>
        <v>0</v>
      </c>
      <c r="AN13">
        <f>IF($C13="","",IFERROR(VLOOKUP($C13,Dec!$B:$Z,17,FALSE),0))</f>
        <v>0</v>
      </c>
      <c r="AO13" s="11">
        <f t="shared" si="19"/>
        <v>0</v>
      </c>
      <c r="AP13">
        <f>IF($C13="","",IFERROR(VLOOKUP($C13,Dec!$B:$Z,19,FALSE),0))</f>
        <v>0</v>
      </c>
      <c r="AQ13" s="11">
        <f t="shared" si="20"/>
        <v>0</v>
      </c>
      <c r="AR13">
        <f>IF($C13="","",IFERROR(VLOOKUP($C13,Dec!$B:$Z,20,FALSE),0))</f>
        <v>0</v>
      </c>
      <c r="AS13" s="10">
        <f t="shared" si="21"/>
        <v>0</v>
      </c>
      <c r="AT13" s="6">
        <f>IF($C13="","",IFERROR(VLOOKUP($C13,Jan!$B:$Z,16,FALSE),0))</f>
        <v>0</v>
      </c>
      <c r="AU13">
        <f>IF($C13="","",IFERROR(VLOOKUP($C13,Jan!$B:$Z,17,FALSE),0))</f>
        <v>0</v>
      </c>
      <c r="AV13" s="11">
        <f t="shared" si="22"/>
        <v>0</v>
      </c>
      <c r="AW13">
        <f>IF($C13="","",IFERROR(VLOOKUP($C13,Jan!$B:$Z,19,FALSE),0))</f>
        <v>0</v>
      </c>
      <c r="AX13" s="11">
        <f t="shared" si="23"/>
        <v>0</v>
      </c>
      <c r="AY13">
        <f>IF($C13="","",IFERROR(VLOOKUP($C13,Jan!$B:$Z,20,FALSE),0))</f>
        <v>0</v>
      </c>
      <c r="AZ13" s="10">
        <f t="shared" si="24"/>
        <v>0</v>
      </c>
      <c r="BA13" s="6">
        <f>IF($C13="","",IFERROR(VLOOKUP($C13,Feb!$B:$Z,16,FALSE),0))</f>
        <v>0</v>
      </c>
      <c r="BB13">
        <f>IF($C13="","",IFERROR(VLOOKUP($C13,Feb!$B:$Z,17,FALSE),0))</f>
        <v>0</v>
      </c>
      <c r="BC13" s="11">
        <f t="shared" si="25"/>
        <v>0</v>
      </c>
      <c r="BD13">
        <f>IF($C13="","",IFERROR(VLOOKUP($C13,Feb!$B:$Z,19,FALSE),0))</f>
        <v>0</v>
      </c>
      <c r="BE13" s="11">
        <f t="shared" si="26"/>
        <v>0</v>
      </c>
      <c r="BF13">
        <f>IF($C13="","",IFERROR(VLOOKUP($C13,Feb!$B:$Z,20,FALSE),0))</f>
        <v>0</v>
      </c>
      <c r="BG13" s="10">
        <f t="shared" si="27"/>
        <v>0</v>
      </c>
      <c r="BH13" s="6">
        <f>IF($C13="","",IFERROR(VLOOKUP($C13,Mar!$B:$Z,16,FALSE),0))</f>
        <v>0</v>
      </c>
      <c r="BI13">
        <f>IF($C13="","",IFERROR(VLOOKUP($C13,Mar!$B:$Z,17,FALSE),0))</f>
        <v>0</v>
      </c>
      <c r="BJ13" s="11">
        <f t="shared" si="28"/>
        <v>0</v>
      </c>
      <c r="BK13">
        <f>IF($C13="","",IFERROR(VLOOKUP($C13,Mar!$B:$Z,19,FALSE),0))</f>
        <v>0</v>
      </c>
      <c r="BL13" s="11">
        <f t="shared" si="29"/>
        <v>0</v>
      </c>
      <c r="BM13">
        <f>IF($C13="","",IFERROR(VLOOKUP($C13,Mar!$B:$Z,20,FALSE),0))</f>
        <v>0</v>
      </c>
      <c r="BN13" s="10">
        <f t="shared" si="30"/>
        <v>0</v>
      </c>
      <c r="BO13" s="6">
        <f>IF($C13="","",IFERROR(VLOOKUP($C13,'Apr &amp; May'!$B:$Z,16,FALSE),0))</f>
        <v>0</v>
      </c>
      <c r="BP13">
        <f>IF($C13="","",IFERROR(VLOOKUP($C13,'Apr &amp; May'!$B:$Z,17,FALSE),0))</f>
        <v>0</v>
      </c>
      <c r="BQ13" s="11">
        <f t="shared" si="31"/>
        <v>0</v>
      </c>
      <c r="BR13">
        <f>IF($C13="","",IFERROR(VLOOKUP($C13,'Apr &amp; May'!$B:$Z,19,FALSE),0))</f>
        <v>0</v>
      </c>
      <c r="BS13" s="11">
        <f t="shared" si="32"/>
        <v>0</v>
      </c>
      <c r="BT13">
        <f>IF($C13="","",IFERROR(VLOOKUP($C13,'Apr &amp; May'!$B:$Z,20,FALSE),0))</f>
        <v>0</v>
      </c>
      <c r="BU13" s="10">
        <f t="shared" si="33"/>
        <v>0</v>
      </c>
      <c r="BV13" s="6">
        <f>IF($C13="","",IFERROR(VLOOKUP($C13,Jun!$B:$Z,16,FALSE),0))</f>
        <v>0</v>
      </c>
      <c r="BW13">
        <f>IF($C13="","",IFERROR(VLOOKUP($C13,Jun!$B:$Z,17,FALSE),0))</f>
        <v>0</v>
      </c>
      <c r="BX13" s="11">
        <f t="shared" si="34"/>
        <v>0</v>
      </c>
      <c r="BY13">
        <f>IF($C13="","",IFERROR(VLOOKUP($C13,Jun!$B:$Z,19,FALSE),0))</f>
        <v>0</v>
      </c>
      <c r="BZ13" s="11">
        <f t="shared" si="35"/>
        <v>0</v>
      </c>
      <c r="CA13">
        <f>IF($C13="","",IFERROR(VLOOKUP($C13,Jun!$B:$Z,20,FALSE),0))</f>
        <v>0</v>
      </c>
      <c r="CB13" s="10">
        <f t="shared" si="36"/>
        <v>0</v>
      </c>
    </row>
    <row r="14" spans="1:80" x14ac:dyDescent="0.3">
      <c r="A14">
        <v>10</v>
      </c>
      <c r="B14" t="str">
        <f>IF(Namelist!A11="","",UPPER(Namelist!A11))</f>
        <v>ALLY CHNG</v>
      </c>
      <c r="C14" t="str">
        <f>IF(Namelist!B11="","",UPPER(Namelist!B11))</f>
        <v>NUSSTU\E0969476</v>
      </c>
      <c r="D14" s="6">
        <f t="shared" si="3"/>
        <v>0</v>
      </c>
      <c r="E14">
        <f t="shared" si="4"/>
        <v>1</v>
      </c>
      <c r="F14" s="11">
        <f t="shared" si="5"/>
        <v>1</v>
      </c>
      <c r="G14">
        <f t="shared" si="6"/>
        <v>1</v>
      </c>
      <c r="H14" s="11">
        <f t="shared" si="7"/>
        <v>2</v>
      </c>
      <c r="I14">
        <f t="shared" si="8"/>
        <v>2</v>
      </c>
      <c r="J14" s="10">
        <f t="shared" si="9"/>
        <v>4</v>
      </c>
      <c r="K14" s="6">
        <f>IF($C14="","",IFERROR(VLOOKUP($C14,Aug!$B:$Z,16,FALSE),0))</f>
        <v>0</v>
      </c>
      <c r="L14">
        <f>IF($C14="","",IFERROR(VLOOKUP($C14,Aug!$B:$Z,17,FALSE),0))</f>
        <v>1</v>
      </c>
      <c r="M14" s="11">
        <f t="shared" si="10"/>
        <v>1</v>
      </c>
      <c r="N14">
        <f>IF($C14="","",IFERROR(VLOOKUP($C14,Aug!$B:$Z,19,FALSE),0))</f>
        <v>1</v>
      </c>
      <c r="O14" s="11">
        <f t="shared" si="11"/>
        <v>2</v>
      </c>
      <c r="P14">
        <f>IF($C14="","",IFERROR(VLOOKUP($C14,Aug!$B:$Z,20,FALSE),0))</f>
        <v>1</v>
      </c>
      <c r="Q14" s="10">
        <f t="shared" si="12"/>
        <v>3</v>
      </c>
      <c r="R14" s="6">
        <f>IF($C14="","",IFERROR(VLOOKUP($C14,Sep!$B:$Z,16,FALSE),0))</f>
        <v>0</v>
      </c>
      <c r="S14">
        <f>IF($C14="","",IFERROR(VLOOKUP($C14,Sep!$B:$Z,17,FALSE),0))</f>
        <v>0</v>
      </c>
      <c r="T14" s="11">
        <f t="shared" si="13"/>
        <v>0</v>
      </c>
      <c r="U14">
        <f>IF($C14="","",IFERROR(VLOOKUP($C14,Sep!$B:$Z,19,FALSE),0))</f>
        <v>0</v>
      </c>
      <c r="V14" s="11">
        <f t="shared" si="14"/>
        <v>0</v>
      </c>
      <c r="W14">
        <f>IF($C14="","",IFERROR(VLOOKUP($C14,Sep!$B:$Z,20,FALSE),0))</f>
        <v>1</v>
      </c>
      <c r="X14" s="10">
        <f t="shared" si="15"/>
        <v>1</v>
      </c>
      <c r="Y14" s="6">
        <f>IF($C14="","",IFERROR(VLOOKUP($C14,'Oct &amp; Nov'!$B:$Z,16,FALSE),0))</f>
        <v>0</v>
      </c>
      <c r="Z14">
        <f>IF($C14="","",IFERROR(VLOOKUP($C14,'Oct &amp; Nov'!$B:$Z,17,FALSE),0))</f>
        <v>0</v>
      </c>
      <c r="AA14" s="11">
        <f t="shared" si="16"/>
        <v>0</v>
      </c>
      <c r="AB14">
        <f>IF($C14="","",IFERROR(VLOOKUP($C14,'Oct &amp; Nov'!$B:$Z,19,FALSE),0))</f>
        <v>0</v>
      </c>
      <c r="AC14" s="11">
        <f t="shared" si="17"/>
        <v>0</v>
      </c>
      <c r="AD14">
        <f>IF($C14="","",IFERROR(VLOOKUP($C14,'Oct &amp; Nov'!$B:$Z,20,FALSE),0))</f>
        <v>0</v>
      </c>
      <c r="AE14" s="10">
        <f t="shared" si="18"/>
        <v>0</v>
      </c>
      <c r="AJ14" s="11"/>
      <c r="AM14" s="6">
        <f>IF($C14="","",IFERROR(VLOOKUP($C14,Dec!$B:$Z,16,FALSE),0))</f>
        <v>0</v>
      </c>
      <c r="AN14">
        <f>IF($C14="","",IFERROR(VLOOKUP($C14,Dec!$B:$Z,17,FALSE),0))</f>
        <v>0</v>
      </c>
      <c r="AO14" s="11">
        <f t="shared" si="19"/>
        <v>0</v>
      </c>
      <c r="AP14">
        <f>IF($C14="","",IFERROR(VLOOKUP($C14,Dec!$B:$Z,19,FALSE),0))</f>
        <v>0</v>
      </c>
      <c r="AQ14" s="11">
        <f t="shared" si="20"/>
        <v>0</v>
      </c>
      <c r="AR14">
        <f>IF($C14="","",IFERROR(VLOOKUP($C14,Dec!$B:$Z,20,FALSE),0))</f>
        <v>0</v>
      </c>
      <c r="AS14" s="10">
        <f t="shared" si="21"/>
        <v>0</v>
      </c>
      <c r="AT14" s="6">
        <f>IF($C14="","",IFERROR(VLOOKUP($C14,Jan!$B:$Z,16,FALSE),0))</f>
        <v>0</v>
      </c>
      <c r="AU14">
        <f>IF($C14="","",IFERROR(VLOOKUP($C14,Jan!$B:$Z,17,FALSE),0))</f>
        <v>0</v>
      </c>
      <c r="AV14" s="11">
        <f t="shared" si="22"/>
        <v>0</v>
      </c>
      <c r="AW14">
        <f>IF($C14="","",IFERROR(VLOOKUP($C14,Jan!$B:$Z,19,FALSE),0))</f>
        <v>0</v>
      </c>
      <c r="AX14" s="11">
        <f t="shared" si="23"/>
        <v>0</v>
      </c>
      <c r="AY14">
        <f>IF($C14="","",IFERROR(VLOOKUP($C14,Jan!$B:$Z,20,FALSE),0))</f>
        <v>0</v>
      </c>
      <c r="AZ14" s="10">
        <f t="shared" si="24"/>
        <v>0</v>
      </c>
      <c r="BA14" s="6">
        <f>IF($C14="","",IFERROR(VLOOKUP($C14,Feb!$B:$Z,16,FALSE),0))</f>
        <v>0</v>
      </c>
      <c r="BB14">
        <f>IF($C14="","",IFERROR(VLOOKUP($C14,Feb!$B:$Z,17,FALSE),0))</f>
        <v>0</v>
      </c>
      <c r="BC14" s="11">
        <f t="shared" si="25"/>
        <v>0</v>
      </c>
      <c r="BD14">
        <f>IF($C14="","",IFERROR(VLOOKUP($C14,Feb!$B:$Z,19,FALSE),0))</f>
        <v>0</v>
      </c>
      <c r="BE14" s="11">
        <f t="shared" si="26"/>
        <v>0</v>
      </c>
      <c r="BF14">
        <f>IF($C14="","",IFERROR(VLOOKUP($C14,Feb!$B:$Z,20,FALSE),0))</f>
        <v>0</v>
      </c>
      <c r="BG14" s="10">
        <f t="shared" si="27"/>
        <v>0</v>
      </c>
      <c r="BH14" s="6">
        <f>IF($C14="","",IFERROR(VLOOKUP($C14,Mar!$B:$Z,16,FALSE),0))</f>
        <v>0</v>
      </c>
      <c r="BI14">
        <f>IF($C14="","",IFERROR(VLOOKUP($C14,Mar!$B:$Z,17,FALSE),0))</f>
        <v>0</v>
      </c>
      <c r="BJ14" s="11">
        <f t="shared" si="28"/>
        <v>0</v>
      </c>
      <c r="BK14">
        <f>IF($C14="","",IFERROR(VLOOKUP($C14,Mar!$B:$Z,19,FALSE),0))</f>
        <v>0</v>
      </c>
      <c r="BL14" s="11">
        <f t="shared" si="29"/>
        <v>0</v>
      </c>
      <c r="BM14">
        <f>IF($C14="","",IFERROR(VLOOKUP($C14,Mar!$B:$Z,20,FALSE),0))</f>
        <v>0</v>
      </c>
      <c r="BN14" s="10">
        <f t="shared" si="30"/>
        <v>0</v>
      </c>
      <c r="BO14" s="6">
        <f>IF($C14="","",IFERROR(VLOOKUP($C14,'Apr &amp; May'!$B:$Z,16,FALSE),0))</f>
        <v>0</v>
      </c>
      <c r="BP14">
        <f>IF($C14="","",IFERROR(VLOOKUP($C14,'Apr &amp; May'!$B:$Z,17,FALSE),0))</f>
        <v>0</v>
      </c>
      <c r="BQ14" s="11">
        <f t="shared" si="31"/>
        <v>0</v>
      </c>
      <c r="BR14">
        <f>IF($C14="","",IFERROR(VLOOKUP($C14,'Apr &amp; May'!$B:$Z,19,FALSE),0))</f>
        <v>0</v>
      </c>
      <c r="BS14" s="11">
        <f t="shared" si="32"/>
        <v>0</v>
      </c>
      <c r="BT14">
        <f>IF($C14="","",IFERROR(VLOOKUP($C14,'Apr &amp; May'!$B:$Z,20,FALSE),0))</f>
        <v>0</v>
      </c>
      <c r="BU14" s="10">
        <f t="shared" si="33"/>
        <v>0</v>
      </c>
      <c r="BV14" s="6">
        <f>IF($C14="","",IFERROR(VLOOKUP($C14,Jun!$B:$Z,16,FALSE),0))</f>
        <v>0</v>
      </c>
      <c r="BW14">
        <f>IF($C14="","",IFERROR(VLOOKUP($C14,Jun!$B:$Z,17,FALSE),0))</f>
        <v>0</v>
      </c>
      <c r="BX14" s="11">
        <f t="shared" si="34"/>
        <v>0</v>
      </c>
      <c r="BY14">
        <f>IF($C14="","",IFERROR(VLOOKUP($C14,Jun!$B:$Z,19,FALSE),0))</f>
        <v>0</v>
      </c>
      <c r="BZ14" s="11">
        <f t="shared" si="35"/>
        <v>0</v>
      </c>
      <c r="CA14">
        <f>IF($C14="","",IFERROR(VLOOKUP($C14,Jun!$B:$Z,20,FALSE),0))</f>
        <v>0</v>
      </c>
      <c r="CB14" s="10">
        <f t="shared" si="36"/>
        <v>0</v>
      </c>
    </row>
    <row r="15" spans="1:80" x14ac:dyDescent="0.3">
      <c r="A15">
        <v>11</v>
      </c>
      <c r="B15" t="str">
        <f>IF(Namelist!A12="","",UPPER(Namelist!A12))</f>
        <v>AMANDA ANG</v>
      </c>
      <c r="C15" t="str">
        <f>IF(Namelist!B12="","",UPPER(Namelist!B12))</f>
        <v>NUSSTU\E0772600</v>
      </c>
      <c r="D15" s="6">
        <f t="shared" si="3"/>
        <v>3</v>
      </c>
      <c r="E15">
        <f t="shared" si="4"/>
        <v>0</v>
      </c>
      <c r="F15" s="11">
        <f t="shared" si="5"/>
        <v>3</v>
      </c>
      <c r="G15">
        <f t="shared" si="6"/>
        <v>0</v>
      </c>
      <c r="H15" s="11">
        <f t="shared" si="7"/>
        <v>3</v>
      </c>
      <c r="I15">
        <f t="shared" si="8"/>
        <v>6</v>
      </c>
      <c r="J15" s="10">
        <f t="shared" si="9"/>
        <v>9</v>
      </c>
      <c r="K15" s="6">
        <f>IF($C15="","",IFERROR(VLOOKUP($C15,Aug!$B:$Z,16,FALSE),0))</f>
        <v>0</v>
      </c>
      <c r="L15">
        <f>IF($C15="","",IFERROR(VLOOKUP($C15,Aug!$B:$Z,17,FALSE),0))</f>
        <v>0</v>
      </c>
      <c r="M15" s="11">
        <f t="shared" si="10"/>
        <v>0</v>
      </c>
      <c r="N15">
        <f>IF($C15="","",IFERROR(VLOOKUP($C15,Aug!$B:$Z,19,FALSE),0))</f>
        <v>0</v>
      </c>
      <c r="O15" s="11">
        <f t="shared" si="11"/>
        <v>0</v>
      </c>
      <c r="P15">
        <f>IF($C15="","",IFERROR(VLOOKUP($C15,Aug!$B:$Z,20,FALSE),0))</f>
        <v>0</v>
      </c>
      <c r="Q15" s="10">
        <f t="shared" si="12"/>
        <v>0</v>
      </c>
      <c r="R15" s="6">
        <f>IF($C15="","",IFERROR(VLOOKUP($C15,Sep!$B:$Z,16,FALSE),0))</f>
        <v>0</v>
      </c>
      <c r="S15">
        <f>IF($C15="","",IFERROR(VLOOKUP($C15,Sep!$B:$Z,17,FALSE),0))</f>
        <v>0</v>
      </c>
      <c r="T15" s="11">
        <f t="shared" si="13"/>
        <v>0</v>
      </c>
      <c r="U15">
        <f>IF($C15="","",IFERROR(VLOOKUP($C15,Sep!$B:$Z,19,FALSE),0))</f>
        <v>0</v>
      </c>
      <c r="V15" s="11">
        <f t="shared" si="14"/>
        <v>0</v>
      </c>
      <c r="W15">
        <f>IF($C15="","",IFERROR(VLOOKUP($C15,Sep!$B:$Z,20,FALSE),0))</f>
        <v>0</v>
      </c>
      <c r="X15" s="10">
        <f t="shared" si="15"/>
        <v>0</v>
      </c>
      <c r="Y15" s="6">
        <f>IF($C15="","",IFERROR(VLOOKUP($C15,'Oct &amp; Nov'!$B:$Z,16,FALSE),0))</f>
        <v>0</v>
      </c>
      <c r="Z15">
        <f>IF($C15="","",IFERROR(VLOOKUP($C15,'Oct &amp; Nov'!$B:$Z,17,FALSE),0))</f>
        <v>0</v>
      </c>
      <c r="AA15" s="11">
        <f t="shared" si="16"/>
        <v>0</v>
      </c>
      <c r="AB15">
        <f>IF($C15="","",IFERROR(VLOOKUP($C15,'Oct &amp; Nov'!$B:$Z,19,FALSE),0))</f>
        <v>0</v>
      </c>
      <c r="AC15" s="11">
        <f t="shared" si="17"/>
        <v>0</v>
      </c>
      <c r="AD15">
        <f>IF($C15="","",IFERROR(VLOOKUP($C15,'Oct &amp; Nov'!$B:$Z,20,FALSE),0))</f>
        <v>0</v>
      </c>
      <c r="AE15" s="10">
        <f t="shared" si="18"/>
        <v>0</v>
      </c>
      <c r="AJ15" s="11"/>
      <c r="AM15" s="6">
        <f>IF($C15="","",IFERROR(VLOOKUP($C15,Dec!$B:$Z,16,FALSE),0))</f>
        <v>0</v>
      </c>
      <c r="AN15">
        <f>IF($C15="","",IFERROR(VLOOKUP($C15,Dec!$B:$Z,17,FALSE),0))</f>
        <v>0</v>
      </c>
      <c r="AO15" s="11">
        <f t="shared" si="19"/>
        <v>0</v>
      </c>
      <c r="AP15">
        <f>IF($C15="","",IFERROR(VLOOKUP($C15,Dec!$B:$Z,19,FALSE),0))</f>
        <v>0</v>
      </c>
      <c r="AQ15" s="11">
        <f t="shared" si="20"/>
        <v>0</v>
      </c>
      <c r="AR15">
        <f>IF($C15="","",IFERROR(VLOOKUP($C15,Dec!$B:$Z,20,FALSE),0))</f>
        <v>0</v>
      </c>
      <c r="AS15" s="10">
        <f t="shared" si="21"/>
        <v>0</v>
      </c>
      <c r="AT15" s="6">
        <f>IF($C15="","",IFERROR(VLOOKUP($C15,Jan!$B:$Z,16,FALSE),0))</f>
        <v>1</v>
      </c>
      <c r="AU15">
        <f>IF($C15="","",IFERROR(VLOOKUP($C15,Jan!$B:$Z,17,FALSE),0))</f>
        <v>0</v>
      </c>
      <c r="AV15" s="11">
        <f t="shared" si="22"/>
        <v>1</v>
      </c>
      <c r="AW15">
        <f>IF($C15="","",IFERROR(VLOOKUP($C15,Jan!$B:$Z,19,FALSE),0))</f>
        <v>0</v>
      </c>
      <c r="AX15" s="11">
        <f t="shared" si="23"/>
        <v>1</v>
      </c>
      <c r="AY15">
        <f>IF($C15="","",IFERROR(VLOOKUP($C15,Jan!$B:$Z,20,FALSE),0))</f>
        <v>2</v>
      </c>
      <c r="AZ15" s="10">
        <f t="shared" si="24"/>
        <v>3</v>
      </c>
      <c r="BA15" s="6">
        <f>IF($C15="","",IFERROR(VLOOKUP($C15,Feb!$B:$Z,16,FALSE),0))</f>
        <v>1</v>
      </c>
      <c r="BB15">
        <f>IF($C15="","",IFERROR(VLOOKUP($C15,Feb!$B:$Z,17,FALSE),0))</f>
        <v>0</v>
      </c>
      <c r="BC15" s="11">
        <f t="shared" si="25"/>
        <v>1</v>
      </c>
      <c r="BD15">
        <f>IF($C15="","",IFERROR(VLOOKUP($C15,Feb!$B:$Z,19,FALSE),0))</f>
        <v>0</v>
      </c>
      <c r="BE15" s="11">
        <f t="shared" si="26"/>
        <v>1</v>
      </c>
      <c r="BF15">
        <f>IF($C15="","",IFERROR(VLOOKUP($C15,Feb!$B:$Z,20,FALSE),0))</f>
        <v>1</v>
      </c>
      <c r="BG15" s="10">
        <f t="shared" si="27"/>
        <v>2</v>
      </c>
      <c r="BH15" s="6">
        <f>IF($C15="","",IFERROR(VLOOKUP($C15,Mar!$B:$Z,16,FALSE),0))</f>
        <v>1</v>
      </c>
      <c r="BI15">
        <f>IF($C15="","",IFERROR(VLOOKUP($C15,Mar!$B:$Z,17,FALSE),0))</f>
        <v>0</v>
      </c>
      <c r="BJ15" s="11">
        <f t="shared" si="28"/>
        <v>1</v>
      </c>
      <c r="BK15">
        <f>IF($C15="","",IFERROR(VLOOKUP($C15,Mar!$B:$Z,19,FALSE),0))</f>
        <v>0</v>
      </c>
      <c r="BL15" s="11">
        <f t="shared" si="29"/>
        <v>1</v>
      </c>
      <c r="BM15">
        <f>IF($C15="","",IFERROR(VLOOKUP($C15,Mar!$B:$Z,20,FALSE),0))</f>
        <v>3</v>
      </c>
      <c r="BN15" s="10">
        <f t="shared" si="30"/>
        <v>4</v>
      </c>
      <c r="BO15" s="6">
        <f>IF($C15="","",IFERROR(VLOOKUP($C15,'Apr &amp; May'!$B:$Z,16,FALSE),0))</f>
        <v>0</v>
      </c>
      <c r="BP15">
        <f>IF($C15="","",IFERROR(VLOOKUP($C15,'Apr &amp; May'!$B:$Z,17,FALSE),0))</f>
        <v>0</v>
      </c>
      <c r="BQ15" s="11">
        <f t="shared" si="31"/>
        <v>0</v>
      </c>
      <c r="BR15">
        <f>IF($C15="","",IFERROR(VLOOKUP($C15,'Apr &amp; May'!$B:$Z,19,FALSE),0))</f>
        <v>0</v>
      </c>
      <c r="BS15" s="11">
        <f t="shared" si="32"/>
        <v>0</v>
      </c>
      <c r="BT15">
        <f>IF($C15="","",IFERROR(VLOOKUP($C15,'Apr &amp; May'!$B:$Z,20,FALSE),0))</f>
        <v>0</v>
      </c>
      <c r="BU15" s="10">
        <f t="shared" si="33"/>
        <v>0</v>
      </c>
      <c r="BV15" s="6">
        <f>IF($C15="","",IFERROR(VLOOKUP($C15,Jun!$B:$Z,16,FALSE),0))</f>
        <v>0</v>
      </c>
      <c r="BW15">
        <f>IF($C15="","",IFERROR(VLOOKUP($C15,Jun!$B:$Z,17,FALSE),0))</f>
        <v>0</v>
      </c>
      <c r="BX15" s="11">
        <f t="shared" si="34"/>
        <v>0</v>
      </c>
      <c r="BY15">
        <f>IF($C15="","",IFERROR(VLOOKUP($C15,Jun!$B:$Z,19,FALSE),0))</f>
        <v>0</v>
      </c>
      <c r="BZ15" s="11">
        <f t="shared" si="35"/>
        <v>0</v>
      </c>
      <c r="CA15">
        <f>IF($C15="","",IFERROR(VLOOKUP($C15,Jun!$B:$Z,20,FALSE),0))</f>
        <v>0</v>
      </c>
      <c r="CB15" s="10">
        <f t="shared" si="36"/>
        <v>0</v>
      </c>
    </row>
    <row r="16" spans="1:80" x14ac:dyDescent="0.3">
      <c r="A16">
        <v>12</v>
      </c>
      <c r="B16" t="str">
        <f>IF(Namelist!A13="","",UPPER(Namelist!A13))</f>
        <v>AMANDA TAN</v>
      </c>
      <c r="C16" t="str">
        <f>IF(Namelist!B13="","",UPPER(Namelist!B13))</f>
        <v>NUSSTU\E0773395</v>
      </c>
      <c r="D16" s="6">
        <f t="shared" si="3"/>
        <v>0</v>
      </c>
      <c r="E16">
        <f t="shared" si="4"/>
        <v>0</v>
      </c>
      <c r="F16" s="11">
        <f t="shared" si="5"/>
        <v>0</v>
      </c>
      <c r="G16">
        <f t="shared" si="6"/>
        <v>0</v>
      </c>
      <c r="H16" s="11">
        <f t="shared" si="7"/>
        <v>0</v>
      </c>
      <c r="I16">
        <f t="shared" si="8"/>
        <v>1</v>
      </c>
      <c r="J16" s="10">
        <f t="shared" si="9"/>
        <v>1</v>
      </c>
      <c r="K16" s="6">
        <f>IF($C16="","",IFERROR(VLOOKUP($C16,Aug!$B:$Z,16,FALSE),0))</f>
        <v>0</v>
      </c>
      <c r="L16">
        <f>IF($C16="","",IFERROR(VLOOKUP($C16,Aug!$B:$Z,17,FALSE),0))</f>
        <v>0</v>
      </c>
      <c r="M16" s="11">
        <f t="shared" si="10"/>
        <v>0</v>
      </c>
      <c r="N16">
        <f>IF($C16="","",IFERROR(VLOOKUP($C16,Aug!$B:$Z,19,FALSE),0))</f>
        <v>0</v>
      </c>
      <c r="O16" s="11">
        <f t="shared" si="11"/>
        <v>0</v>
      </c>
      <c r="P16">
        <f>IF($C16="","",IFERROR(VLOOKUP($C16,Aug!$B:$Z,20,FALSE),0))</f>
        <v>0</v>
      </c>
      <c r="Q16" s="10">
        <f t="shared" si="12"/>
        <v>0</v>
      </c>
      <c r="R16" s="6">
        <f>IF($C16="","",IFERROR(VLOOKUP($C16,Sep!$B:$Z,16,FALSE),0))</f>
        <v>0</v>
      </c>
      <c r="S16">
        <f>IF($C16="","",IFERROR(VLOOKUP($C16,Sep!$B:$Z,17,FALSE),0))</f>
        <v>0</v>
      </c>
      <c r="T16" s="11">
        <f t="shared" si="13"/>
        <v>0</v>
      </c>
      <c r="U16">
        <f>IF($C16="","",IFERROR(VLOOKUP($C16,Sep!$B:$Z,19,FALSE),0))</f>
        <v>0</v>
      </c>
      <c r="V16" s="11">
        <f t="shared" si="14"/>
        <v>0</v>
      </c>
      <c r="W16">
        <f>IF($C16="","",IFERROR(VLOOKUP($C16,Sep!$B:$Z,20,FALSE),0))</f>
        <v>0</v>
      </c>
      <c r="X16" s="10">
        <f t="shared" si="15"/>
        <v>0</v>
      </c>
      <c r="Y16" s="6">
        <f>IF($C16="","",IFERROR(VLOOKUP($C16,'Oct &amp; Nov'!$B:$Z,16,FALSE),0))</f>
        <v>0</v>
      </c>
      <c r="Z16">
        <f>IF($C16="","",IFERROR(VLOOKUP($C16,'Oct &amp; Nov'!$B:$Z,17,FALSE),0))</f>
        <v>0</v>
      </c>
      <c r="AA16" s="11">
        <f t="shared" si="16"/>
        <v>0</v>
      </c>
      <c r="AB16">
        <f>IF($C16="","",IFERROR(VLOOKUP($C16,'Oct &amp; Nov'!$B:$Z,19,FALSE),0))</f>
        <v>0</v>
      </c>
      <c r="AC16" s="11">
        <f t="shared" si="17"/>
        <v>0</v>
      </c>
      <c r="AD16">
        <f>IF($C16="","",IFERROR(VLOOKUP($C16,'Oct &amp; Nov'!$B:$Z,20,FALSE),0))</f>
        <v>0</v>
      </c>
      <c r="AE16" s="10">
        <f t="shared" si="18"/>
        <v>0</v>
      </c>
      <c r="AJ16" s="11"/>
      <c r="AM16" s="6">
        <f>IF($C16="","",IFERROR(VLOOKUP($C16,Dec!$B:$Z,16,FALSE),0))</f>
        <v>0</v>
      </c>
      <c r="AN16">
        <f>IF($C16="","",IFERROR(VLOOKUP($C16,Dec!$B:$Z,17,FALSE),0))</f>
        <v>0</v>
      </c>
      <c r="AO16" s="11">
        <f t="shared" si="19"/>
        <v>0</v>
      </c>
      <c r="AP16">
        <f>IF($C16="","",IFERROR(VLOOKUP($C16,Dec!$B:$Z,19,FALSE),0))</f>
        <v>0</v>
      </c>
      <c r="AQ16" s="11">
        <f t="shared" si="20"/>
        <v>0</v>
      </c>
      <c r="AR16">
        <f>IF($C16="","",IFERROR(VLOOKUP($C16,Dec!$B:$Z,20,FALSE),0))</f>
        <v>0</v>
      </c>
      <c r="AS16" s="10">
        <f t="shared" si="21"/>
        <v>0</v>
      </c>
      <c r="AT16" s="6">
        <f>IF($C16="","",IFERROR(VLOOKUP($C16,Jan!$B:$Z,16,FALSE),0))</f>
        <v>0</v>
      </c>
      <c r="AU16">
        <f>IF($C16="","",IFERROR(VLOOKUP($C16,Jan!$B:$Z,17,FALSE),0))</f>
        <v>0</v>
      </c>
      <c r="AV16" s="11">
        <f t="shared" si="22"/>
        <v>0</v>
      </c>
      <c r="AW16">
        <f>IF($C16="","",IFERROR(VLOOKUP($C16,Jan!$B:$Z,19,FALSE),0))</f>
        <v>0</v>
      </c>
      <c r="AX16" s="11">
        <f t="shared" si="23"/>
        <v>0</v>
      </c>
      <c r="AY16">
        <f>IF($C16="","",IFERROR(VLOOKUP($C16,Jan!$B:$Z,20,FALSE),0))</f>
        <v>0</v>
      </c>
      <c r="AZ16" s="10">
        <f t="shared" si="24"/>
        <v>0</v>
      </c>
      <c r="BA16" s="6">
        <f>IF($C16="","",IFERROR(VLOOKUP($C16,Feb!$B:$Z,16,FALSE),0))</f>
        <v>0</v>
      </c>
      <c r="BB16">
        <f>IF($C16="","",IFERROR(VLOOKUP($C16,Feb!$B:$Z,17,FALSE),0))</f>
        <v>0</v>
      </c>
      <c r="BC16" s="11">
        <f t="shared" si="25"/>
        <v>0</v>
      </c>
      <c r="BD16">
        <f>IF($C16="","",IFERROR(VLOOKUP($C16,Feb!$B:$Z,19,FALSE),0))</f>
        <v>0</v>
      </c>
      <c r="BE16" s="11">
        <f t="shared" si="26"/>
        <v>0</v>
      </c>
      <c r="BF16">
        <f>IF($C16="","",IFERROR(VLOOKUP($C16,Feb!$B:$Z,20,FALSE),0))</f>
        <v>0</v>
      </c>
      <c r="BG16" s="10">
        <f t="shared" si="27"/>
        <v>0</v>
      </c>
      <c r="BH16" s="6">
        <f>IF($C16="","",IFERROR(VLOOKUP($C16,Mar!$B:$Z,16,FALSE),0))</f>
        <v>0</v>
      </c>
      <c r="BI16">
        <f>IF($C16="","",IFERROR(VLOOKUP($C16,Mar!$B:$Z,17,FALSE),0))</f>
        <v>0</v>
      </c>
      <c r="BJ16" s="11">
        <f t="shared" si="28"/>
        <v>0</v>
      </c>
      <c r="BK16">
        <f>IF($C16="","",IFERROR(VLOOKUP($C16,Mar!$B:$Z,19,FALSE),0))</f>
        <v>0</v>
      </c>
      <c r="BL16" s="11">
        <f t="shared" si="29"/>
        <v>0</v>
      </c>
      <c r="BM16">
        <f>IF($C16="","",IFERROR(VLOOKUP($C16,Mar!$B:$Z,20,FALSE),0))</f>
        <v>1</v>
      </c>
      <c r="BN16" s="10">
        <f t="shared" si="30"/>
        <v>1</v>
      </c>
      <c r="BO16" s="6">
        <f>IF($C16="","",IFERROR(VLOOKUP($C16,'Apr &amp; May'!$B:$Z,16,FALSE),0))</f>
        <v>0</v>
      </c>
      <c r="BP16">
        <f>IF($C16="","",IFERROR(VLOOKUP($C16,'Apr &amp; May'!$B:$Z,17,FALSE),0))</f>
        <v>0</v>
      </c>
      <c r="BQ16" s="11">
        <f t="shared" si="31"/>
        <v>0</v>
      </c>
      <c r="BR16">
        <f>IF($C16="","",IFERROR(VLOOKUP($C16,'Apr &amp; May'!$B:$Z,19,FALSE),0))</f>
        <v>0</v>
      </c>
      <c r="BS16" s="11">
        <f t="shared" si="32"/>
        <v>0</v>
      </c>
      <c r="BT16">
        <f>IF($C16="","",IFERROR(VLOOKUP($C16,'Apr &amp; May'!$B:$Z,20,FALSE),0))</f>
        <v>0</v>
      </c>
      <c r="BU16" s="10">
        <f t="shared" si="33"/>
        <v>0</v>
      </c>
      <c r="BV16" s="6">
        <f>IF($C16="","",IFERROR(VLOOKUP($C16,Jun!$B:$Z,16,FALSE),0))</f>
        <v>0</v>
      </c>
      <c r="BW16">
        <f>IF($C16="","",IFERROR(VLOOKUP($C16,Jun!$B:$Z,17,FALSE),0))</f>
        <v>0</v>
      </c>
      <c r="BX16" s="11">
        <f t="shared" si="34"/>
        <v>0</v>
      </c>
      <c r="BY16">
        <f>IF($C16="","",IFERROR(VLOOKUP($C16,Jun!$B:$Z,19,FALSE),0))</f>
        <v>0</v>
      </c>
      <c r="BZ16" s="11">
        <f t="shared" si="35"/>
        <v>0</v>
      </c>
      <c r="CA16">
        <f>IF($C16="","",IFERROR(VLOOKUP($C16,Jun!$B:$Z,20,FALSE),0))</f>
        <v>0</v>
      </c>
      <c r="CB16" s="10">
        <f t="shared" si="36"/>
        <v>0</v>
      </c>
    </row>
    <row r="17" spans="1:80" x14ac:dyDescent="0.3">
      <c r="A17">
        <v>13</v>
      </c>
      <c r="B17" t="str">
        <f>IF(Namelist!A14="","",UPPER(Namelist!A14))</f>
        <v>AMIR HAFIZ ROHAIMI</v>
      </c>
      <c r="C17" t="str">
        <f>IF(Namelist!B14="","",UPPER(Namelist!B14))</f>
        <v>NUSSTU\E0969957</v>
      </c>
      <c r="D17" s="6">
        <f t="shared" si="3"/>
        <v>0</v>
      </c>
      <c r="E17">
        <f t="shared" si="4"/>
        <v>1</v>
      </c>
      <c r="F17" s="11">
        <f t="shared" si="5"/>
        <v>1</v>
      </c>
      <c r="G17">
        <f t="shared" si="6"/>
        <v>0</v>
      </c>
      <c r="H17" s="11">
        <f t="shared" si="7"/>
        <v>1</v>
      </c>
      <c r="I17">
        <f t="shared" si="8"/>
        <v>0</v>
      </c>
      <c r="J17" s="10">
        <f t="shared" si="9"/>
        <v>1</v>
      </c>
      <c r="K17" s="6">
        <f>IF($C17="","",IFERROR(VLOOKUP($C17,Aug!$B:$Z,16,FALSE),0))</f>
        <v>0</v>
      </c>
      <c r="L17">
        <f>IF($C17="","",IFERROR(VLOOKUP($C17,Aug!$B:$Z,17,FALSE),0))</f>
        <v>0</v>
      </c>
      <c r="M17" s="11">
        <f t="shared" si="10"/>
        <v>0</v>
      </c>
      <c r="N17">
        <f>IF($C17="","",IFERROR(VLOOKUP($C17,Aug!$B:$Z,19,FALSE),0))</f>
        <v>0</v>
      </c>
      <c r="O17" s="11">
        <f t="shared" si="11"/>
        <v>0</v>
      </c>
      <c r="P17">
        <f>IF($C17="","",IFERROR(VLOOKUP($C17,Aug!$B:$Z,20,FALSE),0))</f>
        <v>0</v>
      </c>
      <c r="Q17" s="10">
        <f t="shared" si="12"/>
        <v>0</v>
      </c>
      <c r="R17" s="6">
        <f>IF($C17="","",IFERROR(VLOOKUP($C17,Sep!$B:$Z,16,FALSE),0))</f>
        <v>0</v>
      </c>
      <c r="S17">
        <f>IF($C17="","",IFERROR(VLOOKUP($C17,Sep!$B:$Z,17,FALSE),0))</f>
        <v>0</v>
      </c>
      <c r="T17" s="11">
        <f t="shared" si="13"/>
        <v>0</v>
      </c>
      <c r="U17">
        <f>IF($C17="","",IFERROR(VLOOKUP($C17,Sep!$B:$Z,19,FALSE),0))</f>
        <v>0</v>
      </c>
      <c r="V17" s="11">
        <f t="shared" si="14"/>
        <v>0</v>
      </c>
      <c r="W17">
        <f>IF($C17="","",IFERROR(VLOOKUP($C17,Sep!$B:$Z,20,FALSE),0))</f>
        <v>0</v>
      </c>
      <c r="X17" s="10">
        <f t="shared" si="15"/>
        <v>0</v>
      </c>
      <c r="Y17" s="6">
        <f>IF($C17="","",IFERROR(VLOOKUP($C17,'Oct &amp; Nov'!$B:$Z,16,FALSE),0))</f>
        <v>0</v>
      </c>
      <c r="Z17">
        <f>IF($C17="","",IFERROR(VLOOKUP($C17,'Oct &amp; Nov'!$B:$Z,17,FALSE),0))</f>
        <v>0</v>
      </c>
      <c r="AA17" s="11">
        <f t="shared" si="16"/>
        <v>0</v>
      </c>
      <c r="AB17">
        <f>IF($C17="","",IFERROR(VLOOKUP($C17,'Oct &amp; Nov'!$B:$Z,19,FALSE),0))</f>
        <v>0</v>
      </c>
      <c r="AC17" s="11">
        <f t="shared" si="17"/>
        <v>0</v>
      </c>
      <c r="AD17">
        <f>IF($C17="","",IFERROR(VLOOKUP($C17,'Oct &amp; Nov'!$B:$Z,20,FALSE),0))</f>
        <v>0</v>
      </c>
      <c r="AE17" s="10">
        <f t="shared" si="18"/>
        <v>0</v>
      </c>
      <c r="AJ17" s="11"/>
      <c r="AM17" s="6">
        <f>IF($C17="","",IFERROR(VLOOKUP($C17,Dec!$B:$Z,16,FALSE),0))</f>
        <v>0</v>
      </c>
      <c r="AN17">
        <f>IF($C17="","",IFERROR(VLOOKUP($C17,Dec!$B:$Z,17,FALSE),0))</f>
        <v>0</v>
      </c>
      <c r="AO17" s="11">
        <f t="shared" si="19"/>
        <v>0</v>
      </c>
      <c r="AP17">
        <f>IF($C17="","",IFERROR(VLOOKUP($C17,Dec!$B:$Z,19,FALSE),0))</f>
        <v>0</v>
      </c>
      <c r="AQ17" s="11">
        <f t="shared" si="20"/>
        <v>0</v>
      </c>
      <c r="AR17">
        <f>IF($C17="","",IFERROR(VLOOKUP($C17,Dec!$B:$Z,20,FALSE),0))</f>
        <v>0</v>
      </c>
      <c r="AS17" s="10">
        <f t="shared" si="21"/>
        <v>0</v>
      </c>
      <c r="AT17" s="6">
        <f>IF($C17="","",IFERROR(VLOOKUP($C17,Jan!$B:$Z,16,FALSE),0))</f>
        <v>0</v>
      </c>
      <c r="AU17">
        <f>IF($C17="","",IFERROR(VLOOKUP($C17,Jan!$B:$Z,17,FALSE),0))</f>
        <v>0</v>
      </c>
      <c r="AV17" s="11">
        <f t="shared" si="22"/>
        <v>0</v>
      </c>
      <c r="AW17">
        <f>IF($C17="","",IFERROR(VLOOKUP($C17,Jan!$B:$Z,19,FALSE),0))</f>
        <v>0</v>
      </c>
      <c r="AX17" s="11">
        <f t="shared" si="23"/>
        <v>0</v>
      </c>
      <c r="AY17">
        <f>IF($C17="","",IFERROR(VLOOKUP($C17,Jan!$B:$Z,20,FALSE),0))</f>
        <v>0</v>
      </c>
      <c r="AZ17" s="10">
        <f t="shared" si="24"/>
        <v>0</v>
      </c>
      <c r="BA17" s="6">
        <f>IF($C17="","",IFERROR(VLOOKUP($C17,Feb!$B:$Z,16,FALSE),0))</f>
        <v>0</v>
      </c>
      <c r="BB17">
        <f>IF($C17="","",IFERROR(VLOOKUP($C17,Feb!$B:$Z,17,FALSE),0))</f>
        <v>0</v>
      </c>
      <c r="BC17" s="11">
        <f t="shared" si="25"/>
        <v>0</v>
      </c>
      <c r="BD17">
        <f>IF($C17="","",IFERROR(VLOOKUP($C17,Feb!$B:$Z,19,FALSE),0))</f>
        <v>0</v>
      </c>
      <c r="BE17" s="11">
        <f t="shared" si="26"/>
        <v>0</v>
      </c>
      <c r="BF17">
        <f>IF($C17="","",IFERROR(VLOOKUP($C17,Feb!$B:$Z,20,FALSE),0))</f>
        <v>0</v>
      </c>
      <c r="BG17" s="10">
        <f t="shared" si="27"/>
        <v>0</v>
      </c>
      <c r="BH17" s="6">
        <f>IF($C17="","",IFERROR(VLOOKUP($C17,Mar!$B:$Z,16,FALSE),0))</f>
        <v>0</v>
      </c>
      <c r="BI17">
        <f>IF($C17="","",IFERROR(VLOOKUP($C17,Mar!$B:$Z,17,FALSE),0))</f>
        <v>0</v>
      </c>
      <c r="BJ17" s="11">
        <f t="shared" si="28"/>
        <v>0</v>
      </c>
      <c r="BK17">
        <f>IF($C17="","",IFERROR(VLOOKUP($C17,Mar!$B:$Z,19,FALSE),0))</f>
        <v>0</v>
      </c>
      <c r="BL17" s="11">
        <f t="shared" si="29"/>
        <v>0</v>
      </c>
      <c r="BM17">
        <f>IF($C17="","",IFERROR(VLOOKUP($C17,Mar!$B:$Z,20,FALSE),0))</f>
        <v>0</v>
      </c>
      <c r="BN17" s="10">
        <f t="shared" si="30"/>
        <v>0</v>
      </c>
      <c r="BO17" s="6">
        <f>IF($C17="","",IFERROR(VLOOKUP($C17,'Apr &amp; May'!$B:$Z,16,FALSE),0))</f>
        <v>0</v>
      </c>
      <c r="BP17">
        <f>IF($C17="","",IFERROR(VLOOKUP($C17,'Apr &amp; May'!$B:$Z,17,FALSE),0))</f>
        <v>1</v>
      </c>
      <c r="BQ17" s="11">
        <f t="shared" si="31"/>
        <v>1</v>
      </c>
      <c r="BR17">
        <f>IF($C17="","",IFERROR(VLOOKUP($C17,'Apr &amp; May'!$B:$Z,19,FALSE),0))</f>
        <v>0</v>
      </c>
      <c r="BS17" s="11">
        <f t="shared" si="32"/>
        <v>1</v>
      </c>
      <c r="BT17">
        <f>IF($C17="","",IFERROR(VLOOKUP($C17,'Apr &amp; May'!$B:$Z,20,FALSE),0))</f>
        <v>0</v>
      </c>
      <c r="BU17" s="10">
        <f t="shared" si="33"/>
        <v>1</v>
      </c>
      <c r="BV17" s="6">
        <f>IF($C17="","",IFERROR(VLOOKUP($C17,Jun!$B:$Z,16,FALSE),0))</f>
        <v>0</v>
      </c>
      <c r="BW17">
        <f>IF($C17="","",IFERROR(VLOOKUP($C17,Jun!$B:$Z,17,FALSE),0))</f>
        <v>0</v>
      </c>
      <c r="BX17" s="11">
        <f t="shared" si="34"/>
        <v>0</v>
      </c>
      <c r="BY17">
        <f>IF($C17="","",IFERROR(VLOOKUP($C17,Jun!$B:$Z,19,FALSE),0))</f>
        <v>0</v>
      </c>
      <c r="BZ17" s="11">
        <f t="shared" si="35"/>
        <v>0</v>
      </c>
      <c r="CA17">
        <f>IF($C17="","",IFERROR(VLOOKUP($C17,Jun!$B:$Z,20,FALSE),0))</f>
        <v>0</v>
      </c>
      <c r="CB17" s="10">
        <f t="shared" si="36"/>
        <v>0</v>
      </c>
    </row>
    <row r="18" spans="1:80" x14ac:dyDescent="0.3">
      <c r="A18">
        <v>14</v>
      </c>
      <c r="B18" t="str">
        <f>IF(Namelist!A15="","",UPPER(Namelist!A15))</f>
        <v>AMIR RAZIF HELMY</v>
      </c>
      <c r="C18" t="str">
        <f>IF(Namelist!B15="","",UPPER(Namelist!B15))</f>
        <v>NUSSTU\E0958344</v>
      </c>
      <c r="D18" s="6">
        <f t="shared" si="3"/>
        <v>2</v>
      </c>
      <c r="E18">
        <f t="shared" si="4"/>
        <v>0</v>
      </c>
      <c r="F18" s="11">
        <f t="shared" si="5"/>
        <v>2</v>
      </c>
      <c r="G18">
        <f t="shared" si="6"/>
        <v>0</v>
      </c>
      <c r="H18" s="11">
        <f t="shared" si="7"/>
        <v>2</v>
      </c>
      <c r="I18">
        <f t="shared" si="8"/>
        <v>1</v>
      </c>
      <c r="J18" s="10">
        <f t="shared" si="9"/>
        <v>3</v>
      </c>
      <c r="K18" s="6">
        <f>IF($C18="","",IFERROR(VLOOKUP($C18,Aug!$B:$Z,16,FALSE),0))</f>
        <v>0</v>
      </c>
      <c r="L18">
        <f>IF($C18="","",IFERROR(VLOOKUP($C18,Aug!$B:$Z,17,FALSE),0))</f>
        <v>0</v>
      </c>
      <c r="M18" s="11">
        <f t="shared" si="10"/>
        <v>0</v>
      </c>
      <c r="N18">
        <f>IF($C18="","",IFERROR(VLOOKUP($C18,Aug!$B:$Z,19,FALSE),0))</f>
        <v>0</v>
      </c>
      <c r="O18" s="11">
        <f t="shared" si="11"/>
        <v>0</v>
      </c>
      <c r="P18">
        <f>IF($C18="","",IFERROR(VLOOKUP($C18,Aug!$B:$Z,20,FALSE),0))</f>
        <v>0</v>
      </c>
      <c r="Q18" s="10">
        <f t="shared" si="12"/>
        <v>0</v>
      </c>
      <c r="R18" s="6">
        <f>IF($C18="","",IFERROR(VLOOKUP($C18,Sep!$B:$Z,16,FALSE),0))</f>
        <v>1</v>
      </c>
      <c r="S18">
        <f>IF($C18="","",IFERROR(VLOOKUP($C18,Sep!$B:$Z,17,FALSE),0))</f>
        <v>0</v>
      </c>
      <c r="T18" s="11">
        <f t="shared" si="13"/>
        <v>1</v>
      </c>
      <c r="U18">
        <f>IF($C18="","",IFERROR(VLOOKUP($C18,Sep!$B:$Z,19,FALSE),0))</f>
        <v>0</v>
      </c>
      <c r="V18" s="11">
        <f t="shared" si="14"/>
        <v>1</v>
      </c>
      <c r="W18">
        <f>IF($C18="","",IFERROR(VLOOKUP($C18,Sep!$B:$Z,20,FALSE),0))</f>
        <v>1</v>
      </c>
      <c r="X18" s="10">
        <f t="shared" si="15"/>
        <v>2</v>
      </c>
      <c r="Y18" s="6">
        <f>IF($C18="","",IFERROR(VLOOKUP($C18,'Oct &amp; Nov'!$B:$Z,16,FALSE),0))</f>
        <v>1</v>
      </c>
      <c r="Z18">
        <f>IF($C18="","",IFERROR(VLOOKUP($C18,'Oct &amp; Nov'!$B:$Z,17,FALSE),0))</f>
        <v>0</v>
      </c>
      <c r="AA18" s="11">
        <f t="shared" si="16"/>
        <v>1</v>
      </c>
      <c r="AB18">
        <f>IF($C18="","",IFERROR(VLOOKUP($C18,'Oct &amp; Nov'!$B:$Z,19,FALSE),0))</f>
        <v>0</v>
      </c>
      <c r="AC18" s="11">
        <f t="shared" si="17"/>
        <v>1</v>
      </c>
      <c r="AD18">
        <f>IF($C18="","",IFERROR(VLOOKUP($C18,'Oct &amp; Nov'!$B:$Z,20,FALSE),0))</f>
        <v>0</v>
      </c>
      <c r="AE18" s="10">
        <f t="shared" si="18"/>
        <v>1</v>
      </c>
      <c r="AJ18" s="11"/>
      <c r="AM18" s="6">
        <f>IF($C18="","",IFERROR(VLOOKUP($C18,Dec!$B:$Z,16,FALSE),0))</f>
        <v>0</v>
      </c>
      <c r="AN18">
        <f>IF($C18="","",IFERROR(VLOOKUP($C18,Dec!$B:$Z,17,FALSE),0))</f>
        <v>0</v>
      </c>
      <c r="AO18" s="11">
        <f t="shared" si="19"/>
        <v>0</v>
      </c>
      <c r="AP18">
        <f>IF($C18="","",IFERROR(VLOOKUP($C18,Dec!$B:$Z,19,FALSE),0))</f>
        <v>0</v>
      </c>
      <c r="AQ18" s="11">
        <f t="shared" si="20"/>
        <v>0</v>
      </c>
      <c r="AR18">
        <f>IF($C18="","",IFERROR(VLOOKUP($C18,Dec!$B:$Z,20,FALSE),0))</f>
        <v>0</v>
      </c>
      <c r="AS18" s="10">
        <f t="shared" si="21"/>
        <v>0</v>
      </c>
      <c r="AT18" s="6">
        <f>IF($C18="","",IFERROR(VLOOKUP($C18,Jan!$B:$Z,16,FALSE),0))</f>
        <v>0</v>
      </c>
      <c r="AU18">
        <f>IF($C18="","",IFERROR(VLOOKUP($C18,Jan!$B:$Z,17,FALSE),0))</f>
        <v>0</v>
      </c>
      <c r="AV18" s="11">
        <f t="shared" si="22"/>
        <v>0</v>
      </c>
      <c r="AW18">
        <f>IF($C18="","",IFERROR(VLOOKUP($C18,Jan!$B:$Z,19,FALSE),0))</f>
        <v>0</v>
      </c>
      <c r="AX18" s="11">
        <f t="shared" si="23"/>
        <v>0</v>
      </c>
      <c r="AY18">
        <f>IF($C18="","",IFERROR(VLOOKUP($C18,Jan!$B:$Z,20,FALSE),0))</f>
        <v>0</v>
      </c>
      <c r="AZ18" s="10">
        <f t="shared" si="24"/>
        <v>0</v>
      </c>
      <c r="BA18" s="6">
        <f>IF($C18="","",IFERROR(VLOOKUP($C18,Feb!$B:$Z,16,FALSE),0))</f>
        <v>0</v>
      </c>
      <c r="BB18">
        <f>IF($C18="","",IFERROR(VLOOKUP($C18,Feb!$B:$Z,17,FALSE),0))</f>
        <v>0</v>
      </c>
      <c r="BC18" s="11">
        <f t="shared" si="25"/>
        <v>0</v>
      </c>
      <c r="BD18">
        <f>IF($C18="","",IFERROR(VLOOKUP($C18,Feb!$B:$Z,19,FALSE),0))</f>
        <v>0</v>
      </c>
      <c r="BE18" s="11">
        <f t="shared" si="26"/>
        <v>0</v>
      </c>
      <c r="BF18">
        <f>IF($C18="","",IFERROR(VLOOKUP($C18,Feb!$B:$Z,20,FALSE),0))</f>
        <v>0</v>
      </c>
      <c r="BG18" s="10">
        <f t="shared" si="27"/>
        <v>0</v>
      </c>
      <c r="BH18" s="6">
        <f>IF($C18="","",IFERROR(VLOOKUP($C18,Mar!$B:$Z,16,FALSE),0))</f>
        <v>0</v>
      </c>
      <c r="BI18">
        <f>IF($C18="","",IFERROR(VLOOKUP($C18,Mar!$B:$Z,17,FALSE),0))</f>
        <v>0</v>
      </c>
      <c r="BJ18" s="11">
        <f t="shared" si="28"/>
        <v>0</v>
      </c>
      <c r="BK18">
        <f>IF($C18="","",IFERROR(VLOOKUP($C18,Mar!$B:$Z,19,FALSE),0))</f>
        <v>0</v>
      </c>
      <c r="BL18" s="11">
        <f t="shared" si="29"/>
        <v>0</v>
      </c>
      <c r="BM18">
        <f>IF($C18="","",IFERROR(VLOOKUP($C18,Mar!$B:$Z,20,FALSE),0))</f>
        <v>0</v>
      </c>
      <c r="BN18" s="10">
        <f t="shared" si="30"/>
        <v>0</v>
      </c>
      <c r="BO18" s="6">
        <f>IF($C18="","",IFERROR(VLOOKUP($C18,'Apr &amp; May'!$B:$Z,16,FALSE),0))</f>
        <v>0</v>
      </c>
      <c r="BP18">
        <f>IF($C18="","",IFERROR(VLOOKUP($C18,'Apr &amp; May'!$B:$Z,17,FALSE),0))</f>
        <v>0</v>
      </c>
      <c r="BQ18" s="11">
        <f t="shared" si="31"/>
        <v>0</v>
      </c>
      <c r="BR18">
        <f>IF($C18="","",IFERROR(VLOOKUP($C18,'Apr &amp; May'!$B:$Z,19,FALSE),0))</f>
        <v>0</v>
      </c>
      <c r="BS18" s="11">
        <f t="shared" si="32"/>
        <v>0</v>
      </c>
      <c r="BT18">
        <f>IF($C18="","",IFERROR(VLOOKUP($C18,'Apr &amp; May'!$B:$Z,20,FALSE),0))</f>
        <v>0</v>
      </c>
      <c r="BU18" s="10">
        <f t="shared" si="33"/>
        <v>0</v>
      </c>
      <c r="BV18" s="6">
        <f>IF($C18="","",IFERROR(VLOOKUP($C18,Jun!$B:$Z,16,FALSE),0))</f>
        <v>0</v>
      </c>
      <c r="BW18">
        <f>IF($C18="","",IFERROR(VLOOKUP($C18,Jun!$B:$Z,17,FALSE),0))</f>
        <v>0</v>
      </c>
      <c r="BX18" s="11">
        <f t="shared" si="34"/>
        <v>0</v>
      </c>
      <c r="BY18">
        <f>IF($C18="","",IFERROR(VLOOKUP($C18,Jun!$B:$Z,19,FALSE),0))</f>
        <v>0</v>
      </c>
      <c r="BZ18" s="11">
        <f t="shared" si="35"/>
        <v>0</v>
      </c>
      <c r="CA18">
        <f>IF($C18="","",IFERROR(VLOOKUP($C18,Jun!$B:$Z,20,FALSE),0))</f>
        <v>0</v>
      </c>
      <c r="CB18" s="10">
        <f t="shared" si="36"/>
        <v>0</v>
      </c>
    </row>
    <row r="19" spans="1:80" x14ac:dyDescent="0.3">
      <c r="A19">
        <v>15</v>
      </c>
      <c r="B19" t="str">
        <f>IF(Namelist!A16="","",UPPER(Namelist!A16))</f>
        <v>AMIRUL ISMAIDEY</v>
      </c>
      <c r="C19" t="str">
        <f>IF(Namelist!B16="","",UPPER(Namelist!B16))</f>
        <v>NUSSTU\E0959053</v>
      </c>
      <c r="D19" s="6">
        <f t="shared" si="3"/>
        <v>4</v>
      </c>
      <c r="E19">
        <f t="shared" si="4"/>
        <v>0</v>
      </c>
      <c r="F19" s="11">
        <f t="shared" si="5"/>
        <v>4</v>
      </c>
      <c r="G19">
        <f t="shared" si="6"/>
        <v>0</v>
      </c>
      <c r="H19" s="11">
        <f t="shared" si="7"/>
        <v>4</v>
      </c>
      <c r="I19">
        <f t="shared" si="8"/>
        <v>1</v>
      </c>
      <c r="J19" s="10">
        <f t="shared" si="9"/>
        <v>5</v>
      </c>
      <c r="K19" s="6">
        <f>IF($C19="","",IFERROR(VLOOKUP($C19,Aug!$B:$Z,16,FALSE),0))</f>
        <v>1</v>
      </c>
      <c r="L19">
        <f>IF($C19="","",IFERROR(VLOOKUP($C19,Aug!$B:$Z,17,FALSE),0))</f>
        <v>0</v>
      </c>
      <c r="M19" s="11">
        <f t="shared" si="10"/>
        <v>1</v>
      </c>
      <c r="N19">
        <f>IF($C19="","",IFERROR(VLOOKUP($C19,Aug!$B:$Z,19,FALSE),0))</f>
        <v>0</v>
      </c>
      <c r="O19" s="11">
        <f t="shared" si="11"/>
        <v>1</v>
      </c>
      <c r="P19">
        <f>IF($C19="","",IFERROR(VLOOKUP($C19,Aug!$B:$Z,20,FALSE),0))</f>
        <v>0</v>
      </c>
      <c r="Q19" s="10">
        <f t="shared" si="12"/>
        <v>1</v>
      </c>
      <c r="R19" s="6">
        <f>IF($C19="","",IFERROR(VLOOKUP($C19,Sep!$B:$Z,16,FALSE),0))</f>
        <v>3</v>
      </c>
      <c r="S19">
        <f>IF($C19="","",IFERROR(VLOOKUP($C19,Sep!$B:$Z,17,FALSE),0))</f>
        <v>0</v>
      </c>
      <c r="T19" s="11">
        <f t="shared" si="13"/>
        <v>3</v>
      </c>
      <c r="U19">
        <f>IF($C19="","",IFERROR(VLOOKUP($C19,Sep!$B:$Z,19,FALSE),0))</f>
        <v>0</v>
      </c>
      <c r="V19" s="11">
        <f t="shared" si="14"/>
        <v>3</v>
      </c>
      <c r="W19">
        <f>IF($C19="","",IFERROR(VLOOKUP($C19,Sep!$B:$Z,20,FALSE),0))</f>
        <v>0</v>
      </c>
      <c r="X19" s="10">
        <f t="shared" si="15"/>
        <v>3</v>
      </c>
      <c r="Y19" s="6">
        <f>IF($C19="","",IFERROR(VLOOKUP($C19,'Oct &amp; Nov'!$B:$Z,16,FALSE),0))</f>
        <v>0</v>
      </c>
      <c r="Z19">
        <f>IF($C19="","",IFERROR(VLOOKUP($C19,'Oct &amp; Nov'!$B:$Z,17,FALSE),0))</f>
        <v>0</v>
      </c>
      <c r="AA19" s="11">
        <f t="shared" si="16"/>
        <v>0</v>
      </c>
      <c r="AB19">
        <f>IF($C19="","",IFERROR(VLOOKUP($C19,'Oct &amp; Nov'!$B:$Z,19,FALSE),0))</f>
        <v>0</v>
      </c>
      <c r="AC19" s="11">
        <f t="shared" si="17"/>
        <v>0</v>
      </c>
      <c r="AD19">
        <f>IF($C19="","",IFERROR(VLOOKUP($C19,'Oct &amp; Nov'!$B:$Z,20,FALSE),0))</f>
        <v>1</v>
      </c>
      <c r="AE19" s="10">
        <f t="shared" si="18"/>
        <v>1</v>
      </c>
      <c r="AJ19" s="11"/>
      <c r="AM19" s="6">
        <f>IF($C19="","",IFERROR(VLOOKUP($C19,Dec!$B:$Z,16,FALSE),0))</f>
        <v>0</v>
      </c>
      <c r="AN19">
        <f>IF($C19="","",IFERROR(VLOOKUP($C19,Dec!$B:$Z,17,FALSE),0))</f>
        <v>0</v>
      </c>
      <c r="AO19" s="11">
        <f t="shared" si="19"/>
        <v>0</v>
      </c>
      <c r="AP19">
        <f>IF($C19="","",IFERROR(VLOOKUP($C19,Dec!$B:$Z,19,FALSE),0))</f>
        <v>0</v>
      </c>
      <c r="AQ19" s="11">
        <f t="shared" si="20"/>
        <v>0</v>
      </c>
      <c r="AR19">
        <f>IF($C19="","",IFERROR(VLOOKUP($C19,Dec!$B:$Z,20,FALSE),0))</f>
        <v>0</v>
      </c>
      <c r="AS19" s="10">
        <f t="shared" si="21"/>
        <v>0</v>
      </c>
      <c r="AT19" s="6">
        <f>IF($C19="","",IFERROR(VLOOKUP($C19,Jan!$B:$Z,16,FALSE),0))</f>
        <v>0</v>
      </c>
      <c r="AU19">
        <f>IF($C19="","",IFERROR(VLOOKUP($C19,Jan!$B:$Z,17,FALSE),0))</f>
        <v>0</v>
      </c>
      <c r="AV19" s="11">
        <f t="shared" si="22"/>
        <v>0</v>
      </c>
      <c r="AW19">
        <f>IF($C19="","",IFERROR(VLOOKUP($C19,Jan!$B:$Z,19,FALSE),0))</f>
        <v>0</v>
      </c>
      <c r="AX19" s="11">
        <f t="shared" si="23"/>
        <v>0</v>
      </c>
      <c r="AY19">
        <f>IF($C19="","",IFERROR(VLOOKUP($C19,Jan!$B:$Z,20,FALSE),0))</f>
        <v>0</v>
      </c>
      <c r="AZ19" s="10">
        <f t="shared" si="24"/>
        <v>0</v>
      </c>
      <c r="BA19" s="6">
        <f>IF($C19="","",IFERROR(VLOOKUP($C19,Feb!$B:$Z,16,FALSE),0))</f>
        <v>0</v>
      </c>
      <c r="BB19">
        <f>IF($C19="","",IFERROR(VLOOKUP($C19,Feb!$B:$Z,17,FALSE),0))</f>
        <v>0</v>
      </c>
      <c r="BC19" s="11">
        <f t="shared" si="25"/>
        <v>0</v>
      </c>
      <c r="BD19">
        <f>IF($C19="","",IFERROR(VLOOKUP($C19,Feb!$B:$Z,19,FALSE),0))</f>
        <v>0</v>
      </c>
      <c r="BE19" s="11">
        <f t="shared" si="26"/>
        <v>0</v>
      </c>
      <c r="BF19">
        <f>IF($C19="","",IFERROR(VLOOKUP($C19,Feb!$B:$Z,20,FALSE),0))</f>
        <v>0</v>
      </c>
      <c r="BG19" s="10">
        <f t="shared" si="27"/>
        <v>0</v>
      </c>
      <c r="BH19" s="6">
        <f>IF($C19="","",IFERROR(VLOOKUP($C19,Mar!$B:$Z,16,FALSE),0))</f>
        <v>0</v>
      </c>
      <c r="BI19">
        <f>IF($C19="","",IFERROR(VLOOKUP($C19,Mar!$B:$Z,17,FALSE),0))</f>
        <v>0</v>
      </c>
      <c r="BJ19" s="11">
        <f t="shared" si="28"/>
        <v>0</v>
      </c>
      <c r="BK19">
        <f>IF($C19="","",IFERROR(VLOOKUP($C19,Mar!$B:$Z,19,FALSE),0))</f>
        <v>0</v>
      </c>
      <c r="BL19" s="11">
        <f t="shared" si="29"/>
        <v>0</v>
      </c>
      <c r="BM19">
        <f>IF($C19="","",IFERROR(VLOOKUP($C19,Mar!$B:$Z,20,FALSE),0))</f>
        <v>0</v>
      </c>
      <c r="BN19" s="10">
        <f t="shared" si="30"/>
        <v>0</v>
      </c>
      <c r="BO19" s="6">
        <f>IF($C19="","",IFERROR(VLOOKUP($C19,'Apr &amp; May'!$B:$Z,16,FALSE),0))</f>
        <v>0</v>
      </c>
      <c r="BP19">
        <f>IF($C19="","",IFERROR(VLOOKUP($C19,'Apr &amp; May'!$B:$Z,17,FALSE),0))</f>
        <v>0</v>
      </c>
      <c r="BQ19" s="11">
        <f t="shared" si="31"/>
        <v>0</v>
      </c>
      <c r="BR19">
        <f>IF($C19="","",IFERROR(VLOOKUP($C19,'Apr &amp; May'!$B:$Z,19,FALSE),0))</f>
        <v>0</v>
      </c>
      <c r="BS19" s="11">
        <f t="shared" si="32"/>
        <v>0</v>
      </c>
      <c r="BT19">
        <f>IF($C19="","",IFERROR(VLOOKUP($C19,'Apr &amp; May'!$B:$Z,20,FALSE),0))</f>
        <v>0</v>
      </c>
      <c r="BU19" s="10">
        <f t="shared" si="33"/>
        <v>0</v>
      </c>
      <c r="BV19" s="6">
        <f>IF($C19="","",IFERROR(VLOOKUP($C19,Jun!$B:$Z,16,FALSE),0))</f>
        <v>0</v>
      </c>
      <c r="BW19">
        <f>IF($C19="","",IFERROR(VLOOKUP($C19,Jun!$B:$Z,17,FALSE),0))</f>
        <v>0</v>
      </c>
      <c r="BX19" s="11">
        <f t="shared" si="34"/>
        <v>0</v>
      </c>
      <c r="BY19">
        <f>IF($C19="","",IFERROR(VLOOKUP($C19,Jun!$B:$Z,19,FALSE),0))</f>
        <v>0</v>
      </c>
      <c r="BZ19" s="11">
        <f t="shared" si="35"/>
        <v>0</v>
      </c>
      <c r="CA19">
        <f>IF($C19="","",IFERROR(VLOOKUP($C19,Jun!$B:$Z,20,FALSE),0))</f>
        <v>0</v>
      </c>
      <c r="CB19" s="10">
        <f t="shared" si="36"/>
        <v>0</v>
      </c>
    </row>
    <row r="20" spans="1:80" x14ac:dyDescent="0.3">
      <c r="A20">
        <v>16</v>
      </c>
      <c r="B20" t="str">
        <f>IF(Namelist!A17="","",UPPER(Namelist!A17))</f>
        <v>ANDERS FONG</v>
      </c>
      <c r="C20" t="str">
        <f>IF(Namelist!B17="","",UPPER(Namelist!B17))</f>
        <v>NUSSTU\E0560166</v>
      </c>
      <c r="D20" s="6">
        <f t="shared" si="3"/>
        <v>2</v>
      </c>
      <c r="E20">
        <f t="shared" si="4"/>
        <v>0</v>
      </c>
      <c r="F20" s="11">
        <f t="shared" si="5"/>
        <v>2</v>
      </c>
      <c r="G20">
        <f t="shared" si="6"/>
        <v>0</v>
      </c>
      <c r="H20" s="11">
        <f t="shared" si="7"/>
        <v>2</v>
      </c>
      <c r="I20">
        <f t="shared" si="8"/>
        <v>0</v>
      </c>
      <c r="J20" s="10">
        <f t="shared" si="9"/>
        <v>2</v>
      </c>
      <c r="K20" s="6">
        <f>IF($C20="","",IFERROR(VLOOKUP($C20,Aug!$B:$Z,16,FALSE),0))</f>
        <v>0</v>
      </c>
      <c r="L20">
        <f>IF($C20="","",IFERROR(VLOOKUP($C20,Aug!$B:$Z,17,FALSE),0))</f>
        <v>0</v>
      </c>
      <c r="M20" s="11">
        <f t="shared" si="10"/>
        <v>0</v>
      </c>
      <c r="N20">
        <f>IF($C20="","",IFERROR(VLOOKUP($C20,Aug!$B:$Z,19,FALSE),0))</f>
        <v>0</v>
      </c>
      <c r="O20" s="11">
        <f t="shared" si="11"/>
        <v>0</v>
      </c>
      <c r="P20">
        <f>IF($C20="","",IFERROR(VLOOKUP($C20,Aug!$B:$Z,20,FALSE),0))</f>
        <v>0</v>
      </c>
      <c r="Q20" s="10">
        <f t="shared" si="12"/>
        <v>0</v>
      </c>
      <c r="R20" s="6">
        <f>IF($C20="","",IFERROR(VLOOKUP($C20,Sep!$B:$Z,16,FALSE),0))</f>
        <v>0</v>
      </c>
      <c r="S20">
        <f>IF($C20="","",IFERROR(VLOOKUP($C20,Sep!$B:$Z,17,FALSE),0))</f>
        <v>0</v>
      </c>
      <c r="T20" s="11">
        <f t="shared" si="13"/>
        <v>0</v>
      </c>
      <c r="U20">
        <f>IF($C20="","",IFERROR(VLOOKUP($C20,Sep!$B:$Z,19,FALSE),0))</f>
        <v>0</v>
      </c>
      <c r="V20" s="11">
        <f t="shared" si="14"/>
        <v>0</v>
      </c>
      <c r="W20">
        <f>IF($C20="","",IFERROR(VLOOKUP($C20,Sep!$B:$Z,20,FALSE),0))</f>
        <v>0</v>
      </c>
      <c r="X20" s="10">
        <f t="shared" si="15"/>
        <v>0</v>
      </c>
      <c r="Y20" s="6">
        <f>IF($C20="","",IFERROR(VLOOKUP($C20,'Oct &amp; Nov'!$B:$Z,16,FALSE),0))</f>
        <v>2</v>
      </c>
      <c r="Z20">
        <f>IF($C20="","",IFERROR(VLOOKUP($C20,'Oct &amp; Nov'!$B:$Z,17,FALSE),0))</f>
        <v>0</v>
      </c>
      <c r="AA20" s="11">
        <f t="shared" si="16"/>
        <v>2</v>
      </c>
      <c r="AB20">
        <f>IF($C20="","",IFERROR(VLOOKUP($C20,'Oct &amp; Nov'!$B:$Z,19,FALSE),0))</f>
        <v>0</v>
      </c>
      <c r="AC20" s="11">
        <f t="shared" si="17"/>
        <v>2</v>
      </c>
      <c r="AD20">
        <f>IF($C20="","",IFERROR(VLOOKUP($C20,'Oct &amp; Nov'!$B:$Z,20,FALSE),0))</f>
        <v>0</v>
      </c>
      <c r="AE20" s="10">
        <f t="shared" si="18"/>
        <v>2</v>
      </c>
      <c r="AJ20" s="11"/>
      <c r="AM20" s="6">
        <f>IF($C20="","",IFERROR(VLOOKUP($C20,Dec!$B:$Z,16,FALSE),0))</f>
        <v>0</v>
      </c>
      <c r="AN20">
        <f>IF($C20="","",IFERROR(VLOOKUP($C20,Dec!$B:$Z,17,FALSE),0))</f>
        <v>0</v>
      </c>
      <c r="AO20" s="11">
        <f t="shared" si="19"/>
        <v>0</v>
      </c>
      <c r="AP20">
        <f>IF($C20="","",IFERROR(VLOOKUP($C20,Dec!$B:$Z,19,FALSE),0))</f>
        <v>0</v>
      </c>
      <c r="AQ20" s="11">
        <f t="shared" si="20"/>
        <v>0</v>
      </c>
      <c r="AR20">
        <f>IF($C20="","",IFERROR(VLOOKUP($C20,Dec!$B:$Z,20,FALSE),0))</f>
        <v>0</v>
      </c>
      <c r="AS20" s="10">
        <f t="shared" si="21"/>
        <v>0</v>
      </c>
      <c r="AT20" s="6">
        <f>IF($C20="","",IFERROR(VLOOKUP($C20,Jan!$B:$Z,16,FALSE),0))</f>
        <v>0</v>
      </c>
      <c r="AU20">
        <f>IF($C20="","",IFERROR(VLOOKUP($C20,Jan!$B:$Z,17,FALSE),0))</f>
        <v>0</v>
      </c>
      <c r="AV20" s="11">
        <f t="shared" si="22"/>
        <v>0</v>
      </c>
      <c r="AW20">
        <f>IF($C20="","",IFERROR(VLOOKUP($C20,Jan!$B:$Z,19,FALSE),0))</f>
        <v>0</v>
      </c>
      <c r="AX20" s="11">
        <f t="shared" si="23"/>
        <v>0</v>
      </c>
      <c r="AY20">
        <f>IF($C20="","",IFERROR(VLOOKUP($C20,Jan!$B:$Z,20,FALSE),0))</f>
        <v>0</v>
      </c>
      <c r="AZ20" s="10">
        <f t="shared" si="24"/>
        <v>0</v>
      </c>
      <c r="BA20" s="6">
        <f>IF($C20="","",IFERROR(VLOOKUP($C20,Feb!$B:$Z,16,FALSE),0))</f>
        <v>0</v>
      </c>
      <c r="BB20">
        <f>IF($C20="","",IFERROR(VLOOKUP($C20,Feb!$B:$Z,17,FALSE),0))</f>
        <v>0</v>
      </c>
      <c r="BC20" s="11">
        <f t="shared" si="25"/>
        <v>0</v>
      </c>
      <c r="BD20">
        <f>IF($C20="","",IFERROR(VLOOKUP($C20,Feb!$B:$Z,19,FALSE),0))</f>
        <v>0</v>
      </c>
      <c r="BE20" s="11">
        <f t="shared" si="26"/>
        <v>0</v>
      </c>
      <c r="BF20">
        <f>IF($C20="","",IFERROR(VLOOKUP($C20,Feb!$B:$Z,20,FALSE),0))</f>
        <v>0</v>
      </c>
      <c r="BG20" s="10">
        <f t="shared" si="27"/>
        <v>0</v>
      </c>
      <c r="BH20" s="6">
        <f>IF($C20="","",IFERROR(VLOOKUP($C20,Mar!$B:$Z,16,FALSE),0))</f>
        <v>0</v>
      </c>
      <c r="BI20">
        <f>IF($C20="","",IFERROR(VLOOKUP($C20,Mar!$B:$Z,17,FALSE),0))</f>
        <v>0</v>
      </c>
      <c r="BJ20" s="11">
        <f t="shared" si="28"/>
        <v>0</v>
      </c>
      <c r="BK20">
        <f>IF($C20="","",IFERROR(VLOOKUP($C20,Mar!$B:$Z,19,FALSE),0))</f>
        <v>0</v>
      </c>
      <c r="BL20" s="11">
        <f t="shared" si="29"/>
        <v>0</v>
      </c>
      <c r="BM20">
        <f>IF($C20="","",IFERROR(VLOOKUP($C20,Mar!$B:$Z,20,FALSE),0))</f>
        <v>0</v>
      </c>
      <c r="BN20" s="10">
        <f t="shared" si="30"/>
        <v>0</v>
      </c>
      <c r="BO20" s="6">
        <f>IF($C20="","",IFERROR(VLOOKUP($C20,'Apr &amp; May'!$B:$Z,16,FALSE),0))</f>
        <v>0</v>
      </c>
      <c r="BP20">
        <f>IF($C20="","",IFERROR(VLOOKUP($C20,'Apr &amp; May'!$B:$Z,17,FALSE),0))</f>
        <v>0</v>
      </c>
      <c r="BQ20" s="11">
        <f t="shared" si="31"/>
        <v>0</v>
      </c>
      <c r="BR20">
        <f>IF($C20="","",IFERROR(VLOOKUP($C20,'Apr &amp; May'!$B:$Z,19,FALSE),0))</f>
        <v>0</v>
      </c>
      <c r="BS20" s="11">
        <f t="shared" si="32"/>
        <v>0</v>
      </c>
      <c r="BT20">
        <f>IF($C20="","",IFERROR(VLOOKUP($C20,'Apr &amp; May'!$B:$Z,20,FALSE),0))</f>
        <v>0</v>
      </c>
      <c r="BU20" s="10">
        <f t="shared" si="33"/>
        <v>0</v>
      </c>
      <c r="BV20" s="6">
        <f>IF($C20="","",IFERROR(VLOOKUP($C20,Jun!$B:$Z,16,FALSE),0))</f>
        <v>0</v>
      </c>
      <c r="BW20">
        <f>IF($C20="","",IFERROR(VLOOKUP($C20,Jun!$B:$Z,17,FALSE),0))</f>
        <v>0</v>
      </c>
      <c r="BX20" s="11">
        <f t="shared" si="34"/>
        <v>0</v>
      </c>
      <c r="BY20">
        <f>IF($C20="","",IFERROR(VLOOKUP($C20,Jun!$B:$Z,19,FALSE),0))</f>
        <v>0</v>
      </c>
      <c r="BZ20" s="11">
        <f t="shared" si="35"/>
        <v>0</v>
      </c>
      <c r="CA20">
        <f>IF($C20="","",IFERROR(VLOOKUP($C20,Jun!$B:$Z,20,FALSE),0))</f>
        <v>0</v>
      </c>
      <c r="CB20" s="10">
        <f t="shared" si="36"/>
        <v>0</v>
      </c>
    </row>
    <row r="21" spans="1:80" x14ac:dyDescent="0.3">
      <c r="A21">
        <v>17</v>
      </c>
      <c r="B21" t="str">
        <f>IF(Namelist!A18="","",UPPER(Namelist!A18))</f>
        <v>ANDRE LIM HUI KAI</v>
      </c>
      <c r="C21" t="str">
        <f>IF(Namelist!B18="","",UPPER(Namelist!B18))</f>
        <v>NUSSTU\E0958543</v>
      </c>
      <c r="D21" s="6">
        <f t="shared" si="3"/>
        <v>1</v>
      </c>
      <c r="E21">
        <f t="shared" si="4"/>
        <v>0</v>
      </c>
      <c r="F21" s="11">
        <f t="shared" si="5"/>
        <v>1</v>
      </c>
      <c r="G21">
        <f t="shared" si="6"/>
        <v>0</v>
      </c>
      <c r="H21" s="11">
        <f t="shared" si="7"/>
        <v>1</v>
      </c>
      <c r="I21">
        <f t="shared" si="8"/>
        <v>0</v>
      </c>
      <c r="J21" s="10">
        <f t="shared" si="9"/>
        <v>1</v>
      </c>
      <c r="K21" s="6">
        <f>IF($C21="","",IFERROR(VLOOKUP($C21,Aug!$B:$Z,16,FALSE),0))</f>
        <v>0</v>
      </c>
      <c r="L21">
        <f>IF($C21="","",IFERROR(VLOOKUP($C21,Aug!$B:$Z,17,FALSE),0))</f>
        <v>0</v>
      </c>
      <c r="M21" s="11">
        <f t="shared" si="10"/>
        <v>0</v>
      </c>
      <c r="N21">
        <f>IF($C21="","",IFERROR(VLOOKUP($C21,Aug!$B:$Z,19,FALSE),0))</f>
        <v>0</v>
      </c>
      <c r="O21" s="11">
        <f t="shared" si="11"/>
        <v>0</v>
      </c>
      <c r="P21">
        <f>IF($C21="","",IFERROR(VLOOKUP($C21,Aug!$B:$Z,20,FALSE),0))</f>
        <v>0</v>
      </c>
      <c r="Q21" s="10">
        <f t="shared" si="12"/>
        <v>0</v>
      </c>
      <c r="R21" s="6">
        <f>IF($C21="","",IFERROR(VLOOKUP($C21,Sep!$B:$Z,16,FALSE),0))</f>
        <v>0</v>
      </c>
      <c r="S21">
        <f>IF($C21="","",IFERROR(VLOOKUP($C21,Sep!$B:$Z,17,FALSE),0))</f>
        <v>0</v>
      </c>
      <c r="T21" s="11">
        <f t="shared" si="13"/>
        <v>0</v>
      </c>
      <c r="U21">
        <f>IF($C21="","",IFERROR(VLOOKUP($C21,Sep!$B:$Z,19,FALSE),0))</f>
        <v>0</v>
      </c>
      <c r="V21" s="11">
        <f t="shared" si="14"/>
        <v>0</v>
      </c>
      <c r="W21">
        <f>IF($C21="","",IFERROR(VLOOKUP($C21,Sep!$B:$Z,20,FALSE),0))</f>
        <v>0</v>
      </c>
      <c r="X21" s="10">
        <f t="shared" si="15"/>
        <v>0</v>
      </c>
      <c r="Y21" s="6">
        <f>IF($C21="","",IFERROR(VLOOKUP($C21,'Oct &amp; Nov'!$B:$Z,16,FALSE),0))</f>
        <v>0</v>
      </c>
      <c r="Z21">
        <f>IF($C21="","",IFERROR(VLOOKUP($C21,'Oct &amp; Nov'!$B:$Z,17,FALSE),0))</f>
        <v>0</v>
      </c>
      <c r="AA21" s="11">
        <f t="shared" si="16"/>
        <v>0</v>
      </c>
      <c r="AB21">
        <f>IF($C21="","",IFERROR(VLOOKUP($C21,'Oct &amp; Nov'!$B:$Z,19,FALSE),0))</f>
        <v>0</v>
      </c>
      <c r="AC21" s="11">
        <f t="shared" si="17"/>
        <v>0</v>
      </c>
      <c r="AD21">
        <f>IF($C21="","",IFERROR(VLOOKUP($C21,'Oct &amp; Nov'!$B:$Z,20,FALSE),0))</f>
        <v>0</v>
      </c>
      <c r="AE21" s="10">
        <f t="shared" si="18"/>
        <v>0</v>
      </c>
      <c r="AJ21" s="11"/>
      <c r="AM21" s="6">
        <f>IF($C21="","",IFERROR(VLOOKUP($C21,Dec!$B:$Z,16,FALSE),0))</f>
        <v>0</v>
      </c>
      <c r="AN21">
        <f>IF($C21="","",IFERROR(VLOOKUP($C21,Dec!$B:$Z,17,FALSE),0))</f>
        <v>0</v>
      </c>
      <c r="AO21" s="11">
        <f t="shared" si="19"/>
        <v>0</v>
      </c>
      <c r="AP21">
        <f>IF($C21="","",IFERROR(VLOOKUP($C21,Dec!$B:$Z,19,FALSE),0))</f>
        <v>0</v>
      </c>
      <c r="AQ21" s="11">
        <f t="shared" si="20"/>
        <v>0</v>
      </c>
      <c r="AR21">
        <f>IF($C21="","",IFERROR(VLOOKUP($C21,Dec!$B:$Z,20,FALSE),0))</f>
        <v>0</v>
      </c>
      <c r="AS21" s="10">
        <f t="shared" si="21"/>
        <v>0</v>
      </c>
      <c r="AT21" s="6">
        <f>IF($C21="","",IFERROR(VLOOKUP($C21,Jan!$B:$Z,16,FALSE),0))</f>
        <v>0</v>
      </c>
      <c r="AU21">
        <f>IF($C21="","",IFERROR(VLOOKUP($C21,Jan!$B:$Z,17,FALSE),0))</f>
        <v>0</v>
      </c>
      <c r="AV21" s="11">
        <f t="shared" si="22"/>
        <v>0</v>
      </c>
      <c r="AW21">
        <f>IF($C21="","",IFERROR(VLOOKUP($C21,Jan!$B:$Z,19,FALSE),0))</f>
        <v>0</v>
      </c>
      <c r="AX21" s="11">
        <f t="shared" si="23"/>
        <v>0</v>
      </c>
      <c r="AY21">
        <f>IF($C21="","",IFERROR(VLOOKUP($C21,Jan!$B:$Z,20,FALSE),0))</f>
        <v>0</v>
      </c>
      <c r="AZ21" s="10">
        <f t="shared" si="24"/>
        <v>0</v>
      </c>
      <c r="BA21" s="6">
        <f>IF($C21="","",IFERROR(VLOOKUP($C21,Feb!$B:$Z,16,FALSE),0))</f>
        <v>0</v>
      </c>
      <c r="BB21">
        <f>IF($C21="","",IFERROR(VLOOKUP($C21,Feb!$B:$Z,17,FALSE),0))</f>
        <v>0</v>
      </c>
      <c r="BC21" s="11">
        <f t="shared" si="25"/>
        <v>0</v>
      </c>
      <c r="BD21">
        <f>IF($C21="","",IFERROR(VLOOKUP($C21,Feb!$B:$Z,19,FALSE),0))</f>
        <v>0</v>
      </c>
      <c r="BE21" s="11">
        <f t="shared" si="26"/>
        <v>0</v>
      </c>
      <c r="BF21">
        <f>IF($C21="","",IFERROR(VLOOKUP($C21,Feb!$B:$Z,20,FALSE),0))</f>
        <v>0</v>
      </c>
      <c r="BG21" s="10">
        <f t="shared" si="27"/>
        <v>0</v>
      </c>
      <c r="BH21" s="6">
        <f>IF($C21="","",IFERROR(VLOOKUP($C21,Mar!$B:$Z,16,FALSE),0))</f>
        <v>1</v>
      </c>
      <c r="BI21">
        <f>IF($C21="","",IFERROR(VLOOKUP($C21,Mar!$B:$Z,17,FALSE),0))</f>
        <v>0</v>
      </c>
      <c r="BJ21" s="11">
        <f t="shared" si="28"/>
        <v>1</v>
      </c>
      <c r="BK21">
        <f>IF($C21="","",IFERROR(VLOOKUP($C21,Mar!$B:$Z,19,FALSE),0))</f>
        <v>0</v>
      </c>
      <c r="BL21" s="11">
        <f t="shared" si="29"/>
        <v>1</v>
      </c>
      <c r="BM21">
        <f>IF($C21="","",IFERROR(VLOOKUP($C21,Mar!$B:$Z,20,FALSE),0))</f>
        <v>0</v>
      </c>
      <c r="BN21" s="10">
        <f t="shared" si="30"/>
        <v>1</v>
      </c>
      <c r="BO21" s="6">
        <f>IF($C21="","",IFERROR(VLOOKUP($C21,'Apr &amp; May'!$B:$Z,16,FALSE),0))</f>
        <v>0</v>
      </c>
      <c r="BP21">
        <f>IF($C21="","",IFERROR(VLOOKUP($C21,'Apr &amp; May'!$B:$Z,17,FALSE),0))</f>
        <v>0</v>
      </c>
      <c r="BQ21" s="11">
        <f t="shared" si="31"/>
        <v>0</v>
      </c>
      <c r="BR21">
        <f>IF($C21="","",IFERROR(VLOOKUP($C21,'Apr &amp; May'!$B:$Z,19,FALSE),0))</f>
        <v>0</v>
      </c>
      <c r="BS21" s="11">
        <f t="shared" si="32"/>
        <v>0</v>
      </c>
      <c r="BT21">
        <f>IF($C21="","",IFERROR(VLOOKUP($C21,'Apr &amp; May'!$B:$Z,20,FALSE),0))</f>
        <v>0</v>
      </c>
      <c r="BU21" s="10">
        <f t="shared" si="33"/>
        <v>0</v>
      </c>
      <c r="BV21" s="6">
        <f>IF($C21="","",IFERROR(VLOOKUP($C21,Jun!$B:$Z,16,FALSE),0))</f>
        <v>0</v>
      </c>
      <c r="BW21">
        <f>IF($C21="","",IFERROR(VLOOKUP($C21,Jun!$B:$Z,17,FALSE),0))</f>
        <v>0</v>
      </c>
      <c r="BX21" s="11">
        <f t="shared" si="34"/>
        <v>0</v>
      </c>
      <c r="BY21">
        <f>IF($C21="","",IFERROR(VLOOKUP($C21,Jun!$B:$Z,19,FALSE),0))</f>
        <v>0</v>
      </c>
      <c r="BZ21" s="11">
        <f t="shared" si="35"/>
        <v>0</v>
      </c>
      <c r="CA21">
        <f>IF($C21="","",IFERROR(VLOOKUP($C21,Jun!$B:$Z,20,FALSE),0))</f>
        <v>0</v>
      </c>
      <c r="CB21" s="10">
        <f t="shared" si="36"/>
        <v>0</v>
      </c>
    </row>
    <row r="22" spans="1:80" x14ac:dyDescent="0.3">
      <c r="A22">
        <v>18</v>
      </c>
      <c r="B22" t="str">
        <f>IF(Namelist!A19="","",UPPER(Namelist!A19))</f>
        <v>ANDREW DING</v>
      </c>
      <c r="C22" t="str">
        <f>IF(Namelist!B19="","",UPPER(Namelist!B19))</f>
        <v>NUSSTU\E0977778</v>
      </c>
      <c r="D22" s="6">
        <f t="shared" si="3"/>
        <v>1</v>
      </c>
      <c r="E22">
        <f t="shared" si="4"/>
        <v>0</v>
      </c>
      <c r="F22" s="11">
        <f t="shared" si="5"/>
        <v>1</v>
      </c>
      <c r="G22">
        <f t="shared" si="6"/>
        <v>0</v>
      </c>
      <c r="H22" s="11">
        <f t="shared" si="7"/>
        <v>1</v>
      </c>
      <c r="I22">
        <f t="shared" si="8"/>
        <v>4</v>
      </c>
      <c r="J22" s="10">
        <f t="shared" si="9"/>
        <v>5</v>
      </c>
      <c r="K22" s="6">
        <f>IF($C22="","",IFERROR(VLOOKUP($C22,Aug!$B:$Z,16,FALSE),0))</f>
        <v>0</v>
      </c>
      <c r="L22">
        <f>IF($C22="","",IFERROR(VLOOKUP($C22,Aug!$B:$Z,17,FALSE),0))</f>
        <v>0</v>
      </c>
      <c r="M22" s="11">
        <f t="shared" si="10"/>
        <v>0</v>
      </c>
      <c r="N22">
        <f>IF($C22="","",IFERROR(VLOOKUP($C22,Aug!$B:$Z,19,FALSE),0))</f>
        <v>0</v>
      </c>
      <c r="O22" s="11">
        <f t="shared" si="11"/>
        <v>0</v>
      </c>
      <c r="P22">
        <f>IF($C22="","",IFERROR(VLOOKUP($C22,Aug!$B:$Z,20,FALSE),0))</f>
        <v>0</v>
      </c>
      <c r="Q22" s="10">
        <f t="shared" si="12"/>
        <v>0</v>
      </c>
      <c r="R22" s="6">
        <f>IF($C22="","",IFERROR(VLOOKUP($C22,Sep!$B:$Z,16,FALSE),0))</f>
        <v>0</v>
      </c>
      <c r="S22">
        <f>IF($C22="","",IFERROR(VLOOKUP($C22,Sep!$B:$Z,17,FALSE),0))</f>
        <v>0</v>
      </c>
      <c r="T22" s="11">
        <f t="shared" si="13"/>
        <v>0</v>
      </c>
      <c r="U22">
        <f>IF($C22="","",IFERROR(VLOOKUP($C22,Sep!$B:$Z,19,FALSE),0))</f>
        <v>0</v>
      </c>
      <c r="V22" s="11">
        <f t="shared" si="14"/>
        <v>0</v>
      </c>
      <c r="W22">
        <f>IF($C22="","",IFERROR(VLOOKUP($C22,Sep!$B:$Z,20,FALSE),0))</f>
        <v>2</v>
      </c>
      <c r="X22" s="10">
        <f t="shared" si="15"/>
        <v>2</v>
      </c>
      <c r="Y22" s="6">
        <f>IF($C22="","",IFERROR(VLOOKUP($C22,'Oct &amp; Nov'!$B:$Z,16,FALSE),0))</f>
        <v>1</v>
      </c>
      <c r="Z22">
        <f>IF($C22="","",IFERROR(VLOOKUP($C22,'Oct &amp; Nov'!$B:$Z,17,FALSE),0))</f>
        <v>0</v>
      </c>
      <c r="AA22" s="11">
        <f t="shared" si="16"/>
        <v>1</v>
      </c>
      <c r="AB22">
        <f>IF($C22="","",IFERROR(VLOOKUP($C22,'Oct &amp; Nov'!$B:$Z,19,FALSE),0))</f>
        <v>0</v>
      </c>
      <c r="AC22" s="11">
        <f t="shared" si="17"/>
        <v>1</v>
      </c>
      <c r="AD22">
        <f>IF($C22="","",IFERROR(VLOOKUP($C22,'Oct &amp; Nov'!$B:$Z,20,FALSE),0))</f>
        <v>2</v>
      </c>
      <c r="AE22" s="10">
        <f t="shared" si="18"/>
        <v>3</v>
      </c>
      <c r="AJ22" s="11"/>
      <c r="AM22" s="6">
        <f>IF($C22="","",IFERROR(VLOOKUP($C22,Dec!$B:$Z,16,FALSE),0))</f>
        <v>0</v>
      </c>
      <c r="AN22">
        <f>IF($C22="","",IFERROR(VLOOKUP($C22,Dec!$B:$Z,17,FALSE),0))</f>
        <v>0</v>
      </c>
      <c r="AO22" s="11">
        <f t="shared" si="19"/>
        <v>0</v>
      </c>
      <c r="AP22">
        <f>IF($C22="","",IFERROR(VLOOKUP($C22,Dec!$B:$Z,19,FALSE),0))</f>
        <v>0</v>
      </c>
      <c r="AQ22" s="11">
        <f t="shared" si="20"/>
        <v>0</v>
      </c>
      <c r="AR22">
        <f>IF($C22="","",IFERROR(VLOOKUP($C22,Dec!$B:$Z,20,FALSE),0))</f>
        <v>0</v>
      </c>
      <c r="AS22" s="10">
        <f t="shared" si="21"/>
        <v>0</v>
      </c>
      <c r="AT22" s="6">
        <f>IF($C22="","",IFERROR(VLOOKUP($C22,Jan!$B:$Z,16,FALSE),0))</f>
        <v>0</v>
      </c>
      <c r="AU22">
        <f>IF($C22="","",IFERROR(VLOOKUP($C22,Jan!$B:$Z,17,FALSE),0))</f>
        <v>0</v>
      </c>
      <c r="AV22" s="11">
        <f t="shared" si="22"/>
        <v>0</v>
      </c>
      <c r="AW22">
        <f>IF($C22="","",IFERROR(VLOOKUP($C22,Jan!$B:$Z,19,FALSE),0))</f>
        <v>0</v>
      </c>
      <c r="AX22" s="11">
        <f t="shared" si="23"/>
        <v>0</v>
      </c>
      <c r="AY22">
        <f>IF($C22="","",IFERROR(VLOOKUP($C22,Jan!$B:$Z,20,FALSE),0))</f>
        <v>0</v>
      </c>
      <c r="AZ22" s="10">
        <f t="shared" si="24"/>
        <v>0</v>
      </c>
      <c r="BA22" s="6">
        <f>IF($C22="","",IFERROR(VLOOKUP($C22,Feb!$B:$Z,16,FALSE),0))</f>
        <v>0</v>
      </c>
      <c r="BB22">
        <f>IF($C22="","",IFERROR(VLOOKUP($C22,Feb!$B:$Z,17,FALSE),0))</f>
        <v>0</v>
      </c>
      <c r="BC22" s="11">
        <f t="shared" si="25"/>
        <v>0</v>
      </c>
      <c r="BD22">
        <f>IF($C22="","",IFERROR(VLOOKUP($C22,Feb!$B:$Z,19,FALSE),0))</f>
        <v>0</v>
      </c>
      <c r="BE22" s="11">
        <f t="shared" si="26"/>
        <v>0</v>
      </c>
      <c r="BF22">
        <f>IF($C22="","",IFERROR(VLOOKUP($C22,Feb!$B:$Z,20,FALSE),0))</f>
        <v>0</v>
      </c>
      <c r="BG22" s="10">
        <f t="shared" si="27"/>
        <v>0</v>
      </c>
      <c r="BH22" s="6">
        <f>IF($C22="","",IFERROR(VLOOKUP($C22,Mar!$B:$Z,16,FALSE),0))</f>
        <v>0</v>
      </c>
      <c r="BI22">
        <f>IF($C22="","",IFERROR(VLOOKUP($C22,Mar!$B:$Z,17,FALSE),0))</f>
        <v>0</v>
      </c>
      <c r="BJ22" s="11">
        <f t="shared" si="28"/>
        <v>0</v>
      </c>
      <c r="BK22">
        <f>IF($C22="","",IFERROR(VLOOKUP($C22,Mar!$B:$Z,19,FALSE),0))</f>
        <v>0</v>
      </c>
      <c r="BL22" s="11">
        <f t="shared" si="29"/>
        <v>0</v>
      </c>
      <c r="BM22">
        <f>IF($C22="","",IFERROR(VLOOKUP($C22,Mar!$B:$Z,20,FALSE),0))</f>
        <v>0</v>
      </c>
      <c r="BN22" s="10">
        <f t="shared" si="30"/>
        <v>0</v>
      </c>
      <c r="BO22" s="6">
        <f>IF($C22="","",IFERROR(VLOOKUP($C22,'Apr &amp; May'!$B:$Z,16,FALSE),0))</f>
        <v>0</v>
      </c>
      <c r="BP22">
        <f>IF($C22="","",IFERROR(VLOOKUP($C22,'Apr &amp; May'!$B:$Z,17,FALSE),0))</f>
        <v>0</v>
      </c>
      <c r="BQ22" s="11">
        <f t="shared" si="31"/>
        <v>0</v>
      </c>
      <c r="BR22">
        <f>IF($C22="","",IFERROR(VLOOKUP($C22,'Apr &amp; May'!$B:$Z,19,FALSE),0))</f>
        <v>0</v>
      </c>
      <c r="BS22" s="11">
        <f t="shared" si="32"/>
        <v>0</v>
      </c>
      <c r="BT22">
        <f>IF($C22="","",IFERROR(VLOOKUP($C22,'Apr &amp; May'!$B:$Z,20,FALSE),0))</f>
        <v>0</v>
      </c>
      <c r="BU22" s="10">
        <f t="shared" si="33"/>
        <v>0</v>
      </c>
      <c r="BV22" s="6">
        <f>IF($C22="","",IFERROR(VLOOKUP($C22,Jun!$B:$Z,16,FALSE),0))</f>
        <v>0</v>
      </c>
      <c r="BW22">
        <f>IF($C22="","",IFERROR(VLOOKUP($C22,Jun!$B:$Z,17,FALSE),0))</f>
        <v>0</v>
      </c>
      <c r="BX22" s="11">
        <f t="shared" si="34"/>
        <v>0</v>
      </c>
      <c r="BY22">
        <f>IF($C22="","",IFERROR(VLOOKUP($C22,Jun!$B:$Z,19,FALSE),0))</f>
        <v>0</v>
      </c>
      <c r="BZ22" s="11">
        <f t="shared" si="35"/>
        <v>0</v>
      </c>
      <c r="CA22">
        <f>IF($C22="","",IFERROR(VLOOKUP($C22,Jun!$B:$Z,20,FALSE),0))</f>
        <v>0</v>
      </c>
      <c r="CB22" s="10">
        <f t="shared" si="36"/>
        <v>0</v>
      </c>
    </row>
    <row r="23" spans="1:80" x14ac:dyDescent="0.3">
      <c r="A23">
        <v>19</v>
      </c>
      <c r="B23" t="str">
        <f>IF(Namelist!A20="","",UPPER(Namelist!A20))</f>
        <v>ANGEL TAN</v>
      </c>
      <c r="C23" t="str">
        <f>IF(Namelist!B20="","",UPPER(Namelist!B20))</f>
        <v>NUSSTU\E0555921</v>
      </c>
      <c r="D23" s="6">
        <f t="shared" si="3"/>
        <v>1</v>
      </c>
      <c r="E23">
        <f t="shared" si="4"/>
        <v>0</v>
      </c>
      <c r="F23" s="11">
        <f t="shared" si="5"/>
        <v>1</v>
      </c>
      <c r="G23">
        <f t="shared" si="6"/>
        <v>0</v>
      </c>
      <c r="H23" s="11">
        <f t="shared" si="7"/>
        <v>1</v>
      </c>
      <c r="I23">
        <f t="shared" si="8"/>
        <v>0</v>
      </c>
      <c r="J23" s="10">
        <f t="shared" si="9"/>
        <v>1</v>
      </c>
      <c r="K23" s="6">
        <f>IF($C23="","",IFERROR(VLOOKUP($C23,Aug!$B:$Z,16,FALSE),0))</f>
        <v>1</v>
      </c>
      <c r="L23">
        <f>IF($C23="","",IFERROR(VLOOKUP($C23,Aug!$B:$Z,17,FALSE),0))</f>
        <v>0</v>
      </c>
      <c r="M23" s="11">
        <f t="shared" si="10"/>
        <v>1</v>
      </c>
      <c r="N23">
        <f>IF($C23="","",IFERROR(VLOOKUP($C23,Aug!$B:$Z,19,FALSE),0))</f>
        <v>0</v>
      </c>
      <c r="O23" s="11">
        <f t="shared" si="11"/>
        <v>1</v>
      </c>
      <c r="P23">
        <f>IF($C23="","",IFERROR(VLOOKUP($C23,Aug!$B:$Z,20,FALSE),0))</f>
        <v>0</v>
      </c>
      <c r="Q23" s="10">
        <f t="shared" si="12"/>
        <v>1</v>
      </c>
      <c r="R23" s="6">
        <f>IF($C23="","",IFERROR(VLOOKUP($C23,Sep!$B:$Z,16,FALSE),0))</f>
        <v>0</v>
      </c>
      <c r="S23">
        <f>IF($C23="","",IFERROR(VLOOKUP($C23,Sep!$B:$Z,17,FALSE),0))</f>
        <v>0</v>
      </c>
      <c r="T23" s="11">
        <f t="shared" si="13"/>
        <v>0</v>
      </c>
      <c r="U23">
        <f>IF($C23="","",IFERROR(VLOOKUP($C23,Sep!$B:$Z,19,FALSE),0))</f>
        <v>0</v>
      </c>
      <c r="V23" s="11">
        <f t="shared" si="14"/>
        <v>0</v>
      </c>
      <c r="W23">
        <f>IF($C23="","",IFERROR(VLOOKUP($C23,Sep!$B:$Z,20,FALSE),0))</f>
        <v>0</v>
      </c>
      <c r="X23" s="10">
        <f t="shared" si="15"/>
        <v>0</v>
      </c>
      <c r="Y23" s="6">
        <f>IF($C23="","",IFERROR(VLOOKUP($C23,'Oct &amp; Nov'!$B:$Z,16,FALSE),0))</f>
        <v>0</v>
      </c>
      <c r="Z23">
        <f>IF($C23="","",IFERROR(VLOOKUP($C23,'Oct &amp; Nov'!$B:$Z,17,FALSE),0))</f>
        <v>0</v>
      </c>
      <c r="AA23" s="11">
        <f t="shared" si="16"/>
        <v>0</v>
      </c>
      <c r="AB23">
        <f>IF($C23="","",IFERROR(VLOOKUP($C23,'Oct &amp; Nov'!$B:$Z,19,FALSE),0))</f>
        <v>0</v>
      </c>
      <c r="AC23" s="11">
        <f t="shared" si="17"/>
        <v>0</v>
      </c>
      <c r="AD23">
        <f>IF($C23="","",IFERROR(VLOOKUP($C23,'Oct &amp; Nov'!$B:$Z,20,FALSE),0))</f>
        <v>0</v>
      </c>
      <c r="AE23" s="10">
        <f t="shared" si="18"/>
        <v>0</v>
      </c>
      <c r="AJ23" s="11"/>
      <c r="AM23" s="6">
        <f>IF($C23="","",IFERROR(VLOOKUP($C23,Dec!$B:$Z,16,FALSE),0))</f>
        <v>0</v>
      </c>
      <c r="AN23">
        <f>IF($C23="","",IFERROR(VLOOKUP($C23,Dec!$B:$Z,17,FALSE),0))</f>
        <v>0</v>
      </c>
      <c r="AO23" s="11">
        <f t="shared" si="19"/>
        <v>0</v>
      </c>
      <c r="AP23">
        <f>IF($C23="","",IFERROR(VLOOKUP($C23,Dec!$B:$Z,19,FALSE),0))</f>
        <v>0</v>
      </c>
      <c r="AQ23" s="11">
        <f t="shared" si="20"/>
        <v>0</v>
      </c>
      <c r="AR23">
        <f>IF($C23="","",IFERROR(VLOOKUP($C23,Dec!$B:$Z,20,FALSE),0))</f>
        <v>0</v>
      </c>
      <c r="AS23" s="10">
        <f t="shared" si="21"/>
        <v>0</v>
      </c>
      <c r="AT23" s="6">
        <f>IF($C23="","",IFERROR(VLOOKUP($C23,Jan!$B:$Z,16,FALSE),0))</f>
        <v>0</v>
      </c>
      <c r="AU23">
        <f>IF($C23="","",IFERROR(VLOOKUP($C23,Jan!$B:$Z,17,FALSE),0))</f>
        <v>0</v>
      </c>
      <c r="AV23" s="11">
        <f t="shared" si="22"/>
        <v>0</v>
      </c>
      <c r="AW23">
        <f>IF($C23="","",IFERROR(VLOOKUP($C23,Jan!$B:$Z,19,FALSE),0))</f>
        <v>0</v>
      </c>
      <c r="AX23" s="11">
        <f t="shared" si="23"/>
        <v>0</v>
      </c>
      <c r="AY23">
        <f>IF($C23="","",IFERROR(VLOOKUP($C23,Jan!$B:$Z,20,FALSE),0))</f>
        <v>0</v>
      </c>
      <c r="AZ23" s="10">
        <f t="shared" si="24"/>
        <v>0</v>
      </c>
      <c r="BA23" s="6">
        <f>IF($C23="","",IFERROR(VLOOKUP($C23,Feb!$B:$Z,16,FALSE),0))</f>
        <v>0</v>
      </c>
      <c r="BB23">
        <f>IF($C23="","",IFERROR(VLOOKUP($C23,Feb!$B:$Z,17,FALSE),0))</f>
        <v>0</v>
      </c>
      <c r="BC23" s="11">
        <f t="shared" si="25"/>
        <v>0</v>
      </c>
      <c r="BD23">
        <f>IF($C23="","",IFERROR(VLOOKUP($C23,Feb!$B:$Z,19,FALSE),0))</f>
        <v>0</v>
      </c>
      <c r="BE23" s="11">
        <f t="shared" si="26"/>
        <v>0</v>
      </c>
      <c r="BF23">
        <f>IF($C23="","",IFERROR(VLOOKUP($C23,Feb!$B:$Z,20,FALSE),0))</f>
        <v>0</v>
      </c>
      <c r="BG23" s="10">
        <f t="shared" si="27"/>
        <v>0</v>
      </c>
      <c r="BH23" s="6">
        <f>IF($C23="","",IFERROR(VLOOKUP($C23,Mar!$B:$Z,16,FALSE),0))</f>
        <v>0</v>
      </c>
      <c r="BI23">
        <f>IF($C23="","",IFERROR(VLOOKUP($C23,Mar!$B:$Z,17,FALSE),0))</f>
        <v>0</v>
      </c>
      <c r="BJ23" s="11">
        <f t="shared" si="28"/>
        <v>0</v>
      </c>
      <c r="BK23">
        <f>IF($C23="","",IFERROR(VLOOKUP($C23,Mar!$B:$Z,19,FALSE),0))</f>
        <v>0</v>
      </c>
      <c r="BL23" s="11">
        <f t="shared" si="29"/>
        <v>0</v>
      </c>
      <c r="BM23">
        <f>IF($C23="","",IFERROR(VLOOKUP($C23,Mar!$B:$Z,20,FALSE),0))</f>
        <v>0</v>
      </c>
      <c r="BN23" s="10">
        <f t="shared" si="30"/>
        <v>0</v>
      </c>
      <c r="BO23" s="6">
        <f>IF($C23="","",IFERROR(VLOOKUP($C23,'Apr &amp; May'!$B:$Z,16,FALSE),0))</f>
        <v>0</v>
      </c>
      <c r="BP23">
        <f>IF($C23="","",IFERROR(VLOOKUP($C23,'Apr &amp; May'!$B:$Z,17,FALSE),0))</f>
        <v>0</v>
      </c>
      <c r="BQ23" s="11">
        <f t="shared" si="31"/>
        <v>0</v>
      </c>
      <c r="BR23">
        <f>IF($C23="","",IFERROR(VLOOKUP($C23,'Apr &amp; May'!$B:$Z,19,FALSE),0))</f>
        <v>0</v>
      </c>
      <c r="BS23" s="11">
        <f t="shared" si="32"/>
        <v>0</v>
      </c>
      <c r="BT23">
        <f>IF($C23="","",IFERROR(VLOOKUP($C23,'Apr &amp; May'!$B:$Z,20,FALSE),0))</f>
        <v>0</v>
      </c>
      <c r="BU23" s="10">
        <f t="shared" si="33"/>
        <v>0</v>
      </c>
      <c r="BV23" s="6">
        <f>IF($C23="","",IFERROR(VLOOKUP($C23,Jun!$B:$Z,16,FALSE),0))</f>
        <v>0</v>
      </c>
      <c r="BW23">
        <f>IF($C23="","",IFERROR(VLOOKUP($C23,Jun!$B:$Z,17,FALSE),0))</f>
        <v>0</v>
      </c>
      <c r="BX23" s="11">
        <f t="shared" si="34"/>
        <v>0</v>
      </c>
      <c r="BY23">
        <f>IF($C23="","",IFERROR(VLOOKUP($C23,Jun!$B:$Z,19,FALSE),0))</f>
        <v>0</v>
      </c>
      <c r="BZ23" s="11">
        <f t="shared" si="35"/>
        <v>0</v>
      </c>
      <c r="CA23">
        <f>IF($C23="","",IFERROR(VLOOKUP($C23,Jun!$B:$Z,20,FALSE),0))</f>
        <v>0</v>
      </c>
      <c r="CB23" s="10">
        <f t="shared" si="36"/>
        <v>0</v>
      </c>
    </row>
    <row r="24" spans="1:80" x14ac:dyDescent="0.3">
      <c r="A24">
        <v>20</v>
      </c>
      <c r="B24" t="str">
        <f>IF(Namelist!A21="","",UPPER(Namelist!A21))</f>
        <v>ANNA WILMA ALICIA BORG</v>
      </c>
      <c r="C24" t="str">
        <f>IF(Namelist!B21="","",UPPER(Namelist!B21))</f>
        <v>NUSSTU\E0977901</v>
      </c>
      <c r="D24" s="6">
        <f t="shared" si="3"/>
        <v>1</v>
      </c>
      <c r="E24">
        <f t="shared" si="4"/>
        <v>0</v>
      </c>
      <c r="F24" s="11">
        <f t="shared" si="5"/>
        <v>1</v>
      </c>
      <c r="G24">
        <f t="shared" si="6"/>
        <v>0</v>
      </c>
      <c r="H24" s="11">
        <f t="shared" si="7"/>
        <v>1</v>
      </c>
      <c r="I24">
        <f t="shared" si="8"/>
        <v>2</v>
      </c>
      <c r="J24" s="10">
        <f t="shared" si="9"/>
        <v>3</v>
      </c>
      <c r="K24" s="6">
        <f>IF($C24="","",IFERROR(VLOOKUP($C24,Aug!$B:$Z,16,FALSE),0))</f>
        <v>0</v>
      </c>
      <c r="L24">
        <f>IF($C24="","",IFERROR(VLOOKUP($C24,Aug!$B:$Z,17,FALSE),0))</f>
        <v>0</v>
      </c>
      <c r="M24" s="11">
        <f t="shared" si="10"/>
        <v>0</v>
      </c>
      <c r="N24">
        <f>IF($C24="","",IFERROR(VLOOKUP($C24,Aug!$B:$Z,19,FALSE),0))</f>
        <v>0</v>
      </c>
      <c r="O24" s="11">
        <f t="shared" si="11"/>
        <v>0</v>
      </c>
      <c r="P24">
        <f>IF($C24="","",IFERROR(VLOOKUP($C24,Aug!$B:$Z,20,FALSE),0))</f>
        <v>0</v>
      </c>
      <c r="Q24" s="10">
        <f t="shared" si="12"/>
        <v>0</v>
      </c>
      <c r="R24" s="6">
        <f>IF($C24="","",IFERROR(VLOOKUP($C24,Sep!$B:$Z,16,FALSE),0))</f>
        <v>0</v>
      </c>
      <c r="S24">
        <f>IF($C24="","",IFERROR(VLOOKUP($C24,Sep!$B:$Z,17,FALSE),0))</f>
        <v>0</v>
      </c>
      <c r="T24" s="11">
        <f t="shared" si="13"/>
        <v>0</v>
      </c>
      <c r="U24">
        <f>IF($C24="","",IFERROR(VLOOKUP($C24,Sep!$B:$Z,19,FALSE),0))</f>
        <v>0</v>
      </c>
      <c r="V24" s="11">
        <f t="shared" si="14"/>
        <v>0</v>
      </c>
      <c r="W24">
        <f>IF($C24="","",IFERROR(VLOOKUP($C24,Sep!$B:$Z,20,FALSE),0))</f>
        <v>0</v>
      </c>
      <c r="X24" s="10">
        <f t="shared" si="15"/>
        <v>0</v>
      </c>
      <c r="Y24" s="6">
        <f>IF($C24="","",IFERROR(VLOOKUP($C24,'Oct &amp; Nov'!$B:$Z,16,FALSE),0))</f>
        <v>1</v>
      </c>
      <c r="Z24">
        <f>IF($C24="","",IFERROR(VLOOKUP($C24,'Oct &amp; Nov'!$B:$Z,17,FALSE),0))</f>
        <v>0</v>
      </c>
      <c r="AA24" s="11">
        <f t="shared" si="16"/>
        <v>1</v>
      </c>
      <c r="AB24">
        <f>IF($C24="","",IFERROR(VLOOKUP($C24,'Oct &amp; Nov'!$B:$Z,19,FALSE),0))</f>
        <v>0</v>
      </c>
      <c r="AC24" s="11">
        <f t="shared" si="17"/>
        <v>1</v>
      </c>
      <c r="AD24">
        <f>IF($C24="","",IFERROR(VLOOKUP($C24,'Oct &amp; Nov'!$B:$Z,20,FALSE),0))</f>
        <v>2</v>
      </c>
      <c r="AE24" s="10">
        <f t="shared" si="18"/>
        <v>3</v>
      </c>
      <c r="AJ24" s="11"/>
      <c r="AM24" s="6">
        <f>IF($C24="","",IFERROR(VLOOKUP($C24,Dec!$B:$Z,16,FALSE),0))</f>
        <v>0</v>
      </c>
      <c r="AN24">
        <f>IF($C24="","",IFERROR(VLOOKUP($C24,Dec!$B:$Z,17,FALSE),0))</f>
        <v>0</v>
      </c>
      <c r="AO24" s="11">
        <f t="shared" si="19"/>
        <v>0</v>
      </c>
      <c r="AP24">
        <f>IF($C24="","",IFERROR(VLOOKUP($C24,Dec!$B:$Z,19,FALSE),0))</f>
        <v>0</v>
      </c>
      <c r="AQ24" s="11">
        <f t="shared" si="20"/>
        <v>0</v>
      </c>
      <c r="AR24">
        <f>IF($C24="","",IFERROR(VLOOKUP($C24,Dec!$B:$Z,20,FALSE),0))</f>
        <v>0</v>
      </c>
      <c r="AS24" s="10">
        <f t="shared" si="21"/>
        <v>0</v>
      </c>
      <c r="AT24" s="6">
        <f>IF($C24="","",IFERROR(VLOOKUP($C24,Jan!$B:$Z,16,FALSE),0))</f>
        <v>0</v>
      </c>
      <c r="AU24">
        <f>IF($C24="","",IFERROR(VLOOKUP($C24,Jan!$B:$Z,17,FALSE),0))</f>
        <v>0</v>
      </c>
      <c r="AV24" s="11">
        <f t="shared" si="22"/>
        <v>0</v>
      </c>
      <c r="AW24">
        <f>IF($C24="","",IFERROR(VLOOKUP($C24,Jan!$B:$Z,19,FALSE),0))</f>
        <v>0</v>
      </c>
      <c r="AX24" s="11">
        <f t="shared" si="23"/>
        <v>0</v>
      </c>
      <c r="AY24">
        <f>IF($C24="","",IFERROR(VLOOKUP($C24,Jan!$B:$Z,20,FALSE),0))</f>
        <v>0</v>
      </c>
      <c r="AZ24" s="10">
        <f t="shared" si="24"/>
        <v>0</v>
      </c>
      <c r="BA24" s="6">
        <f>IF($C24="","",IFERROR(VLOOKUP($C24,Feb!$B:$Z,16,FALSE),0))</f>
        <v>0</v>
      </c>
      <c r="BB24">
        <f>IF($C24="","",IFERROR(VLOOKUP($C24,Feb!$B:$Z,17,FALSE),0))</f>
        <v>0</v>
      </c>
      <c r="BC24" s="11">
        <f t="shared" si="25"/>
        <v>0</v>
      </c>
      <c r="BD24">
        <f>IF($C24="","",IFERROR(VLOOKUP($C24,Feb!$B:$Z,19,FALSE),0))</f>
        <v>0</v>
      </c>
      <c r="BE24" s="11">
        <f t="shared" si="26"/>
        <v>0</v>
      </c>
      <c r="BF24">
        <f>IF($C24="","",IFERROR(VLOOKUP($C24,Feb!$B:$Z,20,FALSE),0))</f>
        <v>0</v>
      </c>
      <c r="BG24" s="10">
        <f t="shared" si="27"/>
        <v>0</v>
      </c>
      <c r="BH24" s="6">
        <f>IF($C24="","",IFERROR(VLOOKUP($C24,Mar!$B:$Z,16,FALSE),0))</f>
        <v>0</v>
      </c>
      <c r="BI24">
        <f>IF($C24="","",IFERROR(VLOOKUP($C24,Mar!$B:$Z,17,FALSE),0))</f>
        <v>0</v>
      </c>
      <c r="BJ24" s="11">
        <f t="shared" si="28"/>
        <v>0</v>
      </c>
      <c r="BK24">
        <f>IF($C24="","",IFERROR(VLOOKUP($C24,Mar!$B:$Z,19,FALSE),0))</f>
        <v>0</v>
      </c>
      <c r="BL24" s="11">
        <f t="shared" si="29"/>
        <v>0</v>
      </c>
      <c r="BM24">
        <f>IF($C24="","",IFERROR(VLOOKUP($C24,Mar!$B:$Z,20,FALSE),0))</f>
        <v>0</v>
      </c>
      <c r="BN24" s="10">
        <f t="shared" si="30"/>
        <v>0</v>
      </c>
      <c r="BO24" s="6">
        <f>IF($C24="","",IFERROR(VLOOKUP($C24,'Apr &amp; May'!$B:$Z,16,FALSE),0))</f>
        <v>0</v>
      </c>
      <c r="BP24">
        <f>IF($C24="","",IFERROR(VLOOKUP($C24,'Apr &amp; May'!$B:$Z,17,FALSE),0))</f>
        <v>0</v>
      </c>
      <c r="BQ24" s="11">
        <f t="shared" si="31"/>
        <v>0</v>
      </c>
      <c r="BR24">
        <f>IF($C24="","",IFERROR(VLOOKUP($C24,'Apr &amp; May'!$B:$Z,19,FALSE),0))</f>
        <v>0</v>
      </c>
      <c r="BS24" s="11">
        <f t="shared" si="32"/>
        <v>0</v>
      </c>
      <c r="BT24">
        <f>IF($C24="","",IFERROR(VLOOKUP($C24,'Apr &amp; May'!$B:$Z,20,FALSE),0))</f>
        <v>0</v>
      </c>
      <c r="BU24" s="10">
        <f t="shared" si="33"/>
        <v>0</v>
      </c>
      <c r="BV24" s="6">
        <f>IF($C24="","",IFERROR(VLOOKUP($C24,Jun!$B:$Z,16,FALSE),0))</f>
        <v>0</v>
      </c>
      <c r="BW24">
        <f>IF($C24="","",IFERROR(VLOOKUP($C24,Jun!$B:$Z,17,FALSE),0))</f>
        <v>0</v>
      </c>
      <c r="BX24" s="11">
        <f t="shared" si="34"/>
        <v>0</v>
      </c>
      <c r="BY24">
        <f>IF($C24="","",IFERROR(VLOOKUP($C24,Jun!$B:$Z,19,FALSE),0))</f>
        <v>0</v>
      </c>
      <c r="BZ24" s="11">
        <f t="shared" si="35"/>
        <v>0</v>
      </c>
      <c r="CA24">
        <f>IF($C24="","",IFERROR(VLOOKUP($C24,Jun!$B:$Z,20,FALSE),0))</f>
        <v>0</v>
      </c>
      <c r="CB24" s="10">
        <f t="shared" si="36"/>
        <v>0</v>
      </c>
    </row>
    <row r="25" spans="1:80" x14ac:dyDescent="0.3">
      <c r="A25">
        <v>21</v>
      </c>
      <c r="B25" t="str">
        <f>IF(Namelist!A22="","",UPPER(Namelist!A22))</f>
        <v>ANTHEA TAY</v>
      </c>
      <c r="C25" t="str">
        <f>IF(Namelist!B22="","",UPPER(Namelist!B22))</f>
        <v>NUSSTU\E0564353</v>
      </c>
      <c r="D25" s="6">
        <f t="shared" si="3"/>
        <v>2</v>
      </c>
      <c r="E25">
        <f t="shared" si="4"/>
        <v>0</v>
      </c>
      <c r="F25" s="11">
        <f t="shared" si="5"/>
        <v>2</v>
      </c>
      <c r="G25">
        <f t="shared" si="6"/>
        <v>0</v>
      </c>
      <c r="H25" s="11">
        <f t="shared" si="7"/>
        <v>2</v>
      </c>
      <c r="I25">
        <f t="shared" si="8"/>
        <v>0</v>
      </c>
      <c r="J25" s="10">
        <f t="shared" si="9"/>
        <v>2</v>
      </c>
      <c r="K25" s="6">
        <f>IF($C25="","",IFERROR(VLOOKUP($C25,Aug!$B:$Z,16,FALSE),0))</f>
        <v>0</v>
      </c>
      <c r="L25">
        <f>IF($C25="","",IFERROR(VLOOKUP($C25,Aug!$B:$Z,17,FALSE),0))</f>
        <v>0</v>
      </c>
      <c r="M25" s="11">
        <f t="shared" si="10"/>
        <v>0</v>
      </c>
      <c r="N25">
        <f>IF($C25="","",IFERROR(VLOOKUP($C25,Aug!$B:$Z,19,FALSE),0))</f>
        <v>0</v>
      </c>
      <c r="O25" s="11">
        <f t="shared" si="11"/>
        <v>0</v>
      </c>
      <c r="P25">
        <f>IF($C25="","",IFERROR(VLOOKUP($C25,Aug!$B:$Z,20,FALSE),0))</f>
        <v>0</v>
      </c>
      <c r="Q25" s="10">
        <f t="shared" si="12"/>
        <v>0</v>
      </c>
      <c r="R25" s="6">
        <f>IF($C25="","",IFERROR(VLOOKUP($C25,Sep!$B:$Z,16,FALSE),0))</f>
        <v>0</v>
      </c>
      <c r="S25">
        <f>IF($C25="","",IFERROR(VLOOKUP($C25,Sep!$B:$Z,17,FALSE),0))</f>
        <v>0</v>
      </c>
      <c r="T25" s="11">
        <f t="shared" si="13"/>
        <v>0</v>
      </c>
      <c r="U25">
        <f>IF($C25="","",IFERROR(VLOOKUP($C25,Sep!$B:$Z,19,FALSE),0))</f>
        <v>0</v>
      </c>
      <c r="V25" s="11">
        <f t="shared" si="14"/>
        <v>0</v>
      </c>
      <c r="W25">
        <f>IF($C25="","",IFERROR(VLOOKUP($C25,Sep!$B:$Z,20,FALSE),0))</f>
        <v>0</v>
      </c>
      <c r="X25" s="10">
        <f t="shared" si="15"/>
        <v>0</v>
      </c>
      <c r="Y25" s="6">
        <f>IF($C25="","",IFERROR(VLOOKUP($C25,'Oct &amp; Nov'!$B:$Z,16,FALSE),0))</f>
        <v>0</v>
      </c>
      <c r="Z25">
        <f>IF($C25="","",IFERROR(VLOOKUP($C25,'Oct &amp; Nov'!$B:$Z,17,FALSE),0))</f>
        <v>0</v>
      </c>
      <c r="AA25" s="11">
        <f t="shared" si="16"/>
        <v>0</v>
      </c>
      <c r="AB25">
        <f>IF($C25="","",IFERROR(VLOOKUP($C25,'Oct &amp; Nov'!$B:$Z,19,FALSE),0))</f>
        <v>0</v>
      </c>
      <c r="AC25" s="11">
        <f t="shared" si="17"/>
        <v>0</v>
      </c>
      <c r="AD25">
        <f>IF($C25="","",IFERROR(VLOOKUP($C25,'Oct &amp; Nov'!$B:$Z,20,FALSE),0))</f>
        <v>0</v>
      </c>
      <c r="AE25" s="10">
        <f t="shared" si="18"/>
        <v>0</v>
      </c>
      <c r="AJ25" s="11"/>
      <c r="AM25" s="6">
        <f>IF($C25="","",IFERROR(VLOOKUP($C25,Dec!$B:$Z,16,FALSE),0))</f>
        <v>0</v>
      </c>
      <c r="AN25">
        <f>IF($C25="","",IFERROR(VLOOKUP($C25,Dec!$B:$Z,17,FALSE),0))</f>
        <v>0</v>
      </c>
      <c r="AO25" s="11">
        <f t="shared" si="19"/>
        <v>0</v>
      </c>
      <c r="AP25">
        <f>IF($C25="","",IFERROR(VLOOKUP($C25,Dec!$B:$Z,19,FALSE),0))</f>
        <v>0</v>
      </c>
      <c r="AQ25" s="11">
        <f t="shared" si="20"/>
        <v>0</v>
      </c>
      <c r="AR25">
        <f>IF($C25="","",IFERROR(VLOOKUP($C25,Dec!$B:$Z,20,FALSE),0))</f>
        <v>0</v>
      </c>
      <c r="AS25" s="10">
        <f t="shared" si="21"/>
        <v>0</v>
      </c>
      <c r="AT25" s="6">
        <f>IF($C25="","",IFERROR(VLOOKUP($C25,Jan!$B:$Z,16,FALSE),0))</f>
        <v>2</v>
      </c>
      <c r="AU25">
        <f>IF($C25="","",IFERROR(VLOOKUP($C25,Jan!$B:$Z,17,FALSE),0))</f>
        <v>0</v>
      </c>
      <c r="AV25" s="11">
        <f t="shared" si="22"/>
        <v>2</v>
      </c>
      <c r="AW25">
        <f>IF($C25="","",IFERROR(VLOOKUP($C25,Jan!$B:$Z,19,FALSE),0))</f>
        <v>0</v>
      </c>
      <c r="AX25" s="11">
        <f t="shared" si="23"/>
        <v>2</v>
      </c>
      <c r="AY25">
        <f>IF($C25="","",IFERROR(VLOOKUP($C25,Jan!$B:$Z,20,FALSE),0))</f>
        <v>0</v>
      </c>
      <c r="AZ25" s="10">
        <f t="shared" si="24"/>
        <v>2</v>
      </c>
      <c r="BA25" s="6">
        <f>IF($C25="","",IFERROR(VLOOKUP($C25,Feb!$B:$Z,16,FALSE),0))</f>
        <v>0</v>
      </c>
      <c r="BB25">
        <f>IF($C25="","",IFERROR(VLOOKUP($C25,Feb!$B:$Z,17,FALSE),0))</f>
        <v>0</v>
      </c>
      <c r="BC25" s="11">
        <f t="shared" si="25"/>
        <v>0</v>
      </c>
      <c r="BD25">
        <f>IF($C25="","",IFERROR(VLOOKUP($C25,Feb!$B:$Z,19,FALSE),0))</f>
        <v>0</v>
      </c>
      <c r="BE25" s="11">
        <f t="shared" si="26"/>
        <v>0</v>
      </c>
      <c r="BF25">
        <f>IF($C25="","",IFERROR(VLOOKUP($C25,Feb!$B:$Z,20,FALSE),0))</f>
        <v>0</v>
      </c>
      <c r="BG25" s="10">
        <f t="shared" si="27"/>
        <v>0</v>
      </c>
      <c r="BH25" s="6">
        <f>IF($C25="","",IFERROR(VLOOKUP($C25,Mar!$B:$Z,16,FALSE),0))</f>
        <v>0</v>
      </c>
      <c r="BI25">
        <f>IF($C25="","",IFERROR(VLOOKUP($C25,Mar!$B:$Z,17,FALSE),0))</f>
        <v>0</v>
      </c>
      <c r="BJ25" s="11">
        <f t="shared" si="28"/>
        <v>0</v>
      </c>
      <c r="BK25">
        <f>IF($C25="","",IFERROR(VLOOKUP($C25,Mar!$B:$Z,19,FALSE),0))</f>
        <v>0</v>
      </c>
      <c r="BL25" s="11">
        <f t="shared" si="29"/>
        <v>0</v>
      </c>
      <c r="BM25">
        <f>IF($C25="","",IFERROR(VLOOKUP($C25,Mar!$B:$Z,20,FALSE),0))</f>
        <v>0</v>
      </c>
      <c r="BN25" s="10">
        <f t="shared" si="30"/>
        <v>0</v>
      </c>
      <c r="BO25" s="6">
        <f>IF($C25="","",IFERROR(VLOOKUP($C25,'Apr &amp; May'!$B:$Z,16,FALSE),0))</f>
        <v>0</v>
      </c>
      <c r="BP25">
        <f>IF($C25="","",IFERROR(VLOOKUP($C25,'Apr &amp; May'!$B:$Z,17,FALSE),0))</f>
        <v>0</v>
      </c>
      <c r="BQ25" s="11">
        <f t="shared" si="31"/>
        <v>0</v>
      </c>
      <c r="BR25">
        <f>IF($C25="","",IFERROR(VLOOKUP($C25,'Apr &amp; May'!$B:$Z,19,FALSE),0))</f>
        <v>0</v>
      </c>
      <c r="BS25" s="11">
        <f t="shared" si="32"/>
        <v>0</v>
      </c>
      <c r="BT25">
        <f>IF($C25="","",IFERROR(VLOOKUP($C25,'Apr &amp; May'!$B:$Z,20,FALSE),0))</f>
        <v>0</v>
      </c>
      <c r="BU25" s="10">
        <f t="shared" si="33"/>
        <v>0</v>
      </c>
      <c r="BV25" s="6">
        <f>IF($C25="","",IFERROR(VLOOKUP($C25,Jun!$B:$Z,16,FALSE),0))</f>
        <v>0</v>
      </c>
      <c r="BW25">
        <f>IF($C25="","",IFERROR(VLOOKUP($C25,Jun!$B:$Z,17,FALSE),0))</f>
        <v>0</v>
      </c>
      <c r="BX25" s="11">
        <f t="shared" si="34"/>
        <v>0</v>
      </c>
      <c r="BY25">
        <f>IF($C25="","",IFERROR(VLOOKUP($C25,Jun!$B:$Z,19,FALSE),0))</f>
        <v>0</v>
      </c>
      <c r="BZ25" s="11">
        <f t="shared" si="35"/>
        <v>0</v>
      </c>
      <c r="CA25">
        <f>IF($C25="","",IFERROR(VLOOKUP($C25,Jun!$B:$Z,20,FALSE),0))</f>
        <v>0</v>
      </c>
      <c r="CB25" s="10">
        <f t="shared" si="36"/>
        <v>0</v>
      </c>
    </row>
    <row r="26" spans="1:80" x14ac:dyDescent="0.3">
      <c r="A26">
        <v>22</v>
      </c>
      <c r="B26" t="str">
        <f>IF(Namelist!A23="","",UPPER(Namelist!A23))</f>
        <v>ASHLEY J WILLIAMS '-</v>
      </c>
      <c r="C26" t="str">
        <f>IF(Namelist!B23="","",UPPER(Namelist!B23))</f>
        <v>NUSSTU\E0967921</v>
      </c>
      <c r="D26" s="6">
        <f t="shared" si="3"/>
        <v>0</v>
      </c>
      <c r="E26">
        <f t="shared" si="4"/>
        <v>0</v>
      </c>
      <c r="F26" s="11">
        <f t="shared" si="5"/>
        <v>0</v>
      </c>
      <c r="G26">
        <f t="shared" si="6"/>
        <v>2</v>
      </c>
      <c r="H26" s="11">
        <f t="shared" si="7"/>
        <v>2</v>
      </c>
      <c r="I26">
        <f t="shared" si="8"/>
        <v>1</v>
      </c>
      <c r="J26" s="10">
        <f t="shared" si="9"/>
        <v>3</v>
      </c>
      <c r="K26" s="6">
        <f>IF($C26="","",IFERROR(VLOOKUP($C26,Aug!$B:$Z,16,FALSE),0))</f>
        <v>0</v>
      </c>
      <c r="L26">
        <f>IF($C26="","",IFERROR(VLOOKUP($C26,Aug!$B:$Z,17,FALSE),0))</f>
        <v>0</v>
      </c>
      <c r="M26" s="11">
        <f t="shared" si="10"/>
        <v>0</v>
      </c>
      <c r="N26">
        <f>IF($C26="","",IFERROR(VLOOKUP($C26,Aug!$B:$Z,19,FALSE),0))</f>
        <v>2</v>
      </c>
      <c r="O26" s="11">
        <f t="shared" si="11"/>
        <v>2</v>
      </c>
      <c r="P26">
        <f>IF($C26="","",IFERROR(VLOOKUP($C26,Aug!$B:$Z,20,FALSE),0))</f>
        <v>1</v>
      </c>
      <c r="Q26" s="10">
        <f t="shared" si="12"/>
        <v>3</v>
      </c>
      <c r="R26" s="6">
        <f>IF($C26="","",IFERROR(VLOOKUP($C26,Sep!$B:$Z,16,FALSE),0))</f>
        <v>0</v>
      </c>
      <c r="S26">
        <f>IF($C26="","",IFERROR(VLOOKUP($C26,Sep!$B:$Z,17,FALSE),0))</f>
        <v>0</v>
      </c>
      <c r="T26" s="11">
        <f t="shared" si="13"/>
        <v>0</v>
      </c>
      <c r="U26">
        <f>IF($C26="","",IFERROR(VLOOKUP($C26,Sep!$B:$Z,19,FALSE),0))</f>
        <v>0</v>
      </c>
      <c r="V26" s="11">
        <f t="shared" si="14"/>
        <v>0</v>
      </c>
      <c r="W26">
        <f>IF($C26="","",IFERROR(VLOOKUP($C26,Sep!$B:$Z,20,FALSE),0))</f>
        <v>0</v>
      </c>
      <c r="X26" s="10">
        <f t="shared" si="15"/>
        <v>0</v>
      </c>
      <c r="Y26" s="6">
        <f>IF($C26="","",IFERROR(VLOOKUP($C26,'Oct &amp; Nov'!$B:$Z,16,FALSE),0))</f>
        <v>0</v>
      </c>
      <c r="Z26">
        <f>IF($C26="","",IFERROR(VLOOKUP($C26,'Oct &amp; Nov'!$B:$Z,17,FALSE),0))</f>
        <v>0</v>
      </c>
      <c r="AA26" s="11">
        <f t="shared" si="16"/>
        <v>0</v>
      </c>
      <c r="AB26">
        <f>IF($C26="","",IFERROR(VLOOKUP($C26,'Oct &amp; Nov'!$B:$Z,19,FALSE),0))</f>
        <v>0</v>
      </c>
      <c r="AC26" s="11">
        <f t="shared" si="17"/>
        <v>0</v>
      </c>
      <c r="AD26">
        <f>IF($C26="","",IFERROR(VLOOKUP($C26,'Oct &amp; Nov'!$B:$Z,20,FALSE),0))</f>
        <v>0</v>
      </c>
      <c r="AE26" s="10">
        <f t="shared" si="18"/>
        <v>0</v>
      </c>
      <c r="AJ26" s="11"/>
      <c r="AM26" s="6">
        <f>IF($C26="","",IFERROR(VLOOKUP($C26,Dec!$B:$Z,16,FALSE),0))</f>
        <v>0</v>
      </c>
      <c r="AN26">
        <f>IF($C26="","",IFERROR(VLOOKUP($C26,Dec!$B:$Z,17,FALSE),0))</f>
        <v>0</v>
      </c>
      <c r="AO26" s="11">
        <f t="shared" si="19"/>
        <v>0</v>
      </c>
      <c r="AP26">
        <f>IF($C26="","",IFERROR(VLOOKUP($C26,Dec!$B:$Z,19,FALSE),0))</f>
        <v>0</v>
      </c>
      <c r="AQ26" s="11">
        <f t="shared" si="20"/>
        <v>0</v>
      </c>
      <c r="AR26">
        <f>IF($C26="","",IFERROR(VLOOKUP($C26,Dec!$B:$Z,20,FALSE),0))</f>
        <v>0</v>
      </c>
      <c r="AS26" s="10">
        <f t="shared" si="21"/>
        <v>0</v>
      </c>
      <c r="AT26" s="6">
        <f>IF($C26="","",IFERROR(VLOOKUP($C26,Jan!$B:$Z,16,FALSE),0))</f>
        <v>0</v>
      </c>
      <c r="AU26">
        <f>IF($C26="","",IFERROR(VLOOKUP($C26,Jan!$B:$Z,17,FALSE),0))</f>
        <v>0</v>
      </c>
      <c r="AV26" s="11">
        <f t="shared" si="22"/>
        <v>0</v>
      </c>
      <c r="AW26">
        <f>IF($C26="","",IFERROR(VLOOKUP($C26,Jan!$B:$Z,19,FALSE),0))</f>
        <v>0</v>
      </c>
      <c r="AX26" s="11">
        <f t="shared" si="23"/>
        <v>0</v>
      </c>
      <c r="AY26">
        <f>IF($C26="","",IFERROR(VLOOKUP($C26,Jan!$B:$Z,20,FALSE),0))</f>
        <v>0</v>
      </c>
      <c r="AZ26" s="10">
        <f t="shared" si="24"/>
        <v>0</v>
      </c>
      <c r="BA26" s="6">
        <f>IF($C26="","",IFERROR(VLOOKUP($C26,Feb!$B:$Z,16,FALSE),0))</f>
        <v>0</v>
      </c>
      <c r="BB26">
        <f>IF($C26="","",IFERROR(VLOOKUP($C26,Feb!$B:$Z,17,FALSE),0))</f>
        <v>0</v>
      </c>
      <c r="BC26" s="11">
        <f t="shared" si="25"/>
        <v>0</v>
      </c>
      <c r="BD26">
        <f>IF($C26="","",IFERROR(VLOOKUP($C26,Feb!$B:$Z,19,FALSE),0))</f>
        <v>0</v>
      </c>
      <c r="BE26" s="11">
        <f t="shared" si="26"/>
        <v>0</v>
      </c>
      <c r="BF26">
        <f>IF($C26="","",IFERROR(VLOOKUP($C26,Feb!$B:$Z,20,FALSE),0))</f>
        <v>0</v>
      </c>
      <c r="BG26" s="10">
        <f t="shared" si="27"/>
        <v>0</v>
      </c>
      <c r="BH26" s="6">
        <f>IF($C26="","",IFERROR(VLOOKUP($C26,Mar!$B:$Z,16,FALSE),0))</f>
        <v>0</v>
      </c>
      <c r="BI26">
        <f>IF($C26="","",IFERROR(VLOOKUP($C26,Mar!$B:$Z,17,FALSE),0))</f>
        <v>0</v>
      </c>
      <c r="BJ26" s="11">
        <f t="shared" si="28"/>
        <v>0</v>
      </c>
      <c r="BK26">
        <f>IF($C26="","",IFERROR(VLOOKUP($C26,Mar!$B:$Z,19,FALSE),0))</f>
        <v>0</v>
      </c>
      <c r="BL26" s="11">
        <f t="shared" si="29"/>
        <v>0</v>
      </c>
      <c r="BM26">
        <f>IF($C26="","",IFERROR(VLOOKUP($C26,Mar!$B:$Z,20,FALSE),0))</f>
        <v>0</v>
      </c>
      <c r="BN26" s="10">
        <f t="shared" si="30"/>
        <v>0</v>
      </c>
      <c r="BO26" s="6">
        <f>IF($C26="","",IFERROR(VLOOKUP($C26,'Apr &amp; May'!$B:$Z,16,FALSE),0))</f>
        <v>0</v>
      </c>
      <c r="BP26">
        <f>IF($C26="","",IFERROR(VLOOKUP($C26,'Apr &amp; May'!$B:$Z,17,FALSE),0))</f>
        <v>0</v>
      </c>
      <c r="BQ26" s="11">
        <f t="shared" si="31"/>
        <v>0</v>
      </c>
      <c r="BR26">
        <f>IF($C26="","",IFERROR(VLOOKUP($C26,'Apr &amp; May'!$B:$Z,19,FALSE),0))</f>
        <v>0</v>
      </c>
      <c r="BS26" s="11">
        <f t="shared" si="32"/>
        <v>0</v>
      </c>
      <c r="BT26">
        <f>IF($C26="","",IFERROR(VLOOKUP($C26,'Apr &amp; May'!$B:$Z,20,FALSE),0))</f>
        <v>0</v>
      </c>
      <c r="BU26" s="10">
        <f t="shared" si="33"/>
        <v>0</v>
      </c>
      <c r="BV26" s="6">
        <f>IF($C26="","",IFERROR(VLOOKUP($C26,Jun!$B:$Z,16,FALSE),0))</f>
        <v>0</v>
      </c>
      <c r="BW26">
        <f>IF($C26="","",IFERROR(VLOOKUP($C26,Jun!$B:$Z,17,FALSE),0))</f>
        <v>0</v>
      </c>
      <c r="BX26" s="11">
        <f t="shared" si="34"/>
        <v>0</v>
      </c>
      <c r="BY26">
        <f>IF($C26="","",IFERROR(VLOOKUP($C26,Jun!$B:$Z,19,FALSE),0))</f>
        <v>0</v>
      </c>
      <c r="BZ26" s="11">
        <f t="shared" si="35"/>
        <v>0</v>
      </c>
      <c r="CA26">
        <f>IF($C26="","",IFERROR(VLOOKUP($C26,Jun!$B:$Z,20,FALSE),0))</f>
        <v>0</v>
      </c>
      <c r="CB26" s="10">
        <f t="shared" si="36"/>
        <v>0</v>
      </c>
    </row>
    <row r="27" spans="1:80" x14ac:dyDescent="0.3">
      <c r="A27">
        <v>23</v>
      </c>
      <c r="B27" t="str">
        <f>IF(Namelist!A24="","",UPPER(Namelist!A24))</f>
        <v>ASHLEY SHI HUI LEE</v>
      </c>
      <c r="C27" t="str">
        <f>IF(Namelist!B24="","",UPPER(Namelist!B24))</f>
        <v>NUSSTU\E0771275</v>
      </c>
      <c r="D27" s="6">
        <f t="shared" si="3"/>
        <v>1</v>
      </c>
      <c r="E27">
        <f t="shared" si="4"/>
        <v>0</v>
      </c>
      <c r="F27" s="11">
        <f t="shared" si="5"/>
        <v>1</v>
      </c>
      <c r="G27">
        <f t="shared" si="6"/>
        <v>0</v>
      </c>
      <c r="H27" s="11">
        <f t="shared" si="7"/>
        <v>1</v>
      </c>
      <c r="I27">
        <f t="shared" si="8"/>
        <v>1</v>
      </c>
      <c r="J27" s="10">
        <f t="shared" si="9"/>
        <v>2</v>
      </c>
      <c r="K27" s="6">
        <f>IF($C27="","",IFERROR(VLOOKUP($C27,Aug!$B:$Z,16,FALSE),0))</f>
        <v>0</v>
      </c>
      <c r="L27">
        <f>IF($C27="","",IFERROR(VLOOKUP($C27,Aug!$B:$Z,17,FALSE),0))</f>
        <v>0</v>
      </c>
      <c r="M27" s="11">
        <f t="shared" si="10"/>
        <v>0</v>
      </c>
      <c r="N27">
        <f>IF($C27="","",IFERROR(VLOOKUP($C27,Aug!$B:$Z,19,FALSE),0))</f>
        <v>0</v>
      </c>
      <c r="O27" s="11">
        <f t="shared" si="11"/>
        <v>0</v>
      </c>
      <c r="P27">
        <f>IF($C27="","",IFERROR(VLOOKUP($C27,Aug!$B:$Z,20,FALSE),0))</f>
        <v>0</v>
      </c>
      <c r="Q27" s="10">
        <f t="shared" si="12"/>
        <v>0</v>
      </c>
      <c r="R27" s="6">
        <f>IF($C27="","",IFERROR(VLOOKUP($C27,Sep!$B:$Z,16,FALSE),0))</f>
        <v>0</v>
      </c>
      <c r="S27">
        <f>IF($C27="","",IFERROR(VLOOKUP($C27,Sep!$B:$Z,17,FALSE),0))</f>
        <v>0</v>
      </c>
      <c r="T27" s="11">
        <f t="shared" si="13"/>
        <v>0</v>
      </c>
      <c r="U27">
        <f>IF($C27="","",IFERROR(VLOOKUP($C27,Sep!$B:$Z,19,FALSE),0))</f>
        <v>0</v>
      </c>
      <c r="V27" s="11">
        <f t="shared" si="14"/>
        <v>0</v>
      </c>
      <c r="W27">
        <f>IF($C27="","",IFERROR(VLOOKUP($C27,Sep!$B:$Z,20,FALSE),0))</f>
        <v>0</v>
      </c>
      <c r="X27" s="10">
        <f t="shared" si="15"/>
        <v>0</v>
      </c>
      <c r="Y27" s="6">
        <f>IF($C27="","",IFERROR(VLOOKUP($C27,'Oct &amp; Nov'!$B:$Z,16,FALSE),0))</f>
        <v>0</v>
      </c>
      <c r="Z27">
        <f>IF($C27="","",IFERROR(VLOOKUP($C27,'Oct &amp; Nov'!$B:$Z,17,FALSE),0))</f>
        <v>0</v>
      </c>
      <c r="AA27" s="11">
        <f t="shared" si="16"/>
        <v>0</v>
      </c>
      <c r="AB27">
        <f>IF($C27="","",IFERROR(VLOOKUP($C27,'Oct &amp; Nov'!$B:$Z,19,FALSE),0))</f>
        <v>0</v>
      </c>
      <c r="AC27" s="11">
        <f t="shared" si="17"/>
        <v>0</v>
      </c>
      <c r="AD27">
        <f>IF($C27="","",IFERROR(VLOOKUP($C27,'Oct &amp; Nov'!$B:$Z,20,FALSE),0))</f>
        <v>0</v>
      </c>
      <c r="AE27" s="10">
        <f t="shared" si="18"/>
        <v>0</v>
      </c>
      <c r="AJ27" s="11"/>
      <c r="AM27" s="6">
        <f>IF($C27="","",IFERROR(VLOOKUP($C27,Dec!$B:$Z,16,FALSE),0))</f>
        <v>0</v>
      </c>
      <c r="AN27">
        <f>IF($C27="","",IFERROR(VLOOKUP($C27,Dec!$B:$Z,17,FALSE),0))</f>
        <v>0</v>
      </c>
      <c r="AO27" s="11">
        <f t="shared" si="19"/>
        <v>0</v>
      </c>
      <c r="AP27">
        <f>IF($C27="","",IFERROR(VLOOKUP($C27,Dec!$B:$Z,19,FALSE),0))</f>
        <v>0</v>
      </c>
      <c r="AQ27" s="11">
        <f t="shared" si="20"/>
        <v>0</v>
      </c>
      <c r="AR27">
        <f>IF($C27="","",IFERROR(VLOOKUP($C27,Dec!$B:$Z,20,FALSE),0))</f>
        <v>0</v>
      </c>
      <c r="AS27" s="10">
        <f t="shared" si="21"/>
        <v>0</v>
      </c>
      <c r="AT27" s="6">
        <f>IF($C27="","",IFERROR(VLOOKUP($C27,Jan!$B:$Z,16,FALSE),0))</f>
        <v>0</v>
      </c>
      <c r="AU27">
        <f>IF($C27="","",IFERROR(VLOOKUP($C27,Jan!$B:$Z,17,FALSE),0))</f>
        <v>0</v>
      </c>
      <c r="AV27" s="11">
        <f t="shared" si="22"/>
        <v>0</v>
      </c>
      <c r="AW27">
        <f>IF($C27="","",IFERROR(VLOOKUP($C27,Jan!$B:$Z,19,FALSE),0))</f>
        <v>0</v>
      </c>
      <c r="AX27" s="11">
        <f t="shared" si="23"/>
        <v>0</v>
      </c>
      <c r="AY27">
        <f>IF($C27="","",IFERROR(VLOOKUP($C27,Jan!$B:$Z,20,FALSE),0))</f>
        <v>0</v>
      </c>
      <c r="AZ27" s="10">
        <f t="shared" si="24"/>
        <v>0</v>
      </c>
      <c r="BA27" s="6">
        <f>IF($C27="","",IFERROR(VLOOKUP($C27,Feb!$B:$Z,16,FALSE),0))</f>
        <v>0</v>
      </c>
      <c r="BB27">
        <f>IF($C27="","",IFERROR(VLOOKUP($C27,Feb!$B:$Z,17,FALSE),0))</f>
        <v>0</v>
      </c>
      <c r="BC27" s="11">
        <f t="shared" si="25"/>
        <v>0</v>
      </c>
      <c r="BD27">
        <f>IF($C27="","",IFERROR(VLOOKUP($C27,Feb!$B:$Z,19,FALSE),0))</f>
        <v>0</v>
      </c>
      <c r="BE27" s="11">
        <f t="shared" si="26"/>
        <v>0</v>
      </c>
      <c r="BF27">
        <f>IF($C27="","",IFERROR(VLOOKUP($C27,Feb!$B:$Z,20,FALSE),0))</f>
        <v>0</v>
      </c>
      <c r="BG27" s="10">
        <f t="shared" si="27"/>
        <v>0</v>
      </c>
      <c r="BH27" s="6">
        <f>IF($C27="","",IFERROR(VLOOKUP($C27,Mar!$B:$Z,16,FALSE),0))</f>
        <v>1</v>
      </c>
      <c r="BI27">
        <f>IF($C27="","",IFERROR(VLOOKUP($C27,Mar!$B:$Z,17,FALSE),0))</f>
        <v>0</v>
      </c>
      <c r="BJ27" s="11">
        <f t="shared" si="28"/>
        <v>1</v>
      </c>
      <c r="BK27">
        <f>IF($C27="","",IFERROR(VLOOKUP($C27,Mar!$B:$Z,19,FALSE),0))</f>
        <v>0</v>
      </c>
      <c r="BL27" s="11">
        <f t="shared" si="29"/>
        <v>1</v>
      </c>
      <c r="BM27">
        <f>IF($C27="","",IFERROR(VLOOKUP($C27,Mar!$B:$Z,20,FALSE),0))</f>
        <v>1</v>
      </c>
      <c r="BN27" s="10">
        <f t="shared" si="30"/>
        <v>2</v>
      </c>
      <c r="BO27" s="6">
        <f>IF($C27="","",IFERROR(VLOOKUP($C27,'Apr &amp; May'!$B:$Z,16,FALSE),0))</f>
        <v>0</v>
      </c>
      <c r="BP27">
        <f>IF($C27="","",IFERROR(VLOOKUP($C27,'Apr &amp; May'!$B:$Z,17,FALSE),0))</f>
        <v>0</v>
      </c>
      <c r="BQ27" s="11">
        <f t="shared" si="31"/>
        <v>0</v>
      </c>
      <c r="BR27">
        <f>IF($C27="","",IFERROR(VLOOKUP($C27,'Apr &amp; May'!$B:$Z,19,FALSE),0))</f>
        <v>0</v>
      </c>
      <c r="BS27" s="11">
        <f t="shared" si="32"/>
        <v>0</v>
      </c>
      <c r="BT27">
        <f>IF($C27="","",IFERROR(VLOOKUP($C27,'Apr &amp; May'!$B:$Z,20,FALSE),0))</f>
        <v>0</v>
      </c>
      <c r="BU27" s="10">
        <f t="shared" si="33"/>
        <v>0</v>
      </c>
      <c r="BV27" s="6">
        <f>IF($C27="","",IFERROR(VLOOKUP($C27,Jun!$B:$Z,16,FALSE),0))</f>
        <v>0</v>
      </c>
      <c r="BW27">
        <f>IF($C27="","",IFERROR(VLOOKUP($C27,Jun!$B:$Z,17,FALSE),0))</f>
        <v>0</v>
      </c>
      <c r="BX27" s="11">
        <f t="shared" si="34"/>
        <v>0</v>
      </c>
      <c r="BY27">
        <f>IF($C27="","",IFERROR(VLOOKUP($C27,Jun!$B:$Z,19,FALSE),0))</f>
        <v>0</v>
      </c>
      <c r="BZ27" s="11">
        <f t="shared" si="35"/>
        <v>0</v>
      </c>
      <c r="CA27">
        <f>IF($C27="","",IFERROR(VLOOKUP($C27,Jun!$B:$Z,20,FALSE),0))</f>
        <v>0</v>
      </c>
      <c r="CB27" s="10">
        <f t="shared" si="36"/>
        <v>0</v>
      </c>
    </row>
    <row r="28" spans="1:80" x14ac:dyDescent="0.3">
      <c r="A28">
        <v>24</v>
      </c>
      <c r="B28" t="str">
        <f>IF(Namelist!A25="","",UPPER(Namelist!A25))</f>
        <v>AVERY ZHI XUAN WONG</v>
      </c>
      <c r="C28" t="str">
        <f>IF(Namelist!B25="","",UPPER(Namelist!B25))</f>
        <v>NUSSTU\E1032443</v>
      </c>
      <c r="D28" s="6">
        <f t="shared" si="3"/>
        <v>0</v>
      </c>
      <c r="E28">
        <f t="shared" si="4"/>
        <v>0</v>
      </c>
      <c r="F28" s="11">
        <f t="shared" si="5"/>
        <v>0</v>
      </c>
      <c r="G28">
        <f t="shared" si="6"/>
        <v>0</v>
      </c>
      <c r="H28" s="11">
        <f t="shared" si="7"/>
        <v>0</v>
      </c>
      <c r="I28">
        <f t="shared" si="8"/>
        <v>2</v>
      </c>
      <c r="J28" s="10">
        <f t="shared" si="9"/>
        <v>2</v>
      </c>
      <c r="K28" s="6">
        <f>IF($C28="","",IFERROR(VLOOKUP($C28,Aug!$B:$Z,16,FALSE),0))</f>
        <v>0</v>
      </c>
      <c r="L28">
        <f>IF($C28="","",IFERROR(VLOOKUP($C28,Aug!$B:$Z,17,FALSE),0))</f>
        <v>0</v>
      </c>
      <c r="M28" s="11">
        <f t="shared" si="10"/>
        <v>0</v>
      </c>
      <c r="N28">
        <f>IF($C28="","",IFERROR(VLOOKUP($C28,Aug!$B:$Z,19,FALSE),0))</f>
        <v>0</v>
      </c>
      <c r="O28" s="11">
        <f t="shared" si="11"/>
        <v>0</v>
      </c>
      <c r="P28">
        <f>IF($C28="","",IFERROR(VLOOKUP($C28,Aug!$B:$Z,20,FALSE),0))</f>
        <v>0</v>
      </c>
      <c r="Q28" s="10">
        <f t="shared" si="12"/>
        <v>0</v>
      </c>
      <c r="R28" s="6">
        <f>IF($C28="","",IFERROR(VLOOKUP($C28,Sep!$B:$Z,16,FALSE),0))</f>
        <v>0</v>
      </c>
      <c r="S28">
        <f>IF($C28="","",IFERROR(VLOOKUP($C28,Sep!$B:$Z,17,FALSE),0))</f>
        <v>0</v>
      </c>
      <c r="T28" s="11">
        <f t="shared" si="13"/>
        <v>0</v>
      </c>
      <c r="U28">
        <f>IF($C28="","",IFERROR(VLOOKUP($C28,Sep!$B:$Z,19,FALSE),0))</f>
        <v>0</v>
      </c>
      <c r="V28" s="11">
        <f t="shared" si="14"/>
        <v>0</v>
      </c>
      <c r="W28">
        <f>IF($C28="","",IFERROR(VLOOKUP($C28,Sep!$B:$Z,20,FALSE),0))</f>
        <v>0</v>
      </c>
      <c r="X28" s="10">
        <f t="shared" si="15"/>
        <v>0</v>
      </c>
      <c r="Y28" s="6">
        <f>IF($C28="","",IFERROR(VLOOKUP($C28,'Oct &amp; Nov'!$B:$Z,16,FALSE),0))</f>
        <v>0</v>
      </c>
      <c r="Z28">
        <f>IF($C28="","",IFERROR(VLOOKUP($C28,'Oct &amp; Nov'!$B:$Z,17,FALSE),0))</f>
        <v>0</v>
      </c>
      <c r="AA28" s="11">
        <f t="shared" si="16"/>
        <v>0</v>
      </c>
      <c r="AB28">
        <f>IF($C28="","",IFERROR(VLOOKUP($C28,'Oct &amp; Nov'!$B:$Z,19,FALSE),0))</f>
        <v>0</v>
      </c>
      <c r="AC28" s="11">
        <f t="shared" si="17"/>
        <v>0</v>
      </c>
      <c r="AD28">
        <f>IF($C28="","",IFERROR(VLOOKUP($C28,'Oct &amp; Nov'!$B:$Z,20,FALSE),0))</f>
        <v>2</v>
      </c>
      <c r="AE28" s="10">
        <f t="shared" si="18"/>
        <v>2</v>
      </c>
      <c r="AJ28" s="11"/>
      <c r="AM28" s="6">
        <f>IF($C28="","",IFERROR(VLOOKUP($C28,Dec!$B:$Z,16,FALSE),0))</f>
        <v>0</v>
      </c>
      <c r="AN28">
        <f>IF($C28="","",IFERROR(VLOOKUP($C28,Dec!$B:$Z,17,FALSE),0))</f>
        <v>0</v>
      </c>
      <c r="AO28" s="11">
        <f t="shared" si="19"/>
        <v>0</v>
      </c>
      <c r="AP28">
        <f>IF($C28="","",IFERROR(VLOOKUP($C28,Dec!$B:$Z,19,FALSE),0))</f>
        <v>0</v>
      </c>
      <c r="AQ28" s="11">
        <f t="shared" si="20"/>
        <v>0</v>
      </c>
      <c r="AR28">
        <f>IF($C28="","",IFERROR(VLOOKUP($C28,Dec!$B:$Z,20,FALSE),0))</f>
        <v>0</v>
      </c>
      <c r="AS28" s="10">
        <f t="shared" si="21"/>
        <v>0</v>
      </c>
      <c r="AT28" s="6">
        <f>IF($C28="","",IFERROR(VLOOKUP($C28,Jan!$B:$Z,16,FALSE),0))</f>
        <v>0</v>
      </c>
      <c r="AU28">
        <f>IF($C28="","",IFERROR(VLOOKUP($C28,Jan!$B:$Z,17,FALSE),0))</f>
        <v>0</v>
      </c>
      <c r="AV28" s="11">
        <f t="shared" si="22"/>
        <v>0</v>
      </c>
      <c r="AW28">
        <f>IF($C28="","",IFERROR(VLOOKUP($C28,Jan!$B:$Z,19,FALSE),0))</f>
        <v>0</v>
      </c>
      <c r="AX28" s="11">
        <f t="shared" si="23"/>
        <v>0</v>
      </c>
      <c r="AY28">
        <f>IF($C28="","",IFERROR(VLOOKUP($C28,Jan!$B:$Z,20,FALSE),0))</f>
        <v>0</v>
      </c>
      <c r="AZ28" s="10">
        <f t="shared" si="24"/>
        <v>0</v>
      </c>
      <c r="BA28" s="6">
        <f>IF($C28="","",IFERROR(VLOOKUP($C28,Feb!$B:$Z,16,FALSE),0))</f>
        <v>0</v>
      </c>
      <c r="BB28">
        <f>IF($C28="","",IFERROR(VLOOKUP($C28,Feb!$B:$Z,17,FALSE),0))</f>
        <v>0</v>
      </c>
      <c r="BC28" s="11">
        <f t="shared" si="25"/>
        <v>0</v>
      </c>
      <c r="BD28">
        <f>IF($C28="","",IFERROR(VLOOKUP($C28,Feb!$B:$Z,19,FALSE),0))</f>
        <v>0</v>
      </c>
      <c r="BE28" s="11">
        <f t="shared" si="26"/>
        <v>0</v>
      </c>
      <c r="BF28">
        <f>IF($C28="","",IFERROR(VLOOKUP($C28,Feb!$B:$Z,20,FALSE),0))</f>
        <v>0</v>
      </c>
      <c r="BG28" s="10">
        <f t="shared" si="27"/>
        <v>0</v>
      </c>
      <c r="BH28" s="6">
        <f>IF($C28="","",IFERROR(VLOOKUP($C28,Mar!$B:$Z,16,FALSE),0))</f>
        <v>0</v>
      </c>
      <c r="BI28">
        <f>IF($C28="","",IFERROR(VLOOKUP($C28,Mar!$B:$Z,17,FALSE),0))</f>
        <v>0</v>
      </c>
      <c r="BJ28" s="11">
        <f t="shared" si="28"/>
        <v>0</v>
      </c>
      <c r="BK28">
        <f>IF($C28="","",IFERROR(VLOOKUP($C28,Mar!$B:$Z,19,FALSE),0))</f>
        <v>0</v>
      </c>
      <c r="BL28" s="11">
        <f t="shared" si="29"/>
        <v>0</v>
      </c>
      <c r="BM28">
        <f>IF($C28="","",IFERROR(VLOOKUP($C28,Mar!$B:$Z,20,FALSE),0))</f>
        <v>0</v>
      </c>
      <c r="BN28" s="10">
        <f t="shared" si="30"/>
        <v>0</v>
      </c>
      <c r="BO28" s="6">
        <f>IF($C28="","",IFERROR(VLOOKUP($C28,'Apr &amp; May'!$B:$Z,16,FALSE),0))</f>
        <v>0</v>
      </c>
      <c r="BP28">
        <f>IF($C28="","",IFERROR(VLOOKUP($C28,'Apr &amp; May'!$B:$Z,17,FALSE),0))</f>
        <v>0</v>
      </c>
      <c r="BQ28" s="11">
        <f t="shared" si="31"/>
        <v>0</v>
      </c>
      <c r="BR28">
        <f>IF($C28="","",IFERROR(VLOOKUP($C28,'Apr &amp; May'!$B:$Z,19,FALSE),0))</f>
        <v>0</v>
      </c>
      <c r="BS28" s="11">
        <f t="shared" si="32"/>
        <v>0</v>
      </c>
      <c r="BT28">
        <f>IF($C28="","",IFERROR(VLOOKUP($C28,'Apr &amp; May'!$B:$Z,20,FALSE),0))</f>
        <v>0</v>
      </c>
      <c r="BU28" s="10">
        <f t="shared" si="33"/>
        <v>0</v>
      </c>
      <c r="BV28" s="6">
        <f>IF($C28="","",IFERROR(VLOOKUP($C28,Jun!$B:$Z,16,FALSE),0))</f>
        <v>0</v>
      </c>
      <c r="BW28">
        <f>IF($C28="","",IFERROR(VLOOKUP($C28,Jun!$B:$Z,17,FALSE),0))</f>
        <v>0</v>
      </c>
      <c r="BX28" s="11">
        <f t="shared" si="34"/>
        <v>0</v>
      </c>
      <c r="BY28">
        <f>IF($C28="","",IFERROR(VLOOKUP($C28,Jun!$B:$Z,19,FALSE),0))</f>
        <v>0</v>
      </c>
      <c r="BZ28" s="11">
        <f t="shared" si="35"/>
        <v>0</v>
      </c>
      <c r="CA28">
        <f>IF($C28="","",IFERROR(VLOOKUP($C28,Jun!$B:$Z,20,FALSE),0))</f>
        <v>0</v>
      </c>
      <c r="CB28" s="10">
        <f t="shared" si="36"/>
        <v>0</v>
      </c>
    </row>
    <row r="29" spans="1:80" x14ac:dyDescent="0.3">
      <c r="A29">
        <v>25</v>
      </c>
      <c r="B29" t="str">
        <f>IF(Namelist!A26="","",UPPER(Namelist!A26))</f>
        <v>AVRIL GUOK</v>
      </c>
      <c r="C29" t="str">
        <f>IF(Namelist!B26="","",UPPER(Namelist!B26))</f>
        <v>NUSSTU\E1036297</v>
      </c>
      <c r="D29" s="6">
        <f t="shared" si="3"/>
        <v>7</v>
      </c>
      <c r="E29">
        <f t="shared" si="4"/>
        <v>1</v>
      </c>
      <c r="F29" s="11">
        <f t="shared" si="5"/>
        <v>8</v>
      </c>
      <c r="G29">
        <f t="shared" si="6"/>
        <v>0</v>
      </c>
      <c r="H29" s="11">
        <f t="shared" si="7"/>
        <v>8</v>
      </c>
      <c r="I29">
        <f t="shared" si="8"/>
        <v>5</v>
      </c>
      <c r="J29" s="10">
        <f t="shared" si="9"/>
        <v>13</v>
      </c>
      <c r="K29" s="6">
        <f>IF($C29="","",IFERROR(VLOOKUP($C29,Aug!$B:$Z,16,FALSE),0))</f>
        <v>4</v>
      </c>
      <c r="L29">
        <f>IF($C29="","",IFERROR(VLOOKUP($C29,Aug!$B:$Z,17,FALSE),0))</f>
        <v>1</v>
      </c>
      <c r="M29" s="11">
        <f t="shared" si="10"/>
        <v>5</v>
      </c>
      <c r="N29">
        <f>IF($C29="","",IFERROR(VLOOKUP($C29,Aug!$B:$Z,19,FALSE),0))</f>
        <v>0</v>
      </c>
      <c r="O29" s="11">
        <f t="shared" si="11"/>
        <v>5</v>
      </c>
      <c r="P29">
        <f>IF($C29="","",IFERROR(VLOOKUP($C29,Aug!$B:$Z,20,FALSE),0))</f>
        <v>0</v>
      </c>
      <c r="Q29" s="10">
        <f t="shared" si="12"/>
        <v>5</v>
      </c>
      <c r="R29" s="6">
        <f>IF($C29="","",IFERROR(VLOOKUP($C29,Sep!$B:$Z,16,FALSE),0))</f>
        <v>1</v>
      </c>
      <c r="S29">
        <f>IF($C29="","",IFERROR(VLOOKUP($C29,Sep!$B:$Z,17,FALSE),0))</f>
        <v>0</v>
      </c>
      <c r="T29" s="11">
        <f t="shared" si="13"/>
        <v>1</v>
      </c>
      <c r="U29">
        <f>IF($C29="","",IFERROR(VLOOKUP($C29,Sep!$B:$Z,19,FALSE),0))</f>
        <v>0</v>
      </c>
      <c r="V29" s="11">
        <f t="shared" si="14"/>
        <v>1</v>
      </c>
      <c r="W29">
        <f>IF($C29="","",IFERROR(VLOOKUP($C29,Sep!$B:$Z,20,FALSE),0))</f>
        <v>2</v>
      </c>
      <c r="X29" s="10">
        <f t="shared" si="15"/>
        <v>3</v>
      </c>
      <c r="Y29" s="6">
        <f>IF($C29="","",IFERROR(VLOOKUP($C29,'Oct &amp; Nov'!$B:$Z,16,FALSE),0))</f>
        <v>2</v>
      </c>
      <c r="Z29">
        <f>IF($C29="","",IFERROR(VLOOKUP($C29,'Oct &amp; Nov'!$B:$Z,17,FALSE),0))</f>
        <v>0</v>
      </c>
      <c r="AA29" s="11">
        <f t="shared" si="16"/>
        <v>2</v>
      </c>
      <c r="AB29">
        <f>IF($C29="","",IFERROR(VLOOKUP($C29,'Oct &amp; Nov'!$B:$Z,19,FALSE),0))</f>
        <v>0</v>
      </c>
      <c r="AC29" s="11">
        <f t="shared" si="17"/>
        <v>2</v>
      </c>
      <c r="AD29">
        <f>IF($C29="","",IFERROR(VLOOKUP($C29,'Oct &amp; Nov'!$B:$Z,20,FALSE),0))</f>
        <v>0</v>
      </c>
      <c r="AE29" s="10">
        <f t="shared" si="18"/>
        <v>2</v>
      </c>
      <c r="AJ29" s="11"/>
      <c r="AM29" s="6">
        <f>IF($C29="","",IFERROR(VLOOKUP($C29,Dec!$B:$Z,16,FALSE),0))</f>
        <v>0</v>
      </c>
      <c r="AN29">
        <f>IF($C29="","",IFERROR(VLOOKUP($C29,Dec!$B:$Z,17,FALSE),0))</f>
        <v>0</v>
      </c>
      <c r="AO29" s="11">
        <f t="shared" si="19"/>
        <v>0</v>
      </c>
      <c r="AP29">
        <f>IF($C29="","",IFERROR(VLOOKUP($C29,Dec!$B:$Z,19,FALSE),0))</f>
        <v>0</v>
      </c>
      <c r="AQ29" s="11">
        <f t="shared" si="20"/>
        <v>0</v>
      </c>
      <c r="AR29">
        <f>IF($C29="","",IFERROR(VLOOKUP($C29,Dec!$B:$Z,20,FALSE),0))</f>
        <v>1</v>
      </c>
      <c r="AS29" s="10">
        <f t="shared" si="21"/>
        <v>1</v>
      </c>
      <c r="AT29" s="6">
        <f>IF($C29="","",IFERROR(VLOOKUP($C29,Jan!$B:$Z,16,FALSE),0))</f>
        <v>0</v>
      </c>
      <c r="AU29">
        <f>IF($C29="","",IFERROR(VLOOKUP($C29,Jan!$B:$Z,17,FALSE),0))</f>
        <v>0</v>
      </c>
      <c r="AV29" s="11">
        <f t="shared" si="22"/>
        <v>0</v>
      </c>
      <c r="AW29">
        <f>IF($C29="","",IFERROR(VLOOKUP($C29,Jan!$B:$Z,19,FALSE),0))</f>
        <v>0</v>
      </c>
      <c r="AX29" s="11">
        <f t="shared" si="23"/>
        <v>0</v>
      </c>
      <c r="AY29">
        <f>IF($C29="","",IFERROR(VLOOKUP($C29,Jan!$B:$Z,20,FALSE),0))</f>
        <v>0</v>
      </c>
      <c r="AZ29" s="10">
        <f t="shared" si="24"/>
        <v>0</v>
      </c>
      <c r="BA29" s="6">
        <f>IF($C29="","",IFERROR(VLOOKUP($C29,Feb!$B:$Z,16,FALSE),0))</f>
        <v>0</v>
      </c>
      <c r="BB29">
        <f>IF($C29="","",IFERROR(VLOOKUP($C29,Feb!$B:$Z,17,FALSE),0))</f>
        <v>0</v>
      </c>
      <c r="BC29" s="11">
        <f t="shared" si="25"/>
        <v>0</v>
      </c>
      <c r="BD29">
        <f>IF($C29="","",IFERROR(VLOOKUP($C29,Feb!$B:$Z,19,FALSE),0))</f>
        <v>0</v>
      </c>
      <c r="BE29" s="11">
        <f t="shared" si="26"/>
        <v>0</v>
      </c>
      <c r="BF29">
        <f>IF($C29="","",IFERROR(VLOOKUP($C29,Feb!$B:$Z,20,FALSE),0))</f>
        <v>2</v>
      </c>
      <c r="BG29" s="10">
        <f t="shared" si="27"/>
        <v>2</v>
      </c>
      <c r="BH29" s="6">
        <f>IF($C29="","",IFERROR(VLOOKUP($C29,Mar!$B:$Z,16,FALSE),0))</f>
        <v>0</v>
      </c>
      <c r="BI29">
        <f>IF($C29="","",IFERROR(VLOOKUP($C29,Mar!$B:$Z,17,FALSE),0))</f>
        <v>0</v>
      </c>
      <c r="BJ29" s="11">
        <f t="shared" si="28"/>
        <v>0</v>
      </c>
      <c r="BK29">
        <f>IF($C29="","",IFERROR(VLOOKUP($C29,Mar!$B:$Z,19,FALSE),0))</f>
        <v>0</v>
      </c>
      <c r="BL29" s="11">
        <f t="shared" si="29"/>
        <v>0</v>
      </c>
      <c r="BM29">
        <f>IF($C29="","",IFERROR(VLOOKUP($C29,Mar!$B:$Z,20,FALSE),0))</f>
        <v>0</v>
      </c>
      <c r="BN29" s="10">
        <f t="shared" si="30"/>
        <v>0</v>
      </c>
      <c r="BO29" s="6">
        <f>IF($C29="","",IFERROR(VLOOKUP($C29,'Apr &amp; May'!$B:$Z,16,FALSE),0))</f>
        <v>0</v>
      </c>
      <c r="BP29">
        <f>IF($C29="","",IFERROR(VLOOKUP($C29,'Apr &amp; May'!$B:$Z,17,FALSE),0))</f>
        <v>0</v>
      </c>
      <c r="BQ29" s="11">
        <f t="shared" si="31"/>
        <v>0</v>
      </c>
      <c r="BR29">
        <f>IF($C29="","",IFERROR(VLOOKUP($C29,'Apr &amp; May'!$B:$Z,19,FALSE),0))</f>
        <v>0</v>
      </c>
      <c r="BS29" s="11">
        <f t="shared" si="32"/>
        <v>0</v>
      </c>
      <c r="BT29">
        <f>IF($C29="","",IFERROR(VLOOKUP($C29,'Apr &amp; May'!$B:$Z,20,FALSE),0))</f>
        <v>0</v>
      </c>
      <c r="BU29" s="10">
        <f t="shared" si="33"/>
        <v>0</v>
      </c>
      <c r="BV29" s="6">
        <f>IF($C29="","",IFERROR(VLOOKUP($C29,Jun!$B:$Z,16,FALSE),0))</f>
        <v>0</v>
      </c>
      <c r="BW29">
        <f>IF($C29="","",IFERROR(VLOOKUP($C29,Jun!$B:$Z,17,FALSE),0))</f>
        <v>0</v>
      </c>
      <c r="BX29" s="11">
        <f t="shared" si="34"/>
        <v>0</v>
      </c>
      <c r="BY29">
        <f>IF($C29="","",IFERROR(VLOOKUP($C29,Jun!$B:$Z,19,FALSE),0))</f>
        <v>0</v>
      </c>
      <c r="BZ29" s="11">
        <f t="shared" si="35"/>
        <v>0</v>
      </c>
      <c r="CA29">
        <f>IF($C29="","",IFERROR(VLOOKUP($C29,Jun!$B:$Z,20,FALSE),0))</f>
        <v>0</v>
      </c>
      <c r="CB29" s="10">
        <f t="shared" si="36"/>
        <v>0</v>
      </c>
    </row>
    <row r="30" spans="1:80" x14ac:dyDescent="0.3">
      <c r="A30">
        <v>26</v>
      </c>
      <c r="B30" t="str">
        <f>IF(Namelist!A27="","",UPPER(Namelist!A27))</f>
        <v>AZARIAH CA LEB WA</v>
      </c>
      <c r="C30" t="str">
        <f>IF(Namelist!B27="","",UPPER(Namelist!B27))</f>
        <v>NUSSTU\E1062162</v>
      </c>
      <c r="D30" s="6">
        <f t="shared" si="3"/>
        <v>8</v>
      </c>
      <c r="E30">
        <f t="shared" si="4"/>
        <v>0</v>
      </c>
      <c r="F30" s="11">
        <f t="shared" si="5"/>
        <v>8</v>
      </c>
      <c r="G30">
        <f t="shared" si="6"/>
        <v>0</v>
      </c>
      <c r="H30" s="11">
        <f t="shared" si="7"/>
        <v>8</v>
      </c>
      <c r="I30">
        <f t="shared" si="8"/>
        <v>1</v>
      </c>
      <c r="J30" s="10">
        <f t="shared" si="9"/>
        <v>9</v>
      </c>
      <c r="K30" s="6">
        <f>IF($C30="","",IFERROR(VLOOKUP($C30,Aug!$B:$Z,16,FALSE),0))</f>
        <v>0</v>
      </c>
      <c r="L30">
        <f>IF($C30="","",IFERROR(VLOOKUP($C30,Aug!$B:$Z,17,FALSE),0))</f>
        <v>0</v>
      </c>
      <c r="M30" s="11">
        <f t="shared" si="10"/>
        <v>0</v>
      </c>
      <c r="N30">
        <f>IF($C30="","",IFERROR(VLOOKUP($C30,Aug!$B:$Z,19,FALSE),0))</f>
        <v>0</v>
      </c>
      <c r="O30" s="11">
        <f t="shared" si="11"/>
        <v>0</v>
      </c>
      <c r="P30">
        <f>IF($C30="","",IFERROR(VLOOKUP($C30,Aug!$B:$Z,20,FALSE),0))</f>
        <v>0</v>
      </c>
      <c r="Q30" s="10">
        <f t="shared" si="12"/>
        <v>0</v>
      </c>
      <c r="R30" s="6">
        <f>IF($C30="","",IFERROR(VLOOKUP($C30,Sep!$B:$Z,16,FALSE),0))</f>
        <v>0</v>
      </c>
      <c r="S30">
        <f>IF($C30="","",IFERROR(VLOOKUP($C30,Sep!$B:$Z,17,FALSE),0))</f>
        <v>0</v>
      </c>
      <c r="T30" s="11">
        <f t="shared" si="13"/>
        <v>0</v>
      </c>
      <c r="U30">
        <f>IF($C30="","",IFERROR(VLOOKUP($C30,Sep!$B:$Z,19,FALSE),0))</f>
        <v>0</v>
      </c>
      <c r="V30" s="11">
        <f t="shared" si="14"/>
        <v>0</v>
      </c>
      <c r="W30">
        <f>IF($C30="","",IFERROR(VLOOKUP($C30,Sep!$B:$Z,20,FALSE),0))</f>
        <v>0</v>
      </c>
      <c r="X30" s="10">
        <f t="shared" si="15"/>
        <v>0</v>
      </c>
      <c r="Y30" s="6">
        <f>IF($C30="","",IFERROR(VLOOKUP($C30,'Oct &amp; Nov'!$B:$Z,16,FALSE),0))</f>
        <v>0</v>
      </c>
      <c r="Z30">
        <f>IF($C30="","",IFERROR(VLOOKUP($C30,'Oct &amp; Nov'!$B:$Z,17,FALSE),0))</f>
        <v>0</v>
      </c>
      <c r="AA30" s="11">
        <f t="shared" si="16"/>
        <v>0</v>
      </c>
      <c r="AB30">
        <f>IF($C30="","",IFERROR(VLOOKUP($C30,'Oct &amp; Nov'!$B:$Z,19,FALSE),0))</f>
        <v>0</v>
      </c>
      <c r="AC30" s="11">
        <f t="shared" si="17"/>
        <v>0</v>
      </c>
      <c r="AD30">
        <f>IF($C30="","",IFERROR(VLOOKUP($C30,'Oct &amp; Nov'!$B:$Z,20,FALSE),0))</f>
        <v>0</v>
      </c>
      <c r="AE30" s="10">
        <f t="shared" si="18"/>
        <v>0</v>
      </c>
      <c r="AJ30" s="11"/>
      <c r="AM30" s="6">
        <f>IF($C30="","",IFERROR(VLOOKUP($C30,Dec!$B:$Z,16,FALSE),0))</f>
        <v>0</v>
      </c>
      <c r="AN30">
        <f>IF($C30="","",IFERROR(VLOOKUP($C30,Dec!$B:$Z,17,FALSE),0))</f>
        <v>0</v>
      </c>
      <c r="AO30" s="11">
        <f t="shared" si="19"/>
        <v>0</v>
      </c>
      <c r="AP30">
        <f>IF($C30="","",IFERROR(VLOOKUP($C30,Dec!$B:$Z,19,FALSE),0))</f>
        <v>0</v>
      </c>
      <c r="AQ30" s="11">
        <f t="shared" si="20"/>
        <v>0</v>
      </c>
      <c r="AR30">
        <f>IF($C30="","",IFERROR(VLOOKUP($C30,Dec!$B:$Z,20,FALSE),0))</f>
        <v>0</v>
      </c>
      <c r="AS30" s="10">
        <f t="shared" si="21"/>
        <v>0</v>
      </c>
      <c r="AT30" s="6">
        <f>IF($C30="","",IFERROR(VLOOKUP($C30,Jan!$B:$Z,16,FALSE),0))</f>
        <v>0</v>
      </c>
      <c r="AU30">
        <f>IF($C30="","",IFERROR(VLOOKUP($C30,Jan!$B:$Z,17,FALSE),0))</f>
        <v>0</v>
      </c>
      <c r="AV30" s="11">
        <f t="shared" si="22"/>
        <v>0</v>
      </c>
      <c r="AW30">
        <f>IF($C30="","",IFERROR(VLOOKUP($C30,Jan!$B:$Z,19,FALSE),0))</f>
        <v>0</v>
      </c>
      <c r="AX30" s="11">
        <f t="shared" si="23"/>
        <v>0</v>
      </c>
      <c r="AY30">
        <f>IF($C30="","",IFERROR(VLOOKUP($C30,Jan!$B:$Z,20,FALSE),0))</f>
        <v>0</v>
      </c>
      <c r="AZ30" s="10">
        <f t="shared" si="24"/>
        <v>0</v>
      </c>
      <c r="BA30" s="6">
        <f>IF($C30="","",IFERROR(VLOOKUP($C30,Feb!$B:$Z,16,FALSE),0))</f>
        <v>2</v>
      </c>
      <c r="BB30">
        <f>IF($C30="","",IFERROR(VLOOKUP($C30,Feb!$B:$Z,17,FALSE),0))</f>
        <v>0</v>
      </c>
      <c r="BC30" s="11">
        <f t="shared" si="25"/>
        <v>2</v>
      </c>
      <c r="BD30">
        <f>IF($C30="","",IFERROR(VLOOKUP($C30,Feb!$B:$Z,19,FALSE),0))</f>
        <v>0</v>
      </c>
      <c r="BE30" s="11">
        <f t="shared" si="26"/>
        <v>2</v>
      </c>
      <c r="BF30">
        <f>IF($C30="","",IFERROR(VLOOKUP($C30,Feb!$B:$Z,20,FALSE),0))</f>
        <v>0</v>
      </c>
      <c r="BG30" s="10">
        <f t="shared" si="27"/>
        <v>2</v>
      </c>
      <c r="BH30" s="6">
        <f>IF($C30="","",IFERROR(VLOOKUP($C30,Mar!$B:$Z,16,FALSE),0))</f>
        <v>4</v>
      </c>
      <c r="BI30">
        <f>IF($C30="","",IFERROR(VLOOKUP($C30,Mar!$B:$Z,17,FALSE),0))</f>
        <v>0</v>
      </c>
      <c r="BJ30" s="11">
        <f t="shared" si="28"/>
        <v>4</v>
      </c>
      <c r="BK30">
        <f>IF($C30="","",IFERROR(VLOOKUP($C30,Mar!$B:$Z,19,FALSE),0))</f>
        <v>0</v>
      </c>
      <c r="BL30" s="11">
        <f t="shared" si="29"/>
        <v>4</v>
      </c>
      <c r="BM30">
        <f>IF($C30="","",IFERROR(VLOOKUP($C30,Mar!$B:$Z,20,FALSE),0))</f>
        <v>0</v>
      </c>
      <c r="BN30" s="10">
        <f t="shared" si="30"/>
        <v>4</v>
      </c>
      <c r="BO30" s="6">
        <f>IF($C30="","",IFERROR(VLOOKUP($C30,'Apr &amp; May'!$B:$Z,16,FALSE),0))</f>
        <v>2</v>
      </c>
      <c r="BP30">
        <f>IF($C30="","",IFERROR(VLOOKUP($C30,'Apr &amp; May'!$B:$Z,17,FALSE),0))</f>
        <v>0</v>
      </c>
      <c r="BQ30" s="11">
        <f t="shared" si="31"/>
        <v>2</v>
      </c>
      <c r="BR30">
        <f>IF($C30="","",IFERROR(VLOOKUP($C30,'Apr &amp; May'!$B:$Z,19,FALSE),0))</f>
        <v>0</v>
      </c>
      <c r="BS30" s="11">
        <f t="shared" si="32"/>
        <v>2</v>
      </c>
      <c r="BT30">
        <f>IF($C30="","",IFERROR(VLOOKUP($C30,'Apr &amp; May'!$B:$Z,20,FALSE),0))</f>
        <v>1</v>
      </c>
      <c r="BU30" s="10">
        <f t="shared" si="33"/>
        <v>3</v>
      </c>
      <c r="BV30" s="6">
        <f>IF($C30="","",IFERROR(VLOOKUP($C30,Jun!$B:$Z,16,FALSE),0))</f>
        <v>0</v>
      </c>
      <c r="BW30">
        <f>IF($C30="","",IFERROR(VLOOKUP($C30,Jun!$B:$Z,17,FALSE),0))</f>
        <v>0</v>
      </c>
      <c r="BX30" s="11">
        <f t="shared" si="34"/>
        <v>0</v>
      </c>
      <c r="BY30">
        <f>IF($C30="","",IFERROR(VLOOKUP($C30,Jun!$B:$Z,19,FALSE),0))</f>
        <v>0</v>
      </c>
      <c r="BZ30" s="11">
        <f t="shared" si="35"/>
        <v>0</v>
      </c>
      <c r="CA30">
        <f>IF($C30="","",IFERROR(VLOOKUP($C30,Jun!$B:$Z,20,FALSE),0))</f>
        <v>0</v>
      </c>
      <c r="CB30" s="10">
        <f t="shared" si="36"/>
        <v>0</v>
      </c>
    </row>
    <row r="31" spans="1:80" x14ac:dyDescent="0.3">
      <c r="A31">
        <v>27</v>
      </c>
      <c r="B31" t="str">
        <f>IF(Namelist!A28="","",UPPER(Namelist!A28))</f>
        <v>BELLE KOH</v>
      </c>
      <c r="C31" t="str">
        <f>IF(Namelist!B28="","",UPPER(Namelist!B28))</f>
        <v>NUSSTU\E0773392</v>
      </c>
      <c r="D31" s="6">
        <f t="shared" si="3"/>
        <v>0</v>
      </c>
      <c r="E31">
        <f t="shared" si="4"/>
        <v>0</v>
      </c>
      <c r="F31" s="11">
        <f t="shared" si="5"/>
        <v>0</v>
      </c>
      <c r="G31">
        <f t="shared" si="6"/>
        <v>1</v>
      </c>
      <c r="H31" s="11">
        <f t="shared" si="7"/>
        <v>1</v>
      </c>
      <c r="I31">
        <f t="shared" si="8"/>
        <v>2</v>
      </c>
      <c r="J31" s="10">
        <f t="shared" si="9"/>
        <v>3</v>
      </c>
      <c r="K31" s="6">
        <f>IF($C31="","",IFERROR(VLOOKUP($C31,Aug!$B:$Z,16,FALSE),0))</f>
        <v>0</v>
      </c>
      <c r="L31">
        <f>IF($C31="","",IFERROR(VLOOKUP($C31,Aug!$B:$Z,17,FALSE),0))</f>
        <v>0</v>
      </c>
      <c r="M31" s="11">
        <f t="shared" si="10"/>
        <v>0</v>
      </c>
      <c r="N31">
        <f>IF($C31="","",IFERROR(VLOOKUP($C31,Aug!$B:$Z,19,FALSE),0))</f>
        <v>0</v>
      </c>
      <c r="O31" s="11">
        <f t="shared" si="11"/>
        <v>0</v>
      </c>
      <c r="P31">
        <f>IF($C31="","",IFERROR(VLOOKUP($C31,Aug!$B:$Z,20,FALSE),0))</f>
        <v>0</v>
      </c>
      <c r="Q31" s="10">
        <f t="shared" si="12"/>
        <v>0</v>
      </c>
      <c r="R31" s="6">
        <f>IF($C31="","",IFERROR(VLOOKUP($C31,Sep!$B:$Z,16,FALSE),0))</f>
        <v>0</v>
      </c>
      <c r="S31">
        <f>IF($C31="","",IFERROR(VLOOKUP($C31,Sep!$B:$Z,17,FALSE),0))</f>
        <v>0</v>
      </c>
      <c r="T31" s="11">
        <f t="shared" si="13"/>
        <v>0</v>
      </c>
      <c r="U31">
        <f>IF($C31="","",IFERROR(VLOOKUP($C31,Sep!$B:$Z,19,FALSE),0))</f>
        <v>0</v>
      </c>
      <c r="V31" s="11">
        <f t="shared" si="14"/>
        <v>0</v>
      </c>
      <c r="W31">
        <f>IF($C31="","",IFERROR(VLOOKUP($C31,Sep!$B:$Z,20,FALSE),0))</f>
        <v>0</v>
      </c>
      <c r="X31" s="10">
        <f t="shared" si="15"/>
        <v>0</v>
      </c>
      <c r="Y31" s="6">
        <f>IF($C31="","",IFERROR(VLOOKUP($C31,'Oct &amp; Nov'!$B:$Z,16,FALSE),0))</f>
        <v>0</v>
      </c>
      <c r="Z31">
        <f>IF($C31="","",IFERROR(VLOOKUP($C31,'Oct &amp; Nov'!$B:$Z,17,FALSE),0))</f>
        <v>0</v>
      </c>
      <c r="AA31" s="11">
        <f t="shared" si="16"/>
        <v>0</v>
      </c>
      <c r="AB31">
        <f>IF($C31="","",IFERROR(VLOOKUP($C31,'Oct &amp; Nov'!$B:$Z,19,FALSE),0))</f>
        <v>0</v>
      </c>
      <c r="AC31" s="11">
        <f t="shared" si="17"/>
        <v>0</v>
      </c>
      <c r="AD31">
        <f>IF($C31="","",IFERROR(VLOOKUP($C31,'Oct &amp; Nov'!$B:$Z,20,FALSE),0))</f>
        <v>0</v>
      </c>
      <c r="AE31" s="10">
        <f t="shared" si="18"/>
        <v>0</v>
      </c>
      <c r="AJ31" s="11"/>
      <c r="AM31" s="6">
        <f>IF($C31="","",IFERROR(VLOOKUP($C31,Dec!$B:$Z,16,FALSE),0))</f>
        <v>0</v>
      </c>
      <c r="AN31">
        <f>IF($C31="","",IFERROR(VLOOKUP($C31,Dec!$B:$Z,17,FALSE),0))</f>
        <v>0</v>
      </c>
      <c r="AO31" s="11">
        <f t="shared" si="19"/>
        <v>0</v>
      </c>
      <c r="AP31">
        <f>IF($C31="","",IFERROR(VLOOKUP($C31,Dec!$B:$Z,19,FALSE),0))</f>
        <v>0</v>
      </c>
      <c r="AQ31" s="11">
        <f t="shared" si="20"/>
        <v>0</v>
      </c>
      <c r="AR31">
        <f>IF($C31="","",IFERROR(VLOOKUP($C31,Dec!$B:$Z,20,FALSE),0))</f>
        <v>0</v>
      </c>
      <c r="AS31" s="10">
        <f t="shared" si="21"/>
        <v>0</v>
      </c>
      <c r="AT31" s="6">
        <f>IF($C31="","",IFERROR(VLOOKUP($C31,Jan!$B:$Z,16,FALSE),0))</f>
        <v>0</v>
      </c>
      <c r="AU31">
        <f>IF($C31="","",IFERROR(VLOOKUP($C31,Jan!$B:$Z,17,FALSE),0))</f>
        <v>0</v>
      </c>
      <c r="AV31" s="11">
        <f t="shared" si="22"/>
        <v>0</v>
      </c>
      <c r="AW31">
        <f>IF($C31="","",IFERROR(VLOOKUP($C31,Jan!$B:$Z,19,FALSE),0))</f>
        <v>0</v>
      </c>
      <c r="AX31" s="11">
        <f t="shared" si="23"/>
        <v>0</v>
      </c>
      <c r="AY31">
        <f>IF($C31="","",IFERROR(VLOOKUP($C31,Jan!$B:$Z,20,FALSE),0))</f>
        <v>0</v>
      </c>
      <c r="AZ31" s="10">
        <f t="shared" si="24"/>
        <v>0</v>
      </c>
      <c r="BA31" s="6">
        <f>IF($C31="","",IFERROR(VLOOKUP($C31,Feb!$B:$Z,16,FALSE),0))</f>
        <v>0</v>
      </c>
      <c r="BB31">
        <f>IF($C31="","",IFERROR(VLOOKUP($C31,Feb!$B:$Z,17,FALSE),0))</f>
        <v>0</v>
      </c>
      <c r="BC31" s="11">
        <f t="shared" si="25"/>
        <v>0</v>
      </c>
      <c r="BD31">
        <f>IF($C31="","",IFERROR(VLOOKUP($C31,Feb!$B:$Z,19,FALSE),0))</f>
        <v>0</v>
      </c>
      <c r="BE31" s="11">
        <f t="shared" si="26"/>
        <v>0</v>
      </c>
      <c r="BF31">
        <f>IF($C31="","",IFERROR(VLOOKUP($C31,Feb!$B:$Z,20,FALSE),0))</f>
        <v>0</v>
      </c>
      <c r="BG31" s="10">
        <f t="shared" si="27"/>
        <v>0</v>
      </c>
      <c r="BH31" s="6">
        <f>IF($C31="","",IFERROR(VLOOKUP($C31,Mar!$B:$Z,16,FALSE),0))</f>
        <v>0</v>
      </c>
      <c r="BI31">
        <f>IF($C31="","",IFERROR(VLOOKUP($C31,Mar!$B:$Z,17,FALSE),0))</f>
        <v>0</v>
      </c>
      <c r="BJ31" s="11">
        <f t="shared" si="28"/>
        <v>0</v>
      </c>
      <c r="BK31">
        <f>IF($C31="","",IFERROR(VLOOKUP($C31,Mar!$B:$Z,19,FALSE),0))</f>
        <v>1</v>
      </c>
      <c r="BL31" s="11">
        <f t="shared" si="29"/>
        <v>1</v>
      </c>
      <c r="BM31">
        <f>IF($C31="","",IFERROR(VLOOKUP($C31,Mar!$B:$Z,20,FALSE),0))</f>
        <v>2</v>
      </c>
      <c r="BN31" s="10">
        <f t="shared" si="30"/>
        <v>3</v>
      </c>
      <c r="BO31" s="6">
        <f>IF($C31="","",IFERROR(VLOOKUP($C31,'Apr &amp; May'!$B:$Z,16,FALSE),0))</f>
        <v>0</v>
      </c>
      <c r="BP31">
        <f>IF($C31="","",IFERROR(VLOOKUP($C31,'Apr &amp; May'!$B:$Z,17,FALSE),0))</f>
        <v>0</v>
      </c>
      <c r="BQ31" s="11">
        <f t="shared" si="31"/>
        <v>0</v>
      </c>
      <c r="BR31">
        <f>IF($C31="","",IFERROR(VLOOKUP($C31,'Apr &amp; May'!$B:$Z,19,FALSE),0))</f>
        <v>0</v>
      </c>
      <c r="BS31" s="11">
        <f t="shared" si="32"/>
        <v>0</v>
      </c>
      <c r="BT31">
        <f>IF($C31="","",IFERROR(VLOOKUP($C31,'Apr &amp; May'!$B:$Z,20,FALSE),0))</f>
        <v>0</v>
      </c>
      <c r="BU31" s="10">
        <f t="shared" si="33"/>
        <v>0</v>
      </c>
      <c r="BV31" s="6">
        <f>IF($C31="","",IFERROR(VLOOKUP($C31,Jun!$B:$Z,16,FALSE),0))</f>
        <v>0</v>
      </c>
      <c r="BW31">
        <f>IF($C31="","",IFERROR(VLOOKUP($C31,Jun!$B:$Z,17,FALSE),0))</f>
        <v>0</v>
      </c>
      <c r="BX31" s="11">
        <f t="shared" si="34"/>
        <v>0</v>
      </c>
      <c r="BY31">
        <f>IF($C31="","",IFERROR(VLOOKUP($C31,Jun!$B:$Z,19,FALSE),0))</f>
        <v>0</v>
      </c>
      <c r="BZ31" s="11">
        <f t="shared" si="35"/>
        <v>0</v>
      </c>
      <c r="CA31">
        <f>IF($C31="","",IFERROR(VLOOKUP($C31,Jun!$B:$Z,20,FALSE),0))</f>
        <v>0</v>
      </c>
      <c r="CB31" s="10">
        <f t="shared" si="36"/>
        <v>0</v>
      </c>
    </row>
    <row r="32" spans="1:80" x14ac:dyDescent="0.3">
      <c r="A32">
        <v>28</v>
      </c>
      <c r="B32" t="str">
        <f>IF(Namelist!A29="","",UPPER(Namelist!A29))</f>
        <v>BENJAMIN YEO</v>
      </c>
      <c r="C32" t="str">
        <f>IF(Namelist!B29="","",UPPER(Namelist!B29))</f>
        <v>NUSSTU\E0725638</v>
      </c>
      <c r="D32" s="6">
        <f t="shared" si="3"/>
        <v>3</v>
      </c>
      <c r="E32">
        <f t="shared" si="4"/>
        <v>0</v>
      </c>
      <c r="F32" s="11">
        <f t="shared" si="5"/>
        <v>3</v>
      </c>
      <c r="G32">
        <f t="shared" si="6"/>
        <v>0</v>
      </c>
      <c r="H32" s="11">
        <f t="shared" si="7"/>
        <v>3</v>
      </c>
      <c r="I32">
        <f t="shared" si="8"/>
        <v>1</v>
      </c>
      <c r="J32" s="10">
        <f t="shared" si="9"/>
        <v>4</v>
      </c>
      <c r="K32" s="6">
        <f>IF($C32="","",IFERROR(VLOOKUP($C32,Aug!$B:$Z,16,FALSE),0))</f>
        <v>2</v>
      </c>
      <c r="L32">
        <f>IF($C32="","",IFERROR(VLOOKUP($C32,Aug!$B:$Z,17,FALSE),0))</f>
        <v>0</v>
      </c>
      <c r="M32" s="11">
        <f t="shared" si="10"/>
        <v>2</v>
      </c>
      <c r="N32">
        <f>IF($C32="","",IFERROR(VLOOKUP($C32,Aug!$B:$Z,19,FALSE),0))</f>
        <v>0</v>
      </c>
      <c r="O32" s="11">
        <f t="shared" si="11"/>
        <v>2</v>
      </c>
      <c r="P32">
        <f>IF($C32="","",IFERROR(VLOOKUP($C32,Aug!$B:$Z,20,FALSE),0))</f>
        <v>0</v>
      </c>
      <c r="Q32" s="10">
        <f t="shared" si="12"/>
        <v>2</v>
      </c>
      <c r="R32" s="6">
        <f>IF($C32="","",IFERROR(VLOOKUP($C32,Sep!$B:$Z,16,FALSE),0))</f>
        <v>1</v>
      </c>
      <c r="S32">
        <f>IF($C32="","",IFERROR(VLOOKUP($C32,Sep!$B:$Z,17,FALSE),0))</f>
        <v>0</v>
      </c>
      <c r="T32" s="11">
        <f t="shared" si="13"/>
        <v>1</v>
      </c>
      <c r="U32">
        <f>IF($C32="","",IFERROR(VLOOKUP($C32,Sep!$B:$Z,19,FALSE),0))</f>
        <v>0</v>
      </c>
      <c r="V32" s="11">
        <f t="shared" si="14"/>
        <v>1</v>
      </c>
      <c r="W32">
        <f>IF($C32="","",IFERROR(VLOOKUP($C32,Sep!$B:$Z,20,FALSE),0))</f>
        <v>0</v>
      </c>
      <c r="X32" s="10">
        <f t="shared" si="15"/>
        <v>1</v>
      </c>
      <c r="Y32" s="6">
        <f>IF($C32="","",IFERROR(VLOOKUP($C32,'Oct &amp; Nov'!$B:$Z,16,FALSE),0))</f>
        <v>0</v>
      </c>
      <c r="Z32">
        <f>IF($C32="","",IFERROR(VLOOKUP($C32,'Oct &amp; Nov'!$B:$Z,17,FALSE),0))</f>
        <v>0</v>
      </c>
      <c r="AA32" s="11">
        <f t="shared" si="16"/>
        <v>0</v>
      </c>
      <c r="AB32">
        <f>IF($C32="","",IFERROR(VLOOKUP($C32,'Oct &amp; Nov'!$B:$Z,19,FALSE),0))</f>
        <v>0</v>
      </c>
      <c r="AC32" s="11">
        <f t="shared" si="17"/>
        <v>0</v>
      </c>
      <c r="AD32">
        <f>IF($C32="","",IFERROR(VLOOKUP($C32,'Oct &amp; Nov'!$B:$Z,20,FALSE),0))</f>
        <v>1</v>
      </c>
      <c r="AE32" s="10">
        <f t="shared" si="18"/>
        <v>1</v>
      </c>
      <c r="AJ32" s="11"/>
      <c r="AM32" s="6">
        <f>IF($C32="","",IFERROR(VLOOKUP($C32,Dec!$B:$Z,16,FALSE),0))</f>
        <v>0</v>
      </c>
      <c r="AN32">
        <f>IF($C32="","",IFERROR(VLOOKUP($C32,Dec!$B:$Z,17,FALSE),0))</f>
        <v>0</v>
      </c>
      <c r="AO32" s="11">
        <f t="shared" si="19"/>
        <v>0</v>
      </c>
      <c r="AP32">
        <f>IF($C32="","",IFERROR(VLOOKUP($C32,Dec!$B:$Z,19,FALSE),0))</f>
        <v>0</v>
      </c>
      <c r="AQ32" s="11">
        <f t="shared" si="20"/>
        <v>0</v>
      </c>
      <c r="AR32">
        <f>IF($C32="","",IFERROR(VLOOKUP($C32,Dec!$B:$Z,20,FALSE),0))</f>
        <v>0</v>
      </c>
      <c r="AS32" s="10">
        <f t="shared" si="21"/>
        <v>0</v>
      </c>
      <c r="AT32" s="6">
        <f>IF($C32="","",IFERROR(VLOOKUP($C32,Jan!$B:$Z,16,FALSE),0))</f>
        <v>0</v>
      </c>
      <c r="AU32">
        <f>IF($C32="","",IFERROR(VLOOKUP($C32,Jan!$B:$Z,17,FALSE),0))</f>
        <v>0</v>
      </c>
      <c r="AV32" s="11">
        <f t="shared" si="22"/>
        <v>0</v>
      </c>
      <c r="AW32">
        <f>IF($C32="","",IFERROR(VLOOKUP($C32,Jan!$B:$Z,19,FALSE),0))</f>
        <v>0</v>
      </c>
      <c r="AX32" s="11">
        <f t="shared" si="23"/>
        <v>0</v>
      </c>
      <c r="AY32">
        <f>IF($C32="","",IFERROR(VLOOKUP($C32,Jan!$B:$Z,20,FALSE),0))</f>
        <v>0</v>
      </c>
      <c r="AZ32" s="10">
        <f t="shared" si="24"/>
        <v>0</v>
      </c>
      <c r="BA32" s="6">
        <f>IF($C32="","",IFERROR(VLOOKUP($C32,Feb!$B:$Z,16,FALSE),0))</f>
        <v>0</v>
      </c>
      <c r="BB32">
        <f>IF($C32="","",IFERROR(VLOOKUP($C32,Feb!$B:$Z,17,FALSE),0))</f>
        <v>0</v>
      </c>
      <c r="BC32" s="11">
        <f t="shared" si="25"/>
        <v>0</v>
      </c>
      <c r="BD32">
        <f>IF($C32="","",IFERROR(VLOOKUP($C32,Feb!$B:$Z,19,FALSE),0))</f>
        <v>0</v>
      </c>
      <c r="BE32" s="11">
        <f t="shared" si="26"/>
        <v>0</v>
      </c>
      <c r="BF32">
        <f>IF($C32="","",IFERROR(VLOOKUP($C32,Feb!$B:$Z,20,FALSE),0))</f>
        <v>0</v>
      </c>
      <c r="BG32" s="10">
        <f t="shared" si="27"/>
        <v>0</v>
      </c>
      <c r="BH32" s="6">
        <f>IF($C32="","",IFERROR(VLOOKUP($C32,Mar!$B:$Z,16,FALSE),0))</f>
        <v>0</v>
      </c>
      <c r="BI32">
        <f>IF($C32="","",IFERROR(VLOOKUP($C32,Mar!$B:$Z,17,FALSE),0))</f>
        <v>0</v>
      </c>
      <c r="BJ32" s="11">
        <f t="shared" si="28"/>
        <v>0</v>
      </c>
      <c r="BK32">
        <f>IF($C32="","",IFERROR(VLOOKUP($C32,Mar!$B:$Z,19,FALSE),0))</f>
        <v>0</v>
      </c>
      <c r="BL32" s="11">
        <f t="shared" si="29"/>
        <v>0</v>
      </c>
      <c r="BM32">
        <f>IF($C32="","",IFERROR(VLOOKUP($C32,Mar!$B:$Z,20,FALSE),0))</f>
        <v>0</v>
      </c>
      <c r="BN32" s="10">
        <f t="shared" si="30"/>
        <v>0</v>
      </c>
      <c r="BO32" s="6">
        <f>IF($C32="","",IFERROR(VLOOKUP($C32,'Apr &amp; May'!$B:$Z,16,FALSE),0))</f>
        <v>0</v>
      </c>
      <c r="BP32">
        <f>IF($C32="","",IFERROR(VLOOKUP($C32,'Apr &amp; May'!$B:$Z,17,FALSE),0))</f>
        <v>0</v>
      </c>
      <c r="BQ32" s="11">
        <f t="shared" si="31"/>
        <v>0</v>
      </c>
      <c r="BR32">
        <f>IF($C32="","",IFERROR(VLOOKUP($C32,'Apr &amp; May'!$B:$Z,19,FALSE),0))</f>
        <v>0</v>
      </c>
      <c r="BS32" s="11">
        <f t="shared" si="32"/>
        <v>0</v>
      </c>
      <c r="BT32">
        <f>IF($C32="","",IFERROR(VLOOKUP($C32,'Apr &amp; May'!$B:$Z,20,FALSE),0))</f>
        <v>0</v>
      </c>
      <c r="BU32" s="10">
        <f t="shared" si="33"/>
        <v>0</v>
      </c>
      <c r="BV32" s="6">
        <f>IF($C32="","",IFERROR(VLOOKUP($C32,Jun!$B:$Z,16,FALSE),0))</f>
        <v>0</v>
      </c>
      <c r="BW32">
        <f>IF($C32="","",IFERROR(VLOOKUP($C32,Jun!$B:$Z,17,FALSE),0))</f>
        <v>0</v>
      </c>
      <c r="BX32" s="11">
        <f t="shared" si="34"/>
        <v>0</v>
      </c>
      <c r="BY32">
        <f>IF($C32="","",IFERROR(VLOOKUP($C32,Jun!$B:$Z,19,FALSE),0))</f>
        <v>0</v>
      </c>
      <c r="BZ32" s="11">
        <f t="shared" si="35"/>
        <v>0</v>
      </c>
      <c r="CA32">
        <f>IF($C32="","",IFERROR(VLOOKUP($C32,Jun!$B:$Z,20,FALSE),0))</f>
        <v>0</v>
      </c>
      <c r="CB32" s="10">
        <f t="shared" si="36"/>
        <v>0</v>
      </c>
    </row>
    <row r="33" spans="1:80" x14ac:dyDescent="0.3">
      <c r="A33">
        <v>29</v>
      </c>
      <c r="B33" t="str">
        <f>IF(Namelist!A30="","",UPPER(Namelist!A30))</f>
        <v>BING YANG LAU</v>
      </c>
      <c r="C33" t="str">
        <f>IF(Namelist!B30="","",UPPER(Namelist!B30))</f>
        <v>NUSSTU\E0958348</v>
      </c>
      <c r="D33" s="6">
        <f t="shared" si="3"/>
        <v>0</v>
      </c>
      <c r="E33">
        <f t="shared" si="4"/>
        <v>0</v>
      </c>
      <c r="F33" s="11">
        <f t="shared" si="5"/>
        <v>0</v>
      </c>
      <c r="G33">
        <f t="shared" si="6"/>
        <v>0</v>
      </c>
      <c r="H33" s="11">
        <f t="shared" si="7"/>
        <v>0</v>
      </c>
      <c r="I33">
        <f t="shared" si="8"/>
        <v>4</v>
      </c>
      <c r="J33" s="10">
        <f t="shared" si="9"/>
        <v>4</v>
      </c>
      <c r="K33" s="6">
        <f>IF($C33="","",IFERROR(VLOOKUP($C33,Aug!$B:$Z,16,FALSE),0))</f>
        <v>0</v>
      </c>
      <c r="L33">
        <f>IF($C33="","",IFERROR(VLOOKUP($C33,Aug!$B:$Z,17,FALSE),0))</f>
        <v>0</v>
      </c>
      <c r="M33" s="11">
        <f t="shared" si="10"/>
        <v>0</v>
      </c>
      <c r="N33">
        <f>IF($C33="","",IFERROR(VLOOKUP($C33,Aug!$B:$Z,19,FALSE),0))</f>
        <v>0</v>
      </c>
      <c r="O33" s="11">
        <f t="shared" si="11"/>
        <v>0</v>
      </c>
      <c r="P33">
        <f>IF($C33="","",IFERROR(VLOOKUP($C33,Aug!$B:$Z,20,FALSE),0))</f>
        <v>0</v>
      </c>
      <c r="Q33" s="10">
        <f t="shared" si="12"/>
        <v>0</v>
      </c>
      <c r="R33" s="6">
        <f>IF($C33="","",IFERROR(VLOOKUP($C33,Sep!$B:$Z,16,FALSE),0))</f>
        <v>0</v>
      </c>
      <c r="S33">
        <f>IF($C33="","",IFERROR(VLOOKUP($C33,Sep!$B:$Z,17,FALSE),0))</f>
        <v>0</v>
      </c>
      <c r="T33" s="11">
        <f t="shared" si="13"/>
        <v>0</v>
      </c>
      <c r="U33">
        <f>IF($C33="","",IFERROR(VLOOKUP($C33,Sep!$B:$Z,19,FALSE),0))</f>
        <v>0</v>
      </c>
      <c r="V33" s="11">
        <f t="shared" si="14"/>
        <v>0</v>
      </c>
      <c r="W33">
        <f>IF($C33="","",IFERROR(VLOOKUP($C33,Sep!$B:$Z,20,FALSE),0))</f>
        <v>0</v>
      </c>
      <c r="X33" s="10">
        <f t="shared" si="15"/>
        <v>0</v>
      </c>
      <c r="Y33" s="6">
        <f>IF($C33="","",IFERROR(VLOOKUP($C33,'Oct &amp; Nov'!$B:$Z,16,FALSE),0))</f>
        <v>0</v>
      </c>
      <c r="Z33">
        <f>IF($C33="","",IFERROR(VLOOKUP($C33,'Oct &amp; Nov'!$B:$Z,17,FALSE),0))</f>
        <v>0</v>
      </c>
      <c r="AA33" s="11">
        <f t="shared" si="16"/>
        <v>0</v>
      </c>
      <c r="AB33">
        <f>IF($C33="","",IFERROR(VLOOKUP($C33,'Oct &amp; Nov'!$B:$Z,19,FALSE),0))</f>
        <v>0</v>
      </c>
      <c r="AC33" s="11">
        <f t="shared" si="17"/>
        <v>0</v>
      </c>
      <c r="AD33">
        <f>IF($C33="","",IFERROR(VLOOKUP($C33,'Oct &amp; Nov'!$B:$Z,20,FALSE),0))</f>
        <v>0</v>
      </c>
      <c r="AE33" s="10">
        <f t="shared" si="18"/>
        <v>0</v>
      </c>
      <c r="AJ33" s="11"/>
      <c r="AM33" s="6">
        <f>IF($C33="","",IFERROR(VLOOKUP($C33,Dec!$B:$Z,16,FALSE),0))</f>
        <v>0</v>
      </c>
      <c r="AN33">
        <f>IF($C33="","",IFERROR(VLOOKUP($C33,Dec!$B:$Z,17,FALSE),0))</f>
        <v>0</v>
      </c>
      <c r="AO33" s="11">
        <f t="shared" si="19"/>
        <v>0</v>
      </c>
      <c r="AP33">
        <f>IF($C33="","",IFERROR(VLOOKUP($C33,Dec!$B:$Z,19,FALSE),0))</f>
        <v>0</v>
      </c>
      <c r="AQ33" s="11">
        <f t="shared" si="20"/>
        <v>0</v>
      </c>
      <c r="AR33">
        <f>IF($C33="","",IFERROR(VLOOKUP($C33,Dec!$B:$Z,20,FALSE),0))</f>
        <v>0</v>
      </c>
      <c r="AS33" s="10">
        <f t="shared" si="21"/>
        <v>0</v>
      </c>
      <c r="AT33" s="6">
        <f>IF($C33="","",IFERROR(VLOOKUP($C33,Jan!$B:$Z,16,FALSE),0))</f>
        <v>0</v>
      </c>
      <c r="AU33">
        <f>IF($C33="","",IFERROR(VLOOKUP($C33,Jan!$B:$Z,17,FALSE),0))</f>
        <v>0</v>
      </c>
      <c r="AV33" s="11">
        <f t="shared" si="22"/>
        <v>0</v>
      </c>
      <c r="AW33">
        <f>IF($C33="","",IFERROR(VLOOKUP($C33,Jan!$B:$Z,19,FALSE),0))</f>
        <v>0</v>
      </c>
      <c r="AX33" s="11">
        <f t="shared" si="23"/>
        <v>0</v>
      </c>
      <c r="AY33">
        <f>IF($C33="","",IFERROR(VLOOKUP($C33,Jan!$B:$Z,20,FALSE),0))</f>
        <v>0</v>
      </c>
      <c r="AZ33" s="10">
        <f t="shared" si="24"/>
        <v>0</v>
      </c>
      <c r="BA33" s="6">
        <f>IF($C33="","",IFERROR(VLOOKUP($C33,Feb!$B:$Z,16,FALSE),0))</f>
        <v>0</v>
      </c>
      <c r="BB33">
        <f>IF($C33="","",IFERROR(VLOOKUP($C33,Feb!$B:$Z,17,FALSE),0))</f>
        <v>0</v>
      </c>
      <c r="BC33" s="11">
        <f t="shared" si="25"/>
        <v>0</v>
      </c>
      <c r="BD33">
        <f>IF($C33="","",IFERROR(VLOOKUP($C33,Feb!$B:$Z,19,FALSE),0))</f>
        <v>0</v>
      </c>
      <c r="BE33" s="11">
        <f t="shared" si="26"/>
        <v>0</v>
      </c>
      <c r="BF33">
        <f>IF($C33="","",IFERROR(VLOOKUP($C33,Feb!$B:$Z,20,FALSE),0))</f>
        <v>0</v>
      </c>
      <c r="BG33" s="10">
        <f t="shared" si="27"/>
        <v>0</v>
      </c>
      <c r="BH33" s="6">
        <f>IF($C33="","",IFERROR(VLOOKUP($C33,Mar!$B:$Z,16,FALSE),0))</f>
        <v>0</v>
      </c>
      <c r="BI33">
        <f>IF($C33="","",IFERROR(VLOOKUP($C33,Mar!$B:$Z,17,FALSE),0))</f>
        <v>0</v>
      </c>
      <c r="BJ33" s="11">
        <f t="shared" si="28"/>
        <v>0</v>
      </c>
      <c r="BK33">
        <f>IF($C33="","",IFERROR(VLOOKUP($C33,Mar!$B:$Z,19,FALSE),0))</f>
        <v>0</v>
      </c>
      <c r="BL33" s="11">
        <f t="shared" si="29"/>
        <v>0</v>
      </c>
      <c r="BM33">
        <f>IF($C33="","",IFERROR(VLOOKUP($C33,Mar!$B:$Z,20,FALSE),0))</f>
        <v>4</v>
      </c>
      <c r="BN33" s="10">
        <f t="shared" si="30"/>
        <v>4</v>
      </c>
      <c r="BO33" s="6">
        <f>IF($C33="","",IFERROR(VLOOKUP($C33,'Apr &amp; May'!$B:$Z,16,FALSE),0))</f>
        <v>0</v>
      </c>
      <c r="BP33">
        <f>IF($C33="","",IFERROR(VLOOKUP($C33,'Apr &amp; May'!$B:$Z,17,FALSE),0))</f>
        <v>0</v>
      </c>
      <c r="BQ33" s="11">
        <f t="shared" si="31"/>
        <v>0</v>
      </c>
      <c r="BR33">
        <f>IF($C33="","",IFERROR(VLOOKUP($C33,'Apr &amp; May'!$B:$Z,19,FALSE),0))</f>
        <v>0</v>
      </c>
      <c r="BS33" s="11">
        <f t="shared" si="32"/>
        <v>0</v>
      </c>
      <c r="BT33">
        <f>IF($C33="","",IFERROR(VLOOKUP($C33,'Apr &amp; May'!$B:$Z,20,FALSE),0))</f>
        <v>0</v>
      </c>
      <c r="BU33" s="10">
        <f t="shared" si="33"/>
        <v>0</v>
      </c>
      <c r="BV33" s="6">
        <f>IF($C33="","",IFERROR(VLOOKUP($C33,Jun!$B:$Z,16,FALSE),0))</f>
        <v>0</v>
      </c>
      <c r="BW33">
        <f>IF($C33="","",IFERROR(VLOOKUP($C33,Jun!$B:$Z,17,FALSE),0))</f>
        <v>0</v>
      </c>
      <c r="BX33" s="11">
        <f t="shared" si="34"/>
        <v>0</v>
      </c>
      <c r="BY33">
        <f>IF($C33="","",IFERROR(VLOOKUP($C33,Jun!$B:$Z,19,FALSE),0))</f>
        <v>0</v>
      </c>
      <c r="BZ33" s="11">
        <f t="shared" si="35"/>
        <v>0</v>
      </c>
      <c r="CA33">
        <f>IF($C33="","",IFERROR(VLOOKUP($C33,Jun!$B:$Z,20,FALSE),0))</f>
        <v>0</v>
      </c>
      <c r="CB33" s="10">
        <f t="shared" si="36"/>
        <v>0</v>
      </c>
    </row>
    <row r="34" spans="1:80" x14ac:dyDescent="0.3">
      <c r="A34">
        <v>30</v>
      </c>
      <c r="B34" t="str">
        <f>IF(Namelist!A31="","",UPPER(Namelist!A31))</f>
        <v>BRANDON ONG</v>
      </c>
      <c r="C34" t="str">
        <f>IF(Namelist!B31="","",UPPER(Namelist!B31))</f>
        <v>NUSSTU\E0426120</v>
      </c>
      <c r="D34" s="6">
        <f t="shared" si="3"/>
        <v>2</v>
      </c>
      <c r="E34">
        <f t="shared" si="4"/>
        <v>0</v>
      </c>
      <c r="F34" s="11">
        <f t="shared" si="5"/>
        <v>2</v>
      </c>
      <c r="G34">
        <f t="shared" si="6"/>
        <v>0</v>
      </c>
      <c r="H34" s="11">
        <f t="shared" si="7"/>
        <v>2</v>
      </c>
      <c r="I34">
        <f t="shared" si="8"/>
        <v>0</v>
      </c>
      <c r="J34" s="10">
        <f t="shared" si="9"/>
        <v>2</v>
      </c>
      <c r="K34" s="6">
        <f>IF($C34="","",IFERROR(VLOOKUP($C34,Aug!$B:$Z,16,FALSE),0))</f>
        <v>2</v>
      </c>
      <c r="L34">
        <f>IF($C34="","",IFERROR(VLOOKUP($C34,Aug!$B:$Z,17,FALSE),0))</f>
        <v>0</v>
      </c>
      <c r="M34" s="11">
        <f t="shared" si="10"/>
        <v>2</v>
      </c>
      <c r="N34">
        <f>IF($C34="","",IFERROR(VLOOKUP($C34,Aug!$B:$Z,19,FALSE),0))</f>
        <v>0</v>
      </c>
      <c r="O34" s="11">
        <f t="shared" si="11"/>
        <v>2</v>
      </c>
      <c r="P34">
        <f>IF($C34="","",IFERROR(VLOOKUP($C34,Aug!$B:$Z,20,FALSE),0))</f>
        <v>0</v>
      </c>
      <c r="Q34" s="10">
        <f t="shared" si="12"/>
        <v>2</v>
      </c>
      <c r="R34" s="6">
        <f>IF($C34="","",IFERROR(VLOOKUP($C34,Sep!$B:$Z,16,FALSE),0))</f>
        <v>0</v>
      </c>
      <c r="S34">
        <f>IF($C34="","",IFERROR(VLOOKUP($C34,Sep!$B:$Z,17,FALSE),0))</f>
        <v>0</v>
      </c>
      <c r="T34" s="11">
        <f t="shared" si="13"/>
        <v>0</v>
      </c>
      <c r="U34">
        <f>IF($C34="","",IFERROR(VLOOKUP($C34,Sep!$B:$Z,19,FALSE),0))</f>
        <v>0</v>
      </c>
      <c r="V34" s="11">
        <f t="shared" si="14"/>
        <v>0</v>
      </c>
      <c r="W34">
        <f>IF($C34="","",IFERROR(VLOOKUP($C34,Sep!$B:$Z,20,FALSE),0))</f>
        <v>0</v>
      </c>
      <c r="X34" s="10">
        <f t="shared" si="15"/>
        <v>0</v>
      </c>
      <c r="Y34" s="6">
        <f>IF($C34="","",IFERROR(VLOOKUP($C34,'Oct &amp; Nov'!$B:$Z,16,FALSE),0))</f>
        <v>0</v>
      </c>
      <c r="Z34">
        <f>IF($C34="","",IFERROR(VLOOKUP($C34,'Oct &amp; Nov'!$B:$Z,17,FALSE),0))</f>
        <v>0</v>
      </c>
      <c r="AA34" s="11">
        <f t="shared" si="16"/>
        <v>0</v>
      </c>
      <c r="AB34">
        <f>IF($C34="","",IFERROR(VLOOKUP($C34,'Oct &amp; Nov'!$B:$Z,19,FALSE),0))</f>
        <v>0</v>
      </c>
      <c r="AC34" s="11">
        <f t="shared" si="17"/>
        <v>0</v>
      </c>
      <c r="AD34">
        <f>IF($C34="","",IFERROR(VLOOKUP($C34,'Oct &amp; Nov'!$B:$Z,20,FALSE),0))</f>
        <v>0</v>
      </c>
      <c r="AE34" s="10">
        <f t="shared" si="18"/>
        <v>0</v>
      </c>
      <c r="AJ34" s="11"/>
      <c r="AM34" s="6">
        <f>IF($C34="","",IFERROR(VLOOKUP($C34,Dec!$B:$Z,16,FALSE),0))</f>
        <v>0</v>
      </c>
      <c r="AN34">
        <f>IF($C34="","",IFERROR(VLOOKUP($C34,Dec!$B:$Z,17,FALSE),0))</f>
        <v>0</v>
      </c>
      <c r="AO34" s="11">
        <f t="shared" si="19"/>
        <v>0</v>
      </c>
      <c r="AP34">
        <f>IF($C34="","",IFERROR(VLOOKUP($C34,Dec!$B:$Z,19,FALSE),0))</f>
        <v>0</v>
      </c>
      <c r="AQ34" s="11">
        <f t="shared" si="20"/>
        <v>0</v>
      </c>
      <c r="AR34">
        <f>IF($C34="","",IFERROR(VLOOKUP($C34,Dec!$B:$Z,20,FALSE),0))</f>
        <v>0</v>
      </c>
      <c r="AS34" s="10">
        <f t="shared" si="21"/>
        <v>0</v>
      </c>
      <c r="AT34" s="6">
        <f>IF($C34="","",IFERROR(VLOOKUP($C34,Jan!$B:$Z,16,FALSE),0))</f>
        <v>0</v>
      </c>
      <c r="AU34">
        <f>IF($C34="","",IFERROR(VLOOKUP($C34,Jan!$B:$Z,17,FALSE),0))</f>
        <v>0</v>
      </c>
      <c r="AV34" s="11">
        <f t="shared" si="22"/>
        <v>0</v>
      </c>
      <c r="AW34">
        <f>IF($C34="","",IFERROR(VLOOKUP($C34,Jan!$B:$Z,19,FALSE),0))</f>
        <v>0</v>
      </c>
      <c r="AX34" s="11">
        <f t="shared" si="23"/>
        <v>0</v>
      </c>
      <c r="AY34">
        <f>IF($C34="","",IFERROR(VLOOKUP($C34,Jan!$B:$Z,20,FALSE),0))</f>
        <v>0</v>
      </c>
      <c r="AZ34" s="10">
        <f t="shared" si="24"/>
        <v>0</v>
      </c>
      <c r="BA34" s="6">
        <f>IF($C34="","",IFERROR(VLOOKUP($C34,Feb!$B:$Z,16,FALSE),0))</f>
        <v>0</v>
      </c>
      <c r="BB34">
        <f>IF($C34="","",IFERROR(VLOOKUP($C34,Feb!$B:$Z,17,FALSE),0))</f>
        <v>0</v>
      </c>
      <c r="BC34" s="11">
        <f t="shared" si="25"/>
        <v>0</v>
      </c>
      <c r="BD34">
        <f>IF($C34="","",IFERROR(VLOOKUP($C34,Feb!$B:$Z,19,FALSE),0))</f>
        <v>0</v>
      </c>
      <c r="BE34" s="11">
        <f t="shared" si="26"/>
        <v>0</v>
      </c>
      <c r="BF34">
        <f>IF($C34="","",IFERROR(VLOOKUP($C34,Feb!$B:$Z,20,FALSE),0))</f>
        <v>0</v>
      </c>
      <c r="BG34" s="10">
        <f t="shared" si="27"/>
        <v>0</v>
      </c>
      <c r="BH34" s="6">
        <f>IF($C34="","",IFERROR(VLOOKUP($C34,Mar!$B:$Z,16,FALSE),0))</f>
        <v>0</v>
      </c>
      <c r="BI34">
        <f>IF($C34="","",IFERROR(VLOOKUP($C34,Mar!$B:$Z,17,FALSE),0))</f>
        <v>0</v>
      </c>
      <c r="BJ34" s="11">
        <f t="shared" si="28"/>
        <v>0</v>
      </c>
      <c r="BK34">
        <f>IF($C34="","",IFERROR(VLOOKUP($C34,Mar!$B:$Z,19,FALSE),0))</f>
        <v>0</v>
      </c>
      <c r="BL34" s="11">
        <f t="shared" si="29"/>
        <v>0</v>
      </c>
      <c r="BM34">
        <f>IF($C34="","",IFERROR(VLOOKUP($C34,Mar!$B:$Z,20,FALSE),0))</f>
        <v>0</v>
      </c>
      <c r="BN34" s="10">
        <f t="shared" si="30"/>
        <v>0</v>
      </c>
      <c r="BO34" s="6">
        <f>IF($C34="","",IFERROR(VLOOKUP($C34,'Apr &amp; May'!$B:$Z,16,FALSE),0))</f>
        <v>0</v>
      </c>
      <c r="BP34">
        <f>IF($C34="","",IFERROR(VLOOKUP($C34,'Apr &amp; May'!$B:$Z,17,FALSE),0))</f>
        <v>0</v>
      </c>
      <c r="BQ34" s="11">
        <f t="shared" si="31"/>
        <v>0</v>
      </c>
      <c r="BR34">
        <f>IF($C34="","",IFERROR(VLOOKUP($C34,'Apr &amp; May'!$B:$Z,19,FALSE),0))</f>
        <v>0</v>
      </c>
      <c r="BS34" s="11">
        <f t="shared" si="32"/>
        <v>0</v>
      </c>
      <c r="BT34">
        <f>IF($C34="","",IFERROR(VLOOKUP($C34,'Apr &amp; May'!$B:$Z,20,FALSE),0))</f>
        <v>0</v>
      </c>
      <c r="BU34" s="10">
        <f t="shared" si="33"/>
        <v>0</v>
      </c>
      <c r="BV34" s="6">
        <f>IF($C34="","",IFERROR(VLOOKUP($C34,Jun!$B:$Z,16,FALSE),0))</f>
        <v>0</v>
      </c>
      <c r="BW34">
        <f>IF($C34="","",IFERROR(VLOOKUP($C34,Jun!$B:$Z,17,FALSE),0))</f>
        <v>0</v>
      </c>
      <c r="BX34" s="11">
        <f t="shared" si="34"/>
        <v>0</v>
      </c>
      <c r="BY34">
        <f>IF($C34="","",IFERROR(VLOOKUP($C34,Jun!$B:$Z,19,FALSE),0))</f>
        <v>0</v>
      </c>
      <c r="BZ34" s="11">
        <f t="shared" si="35"/>
        <v>0</v>
      </c>
      <c r="CA34">
        <f>IF($C34="","",IFERROR(VLOOKUP($C34,Jun!$B:$Z,20,FALSE),0))</f>
        <v>0</v>
      </c>
      <c r="CB34" s="10">
        <f t="shared" si="36"/>
        <v>0</v>
      </c>
    </row>
    <row r="35" spans="1:80" x14ac:dyDescent="0.3">
      <c r="A35">
        <v>31</v>
      </c>
      <c r="B35" t="str">
        <f>IF(Namelist!A32="","",UPPER(Namelist!A32))</f>
        <v>BRENDON KOW</v>
      </c>
      <c r="C35" t="str">
        <f>IF(Namelist!B32="","",UPPER(Namelist!B32))</f>
        <v>NUSSTU\E0407159</v>
      </c>
      <c r="D35" s="6">
        <f t="shared" si="3"/>
        <v>1</v>
      </c>
      <c r="E35">
        <f t="shared" si="4"/>
        <v>0</v>
      </c>
      <c r="F35" s="11">
        <f t="shared" si="5"/>
        <v>1</v>
      </c>
      <c r="G35">
        <f t="shared" si="6"/>
        <v>0</v>
      </c>
      <c r="H35" s="11">
        <f t="shared" si="7"/>
        <v>1</v>
      </c>
      <c r="I35">
        <f t="shared" si="8"/>
        <v>0</v>
      </c>
      <c r="J35" s="10">
        <f t="shared" si="9"/>
        <v>1</v>
      </c>
      <c r="K35" s="6">
        <f>IF($C35="","",IFERROR(VLOOKUP($C35,Aug!$B:$Z,16,FALSE),0))</f>
        <v>0</v>
      </c>
      <c r="L35">
        <f>IF($C35="","",IFERROR(VLOOKUP($C35,Aug!$B:$Z,17,FALSE),0))</f>
        <v>0</v>
      </c>
      <c r="M35" s="11">
        <f t="shared" si="10"/>
        <v>0</v>
      </c>
      <c r="N35">
        <f>IF($C35="","",IFERROR(VLOOKUP($C35,Aug!$B:$Z,19,FALSE),0))</f>
        <v>0</v>
      </c>
      <c r="O35" s="11">
        <f t="shared" si="11"/>
        <v>0</v>
      </c>
      <c r="P35">
        <f>IF($C35="","",IFERROR(VLOOKUP($C35,Aug!$B:$Z,20,FALSE),0))</f>
        <v>0</v>
      </c>
      <c r="Q35" s="10">
        <f t="shared" si="12"/>
        <v>0</v>
      </c>
      <c r="R35" s="6">
        <f>IF($C35="","",IFERROR(VLOOKUP($C35,Sep!$B:$Z,16,FALSE),0))</f>
        <v>1</v>
      </c>
      <c r="S35">
        <f>IF($C35="","",IFERROR(VLOOKUP($C35,Sep!$B:$Z,17,FALSE),0))</f>
        <v>0</v>
      </c>
      <c r="T35" s="11">
        <f t="shared" si="13"/>
        <v>1</v>
      </c>
      <c r="U35">
        <f>IF($C35="","",IFERROR(VLOOKUP($C35,Sep!$B:$Z,19,FALSE),0))</f>
        <v>0</v>
      </c>
      <c r="V35" s="11">
        <f t="shared" si="14"/>
        <v>1</v>
      </c>
      <c r="W35">
        <f>IF($C35="","",IFERROR(VLOOKUP($C35,Sep!$B:$Z,20,FALSE),0))</f>
        <v>0</v>
      </c>
      <c r="X35" s="10">
        <f t="shared" si="15"/>
        <v>1</v>
      </c>
      <c r="Y35" s="6">
        <f>IF($C35="","",IFERROR(VLOOKUP($C35,'Oct &amp; Nov'!$B:$Z,16,FALSE),0))</f>
        <v>0</v>
      </c>
      <c r="Z35">
        <f>IF($C35="","",IFERROR(VLOOKUP($C35,'Oct &amp; Nov'!$B:$Z,17,FALSE),0))</f>
        <v>0</v>
      </c>
      <c r="AA35" s="11">
        <f t="shared" si="16"/>
        <v>0</v>
      </c>
      <c r="AB35">
        <f>IF($C35="","",IFERROR(VLOOKUP($C35,'Oct &amp; Nov'!$B:$Z,19,FALSE),0))</f>
        <v>0</v>
      </c>
      <c r="AC35" s="11">
        <f t="shared" si="17"/>
        <v>0</v>
      </c>
      <c r="AD35">
        <f>IF($C35="","",IFERROR(VLOOKUP($C35,'Oct &amp; Nov'!$B:$Z,20,FALSE),0))</f>
        <v>0</v>
      </c>
      <c r="AE35" s="10">
        <f t="shared" si="18"/>
        <v>0</v>
      </c>
      <c r="AJ35" s="11"/>
      <c r="AM35" s="6">
        <f>IF($C35="","",IFERROR(VLOOKUP($C35,Dec!$B:$Z,16,FALSE),0))</f>
        <v>0</v>
      </c>
      <c r="AN35">
        <f>IF($C35="","",IFERROR(VLOOKUP($C35,Dec!$B:$Z,17,FALSE),0))</f>
        <v>0</v>
      </c>
      <c r="AO35" s="11">
        <f t="shared" si="19"/>
        <v>0</v>
      </c>
      <c r="AP35">
        <f>IF($C35="","",IFERROR(VLOOKUP($C35,Dec!$B:$Z,19,FALSE),0))</f>
        <v>0</v>
      </c>
      <c r="AQ35" s="11">
        <f t="shared" si="20"/>
        <v>0</v>
      </c>
      <c r="AR35">
        <f>IF($C35="","",IFERROR(VLOOKUP($C35,Dec!$B:$Z,20,FALSE),0))</f>
        <v>0</v>
      </c>
      <c r="AS35" s="10">
        <f t="shared" si="21"/>
        <v>0</v>
      </c>
      <c r="AT35" s="6">
        <f>IF($C35="","",IFERROR(VLOOKUP($C35,Jan!$B:$Z,16,FALSE),0))</f>
        <v>0</v>
      </c>
      <c r="AU35">
        <f>IF($C35="","",IFERROR(VLOOKUP($C35,Jan!$B:$Z,17,FALSE),0))</f>
        <v>0</v>
      </c>
      <c r="AV35" s="11">
        <f t="shared" si="22"/>
        <v>0</v>
      </c>
      <c r="AW35">
        <f>IF($C35="","",IFERROR(VLOOKUP($C35,Jan!$B:$Z,19,FALSE),0))</f>
        <v>0</v>
      </c>
      <c r="AX35" s="11">
        <f t="shared" si="23"/>
        <v>0</v>
      </c>
      <c r="AY35">
        <f>IF($C35="","",IFERROR(VLOOKUP($C35,Jan!$B:$Z,20,FALSE),0))</f>
        <v>0</v>
      </c>
      <c r="AZ35" s="10">
        <f t="shared" si="24"/>
        <v>0</v>
      </c>
      <c r="BA35" s="6">
        <f>IF($C35="","",IFERROR(VLOOKUP($C35,Feb!$B:$Z,16,FALSE),0))</f>
        <v>0</v>
      </c>
      <c r="BB35">
        <f>IF($C35="","",IFERROR(VLOOKUP($C35,Feb!$B:$Z,17,FALSE),0))</f>
        <v>0</v>
      </c>
      <c r="BC35" s="11">
        <f t="shared" si="25"/>
        <v>0</v>
      </c>
      <c r="BD35">
        <f>IF($C35="","",IFERROR(VLOOKUP($C35,Feb!$B:$Z,19,FALSE),0))</f>
        <v>0</v>
      </c>
      <c r="BE35" s="11">
        <f t="shared" si="26"/>
        <v>0</v>
      </c>
      <c r="BF35">
        <f>IF($C35="","",IFERROR(VLOOKUP($C35,Feb!$B:$Z,20,FALSE),0))</f>
        <v>0</v>
      </c>
      <c r="BG35" s="10">
        <f t="shared" si="27"/>
        <v>0</v>
      </c>
      <c r="BH35" s="6">
        <f>IF($C35="","",IFERROR(VLOOKUP($C35,Mar!$B:$Z,16,FALSE),0))</f>
        <v>0</v>
      </c>
      <c r="BI35">
        <f>IF($C35="","",IFERROR(VLOOKUP($C35,Mar!$B:$Z,17,FALSE),0))</f>
        <v>0</v>
      </c>
      <c r="BJ35" s="11">
        <f t="shared" si="28"/>
        <v>0</v>
      </c>
      <c r="BK35">
        <f>IF($C35="","",IFERROR(VLOOKUP($C35,Mar!$B:$Z,19,FALSE),0))</f>
        <v>0</v>
      </c>
      <c r="BL35" s="11">
        <f t="shared" si="29"/>
        <v>0</v>
      </c>
      <c r="BM35">
        <f>IF($C35="","",IFERROR(VLOOKUP($C35,Mar!$B:$Z,20,FALSE),0))</f>
        <v>0</v>
      </c>
      <c r="BN35" s="10">
        <f t="shared" si="30"/>
        <v>0</v>
      </c>
      <c r="BO35" s="6">
        <f>IF($C35="","",IFERROR(VLOOKUP($C35,'Apr &amp; May'!$B:$Z,16,FALSE),0))</f>
        <v>0</v>
      </c>
      <c r="BP35">
        <f>IF($C35="","",IFERROR(VLOOKUP($C35,'Apr &amp; May'!$B:$Z,17,FALSE),0))</f>
        <v>0</v>
      </c>
      <c r="BQ35" s="11">
        <f t="shared" si="31"/>
        <v>0</v>
      </c>
      <c r="BR35">
        <f>IF($C35="","",IFERROR(VLOOKUP($C35,'Apr &amp; May'!$B:$Z,19,FALSE),0))</f>
        <v>0</v>
      </c>
      <c r="BS35" s="11">
        <f t="shared" si="32"/>
        <v>0</v>
      </c>
      <c r="BT35">
        <f>IF($C35="","",IFERROR(VLOOKUP($C35,'Apr &amp; May'!$B:$Z,20,FALSE),0))</f>
        <v>0</v>
      </c>
      <c r="BU35" s="10">
        <f t="shared" si="33"/>
        <v>0</v>
      </c>
      <c r="BV35" s="6">
        <f>IF($C35="","",IFERROR(VLOOKUP($C35,Jun!$B:$Z,16,FALSE),0))</f>
        <v>0</v>
      </c>
      <c r="BW35">
        <f>IF($C35="","",IFERROR(VLOOKUP($C35,Jun!$B:$Z,17,FALSE),0))</f>
        <v>0</v>
      </c>
      <c r="BX35" s="11">
        <f t="shared" si="34"/>
        <v>0</v>
      </c>
      <c r="BY35">
        <f>IF($C35="","",IFERROR(VLOOKUP($C35,Jun!$B:$Z,19,FALSE),0))</f>
        <v>0</v>
      </c>
      <c r="BZ35" s="11">
        <f t="shared" si="35"/>
        <v>0</v>
      </c>
      <c r="CA35">
        <f>IF($C35="","",IFERROR(VLOOKUP($C35,Jun!$B:$Z,20,FALSE),0))</f>
        <v>0</v>
      </c>
      <c r="CB35" s="10">
        <f t="shared" si="36"/>
        <v>0</v>
      </c>
    </row>
    <row r="36" spans="1:80" x14ac:dyDescent="0.3">
      <c r="A36">
        <v>32</v>
      </c>
      <c r="B36" t="str">
        <f>IF(Namelist!A33="","",UPPER(Namelist!A33))</f>
        <v>BRYAN GOH HONG WEI</v>
      </c>
      <c r="C36" t="str">
        <f>IF(Namelist!B33="","",UPPER(Namelist!B33))</f>
        <v>NUSSTU\E0725369</v>
      </c>
      <c r="D36" s="6">
        <f t="shared" si="3"/>
        <v>1</v>
      </c>
      <c r="E36">
        <f t="shared" si="4"/>
        <v>0</v>
      </c>
      <c r="F36" s="11">
        <f t="shared" si="5"/>
        <v>1</v>
      </c>
      <c r="G36">
        <f t="shared" si="6"/>
        <v>0</v>
      </c>
      <c r="H36" s="11">
        <f t="shared" si="7"/>
        <v>1</v>
      </c>
      <c r="I36">
        <f t="shared" si="8"/>
        <v>0</v>
      </c>
      <c r="J36" s="10">
        <f t="shared" si="9"/>
        <v>1</v>
      </c>
      <c r="K36" s="6">
        <f>IF($C36="","",IFERROR(VLOOKUP($C36,Aug!$B:$Z,16,FALSE),0))</f>
        <v>0</v>
      </c>
      <c r="L36">
        <f>IF($C36="","",IFERROR(VLOOKUP($C36,Aug!$B:$Z,17,FALSE),0))</f>
        <v>0</v>
      </c>
      <c r="M36" s="11">
        <f t="shared" si="10"/>
        <v>0</v>
      </c>
      <c r="N36">
        <f>IF($C36="","",IFERROR(VLOOKUP($C36,Aug!$B:$Z,19,FALSE),0))</f>
        <v>0</v>
      </c>
      <c r="O36" s="11">
        <f t="shared" si="11"/>
        <v>0</v>
      </c>
      <c r="P36">
        <f>IF($C36="","",IFERROR(VLOOKUP($C36,Aug!$B:$Z,20,FALSE),0))</f>
        <v>0</v>
      </c>
      <c r="Q36" s="10">
        <f t="shared" si="12"/>
        <v>0</v>
      </c>
      <c r="R36" s="6">
        <f>IF($C36="","",IFERROR(VLOOKUP($C36,Sep!$B:$Z,16,FALSE),0))</f>
        <v>0</v>
      </c>
      <c r="S36">
        <f>IF($C36="","",IFERROR(VLOOKUP($C36,Sep!$B:$Z,17,FALSE),0))</f>
        <v>0</v>
      </c>
      <c r="T36" s="11">
        <f t="shared" si="13"/>
        <v>0</v>
      </c>
      <c r="U36">
        <f>IF($C36="","",IFERROR(VLOOKUP($C36,Sep!$B:$Z,19,FALSE),0))</f>
        <v>0</v>
      </c>
      <c r="V36" s="11">
        <f t="shared" si="14"/>
        <v>0</v>
      </c>
      <c r="W36">
        <f>IF($C36="","",IFERROR(VLOOKUP($C36,Sep!$B:$Z,20,FALSE),0))</f>
        <v>0</v>
      </c>
      <c r="X36" s="10">
        <f t="shared" si="15"/>
        <v>0</v>
      </c>
      <c r="Y36" s="6">
        <f>IF($C36="","",IFERROR(VLOOKUP($C36,'Oct &amp; Nov'!$B:$Z,16,FALSE),0))</f>
        <v>0</v>
      </c>
      <c r="Z36">
        <f>IF($C36="","",IFERROR(VLOOKUP($C36,'Oct &amp; Nov'!$B:$Z,17,FALSE),0))</f>
        <v>0</v>
      </c>
      <c r="AA36" s="11">
        <f t="shared" si="16"/>
        <v>0</v>
      </c>
      <c r="AB36">
        <f>IF($C36="","",IFERROR(VLOOKUP($C36,'Oct &amp; Nov'!$B:$Z,19,FALSE),0))</f>
        <v>0</v>
      </c>
      <c r="AC36" s="11">
        <f t="shared" si="17"/>
        <v>0</v>
      </c>
      <c r="AD36">
        <f>IF($C36="","",IFERROR(VLOOKUP($C36,'Oct &amp; Nov'!$B:$Z,20,FALSE),0))</f>
        <v>0</v>
      </c>
      <c r="AE36" s="10">
        <f t="shared" si="18"/>
        <v>0</v>
      </c>
      <c r="AJ36" s="11"/>
      <c r="AM36" s="6">
        <f>IF($C36="","",IFERROR(VLOOKUP($C36,Dec!$B:$Z,16,FALSE),0))</f>
        <v>0</v>
      </c>
      <c r="AN36">
        <f>IF($C36="","",IFERROR(VLOOKUP($C36,Dec!$B:$Z,17,FALSE),0))</f>
        <v>0</v>
      </c>
      <c r="AO36" s="11">
        <f t="shared" si="19"/>
        <v>0</v>
      </c>
      <c r="AP36">
        <f>IF($C36="","",IFERROR(VLOOKUP($C36,Dec!$B:$Z,19,FALSE),0))</f>
        <v>0</v>
      </c>
      <c r="AQ36" s="11">
        <f t="shared" si="20"/>
        <v>0</v>
      </c>
      <c r="AR36">
        <f>IF($C36="","",IFERROR(VLOOKUP($C36,Dec!$B:$Z,20,FALSE),0))</f>
        <v>0</v>
      </c>
      <c r="AS36" s="10">
        <f t="shared" si="21"/>
        <v>0</v>
      </c>
      <c r="AT36" s="6">
        <f>IF($C36="","",IFERROR(VLOOKUP($C36,Jan!$B:$Z,16,FALSE),0))</f>
        <v>1</v>
      </c>
      <c r="AU36">
        <f>IF($C36="","",IFERROR(VLOOKUP($C36,Jan!$B:$Z,17,FALSE),0))</f>
        <v>0</v>
      </c>
      <c r="AV36" s="11">
        <f t="shared" si="22"/>
        <v>1</v>
      </c>
      <c r="AW36">
        <f>IF($C36="","",IFERROR(VLOOKUP($C36,Jan!$B:$Z,19,FALSE),0))</f>
        <v>0</v>
      </c>
      <c r="AX36" s="11">
        <f t="shared" si="23"/>
        <v>1</v>
      </c>
      <c r="AY36">
        <f>IF($C36="","",IFERROR(VLOOKUP($C36,Jan!$B:$Z,20,FALSE),0))</f>
        <v>0</v>
      </c>
      <c r="AZ36" s="10">
        <f t="shared" si="24"/>
        <v>1</v>
      </c>
      <c r="BA36" s="6">
        <f>IF($C36="","",IFERROR(VLOOKUP($C36,Feb!$B:$Z,16,FALSE),0))</f>
        <v>0</v>
      </c>
      <c r="BB36">
        <f>IF($C36="","",IFERROR(VLOOKUP($C36,Feb!$B:$Z,17,FALSE),0))</f>
        <v>0</v>
      </c>
      <c r="BC36" s="11">
        <f t="shared" si="25"/>
        <v>0</v>
      </c>
      <c r="BD36">
        <f>IF($C36="","",IFERROR(VLOOKUP($C36,Feb!$B:$Z,19,FALSE),0))</f>
        <v>0</v>
      </c>
      <c r="BE36" s="11">
        <f t="shared" si="26"/>
        <v>0</v>
      </c>
      <c r="BF36">
        <f>IF($C36="","",IFERROR(VLOOKUP($C36,Feb!$B:$Z,20,FALSE),0))</f>
        <v>0</v>
      </c>
      <c r="BG36" s="10">
        <f t="shared" si="27"/>
        <v>0</v>
      </c>
      <c r="BH36" s="6">
        <f>IF($C36="","",IFERROR(VLOOKUP($C36,Mar!$B:$Z,16,FALSE),0))</f>
        <v>0</v>
      </c>
      <c r="BI36">
        <f>IF($C36="","",IFERROR(VLOOKUP($C36,Mar!$B:$Z,17,FALSE),0))</f>
        <v>0</v>
      </c>
      <c r="BJ36" s="11">
        <f t="shared" si="28"/>
        <v>0</v>
      </c>
      <c r="BK36">
        <f>IF($C36="","",IFERROR(VLOOKUP($C36,Mar!$B:$Z,19,FALSE),0))</f>
        <v>0</v>
      </c>
      <c r="BL36" s="11">
        <f t="shared" si="29"/>
        <v>0</v>
      </c>
      <c r="BM36">
        <f>IF($C36="","",IFERROR(VLOOKUP($C36,Mar!$B:$Z,20,FALSE),0))</f>
        <v>0</v>
      </c>
      <c r="BN36" s="10">
        <f t="shared" si="30"/>
        <v>0</v>
      </c>
      <c r="BO36" s="6">
        <f>IF($C36="","",IFERROR(VLOOKUP($C36,'Apr &amp; May'!$B:$Z,16,FALSE),0))</f>
        <v>0</v>
      </c>
      <c r="BP36">
        <f>IF($C36="","",IFERROR(VLOOKUP($C36,'Apr &amp; May'!$B:$Z,17,FALSE),0))</f>
        <v>0</v>
      </c>
      <c r="BQ36" s="11">
        <f t="shared" si="31"/>
        <v>0</v>
      </c>
      <c r="BR36">
        <f>IF($C36="","",IFERROR(VLOOKUP($C36,'Apr &amp; May'!$B:$Z,19,FALSE),0))</f>
        <v>0</v>
      </c>
      <c r="BS36" s="11">
        <f t="shared" si="32"/>
        <v>0</v>
      </c>
      <c r="BT36">
        <f>IF($C36="","",IFERROR(VLOOKUP($C36,'Apr &amp; May'!$B:$Z,20,FALSE),0))</f>
        <v>0</v>
      </c>
      <c r="BU36" s="10">
        <f t="shared" si="33"/>
        <v>0</v>
      </c>
      <c r="BV36" s="6">
        <f>IF($C36="","",IFERROR(VLOOKUP($C36,Jun!$B:$Z,16,FALSE),0))</f>
        <v>0</v>
      </c>
      <c r="BW36">
        <f>IF($C36="","",IFERROR(VLOOKUP($C36,Jun!$B:$Z,17,FALSE),0))</f>
        <v>0</v>
      </c>
      <c r="BX36" s="11">
        <f t="shared" si="34"/>
        <v>0</v>
      </c>
      <c r="BY36">
        <f>IF($C36="","",IFERROR(VLOOKUP($C36,Jun!$B:$Z,19,FALSE),0))</f>
        <v>0</v>
      </c>
      <c r="BZ36" s="11">
        <f t="shared" si="35"/>
        <v>0</v>
      </c>
      <c r="CA36">
        <f>IF($C36="","",IFERROR(VLOOKUP($C36,Jun!$B:$Z,20,FALSE),0))</f>
        <v>0</v>
      </c>
      <c r="CB36" s="10">
        <f t="shared" si="36"/>
        <v>0</v>
      </c>
    </row>
    <row r="37" spans="1:80" x14ac:dyDescent="0.3">
      <c r="A37">
        <v>33</v>
      </c>
      <c r="B37" t="str">
        <f>IF(Namelist!A34="","",UPPER(Namelist!A34))</f>
        <v>BRYAN ONG</v>
      </c>
      <c r="C37" t="str">
        <f>IF(Namelist!B34="","",UPPER(Namelist!B34))</f>
        <v>NUSSTU\E0860597</v>
      </c>
      <c r="D37" s="6">
        <f t="shared" si="3"/>
        <v>1</v>
      </c>
      <c r="E37">
        <f t="shared" si="4"/>
        <v>1</v>
      </c>
      <c r="F37" s="11">
        <f t="shared" si="5"/>
        <v>2</v>
      </c>
      <c r="G37">
        <f t="shared" si="6"/>
        <v>2</v>
      </c>
      <c r="H37" s="11">
        <f t="shared" si="7"/>
        <v>4</v>
      </c>
      <c r="I37">
        <f t="shared" si="8"/>
        <v>2</v>
      </c>
      <c r="J37" s="10">
        <f t="shared" si="9"/>
        <v>6</v>
      </c>
      <c r="K37" s="6">
        <f>IF($C37="","",IFERROR(VLOOKUP($C37,Aug!$B:$Z,16,FALSE),0))</f>
        <v>0</v>
      </c>
      <c r="L37">
        <f>IF($C37="","",IFERROR(VLOOKUP($C37,Aug!$B:$Z,17,FALSE),0))</f>
        <v>0</v>
      </c>
      <c r="M37" s="11">
        <f t="shared" si="10"/>
        <v>0</v>
      </c>
      <c r="N37">
        <f>IF($C37="","",IFERROR(VLOOKUP($C37,Aug!$B:$Z,19,FALSE),0))</f>
        <v>0</v>
      </c>
      <c r="O37" s="11">
        <f t="shared" si="11"/>
        <v>0</v>
      </c>
      <c r="P37">
        <f>IF($C37="","",IFERROR(VLOOKUP($C37,Aug!$B:$Z,20,FALSE),0))</f>
        <v>0</v>
      </c>
      <c r="Q37" s="10">
        <f t="shared" si="12"/>
        <v>0</v>
      </c>
      <c r="R37" s="6">
        <f>IF($C37="","",IFERROR(VLOOKUP($C37,Sep!$B:$Z,16,FALSE),0))</f>
        <v>0</v>
      </c>
      <c r="S37">
        <f>IF($C37="","",IFERROR(VLOOKUP($C37,Sep!$B:$Z,17,FALSE),0))</f>
        <v>1</v>
      </c>
      <c r="T37" s="11">
        <f t="shared" si="13"/>
        <v>1</v>
      </c>
      <c r="U37">
        <f>IF($C37="","",IFERROR(VLOOKUP($C37,Sep!$B:$Z,19,FALSE),0))</f>
        <v>1</v>
      </c>
      <c r="V37" s="11">
        <f t="shared" si="14"/>
        <v>2</v>
      </c>
      <c r="W37">
        <f>IF($C37="","",IFERROR(VLOOKUP($C37,Sep!$B:$Z,20,FALSE),0))</f>
        <v>1</v>
      </c>
      <c r="X37" s="10">
        <f t="shared" si="15"/>
        <v>3</v>
      </c>
      <c r="Y37" s="6">
        <f>IF($C37="","",IFERROR(VLOOKUP($C37,'Oct &amp; Nov'!$B:$Z,16,FALSE),0))</f>
        <v>0</v>
      </c>
      <c r="Z37">
        <f>IF($C37="","",IFERROR(VLOOKUP($C37,'Oct &amp; Nov'!$B:$Z,17,FALSE),0))</f>
        <v>0</v>
      </c>
      <c r="AA37" s="11">
        <f t="shared" si="16"/>
        <v>0</v>
      </c>
      <c r="AB37">
        <f>IF($C37="","",IFERROR(VLOOKUP($C37,'Oct &amp; Nov'!$B:$Z,19,FALSE),0))</f>
        <v>0</v>
      </c>
      <c r="AC37" s="11">
        <f t="shared" si="17"/>
        <v>0</v>
      </c>
      <c r="AD37">
        <f>IF($C37="","",IFERROR(VLOOKUP($C37,'Oct &amp; Nov'!$B:$Z,20,FALSE),0))</f>
        <v>0</v>
      </c>
      <c r="AE37" s="10">
        <f t="shared" si="18"/>
        <v>0</v>
      </c>
      <c r="AJ37" s="11"/>
      <c r="AM37" s="6">
        <f>IF($C37="","",IFERROR(VLOOKUP($C37,Dec!$B:$Z,16,FALSE),0))</f>
        <v>0</v>
      </c>
      <c r="AN37">
        <f>IF($C37="","",IFERROR(VLOOKUP($C37,Dec!$B:$Z,17,FALSE),0))</f>
        <v>0</v>
      </c>
      <c r="AO37" s="11">
        <f t="shared" si="19"/>
        <v>0</v>
      </c>
      <c r="AP37">
        <f>IF($C37="","",IFERROR(VLOOKUP($C37,Dec!$B:$Z,19,FALSE),0))</f>
        <v>0</v>
      </c>
      <c r="AQ37" s="11">
        <f t="shared" si="20"/>
        <v>0</v>
      </c>
      <c r="AR37">
        <f>IF($C37="","",IFERROR(VLOOKUP($C37,Dec!$B:$Z,20,FALSE),0))</f>
        <v>0</v>
      </c>
      <c r="AS37" s="10">
        <f t="shared" si="21"/>
        <v>0</v>
      </c>
      <c r="AT37" s="6">
        <f>IF($C37="","",IFERROR(VLOOKUP($C37,Jan!$B:$Z,16,FALSE),0))</f>
        <v>1</v>
      </c>
      <c r="AU37">
        <f>IF($C37="","",IFERROR(VLOOKUP($C37,Jan!$B:$Z,17,FALSE),0))</f>
        <v>0</v>
      </c>
      <c r="AV37" s="11">
        <f t="shared" si="22"/>
        <v>1</v>
      </c>
      <c r="AW37">
        <f>IF($C37="","",IFERROR(VLOOKUP($C37,Jan!$B:$Z,19,FALSE),0))</f>
        <v>0</v>
      </c>
      <c r="AX37" s="11">
        <f t="shared" si="23"/>
        <v>1</v>
      </c>
      <c r="AY37">
        <f>IF($C37="","",IFERROR(VLOOKUP($C37,Jan!$B:$Z,20,FALSE),0))</f>
        <v>0</v>
      </c>
      <c r="AZ37" s="10">
        <f t="shared" si="24"/>
        <v>1</v>
      </c>
      <c r="BA37" s="6">
        <f>IF($C37="","",IFERROR(VLOOKUP($C37,Feb!$B:$Z,16,FALSE),0))</f>
        <v>0</v>
      </c>
      <c r="BB37">
        <f>IF($C37="","",IFERROR(VLOOKUP($C37,Feb!$B:$Z,17,FALSE),0))</f>
        <v>0</v>
      </c>
      <c r="BC37" s="11">
        <f t="shared" si="25"/>
        <v>0</v>
      </c>
      <c r="BD37">
        <f>IF($C37="","",IFERROR(VLOOKUP($C37,Feb!$B:$Z,19,FALSE),0))</f>
        <v>1</v>
      </c>
      <c r="BE37" s="11">
        <f t="shared" si="26"/>
        <v>1</v>
      </c>
      <c r="BF37">
        <f>IF($C37="","",IFERROR(VLOOKUP($C37,Feb!$B:$Z,20,FALSE),0))</f>
        <v>1</v>
      </c>
      <c r="BG37" s="10">
        <f t="shared" si="27"/>
        <v>2</v>
      </c>
      <c r="BH37" s="6">
        <f>IF($C37="","",IFERROR(VLOOKUP($C37,Mar!$B:$Z,16,FALSE),0))</f>
        <v>0</v>
      </c>
      <c r="BI37">
        <f>IF($C37="","",IFERROR(VLOOKUP($C37,Mar!$B:$Z,17,FALSE),0))</f>
        <v>0</v>
      </c>
      <c r="BJ37" s="11">
        <f t="shared" si="28"/>
        <v>0</v>
      </c>
      <c r="BK37">
        <f>IF($C37="","",IFERROR(VLOOKUP($C37,Mar!$B:$Z,19,FALSE),0))</f>
        <v>0</v>
      </c>
      <c r="BL37" s="11">
        <f t="shared" si="29"/>
        <v>0</v>
      </c>
      <c r="BM37">
        <f>IF($C37="","",IFERROR(VLOOKUP($C37,Mar!$B:$Z,20,FALSE),0))</f>
        <v>0</v>
      </c>
      <c r="BN37" s="10">
        <f t="shared" si="30"/>
        <v>0</v>
      </c>
      <c r="BO37" s="6">
        <f>IF($C37="","",IFERROR(VLOOKUP($C37,'Apr &amp; May'!$B:$Z,16,FALSE),0))</f>
        <v>0</v>
      </c>
      <c r="BP37">
        <f>IF($C37="","",IFERROR(VLOOKUP($C37,'Apr &amp; May'!$B:$Z,17,FALSE),0))</f>
        <v>0</v>
      </c>
      <c r="BQ37" s="11">
        <f t="shared" si="31"/>
        <v>0</v>
      </c>
      <c r="BR37">
        <f>IF($C37="","",IFERROR(VLOOKUP($C37,'Apr &amp; May'!$B:$Z,19,FALSE),0))</f>
        <v>0</v>
      </c>
      <c r="BS37" s="11">
        <f t="shared" si="32"/>
        <v>0</v>
      </c>
      <c r="BT37">
        <f>IF($C37="","",IFERROR(VLOOKUP($C37,'Apr &amp; May'!$B:$Z,20,FALSE),0))</f>
        <v>0</v>
      </c>
      <c r="BU37" s="10">
        <f t="shared" si="33"/>
        <v>0</v>
      </c>
      <c r="BV37" s="6">
        <f>IF($C37="","",IFERROR(VLOOKUP($C37,Jun!$B:$Z,16,FALSE),0))</f>
        <v>0</v>
      </c>
      <c r="BW37">
        <f>IF($C37="","",IFERROR(VLOOKUP($C37,Jun!$B:$Z,17,FALSE),0))</f>
        <v>0</v>
      </c>
      <c r="BX37" s="11">
        <f t="shared" si="34"/>
        <v>0</v>
      </c>
      <c r="BY37">
        <f>IF($C37="","",IFERROR(VLOOKUP($C37,Jun!$B:$Z,19,FALSE),0))</f>
        <v>0</v>
      </c>
      <c r="BZ37" s="11">
        <f t="shared" si="35"/>
        <v>0</v>
      </c>
      <c r="CA37">
        <f>IF($C37="","",IFERROR(VLOOKUP($C37,Jun!$B:$Z,20,FALSE),0))</f>
        <v>0</v>
      </c>
      <c r="CB37" s="10">
        <f t="shared" si="36"/>
        <v>0</v>
      </c>
    </row>
    <row r="38" spans="1:80" x14ac:dyDescent="0.3">
      <c r="A38">
        <v>34</v>
      </c>
      <c r="B38" t="str">
        <f>IF(Namelist!A35="","",UPPER(Namelist!A35))</f>
        <v>CARL FREDRIK RAMBERG</v>
      </c>
      <c r="C38" t="str">
        <f>IF(Namelist!B35="","",UPPER(Namelist!B35))</f>
        <v>NUSSTU\E1061908</v>
      </c>
      <c r="D38" s="6">
        <f t="shared" si="3"/>
        <v>1</v>
      </c>
      <c r="E38">
        <f t="shared" si="4"/>
        <v>0</v>
      </c>
      <c r="F38" s="11">
        <f t="shared" si="5"/>
        <v>1</v>
      </c>
      <c r="G38">
        <f t="shared" si="6"/>
        <v>1</v>
      </c>
      <c r="H38" s="11">
        <f t="shared" si="7"/>
        <v>2</v>
      </c>
      <c r="I38">
        <f t="shared" si="8"/>
        <v>1</v>
      </c>
      <c r="J38" s="10">
        <f t="shared" si="9"/>
        <v>3</v>
      </c>
      <c r="K38" s="6">
        <f>IF($C38="","",IFERROR(VLOOKUP($C38,Aug!$B:$Z,16,FALSE),0))</f>
        <v>1</v>
      </c>
      <c r="L38">
        <f>IF($C38="","",IFERROR(VLOOKUP($C38,Aug!$B:$Z,17,FALSE),0))</f>
        <v>0</v>
      </c>
      <c r="M38" s="11">
        <f t="shared" si="10"/>
        <v>1</v>
      </c>
      <c r="N38">
        <f>IF($C38="","",IFERROR(VLOOKUP($C38,Aug!$B:$Z,19,FALSE),0))</f>
        <v>0</v>
      </c>
      <c r="O38" s="11">
        <f t="shared" si="11"/>
        <v>1</v>
      </c>
      <c r="P38">
        <f>IF($C38="","",IFERROR(VLOOKUP($C38,Aug!$B:$Z,20,FALSE),0))</f>
        <v>0</v>
      </c>
      <c r="Q38" s="10">
        <f t="shared" si="12"/>
        <v>1</v>
      </c>
      <c r="R38" s="6">
        <f>IF($C38="","",IFERROR(VLOOKUP($C38,Sep!$B:$Z,16,FALSE),0))</f>
        <v>0</v>
      </c>
      <c r="S38">
        <f>IF($C38="","",IFERROR(VLOOKUP($C38,Sep!$B:$Z,17,FALSE),0))</f>
        <v>0</v>
      </c>
      <c r="T38" s="11">
        <f t="shared" si="13"/>
        <v>0</v>
      </c>
      <c r="U38">
        <f>IF($C38="","",IFERROR(VLOOKUP($C38,Sep!$B:$Z,19,FALSE),0))</f>
        <v>0</v>
      </c>
      <c r="V38" s="11">
        <f t="shared" si="14"/>
        <v>0</v>
      </c>
      <c r="W38">
        <f>IF($C38="","",IFERROR(VLOOKUP($C38,Sep!$B:$Z,20,FALSE),0))</f>
        <v>0</v>
      </c>
      <c r="X38" s="10">
        <f t="shared" si="15"/>
        <v>0</v>
      </c>
      <c r="Y38" s="6">
        <f>IF($C38="","",IFERROR(VLOOKUP($C38,'Oct &amp; Nov'!$B:$Z,16,FALSE),0))</f>
        <v>0</v>
      </c>
      <c r="Z38">
        <f>IF($C38="","",IFERROR(VLOOKUP($C38,'Oct &amp; Nov'!$B:$Z,17,FALSE),0))</f>
        <v>0</v>
      </c>
      <c r="AA38" s="11">
        <f t="shared" si="16"/>
        <v>0</v>
      </c>
      <c r="AB38">
        <f>IF($C38="","",IFERROR(VLOOKUP($C38,'Oct &amp; Nov'!$B:$Z,19,FALSE),0))</f>
        <v>1</v>
      </c>
      <c r="AC38" s="11">
        <f t="shared" si="17"/>
        <v>1</v>
      </c>
      <c r="AD38">
        <f>IF($C38="","",IFERROR(VLOOKUP($C38,'Oct &amp; Nov'!$B:$Z,20,FALSE),0))</f>
        <v>1</v>
      </c>
      <c r="AE38" s="10">
        <f t="shared" si="18"/>
        <v>2</v>
      </c>
      <c r="AJ38" s="11"/>
      <c r="AM38" s="6">
        <f>IF($C38="","",IFERROR(VLOOKUP($C38,Dec!$B:$Z,16,FALSE),0))</f>
        <v>0</v>
      </c>
      <c r="AN38">
        <f>IF($C38="","",IFERROR(VLOOKUP($C38,Dec!$B:$Z,17,FALSE),0))</f>
        <v>0</v>
      </c>
      <c r="AO38" s="11">
        <f t="shared" si="19"/>
        <v>0</v>
      </c>
      <c r="AP38">
        <f>IF($C38="","",IFERROR(VLOOKUP($C38,Dec!$B:$Z,19,FALSE),0))</f>
        <v>0</v>
      </c>
      <c r="AQ38" s="11">
        <f t="shared" si="20"/>
        <v>0</v>
      </c>
      <c r="AR38">
        <f>IF($C38="","",IFERROR(VLOOKUP($C38,Dec!$B:$Z,20,FALSE),0))</f>
        <v>0</v>
      </c>
      <c r="AS38" s="10">
        <f t="shared" si="21"/>
        <v>0</v>
      </c>
      <c r="AT38" s="6">
        <f>IF($C38="","",IFERROR(VLOOKUP($C38,Jan!$B:$Z,16,FALSE),0))</f>
        <v>0</v>
      </c>
      <c r="AU38">
        <f>IF($C38="","",IFERROR(VLOOKUP($C38,Jan!$B:$Z,17,FALSE),0))</f>
        <v>0</v>
      </c>
      <c r="AV38" s="11">
        <f t="shared" si="22"/>
        <v>0</v>
      </c>
      <c r="AW38">
        <f>IF($C38="","",IFERROR(VLOOKUP($C38,Jan!$B:$Z,19,FALSE),0))</f>
        <v>0</v>
      </c>
      <c r="AX38" s="11">
        <f t="shared" si="23"/>
        <v>0</v>
      </c>
      <c r="AY38">
        <f>IF($C38="","",IFERROR(VLOOKUP($C38,Jan!$B:$Z,20,FALSE),0))</f>
        <v>0</v>
      </c>
      <c r="AZ38" s="10">
        <f t="shared" si="24"/>
        <v>0</v>
      </c>
      <c r="BA38" s="6">
        <f>IF($C38="","",IFERROR(VLOOKUP($C38,Feb!$B:$Z,16,FALSE),0))</f>
        <v>0</v>
      </c>
      <c r="BB38">
        <f>IF($C38="","",IFERROR(VLOOKUP($C38,Feb!$B:$Z,17,FALSE),0))</f>
        <v>0</v>
      </c>
      <c r="BC38" s="11">
        <f t="shared" si="25"/>
        <v>0</v>
      </c>
      <c r="BD38">
        <f>IF($C38="","",IFERROR(VLOOKUP($C38,Feb!$B:$Z,19,FALSE),0))</f>
        <v>0</v>
      </c>
      <c r="BE38" s="11">
        <f t="shared" si="26"/>
        <v>0</v>
      </c>
      <c r="BF38">
        <f>IF($C38="","",IFERROR(VLOOKUP($C38,Feb!$B:$Z,20,FALSE),0))</f>
        <v>0</v>
      </c>
      <c r="BG38" s="10">
        <f t="shared" si="27"/>
        <v>0</v>
      </c>
      <c r="BH38" s="6">
        <f>IF($C38="","",IFERROR(VLOOKUP($C38,Mar!$B:$Z,16,FALSE),0))</f>
        <v>0</v>
      </c>
      <c r="BI38">
        <f>IF($C38="","",IFERROR(VLOOKUP($C38,Mar!$B:$Z,17,FALSE),0))</f>
        <v>0</v>
      </c>
      <c r="BJ38" s="11">
        <f t="shared" si="28"/>
        <v>0</v>
      </c>
      <c r="BK38">
        <f>IF($C38="","",IFERROR(VLOOKUP($C38,Mar!$B:$Z,19,FALSE),0))</f>
        <v>0</v>
      </c>
      <c r="BL38" s="11">
        <f t="shared" si="29"/>
        <v>0</v>
      </c>
      <c r="BM38">
        <f>IF($C38="","",IFERROR(VLOOKUP($C38,Mar!$B:$Z,20,FALSE),0))</f>
        <v>0</v>
      </c>
      <c r="BN38" s="10">
        <f t="shared" si="30"/>
        <v>0</v>
      </c>
      <c r="BO38" s="6">
        <f>IF($C38="","",IFERROR(VLOOKUP($C38,'Apr &amp; May'!$B:$Z,16,FALSE),0))</f>
        <v>0</v>
      </c>
      <c r="BP38">
        <f>IF($C38="","",IFERROR(VLOOKUP($C38,'Apr &amp; May'!$B:$Z,17,FALSE),0))</f>
        <v>0</v>
      </c>
      <c r="BQ38" s="11">
        <f t="shared" si="31"/>
        <v>0</v>
      </c>
      <c r="BR38">
        <f>IF($C38="","",IFERROR(VLOOKUP($C38,'Apr &amp; May'!$B:$Z,19,FALSE),0))</f>
        <v>0</v>
      </c>
      <c r="BS38" s="11">
        <f t="shared" si="32"/>
        <v>0</v>
      </c>
      <c r="BT38">
        <f>IF($C38="","",IFERROR(VLOOKUP($C38,'Apr &amp; May'!$B:$Z,20,FALSE),0))</f>
        <v>0</v>
      </c>
      <c r="BU38" s="10">
        <f t="shared" si="33"/>
        <v>0</v>
      </c>
      <c r="BV38" s="6">
        <f>IF($C38="","",IFERROR(VLOOKUP($C38,Jun!$B:$Z,16,FALSE),0))</f>
        <v>0</v>
      </c>
      <c r="BW38">
        <f>IF($C38="","",IFERROR(VLOOKUP($C38,Jun!$B:$Z,17,FALSE),0))</f>
        <v>0</v>
      </c>
      <c r="BX38" s="11">
        <f t="shared" si="34"/>
        <v>0</v>
      </c>
      <c r="BY38">
        <f>IF($C38="","",IFERROR(VLOOKUP($C38,Jun!$B:$Z,19,FALSE),0))</f>
        <v>0</v>
      </c>
      <c r="BZ38" s="11">
        <f t="shared" si="35"/>
        <v>0</v>
      </c>
      <c r="CA38">
        <f>IF($C38="","",IFERROR(VLOOKUP($C38,Jun!$B:$Z,20,FALSE),0))</f>
        <v>0</v>
      </c>
      <c r="CB38" s="10">
        <f t="shared" si="36"/>
        <v>0</v>
      </c>
    </row>
    <row r="39" spans="1:80" x14ac:dyDescent="0.3">
      <c r="A39">
        <v>35</v>
      </c>
      <c r="B39" t="str">
        <f>IF(Namelist!A36="","",UPPER(Namelist!A36))</f>
        <v>CEDRIC CHIA</v>
      </c>
      <c r="C39" t="str">
        <f>IF(Namelist!B36="","",UPPER(Namelist!B36))</f>
        <v>NUSSTU\E0772607</v>
      </c>
      <c r="D39" s="6">
        <f t="shared" si="3"/>
        <v>2</v>
      </c>
      <c r="E39">
        <f t="shared" si="4"/>
        <v>0</v>
      </c>
      <c r="F39" s="11">
        <f t="shared" si="5"/>
        <v>2</v>
      </c>
      <c r="G39">
        <f t="shared" si="6"/>
        <v>0</v>
      </c>
      <c r="H39" s="11">
        <f t="shared" si="7"/>
        <v>2</v>
      </c>
      <c r="I39">
        <f t="shared" si="8"/>
        <v>0</v>
      </c>
      <c r="J39" s="10">
        <f t="shared" si="9"/>
        <v>2</v>
      </c>
      <c r="K39" s="6">
        <f>IF($C39="","",IFERROR(VLOOKUP($C39,Aug!$B:$Z,16,FALSE),0))</f>
        <v>0</v>
      </c>
      <c r="L39">
        <f>IF($C39="","",IFERROR(VLOOKUP($C39,Aug!$B:$Z,17,FALSE),0))</f>
        <v>0</v>
      </c>
      <c r="M39" s="11">
        <f t="shared" si="10"/>
        <v>0</v>
      </c>
      <c r="N39">
        <f>IF($C39="","",IFERROR(VLOOKUP($C39,Aug!$B:$Z,19,FALSE),0))</f>
        <v>0</v>
      </c>
      <c r="O39" s="11">
        <f t="shared" si="11"/>
        <v>0</v>
      </c>
      <c r="P39">
        <f>IF($C39="","",IFERROR(VLOOKUP($C39,Aug!$B:$Z,20,FALSE),0))</f>
        <v>0</v>
      </c>
      <c r="Q39" s="10">
        <f t="shared" si="12"/>
        <v>0</v>
      </c>
      <c r="R39" s="6">
        <f>IF($C39="","",IFERROR(VLOOKUP($C39,Sep!$B:$Z,16,FALSE),0))</f>
        <v>0</v>
      </c>
      <c r="S39">
        <f>IF($C39="","",IFERROR(VLOOKUP($C39,Sep!$B:$Z,17,FALSE),0))</f>
        <v>0</v>
      </c>
      <c r="T39" s="11">
        <f t="shared" si="13"/>
        <v>0</v>
      </c>
      <c r="U39">
        <f>IF($C39="","",IFERROR(VLOOKUP($C39,Sep!$B:$Z,19,FALSE),0))</f>
        <v>0</v>
      </c>
      <c r="V39" s="11">
        <f t="shared" si="14"/>
        <v>0</v>
      </c>
      <c r="W39">
        <f>IF($C39="","",IFERROR(VLOOKUP($C39,Sep!$B:$Z,20,FALSE),0))</f>
        <v>0</v>
      </c>
      <c r="X39" s="10">
        <f t="shared" si="15"/>
        <v>0</v>
      </c>
      <c r="Y39" s="6">
        <f>IF($C39="","",IFERROR(VLOOKUP($C39,'Oct &amp; Nov'!$B:$Z,16,FALSE),0))</f>
        <v>0</v>
      </c>
      <c r="Z39">
        <f>IF($C39="","",IFERROR(VLOOKUP($C39,'Oct &amp; Nov'!$B:$Z,17,FALSE),0))</f>
        <v>0</v>
      </c>
      <c r="AA39" s="11">
        <f t="shared" si="16"/>
        <v>0</v>
      </c>
      <c r="AB39">
        <f>IF($C39="","",IFERROR(VLOOKUP($C39,'Oct &amp; Nov'!$B:$Z,19,FALSE),0))</f>
        <v>0</v>
      </c>
      <c r="AC39" s="11">
        <f t="shared" si="17"/>
        <v>0</v>
      </c>
      <c r="AD39">
        <f>IF($C39="","",IFERROR(VLOOKUP($C39,'Oct &amp; Nov'!$B:$Z,20,FALSE),0))</f>
        <v>0</v>
      </c>
      <c r="AE39" s="10">
        <f t="shared" si="18"/>
        <v>0</v>
      </c>
      <c r="AJ39" s="11"/>
      <c r="AM39" s="6">
        <f>IF($C39="","",IFERROR(VLOOKUP($C39,Dec!$B:$Z,16,FALSE),0))</f>
        <v>2</v>
      </c>
      <c r="AN39">
        <f>IF($C39="","",IFERROR(VLOOKUP($C39,Dec!$B:$Z,17,FALSE),0))</f>
        <v>0</v>
      </c>
      <c r="AO39" s="11">
        <f t="shared" si="19"/>
        <v>2</v>
      </c>
      <c r="AP39">
        <f>IF($C39="","",IFERROR(VLOOKUP($C39,Dec!$B:$Z,19,FALSE),0))</f>
        <v>0</v>
      </c>
      <c r="AQ39" s="11">
        <f t="shared" si="20"/>
        <v>2</v>
      </c>
      <c r="AR39">
        <f>IF($C39="","",IFERROR(VLOOKUP($C39,Dec!$B:$Z,20,FALSE),0))</f>
        <v>0</v>
      </c>
      <c r="AS39" s="10">
        <f t="shared" si="21"/>
        <v>2</v>
      </c>
      <c r="AT39" s="6">
        <f>IF($C39="","",IFERROR(VLOOKUP($C39,Jan!$B:$Z,16,FALSE),0))</f>
        <v>0</v>
      </c>
      <c r="AU39">
        <f>IF($C39="","",IFERROR(VLOOKUP($C39,Jan!$B:$Z,17,FALSE),0))</f>
        <v>0</v>
      </c>
      <c r="AV39" s="11">
        <f t="shared" si="22"/>
        <v>0</v>
      </c>
      <c r="AW39">
        <f>IF($C39="","",IFERROR(VLOOKUP($C39,Jan!$B:$Z,19,FALSE),0))</f>
        <v>0</v>
      </c>
      <c r="AX39" s="11">
        <f t="shared" si="23"/>
        <v>0</v>
      </c>
      <c r="AY39">
        <f>IF($C39="","",IFERROR(VLOOKUP($C39,Jan!$B:$Z,20,FALSE),0))</f>
        <v>0</v>
      </c>
      <c r="AZ39" s="10">
        <f t="shared" si="24"/>
        <v>0</v>
      </c>
      <c r="BA39" s="6">
        <f>IF($C39="","",IFERROR(VLOOKUP($C39,Feb!$B:$Z,16,FALSE),0))</f>
        <v>0</v>
      </c>
      <c r="BB39">
        <f>IF($C39="","",IFERROR(VLOOKUP($C39,Feb!$B:$Z,17,FALSE),0))</f>
        <v>0</v>
      </c>
      <c r="BC39" s="11">
        <f t="shared" si="25"/>
        <v>0</v>
      </c>
      <c r="BD39">
        <f>IF($C39="","",IFERROR(VLOOKUP($C39,Feb!$B:$Z,19,FALSE),0))</f>
        <v>0</v>
      </c>
      <c r="BE39" s="11">
        <f t="shared" si="26"/>
        <v>0</v>
      </c>
      <c r="BF39">
        <f>IF($C39="","",IFERROR(VLOOKUP($C39,Feb!$B:$Z,20,FALSE),0))</f>
        <v>0</v>
      </c>
      <c r="BG39" s="10">
        <f t="shared" si="27"/>
        <v>0</v>
      </c>
      <c r="BH39" s="6">
        <f>IF($C39="","",IFERROR(VLOOKUP($C39,Mar!$B:$Z,16,FALSE),0))</f>
        <v>0</v>
      </c>
      <c r="BI39">
        <f>IF($C39="","",IFERROR(VLOOKUP($C39,Mar!$B:$Z,17,FALSE),0))</f>
        <v>0</v>
      </c>
      <c r="BJ39" s="11">
        <f t="shared" si="28"/>
        <v>0</v>
      </c>
      <c r="BK39">
        <f>IF($C39="","",IFERROR(VLOOKUP($C39,Mar!$B:$Z,19,FALSE),0))</f>
        <v>0</v>
      </c>
      <c r="BL39" s="11">
        <f t="shared" si="29"/>
        <v>0</v>
      </c>
      <c r="BM39">
        <f>IF($C39="","",IFERROR(VLOOKUP($C39,Mar!$B:$Z,20,FALSE),0))</f>
        <v>0</v>
      </c>
      <c r="BN39" s="10">
        <f t="shared" si="30"/>
        <v>0</v>
      </c>
      <c r="BO39" s="6">
        <f>IF($C39="","",IFERROR(VLOOKUP($C39,'Apr &amp; May'!$B:$Z,16,FALSE),0))</f>
        <v>0</v>
      </c>
      <c r="BP39">
        <f>IF($C39="","",IFERROR(VLOOKUP($C39,'Apr &amp; May'!$B:$Z,17,FALSE),0))</f>
        <v>0</v>
      </c>
      <c r="BQ39" s="11">
        <f t="shared" si="31"/>
        <v>0</v>
      </c>
      <c r="BR39">
        <f>IF($C39="","",IFERROR(VLOOKUP($C39,'Apr &amp; May'!$B:$Z,19,FALSE),0))</f>
        <v>0</v>
      </c>
      <c r="BS39" s="11">
        <f t="shared" si="32"/>
        <v>0</v>
      </c>
      <c r="BT39">
        <f>IF($C39="","",IFERROR(VLOOKUP($C39,'Apr &amp; May'!$B:$Z,20,FALSE),0))</f>
        <v>0</v>
      </c>
      <c r="BU39" s="10">
        <f t="shared" si="33"/>
        <v>0</v>
      </c>
      <c r="BV39" s="6">
        <f>IF($C39="","",IFERROR(VLOOKUP($C39,Jun!$B:$Z,16,FALSE),0))</f>
        <v>0</v>
      </c>
      <c r="BW39">
        <f>IF($C39="","",IFERROR(VLOOKUP($C39,Jun!$B:$Z,17,FALSE),0))</f>
        <v>0</v>
      </c>
      <c r="BX39" s="11">
        <f t="shared" si="34"/>
        <v>0</v>
      </c>
      <c r="BY39">
        <f>IF($C39="","",IFERROR(VLOOKUP($C39,Jun!$B:$Z,19,FALSE),0))</f>
        <v>0</v>
      </c>
      <c r="BZ39" s="11">
        <f t="shared" si="35"/>
        <v>0</v>
      </c>
      <c r="CA39">
        <f>IF($C39="","",IFERROR(VLOOKUP($C39,Jun!$B:$Z,20,FALSE),0))</f>
        <v>0</v>
      </c>
      <c r="CB39" s="10">
        <f t="shared" si="36"/>
        <v>0</v>
      </c>
    </row>
    <row r="40" spans="1:80" x14ac:dyDescent="0.3">
      <c r="A40">
        <v>36</v>
      </c>
      <c r="B40" t="str">
        <f>IF(Namelist!A37="","",UPPER(Namelist!A37))</f>
        <v>CEDRIC TAN</v>
      </c>
      <c r="C40" t="str">
        <f>IF(Namelist!B37="","",UPPER(Namelist!B37))</f>
        <v>NUSSTU\E0726038</v>
      </c>
      <c r="D40" s="6">
        <f t="shared" si="3"/>
        <v>6</v>
      </c>
      <c r="E40">
        <f t="shared" si="4"/>
        <v>0</v>
      </c>
      <c r="F40" s="11">
        <f t="shared" si="5"/>
        <v>6</v>
      </c>
      <c r="G40">
        <f t="shared" si="6"/>
        <v>0</v>
      </c>
      <c r="H40" s="11">
        <f t="shared" si="7"/>
        <v>6</v>
      </c>
      <c r="I40">
        <f t="shared" si="8"/>
        <v>3</v>
      </c>
      <c r="J40" s="10">
        <f t="shared" si="9"/>
        <v>9</v>
      </c>
      <c r="K40" s="6">
        <f>IF($C40="","",IFERROR(VLOOKUP($C40,Aug!$B:$Z,16,FALSE),0))</f>
        <v>0</v>
      </c>
      <c r="L40">
        <f>IF($C40="","",IFERROR(VLOOKUP($C40,Aug!$B:$Z,17,FALSE),0))</f>
        <v>0</v>
      </c>
      <c r="M40" s="11">
        <f t="shared" si="10"/>
        <v>0</v>
      </c>
      <c r="N40">
        <f>IF($C40="","",IFERROR(VLOOKUP($C40,Aug!$B:$Z,19,FALSE),0))</f>
        <v>0</v>
      </c>
      <c r="O40" s="11">
        <f t="shared" si="11"/>
        <v>0</v>
      </c>
      <c r="P40">
        <f>IF($C40="","",IFERROR(VLOOKUP($C40,Aug!$B:$Z,20,FALSE),0))</f>
        <v>0</v>
      </c>
      <c r="Q40" s="10">
        <f t="shared" si="12"/>
        <v>0</v>
      </c>
      <c r="R40" s="6">
        <f>IF($C40="","",IFERROR(VLOOKUP($C40,Sep!$B:$Z,16,FALSE),0))</f>
        <v>0</v>
      </c>
      <c r="S40">
        <f>IF($C40="","",IFERROR(VLOOKUP($C40,Sep!$B:$Z,17,FALSE),0))</f>
        <v>0</v>
      </c>
      <c r="T40" s="11">
        <f t="shared" si="13"/>
        <v>0</v>
      </c>
      <c r="U40">
        <f>IF($C40="","",IFERROR(VLOOKUP($C40,Sep!$B:$Z,19,FALSE),0))</f>
        <v>0</v>
      </c>
      <c r="V40" s="11">
        <f t="shared" si="14"/>
        <v>0</v>
      </c>
      <c r="W40">
        <f>IF($C40="","",IFERROR(VLOOKUP($C40,Sep!$B:$Z,20,FALSE),0))</f>
        <v>0</v>
      </c>
      <c r="X40" s="10">
        <f t="shared" si="15"/>
        <v>0</v>
      </c>
      <c r="Y40" s="6">
        <f>IF($C40="","",IFERROR(VLOOKUP($C40,'Oct &amp; Nov'!$B:$Z,16,FALSE),0))</f>
        <v>2</v>
      </c>
      <c r="Z40">
        <f>IF($C40="","",IFERROR(VLOOKUP($C40,'Oct &amp; Nov'!$B:$Z,17,FALSE),0))</f>
        <v>0</v>
      </c>
      <c r="AA40" s="11">
        <f t="shared" si="16"/>
        <v>2</v>
      </c>
      <c r="AB40">
        <f>IF($C40="","",IFERROR(VLOOKUP($C40,'Oct &amp; Nov'!$B:$Z,19,FALSE),0))</f>
        <v>0</v>
      </c>
      <c r="AC40" s="11">
        <f t="shared" si="17"/>
        <v>2</v>
      </c>
      <c r="AD40">
        <f>IF($C40="","",IFERROR(VLOOKUP($C40,'Oct &amp; Nov'!$B:$Z,20,FALSE),0))</f>
        <v>0</v>
      </c>
      <c r="AE40" s="10">
        <f t="shared" si="18"/>
        <v>2</v>
      </c>
      <c r="AJ40" s="11"/>
      <c r="AM40" s="6">
        <f>IF($C40="","",IFERROR(VLOOKUP($C40,Dec!$B:$Z,16,FALSE),0))</f>
        <v>2</v>
      </c>
      <c r="AN40">
        <f>IF($C40="","",IFERROR(VLOOKUP($C40,Dec!$B:$Z,17,FALSE),0))</f>
        <v>0</v>
      </c>
      <c r="AO40" s="11">
        <f t="shared" si="19"/>
        <v>2</v>
      </c>
      <c r="AP40">
        <f>IF($C40="","",IFERROR(VLOOKUP($C40,Dec!$B:$Z,19,FALSE),0))</f>
        <v>0</v>
      </c>
      <c r="AQ40" s="11">
        <f t="shared" si="20"/>
        <v>2</v>
      </c>
      <c r="AR40">
        <f>IF($C40="","",IFERROR(VLOOKUP($C40,Dec!$B:$Z,20,FALSE),0))</f>
        <v>1</v>
      </c>
      <c r="AS40" s="10">
        <f t="shared" si="21"/>
        <v>3</v>
      </c>
      <c r="AT40" s="6">
        <f>IF($C40="","",IFERROR(VLOOKUP($C40,Jan!$B:$Z,16,FALSE),0))</f>
        <v>0</v>
      </c>
      <c r="AU40">
        <f>IF($C40="","",IFERROR(VLOOKUP($C40,Jan!$B:$Z,17,FALSE),0))</f>
        <v>0</v>
      </c>
      <c r="AV40" s="11">
        <f t="shared" si="22"/>
        <v>0</v>
      </c>
      <c r="AW40">
        <f>IF($C40="","",IFERROR(VLOOKUP($C40,Jan!$B:$Z,19,FALSE),0))</f>
        <v>0</v>
      </c>
      <c r="AX40" s="11">
        <f t="shared" si="23"/>
        <v>0</v>
      </c>
      <c r="AY40">
        <f>IF($C40="","",IFERROR(VLOOKUP($C40,Jan!$B:$Z,20,FALSE),0))</f>
        <v>0</v>
      </c>
      <c r="AZ40" s="10">
        <f t="shared" si="24"/>
        <v>0</v>
      </c>
      <c r="BA40" s="6">
        <f>IF($C40="","",IFERROR(VLOOKUP($C40,Feb!$B:$Z,16,FALSE),0))</f>
        <v>1</v>
      </c>
      <c r="BB40">
        <f>IF($C40="","",IFERROR(VLOOKUP($C40,Feb!$B:$Z,17,FALSE),0))</f>
        <v>0</v>
      </c>
      <c r="BC40" s="11">
        <f t="shared" si="25"/>
        <v>1</v>
      </c>
      <c r="BD40">
        <f>IF($C40="","",IFERROR(VLOOKUP($C40,Feb!$B:$Z,19,FALSE),0))</f>
        <v>0</v>
      </c>
      <c r="BE40" s="11">
        <f t="shared" si="26"/>
        <v>1</v>
      </c>
      <c r="BF40">
        <f>IF($C40="","",IFERROR(VLOOKUP($C40,Feb!$B:$Z,20,FALSE),0))</f>
        <v>1</v>
      </c>
      <c r="BG40" s="10">
        <f t="shared" si="27"/>
        <v>2</v>
      </c>
      <c r="BH40" s="6">
        <f>IF($C40="","",IFERROR(VLOOKUP($C40,Mar!$B:$Z,16,FALSE),0))</f>
        <v>1</v>
      </c>
      <c r="BI40">
        <f>IF($C40="","",IFERROR(VLOOKUP($C40,Mar!$B:$Z,17,FALSE),0))</f>
        <v>0</v>
      </c>
      <c r="BJ40" s="11">
        <f t="shared" si="28"/>
        <v>1</v>
      </c>
      <c r="BK40">
        <f>IF($C40="","",IFERROR(VLOOKUP($C40,Mar!$B:$Z,19,FALSE),0))</f>
        <v>0</v>
      </c>
      <c r="BL40" s="11">
        <f t="shared" si="29"/>
        <v>1</v>
      </c>
      <c r="BM40">
        <f>IF($C40="","",IFERROR(VLOOKUP($C40,Mar!$B:$Z,20,FALSE),0))</f>
        <v>1</v>
      </c>
      <c r="BN40" s="10">
        <f t="shared" si="30"/>
        <v>2</v>
      </c>
      <c r="BO40" s="6">
        <f>IF($C40="","",IFERROR(VLOOKUP($C40,'Apr &amp; May'!$B:$Z,16,FALSE),0))</f>
        <v>0</v>
      </c>
      <c r="BP40">
        <f>IF($C40="","",IFERROR(VLOOKUP($C40,'Apr &amp; May'!$B:$Z,17,FALSE),0))</f>
        <v>0</v>
      </c>
      <c r="BQ40" s="11">
        <f t="shared" si="31"/>
        <v>0</v>
      </c>
      <c r="BR40">
        <f>IF($C40="","",IFERROR(VLOOKUP($C40,'Apr &amp; May'!$B:$Z,19,FALSE),0))</f>
        <v>0</v>
      </c>
      <c r="BS40" s="11">
        <f t="shared" si="32"/>
        <v>0</v>
      </c>
      <c r="BT40">
        <f>IF($C40="","",IFERROR(VLOOKUP($C40,'Apr &amp; May'!$B:$Z,20,FALSE),0))</f>
        <v>0</v>
      </c>
      <c r="BU40" s="10">
        <f t="shared" si="33"/>
        <v>0</v>
      </c>
      <c r="BV40" s="6">
        <f>IF($C40="","",IFERROR(VLOOKUP($C40,Jun!$B:$Z,16,FALSE),0))</f>
        <v>0</v>
      </c>
      <c r="BW40">
        <f>IF($C40="","",IFERROR(VLOOKUP($C40,Jun!$B:$Z,17,FALSE),0))</f>
        <v>0</v>
      </c>
      <c r="BX40" s="11">
        <f t="shared" si="34"/>
        <v>0</v>
      </c>
      <c r="BY40">
        <f>IF($C40="","",IFERROR(VLOOKUP($C40,Jun!$B:$Z,19,FALSE),0))</f>
        <v>0</v>
      </c>
      <c r="BZ40" s="11">
        <f t="shared" si="35"/>
        <v>0</v>
      </c>
      <c r="CA40">
        <f>IF($C40="","",IFERROR(VLOOKUP($C40,Jun!$B:$Z,20,FALSE),0))</f>
        <v>0</v>
      </c>
      <c r="CB40" s="10">
        <f t="shared" si="36"/>
        <v>0</v>
      </c>
    </row>
    <row r="41" spans="1:80" x14ac:dyDescent="0.3">
      <c r="A41">
        <v>37</v>
      </c>
      <c r="B41" t="str">
        <f>IF(Namelist!A38="","",UPPER(Namelist!A38))</f>
        <v>CELESTE WONG</v>
      </c>
      <c r="C41" t="str">
        <f>IF(Namelist!B38="","",UPPER(Namelist!B38))</f>
        <v>NUSSTU\E0559781</v>
      </c>
      <c r="D41" s="6">
        <f t="shared" si="3"/>
        <v>0</v>
      </c>
      <c r="E41">
        <f t="shared" si="4"/>
        <v>0</v>
      </c>
      <c r="F41" s="11">
        <f t="shared" si="5"/>
        <v>0</v>
      </c>
      <c r="G41">
        <f t="shared" si="6"/>
        <v>0</v>
      </c>
      <c r="H41" s="11">
        <f t="shared" si="7"/>
        <v>0</v>
      </c>
      <c r="I41">
        <f t="shared" si="8"/>
        <v>1</v>
      </c>
      <c r="J41" s="10">
        <f t="shared" si="9"/>
        <v>1</v>
      </c>
      <c r="K41" s="6">
        <f>IF($C41="","",IFERROR(VLOOKUP($C41,Aug!$B:$Z,16,FALSE),0))</f>
        <v>0</v>
      </c>
      <c r="L41">
        <f>IF($C41="","",IFERROR(VLOOKUP($C41,Aug!$B:$Z,17,FALSE),0))</f>
        <v>0</v>
      </c>
      <c r="M41" s="11">
        <f t="shared" si="10"/>
        <v>0</v>
      </c>
      <c r="N41">
        <f>IF($C41="","",IFERROR(VLOOKUP($C41,Aug!$B:$Z,19,FALSE),0))</f>
        <v>0</v>
      </c>
      <c r="O41" s="11">
        <f t="shared" si="11"/>
        <v>0</v>
      </c>
      <c r="P41">
        <f>IF($C41="","",IFERROR(VLOOKUP($C41,Aug!$B:$Z,20,FALSE),0))</f>
        <v>0</v>
      </c>
      <c r="Q41" s="10">
        <f t="shared" si="12"/>
        <v>0</v>
      </c>
      <c r="R41" s="6">
        <f>IF($C41="","",IFERROR(VLOOKUP($C41,Sep!$B:$Z,16,FALSE),0))</f>
        <v>0</v>
      </c>
      <c r="S41">
        <f>IF($C41="","",IFERROR(VLOOKUP($C41,Sep!$B:$Z,17,FALSE),0))</f>
        <v>0</v>
      </c>
      <c r="T41" s="11">
        <f t="shared" si="13"/>
        <v>0</v>
      </c>
      <c r="U41">
        <f>IF($C41="","",IFERROR(VLOOKUP($C41,Sep!$B:$Z,19,FALSE),0))</f>
        <v>0</v>
      </c>
      <c r="V41" s="11">
        <f t="shared" si="14"/>
        <v>0</v>
      </c>
      <c r="W41">
        <f>IF($C41="","",IFERROR(VLOOKUP($C41,Sep!$B:$Z,20,FALSE),0))</f>
        <v>0</v>
      </c>
      <c r="X41" s="10">
        <f t="shared" si="15"/>
        <v>0</v>
      </c>
      <c r="Y41" s="6">
        <f>IF($C41="","",IFERROR(VLOOKUP($C41,'Oct &amp; Nov'!$B:$Z,16,FALSE),0))</f>
        <v>0</v>
      </c>
      <c r="Z41">
        <f>IF($C41="","",IFERROR(VLOOKUP($C41,'Oct &amp; Nov'!$B:$Z,17,FALSE),0))</f>
        <v>0</v>
      </c>
      <c r="AA41" s="11">
        <f t="shared" si="16"/>
        <v>0</v>
      </c>
      <c r="AB41">
        <f>IF($C41="","",IFERROR(VLOOKUP($C41,'Oct &amp; Nov'!$B:$Z,19,FALSE),0))</f>
        <v>0</v>
      </c>
      <c r="AC41" s="11">
        <f t="shared" si="17"/>
        <v>0</v>
      </c>
      <c r="AD41">
        <f>IF($C41="","",IFERROR(VLOOKUP($C41,'Oct &amp; Nov'!$B:$Z,20,FALSE),0))</f>
        <v>0</v>
      </c>
      <c r="AE41" s="10">
        <f t="shared" si="18"/>
        <v>0</v>
      </c>
      <c r="AJ41" s="11"/>
      <c r="AM41" s="6">
        <f>IF($C41="","",IFERROR(VLOOKUP($C41,Dec!$B:$Z,16,FALSE),0))</f>
        <v>0</v>
      </c>
      <c r="AN41">
        <f>IF($C41="","",IFERROR(VLOOKUP($C41,Dec!$B:$Z,17,FALSE),0))</f>
        <v>0</v>
      </c>
      <c r="AO41" s="11">
        <f t="shared" si="19"/>
        <v>0</v>
      </c>
      <c r="AP41">
        <f>IF($C41="","",IFERROR(VLOOKUP($C41,Dec!$B:$Z,19,FALSE),0))</f>
        <v>0</v>
      </c>
      <c r="AQ41" s="11">
        <f t="shared" si="20"/>
        <v>0</v>
      </c>
      <c r="AR41">
        <f>IF($C41="","",IFERROR(VLOOKUP($C41,Dec!$B:$Z,20,FALSE),0))</f>
        <v>0</v>
      </c>
      <c r="AS41" s="10">
        <f t="shared" si="21"/>
        <v>0</v>
      </c>
      <c r="AT41" s="6">
        <f>IF($C41="","",IFERROR(VLOOKUP($C41,Jan!$B:$Z,16,FALSE),0))</f>
        <v>0</v>
      </c>
      <c r="AU41">
        <f>IF($C41="","",IFERROR(VLOOKUP($C41,Jan!$B:$Z,17,FALSE),0))</f>
        <v>0</v>
      </c>
      <c r="AV41" s="11">
        <f t="shared" si="22"/>
        <v>0</v>
      </c>
      <c r="AW41">
        <f>IF($C41="","",IFERROR(VLOOKUP($C41,Jan!$B:$Z,19,FALSE),0))</f>
        <v>0</v>
      </c>
      <c r="AX41" s="11">
        <f t="shared" si="23"/>
        <v>0</v>
      </c>
      <c r="AY41">
        <f>IF($C41="","",IFERROR(VLOOKUP($C41,Jan!$B:$Z,20,FALSE),0))</f>
        <v>0</v>
      </c>
      <c r="AZ41" s="10">
        <f t="shared" si="24"/>
        <v>0</v>
      </c>
      <c r="BA41" s="6">
        <f>IF($C41="","",IFERROR(VLOOKUP($C41,Feb!$B:$Z,16,FALSE),0))</f>
        <v>0</v>
      </c>
      <c r="BB41">
        <f>IF($C41="","",IFERROR(VLOOKUP($C41,Feb!$B:$Z,17,FALSE),0))</f>
        <v>0</v>
      </c>
      <c r="BC41" s="11">
        <f t="shared" si="25"/>
        <v>0</v>
      </c>
      <c r="BD41">
        <f>IF($C41="","",IFERROR(VLOOKUP($C41,Feb!$B:$Z,19,FALSE),0))</f>
        <v>0</v>
      </c>
      <c r="BE41" s="11">
        <f t="shared" si="26"/>
        <v>0</v>
      </c>
      <c r="BF41">
        <f>IF($C41="","",IFERROR(VLOOKUP($C41,Feb!$B:$Z,20,FALSE),0))</f>
        <v>1</v>
      </c>
      <c r="BG41" s="10">
        <f t="shared" si="27"/>
        <v>1</v>
      </c>
      <c r="BH41" s="6">
        <f>IF($C41="","",IFERROR(VLOOKUP($C41,Mar!$B:$Z,16,FALSE),0))</f>
        <v>0</v>
      </c>
      <c r="BI41">
        <f>IF($C41="","",IFERROR(VLOOKUP($C41,Mar!$B:$Z,17,FALSE),0))</f>
        <v>0</v>
      </c>
      <c r="BJ41" s="11">
        <f t="shared" si="28"/>
        <v>0</v>
      </c>
      <c r="BK41">
        <f>IF($C41="","",IFERROR(VLOOKUP($C41,Mar!$B:$Z,19,FALSE),0))</f>
        <v>0</v>
      </c>
      <c r="BL41" s="11">
        <f t="shared" si="29"/>
        <v>0</v>
      </c>
      <c r="BM41">
        <f>IF($C41="","",IFERROR(VLOOKUP($C41,Mar!$B:$Z,20,FALSE),0))</f>
        <v>0</v>
      </c>
      <c r="BN41" s="10">
        <f t="shared" si="30"/>
        <v>0</v>
      </c>
      <c r="BO41" s="6">
        <f>IF($C41="","",IFERROR(VLOOKUP($C41,'Apr &amp; May'!$B:$Z,16,FALSE),0))</f>
        <v>0</v>
      </c>
      <c r="BP41">
        <f>IF($C41="","",IFERROR(VLOOKUP($C41,'Apr &amp; May'!$B:$Z,17,FALSE),0))</f>
        <v>0</v>
      </c>
      <c r="BQ41" s="11">
        <f t="shared" si="31"/>
        <v>0</v>
      </c>
      <c r="BR41">
        <f>IF($C41="","",IFERROR(VLOOKUP($C41,'Apr &amp; May'!$B:$Z,19,FALSE),0))</f>
        <v>0</v>
      </c>
      <c r="BS41" s="11">
        <f t="shared" si="32"/>
        <v>0</v>
      </c>
      <c r="BT41">
        <f>IF($C41="","",IFERROR(VLOOKUP($C41,'Apr &amp; May'!$B:$Z,20,FALSE),0))</f>
        <v>0</v>
      </c>
      <c r="BU41" s="10">
        <f t="shared" si="33"/>
        <v>0</v>
      </c>
      <c r="BV41" s="6">
        <f>IF($C41="","",IFERROR(VLOOKUP($C41,Jun!$B:$Z,16,FALSE),0))</f>
        <v>0</v>
      </c>
      <c r="BW41">
        <f>IF($C41="","",IFERROR(VLOOKUP($C41,Jun!$B:$Z,17,FALSE),0))</f>
        <v>0</v>
      </c>
      <c r="BX41" s="11">
        <f t="shared" si="34"/>
        <v>0</v>
      </c>
      <c r="BY41">
        <f>IF($C41="","",IFERROR(VLOOKUP($C41,Jun!$B:$Z,19,FALSE),0))</f>
        <v>0</v>
      </c>
      <c r="BZ41" s="11">
        <f t="shared" si="35"/>
        <v>0</v>
      </c>
      <c r="CA41">
        <f>IF($C41="","",IFERROR(VLOOKUP($C41,Jun!$B:$Z,20,FALSE),0))</f>
        <v>0</v>
      </c>
      <c r="CB41" s="10">
        <f t="shared" si="36"/>
        <v>0</v>
      </c>
    </row>
    <row r="42" spans="1:80" x14ac:dyDescent="0.3">
      <c r="A42">
        <v>38</v>
      </c>
      <c r="B42" t="str">
        <f>IF(Namelist!A39="","",UPPER(Namelist!A39))</f>
        <v>CELYNN KOW</v>
      </c>
      <c r="C42" t="str">
        <f>IF(Namelist!B39="","",UPPER(Namelist!B39))</f>
        <v>NUSSTU\E0774558</v>
      </c>
      <c r="D42" s="6">
        <f t="shared" si="3"/>
        <v>0</v>
      </c>
      <c r="E42">
        <f t="shared" si="4"/>
        <v>0</v>
      </c>
      <c r="F42" s="11">
        <f t="shared" si="5"/>
        <v>0</v>
      </c>
      <c r="G42">
        <f t="shared" si="6"/>
        <v>0</v>
      </c>
      <c r="H42" s="11">
        <f t="shared" si="7"/>
        <v>0</v>
      </c>
      <c r="I42">
        <f t="shared" si="8"/>
        <v>2</v>
      </c>
      <c r="J42" s="10">
        <f t="shared" si="9"/>
        <v>2</v>
      </c>
      <c r="K42" s="6">
        <f>IF($C42="","",IFERROR(VLOOKUP($C42,Aug!$B:$Z,16,FALSE),0))</f>
        <v>0</v>
      </c>
      <c r="L42">
        <f>IF($C42="","",IFERROR(VLOOKUP($C42,Aug!$B:$Z,17,FALSE),0))</f>
        <v>0</v>
      </c>
      <c r="M42" s="11">
        <f t="shared" si="10"/>
        <v>0</v>
      </c>
      <c r="N42">
        <f>IF($C42="","",IFERROR(VLOOKUP($C42,Aug!$B:$Z,19,FALSE),0))</f>
        <v>0</v>
      </c>
      <c r="O42" s="11">
        <f t="shared" si="11"/>
        <v>0</v>
      </c>
      <c r="P42">
        <f>IF($C42="","",IFERROR(VLOOKUP($C42,Aug!$B:$Z,20,FALSE),0))</f>
        <v>0</v>
      </c>
      <c r="Q42" s="10">
        <f t="shared" si="12"/>
        <v>0</v>
      </c>
      <c r="R42" s="6">
        <f>IF($C42="","",IFERROR(VLOOKUP($C42,Sep!$B:$Z,16,FALSE),0))</f>
        <v>0</v>
      </c>
      <c r="S42">
        <f>IF($C42="","",IFERROR(VLOOKUP($C42,Sep!$B:$Z,17,FALSE),0))</f>
        <v>0</v>
      </c>
      <c r="T42" s="11">
        <f t="shared" si="13"/>
        <v>0</v>
      </c>
      <c r="U42">
        <f>IF($C42="","",IFERROR(VLOOKUP($C42,Sep!$B:$Z,19,FALSE),0))</f>
        <v>0</v>
      </c>
      <c r="V42" s="11">
        <f t="shared" si="14"/>
        <v>0</v>
      </c>
      <c r="W42">
        <f>IF($C42="","",IFERROR(VLOOKUP($C42,Sep!$B:$Z,20,FALSE),0))</f>
        <v>0</v>
      </c>
      <c r="X42" s="10">
        <f t="shared" si="15"/>
        <v>0</v>
      </c>
      <c r="Y42" s="6">
        <f>IF($C42="","",IFERROR(VLOOKUP($C42,'Oct &amp; Nov'!$B:$Z,16,FALSE),0))</f>
        <v>0</v>
      </c>
      <c r="Z42">
        <f>IF($C42="","",IFERROR(VLOOKUP($C42,'Oct &amp; Nov'!$B:$Z,17,FALSE),0))</f>
        <v>0</v>
      </c>
      <c r="AA42" s="11">
        <f t="shared" si="16"/>
        <v>0</v>
      </c>
      <c r="AB42">
        <f>IF($C42="","",IFERROR(VLOOKUP($C42,'Oct &amp; Nov'!$B:$Z,19,FALSE),0))</f>
        <v>0</v>
      </c>
      <c r="AC42" s="11">
        <f t="shared" si="17"/>
        <v>0</v>
      </c>
      <c r="AD42">
        <f>IF($C42="","",IFERROR(VLOOKUP($C42,'Oct &amp; Nov'!$B:$Z,20,FALSE),0))</f>
        <v>0</v>
      </c>
      <c r="AE42" s="10">
        <f t="shared" si="18"/>
        <v>0</v>
      </c>
      <c r="AJ42" s="11"/>
      <c r="AM42" s="6">
        <f>IF($C42="","",IFERROR(VLOOKUP($C42,Dec!$B:$Z,16,FALSE),0))</f>
        <v>0</v>
      </c>
      <c r="AN42">
        <f>IF($C42="","",IFERROR(VLOOKUP($C42,Dec!$B:$Z,17,FALSE),0))</f>
        <v>0</v>
      </c>
      <c r="AO42" s="11">
        <f t="shared" si="19"/>
        <v>0</v>
      </c>
      <c r="AP42">
        <f>IF($C42="","",IFERROR(VLOOKUP($C42,Dec!$B:$Z,19,FALSE),0))</f>
        <v>0</v>
      </c>
      <c r="AQ42" s="11">
        <f t="shared" si="20"/>
        <v>0</v>
      </c>
      <c r="AR42">
        <f>IF($C42="","",IFERROR(VLOOKUP($C42,Dec!$B:$Z,20,FALSE),0))</f>
        <v>2</v>
      </c>
      <c r="AS42" s="10">
        <f t="shared" si="21"/>
        <v>2</v>
      </c>
      <c r="AT42" s="6">
        <f>IF($C42="","",IFERROR(VLOOKUP($C42,Jan!$B:$Z,16,FALSE),0))</f>
        <v>0</v>
      </c>
      <c r="AU42">
        <f>IF($C42="","",IFERROR(VLOOKUP($C42,Jan!$B:$Z,17,FALSE),0))</f>
        <v>0</v>
      </c>
      <c r="AV42" s="11">
        <f t="shared" si="22"/>
        <v>0</v>
      </c>
      <c r="AW42">
        <f>IF($C42="","",IFERROR(VLOOKUP($C42,Jan!$B:$Z,19,FALSE),0))</f>
        <v>0</v>
      </c>
      <c r="AX42" s="11">
        <f t="shared" si="23"/>
        <v>0</v>
      </c>
      <c r="AY42">
        <f>IF($C42="","",IFERROR(VLOOKUP($C42,Jan!$B:$Z,20,FALSE),0))</f>
        <v>0</v>
      </c>
      <c r="AZ42" s="10">
        <f t="shared" si="24"/>
        <v>0</v>
      </c>
      <c r="BA42" s="6">
        <f>IF($C42="","",IFERROR(VLOOKUP($C42,Feb!$B:$Z,16,FALSE),0))</f>
        <v>0</v>
      </c>
      <c r="BB42">
        <f>IF($C42="","",IFERROR(VLOOKUP($C42,Feb!$B:$Z,17,FALSE),0))</f>
        <v>0</v>
      </c>
      <c r="BC42" s="11">
        <f t="shared" si="25"/>
        <v>0</v>
      </c>
      <c r="BD42">
        <f>IF($C42="","",IFERROR(VLOOKUP($C42,Feb!$B:$Z,19,FALSE),0))</f>
        <v>0</v>
      </c>
      <c r="BE42" s="11">
        <f t="shared" si="26"/>
        <v>0</v>
      </c>
      <c r="BF42">
        <f>IF($C42="","",IFERROR(VLOOKUP($C42,Feb!$B:$Z,20,FALSE),0))</f>
        <v>0</v>
      </c>
      <c r="BG42" s="10">
        <f t="shared" si="27"/>
        <v>0</v>
      </c>
      <c r="BH42" s="6">
        <f>IF($C42="","",IFERROR(VLOOKUP($C42,Mar!$B:$Z,16,FALSE),0))</f>
        <v>0</v>
      </c>
      <c r="BI42">
        <f>IF($C42="","",IFERROR(VLOOKUP($C42,Mar!$B:$Z,17,FALSE),0))</f>
        <v>0</v>
      </c>
      <c r="BJ42" s="11">
        <f t="shared" si="28"/>
        <v>0</v>
      </c>
      <c r="BK42">
        <f>IF($C42="","",IFERROR(VLOOKUP($C42,Mar!$B:$Z,19,FALSE),0))</f>
        <v>0</v>
      </c>
      <c r="BL42" s="11">
        <f t="shared" si="29"/>
        <v>0</v>
      </c>
      <c r="BM42">
        <f>IF($C42="","",IFERROR(VLOOKUP($C42,Mar!$B:$Z,20,FALSE),0))</f>
        <v>0</v>
      </c>
      <c r="BN42" s="10">
        <f t="shared" si="30"/>
        <v>0</v>
      </c>
      <c r="BO42" s="6">
        <f>IF($C42="","",IFERROR(VLOOKUP($C42,'Apr &amp; May'!$B:$Z,16,FALSE),0))</f>
        <v>0</v>
      </c>
      <c r="BP42">
        <f>IF($C42="","",IFERROR(VLOOKUP($C42,'Apr &amp; May'!$B:$Z,17,FALSE),0))</f>
        <v>0</v>
      </c>
      <c r="BQ42" s="11">
        <f t="shared" si="31"/>
        <v>0</v>
      </c>
      <c r="BR42">
        <f>IF($C42="","",IFERROR(VLOOKUP($C42,'Apr &amp; May'!$B:$Z,19,FALSE),0))</f>
        <v>0</v>
      </c>
      <c r="BS42" s="11">
        <f t="shared" si="32"/>
        <v>0</v>
      </c>
      <c r="BT42">
        <f>IF($C42="","",IFERROR(VLOOKUP($C42,'Apr &amp; May'!$B:$Z,20,FALSE),0))</f>
        <v>0</v>
      </c>
      <c r="BU42" s="10">
        <f t="shared" si="33"/>
        <v>0</v>
      </c>
      <c r="BV42" s="6">
        <f>IF($C42="","",IFERROR(VLOOKUP($C42,Jun!$B:$Z,16,FALSE),0))</f>
        <v>0</v>
      </c>
      <c r="BW42">
        <f>IF($C42="","",IFERROR(VLOOKUP($C42,Jun!$B:$Z,17,FALSE),0))</f>
        <v>0</v>
      </c>
      <c r="BX42" s="11">
        <f t="shared" si="34"/>
        <v>0</v>
      </c>
      <c r="BY42">
        <f>IF($C42="","",IFERROR(VLOOKUP($C42,Jun!$B:$Z,19,FALSE),0))</f>
        <v>0</v>
      </c>
      <c r="BZ42" s="11">
        <f t="shared" si="35"/>
        <v>0</v>
      </c>
      <c r="CA42">
        <f>IF($C42="","",IFERROR(VLOOKUP($C42,Jun!$B:$Z,20,FALSE),0))</f>
        <v>0</v>
      </c>
      <c r="CB42" s="10">
        <f t="shared" si="36"/>
        <v>0</v>
      </c>
    </row>
    <row r="43" spans="1:80" x14ac:dyDescent="0.3">
      <c r="A43">
        <v>39</v>
      </c>
      <c r="B43" t="str">
        <f>IF(Namelist!A40="","",UPPER(Namelist!A40))</f>
        <v>CHAING CHOON HOE</v>
      </c>
      <c r="C43" t="str">
        <f>IF(Namelist!B40="","",UPPER(Namelist!B40))</f>
        <v>NUSSTU\E0725612</v>
      </c>
      <c r="D43" s="6">
        <f t="shared" si="3"/>
        <v>1</v>
      </c>
      <c r="E43">
        <f t="shared" si="4"/>
        <v>0</v>
      </c>
      <c r="F43" s="11">
        <f t="shared" si="5"/>
        <v>1</v>
      </c>
      <c r="G43">
        <f t="shared" si="6"/>
        <v>0</v>
      </c>
      <c r="H43" s="11">
        <f t="shared" si="7"/>
        <v>1</v>
      </c>
      <c r="I43">
        <f t="shared" si="8"/>
        <v>0</v>
      </c>
      <c r="J43" s="10">
        <f t="shared" si="9"/>
        <v>1</v>
      </c>
      <c r="K43" s="6">
        <f>IF($C43="","",IFERROR(VLOOKUP($C43,Aug!$B:$Z,16,FALSE),0))</f>
        <v>1</v>
      </c>
      <c r="L43">
        <f>IF($C43="","",IFERROR(VLOOKUP($C43,Aug!$B:$Z,17,FALSE),0))</f>
        <v>0</v>
      </c>
      <c r="M43" s="11">
        <f t="shared" si="10"/>
        <v>1</v>
      </c>
      <c r="N43">
        <f>IF($C43="","",IFERROR(VLOOKUP($C43,Aug!$B:$Z,19,FALSE),0))</f>
        <v>0</v>
      </c>
      <c r="O43" s="11">
        <f t="shared" si="11"/>
        <v>1</v>
      </c>
      <c r="P43">
        <f>IF($C43="","",IFERROR(VLOOKUP($C43,Aug!$B:$Z,20,FALSE),0))</f>
        <v>0</v>
      </c>
      <c r="Q43" s="10">
        <f t="shared" si="12"/>
        <v>1</v>
      </c>
      <c r="R43" s="6">
        <f>IF($C43="","",IFERROR(VLOOKUP($C43,Sep!$B:$Z,16,FALSE),0))</f>
        <v>0</v>
      </c>
      <c r="S43">
        <f>IF($C43="","",IFERROR(VLOOKUP($C43,Sep!$B:$Z,17,FALSE),0))</f>
        <v>0</v>
      </c>
      <c r="T43" s="11">
        <f t="shared" si="13"/>
        <v>0</v>
      </c>
      <c r="U43">
        <f>IF($C43="","",IFERROR(VLOOKUP($C43,Sep!$B:$Z,19,FALSE),0))</f>
        <v>0</v>
      </c>
      <c r="V43" s="11">
        <f t="shared" si="14"/>
        <v>0</v>
      </c>
      <c r="W43">
        <f>IF($C43="","",IFERROR(VLOOKUP($C43,Sep!$B:$Z,20,FALSE),0))</f>
        <v>0</v>
      </c>
      <c r="X43" s="10">
        <f t="shared" si="15"/>
        <v>0</v>
      </c>
      <c r="Y43" s="6">
        <f>IF($C43="","",IFERROR(VLOOKUP($C43,'Oct &amp; Nov'!$B:$Z,16,FALSE),0))</f>
        <v>0</v>
      </c>
      <c r="Z43">
        <f>IF($C43="","",IFERROR(VLOOKUP($C43,'Oct &amp; Nov'!$B:$Z,17,FALSE),0))</f>
        <v>0</v>
      </c>
      <c r="AA43" s="11">
        <f t="shared" si="16"/>
        <v>0</v>
      </c>
      <c r="AB43">
        <f>IF($C43="","",IFERROR(VLOOKUP($C43,'Oct &amp; Nov'!$B:$Z,19,FALSE),0))</f>
        <v>0</v>
      </c>
      <c r="AC43" s="11">
        <f t="shared" si="17"/>
        <v>0</v>
      </c>
      <c r="AD43">
        <f>IF($C43="","",IFERROR(VLOOKUP($C43,'Oct &amp; Nov'!$B:$Z,20,FALSE),0))</f>
        <v>0</v>
      </c>
      <c r="AE43" s="10">
        <f t="shared" si="18"/>
        <v>0</v>
      </c>
      <c r="AJ43" s="11"/>
      <c r="AM43" s="6">
        <f>IF($C43="","",IFERROR(VLOOKUP($C43,Dec!$B:$Z,16,FALSE),0))</f>
        <v>0</v>
      </c>
      <c r="AN43">
        <f>IF($C43="","",IFERROR(VLOOKUP($C43,Dec!$B:$Z,17,FALSE),0))</f>
        <v>0</v>
      </c>
      <c r="AO43" s="11">
        <f t="shared" si="19"/>
        <v>0</v>
      </c>
      <c r="AP43">
        <f>IF($C43="","",IFERROR(VLOOKUP($C43,Dec!$B:$Z,19,FALSE),0))</f>
        <v>0</v>
      </c>
      <c r="AQ43" s="11">
        <f t="shared" si="20"/>
        <v>0</v>
      </c>
      <c r="AR43">
        <f>IF($C43="","",IFERROR(VLOOKUP($C43,Dec!$B:$Z,20,FALSE),0))</f>
        <v>0</v>
      </c>
      <c r="AS43" s="10">
        <f t="shared" si="21"/>
        <v>0</v>
      </c>
      <c r="AT43" s="6">
        <f>IF($C43="","",IFERROR(VLOOKUP($C43,Jan!$B:$Z,16,FALSE),0))</f>
        <v>0</v>
      </c>
      <c r="AU43">
        <f>IF($C43="","",IFERROR(VLOOKUP($C43,Jan!$B:$Z,17,FALSE),0))</f>
        <v>0</v>
      </c>
      <c r="AV43" s="11">
        <f t="shared" si="22"/>
        <v>0</v>
      </c>
      <c r="AW43">
        <f>IF($C43="","",IFERROR(VLOOKUP($C43,Jan!$B:$Z,19,FALSE),0))</f>
        <v>0</v>
      </c>
      <c r="AX43" s="11">
        <f t="shared" si="23"/>
        <v>0</v>
      </c>
      <c r="AY43">
        <f>IF($C43="","",IFERROR(VLOOKUP($C43,Jan!$B:$Z,20,FALSE),0))</f>
        <v>0</v>
      </c>
      <c r="AZ43" s="10">
        <f t="shared" si="24"/>
        <v>0</v>
      </c>
      <c r="BA43" s="6">
        <f>IF($C43="","",IFERROR(VLOOKUP($C43,Feb!$B:$Z,16,FALSE),0))</f>
        <v>0</v>
      </c>
      <c r="BB43">
        <f>IF($C43="","",IFERROR(VLOOKUP($C43,Feb!$B:$Z,17,FALSE),0))</f>
        <v>0</v>
      </c>
      <c r="BC43" s="11">
        <f t="shared" si="25"/>
        <v>0</v>
      </c>
      <c r="BD43">
        <f>IF($C43="","",IFERROR(VLOOKUP($C43,Feb!$B:$Z,19,FALSE),0))</f>
        <v>0</v>
      </c>
      <c r="BE43" s="11">
        <f t="shared" si="26"/>
        <v>0</v>
      </c>
      <c r="BF43">
        <f>IF($C43="","",IFERROR(VLOOKUP($C43,Feb!$B:$Z,20,FALSE),0))</f>
        <v>0</v>
      </c>
      <c r="BG43" s="10">
        <f t="shared" si="27"/>
        <v>0</v>
      </c>
      <c r="BH43" s="6">
        <f>IF($C43="","",IFERROR(VLOOKUP($C43,Mar!$B:$Z,16,FALSE),0))</f>
        <v>0</v>
      </c>
      <c r="BI43">
        <f>IF($C43="","",IFERROR(VLOOKUP($C43,Mar!$B:$Z,17,FALSE),0))</f>
        <v>0</v>
      </c>
      <c r="BJ43" s="11">
        <f t="shared" si="28"/>
        <v>0</v>
      </c>
      <c r="BK43">
        <f>IF($C43="","",IFERROR(VLOOKUP($C43,Mar!$B:$Z,19,FALSE),0))</f>
        <v>0</v>
      </c>
      <c r="BL43" s="11">
        <f t="shared" si="29"/>
        <v>0</v>
      </c>
      <c r="BM43">
        <f>IF($C43="","",IFERROR(VLOOKUP($C43,Mar!$B:$Z,20,FALSE),0))</f>
        <v>0</v>
      </c>
      <c r="BN43" s="10">
        <f t="shared" si="30"/>
        <v>0</v>
      </c>
      <c r="BO43" s="6">
        <f>IF($C43="","",IFERROR(VLOOKUP($C43,'Apr &amp; May'!$B:$Z,16,FALSE),0))</f>
        <v>0</v>
      </c>
      <c r="BP43">
        <f>IF($C43="","",IFERROR(VLOOKUP($C43,'Apr &amp; May'!$B:$Z,17,FALSE),0))</f>
        <v>0</v>
      </c>
      <c r="BQ43" s="11">
        <f t="shared" si="31"/>
        <v>0</v>
      </c>
      <c r="BR43">
        <f>IF($C43="","",IFERROR(VLOOKUP($C43,'Apr &amp; May'!$B:$Z,19,FALSE),0))</f>
        <v>0</v>
      </c>
      <c r="BS43" s="11">
        <f t="shared" si="32"/>
        <v>0</v>
      </c>
      <c r="BT43">
        <f>IF($C43="","",IFERROR(VLOOKUP($C43,'Apr &amp; May'!$B:$Z,20,FALSE),0))</f>
        <v>0</v>
      </c>
      <c r="BU43" s="10">
        <f t="shared" si="33"/>
        <v>0</v>
      </c>
      <c r="BV43" s="6">
        <f>IF($C43="","",IFERROR(VLOOKUP($C43,Jun!$B:$Z,16,FALSE),0))</f>
        <v>0</v>
      </c>
      <c r="BW43">
        <f>IF($C43="","",IFERROR(VLOOKUP($C43,Jun!$B:$Z,17,FALSE),0))</f>
        <v>0</v>
      </c>
      <c r="BX43" s="11">
        <f t="shared" si="34"/>
        <v>0</v>
      </c>
      <c r="BY43">
        <f>IF($C43="","",IFERROR(VLOOKUP($C43,Jun!$B:$Z,19,FALSE),0))</f>
        <v>0</v>
      </c>
      <c r="BZ43" s="11">
        <f t="shared" si="35"/>
        <v>0</v>
      </c>
      <c r="CA43">
        <f>IF($C43="","",IFERROR(VLOOKUP($C43,Jun!$B:$Z,20,FALSE),0))</f>
        <v>0</v>
      </c>
      <c r="CB43" s="10">
        <f t="shared" si="36"/>
        <v>0</v>
      </c>
    </row>
    <row r="44" spans="1:80" x14ac:dyDescent="0.3">
      <c r="A44">
        <v>40</v>
      </c>
      <c r="B44" t="str">
        <f>IF(Namelist!A41="","",UPPER(Namelist!A41))</f>
        <v>CHEN CHI, CHIRIN SOH</v>
      </c>
      <c r="C44" t="str">
        <f>IF(Namelist!B41="","",UPPER(Namelist!B41))</f>
        <v>NUSSTU\E0544764</v>
      </c>
      <c r="D44" s="6">
        <f t="shared" si="3"/>
        <v>2</v>
      </c>
      <c r="E44">
        <f t="shared" si="4"/>
        <v>1</v>
      </c>
      <c r="F44" s="11">
        <f t="shared" si="5"/>
        <v>3</v>
      </c>
      <c r="G44">
        <f t="shared" si="6"/>
        <v>0</v>
      </c>
      <c r="H44" s="11">
        <f t="shared" si="7"/>
        <v>3</v>
      </c>
      <c r="I44">
        <f t="shared" si="8"/>
        <v>0</v>
      </c>
      <c r="J44" s="10">
        <f t="shared" si="9"/>
        <v>3</v>
      </c>
      <c r="K44" s="6">
        <f>IF($C44="","",IFERROR(VLOOKUP($C44,Aug!$B:$Z,16,FALSE),0))</f>
        <v>0</v>
      </c>
      <c r="L44">
        <f>IF($C44="","",IFERROR(VLOOKUP($C44,Aug!$B:$Z,17,FALSE),0))</f>
        <v>1</v>
      </c>
      <c r="M44" s="11">
        <f t="shared" si="10"/>
        <v>1</v>
      </c>
      <c r="N44">
        <f>IF($C44="","",IFERROR(VLOOKUP($C44,Aug!$B:$Z,19,FALSE),0))</f>
        <v>0</v>
      </c>
      <c r="O44" s="11">
        <f t="shared" si="11"/>
        <v>1</v>
      </c>
      <c r="P44">
        <f>IF($C44="","",IFERROR(VLOOKUP($C44,Aug!$B:$Z,20,FALSE),0))</f>
        <v>0</v>
      </c>
      <c r="Q44" s="10">
        <f t="shared" si="12"/>
        <v>1</v>
      </c>
      <c r="R44" s="6">
        <f>IF($C44="","",IFERROR(VLOOKUP($C44,Sep!$B:$Z,16,FALSE),0))</f>
        <v>0</v>
      </c>
      <c r="S44">
        <f>IF($C44="","",IFERROR(VLOOKUP($C44,Sep!$B:$Z,17,FALSE),0))</f>
        <v>0</v>
      </c>
      <c r="T44" s="11">
        <f t="shared" si="13"/>
        <v>0</v>
      </c>
      <c r="U44">
        <f>IF($C44="","",IFERROR(VLOOKUP($C44,Sep!$B:$Z,19,FALSE),0))</f>
        <v>0</v>
      </c>
      <c r="V44" s="11">
        <f t="shared" si="14"/>
        <v>0</v>
      </c>
      <c r="W44">
        <f>IF($C44="","",IFERROR(VLOOKUP($C44,Sep!$B:$Z,20,FALSE),0))</f>
        <v>0</v>
      </c>
      <c r="X44" s="10">
        <f t="shared" si="15"/>
        <v>0</v>
      </c>
      <c r="Y44" s="6">
        <f>IF($C44="","",IFERROR(VLOOKUP($C44,'Oct &amp; Nov'!$B:$Z,16,FALSE),0))</f>
        <v>0</v>
      </c>
      <c r="Z44">
        <f>IF($C44="","",IFERROR(VLOOKUP($C44,'Oct &amp; Nov'!$B:$Z,17,FALSE),0))</f>
        <v>0</v>
      </c>
      <c r="AA44" s="11">
        <f t="shared" si="16"/>
        <v>0</v>
      </c>
      <c r="AB44">
        <f>IF($C44="","",IFERROR(VLOOKUP($C44,'Oct &amp; Nov'!$B:$Z,19,FALSE),0))</f>
        <v>0</v>
      </c>
      <c r="AC44" s="11">
        <f t="shared" si="17"/>
        <v>0</v>
      </c>
      <c r="AD44">
        <f>IF($C44="","",IFERROR(VLOOKUP($C44,'Oct &amp; Nov'!$B:$Z,20,FALSE),0))</f>
        <v>0</v>
      </c>
      <c r="AE44" s="10">
        <f t="shared" si="18"/>
        <v>0</v>
      </c>
      <c r="AJ44" s="11"/>
      <c r="AM44" s="6">
        <f>IF($C44="","",IFERROR(VLOOKUP($C44,Dec!$B:$Z,16,FALSE),0))</f>
        <v>1</v>
      </c>
      <c r="AN44">
        <f>IF($C44="","",IFERROR(VLOOKUP($C44,Dec!$B:$Z,17,FALSE),0))</f>
        <v>0</v>
      </c>
      <c r="AO44" s="11">
        <f t="shared" si="19"/>
        <v>1</v>
      </c>
      <c r="AP44">
        <f>IF($C44="","",IFERROR(VLOOKUP($C44,Dec!$B:$Z,19,FALSE),0))</f>
        <v>0</v>
      </c>
      <c r="AQ44" s="11">
        <f t="shared" si="20"/>
        <v>1</v>
      </c>
      <c r="AR44">
        <f>IF($C44="","",IFERROR(VLOOKUP($C44,Dec!$B:$Z,20,FALSE),0))</f>
        <v>0</v>
      </c>
      <c r="AS44" s="10">
        <f t="shared" si="21"/>
        <v>1</v>
      </c>
      <c r="AT44" s="6">
        <f>IF($C44="","",IFERROR(VLOOKUP($C44,Jan!$B:$Z,16,FALSE),0))</f>
        <v>1</v>
      </c>
      <c r="AU44">
        <f>IF($C44="","",IFERROR(VLOOKUP($C44,Jan!$B:$Z,17,FALSE),0))</f>
        <v>0</v>
      </c>
      <c r="AV44" s="11">
        <f t="shared" si="22"/>
        <v>1</v>
      </c>
      <c r="AW44">
        <f>IF($C44="","",IFERROR(VLOOKUP($C44,Jan!$B:$Z,19,FALSE),0))</f>
        <v>0</v>
      </c>
      <c r="AX44" s="11">
        <f t="shared" si="23"/>
        <v>1</v>
      </c>
      <c r="AY44">
        <f>IF($C44="","",IFERROR(VLOOKUP($C44,Jan!$B:$Z,20,FALSE),0))</f>
        <v>0</v>
      </c>
      <c r="AZ44" s="10">
        <f t="shared" si="24"/>
        <v>1</v>
      </c>
      <c r="BA44" s="6">
        <f>IF($C44="","",IFERROR(VLOOKUP($C44,Feb!$B:$Z,16,FALSE),0))</f>
        <v>0</v>
      </c>
      <c r="BB44">
        <f>IF($C44="","",IFERROR(VLOOKUP($C44,Feb!$B:$Z,17,FALSE),0))</f>
        <v>0</v>
      </c>
      <c r="BC44" s="11">
        <f t="shared" si="25"/>
        <v>0</v>
      </c>
      <c r="BD44">
        <f>IF($C44="","",IFERROR(VLOOKUP($C44,Feb!$B:$Z,19,FALSE),0))</f>
        <v>0</v>
      </c>
      <c r="BE44" s="11">
        <f t="shared" si="26"/>
        <v>0</v>
      </c>
      <c r="BF44">
        <f>IF($C44="","",IFERROR(VLOOKUP($C44,Feb!$B:$Z,20,FALSE),0))</f>
        <v>0</v>
      </c>
      <c r="BG44" s="10">
        <f t="shared" si="27"/>
        <v>0</v>
      </c>
      <c r="BH44" s="6">
        <f>IF($C44="","",IFERROR(VLOOKUP($C44,Mar!$B:$Z,16,FALSE),0))</f>
        <v>0</v>
      </c>
      <c r="BI44">
        <f>IF($C44="","",IFERROR(VLOOKUP($C44,Mar!$B:$Z,17,FALSE),0))</f>
        <v>0</v>
      </c>
      <c r="BJ44" s="11">
        <f t="shared" si="28"/>
        <v>0</v>
      </c>
      <c r="BK44">
        <f>IF($C44="","",IFERROR(VLOOKUP($C44,Mar!$B:$Z,19,FALSE),0))</f>
        <v>0</v>
      </c>
      <c r="BL44" s="11">
        <f t="shared" si="29"/>
        <v>0</v>
      </c>
      <c r="BM44">
        <f>IF($C44="","",IFERROR(VLOOKUP($C44,Mar!$B:$Z,20,FALSE),0))</f>
        <v>0</v>
      </c>
      <c r="BN44" s="10">
        <f t="shared" si="30"/>
        <v>0</v>
      </c>
      <c r="BO44" s="6">
        <f>IF($C44="","",IFERROR(VLOOKUP($C44,'Apr &amp; May'!$B:$Z,16,FALSE),0))</f>
        <v>0</v>
      </c>
      <c r="BP44">
        <f>IF($C44="","",IFERROR(VLOOKUP($C44,'Apr &amp; May'!$B:$Z,17,FALSE),0))</f>
        <v>0</v>
      </c>
      <c r="BQ44" s="11">
        <f t="shared" si="31"/>
        <v>0</v>
      </c>
      <c r="BR44">
        <f>IF($C44="","",IFERROR(VLOOKUP($C44,'Apr &amp; May'!$B:$Z,19,FALSE),0))</f>
        <v>0</v>
      </c>
      <c r="BS44" s="11">
        <f t="shared" si="32"/>
        <v>0</v>
      </c>
      <c r="BT44">
        <f>IF($C44="","",IFERROR(VLOOKUP($C44,'Apr &amp; May'!$B:$Z,20,FALSE),0))</f>
        <v>0</v>
      </c>
      <c r="BU44" s="10">
        <f t="shared" si="33"/>
        <v>0</v>
      </c>
      <c r="BV44" s="6">
        <f>IF($C44="","",IFERROR(VLOOKUP($C44,Jun!$B:$Z,16,FALSE),0))</f>
        <v>0</v>
      </c>
      <c r="BW44">
        <f>IF($C44="","",IFERROR(VLOOKUP($C44,Jun!$B:$Z,17,FALSE),0))</f>
        <v>0</v>
      </c>
      <c r="BX44" s="11">
        <f t="shared" si="34"/>
        <v>0</v>
      </c>
      <c r="BY44">
        <f>IF($C44="","",IFERROR(VLOOKUP($C44,Jun!$B:$Z,19,FALSE),0))</f>
        <v>0</v>
      </c>
      <c r="BZ44" s="11">
        <f t="shared" si="35"/>
        <v>0</v>
      </c>
      <c r="CA44">
        <f>IF($C44="","",IFERROR(VLOOKUP($C44,Jun!$B:$Z,20,FALSE),0))</f>
        <v>0</v>
      </c>
      <c r="CB44" s="10">
        <f t="shared" si="36"/>
        <v>0</v>
      </c>
    </row>
    <row r="45" spans="1:80" x14ac:dyDescent="0.3">
      <c r="A45">
        <v>41</v>
      </c>
      <c r="B45" t="str">
        <f>IF(Namelist!A42="","",UPPER(Namelist!A42))</f>
        <v>CHEN HAOLI</v>
      </c>
      <c r="C45" t="str">
        <f>IF(Namelist!B42="","",UPPER(Namelist!B42))</f>
        <v>NUSSTU\E0726102</v>
      </c>
      <c r="D45" s="6">
        <f t="shared" si="3"/>
        <v>3</v>
      </c>
      <c r="E45">
        <f t="shared" si="4"/>
        <v>0</v>
      </c>
      <c r="F45" s="11">
        <f t="shared" si="5"/>
        <v>3</v>
      </c>
      <c r="G45">
        <f t="shared" si="6"/>
        <v>0</v>
      </c>
      <c r="H45" s="11">
        <f t="shared" si="7"/>
        <v>3</v>
      </c>
      <c r="I45">
        <f t="shared" si="8"/>
        <v>3</v>
      </c>
      <c r="J45" s="10">
        <f t="shared" si="9"/>
        <v>6</v>
      </c>
      <c r="K45" s="6">
        <f>IF($C45="","",IFERROR(VLOOKUP($C45,Aug!$B:$Z,16,FALSE),0))</f>
        <v>0</v>
      </c>
      <c r="L45">
        <f>IF($C45="","",IFERROR(VLOOKUP($C45,Aug!$B:$Z,17,FALSE),0))</f>
        <v>0</v>
      </c>
      <c r="M45" s="11">
        <f t="shared" si="10"/>
        <v>0</v>
      </c>
      <c r="N45">
        <f>IF($C45="","",IFERROR(VLOOKUP($C45,Aug!$B:$Z,19,FALSE),0))</f>
        <v>0</v>
      </c>
      <c r="O45" s="11">
        <f t="shared" si="11"/>
        <v>0</v>
      </c>
      <c r="P45">
        <f>IF($C45="","",IFERROR(VLOOKUP($C45,Aug!$B:$Z,20,FALSE),0))</f>
        <v>0</v>
      </c>
      <c r="Q45" s="10">
        <f t="shared" si="12"/>
        <v>0</v>
      </c>
      <c r="R45" s="6">
        <f>IF($C45="","",IFERROR(VLOOKUP($C45,Sep!$B:$Z,16,FALSE),0))</f>
        <v>0</v>
      </c>
      <c r="S45">
        <f>IF($C45="","",IFERROR(VLOOKUP($C45,Sep!$B:$Z,17,FALSE),0))</f>
        <v>0</v>
      </c>
      <c r="T45" s="11">
        <f t="shared" si="13"/>
        <v>0</v>
      </c>
      <c r="U45">
        <f>IF($C45="","",IFERROR(VLOOKUP($C45,Sep!$B:$Z,19,FALSE),0))</f>
        <v>0</v>
      </c>
      <c r="V45" s="11">
        <f t="shared" si="14"/>
        <v>0</v>
      </c>
      <c r="W45">
        <f>IF($C45="","",IFERROR(VLOOKUP($C45,Sep!$B:$Z,20,FALSE),0))</f>
        <v>0</v>
      </c>
      <c r="X45" s="10">
        <f t="shared" si="15"/>
        <v>0</v>
      </c>
      <c r="Y45" s="6">
        <f>IF($C45="","",IFERROR(VLOOKUP($C45,'Oct &amp; Nov'!$B:$Z,16,FALSE),0))</f>
        <v>0</v>
      </c>
      <c r="Z45">
        <f>IF($C45="","",IFERROR(VLOOKUP($C45,'Oct &amp; Nov'!$B:$Z,17,FALSE),0))</f>
        <v>0</v>
      </c>
      <c r="AA45" s="11">
        <f t="shared" si="16"/>
        <v>0</v>
      </c>
      <c r="AB45">
        <f>IF($C45="","",IFERROR(VLOOKUP($C45,'Oct &amp; Nov'!$B:$Z,19,FALSE),0))</f>
        <v>0</v>
      </c>
      <c r="AC45" s="11">
        <f t="shared" si="17"/>
        <v>0</v>
      </c>
      <c r="AD45">
        <f>IF($C45="","",IFERROR(VLOOKUP($C45,'Oct &amp; Nov'!$B:$Z,20,FALSE),0))</f>
        <v>0</v>
      </c>
      <c r="AE45" s="10">
        <f t="shared" si="18"/>
        <v>0</v>
      </c>
      <c r="AJ45" s="11"/>
      <c r="AM45" s="6">
        <f>IF($C45="","",IFERROR(VLOOKUP($C45,Dec!$B:$Z,16,FALSE),0))</f>
        <v>0</v>
      </c>
      <c r="AN45">
        <f>IF($C45="","",IFERROR(VLOOKUP($C45,Dec!$B:$Z,17,FALSE),0))</f>
        <v>0</v>
      </c>
      <c r="AO45" s="11">
        <f t="shared" si="19"/>
        <v>0</v>
      </c>
      <c r="AP45">
        <f>IF($C45="","",IFERROR(VLOOKUP($C45,Dec!$B:$Z,19,FALSE),0))</f>
        <v>0</v>
      </c>
      <c r="AQ45" s="11">
        <f t="shared" si="20"/>
        <v>0</v>
      </c>
      <c r="AR45">
        <f>IF($C45="","",IFERROR(VLOOKUP($C45,Dec!$B:$Z,20,FALSE),0))</f>
        <v>0</v>
      </c>
      <c r="AS45" s="10">
        <f t="shared" si="21"/>
        <v>0</v>
      </c>
      <c r="AT45" s="6">
        <f>IF($C45="","",IFERROR(VLOOKUP($C45,Jan!$B:$Z,16,FALSE),0))</f>
        <v>0</v>
      </c>
      <c r="AU45">
        <f>IF($C45="","",IFERROR(VLOOKUP($C45,Jan!$B:$Z,17,FALSE),0))</f>
        <v>0</v>
      </c>
      <c r="AV45" s="11">
        <f t="shared" si="22"/>
        <v>0</v>
      </c>
      <c r="AW45">
        <f>IF($C45="","",IFERROR(VLOOKUP($C45,Jan!$B:$Z,19,FALSE),0))</f>
        <v>0</v>
      </c>
      <c r="AX45" s="11">
        <f t="shared" si="23"/>
        <v>0</v>
      </c>
      <c r="AY45">
        <f>IF($C45="","",IFERROR(VLOOKUP($C45,Jan!$B:$Z,20,FALSE),0))</f>
        <v>0</v>
      </c>
      <c r="AZ45" s="10">
        <f t="shared" si="24"/>
        <v>0</v>
      </c>
      <c r="BA45" s="6">
        <f>IF($C45="","",IFERROR(VLOOKUP($C45,Feb!$B:$Z,16,FALSE),0))</f>
        <v>1</v>
      </c>
      <c r="BB45">
        <f>IF($C45="","",IFERROR(VLOOKUP($C45,Feb!$B:$Z,17,FALSE),0))</f>
        <v>0</v>
      </c>
      <c r="BC45" s="11">
        <f t="shared" si="25"/>
        <v>1</v>
      </c>
      <c r="BD45">
        <f>IF($C45="","",IFERROR(VLOOKUP($C45,Feb!$B:$Z,19,FALSE),0))</f>
        <v>0</v>
      </c>
      <c r="BE45" s="11">
        <f t="shared" si="26"/>
        <v>1</v>
      </c>
      <c r="BF45">
        <f>IF($C45="","",IFERROR(VLOOKUP($C45,Feb!$B:$Z,20,FALSE),0))</f>
        <v>1</v>
      </c>
      <c r="BG45" s="10">
        <f t="shared" si="27"/>
        <v>2</v>
      </c>
      <c r="BH45" s="6">
        <f>IF($C45="","",IFERROR(VLOOKUP($C45,Mar!$B:$Z,16,FALSE),0))</f>
        <v>2</v>
      </c>
      <c r="BI45">
        <f>IF($C45="","",IFERROR(VLOOKUP($C45,Mar!$B:$Z,17,FALSE),0))</f>
        <v>0</v>
      </c>
      <c r="BJ45" s="11">
        <f t="shared" si="28"/>
        <v>2</v>
      </c>
      <c r="BK45">
        <f>IF($C45="","",IFERROR(VLOOKUP($C45,Mar!$B:$Z,19,FALSE),0))</f>
        <v>0</v>
      </c>
      <c r="BL45" s="11">
        <f t="shared" si="29"/>
        <v>2</v>
      </c>
      <c r="BM45">
        <f>IF($C45="","",IFERROR(VLOOKUP($C45,Mar!$B:$Z,20,FALSE),0))</f>
        <v>2</v>
      </c>
      <c r="BN45" s="10">
        <f t="shared" si="30"/>
        <v>4</v>
      </c>
      <c r="BO45" s="6">
        <f>IF($C45="","",IFERROR(VLOOKUP($C45,'Apr &amp; May'!$B:$Z,16,FALSE),0))</f>
        <v>0</v>
      </c>
      <c r="BP45">
        <f>IF($C45="","",IFERROR(VLOOKUP($C45,'Apr &amp; May'!$B:$Z,17,FALSE),0))</f>
        <v>0</v>
      </c>
      <c r="BQ45" s="11">
        <f t="shared" si="31"/>
        <v>0</v>
      </c>
      <c r="BR45">
        <f>IF($C45="","",IFERROR(VLOOKUP($C45,'Apr &amp; May'!$B:$Z,19,FALSE),0))</f>
        <v>0</v>
      </c>
      <c r="BS45" s="11">
        <f t="shared" si="32"/>
        <v>0</v>
      </c>
      <c r="BT45">
        <f>IF($C45="","",IFERROR(VLOOKUP($C45,'Apr &amp; May'!$B:$Z,20,FALSE),0))</f>
        <v>0</v>
      </c>
      <c r="BU45" s="10">
        <f t="shared" si="33"/>
        <v>0</v>
      </c>
      <c r="BV45" s="6">
        <f>IF($C45="","",IFERROR(VLOOKUP($C45,Jun!$B:$Z,16,FALSE),0))</f>
        <v>0</v>
      </c>
      <c r="BW45">
        <f>IF($C45="","",IFERROR(VLOOKUP($C45,Jun!$B:$Z,17,FALSE),0))</f>
        <v>0</v>
      </c>
      <c r="BX45" s="11">
        <f t="shared" si="34"/>
        <v>0</v>
      </c>
      <c r="BY45">
        <f>IF($C45="","",IFERROR(VLOOKUP($C45,Jun!$B:$Z,19,FALSE),0))</f>
        <v>0</v>
      </c>
      <c r="BZ45" s="11">
        <f t="shared" si="35"/>
        <v>0</v>
      </c>
      <c r="CA45">
        <f>IF($C45="","",IFERROR(VLOOKUP($C45,Jun!$B:$Z,20,FALSE),0))</f>
        <v>0</v>
      </c>
      <c r="CB45" s="10">
        <f t="shared" si="36"/>
        <v>0</v>
      </c>
    </row>
    <row r="46" spans="1:80" x14ac:dyDescent="0.3">
      <c r="A46">
        <v>42</v>
      </c>
      <c r="B46" t="str">
        <f>IF(Namelist!A43="","",UPPER(Namelist!A43))</f>
        <v>CHEN KANG CHEONG</v>
      </c>
      <c r="C46" t="str">
        <f>IF(Namelist!B43="","",UPPER(Namelist!B43))</f>
        <v>NUSSTU\E0969211</v>
      </c>
      <c r="D46" s="6">
        <f t="shared" si="3"/>
        <v>3</v>
      </c>
      <c r="E46">
        <f t="shared" si="4"/>
        <v>0</v>
      </c>
      <c r="F46" s="11">
        <f t="shared" si="5"/>
        <v>3</v>
      </c>
      <c r="G46">
        <f t="shared" si="6"/>
        <v>1</v>
      </c>
      <c r="H46" s="11">
        <f t="shared" si="7"/>
        <v>4</v>
      </c>
      <c r="I46">
        <f t="shared" si="8"/>
        <v>4</v>
      </c>
      <c r="J46" s="10">
        <f t="shared" si="9"/>
        <v>8</v>
      </c>
      <c r="K46" s="6">
        <f>IF($C46="","",IFERROR(VLOOKUP($C46,Aug!$B:$Z,16,FALSE),0))</f>
        <v>2</v>
      </c>
      <c r="L46">
        <f>IF($C46="","",IFERROR(VLOOKUP($C46,Aug!$B:$Z,17,FALSE),0))</f>
        <v>0</v>
      </c>
      <c r="M46" s="11">
        <f t="shared" si="10"/>
        <v>2</v>
      </c>
      <c r="N46">
        <f>IF($C46="","",IFERROR(VLOOKUP($C46,Aug!$B:$Z,19,FALSE),0))</f>
        <v>0</v>
      </c>
      <c r="O46" s="11">
        <f t="shared" si="11"/>
        <v>2</v>
      </c>
      <c r="P46">
        <f>IF($C46="","",IFERROR(VLOOKUP($C46,Aug!$B:$Z,20,FALSE),0))</f>
        <v>0</v>
      </c>
      <c r="Q46" s="10">
        <f t="shared" si="12"/>
        <v>2</v>
      </c>
      <c r="R46" s="6">
        <f>IF($C46="","",IFERROR(VLOOKUP($C46,Sep!$B:$Z,16,FALSE),0))</f>
        <v>1</v>
      </c>
      <c r="S46">
        <f>IF($C46="","",IFERROR(VLOOKUP($C46,Sep!$B:$Z,17,FALSE),0))</f>
        <v>0</v>
      </c>
      <c r="T46" s="11">
        <f t="shared" si="13"/>
        <v>1</v>
      </c>
      <c r="U46">
        <f>IF($C46="","",IFERROR(VLOOKUP($C46,Sep!$B:$Z,19,FALSE),0))</f>
        <v>1</v>
      </c>
      <c r="V46" s="11">
        <f t="shared" si="14"/>
        <v>2</v>
      </c>
      <c r="W46">
        <f>IF($C46="","",IFERROR(VLOOKUP($C46,Sep!$B:$Z,20,FALSE),0))</f>
        <v>1</v>
      </c>
      <c r="X46" s="10">
        <f t="shared" si="15"/>
        <v>3</v>
      </c>
      <c r="Y46" s="6">
        <f>IF($C46="","",IFERROR(VLOOKUP($C46,'Oct &amp; Nov'!$B:$Z,16,FALSE),0))</f>
        <v>0</v>
      </c>
      <c r="Z46">
        <f>IF($C46="","",IFERROR(VLOOKUP($C46,'Oct &amp; Nov'!$B:$Z,17,FALSE),0))</f>
        <v>0</v>
      </c>
      <c r="AA46" s="11">
        <f t="shared" si="16"/>
        <v>0</v>
      </c>
      <c r="AB46">
        <f>IF($C46="","",IFERROR(VLOOKUP($C46,'Oct &amp; Nov'!$B:$Z,19,FALSE),0))</f>
        <v>0</v>
      </c>
      <c r="AC46" s="11">
        <f t="shared" si="17"/>
        <v>0</v>
      </c>
      <c r="AD46">
        <f>IF($C46="","",IFERROR(VLOOKUP($C46,'Oct &amp; Nov'!$B:$Z,20,FALSE),0))</f>
        <v>0</v>
      </c>
      <c r="AE46" s="10">
        <f t="shared" si="18"/>
        <v>0</v>
      </c>
      <c r="AJ46" s="11"/>
      <c r="AM46" s="6">
        <f>IF($C46="","",IFERROR(VLOOKUP($C46,Dec!$B:$Z,16,FALSE),0))</f>
        <v>0</v>
      </c>
      <c r="AN46">
        <f>IF($C46="","",IFERROR(VLOOKUP($C46,Dec!$B:$Z,17,FALSE),0))</f>
        <v>0</v>
      </c>
      <c r="AO46" s="11">
        <f t="shared" si="19"/>
        <v>0</v>
      </c>
      <c r="AP46">
        <f>IF($C46="","",IFERROR(VLOOKUP($C46,Dec!$B:$Z,19,FALSE),0))</f>
        <v>0</v>
      </c>
      <c r="AQ46" s="11">
        <f t="shared" si="20"/>
        <v>0</v>
      </c>
      <c r="AR46">
        <f>IF($C46="","",IFERROR(VLOOKUP($C46,Dec!$B:$Z,20,FALSE),0))</f>
        <v>3</v>
      </c>
      <c r="AS46" s="10">
        <f t="shared" si="21"/>
        <v>3</v>
      </c>
      <c r="AT46" s="6">
        <f>IF($C46="","",IFERROR(VLOOKUP($C46,Jan!$B:$Z,16,FALSE),0))</f>
        <v>0</v>
      </c>
      <c r="AU46">
        <f>IF($C46="","",IFERROR(VLOOKUP($C46,Jan!$B:$Z,17,FALSE),0))</f>
        <v>0</v>
      </c>
      <c r="AV46" s="11">
        <f t="shared" si="22"/>
        <v>0</v>
      </c>
      <c r="AW46">
        <f>IF($C46="","",IFERROR(VLOOKUP($C46,Jan!$B:$Z,19,FALSE),0))</f>
        <v>0</v>
      </c>
      <c r="AX46" s="11">
        <f t="shared" si="23"/>
        <v>0</v>
      </c>
      <c r="AY46">
        <f>IF($C46="","",IFERROR(VLOOKUP($C46,Jan!$B:$Z,20,FALSE),0))</f>
        <v>0</v>
      </c>
      <c r="AZ46" s="10">
        <f t="shared" si="24"/>
        <v>0</v>
      </c>
      <c r="BA46" s="6">
        <f>IF($C46="","",IFERROR(VLOOKUP($C46,Feb!$B:$Z,16,FALSE),0))</f>
        <v>0</v>
      </c>
      <c r="BB46">
        <f>IF($C46="","",IFERROR(VLOOKUP($C46,Feb!$B:$Z,17,FALSE),0))</f>
        <v>0</v>
      </c>
      <c r="BC46" s="11">
        <f t="shared" si="25"/>
        <v>0</v>
      </c>
      <c r="BD46">
        <f>IF($C46="","",IFERROR(VLOOKUP($C46,Feb!$B:$Z,19,FALSE),0))</f>
        <v>0</v>
      </c>
      <c r="BE46" s="11">
        <f t="shared" si="26"/>
        <v>0</v>
      </c>
      <c r="BF46">
        <f>IF($C46="","",IFERROR(VLOOKUP($C46,Feb!$B:$Z,20,FALSE),0))</f>
        <v>0</v>
      </c>
      <c r="BG46" s="10">
        <f t="shared" si="27"/>
        <v>0</v>
      </c>
      <c r="BH46" s="6">
        <f>IF($C46="","",IFERROR(VLOOKUP($C46,Mar!$B:$Z,16,FALSE),0))</f>
        <v>0</v>
      </c>
      <c r="BI46">
        <f>IF($C46="","",IFERROR(VLOOKUP($C46,Mar!$B:$Z,17,FALSE),0))</f>
        <v>0</v>
      </c>
      <c r="BJ46" s="11">
        <f t="shared" si="28"/>
        <v>0</v>
      </c>
      <c r="BK46">
        <f>IF($C46="","",IFERROR(VLOOKUP($C46,Mar!$B:$Z,19,FALSE),0))</f>
        <v>0</v>
      </c>
      <c r="BL46" s="11">
        <f t="shared" si="29"/>
        <v>0</v>
      </c>
      <c r="BM46">
        <f>IF($C46="","",IFERROR(VLOOKUP($C46,Mar!$B:$Z,20,FALSE),0))</f>
        <v>0</v>
      </c>
      <c r="BN46" s="10">
        <f t="shared" si="30"/>
        <v>0</v>
      </c>
      <c r="BO46" s="6">
        <f>IF($C46="","",IFERROR(VLOOKUP($C46,'Apr &amp; May'!$B:$Z,16,FALSE),0))</f>
        <v>0</v>
      </c>
      <c r="BP46">
        <f>IF($C46="","",IFERROR(VLOOKUP($C46,'Apr &amp; May'!$B:$Z,17,FALSE),0))</f>
        <v>0</v>
      </c>
      <c r="BQ46" s="11">
        <f t="shared" si="31"/>
        <v>0</v>
      </c>
      <c r="BR46">
        <f>IF($C46="","",IFERROR(VLOOKUP($C46,'Apr &amp; May'!$B:$Z,19,FALSE),0))</f>
        <v>0</v>
      </c>
      <c r="BS46" s="11">
        <f t="shared" si="32"/>
        <v>0</v>
      </c>
      <c r="BT46">
        <f>IF($C46="","",IFERROR(VLOOKUP($C46,'Apr &amp; May'!$B:$Z,20,FALSE),0))</f>
        <v>0</v>
      </c>
      <c r="BU46" s="10">
        <f t="shared" si="33"/>
        <v>0</v>
      </c>
      <c r="BV46" s="6">
        <f>IF($C46="","",IFERROR(VLOOKUP($C46,Jun!$B:$Z,16,FALSE),0))</f>
        <v>0</v>
      </c>
      <c r="BW46">
        <f>IF($C46="","",IFERROR(VLOOKUP($C46,Jun!$B:$Z,17,FALSE),0))</f>
        <v>0</v>
      </c>
      <c r="BX46" s="11">
        <f t="shared" si="34"/>
        <v>0</v>
      </c>
      <c r="BY46">
        <f>IF($C46="","",IFERROR(VLOOKUP($C46,Jun!$B:$Z,19,FALSE),0))</f>
        <v>0</v>
      </c>
      <c r="BZ46" s="11">
        <f t="shared" si="35"/>
        <v>0</v>
      </c>
      <c r="CA46">
        <f>IF($C46="","",IFERROR(VLOOKUP($C46,Jun!$B:$Z,20,FALSE),0))</f>
        <v>0</v>
      </c>
      <c r="CB46" s="10">
        <f t="shared" si="36"/>
        <v>0</v>
      </c>
    </row>
    <row r="47" spans="1:80" x14ac:dyDescent="0.3">
      <c r="A47">
        <v>43</v>
      </c>
      <c r="B47" t="str">
        <f>IF(Namelist!A44="","",UPPER(Namelist!A44))</f>
        <v>CHEN TING YI</v>
      </c>
      <c r="C47" t="str">
        <f>IF(Namelist!B44="","",UPPER(Namelist!B44))</f>
        <v>NUSSTU\E0540140</v>
      </c>
      <c r="D47" s="6">
        <f t="shared" si="3"/>
        <v>1</v>
      </c>
      <c r="E47">
        <f t="shared" si="4"/>
        <v>0</v>
      </c>
      <c r="F47" s="11">
        <f t="shared" si="5"/>
        <v>1</v>
      </c>
      <c r="G47">
        <f t="shared" si="6"/>
        <v>0</v>
      </c>
      <c r="H47" s="11">
        <f t="shared" si="7"/>
        <v>1</v>
      </c>
      <c r="I47">
        <f t="shared" si="8"/>
        <v>0</v>
      </c>
      <c r="J47" s="10">
        <f t="shared" si="9"/>
        <v>1</v>
      </c>
      <c r="K47" s="6">
        <f>IF($C47="","",IFERROR(VLOOKUP($C47,Aug!$B:$Z,16,FALSE),0))</f>
        <v>0</v>
      </c>
      <c r="L47">
        <f>IF($C47="","",IFERROR(VLOOKUP($C47,Aug!$B:$Z,17,FALSE),0))</f>
        <v>0</v>
      </c>
      <c r="M47" s="11">
        <f t="shared" si="10"/>
        <v>0</v>
      </c>
      <c r="N47">
        <f>IF($C47="","",IFERROR(VLOOKUP($C47,Aug!$B:$Z,19,FALSE),0))</f>
        <v>0</v>
      </c>
      <c r="O47" s="11">
        <f t="shared" si="11"/>
        <v>0</v>
      </c>
      <c r="P47">
        <f>IF($C47="","",IFERROR(VLOOKUP($C47,Aug!$B:$Z,20,FALSE),0))</f>
        <v>0</v>
      </c>
      <c r="Q47" s="10">
        <f t="shared" si="12"/>
        <v>0</v>
      </c>
      <c r="R47" s="6">
        <f>IF($C47="","",IFERROR(VLOOKUP($C47,Sep!$B:$Z,16,FALSE),0))</f>
        <v>1</v>
      </c>
      <c r="S47">
        <f>IF($C47="","",IFERROR(VLOOKUP($C47,Sep!$B:$Z,17,FALSE),0))</f>
        <v>0</v>
      </c>
      <c r="T47" s="11">
        <f t="shared" si="13"/>
        <v>1</v>
      </c>
      <c r="U47">
        <f>IF($C47="","",IFERROR(VLOOKUP($C47,Sep!$B:$Z,19,FALSE),0))</f>
        <v>0</v>
      </c>
      <c r="V47" s="11">
        <f t="shared" si="14"/>
        <v>1</v>
      </c>
      <c r="W47">
        <f>IF($C47="","",IFERROR(VLOOKUP($C47,Sep!$B:$Z,20,FALSE),0))</f>
        <v>0</v>
      </c>
      <c r="X47" s="10">
        <f t="shared" si="15"/>
        <v>1</v>
      </c>
      <c r="Y47" s="6">
        <f>IF($C47="","",IFERROR(VLOOKUP($C47,'Oct &amp; Nov'!$B:$Z,16,FALSE),0))</f>
        <v>0</v>
      </c>
      <c r="Z47">
        <f>IF($C47="","",IFERROR(VLOOKUP($C47,'Oct &amp; Nov'!$B:$Z,17,FALSE),0))</f>
        <v>0</v>
      </c>
      <c r="AA47" s="11">
        <f t="shared" si="16"/>
        <v>0</v>
      </c>
      <c r="AB47">
        <f>IF($C47="","",IFERROR(VLOOKUP($C47,'Oct &amp; Nov'!$B:$Z,19,FALSE),0))</f>
        <v>0</v>
      </c>
      <c r="AC47" s="11">
        <f t="shared" si="17"/>
        <v>0</v>
      </c>
      <c r="AD47">
        <f>IF($C47="","",IFERROR(VLOOKUP($C47,'Oct &amp; Nov'!$B:$Z,20,FALSE),0))</f>
        <v>0</v>
      </c>
      <c r="AE47" s="10">
        <f t="shared" si="18"/>
        <v>0</v>
      </c>
      <c r="AJ47" s="11"/>
      <c r="AM47" s="6">
        <f>IF($C47="","",IFERROR(VLOOKUP($C47,Dec!$B:$Z,16,FALSE),0))</f>
        <v>0</v>
      </c>
      <c r="AN47">
        <f>IF($C47="","",IFERROR(VLOOKUP($C47,Dec!$B:$Z,17,FALSE),0))</f>
        <v>0</v>
      </c>
      <c r="AO47" s="11">
        <f t="shared" si="19"/>
        <v>0</v>
      </c>
      <c r="AP47">
        <f>IF($C47="","",IFERROR(VLOOKUP($C47,Dec!$B:$Z,19,FALSE),0))</f>
        <v>0</v>
      </c>
      <c r="AQ47" s="11">
        <f t="shared" si="20"/>
        <v>0</v>
      </c>
      <c r="AR47">
        <f>IF($C47="","",IFERROR(VLOOKUP($C47,Dec!$B:$Z,20,FALSE),0))</f>
        <v>0</v>
      </c>
      <c r="AS47" s="10">
        <f t="shared" si="21"/>
        <v>0</v>
      </c>
      <c r="AT47" s="6">
        <f>IF($C47="","",IFERROR(VLOOKUP($C47,Jan!$B:$Z,16,FALSE),0))</f>
        <v>0</v>
      </c>
      <c r="AU47">
        <f>IF($C47="","",IFERROR(VLOOKUP($C47,Jan!$B:$Z,17,FALSE),0))</f>
        <v>0</v>
      </c>
      <c r="AV47" s="11">
        <f t="shared" si="22"/>
        <v>0</v>
      </c>
      <c r="AW47">
        <f>IF($C47="","",IFERROR(VLOOKUP($C47,Jan!$B:$Z,19,FALSE),0))</f>
        <v>0</v>
      </c>
      <c r="AX47" s="11">
        <f t="shared" si="23"/>
        <v>0</v>
      </c>
      <c r="AY47">
        <f>IF($C47="","",IFERROR(VLOOKUP($C47,Jan!$B:$Z,20,FALSE),0))</f>
        <v>0</v>
      </c>
      <c r="AZ47" s="10">
        <f t="shared" si="24"/>
        <v>0</v>
      </c>
      <c r="BA47" s="6">
        <f>IF($C47="","",IFERROR(VLOOKUP($C47,Feb!$B:$Z,16,FALSE),0))</f>
        <v>0</v>
      </c>
      <c r="BB47">
        <f>IF($C47="","",IFERROR(VLOOKUP($C47,Feb!$B:$Z,17,FALSE),0))</f>
        <v>0</v>
      </c>
      <c r="BC47" s="11">
        <f t="shared" si="25"/>
        <v>0</v>
      </c>
      <c r="BD47">
        <f>IF($C47="","",IFERROR(VLOOKUP($C47,Feb!$B:$Z,19,FALSE),0))</f>
        <v>0</v>
      </c>
      <c r="BE47" s="11">
        <f t="shared" si="26"/>
        <v>0</v>
      </c>
      <c r="BF47">
        <f>IF($C47="","",IFERROR(VLOOKUP($C47,Feb!$B:$Z,20,FALSE),0))</f>
        <v>0</v>
      </c>
      <c r="BG47" s="10">
        <f t="shared" si="27"/>
        <v>0</v>
      </c>
      <c r="BH47" s="6">
        <f>IF($C47="","",IFERROR(VLOOKUP($C47,Mar!$B:$Z,16,FALSE),0))</f>
        <v>0</v>
      </c>
      <c r="BI47">
        <f>IF($C47="","",IFERROR(VLOOKUP($C47,Mar!$B:$Z,17,FALSE),0))</f>
        <v>0</v>
      </c>
      <c r="BJ47" s="11">
        <f t="shared" si="28"/>
        <v>0</v>
      </c>
      <c r="BK47">
        <f>IF($C47="","",IFERROR(VLOOKUP($C47,Mar!$B:$Z,19,FALSE),0))</f>
        <v>0</v>
      </c>
      <c r="BL47" s="11">
        <f t="shared" si="29"/>
        <v>0</v>
      </c>
      <c r="BM47">
        <f>IF($C47="","",IFERROR(VLOOKUP($C47,Mar!$B:$Z,20,FALSE),0))</f>
        <v>0</v>
      </c>
      <c r="BN47" s="10">
        <f t="shared" si="30"/>
        <v>0</v>
      </c>
      <c r="BO47" s="6">
        <f>IF($C47="","",IFERROR(VLOOKUP($C47,'Apr &amp; May'!$B:$Z,16,FALSE),0))</f>
        <v>0</v>
      </c>
      <c r="BP47">
        <f>IF($C47="","",IFERROR(VLOOKUP($C47,'Apr &amp; May'!$B:$Z,17,FALSE),0))</f>
        <v>0</v>
      </c>
      <c r="BQ47" s="11">
        <f t="shared" si="31"/>
        <v>0</v>
      </c>
      <c r="BR47">
        <f>IF($C47="","",IFERROR(VLOOKUP($C47,'Apr &amp; May'!$B:$Z,19,FALSE),0))</f>
        <v>0</v>
      </c>
      <c r="BS47" s="11">
        <f t="shared" si="32"/>
        <v>0</v>
      </c>
      <c r="BT47">
        <f>IF($C47="","",IFERROR(VLOOKUP($C47,'Apr &amp; May'!$B:$Z,20,FALSE),0))</f>
        <v>0</v>
      </c>
      <c r="BU47" s="10">
        <f t="shared" si="33"/>
        <v>0</v>
      </c>
      <c r="BV47" s="6">
        <f>IF($C47="","",IFERROR(VLOOKUP($C47,Jun!$B:$Z,16,FALSE),0))</f>
        <v>0</v>
      </c>
      <c r="BW47">
        <f>IF($C47="","",IFERROR(VLOOKUP($C47,Jun!$B:$Z,17,FALSE),0))</f>
        <v>0</v>
      </c>
      <c r="BX47" s="11">
        <f t="shared" si="34"/>
        <v>0</v>
      </c>
      <c r="BY47">
        <f>IF($C47="","",IFERROR(VLOOKUP($C47,Jun!$B:$Z,19,FALSE),0))</f>
        <v>0</v>
      </c>
      <c r="BZ47" s="11">
        <f t="shared" si="35"/>
        <v>0</v>
      </c>
      <c r="CA47">
        <f>IF($C47="","",IFERROR(VLOOKUP($C47,Jun!$B:$Z,20,FALSE),0))</f>
        <v>0</v>
      </c>
      <c r="CB47" s="10">
        <f t="shared" si="36"/>
        <v>0</v>
      </c>
    </row>
    <row r="48" spans="1:80" x14ac:dyDescent="0.3">
      <c r="A48">
        <v>44</v>
      </c>
      <c r="B48" t="str">
        <f>IF(Namelist!A45="","",UPPER(Namelist!A45))</f>
        <v>CHENFEI YING</v>
      </c>
      <c r="C48" t="str">
        <f>IF(Namelist!B45="","",UPPER(Namelist!B45))</f>
        <v>NUSSTU\E0420555</v>
      </c>
      <c r="D48" s="6">
        <f t="shared" si="3"/>
        <v>1</v>
      </c>
      <c r="E48">
        <f t="shared" si="4"/>
        <v>0</v>
      </c>
      <c r="F48" s="11">
        <f t="shared" si="5"/>
        <v>1</v>
      </c>
      <c r="G48">
        <f t="shared" si="6"/>
        <v>0</v>
      </c>
      <c r="H48" s="11">
        <f t="shared" si="7"/>
        <v>1</v>
      </c>
      <c r="I48">
        <f t="shared" si="8"/>
        <v>1</v>
      </c>
      <c r="J48" s="10">
        <f t="shared" si="9"/>
        <v>2</v>
      </c>
      <c r="K48" s="6">
        <f>IF($C48="","",IFERROR(VLOOKUP($C48,Aug!$B:$Z,16,FALSE),0))</f>
        <v>0</v>
      </c>
      <c r="L48">
        <f>IF($C48="","",IFERROR(VLOOKUP($C48,Aug!$B:$Z,17,FALSE),0))</f>
        <v>0</v>
      </c>
      <c r="M48" s="11">
        <f t="shared" si="10"/>
        <v>0</v>
      </c>
      <c r="N48">
        <f>IF($C48="","",IFERROR(VLOOKUP($C48,Aug!$B:$Z,19,FALSE),0))</f>
        <v>0</v>
      </c>
      <c r="O48" s="11">
        <f t="shared" si="11"/>
        <v>0</v>
      </c>
      <c r="P48">
        <f>IF($C48="","",IFERROR(VLOOKUP($C48,Aug!$B:$Z,20,FALSE),0))</f>
        <v>0</v>
      </c>
      <c r="Q48" s="10">
        <f t="shared" si="12"/>
        <v>0</v>
      </c>
      <c r="R48" s="6">
        <f>IF($C48="","",IFERROR(VLOOKUP($C48,Sep!$B:$Z,16,FALSE),0))</f>
        <v>0</v>
      </c>
      <c r="S48">
        <f>IF($C48="","",IFERROR(VLOOKUP($C48,Sep!$B:$Z,17,FALSE),0))</f>
        <v>0</v>
      </c>
      <c r="T48" s="11">
        <f t="shared" si="13"/>
        <v>0</v>
      </c>
      <c r="U48">
        <f>IF($C48="","",IFERROR(VLOOKUP($C48,Sep!$B:$Z,19,FALSE),0))</f>
        <v>0</v>
      </c>
      <c r="V48" s="11">
        <f t="shared" si="14"/>
        <v>0</v>
      </c>
      <c r="W48">
        <f>IF($C48="","",IFERROR(VLOOKUP($C48,Sep!$B:$Z,20,FALSE),0))</f>
        <v>0</v>
      </c>
      <c r="X48" s="10">
        <f t="shared" si="15"/>
        <v>0</v>
      </c>
      <c r="Y48" s="6">
        <f>IF($C48="","",IFERROR(VLOOKUP($C48,'Oct &amp; Nov'!$B:$Z,16,FALSE),0))</f>
        <v>0</v>
      </c>
      <c r="Z48">
        <f>IF($C48="","",IFERROR(VLOOKUP($C48,'Oct &amp; Nov'!$B:$Z,17,FALSE),0))</f>
        <v>0</v>
      </c>
      <c r="AA48" s="11">
        <f t="shared" si="16"/>
        <v>0</v>
      </c>
      <c r="AB48">
        <f>IF($C48="","",IFERROR(VLOOKUP($C48,'Oct &amp; Nov'!$B:$Z,19,FALSE),0))</f>
        <v>0</v>
      </c>
      <c r="AC48" s="11">
        <f t="shared" si="17"/>
        <v>0</v>
      </c>
      <c r="AD48">
        <f>IF($C48="","",IFERROR(VLOOKUP($C48,'Oct &amp; Nov'!$B:$Z,20,FALSE),0))</f>
        <v>0</v>
      </c>
      <c r="AE48" s="10">
        <f t="shared" si="18"/>
        <v>0</v>
      </c>
      <c r="AJ48" s="11"/>
      <c r="AM48" s="6">
        <f>IF($C48="","",IFERROR(VLOOKUP($C48,Dec!$B:$Z,16,FALSE),0))</f>
        <v>1</v>
      </c>
      <c r="AN48">
        <f>IF($C48="","",IFERROR(VLOOKUP($C48,Dec!$B:$Z,17,FALSE),0))</f>
        <v>0</v>
      </c>
      <c r="AO48" s="11">
        <f t="shared" si="19"/>
        <v>1</v>
      </c>
      <c r="AP48">
        <f>IF($C48="","",IFERROR(VLOOKUP($C48,Dec!$B:$Z,19,FALSE),0))</f>
        <v>0</v>
      </c>
      <c r="AQ48" s="11">
        <f t="shared" si="20"/>
        <v>1</v>
      </c>
      <c r="AR48">
        <f>IF($C48="","",IFERROR(VLOOKUP($C48,Dec!$B:$Z,20,FALSE),0))</f>
        <v>1</v>
      </c>
      <c r="AS48" s="10">
        <f t="shared" si="21"/>
        <v>2</v>
      </c>
      <c r="AT48" s="6">
        <f>IF($C48="","",IFERROR(VLOOKUP($C48,Jan!$B:$Z,16,FALSE),0))</f>
        <v>0</v>
      </c>
      <c r="AU48">
        <f>IF($C48="","",IFERROR(VLOOKUP($C48,Jan!$B:$Z,17,FALSE),0))</f>
        <v>0</v>
      </c>
      <c r="AV48" s="11">
        <f t="shared" si="22"/>
        <v>0</v>
      </c>
      <c r="AW48">
        <f>IF($C48="","",IFERROR(VLOOKUP($C48,Jan!$B:$Z,19,FALSE),0))</f>
        <v>0</v>
      </c>
      <c r="AX48" s="11">
        <f t="shared" si="23"/>
        <v>0</v>
      </c>
      <c r="AY48">
        <f>IF($C48="","",IFERROR(VLOOKUP($C48,Jan!$B:$Z,20,FALSE),0))</f>
        <v>0</v>
      </c>
      <c r="AZ48" s="10">
        <f t="shared" si="24"/>
        <v>0</v>
      </c>
      <c r="BA48" s="6">
        <f>IF($C48="","",IFERROR(VLOOKUP($C48,Feb!$B:$Z,16,FALSE),0))</f>
        <v>0</v>
      </c>
      <c r="BB48">
        <f>IF($C48="","",IFERROR(VLOOKUP($C48,Feb!$B:$Z,17,FALSE),0))</f>
        <v>0</v>
      </c>
      <c r="BC48" s="11">
        <f t="shared" si="25"/>
        <v>0</v>
      </c>
      <c r="BD48">
        <f>IF($C48="","",IFERROR(VLOOKUP($C48,Feb!$B:$Z,19,FALSE),0))</f>
        <v>0</v>
      </c>
      <c r="BE48" s="11">
        <f t="shared" si="26"/>
        <v>0</v>
      </c>
      <c r="BF48">
        <f>IF($C48="","",IFERROR(VLOOKUP($C48,Feb!$B:$Z,20,FALSE),0))</f>
        <v>0</v>
      </c>
      <c r="BG48" s="10">
        <f t="shared" si="27"/>
        <v>0</v>
      </c>
      <c r="BH48" s="6">
        <f>IF($C48="","",IFERROR(VLOOKUP($C48,Mar!$B:$Z,16,FALSE),0))</f>
        <v>0</v>
      </c>
      <c r="BI48">
        <f>IF($C48="","",IFERROR(VLOOKUP($C48,Mar!$B:$Z,17,FALSE),0))</f>
        <v>0</v>
      </c>
      <c r="BJ48" s="11">
        <f t="shared" si="28"/>
        <v>0</v>
      </c>
      <c r="BK48">
        <f>IF($C48="","",IFERROR(VLOOKUP($C48,Mar!$B:$Z,19,FALSE),0))</f>
        <v>0</v>
      </c>
      <c r="BL48" s="11">
        <f t="shared" si="29"/>
        <v>0</v>
      </c>
      <c r="BM48">
        <f>IF($C48="","",IFERROR(VLOOKUP($C48,Mar!$B:$Z,20,FALSE),0))</f>
        <v>0</v>
      </c>
      <c r="BN48" s="10">
        <f t="shared" si="30"/>
        <v>0</v>
      </c>
      <c r="BO48" s="6">
        <f>IF($C48="","",IFERROR(VLOOKUP($C48,'Apr &amp; May'!$B:$Z,16,FALSE),0))</f>
        <v>0</v>
      </c>
      <c r="BP48">
        <f>IF($C48="","",IFERROR(VLOOKUP($C48,'Apr &amp; May'!$B:$Z,17,FALSE),0))</f>
        <v>0</v>
      </c>
      <c r="BQ48" s="11">
        <f t="shared" si="31"/>
        <v>0</v>
      </c>
      <c r="BR48">
        <f>IF($C48="","",IFERROR(VLOOKUP($C48,'Apr &amp; May'!$B:$Z,19,FALSE),0))</f>
        <v>0</v>
      </c>
      <c r="BS48" s="11">
        <f t="shared" si="32"/>
        <v>0</v>
      </c>
      <c r="BT48">
        <f>IF($C48="","",IFERROR(VLOOKUP($C48,'Apr &amp; May'!$B:$Z,20,FALSE),0))</f>
        <v>0</v>
      </c>
      <c r="BU48" s="10">
        <f t="shared" si="33"/>
        <v>0</v>
      </c>
      <c r="BV48" s="6">
        <f>IF($C48="","",IFERROR(VLOOKUP($C48,Jun!$B:$Z,16,FALSE),0))</f>
        <v>0</v>
      </c>
      <c r="BW48">
        <f>IF($C48="","",IFERROR(VLOOKUP($C48,Jun!$B:$Z,17,FALSE),0))</f>
        <v>0</v>
      </c>
      <c r="BX48" s="11">
        <f t="shared" si="34"/>
        <v>0</v>
      </c>
      <c r="BY48">
        <f>IF($C48="","",IFERROR(VLOOKUP($C48,Jun!$B:$Z,19,FALSE),0))</f>
        <v>0</v>
      </c>
      <c r="BZ48" s="11">
        <f t="shared" si="35"/>
        <v>0</v>
      </c>
      <c r="CA48">
        <f>IF($C48="","",IFERROR(VLOOKUP($C48,Jun!$B:$Z,20,FALSE),0))</f>
        <v>0</v>
      </c>
      <c r="CB48" s="10">
        <f t="shared" si="36"/>
        <v>0</v>
      </c>
    </row>
    <row r="49" spans="1:80" x14ac:dyDescent="0.3">
      <c r="A49">
        <v>45</v>
      </c>
      <c r="B49" t="str">
        <f>IF(Namelist!A46="","",UPPER(Namelist!A46))</f>
        <v>CHENG REN TEO</v>
      </c>
      <c r="C49" t="str">
        <f>IF(Namelist!B46="","",UPPER(Namelist!B46))</f>
        <v>NUSSTU\E0969442</v>
      </c>
      <c r="D49" s="6">
        <f t="shared" si="3"/>
        <v>0</v>
      </c>
      <c r="E49">
        <f t="shared" si="4"/>
        <v>0</v>
      </c>
      <c r="F49" s="11">
        <f t="shared" si="5"/>
        <v>0</v>
      </c>
      <c r="G49">
        <f t="shared" si="6"/>
        <v>0</v>
      </c>
      <c r="H49" s="11">
        <f t="shared" si="7"/>
        <v>0</v>
      </c>
      <c r="I49">
        <f t="shared" si="8"/>
        <v>1</v>
      </c>
      <c r="J49" s="10">
        <f t="shared" si="9"/>
        <v>1</v>
      </c>
      <c r="K49" s="6">
        <f>IF($C49="","",IFERROR(VLOOKUP($C49,Aug!$B:$Z,16,FALSE),0))</f>
        <v>0</v>
      </c>
      <c r="L49">
        <f>IF($C49="","",IFERROR(VLOOKUP($C49,Aug!$B:$Z,17,FALSE),0))</f>
        <v>0</v>
      </c>
      <c r="M49" s="11">
        <f t="shared" si="10"/>
        <v>0</v>
      </c>
      <c r="N49">
        <f>IF($C49="","",IFERROR(VLOOKUP($C49,Aug!$B:$Z,19,FALSE),0))</f>
        <v>0</v>
      </c>
      <c r="O49" s="11">
        <f t="shared" si="11"/>
        <v>0</v>
      </c>
      <c r="P49">
        <f>IF($C49="","",IFERROR(VLOOKUP($C49,Aug!$B:$Z,20,FALSE),0))</f>
        <v>0</v>
      </c>
      <c r="Q49" s="10">
        <f t="shared" si="12"/>
        <v>0</v>
      </c>
      <c r="R49" s="6">
        <f>IF($C49="","",IFERROR(VLOOKUP($C49,Sep!$B:$Z,16,FALSE),0))</f>
        <v>0</v>
      </c>
      <c r="S49">
        <f>IF($C49="","",IFERROR(VLOOKUP($C49,Sep!$B:$Z,17,FALSE),0))</f>
        <v>0</v>
      </c>
      <c r="T49" s="11">
        <f t="shared" si="13"/>
        <v>0</v>
      </c>
      <c r="U49">
        <f>IF($C49="","",IFERROR(VLOOKUP($C49,Sep!$B:$Z,19,FALSE),0))</f>
        <v>0</v>
      </c>
      <c r="V49" s="11">
        <f t="shared" si="14"/>
        <v>0</v>
      </c>
      <c r="W49">
        <f>IF($C49="","",IFERROR(VLOOKUP($C49,Sep!$B:$Z,20,FALSE),0))</f>
        <v>0</v>
      </c>
      <c r="X49" s="10">
        <f t="shared" si="15"/>
        <v>0</v>
      </c>
      <c r="Y49" s="6">
        <f>IF($C49="","",IFERROR(VLOOKUP($C49,'Oct &amp; Nov'!$B:$Z,16,FALSE),0))</f>
        <v>0</v>
      </c>
      <c r="Z49">
        <f>IF($C49="","",IFERROR(VLOOKUP($C49,'Oct &amp; Nov'!$B:$Z,17,FALSE),0))</f>
        <v>0</v>
      </c>
      <c r="AA49" s="11">
        <f t="shared" si="16"/>
        <v>0</v>
      </c>
      <c r="AB49">
        <f>IF($C49="","",IFERROR(VLOOKUP($C49,'Oct &amp; Nov'!$B:$Z,19,FALSE),0))</f>
        <v>0</v>
      </c>
      <c r="AC49" s="11">
        <f t="shared" si="17"/>
        <v>0</v>
      </c>
      <c r="AD49">
        <f>IF($C49="","",IFERROR(VLOOKUP($C49,'Oct &amp; Nov'!$B:$Z,20,FALSE),0))</f>
        <v>0</v>
      </c>
      <c r="AE49" s="10">
        <f t="shared" si="18"/>
        <v>0</v>
      </c>
      <c r="AJ49" s="11"/>
      <c r="AM49" s="6">
        <f>IF($C49="","",IFERROR(VLOOKUP($C49,Dec!$B:$Z,16,FALSE),0))</f>
        <v>0</v>
      </c>
      <c r="AN49">
        <f>IF($C49="","",IFERROR(VLOOKUP($C49,Dec!$B:$Z,17,FALSE),0))</f>
        <v>0</v>
      </c>
      <c r="AO49" s="11">
        <f t="shared" si="19"/>
        <v>0</v>
      </c>
      <c r="AP49">
        <f>IF($C49="","",IFERROR(VLOOKUP($C49,Dec!$B:$Z,19,FALSE),0))</f>
        <v>0</v>
      </c>
      <c r="AQ49" s="11">
        <f t="shared" si="20"/>
        <v>0</v>
      </c>
      <c r="AR49">
        <f>IF($C49="","",IFERROR(VLOOKUP($C49,Dec!$B:$Z,20,FALSE),0))</f>
        <v>0</v>
      </c>
      <c r="AS49" s="10">
        <f t="shared" si="21"/>
        <v>0</v>
      </c>
      <c r="AT49" s="6">
        <f>IF($C49="","",IFERROR(VLOOKUP($C49,Jan!$B:$Z,16,FALSE),0))</f>
        <v>0</v>
      </c>
      <c r="AU49">
        <f>IF($C49="","",IFERROR(VLOOKUP($C49,Jan!$B:$Z,17,FALSE),0))</f>
        <v>0</v>
      </c>
      <c r="AV49" s="11">
        <f t="shared" si="22"/>
        <v>0</v>
      </c>
      <c r="AW49">
        <f>IF($C49="","",IFERROR(VLOOKUP($C49,Jan!$B:$Z,19,FALSE),0))</f>
        <v>0</v>
      </c>
      <c r="AX49" s="11">
        <f t="shared" si="23"/>
        <v>0</v>
      </c>
      <c r="AY49">
        <f>IF($C49="","",IFERROR(VLOOKUP($C49,Jan!$B:$Z,20,FALSE),0))</f>
        <v>0</v>
      </c>
      <c r="AZ49" s="10">
        <f t="shared" si="24"/>
        <v>0</v>
      </c>
      <c r="BA49" s="6">
        <f>IF($C49="","",IFERROR(VLOOKUP($C49,Feb!$B:$Z,16,FALSE),0))</f>
        <v>0</v>
      </c>
      <c r="BB49">
        <f>IF($C49="","",IFERROR(VLOOKUP($C49,Feb!$B:$Z,17,FALSE),0))</f>
        <v>0</v>
      </c>
      <c r="BC49" s="11">
        <f t="shared" si="25"/>
        <v>0</v>
      </c>
      <c r="BD49">
        <f>IF($C49="","",IFERROR(VLOOKUP($C49,Feb!$B:$Z,19,FALSE),0))</f>
        <v>0</v>
      </c>
      <c r="BE49" s="11">
        <f t="shared" si="26"/>
        <v>0</v>
      </c>
      <c r="BF49">
        <f>IF($C49="","",IFERROR(VLOOKUP($C49,Feb!$B:$Z,20,FALSE),0))</f>
        <v>0</v>
      </c>
      <c r="BG49" s="10">
        <f t="shared" si="27"/>
        <v>0</v>
      </c>
      <c r="BH49" s="6">
        <f>IF($C49="","",IFERROR(VLOOKUP($C49,Mar!$B:$Z,16,FALSE),0))</f>
        <v>0</v>
      </c>
      <c r="BI49">
        <f>IF($C49="","",IFERROR(VLOOKUP($C49,Mar!$B:$Z,17,FALSE),0))</f>
        <v>0</v>
      </c>
      <c r="BJ49" s="11">
        <f t="shared" si="28"/>
        <v>0</v>
      </c>
      <c r="BK49">
        <f>IF($C49="","",IFERROR(VLOOKUP($C49,Mar!$B:$Z,19,FALSE),0))</f>
        <v>0</v>
      </c>
      <c r="BL49" s="11">
        <f t="shared" si="29"/>
        <v>0</v>
      </c>
      <c r="BM49">
        <f>IF($C49="","",IFERROR(VLOOKUP($C49,Mar!$B:$Z,20,FALSE),0))</f>
        <v>0</v>
      </c>
      <c r="BN49" s="10">
        <f t="shared" si="30"/>
        <v>0</v>
      </c>
      <c r="BO49" s="6">
        <f>IF($C49="","",IFERROR(VLOOKUP($C49,'Apr &amp; May'!$B:$Z,16,FALSE),0))</f>
        <v>0</v>
      </c>
      <c r="BP49">
        <f>IF($C49="","",IFERROR(VLOOKUP($C49,'Apr &amp; May'!$B:$Z,17,FALSE),0))</f>
        <v>0</v>
      </c>
      <c r="BQ49" s="11">
        <f t="shared" si="31"/>
        <v>0</v>
      </c>
      <c r="BR49">
        <f>IF($C49="","",IFERROR(VLOOKUP($C49,'Apr &amp; May'!$B:$Z,19,FALSE),0))</f>
        <v>0</v>
      </c>
      <c r="BS49" s="11">
        <f t="shared" si="32"/>
        <v>0</v>
      </c>
      <c r="BT49">
        <f>IF($C49="","",IFERROR(VLOOKUP($C49,'Apr &amp; May'!$B:$Z,20,FALSE),0))</f>
        <v>0</v>
      </c>
      <c r="BU49" s="10">
        <f t="shared" si="33"/>
        <v>0</v>
      </c>
      <c r="BV49" s="6">
        <f>IF($C49="","",IFERROR(VLOOKUP($C49,Jun!$B:$Z,16,FALSE),0))</f>
        <v>0</v>
      </c>
      <c r="BW49">
        <f>IF($C49="","",IFERROR(VLOOKUP($C49,Jun!$B:$Z,17,FALSE),0))</f>
        <v>0</v>
      </c>
      <c r="BX49" s="11">
        <f t="shared" si="34"/>
        <v>0</v>
      </c>
      <c r="BY49">
        <f>IF($C49="","",IFERROR(VLOOKUP($C49,Jun!$B:$Z,19,FALSE),0))</f>
        <v>0</v>
      </c>
      <c r="BZ49" s="11">
        <f t="shared" si="35"/>
        <v>0</v>
      </c>
      <c r="CA49">
        <f>IF($C49="","",IFERROR(VLOOKUP($C49,Jun!$B:$Z,20,FALSE),0))</f>
        <v>1</v>
      </c>
      <c r="CB49" s="10">
        <f t="shared" si="36"/>
        <v>1</v>
      </c>
    </row>
    <row r="50" spans="1:80" x14ac:dyDescent="0.3">
      <c r="A50">
        <v>46</v>
      </c>
      <c r="B50" t="str">
        <f>IF(Namelist!A47="","",UPPER(Namelist!A47))</f>
        <v>CHEN-XI BRYAN GOH</v>
      </c>
      <c r="C50" t="str">
        <f>IF(Namelist!B47="","",UPPER(Namelist!B47))</f>
        <v>NUSSTU\E0540556</v>
      </c>
      <c r="D50" s="6">
        <f t="shared" si="3"/>
        <v>14</v>
      </c>
      <c r="E50">
        <f t="shared" si="4"/>
        <v>1</v>
      </c>
      <c r="F50" s="11">
        <f t="shared" si="5"/>
        <v>15</v>
      </c>
      <c r="G50">
        <f t="shared" si="6"/>
        <v>0</v>
      </c>
      <c r="H50" s="11">
        <f t="shared" si="7"/>
        <v>15</v>
      </c>
      <c r="I50">
        <f t="shared" si="8"/>
        <v>0</v>
      </c>
      <c r="J50" s="10">
        <f t="shared" si="9"/>
        <v>15</v>
      </c>
      <c r="K50" s="6">
        <f>IF($C50="","",IFERROR(VLOOKUP($C50,Aug!$B:$Z,16,FALSE),0))</f>
        <v>3</v>
      </c>
      <c r="L50">
        <f>IF($C50="","",IFERROR(VLOOKUP($C50,Aug!$B:$Z,17,FALSE),0))</f>
        <v>0</v>
      </c>
      <c r="M50" s="11">
        <f t="shared" si="10"/>
        <v>3</v>
      </c>
      <c r="N50">
        <f>IF($C50="","",IFERROR(VLOOKUP($C50,Aug!$B:$Z,19,FALSE),0))</f>
        <v>0</v>
      </c>
      <c r="O50" s="11">
        <f t="shared" si="11"/>
        <v>3</v>
      </c>
      <c r="P50">
        <f>IF($C50="","",IFERROR(VLOOKUP($C50,Aug!$B:$Z,20,FALSE),0))</f>
        <v>0</v>
      </c>
      <c r="Q50" s="10">
        <f t="shared" si="12"/>
        <v>3</v>
      </c>
      <c r="R50" s="6">
        <f>IF($C50="","",IFERROR(VLOOKUP($C50,Sep!$B:$Z,16,FALSE),0))</f>
        <v>3</v>
      </c>
      <c r="S50">
        <f>IF($C50="","",IFERROR(VLOOKUP($C50,Sep!$B:$Z,17,FALSE),0))</f>
        <v>0</v>
      </c>
      <c r="T50" s="11">
        <f t="shared" si="13"/>
        <v>3</v>
      </c>
      <c r="U50">
        <f>IF($C50="","",IFERROR(VLOOKUP($C50,Sep!$B:$Z,19,FALSE),0))</f>
        <v>0</v>
      </c>
      <c r="V50" s="11">
        <f t="shared" si="14"/>
        <v>3</v>
      </c>
      <c r="W50">
        <f>IF($C50="","",IFERROR(VLOOKUP($C50,Sep!$B:$Z,20,FALSE),0))</f>
        <v>0</v>
      </c>
      <c r="X50" s="10">
        <f t="shared" si="15"/>
        <v>3</v>
      </c>
      <c r="Y50" s="6">
        <f>IF($C50="","",IFERROR(VLOOKUP($C50,'Oct &amp; Nov'!$B:$Z,16,FALSE),0))</f>
        <v>3</v>
      </c>
      <c r="Z50">
        <f>IF($C50="","",IFERROR(VLOOKUP($C50,'Oct &amp; Nov'!$B:$Z,17,FALSE),0))</f>
        <v>0</v>
      </c>
      <c r="AA50" s="11">
        <f t="shared" si="16"/>
        <v>3</v>
      </c>
      <c r="AB50">
        <f>IF($C50="","",IFERROR(VLOOKUP($C50,'Oct &amp; Nov'!$B:$Z,19,FALSE),0))</f>
        <v>0</v>
      </c>
      <c r="AC50" s="11">
        <f t="shared" si="17"/>
        <v>3</v>
      </c>
      <c r="AD50">
        <f>IF($C50="","",IFERROR(VLOOKUP($C50,'Oct &amp; Nov'!$B:$Z,20,FALSE),0))</f>
        <v>0</v>
      </c>
      <c r="AE50" s="10">
        <f t="shared" si="18"/>
        <v>3</v>
      </c>
      <c r="AJ50" s="11"/>
      <c r="AM50" s="6">
        <f>IF($C50="","",IFERROR(VLOOKUP($C50,Dec!$B:$Z,16,FALSE),0))</f>
        <v>2</v>
      </c>
      <c r="AN50">
        <f>IF($C50="","",IFERROR(VLOOKUP($C50,Dec!$B:$Z,17,FALSE),0))</f>
        <v>0</v>
      </c>
      <c r="AO50" s="11">
        <f t="shared" si="19"/>
        <v>2</v>
      </c>
      <c r="AP50">
        <f>IF($C50="","",IFERROR(VLOOKUP($C50,Dec!$B:$Z,19,FALSE),0))</f>
        <v>0</v>
      </c>
      <c r="AQ50" s="11">
        <f t="shared" si="20"/>
        <v>2</v>
      </c>
      <c r="AR50">
        <f>IF($C50="","",IFERROR(VLOOKUP($C50,Dec!$B:$Z,20,FALSE),0))</f>
        <v>0</v>
      </c>
      <c r="AS50" s="10">
        <f t="shared" si="21"/>
        <v>2</v>
      </c>
      <c r="AT50" s="6">
        <f>IF($C50="","",IFERROR(VLOOKUP($C50,Jan!$B:$Z,16,FALSE),0))</f>
        <v>1</v>
      </c>
      <c r="AU50">
        <f>IF($C50="","",IFERROR(VLOOKUP($C50,Jan!$B:$Z,17,FALSE),0))</f>
        <v>0</v>
      </c>
      <c r="AV50" s="11">
        <f t="shared" si="22"/>
        <v>1</v>
      </c>
      <c r="AW50">
        <f>IF($C50="","",IFERROR(VLOOKUP($C50,Jan!$B:$Z,19,FALSE),0))</f>
        <v>0</v>
      </c>
      <c r="AX50" s="11">
        <f t="shared" si="23"/>
        <v>1</v>
      </c>
      <c r="AY50">
        <f>IF($C50="","",IFERROR(VLOOKUP($C50,Jan!$B:$Z,20,FALSE),0))</f>
        <v>0</v>
      </c>
      <c r="AZ50" s="10">
        <f t="shared" si="24"/>
        <v>1</v>
      </c>
      <c r="BA50" s="6">
        <f>IF($C50="","",IFERROR(VLOOKUP($C50,Feb!$B:$Z,16,FALSE),0))</f>
        <v>0</v>
      </c>
      <c r="BB50">
        <f>IF($C50="","",IFERROR(VLOOKUP($C50,Feb!$B:$Z,17,FALSE),0))</f>
        <v>0</v>
      </c>
      <c r="BC50" s="11">
        <f t="shared" si="25"/>
        <v>0</v>
      </c>
      <c r="BD50">
        <f>IF($C50="","",IFERROR(VLOOKUP($C50,Feb!$B:$Z,19,FALSE),0))</f>
        <v>0</v>
      </c>
      <c r="BE50" s="11">
        <f t="shared" si="26"/>
        <v>0</v>
      </c>
      <c r="BF50">
        <f>IF($C50="","",IFERROR(VLOOKUP($C50,Feb!$B:$Z,20,FALSE),0))</f>
        <v>0</v>
      </c>
      <c r="BG50" s="10">
        <f t="shared" si="27"/>
        <v>0</v>
      </c>
      <c r="BH50" s="6">
        <f>IF($C50="","",IFERROR(VLOOKUP($C50,Mar!$B:$Z,16,FALSE),0))</f>
        <v>0</v>
      </c>
      <c r="BI50">
        <f>IF($C50="","",IFERROR(VLOOKUP($C50,Mar!$B:$Z,17,FALSE),0))</f>
        <v>0</v>
      </c>
      <c r="BJ50" s="11">
        <f t="shared" si="28"/>
        <v>0</v>
      </c>
      <c r="BK50">
        <f>IF($C50="","",IFERROR(VLOOKUP($C50,Mar!$B:$Z,19,FALSE),0))</f>
        <v>0</v>
      </c>
      <c r="BL50" s="11">
        <f t="shared" si="29"/>
        <v>0</v>
      </c>
      <c r="BM50">
        <f>IF($C50="","",IFERROR(VLOOKUP($C50,Mar!$B:$Z,20,FALSE),0))</f>
        <v>0</v>
      </c>
      <c r="BN50" s="10">
        <f t="shared" si="30"/>
        <v>0</v>
      </c>
      <c r="BO50" s="6">
        <f>IF($C50="","",IFERROR(VLOOKUP($C50,'Apr &amp; May'!$B:$Z,16,FALSE),0))</f>
        <v>0</v>
      </c>
      <c r="BP50">
        <f>IF($C50="","",IFERROR(VLOOKUP($C50,'Apr &amp; May'!$B:$Z,17,FALSE),0))</f>
        <v>0</v>
      </c>
      <c r="BQ50" s="11">
        <f t="shared" si="31"/>
        <v>0</v>
      </c>
      <c r="BR50">
        <f>IF($C50="","",IFERROR(VLOOKUP($C50,'Apr &amp; May'!$B:$Z,19,FALSE),0))</f>
        <v>0</v>
      </c>
      <c r="BS50" s="11">
        <f t="shared" si="32"/>
        <v>0</v>
      </c>
      <c r="BT50">
        <f>IF($C50="","",IFERROR(VLOOKUP($C50,'Apr &amp; May'!$B:$Z,20,FALSE),0))</f>
        <v>0</v>
      </c>
      <c r="BU50" s="10">
        <f t="shared" si="33"/>
        <v>0</v>
      </c>
      <c r="BV50" s="6">
        <f>IF($C50="","",IFERROR(VLOOKUP($C50,Jun!$B:$Z,16,FALSE),0))</f>
        <v>2</v>
      </c>
      <c r="BW50">
        <f>IF($C50="","",IFERROR(VLOOKUP($C50,Jun!$B:$Z,17,FALSE),0))</f>
        <v>1</v>
      </c>
      <c r="BX50" s="11">
        <f t="shared" si="34"/>
        <v>3</v>
      </c>
      <c r="BY50">
        <f>IF($C50="","",IFERROR(VLOOKUP($C50,Jun!$B:$Z,19,FALSE),0))</f>
        <v>0</v>
      </c>
      <c r="BZ50" s="11">
        <f t="shared" si="35"/>
        <v>3</v>
      </c>
      <c r="CA50">
        <f>IF($C50="","",IFERROR(VLOOKUP($C50,Jun!$B:$Z,20,FALSE),0))</f>
        <v>0</v>
      </c>
      <c r="CB50" s="10">
        <f t="shared" si="36"/>
        <v>3</v>
      </c>
    </row>
    <row r="51" spans="1:80" x14ac:dyDescent="0.3">
      <c r="A51">
        <v>47</v>
      </c>
      <c r="B51" t="str">
        <f>IF(Namelist!A48="","",UPPER(Namelist!A48))</f>
        <v>CHERN ERN YEO</v>
      </c>
      <c r="C51" t="str">
        <f>IF(Namelist!B48="","",UPPER(Namelist!B48))</f>
        <v>NUSSTU\E0775076</v>
      </c>
      <c r="D51" s="6">
        <f t="shared" si="3"/>
        <v>1</v>
      </c>
      <c r="E51">
        <f t="shared" si="4"/>
        <v>0</v>
      </c>
      <c r="F51" s="11">
        <f t="shared" si="5"/>
        <v>1</v>
      </c>
      <c r="G51">
        <f t="shared" si="6"/>
        <v>0</v>
      </c>
      <c r="H51" s="11">
        <f t="shared" si="7"/>
        <v>1</v>
      </c>
      <c r="I51">
        <f t="shared" si="8"/>
        <v>1</v>
      </c>
      <c r="J51" s="10">
        <f t="shared" si="9"/>
        <v>2</v>
      </c>
      <c r="K51" s="6">
        <f>IF($C51="","",IFERROR(VLOOKUP($C51,Aug!$B:$Z,16,FALSE),0))</f>
        <v>0</v>
      </c>
      <c r="L51">
        <f>IF($C51="","",IFERROR(VLOOKUP($C51,Aug!$B:$Z,17,FALSE),0))</f>
        <v>0</v>
      </c>
      <c r="M51" s="11">
        <f t="shared" si="10"/>
        <v>0</v>
      </c>
      <c r="N51">
        <f>IF($C51="","",IFERROR(VLOOKUP($C51,Aug!$B:$Z,19,FALSE),0))</f>
        <v>0</v>
      </c>
      <c r="O51" s="11">
        <f t="shared" si="11"/>
        <v>0</v>
      </c>
      <c r="P51">
        <f>IF($C51="","",IFERROR(VLOOKUP($C51,Aug!$B:$Z,20,FALSE),0))</f>
        <v>0</v>
      </c>
      <c r="Q51" s="10">
        <f t="shared" si="12"/>
        <v>0</v>
      </c>
      <c r="R51" s="6">
        <f>IF($C51="","",IFERROR(VLOOKUP($C51,Sep!$B:$Z,16,FALSE),0))</f>
        <v>0</v>
      </c>
      <c r="S51">
        <f>IF($C51="","",IFERROR(VLOOKUP($C51,Sep!$B:$Z,17,FALSE),0))</f>
        <v>0</v>
      </c>
      <c r="T51" s="11">
        <f t="shared" si="13"/>
        <v>0</v>
      </c>
      <c r="U51">
        <f>IF($C51="","",IFERROR(VLOOKUP($C51,Sep!$B:$Z,19,FALSE),0))</f>
        <v>0</v>
      </c>
      <c r="V51" s="11">
        <f t="shared" si="14"/>
        <v>0</v>
      </c>
      <c r="W51">
        <f>IF($C51="","",IFERROR(VLOOKUP($C51,Sep!$B:$Z,20,FALSE),0))</f>
        <v>0</v>
      </c>
      <c r="X51" s="10">
        <f t="shared" si="15"/>
        <v>0</v>
      </c>
      <c r="Y51" s="6">
        <f>IF($C51="","",IFERROR(VLOOKUP($C51,'Oct &amp; Nov'!$B:$Z,16,FALSE),0))</f>
        <v>0</v>
      </c>
      <c r="Z51">
        <f>IF($C51="","",IFERROR(VLOOKUP($C51,'Oct &amp; Nov'!$B:$Z,17,FALSE),0))</f>
        <v>0</v>
      </c>
      <c r="AA51" s="11">
        <f t="shared" si="16"/>
        <v>0</v>
      </c>
      <c r="AB51">
        <f>IF($C51="","",IFERROR(VLOOKUP($C51,'Oct &amp; Nov'!$B:$Z,19,FALSE),0))</f>
        <v>0</v>
      </c>
      <c r="AC51" s="11">
        <f t="shared" si="17"/>
        <v>0</v>
      </c>
      <c r="AD51">
        <f>IF($C51="","",IFERROR(VLOOKUP($C51,'Oct &amp; Nov'!$B:$Z,20,FALSE),0))</f>
        <v>0</v>
      </c>
      <c r="AE51" s="10">
        <f t="shared" si="18"/>
        <v>0</v>
      </c>
      <c r="AJ51" s="11"/>
      <c r="AM51" s="6">
        <f>IF($C51="","",IFERROR(VLOOKUP($C51,Dec!$B:$Z,16,FALSE),0))</f>
        <v>0</v>
      </c>
      <c r="AN51">
        <f>IF($C51="","",IFERROR(VLOOKUP($C51,Dec!$B:$Z,17,FALSE),0))</f>
        <v>0</v>
      </c>
      <c r="AO51" s="11">
        <f t="shared" si="19"/>
        <v>0</v>
      </c>
      <c r="AP51">
        <f>IF($C51="","",IFERROR(VLOOKUP($C51,Dec!$B:$Z,19,FALSE),0))</f>
        <v>0</v>
      </c>
      <c r="AQ51" s="11">
        <f t="shared" si="20"/>
        <v>0</v>
      </c>
      <c r="AR51">
        <f>IF($C51="","",IFERROR(VLOOKUP($C51,Dec!$B:$Z,20,FALSE),0))</f>
        <v>0</v>
      </c>
      <c r="AS51" s="10">
        <f t="shared" si="21"/>
        <v>0</v>
      </c>
      <c r="AT51" s="6">
        <f>IF($C51="","",IFERROR(VLOOKUP($C51,Jan!$B:$Z,16,FALSE),0))</f>
        <v>0</v>
      </c>
      <c r="AU51">
        <f>IF($C51="","",IFERROR(VLOOKUP($C51,Jan!$B:$Z,17,FALSE),0))</f>
        <v>0</v>
      </c>
      <c r="AV51" s="11">
        <f t="shared" si="22"/>
        <v>0</v>
      </c>
      <c r="AW51">
        <f>IF($C51="","",IFERROR(VLOOKUP($C51,Jan!$B:$Z,19,FALSE),0))</f>
        <v>0</v>
      </c>
      <c r="AX51" s="11">
        <f t="shared" si="23"/>
        <v>0</v>
      </c>
      <c r="AY51">
        <f>IF($C51="","",IFERROR(VLOOKUP($C51,Jan!$B:$Z,20,FALSE),0))</f>
        <v>0</v>
      </c>
      <c r="AZ51" s="10">
        <f t="shared" si="24"/>
        <v>0</v>
      </c>
      <c r="BA51" s="6">
        <f>IF($C51="","",IFERROR(VLOOKUP($C51,Feb!$B:$Z,16,FALSE),0))</f>
        <v>0</v>
      </c>
      <c r="BB51">
        <f>IF($C51="","",IFERROR(VLOOKUP($C51,Feb!$B:$Z,17,FALSE),0))</f>
        <v>0</v>
      </c>
      <c r="BC51" s="11">
        <f t="shared" si="25"/>
        <v>0</v>
      </c>
      <c r="BD51">
        <f>IF($C51="","",IFERROR(VLOOKUP($C51,Feb!$B:$Z,19,FALSE),0))</f>
        <v>0</v>
      </c>
      <c r="BE51" s="11">
        <f t="shared" si="26"/>
        <v>0</v>
      </c>
      <c r="BF51">
        <f>IF($C51="","",IFERROR(VLOOKUP($C51,Feb!$B:$Z,20,FALSE),0))</f>
        <v>0</v>
      </c>
      <c r="BG51" s="10">
        <f t="shared" si="27"/>
        <v>0</v>
      </c>
      <c r="BH51" s="6">
        <f>IF($C51="","",IFERROR(VLOOKUP($C51,Mar!$B:$Z,16,FALSE),0))</f>
        <v>1</v>
      </c>
      <c r="BI51">
        <f>IF($C51="","",IFERROR(VLOOKUP($C51,Mar!$B:$Z,17,FALSE),0))</f>
        <v>0</v>
      </c>
      <c r="BJ51" s="11">
        <f t="shared" si="28"/>
        <v>1</v>
      </c>
      <c r="BK51">
        <f>IF($C51="","",IFERROR(VLOOKUP($C51,Mar!$B:$Z,19,FALSE),0))</f>
        <v>0</v>
      </c>
      <c r="BL51" s="11">
        <f t="shared" si="29"/>
        <v>1</v>
      </c>
      <c r="BM51">
        <f>IF($C51="","",IFERROR(VLOOKUP($C51,Mar!$B:$Z,20,FALSE),0))</f>
        <v>1</v>
      </c>
      <c r="BN51" s="10">
        <f t="shared" si="30"/>
        <v>2</v>
      </c>
      <c r="BO51" s="6">
        <f>IF($C51="","",IFERROR(VLOOKUP($C51,'Apr &amp; May'!$B:$Z,16,FALSE),0))</f>
        <v>0</v>
      </c>
      <c r="BP51">
        <f>IF($C51="","",IFERROR(VLOOKUP($C51,'Apr &amp; May'!$B:$Z,17,FALSE),0))</f>
        <v>0</v>
      </c>
      <c r="BQ51" s="11">
        <f t="shared" si="31"/>
        <v>0</v>
      </c>
      <c r="BR51">
        <f>IF($C51="","",IFERROR(VLOOKUP($C51,'Apr &amp; May'!$B:$Z,19,FALSE),0))</f>
        <v>0</v>
      </c>
      <c r="BS51" s="11">
        <f t="shared" si="32"/>
        <v>0</v>
      </c>
      <c r="BT51">
        <f>IF($C51="","",IFERROR(VLOOKUP($C51,'Apr &amp; May'!$B:$Z,20,FALSE),0))</f>
        <v>0</v>
      </c>
      <c r="BU51" s="10">
        <f t="shared" si="33"/>
        <v>0</v>
      </c>
      <c r="BV51" s="6">
        <f>IF($C51="","",IFERROR(VLOOKUP($C51,Jun!$B:$Z,16,FALSE),0))</f>
        <v>0</v>
      </c>
      <c r="BW51">
        <f>IF($C51="","",IFERROR(VLOOKUP($C51,Jun!$B:$Z,17,FALSE),0))</f>
        <v>0</v>
      </c>
      <c r="BX51" s="11">
        <f t="shared" si="34"/>
        <v>0</v>
      </c>
      <c r="BY51">
        <f>IF($C51="","",IFERROR(VLOOKUP($C51,Jun!$B:$Z,19,FALSE),0))</f>
        <v>0</v>
      </c>
      <c r="BZ51" s="11">
        <f t="shared" si="35"/>
        <v>0</v>
      </c>
      <c r="CA51">
        <f>IF($C51="","",IFERROR(VLOOKUP($C51,Jun!$B:$Z,20,FALSE),0))</f>
        <v>0</v>
      </c>
      <c r="CB51" s="10">
        <f t="shared" si="36"/>
        <v>0</v>
      </c>
    </row>
    <row r="52" spans="1:80" x14ac:dyDescent="0.3">
      <c r="A52">
        <v>48</v>
      </c>
      <c r="B52" t="str">
        <f>IF(Namelist!A49="","",UPPER(Namelist!A49))</f>
        <v>CHERYL CHAN</v>
      </c>
      <c r="C52" t="str">
        <f>IF(Namelist!B49="","",UPPER(Namelist!B49))</f>
        <v>NUSSTU\E1032462</v>
      </c>
      <c r="D52" s="6">
        <f t="shared" si="3"/>
        <v>1</v>
      </c>
      <c r="E52">
        <f t="shared" si="4"/>
        <v>0</v>
      </c>
      <c r="F52" s="11">
        <f t="shared" si="5"/>
        <v>1</v>
      </c>
      <c r="G52">
        <f t="shared" si="6"/>
        <v>0</v>
      </c>
      <c r="H52" s="11">
        <f t="shared" si="7"/>
        <v>1</v>
      </c>
      <c r="I52">
        <f t="shared" si="8"/>
        <v>1</v>
      </c>
      <c r="J52" s="10">
        <f t="shared" si="9"/>
        <v>2</v>
      </c>
      <c r="K52" s="6">
        <f>IF($C52="","",IFERROR(VLOOKUP($C52,Aug!$B:$Z,16,FALSE),0))</f>
        <v>0</v>
      </c>
      <c r="L52">
        <f>IF($C52="","",IFERROR(VLOOKUP($C52,Aug!$B:$Z,17,FALSE),0))</f>
        <v>0</v>
      </c>
      <c r="M52" s="11">
        <f t="shared" si="10"/>
        <v>0</v>
      </c>
      <c r="N52">
        <f>IF($C52="","",IFERROR(VLOOKUP($C52,Aug!$B:$Z,19,FALSE),0))</f>
        <v>0</v>
      </c>
      <c r="O52" s="11">
        <f t="shared" si="11"/>
        <v>0</v>
      </c>
      <c r="P52">
        <f>IF($C52="","",IFERROR(VLOOKUP($C52,Aug!$B:$Z,20,FALSE),0))</f>
        <v>0</v>
      </c>
      <c r="Q52" s="10">
        <f t="shared" si="12"/>
        <v>0</v>
      </c>
      <c r="R52" s="6">
        <f>IF($C52="","",IFERROR(VLOOKUP($C52,Sep!$B:$Z,16,FALSE),0))</f>
        <v>0</v>
      </c>
      <c r="S52">
        <f>IF($C52="","",IFERROR(VLOOKUP($C52,Sep!$B:$Z,17,FALSE),0))</f>
        <v>0</v>
      </c>
      <c r="T52" s="11">
        <f t="shared" si="13"/>
        <v>0</v>
      </c>
      <c r="U52">
        <f>IF($C52="","",IFERROR(VLOOKUP($C52,Sep!$B:$Z,19,FALSE),0))</f>
        <v>0</v>
      </c>
      <c r="V52" s="11">
        <f t="shared" si="14"/>
        <v>0</v>
      </c>
      <c r="W52">
        <f>IF($C52="","",IFERROR(VLOOKUP($C52,Sep!$B:$Z,20,FALSE),0))</f>
        <v>0</v>
      </c>
      <c r="X52" s="10">
        <f t="shared" si="15"/>
        <v>0</v>
      </c>
      <c r="Y52" s="6">
        <f>IF($C52="","",IFERROR(VLOOKUP($C52,'Oct &amp; Nov'!$B:$Z,16,FALSE),0))</f>
        <v>0</v>
      </c>
      <c r="Z52">
        <f>IF($C52="","",IFERROR(VLOOKUP($C52,'Oct &amp; Nov'!$B:$Z,17,FALSE),0))</f>
        <v>0</v>
      </c>
      <c r="AA52" s="11">
        <f t="shared" si="16"/>
        <v>0</v>
      </c>
      <c r="AB52">
        <f>IF($C52="","",IFERROR(VLOOKUP($C52,'Oct &amp; Nov'!$B:$Z,19,FALSE),0))</f>
        <v>0</v>
      </c>
      <c r="AC52" s="11">
        <f t="shared" si="17"/>
        <v>0</v>
      </c>
      <c r="AD52">
        <f>IF($C52="","",IFERROR(VLOOKUP($C52,'Oct &amp; Nov'!$B:$Z,20,FALSE),0))</f>
        <v>0</v>
      </c>
      <c r="AE52" s="10">
        <f t="shared" si="18"/>
        <v>0</v>
      </c>
      <c r="AJ52" s="11"/>
      <c r="AM52" s="6">
        <f>IF($C52="","",IFERROR(VLOOKUP($C52,Dec!$B:$Z,16,FALSE),0))</f>
        <v>0</v>
      </c>
      <c r="AN52">
        <f>IF($C52="","",IFERROR(VLOOKUP($C52,Dec!$B:$Z,17,FALSE),0))</f>
        <v>0</v>
      </c>
      <c r="AO52" s="11">
        <f t="shared" si="19"/>
        <v>0</v>
      </c>
      <c r="AP52">
        <f>IF($C52="","",IFERROR(VLOOKUP($C52,Dec!$B:$Z,19,FALSE),0))</f>
        <v>0</v>
      </c>
      <c r="AQ52" s="11">
        <f t="shared" si="20"/>
        <v>0</v>
      </c>
      <c r="AR52">
        <f>IF($C52="","",IFERROR(VLOOKUP($C52,Dec!$B:$Z,20,FALSE),0))</f>
        <v>0</v>
      </c>
      <c r="AS52" s="10">
        <f t="shared" si="21"/>
        <v>0</v>
      </c>
      <c r="AT52" s="6">
        <f>IF($C52="","",IFERROR(VLOOKUP($C52,Jan!$B:$Z,16,FALSE),0))</f>
        <v>0</v>
      </c>
      <c r="AU52">
        <f>IF($C52="","",IFERROR(VLOOKUP($C52,Jan!$B:$Z,17,FALSE),0))</f>
        <v>0</v>
      </c>
      <c r="AV52" s="11">
        <f t="shared" si="22"/>
        <v>0</v>
      </c>
      <c r="AW52">
        <f>IF($C52="","",IFERROR(VLOOKUP($C52,Jan!$B:$Z,19,FALSE),0))</f>
        <v>0</v>
      </c>
      <c r="AX52" s="11">
        <f t="shared" si="23"/>
        <v>0</v>
      </c>
      <c r="AY52">
        <f>IF($C52="","",IFERROR(VLOOKUP($C52,Jan!$B:$Z,20,FALSE),0))</f>
        <v>0</v>
      </c>
      <c r="AZ52" s="10">
        <f t="shared" si="24"/>
        <v>0</v>
      </c>
      <c r="BA52" s="6">
        <f>IF($C52="","",IFERROR(VLOOKUP($C52,Feb!$B:$Z,16,FALSE),0))</f>
        <v>0</v>
      </c>
      <c r="BB52">
        <f>IF($C52="","",IFERROR(VLOOKUP($C52,Feb!$B:$Z,17,FALSE),0))</f>
        <v>0</v>
      </c>
      <c r="BC52" s="11">
        <f t="shared" si="25"/>
        <v>0</v>
      </c>
      <c r="BD52">
        <f>IF($C52="","",IFERROR(VLOOKUP($C52,Feb!$B:$Z,19,FALSE),0))</f>
        <v>0</v>
      </c>
      <c r="BE52" s="11">
        <f t="shared" si="26"/>
        <v>0</v>
      </c>
      <c r="BF52">
        <f>IF($C52="","",IFERROR(VLOOKUP($C52,Feb!$B:$Z,20,FALSE),0))</f>
        <v>0</v>
      </c>
      <c r="BG52" s="10">
        <f t="shared" si="27"/>
        <v>0</v>
      </c>
      <c r="BH52" s="6">
        <f>IF($C52="","",IFERROR(VLOOKUP($C52,Mar!$B:$Z,16,FALSE),0))</f>
        <v>1</v>
      </c>
      <c r="BI52">
        <f>IF($C52="","",IFERROR(VLOOKUP($C52,Mar!$B:$Z,17,FALSE),0))</f>
        <v>0</v>
      </c>
      <c r="BJ52" s="11">
        <f t="shared" si="28"/>
        <v>1</v>
      </c>
      <c r="BK52">
        <f>IF($C52="","",IFERROR(VLOOKUP($C52,Mar!$B:$Z,19,FALSE),0))</f>
        <v>0</v>
      </c>
      <c r="BL52" s="11">
        <f t="shared" si="29"/>
        <v>1</v>
      </c>
      <c r="BM52">
        <f>IF($C52="","",IFERROR(VLOOKUP($C52,Mar!$B:$Z,20,FALSE),0))</f>
        <v>1</v>
      </c>
      <c r="BN52" s="10">
        <f t="shared" si="30"/>
        <v>2</v>
      </c>
      <c r="BO52" s="6">
        <f>IF($C52="","",IFERROR(VLOOKUP($C52,'Apr &amp; May'!$B:$Z,16,FALSE),0))</f>
        <v>0</v>
      </c>
      <c r="BP52">
        <f>IF($C52="","",IFERROR(VLOOKUP($C52,'Apr &amp; May'!$B:$Z,17,FALSE),0))</f>
        <v>0</v>
      </c>
      <c r="BQ52" s="11">
        <f t="shared" si="31"/>
        <v>0</v>
      </c>
      <c r="BR52">
        <f>IF($C52="","",IFERROR(VLOOKUP($C52,'Apr &amp; May'!$B:$Z,19,FALSE),0))</f>
        <v>0</v>
      </c>
      <c r="BS52" s="11">
        <f t="shared" si="32"/>
        <v>0</v>
      </c>
      <c r="BT52">
        <f>IF($C52="","",IFERROR(VLOOKUP($C52,'Apr &amp; May'!$B:$Z,20,FALSE),0))</f>
        <v>0</v>
      </c>
      <c r="BU52" s="10">
        <f t="shared" si="33"/>
        <v>0</v>
      </c>
      <c r="BV52" s="6">
        <f>IF($C52="","",IFERROR(VLOOKUP($C52,Jun!$B:$Z,16,FALSE),0))</f>
        <v>0</v>
      </c>
      <c r="BW52">
        <f>IF($C52="","",IFERROR(VLOOKUP($C52,Jun!$B:$Z,17,FALSE),0))</f>
        <v>0</v>
      </c>
      <c r="BX52" s="11">
        <f t="shared" si="34"/>
        <v>0</v>
      </c>
      <c r="BY52">
        <f>IF($C52="","",IFERROR(VLOOKUP($C52,Jun!$B:$Z,19,FALSE),0))</f>
        <v>0</v>
      </c>
      <c r="BZ52" s="11">
        <f t="shared" si="35"/>
        <v>0</v>
      </c>
      <c r="CA52">
        <f>IF($C52="","",IFERROR(VLOOKUP($C52,Jun!$B:$Z,20,FALSE),0))</f>
        <v>0</v>
      </c>
      <c r="CB52" s="10">
        <f t="shared" si="36"/>
        <v>0</v>
      </c>
    </row>
    <row r="53" spans="1:80" x14ac:dyDescent="0.3">
      <c r="A53">
        <v>49</v>
      </c>
      <c r="B53" t="str">
        <f>IF(Namelist!A50="","",UPPER(Namelist!A50))</f>
        <v>CHERYL CHONG HUI QING</v>
      </c>
      <c r="C53" t="str">
        <f>IF(Namelist!B50="","",UPPER(Namelist!B50))</f>
        <v>NUSSTU\E0559642</v>
      </c>
      <c r="D53" s="6">
        <f t="shared" si="3"/>
        <v>1</v>
      </c>
      <c r="E53">
        <f t="shared" si="4"/>
        <v>0</v>
      </c>
      <c r="F53" s="11">
        <f t="shared" si="5"/>
        <v>1</v>
      </c>
      <c r="G53">
        <f t="shared" si="6"/>
        <v>0</v>
      </c>
      <c r="H53" s="11">
        <f t="shared" si="7"/>
        <v>1</v>
      </c>
      <c r="I53">
        <f t="shared" si="8"/>
        <v>0</v>
      </c>
      <c r="J53" s="10">
        <f t="shared" si="9"/>
        <v>1</v>
      </c>
      <c r="K53" s="6">
        <f>IF($C53="","",IFERROR(VLOOKUP($C53,Aug!$B:$Z,16,FALSE),0))</f>
        <v>0</v>
      </c>
      <c r="L53">
        <f>IF($C53="","",IFERROR(VLOOKUP($C53,Aug!$B:$Z,17,FALSE),0))</f>
        <v>0</v>
      </c>
      <c r="M53" s="11">
        <f t="shared" si="10"/>
        <v>0</v>
      </c>
      <c r="N53">
        <f>IF($C53="","",IFERROR(VLOOKUP($C53,Aug!$B:$Z,19,FALSE),0))</f>
        <v>0</v>
      </c>
      <c r="O53" s="11">
        <f t="shared" si="11"/>
        <v>0</v>
      </c>
      <c r="P53">
        <f>IF($C53="","",IFERROR(VLOOKUP($C53,Aug!$B:$Z,20,FALSE),0))</f>
        <v>0</v>
      </c>
      <c r="Q53" s="10">
        <f t="shared" si="12"/>
        <v>0</v>
      </c>
      <c r="R53" s="6">
        <f>IF($C53="","",IFERROR(VLOOKUP($C53,Sep!$B:$Z,16,FALSE),0))</f>
        <v>1</v>
      </c>
      <c r="S53">
        <f>IF($C53="","",IFERROR(VLOOKUP($C53,Sep!$B:$Z,17,FALSE),0))</f>
        <v>0</v>
      </c>
      <c r="T53" s="11">
        <f t="shared" si="13"/>
        <v>1</v>
      </c>
      <c r="U53">
        <f>IF($C53="","",IFERROR(VLOOKUP($C53,Sep!$B:$Z,19,FALSE),0))</f>
        <v>0</v>
      </c>
      <c r="V53" s="11">
        <f t="shared" si="14"/>
        <v>1</v>
      </c>
      <c r="W53">
        <f>IF($C53="","",IFERROR(VLOOKUP($C53,Sep!$B:$Z,20,FALSE),0))</f>
        <v>0</v>
      </c>
      <c r="X53" s="10">
        <f t="shared" si="15"/>
        <v>1</v>
      </c>
      <c r="Y53" s="6">
        <f>IF($C53="","",IFERROR(VLOOKUP($C53,'Oct &amp; Nov'!$B:$Z,16,FALSE),0))</f>
        <v>0</v>
      </c>
      <c r="Z53">
        <f>IF($C53="","",IFERROR(VLOOKUP($C53,'Oct &amp; Nov'!$B:$Z,17,FALSE),0))</f>
        <v>0</v>
      </c>
      <c r="AA53" s="11">
        <f t="shared" si="16"/>
        <v>0</v>
      </c>
      <c r="AB53">
        <f>IF($C53="","",IFERROR(VLOOKUP($C53,'Oct &amp; Nov'!$B:$Z,19,FALSE),0))</f>
        <v>0</v>
      </c>
      <c r="AC53" s="11">
        <f t="shared" si="17"/>
        <v>0</v>
      </c>
      <c r="AD53">
        <f>IF($C53="","",IFERROR(VLOOKUP($C53,'Oct &amp; Nov'!$B:$Z,20,FALSE),0))</f>
        <v>0</v>
      </c>
      <c r="AE53" s="10">
        <f t="shared" si="18"/>
        <v>0</v>
      </c>
      <c r="AJ53" s="11"/>
      <c r="AM53" s="6">
        <f>IF($C53="","",IFERROR(VLOOKUP($C53,Dec!$B:$Z,16,FALSE),0))</f>
        <v>0</v>
      </c>
      <c r="AN53">
        <f>IF($C53="","",IFERROR(VLOOKUP($C53,Dec!$B:$Z,17,FALSE),0))</f>
        <v>0</v>
      </c>
      <c r="AO53" s="11">
        <f t="shared" si="19"/>
        <v>0</v>
      </c>
      <c r="AP53">
        <f>IF($C53="","",IFERROR(VLOOKUP($C53,Dec!$B:$Z,19,FALSE),0))</f>
        <v>0</v>
      </c>
      <c r="AQ53" s="11">
        <f t="shared" si="20"/>
        <v>0</v>
      </c>
      <c r="AR53">
        <f>IF($C53="","",IFERROR(VLOOKUP($C53,Dec!$B:$Z,20,FALSE),0))</f>
        <v>0</v>
      </c>
      <c r="AS53" s="10">
        <f t="shared" si="21"/>
        <v>0</v>
      </c>
      <c r="AT53" s="6">
        <f>IF($C53="","",IFERROR(VLOOKUP($C53,Jan!$B:$Z,16,FALSE),0))</f>
        <v>0</v>
      </c>
      <c r="AU53">
        <f>IF($C53="","",IFERROR(VLOOKUP($C53,Jan!$B:$Z,17,FALSE),0))</f>
        <v>0</v>
      </c>
      <c r="AV53" s="11">
        <f t="shared" si="22"/>
        <v>0</v>
      </c>
      <c r="AW53">
        <f>IF($C53="","",IFERROR(VLOOKUP($C53,Jan!$B:$Z,19,FALSE),0))</f>
        <v>0</v>
      </c>
      <c r="AX53" s="11">
        <f t="shared" si="23"/>
        <v>0</v>
      </c>
      <c r="AY53">
        <f>IF($C53="","",IFERROR(VLOOKUP($C53,Jan!$B:$Z,20,FALSE),0))</f>
        <v>0</v>
      </c>
      <c r="AZ53" s="10">
        <f t="shared" si="24"/>
        <v>0</v>
      </c>
      <c r="BA53" s="6">
        <f>IF($C53="","",IFERROR(VLOOKUP($C53,Feb!$B:$Z,16,FALSE),0))</f>
        <v>0</v>
      </c>
      <c r="BB53">
        <f>IF($C53="","",IFERROR(VLOOKUP($C53,Feb!$B:$Z,17,FALSE),0))</f>
        <v>0</v>
      </c>
      <c r="BC53" s="11">
        <f t="shared" si="25"/>
        <v>0</v>
      </c>
      <c r="BD53">
        <f>IF($C53="","",IFERROR(VLOOKUP($C53,Feb!$B:$Z,19,FALSE),0))</f>
        <v>0</v>
      </c>
      <c r="BE53" s="11">
        <f t="shared" si="26"/>
        <v>0</v>
      </c>
      <c r="BF53">
        <f>IF($C53="","",IFERROR(VLOOKUP($C53,Feb!$B:$Z,20,FALSE),0))</f>
        <v>0</v>
      </c>
      <c r="BG53" s="10">
        <f t="shared" si="27"/>
        <v>0</v>
      </c>
      <c r="BH53" s="6">
        <f>IF($C53="","",IFERROR(VLOOKUP($C53,Mar!$B:$Z,16,FALSE),0))</f>
        <v>0</v>
      </c>
      <c r="BI53">
        <f>IF($C53="","",IFERROR(VLOOKUP($C53,Mar!$B:$Z,17,FALSE),0))</f>
        <v>0</v>
      </c>
      <c r="BJ53" s="11">
        <f t="shared" si="28"/>
        <v>0</v>
      </c>
      <c r="BK53">
        <f>IF($C53="","",IFERROR(VLOOKUP($C53,Mar!$B:$Z,19,FALSE),0))</f>
        <v>0</v>
      </c>
      <c r="BL53" s="11">
        <f t="shared" si="29"/>
        <v>0</v>
      </c>
      <c r="BM53">
        <f>IF($C53="","",IFERROR(VLOOKUP($C53,Mar!$B:$Z,20,FALSE),0))</f>
        <v>0</v>
      </c>
      <c r="BN53" s="10">
        <f t="shared" si="30"/>
        <v>0</v>
      </c>
      <c r="BO53" s="6">
        <f>IF($C53="","",IFERROR(VLOOKUP($C53,'Apr &amp; May'!$B:$Z,16,FALSE),0))</f>
        <v>0</v>
      </c>
      <c r="BP53">
        <f>IF($C53="","",IFERROR(VLOOKUP($C53,'Apr &amp; May'!$B:$Z,17,FALSE),0))</f>
        <v>0</v>
      </c>
      <c r="BQ53" s="11">
        <f t="shared" si="31"/>
        <v>0</v>
      </c>
      <c r="BR53">
        <f>IF($C53="","",IFERROR(VLOOKUP($C53,'Apr &amp; May'!$B:$Z,19,FALSE),0))</f>
        <v>0</v>
      </c>
      <c r="BS53" s="11">
        <f t="shared" si="32"/>
        <v>0</v>
      </c>
      <c r="BT53">
        <f>IF($C53="","",IFERROR(VLOOKUP($C53,'Apr &amp; May'!$B:$Z,20,FALSE),0))</f>
        <v>0</v>
      </c>
      <c r="BU53" s="10">
        <f t="shared" si="33"/>
        <v>0</v>
      </c>
      <c r="BV53" s="6">
        <f>IF($C53="","",IFERROR(VLOOKUP($C53,Jun!$B:$Z,16,FALSE),0))</f>
        <v>0</v>
      </c>
      <c r="BW53">
        <f>IF($C53="","",IFERROR(VLOOKUP($C53,Jun!$B:$Z,17,FALSE),0))</f>
        <v>0</v>
      </c>
      <c r="BX53" s="11">
        <f t="shared" si="34"/>
        <v>0</v>
      </c>
      <c r="BY53">
        <f>IF($C53="","",IFERROR(VLOOKUP($C53,Jun!$B:$Z,19,FALSE),0))</f>
        <v>0</v>
      </c>
      <c r="BZ53" s="11">
        <f t="shared" si="35"/>
        <v>0</v>
      </c>
      <c r="CA53">
        <f>IF($C53="","",IFERROR(VLOOKUP($C53,Jun!$B:$Z,20,FALSE),0))</f>
        <v>0</v>
      </c>
      <c r="CB53" s="10">
        <f t="shared" si="36"/>
        <v>0</v>
      </c>
    </row>
    <row r="54" spans="1:80" x14ac:dyDescent="0.3">
      <c r="A54">
        <v>50</v>
      </c>
      <c r="B54" t="str">
        <f>IF(Namelist!A51="","",UPPER(Namelist!A51))</f>
        <v>CHESTER SOH</v>
      </c>
      <c r="C54" t="str">
        <f>IF(Namelist!B51="","",UPPER(Namelist!B51))</f>
        <v>NUSSTU\E0415774</v>
      </c>
      <c r="D54" s="6">
        <f t="shared" si="3"/>
        <v>1</v>
      </c>
      <c r="E54">
        <f t="shared" si="4"/>
        <v>0</v>
      </c>
      <c r="F54" s="11">
        <f t="shared" si="5"/>
        <v>1</v>
      </c>
      <c r="G54">
        <f t="shared" si="6"/>
        <v>0</v>
      </c>
      <c r="H54" s="11">
        <f t="shared" si="7"/>
        <v>1</v>
      </c>
      <c r="I54">
        <f t="shared" si="8"/>
        <v>0</v>
      </c>
      <c r="J54" s="10">
        <f t="shared" si="9"/>
        <v>1</v>
      </c>
      <c r="K54" s="6">
        <f>IF($C54="","",IFERROR(VLOOKUP($C54,Aug!$B:$Z,16,FALSE),0))</f>
        <v>1</v>
      </c>
      <c r="L54">
        <f>IF($C54="","",IFERROR(VLOOKUP($C54,Aug!$B:$Z,17,FALSE),0))</f>
        <v>0</v>
      </c>
      <c r="M54" s="11">
        <f t="shared" si="10"/>
        <v>1</v>
      </c>
      <c r="N54">
        <f>IF($C54="","",IFERROR(VLOOKUP($C54,Aug!$B:$Z,19,FALSE),0))</f>
        <v>0</v>
      </c>
      <c r="O54" s="11">
        <f t="shared" si="11"/>
        <v>1</v>
      </c>
      <c r="P54">
        <f>IF($C54="","",IFERROR(VLOOKUP($C54,Aug!$B:$Z,20,FALSE),0))</f>
        <v>0</v>
      </c>
      <c r="Q54" s="10">
        <f t="shared" si="12"/>
        <v>1</v>
      </c>
      <c r="R54" s="6">
        <f>IF($C54="","",IFERROR(VLOOKUP($C54,Sep!$B:$Z,16,FALSE),0))</f>
        <v>0</v>
      </c>
      <c r="S54">
        <f>IF($C54="","",IFERROR(VLOOKUP($C54,Sep!$B:$Z,17,FALSE),0))</f>
        <v>0</v>
      </c>
      <c r="T54" s="11">
        <f t="shared" si="13"/>
        <v>0</v>
      </c>
      <c r="U54">
        <f>IF($C54="","",IFERROR(VLOOKUP($C54,Sep!$B:$Z,19,FALSE),0))</f>
        <v>0</v>
      </c>
      <c r="V54" s="11">
        <f t="shared" si="14"/>
        <v>0</v>
      </c>
      <c r="W54">
        <f>IF($C54="","",IFERROR(VLOOKUP($C54,Sep!$B:$Z,20,FALSE),0))</f>
        <v>0</v>
      </c>
      <c r="X54" s="10">
        <f t="shared" si="15"/>
        <v>0</v>
      </c>
      <c r="Y54" s="6">
        <f>IF($C54="","",IFERROR(VLOOKUP($C54,'Oct &amp; Nov'!$B:$Z,16,FALSE),0))</f>
        <v>0</v>
      </c>
      <c r="Z54">
        <f>IF($C54="","",IFERROR(VLOOKUP($C54,'Oct &amp; Nov'!$B:$Z,17,FALSE),0))</f>
        <v>0</v>
      </c>
      <c r="AA54" s="11">
        <f t="shared" si="16"/>
        <v>0</v>
      </c>
      <c r="AB54">
        <f>IF($C54="","",IFERROR(VLOOKUP($C54,'Oct &amp; Nov'!$B:$Z,19,FALSE),0))</f>
        <v>0</v>
      </c>
      <c r="AC54" s="11">
        <f t="shared" si="17"/>
        <v>0</v>
      </c>
      <c r="AD54">
        <f>IF($C54="","",IFERROR(VLOOKUP($C54,'Oct &amp; Nov'!$B:$Z,20,FALSE),0))</f>
        <v>0</v>
      </c>
      <c r="AE54" s="10">
        <f t="shared" si="18"/>
        <v>0</v>
      </c>
      <c r="AJ54" s="11"/>
      <c r="AM54" s="6">
        <f>IF($C54="","",IFERROR(VLOOKUP($C54,Dec!$B:$Z,16,FALSE),0))</f>
        <v>0</v>
      </c>
      <c r="AN54">
        <f>IF($C54="","",IFERROR(VLOOKUP($C54,Dec!$B:$Z,17,FALSE),0))</f>
        <v>0</v>
      </c>
      <c r="AO54" s="11">
        <f t="shared" si="19"/>
        <v>0</v>
      </c>
      <c r="AP54">
        <f>IF($C54="","",IFERROR(VLOOKUP($C54,Dec!$B:$Z,19,FALSE),0))</f>
        <v>0</v>
      </c>
      <c r="AQ54" s="11">
        <f t="shared" si="20"/>
        <v>0</v>
      </c>
      <c r="AR54">
        <f>IF($C54="","",IFERROR(VLOOKUP($C54,Dec!$B:$Z,20,FALSE),0))</f>
        <v>0</v>
      </c>
      <c r="AS54" s="10">
        <f t="shared" si="21"/>
        <v>0</v>
      </c>
      <c r="AT54" s="6">
        <f>IF($C54="","",IFERROR(VLOOKUP($C54,Jan!$B:$Z,16,FALSE),0))</f>
        <v>0</v>
      </c>
      <c r="AU54">
        <f>IF($C54="","",IFERROR(VLOOKUP($C54,Jan!$B:$Z,17,FALSE),0))</f>
        <v>0</v>
      </c>
      <c r="AV54" s="11">
        <f t="shared" si="22"/>
        <v>0</v>
      </c>
      <c r="AW54">
        <f>IF($C54="","",IFERROR(VLOOKUP($C54,Jan!$B:$Z,19,FALSE),0))</f>
        <v>0</v>
      </c>
      <c r="AX54" s="11">
        <f t="shared" si="23"/>
        <v>0</v>
      </c>
      <c r="AY54">
        <f>IF($C54="","",IFERROR(VLOOKUP($C54,Jan!$B:$Z,20,FALSE),0))</f>
        <v>0</v>
      </c>
      <c r="AZ54" s="10">
        <f t="shared" si="24"/>
        <v>0</v>
      </c>
      <c r="BA54" s="6">
        <f>IF($C54="","",IFERROR(VLOOKUP($C54,Feb!$B:$Z,16,FALSE),0))</f>
        <v>0</v>
      </c>
      <c r="BB54">
        <f>IF($C54="","",IFERROR(VLOOKUP($C54,Feb!$B:$Z,17,FALSE),0))</f>
        <v>0</v>
      </c>
      <c r="BC54" s="11">
        <f t="shared" si="25"/>
        <v>0</v>
      </c>
      <c r="BD54">
        <f>IF($C54="","",IFERROR(VLOOKUP($C54,Feb!$B:$Z,19,FALSE),0))</f>
        <v>0</v>
      </c>
      <c r="BE54" s="11">
        <f t="shared" si="26"/>
        <v>0</v>
      </c>
      <c r="BF54">
        <f>IF($C54="","",IFERROR(VLOOKUP($C54,Feb!$B:$Z,20,FALSE),0))</f>
        <v>0</v>
      </c>
      <c r="BG54" s="10">
        <f t="shared" si="27"/>
        <v>0</v>
      </c>
      <c r="BH54" s="6">
        <f>IF($C54="","",IFERROR(VLOOKUP($C54,Mar!$B:$Z,16,FALSE),0))</f>
        <v>0</v>
      </c>
      <c r="BI54">
        <f>IF($C54="","",IFERROR(VLOOKUP($C54,Mar!$B:$Z,17,FALSE),0))</f>
        <v>0</v>
      </c>
      <c r="BJ54" s="11">
        <f t="shared" si="28"/>
        <v>0</v>
      </c>
      <c r="BK54">
        <f>IF($C54="","",IFERROR(VLOOKUP($C54,Mar!$B:$Z,19,FALSE),0))</f>
        <v>0</v>
      </c>
      <c r="BL54" s="11">
        <f t="shared" si="29"/>
        <v>0</v>
      </c>
      <c r="BM54">
        <f>IF($C54="","",IFERROR(VLOOKUP($C54,Mar!$B:$Z,20,FALSE),0))</f>
        <v>0</v>
      </c>
      <c r="BN54" s="10">
        <f t="shared" si="30"/>
        <v>0</v>
      </c>
      <c r="BO54" s="6">
        <f>IF($C54="","",IFERROR(VLOOKUP($C54,'Apr &amp; May'!$B:$Z,16,FALSE),0))</f>
        <v>0</v>
      </c>
      <c r="BP54">
        <f>IF($C54="","",IFERROR(VLOOKUP($C54,'Apr &amp; May'!$B:$Z,17,FALSE),0))</f>
        <v>0</v>
      </c>
      <c r="BQ54" s="11">
        <f t="shared" si="31"/>
        <v>0</v>
      </c>
      <c r="BR54">
        <f>IF($C54="","",IFERROR(VLOOKUP($C54,'Apr &amp; May'!$B:$Z,19,FALSE),0))</f>
        <v>0</v>
      </c>
      <c r="BS54" s="11">
        <f t="shared" si="32"/>
        <v>0</v>
      </c>
      <c r="BT54">
        <f>IF($C54="","",IFERROR(VLOOKUP($C54,'Apr &amp; May'!$B:$Z,20,FALSE),0))</f>
        <v>0</v>
      </c>
      <c r="BU54" s="10">
        <f t="shared" si="33"/>
        <v>0</v>
      </c>
      <c r="BV54" s="6">
        <f>IF($C54="","",IFERROR(VLOOKUP($C54,Jun!$B:$Z,16,FALSE),0))</f>
        <v>0</v>
      </c>
      <c r="BW54">
        <f>IF($C54="","",IFERROR(VLOOKUP($C54,Jun!$B:$Z,17,FALSE),0))</f>
        <v>0</v>
      </c>
      <c r="BX54" s="11">
        <f t="shared" si="34"/>
        <v>0</v>
      </c>
      <c r="BY54">
        <f>IF($C54="","",IFERROR(VLOOKUP($C54,Jun!$B:$Z,19,FALSE),0))</f>
        <v>0</v>
      </c>
      <c r="BZ54" s="11">
        <f t="shared" si="35"/>
        <v>0</v>
      </c>
      <c r="CA54">
        <f>IF($C54="","",IFERROR(VLOOKUP($C54,Jun!$B:$Z,20,FALSE),0))</f>
        <v>0</v>
      </c>
      <c r="CB54" s="10">
        <f t="shared" si="36"/>
        <v>0</v>
      </c>
    </row>
    <row r="55" spans="1:80" x14ac:dyDescent="0.3">
      <c r="A55">
        <v>51</v>
      </c>
      <c r="B55" t="str">
        <f>IF(Namelist!A52="","",UPPER(Namelist!A52))</f>
        <v>CHEVONNE LEONG</v>
      </c>
      <c r="C55" t="str">
        <f>IF(Namelist!B52="","",UPPER(Namelist!B52))</f>
        <v>NUSSTU\E0902016</v>
      </c>
      <c r="D55" s="6">
        <f t="shared" si="3"/>
        <v>0</v>
      </c>
      <c r="E55">
        <f t="shared" si="4"/>
        <v>1</v>
      </c>
      <c r="F55" s="11">
        <f t="shared" si="5"/>
        <v>1</v>
      </c>
      <c r="G55">
        <f t="shared" si="6"/>
        <v>0</v>
      </c>
      <c r="H55" s="11">
        <f t="shared" si="7"/>
        <v>1</v>
      </c>
      <c r="I55">
        <f t="shared" si="8"/>
        <v>1</v>
      </c>
      <c r="J55" s="10">
        <f t="shared" si="9"/>
        <v>2</v>
      </c>
      <c r="K55" s="6">
        <f>IF($C55="","",IFERROR(VLOOKUP($C55,Aug!$B:$Z,16,FALSE),0))</f>
        <v>0</v>
      </c>
      <c r="L55">
        <f>IF($C55="","",IFERROR(VLOOKUP($C55,Aug!$B:$Z,17,FALSE),0))</f>
        <v>0</v>
      </c>
      <c r="M55" s="11">
        <f t="shared" si="10"/>
        <v>0</v>
      </c>
      <c r="N55">
        <f>IF($C55="","",IFERROR(VLOOKUP($C55,Aug!$B:$Z,19,FALSE),0))</f>
        <v>0</v>
      </c>
      <c r="O55" s="11">
        <f t="shared" si="11"/>
        <v>0</v>
      </c>
      <c r="P55">
        <f>IF($C55="","",IFERROR(VLOOKUP($C55,Aug!$B:$Z,20,FALSE),0))</f>
        <v>0</v>
      </c>
      <c r="Q55" s="10">
        <f t="shared" si="12"/>
        <v>0</v>
      </c>
      <c r="R55" s="6">
        <f>IF($C55="","",IFERROR(VLOOKUP($C55,Sep!$B:$Z,16,FALSE),0))</f>
        <v>0</v>
      </c>
      <c r="S55">
        <f>IF($C55="","",IFERROR(VLOOKUP($C55,Sep!$B:$Z,17,FALSE),0))</f>
        <v>1</v>
      </c>
      <c r="T55" s="11">
        <f t="shared" si="13"/>
        <v>1</v>
      </c>
      <c r="U55">
        <f>IF($C55="","",IFERROR(VLOOKUP($C55,Sep!$B:$Z,19,FALSE),0))</f>
        <v>0</v>
      </c>
      <c r="V55" s="11">
        <f t="shared" si="14"/>
        <v>1</v>
      </c>
      <c r="W55">
        <f>IF($C55="","",IFERROR(VLOOKUP($C55,Sep!$B:$Z,20,FALSE),0))</f>
        <v>1</v>
      </c>
      <c r="X55" s="10">
        <f t="shared" si="15"/>
        <v>2</v>
      </c>
      <c r="Y55" s="6">
        <f>IF($C55="","",IFERROR(VLOOKUP($C55,'Oct &amp; Nov'!$B:$Z,16,FALSE),0))</f>
        <v>0</v>
      </c>
      <c r="Z55">
        <f>IF($C55="","",IFERROR(VLOOKUP($C55,'Oct &amp; Nov'!$B:$Z,17,FALSE),0))</f>
        <v>0</v>
      </c>
      <c r="AA55" s="11">
        <f t="shared" si="16"/>
        <v>0</v>
      </c>
      <c r="AB55">
        <f>IF($C55="","",IFERROR(VLOOKUP($C55,'Oct &amp; Nov'!$B:$Z,19,FALSE),0))</f>
        <v>0</v>
      </c>
      <c r="AC55" s="11">
        <f t="shared" si="17"/>
        <v>0</v>
      </c>
      <c r="AD55">
        <f>IF($C55="","",IFERROR(VLOOKUP($C55,'Oct &amp; Nov'!$B:$Z,20,FALSE),0))</f>
        <v>0</v>
      </c>
      <c r="AE55" s="10">
        <f t="shared" si="18"/>
        <v>0</v>
      </c>
      <c r="AJ55" s="11"/>
      <c r="AM55" s="6">
        <f>IF($C55="","",IFERROR(VLOOKUP($C55,Dec!$B:$Z,16,FALSE),0))</f>
        <v>0</v>
      </c>
      <c r="AN55">
        <f>IF($C55="","",IFERROR(VLOOKUP($C55,Dec!$B:$Z,17,FALSE),0))</f>
        <v>0</v>
      </c>
      <c r="AO55" s="11">
        <f t="shared" si="19"/>
        <v>0</v>
      </c>
      <c r="AP55">
        <f>IF($C55="","",IFERROR(VLOOKUP($C55,Dec!$B:$Z,19,FALSE),0))</f>
        <v>0</v>
      </c>
      <c r="AQ55" s="11">
        <f t="shared" si="20"/>
        <v>0</v>
      </c>
      <c r="AR55">
        <f>IF($C55="","",IFERROR(VLOOKUP($C55,Dec!$B:$Z,20,FALSE),0))</f>
        <v>0</v>
      </c>
      <c r="AS55" s="10">
        <f t="shared" si="21"/>
        <v>0</v>
      </c>
      <c r="AT55" s="6">
        <f>IF($C55="","",IFERROR(VLOOKUP($C55,Jan!$B:$Z,16,FALSE),0))</f>
        <v>0</v>
      </c>
      <c r="AU55">
        <f>IF($C55="","",IFERROR(VLOOKUP($C55,Jan!$B:$Z,17,FALSE),0))</f>
        <v>0</v>
      </c>
      <c r="AV55" s="11">
        <f t="shared" si="22"/>
        <v>0</v>
      </c>
      <c r="AW55">
        <f>IF($C55="","",IFERROR(VLOOKUP($C55,Jan!$B:$Z,19,FALSE),0))</f>
        <v>0</v>
      </c>
      <c r="AX55" s="11">
        <f t="shared" si="23"/>
        <v>0</v>
      </c>
      <c r="AY55">
        <f>IF($C55="","",IFERROR(VLOOKUP($C55,Jan!$B:$Z,20,FALSE),0))</f>
        <v>0</v>
      </c>
      <c r="AZ55" s="10">
        <f t="shared" si="24"/>
        <v>0</v>
      </c>
      <c r="BA55" s="6">
        <f>IF($C55="","",IFERROR(VLOOKUP($C55,Feb!$B:$Z,16,FALSE),0))</f>
        <v>0</v>
      </c>
      <c r="BB55">
        <f>IF($C55="","",IFERROR(VLOOKUP($C55,Feb!$B:$Z,17,FALSE),0))</f>
        <v>0</v>
      </c>
      <c r="BC55" s="11">
        <f t="shared" si="25"/>
        <v>0</v>
      </c>
      <c r="BD55">
        <f>IF($C55="","",IFERROR(VLOOKUP($C55,Feb!$B:$Z,19,FALSE),0))</f>
        <v>0</v>
      </c>
      <c r="BE55" s="11">
        <f t="shared" si="26"/>
        <v>0</v>
      </c>
      <c r="BF55">
        <f>IF($C55="","",IFERROR(VLOOKUP($C55,Feb!$B:$Z,20,FALSE),0))</f>
        <v>0</v>
      </c>
      <c r="BG55" s="10">
        <f t="shared" si="27"/>
        <v>0</v>
      </c>
      <c r="BH55" s="6">
        <f>IF($C55="","",IFERROR(VLOOKUP($C55,Mar!$B:$Z,16,FALSE),0))</f>
        <v>0</v>
      </c>
      <c r="BI55">
        <f>IF($C55="","",IFERROR(VLOOKUP($C55,Mar!$B:$Z,17,FALSE),0))</f>
        <v>0</v>
      </c>
      <c r="BJ55" s="11">
        <f t="shared" si="28"/>
        <v>0</v>
      </c>
      <c r="BK55">
        <f>IF($C55="","",IFERROR(VLOOKUP($C55,Mar!$B:$Z,19,FALSE),0))</f>
        <v>0</v>
      </c>
      <c r="BL55" s="11">
        <f t="shared" si="29"/>
        <v>0</v>
      </c>
      <c r="BM55">
        <f>IF($C55="","",IFERROR(VLOOKUP($C55,Mar!$B:$Z,20,FALSE),0))</f>
        <v>0</v>
      </c>
      <c r="BN55" s="10">
        <f t="shared" si="30"/>
        <v>0</v>
      </c>
      <c r="BO55" s="6">
        <f>IF($C55="","",IFERROR(VLOOKUP($C55,'Apr &amp; May'!$B:$Z,16,FALSE),0))</f>
        <v>0</v>
      </c>
      <c r="BP55">
        <f>IF($C55="","",IFERROR(VLOOKUP($C55,'Apr &amp; May'!$B:$Z,17,FALSE),0))</f>
        <v>0</v>
      </c>
      <c r="BQ55" s="11">
        <f t="shared" si="31"/>
        <v>0</v>
      </c>
      <c r="BR55">
        <f>IF($C55="","",IFERROR(VLOOKUP($C55,'Apr &amp; May'!$B:$Z,19,FALSE),0))</f>
        <v>0</v>
      </c>
      <c r="BS55" s="11">
        <f t="shared" si="32"/>
        <v>0</v>
      </c>
      <c r="BT55">
        <f>IF($C55="","",IFERROR(VLOOKUP($C55,'Apr &amp; May'!$B:$Z,20,FALSE),0))</f>
        <v>0</v>
      </c>
      <c r="BU55" s="10">
        <f t="shared" si="33"/>
        <v>0</v>
      </c>
      <c r="BV55" s="6">
        <f>IF($C55="","",IFERROR(VLOOKUP($C55,Jun!$B:$Z,16,FALSE),0))</f>
        <v>0</v>
      </c>
      <c r="BW55">
        <f>IF($C55="","",IFERROR(VLOOKUP($C55,Jun!$B:$Z,17,FALSE),0))</f>
        <v>0</v>
      </c>
      <c r="BX55" s="11">
        <f t="shared" si="34"/>
        <v>0</v>
      </c>
      <c r="BY55">
        <f>IF($C55="","",IFERROR(VLOOKUP($C55,Jun!$B:$Z,19,FALSE),0))</f>
        <v>0</v>
      </c>
      <c r="BZ55" s="11">
        <f t="shared" si="35"/>
        <v>0</v>
      </c>
      <c r="CA55">
        <f>IF($C55="","",IFERROR(VLOOKUP($C55,Jun!$B:$Z,20,FALSE),0))</f>
        <v>0</v>
      </c>
      <c r="CB55" s="10">
        <f t="shared" si="36"/>
        <v>0</v>
      </c>
    </row>
    <row r="56" spans="1:80" x14ac:dyDescent="0.3">
      <c r="A56">
        <v>52</v>
      </c>
      <c r="B56" t="str">
        <f>IF(Namelist!A53="","",UPPER(Namelist!A53))</f>
        <v>CHI LIN TAN</v>
      </c>
      <c r="C56" t="str">
        <f>IF(Namelist!B53="","",UPPER(Namelist!B53))</f>
        <v>NUSSTU\E0543628</v>
      </c>
      <c r="D56" s="6">
        <f t="shared" si="3"/>
        <v>1</v>
      </c>
      <c r="E56">
        <f t="shared" si="4"/>
        <v>0</v>
      </c>
      <c r="F56" s="11">
        <f t="shared" si="5"/>
        <v>1</v>
      </c>
      <c r="G56">
        <f t="shared" si="6"/>
        <v>0</v>
      </c>
      <c r="H56" s="11">
        <f t="shared" si="7"/>
        <v>1</v>
      </c>
      <c r="I56">
        <f t="shared" si="8"/>
        <v>2</v>
      </c>
      <c r="J56" s="10">
        <f t="shared" si="9"/>
        <v>3</v>
      </c>
      <c r="K56" s="6">
        <f>IF($C56="","",IFERROR(VLOOKUP($C56,Aug!$B:$Z,16,FALSE),0))</f>
        <v>0</v>
      </c>
      <c r="L56">
        <f>IF($C56="","",IFERROR(VLOOKUP($C56,Aug!$B:$Z,17,FALSE),0))</f>
        <v>0</v>
      </c>
      <c r="M56" s="11">
        <f t="shared" si="10"/>
        <v>0</v>
      </c>
      <c r="N56">
        <f>IF($C56="","",IFERROR(VLOOKUP($C56,Aug!$B:$Z,19,FALSE),0))</f>
        <v>0</v>
      </c>
      <c r="O56" s="11">
        <f t="shared" si="11"/>
        <v>0</v>
      </c>
      <c r="P56">
        <f>IF($C56="","",IFERROR(VLOOKUP($C56,Aug!$B:$Z,20,FALSE),0))</f>
        <v>0</v>
      </c>
      <c r="Q56" s="10">
        <f t="shared" si="12"/>
        <v>0</v>
      </c>
      <c r="R56" s="6">
        <f>IF($C56="","",IFERROR(VLOOKUP($C56,Sep!$B:$Z,16,FALSE),0))</f>
        <v>1</v>
      </c>
      <c r="S56">
        <f>IF($C56="","",IFERROR(VLOOKUP($C56,Sep!$B:$Z,17,FALSE),0))</f>
        <v>0</v>
      </c>
      <c r="T56" s="11">
        <f t="shared" si="13"/>
        <v>1</v>
      </c>
      <c r="U56">
        <f>IF($C56="","",IFERROR(VLOOKUP($C56,Sep!$B:$Z,19,FALSE),0))</f>
        <v>0</v>
      </c>
      <c r="V56" s="11">
        <f t="shared" si="14"/>
        <v>1</v>
      </c>
      <c r="W56">
        <f>IF($C56="","",IFERROR(VLOOKUP($C56,Sep!$B:$Z,20,FALSE),0))</f>
        <v>2</v>
      </c>
      <c r="X56" s="10">
        <f t="shared" si="15"/>
        <v>3</v>
      </c>
      <c r="Y56" s="6">
        <f>IF($C56="","",IFERROR(VLOOKUP($C56,'Oct &amp; Nov'!$B:$Z,16,FALSE),0))</f>
        <v>0</v>
      </c>
      <c r="Z56">
        <f>IF($C56="","",IFERROR(VLOOKUP($C56,'Oct &amp; Nov'!$B:$Z,17,FALSE),0))</f>
        <v>0</v>
      </c>
      <c r="AA56" s="11">
        <f t="shared" si="16"/>
        <v>0</v>
      </c>
      <c r="AB56">
        <f>IF($C56="","",IFERROR(VLOOKUP($C56,'Oct &amp; Nov'!$B:$Z,19,FALSE),0))</f>
        <v>0</v>
      </c>
      <c r="AC56" s="11">
        <f t="shared" si="17"/>
        <v>0</v>
      </c>
      <c r="AD56">
        <f>IF($C56="","",IFERROR(VLOOKUP($C56,'Oct &amp; Nov'!$B:$Z,20,FALSE),0))</f>
        <v>0</v>
      </c>
      <c r="AE56" s="10">
        <f t="shared" si="18"/>
        <v>0</v>
      </c>
      <c r="AJ56" s="11"/>
      <c r="AM56" s="6">
        <f>IF($C56="","",IFERROR(VLOOKUP($C56,Dec!$B:$Z,16,FALSE),0))</f>
        <v>0</v>
      </c>
      <c r="AN56">
        <f>IF($C56="","",IFERROR(VLOOKUP($C56,Dec!$B:$Z,17,FALSE),0))</f>
        <v>0</v>
      </c>
      <c r="AO56" s="11">
        <f t="shared" si="19"/>
        <v>0</v>
      </c>
      <c r="AP56">
        <f>IF($C56="","",IFERROR(VLOOKUP($C56,Dec!$B:$Z,19,FALSE),0))</f>
        <v>0</v>
      </c>
      <c r="AQ56" s="11">
        <f t="shared" si="20"/>
        <v>0</v>
      </c>
      <c r="AR56">
        <f>IF($C56="","",IFERROR(VLOOKUP($C56,Dec!$B:$Z,20,FALSE),0))</f>
        <v>0</v>
      </c>
      <c r="AS56" s="10">
        <f t="shared" si="21"/>
        <v>0</v>
      </c>
      <c r="AT56" s="6">
        <f>IF($C56="","",IFERROR(VLOOKUP($C56,Jan!$B:$Z,16,FALSE),0))</f>
        <v>0</v>
      </c>
      <c r="AU56">
        <f>IF($C56="","",IFERROR(VLOOKUP($C56,Jan!$B:$Z,17,FALSE),0))</f>
        <v>0</v>
      </c>
      <c r="AV56" s="11">
        <f t="shared" si="22"/>
        <v>0</v>
      </c>
      <c r="AW56">
        <f>IF($C56="","",IFERROR(VLOOKUP($C56,Jan!$B:$Z,19,FALSE),0))</f>
        <v>0</v>
      </c>
      <c r="AX56" s="11">
        <f t="shared" si="23"/>
        <v>0</v>
      </c>
      <c r="AY56">
        <f>IF($C56="","",IFERROR(VLOOKUP($C56,Jan!$B:$Z,20,FALSE),0))</f>
        <v>0</v>
      </c>
      <c r="AZ56" s="10">
        <f t="shared" si="24"/>
        <v>0</v>
      </c>
      <c r="BA56" s="6">
        <f>IF($C56="","",IFERROR(VLOOKUP($C56,Feb!$B:$Z,16,FALSE),0))</f>
        <v>0</v>
      </c>
      <c r="BB56">
        <f>IF($C56="","",IFERROR(VLOOKUP($C56,Feb!$B:$Z,17,FALSE),0))</f>
        <v>0</v>
      </c>
      <c r="BC56" s="11">
        <f t="shared" si="25"/>
        <v>0</v>
      </c>
      <c r="BD56">
        <f>IF($C56="","",IFERROR(VLOOKUP($C56,Feb!$B:$Z,19,FALSE),0))</f>
        <v>0</v>
      </c>
      <c r="BE56" s="11">
        <f t="shared" si="26"/>
        <v>0</v>
      </c>
      <c r="BF56">
        <f>IF($C56="","",IFERROR(VLOOKUP($C56,Feb!$B:$Z,20,FALSE),0))</f>
        <v>0</v>
      </c>
      <c r="BG56" s="10">
        <f t="shared" si="27"/>
        <v>0</v>
      </c>
      <c r="BH56" s="6">
        <f>IF($C56="","",IFERROR(VLOOKUP($C56,Mar!$B:$Z,16,FALSE),0))</f>
        <v>0</v>
      </c>
      <c r="BI56">
        <f>IF($C56="","",IFERROR(VLOOKUP($C56,Mar!$B:$Z,17,FALSE),0))</f>
        <v>0</v>
      </c>
      <c r="BJ56" s="11">
        <f t="shared" si="28"/>
        <v>0</v>
      </c>
      <c r="BK56">
        <f>IF($C56="","",IFERROR(VLOOKUP($C56,Mar!$B:$Z,19,FALSE),0))</f>
        <v>0</v>
      </c>
      <c r="BL56" s="11">
        <f t="shared" si="29"/>
        <v>0</v>
      </c>
      <c r="BM56">
        <f>IF($C56="","",IFERROR(VLOOKUP($C56,Mar!$B:$Z,20,FALSE),0))</f>
        <v>0</v>
      </c>
      <c r="BN56" s="10">
        <f t="shared" si="30"/>
        <v>0</v>
      </c>
      <c r="BO56" s="6">
        <f>IF($C56="","",IFERROR(VLOOKUP($C56,'Apr &amp; May'!$B:$Z,16,FALSE),0))</f>
        <v>0</v>
      </c>
      <c r="BP56">
        <f>IF($C56="","",IFERROR(VLOOKUP($C56,'Apr &amp; May'!$B:$Z,17,FALSE),0))</f>
        <v>0</v>
      </c>
      <c r="BQ56" s="11">
        <f t="shared" si="31"/>
        <v>0</v>
      </c>
      <c r="BR56">
        <f>IF($C56="","",IFERROR(VLOOKUP($C56,'Apr &amp; May'!$B:$Z,19,FALSE),0))</f>
        <v>0</v>
      </c>
      <c r="BS56" s="11">
        <f t="shared" si="32"/>
        <v>0</v>
      </c>
      <c r="BT56">
        <f>IF($C56="","",IFERROR(VLOOKUP($C56,'Apr &amp; May'!$B:$Z,20,FALSE),0))</f>
        <v>0</v>
      </c>
      <c r="BU56" s="10">
        <f t="shared" si="33"/>
        <v>0</v>
      </c>
      <c r="BV56" s="6">
        <f>IF($C56="","",IFERROR(VLOOKUP($C56,Jun!$B:$Z,16,FALSE),0))</f>
        <v>0</v>
      </c>
      <c r="BW56">
        <f>IF($C56="","",IFERROR(VLOOKUP($C56,Jun!$B:$Z,17,FALSE),0))</f>
        <v>0</v>
      </c>
      <c r="BX56" s="11">
        <f t="shared" si="34"/>
        <v>0</v>
      </c>
      <c r="BY56">
        <f>IF($C56="","",IFERROR(VLOOKUP($C56,Jun!$B:$Z,19,FALSE),0))</f>
        <v>0</v>
      </c>
      <c r="BZ56" s="11">
        <f t="shared" si="35"/>
        <v>0</v>
      </c>
      <c r="CA56">
        <f>IF($C56="","",IFERROR(VLOOKUP($C56,Jun!$B:$Z,20,FALSE),0))</f>
        <v>0</v>
      </c>
      <c r="CB56" s="10">
        <f t="shared" si="36"/>
        <v>0</v>
      </c>
    </row>
    <row r="57" spans="1:80" x14ac:dyDescent="0.3">
      <c r="A57">
        <v>53</v>
      </c>
      <c r="B57" t="str">
        <f>IF(Namelist!A54="","",UPPER(Namelist!A54))</f>
        <v>CHIEN MIN, SHAUNA LOH</v>
      </c>
      <c r="C57" t="str">
        <f>IF(Namelist!B54="","",UPPER(Namelist!B54))</f>
        <v>NUSSTU\E0420436</v>
      </c>
      <c r="D57" s="6">
        <f t="shared" si="3"/>
        <v>9</v>
      </c>
      <c r="E57">
        <f t="shared" si="4"/>
        <v>0</v>
      </c>
      <c r="F57" s="11">
        <f t="shared" si="5"/>
        <v>9</v>
      </c>
      <c r="G57">
        <f t="shared" si="6"/>
        <v>0</v>
      </c>
      <c r="H57" s="11">
        <f t="shared" si="7"/>
        <v>9</v>
      </c>
      <c r="I57">
        <f t="shared" si="8"/>
        <v>1</v>
      </c>
      <c r="J57" s="10">
        <f t="shared" si="9"/>
        <v>10</v>
      </c>
      <c r="K57" s="6">
        <f>IF($C57="","",IFERROR(VLOOKUP($C57,Aug!$B:$Z,16,FALSE),0))</f>
        <v>0</v>
      </c>
      <c r="L57">
        <f>IF($C57="","",IFERROR(VLOOKUP($C57,Aug!$B:$Z,17,FALSE),0))</f>
        <v>0</v>
      </c>
      <c r="M57" s="11">
        <f t="shared" si="10"/>
        <v>0</v>
      </c>
      <c r="N57">
        <f>IF($C57="","",IFERROR(VLOOKUP($C57,Aug!$B:$Z,19,FALSE),0))</f>
        <v>0</v>
      </c>
      <c r="O57" s="11">
        <f t="shared" si="11"/>
        <v>0</v>
      </c>
      <c r="P57">
        <f>IF($C57="","",IFERROR(VLOOKUP($C57,Aug!$B:$Z,20,FALSE),0))</f>
        <v>0</v>
      </c>
      <c r="Q57" s="10">
        <f t="shared" si="12"/>
        <v>0</v>
      </c>
      <c r="R57" s="6">
        <f>IF($C57="","",IFERROR(VLOOKUP($C57,Sep!$B:$Z,16,FALSE),0))</f>
        <v>0</v>
      </c>
      <c r="S57">
        <f>IF($C57="","",IFERROR(VLOOKUP($C57,Sep!$B:$Z,17,FALSE),0))</f>
        <v>0</v>
      </c>
      <c r="T57" s="11">
        <f t="shared" si="13"/>
        <v>0</v>
      </c>
      <c r="U57">
        <f>IF($C57="","",IFERROR(VLOOKUP($C57,Sep!$B:$Z,19,FALSE),0))</f>
        <v>0</v>
      </c>
      <c r="V57" s="11">
        <f t="shared" si="14"/>
        <v>0</v>
      </c>
      <c r="W57">
        <f>IF($C57="","",IFERROR(VLOOKUP($C57,Sep!$B:$Z,20,FALSE),0))</f>
        <v>0</v>
      </c>
      <c r="X57" s="10">
        <f t="shared" si="15"/>
        <v>0</v>
      </c>
      <c r="Y57" s="6">
        <f>IF($C57="","",IFERROR(VLOOKUP($C57,'Oct &amp; Nov'!$B:$Z,16,FALSE),0))</f>
        <v>0</v>
      </c>
      <c r="Z57">
        <f>IF($C57="","",IFERROR(VLOOKUP($C57,'Oct &amp; Nov'!$B:$Z,17,FALSE),0))</f>
        <v>0</v>
      </c>
      <c r="AA57" s="11">
        <f t="shared" si="16"/>
        <v>0</v>
      </c>
      <c r="AB57">
        <f>IF($C57="","",IFERROR(VLOOKUP($C57,'Oct &amp; Nov'!$B:$Z,19,FALSE),0))</f>
        <v>0</v>
      </c>
      <c r="AC57" s="11">
        <f t="shared" si="17"/>
        <v>0</v>
      </c>
      <c r="AD57">
        <f>IF($C57="","",IFERROR(VLOOKUP($C57,'Oct &amp; Nov'!$B:$Z,20,FALSE),0))</f>
        <v>0</v>
      </c>
      <c r="AE57" s="10">
        <f t="shared" si="18"/>
        <v>0</v>
      </c>
      <c r="AJ57" s="11"/>
      <c r="AM57" s="6">
        <f>IF($C57="","",IFERROR(VLOOKUP($C57,Dec!$B:$Z,16,FALSE),0))</f>
        <v>0</v>
      </c>
      <c r="AN57">
        <f>IF($C57="","",IFERROR(VLOOKUP($C57,Dec!$B:$Z,17,FALSE),0))</f>
        <v>0</v>
      </c>
      <c r="AO57" s="11">
        <f t="shared" si="19"/>
        <v>0</v>
      </c>
      <c r="AP57">
        <f>IF($C57="","",IFERROR(VLOOKUP($C57,Dec!$B:$Z,19,FALSE),0))</f>
        <v>0</v>
      </c>
      <c r="AQ57" s="11">
        <f t="shared" si="20"/>
        <v>0</v>
      </c>
      <c r="AR57">
        <f>IF($C57="","",IFERROR(VLOOKUP($C57,Dec!$B:$Z,20,FALSE),0))</f>
        <v>0</v>
      </c>
      <c r="AS57" s="10">
        <f t="shared" si="21"/>
        <v>0</v>
      </c>
      <c r="AT57" s="6">
        <f>IF($C57="","",IFERROR(VLOOKUP($C57,Jan!$B:$Z,16,FALSE),0))</f>
        <v>0</v>
      </c>
      <c r="AU57">
        <f>IF($C57="","",IFERROR(VLOOKUP($C57,Jan!$B:$Z,17,FALSE),0))</f>
        <v>0</v>
      </c>
      <c r="AV57" s="11">
        <f t="shared" si="22"/>
        <v>0</v>
      </c>
      <c r="AW57">
        <f>IF($C57="","",IFERROR(VLOOKUP($C57,Jan!$B:$Z,19,FALSE),0))</f>
        <v>0</v>
      </c>
      <c r="AX57" s="11">
        <f t="shared" si="23"/>
        <v>0</v>
      </c>
      <c r="AY57">
        <f>IF($C57="","",IFERROR(VLOOKUP($C57,Jan!$B:$Z,20,FALSE),0))</f>
        <v>0</v>
      </c>
      <c r="AZ57" s="10">
        <f t="shared" si="24"/>
        <v>0</v>
      </c>
      <c r="BA57" s="6">
        <f>IF($C57="","",IFERROR(VLOOKUP($C57,Feb!$B:$Z,16,FALSE),0))</f>
        <v>2</v>
      </c>
      <c r="BB57">
        <f>IF($C57="","",IFERROR(VLOOKUP($C57,Feb!$B:$Z,17,FALSE),0))</f>
        <v>0</v>
      </c>
      <c r="BC57" s="11">
        <f t="shared" si="25"/>
        <v>2</v>
      </c>
      <c r="BD57">
        <f>IF($C57="","",IFERROR(VLOOKUP($C57,Feb!$B:$Z,19,FALSE),0))</f>
        <v>0</v>
      </c>
      <c r="BE57" s="11">
        <f t="shared" si="26"/>
        <v>2</v>
      </c>
      <c r="BF57">
        <f>IF($C57="","",IFERROR(VLOOKUP($C57,Feb!$B:$Z,20,FALSE),0))</f>
        <v>0</v>
      </c>
      <c r="BG57" s="10">
        <f t="shared" si="27"/>
        <v>2</v>
      </c>
      <c r="BH57" s="6">
        <f>IF($C57="","",IFERROR(VLOOKUP($C57,Mar!$B:$Z,16,FALSE),0))</f>
        <v>4</v>
      </c>
      <c r="BI57">
        <f>IF($C57="","",IFERROR(VLOOKUP($C57,Mar!$B:$Z,17,FALSE),0))</f>
        <v>0</v>
      </c>
      <c r="BJ57" s="11">
        <f t="shared" si="28"/>
        <v>4</v>
      </c>
      <c r="BK57">
        <f>IF($C57="","",IFERROR(VLOOKUP($C57,Mar!$B:$Z,19,FALSE),0))</f>
        <v>0</v>
      </c>
      <c r="BL57" s="11">
        <f t="shared" si="29"/>
        <v>4</v>
      </c>
      <c r="BM57">
        <f>IF($C57="","",IFERROR(VLOOKUP($C57,Mar!$B:$Z,20,FALSE),0))</f>
        <v>0</v>
      </c>
      <c r="BN57" s="10">
        <f t="shared" si="30"/>
        <v>4</v>
      </c>
      <c r="BO57" s="6">
        <f>IF($C57="","",IFERROR(VLOOKUP($C57,'Apr &amp; May'!$B:$Z,16,FALSE),0))</f>
        <v>2</v>
      </c>
      <c r="BP57">
        <f>IF($C57="","",IFERROR(VLOOKUP($C57,'Apr &amp; May'!$B:$Z,17,FALSE),0))</f>
        <v>0</v>
      </c>
      <c r="BQ57" s="11">
        <f t="shared" si="31"/>
        <v>2</v>
      </c>
      <c r="BR57">
        <f>IF($C57="","",IFERROR(VLOOKUP($C57,'Apr &amp; May'!$B:$Z,19,FALSE),0))</f>
        <v>0</v>
      </c>
      <c r="BS57" s="11">
        <f t="shared" si="32"/>
        <v>2</v>
      </c>
      <c r="BT57">
        <f>IF($C57="","",IFERROR(VLOOKUP($C57,'Apr &amp; May'!$B:$Z,20,FALSE),0))</f>
        <v>1</v>
      </c>
      <c r="BU57" s="10">
        <f t="shared" si="33"/>
        <v>3</v>
      </c>
      <c r="BV57" s="6">
        <f>IF($C57="","",IFERROR(VLOOKUP($C57,Jun!$B:$Z,16,FALSE),0))</f>
        <v>1</v>
      </c>
      <c r="BW57">
        <f>IF($C57="","",IFERROR(VLOOKUP($C57,Jun!$B:$Z,17,FALSE),0))</f>
        <v>0</v>
      </c>
      <c r="BX57" s="11">
        <f t="shared" si="34"/>
        <v>1</v>
      </c>
      <c r="BY57">
        <f>IF($C57="","",IFERROR(VLOOKUP($C57,Jun!$B:$Z,19,FALSE),0))</f>
        <v>0</v>
      </c>
      <c r="BZ57" s="11">
        <f t="shared" si="35"/>
        <v>1</v>
      </c>
      <c r="CA57">
        <f>IF($C57="","",IFERROR(VLOOKUP($C57,Jun!$B:$Z,20,FALSE),0))</f>
        <v>0</v>
      </c>
      <c r="CB57" s="10">
        <f t="shared" si="36"/>
        <v>1</v>
      </c>
    </row>
    <row r="58" spans="1:80" x14ac:dyDescent="0.3">
      <c r="A58">
        <v>54</v>
      </c>
      <c r="B58" t="str">
        <f>IF(Namelist!A55="","",UPPER(Namelist!A55))</f>
        <v>CHIN XUAN GOH</v>
      </c>
      <c r="C58" t="str">
        <f>IF(Namelist!B55="","",UPPER(Namelist!B55))</f>
        <v>NUSSTU\E0969619</v>
      </c>
      <c r="D58" s="6">
        <f t="shared" si="3"/>
        <v>2</v>
      </c>
      <c r="E58">
        <f t="shared" si="4"/>
        <v>1</v>
      </c>
      <c r="F58" s="11">
        <f t="shared" si="5"/>
        <v>3</v>
      </c>
      <c r="G58">
        <f t="shared" si="6"/>
        <v>0</v>
      </c>
      <c r="H58" s="11">
        <f t="shared" si="7"/>
        <v>3</v>
      </c>
      <c r="I58">
        <f t="shared" si="8"/>
        <v>1</v>
      </c>
      <c r="J58" s="10">
        <f t="shared" si="9"/>
        <v>4</v>
      </c>
      <c r="K58" s="6">
        <f>IF($C58="","",IFERROR(VLOOKUP($C58,Aug!$B:$Z,16,FALSE),0))</f>
        <v>0</v>
      </c>
      <c r="L58">
        <f>IF($C58="","",IFERROR(VLOOKUP($C58,Aug!$B:$Z,17,FALSE),0))</f>
        <v>0</v>
      </c>
      <c r="M58" s="11">
        <f t="shared" si="10"/>
        <v>0</v>
      </c>
      <c r="N58">
        <f>IF($C58="","",IFERROR(VLOOKUP($C58,Aug!$B:$Z,19,FALSE),0))</f>
        <v>0</v>
      </c>
      <c r="O58" s="11">
        <f t="shared" si="11"/>
        <v>0</v>
      </c>
      <c r="P58">
        <f>IF($C58="","",IFERROR(VLOOKUP($C58,Aug!$B:$Z,20,FALSE),0))</f>
        <v>0</v>
      </c>
      <c r="Q58" s="10">
        <f t="shared" si="12"/>
        <v>0</v>
      </c>
      <c r="R58" s="6">
        <f>IF($C58="","",IFERROR(VLOOKUP($C58,Sep!$B:$Z,16,FALSE),0))</f>
        <v>0</v>
      </c>
      <c r="S58">
        <f>IF($C58="","",IFERROR(VLOOKUP($C58,Sep!$B:$Z,17,FALSE),0))</f>
        <v>0</v>
      </c>
      <c r="T58" s="11">
        <f t="shared" si="13"/>
        <v>0</v>
      </c>
      <c r="U58">
        <f>IF($C58="","",IFERROR(VLOOKUP($C58,Sep!$B:$Z,19,FALSE),0))</f>
        <v>0</v>
      </c>
      <c r="V58" s="11">
        <f t="shared" si="14"/>
        <v>0</v>
      </c>
      <c r="W58">
        <f>IF($C58="","",IFERROR(VLOOKUP($C58,Sep!$B:$Z,20,FALSE),0))</f>
        <v>0</v>
      </c>
      <c r="X58" s="10">
        <f t="shared" si="15"/>
        <v>0</v>
      </c>
      <c r="Y58" s="6">
        <f>IF($C58="","",IFERROR(VLOOKUP($C58,'Oct &amp; Nov'!$B:$Z,16,FALSE),0))</f>
        <v>0</v>
      </c>
      <c r="Z58">
        <f>IF($C58="","",IFERROR(VLOOKUP($C58,'Oct &amp; Nov'!$B:$Z,17,FALSE),0))</f>
        <v>0</v>
      </c>
      <c r="AA58" s="11">
        <f t="shared" si="16"/>
        <v>0</v>
      </c>
      <c r="AB58">
        <f>IF($C58="","",IFERROR(VLOOKUP($C58,'Oct &amp; Nov'!$B:$Z,19,FALSE),0))</f>
        <v>0</v>
      </c>
      <c r="AC58" s="11">
        <f t="shared" si="17"/>
        <v>0</v>
      </c>
      <c r="AD58">
        <f>IF($C58="","",IFERROR(VLOOKUP($C58,'Oct &amp; Nov'!$B:$Z,20,FALSE),0))</f>
        <v>0</v>
      </c>
      <c r="AE58" s="10">
        <f t="shared" si="18"/>
        <v>0</v>
      </c>
      <c r="AJ58" s="11"/>
      <c r="AM58" s="6">
        <f>IF($C58="","",IFERROR(VLOOKUP($C58,Dec!$B:$Z,16,FALSE),0))</f>
        <v>0</v>
      </c>
      <c r="AN58">
        <f>IF($C58="","",IFERROR(VLOOKUP($C58,Dec!$B:$Z,17,FALSE),0))</f>
        <v>0</v>
      </c>
      <c r="AO58" s="11">
        <f t="shared" si="19"/>
        <v>0</v>
      </c>
      <c r="AP58">
        <f>IF($C58="","",IFERROR(VLOOKUP($C58,Dec!$B:$Z,19,FALSE),0))</f>
        <v>0</v>
      </c>
      <c r="AQ58" s="11">
        <f t="shared" si="20"/>
        <v>0</v>
      </c>
      <c r="AR58">
        <f>IF($C58="","",IFERROR(VLOOKUP($C58,Dec!$B:$Z,20,FALSE),0))</f>
        <v>0</v>
      </c>
      <c r="AS58" s="10">
        <f t="shared" si="21"/>
        <v>0</v>
      </c>
      <c r="AT58" s="6">
        <f>IF($C58="","",IFERROR(VLOOKUP($C58,Jan!$B:$Z,16,FALSE),0))</f>
        <v>0</v>
      </c>
      <c r="AU58">
        <f>IF($C58="","",IFERROR(VLOOKUP($C58,Jan!$B:$Z,17,FALSE),0))</f>
        <v>0</v>
      </c>
      <c r="AV58" s="11">
        <f t="shared" si="22"/>
        <v>0</v>
      </c>
      <c r="AW58">
        <f>IF($C58="","",IFERROR(VLOOKUP($C58,Jan!$B:$Z,19,FALSE),0))</f>
        <v>0</v>
      </c>
      <c r="AX58" s="11">
        <f t="shared" si="23"/>
        <v>0</v>
      </c>
      <c r="AY58">
        <f>IF($C58="","",IFERROR(VLOOKUP($C58,Jan!$B:$Z,20,FALSE),0))</f>
        <v>0</v>
      </c>
      <c r="AZ58" s="10">
        <f t="shared" si="24"/>
        <v>0</v>
      </c>
      <c r="BA58" s="6">
        <f>IF($C58="","",IFERROR(VLOOKUP($C58,Feb!$B:$Z,16,FALSE),0))</f>
        <v>1</v>
      </c>
      <c r="BB58">
        <f>IF($C58="","",IFERROR(VLOOKUP($C58,Feb!$B:$Z,17,FALSE),0))</f>
        <v>1</v>
      </c>
      <c r="BC58" s="11">
        <f t="shared" si="25"/>
        <v>2</v>
      </c>
      <c r="BD58">
        <f>IF($C58="","",IFERROR(VLOOKUP($C58,Feb!$B:$Z,19,FALSE),0))</f>
        <v>0</v>
      </c>
      <c r="BE58" s="11">
        <f t="shared" si="26"/>
        <v>2</v>
      </c>
      <c r="BF58">
        <f>IF($C58="","",IFERROR(VLOOKUP($C58,Feb!$B:$Z,20,FALSE),0))</f>
        <v>0</v>
      </c>
      <c r="BG58" s="10">
        <f t="shared" si="27"/>
        <v>2</v>
      </c>
      <c r="BH58" s="6">
        <f>IF($C58="","",IFERROR(VLOOKUP($C58,Mar!$B:$Z,16,FALSE),0))</f>
        <v>1</v>
      </c>
      <c r="BI58">
        <f>IF($C58="","",IFERROR(VLOOKUP($C58,Mar!$B:$Z,17,FALSE),0))</f>
        <v>0</v>
      </c>
      <c r="BJ58" s="11">
        <f t="shared" si="28"/>
        <v>1</v>
      </c>
      <c r="BK58">
        <f>IF($C58="","",IFERROR(VLOOKUP($C58,Mar!$B:$Z,19,FALSE),0))</f>
        <v>0</v>
      </c>
      <c r="BL58" s="11">
        <f t="shared" si="29"/>
        <v>1</v>
      </c>
      <c r="BM58">
        <f>IF($C58="","",IFERROR(VLOOKUP($C58,Mar!$B:$Z,20,FALSE),0))</f>
        <v>1</v>
      </c>
      <c r="BN58" s="10">
        <f t="shared" si="30"/>
        <v>2</v>
      </c>
      <c r="BO58" s="6">
        <f>IF($C58="","",IFERROR(VLOOKUP($C58,'Apr &amp; May'!$B:$Z,16,FALSE),0))</f>
        <v>0</v>
      </c>
      <c r="BP58">
        <f>IF($C58="","",IFERROR(VLOOKUP($C58,'Apr &amp; May'!$B:$Z,17,FALSE),0))</f>
        <v>0</v>
      </c>
      <c r="BQ58" s="11">
        <f t="shared" si="31"/>
        <v>0</v>
      </c>
      <c r="BR58">
        <f>IF($C58="","",IFERROR(VLOOKUP($C58,'Apr &amp; May'!$B:$Z,19,FALSE),0))</f>
        <v>0</v>
      </c>
      <c r="BS58" s="11">
        <f t="shared" si="32"/>
        <v>0</v>
      </c>
      <c r="BT58">
        <f>IF($C58="","",IFERROR(VLOOKUP($C58,'Apr &amp; May'!$B:$Z,20,FALSE),0))</f>
        <v>0</v>
      </c>
      <c r="BU58" s="10">
        <f t="shared" si="33"/>
        <v>0</v>
      </c>
      <c r="BV58" s="6">
        <f>IF($C58="","",IFERROR(VLOOKUP($C58,Jun!$B:$Z,16,FALSE),0))</f>
        <v>0</v>
      </c>
      <c r="BW58">
        <f>IF($C58="","",IFERROR(VLOOKUP($C58,Jun!$B:$Z,17,FALSE),0))</f>
        <v>0</v>
      </c>
      <c r="BX58" s="11">
        <f t="shared" si="34"/>
        <v>0</v>
      </c>
      <c r="BY58">
        <f>IF($C58="","",IFERROR(VLOOKUP($C58,Jun!$B:$Z,19,FALSE),0))</f>
        <v>0</v>
      </c>
      <c r="BZ58" s="11">
        <f t="shared" si="35"/>
        <v>0</v>
      </c>
      <c r="CA58">
        <f>IF($C58="","",IFERROR(VLOOKUP($C58,Jun!$B:$Z,20,FALSE),0))</f>
        <v>0</v>
      </c>
      <c r="CB58" s="10">
        <f t="shared" si="36"/>
        <v>0</v>
      </c>
    </row>
    <row r="59" spans="1:80" x14ac:dyDescent="0.3">
      <c r="A59">
        <v>55</v>
      </c>
      <c r="B59" t="str">
        <f>IF(Namelist!A56="","",UPPER(Namelist!A56))</f>
        <v>CHLOE CHOO</v>
      </c>
      <c r="C59" t="str">
        <f>IF(Namelist!B56="","",UPPER(Namelist!B56))</f>
        <v>NUSSTU\E0771330</v>
      </c>
      <c r="D59" s="6">
        <f t="shared" si="3"/>
        <v>2</v>
      </c>
      <c r="E59">
        <f t="shared" si="4"/>
        <v>2</v>
      </c>
      <c r="F59" s="11">
        <f t="shared" si="5"/>
        <v>4</v>
      </c>
      <c r="G59">
        <f t="shared" si="6"/>
        <v>1</v>
      </c>
      <c r="H59" s="11">
        <f t="shared" si="7"/>
        <v>5</v>
      </c>
      <c r="I59">
        <f t="shared" si="8"/>
        <v>1</v>
      </c>
      <c r="J59" s="10">
        <f t="shared" si="9"/>
        <v>6</v>
      </c>
      <c r="K59" s="6">
        <f>IF($C59="","",IFERROR(VLOOKUP($C59,Aug!$B:$Z,16,FALSE),0))</f>
        <v>0</v>
      </c>
      <c r="L59">
        <f>IF($C59="","",IFERROR(VLOOKUP($C59,Aug!$B:$Z,17,FALSE),0))</f>
        <v>0</v>
      </c>
      <c r="M59" s="11">
        <f t="shared" si="10"/>
        <v>0</v>
      </c>
      <c r="N59">
        <f>IF($C59="","",IFERROR(VLOOKUP($C59,Aug!$B:$Z,19,FALSE),0))</f>
        <v>0</v>
      </c>
      <c r="O59" s="11">
        <f t="shared" si="11"/>
        <v>0</v>
      </c>
      <c r="P59">
        <f>IF($C59="","",IFERROR(VLOOKUP($C59,Aug!$B:$Z,20,FALSE),0))</f>
        <v>0</v>
      </c>
      <c r="Q59" s="10">
        <f t="shared" si="12"/>
        <v>0</v>
      </c>
      <c r="R59" s="6">
        <f>IF($C59="","",IFERROR(VLOOKUP($C59,Sep!$B:$Z,16,FALSE),0))</f>
        <v>0</v>
      </c>
      <c r="S59">
        <f>IF($C59="","",IFERROR(VLOOKUP($C59,Sep!$B:$Z,17,FALSE),0))</f>
        <v>0</v>
      </c>
      <c r="T59" s="11">
        <f t="shared" si="13"/>
        <v>0</v>
      </c>
      <c r="U59">
        <f>IF($C59="","",IFERROR(VLOOKUP($C59,Sep!$B:$Z,19,FALSE),0))</f>
        <v>0</v>
      </c>
      <c r="V59" s="11">
        <f t="shared" si="14"/>
        <v>0</v>
      </c>
      <c r="W59">
        <f>IF($C59="","",IFERROR(VLOOKUP($C59,Sep!$B:$Z,20,FALSE),0))</f>
        <v>0</v>
      </c>
      <c r="X59" s="10">
        <f t="shared" si="15"/>
        <v>0</v>
      </c>
      <c r="Y59" s="6">
        <f>IF($C59="","",IFERROR(VLOOKUP($C59,'Oct &amp; Nov'!$B:$Z,16,FALSE),0))</f>
        <v>2</v>
      </c>
      <c r="Z59">
        <f>IF($C59="","",IFERROR(VLOOKUP($C59,'Oct &amp; Nov'!$B:$Z,17,FALSE),0))</f>
        <v>0</v>
      </c>
      <c r="AA59" s="11">
        <f t="shared" si="16"/>
        <v>2</v>
      </c>
      <c r="AB59">
        <f>IF($C59="","",IFERROR(VLOOKUP($C59,'Oct &amp; Nov'!$B:$Z,19,FALSE),0))</f>
        <v>0</v>
      </c>
      <c r="AC59" s="11">
        <f t="shared" si="17"/>
        <v>2</v>
      </c>
      <c r="AD59">
        <f>IF($C59="","",IFERROR(VLOOKUP($C59,'Oct &amp; Nov'!$B:$Z,20,FALSE),0))</f>
        <v>0</v>
      </c>
      <c r="AE59" s="10">
        <f t="shared" si="18"/>
        <v>2</v>
      </c>
      <c r="AJ59" s="11"/>
      <c r="AM59" s="6">
        <f>IF($C59="","",IFERROR(VLOOKUP($C59,Dec!$B:$Z,16,FALSE),0))</f>
        <v>0</v>
      </c>
      <c r="AN59">
        <f>IF($C59="","",IFERROR(VLOOKUP($C59,Dec!$B:$Z,17,FALSE),0))</f>
        <v>1</v>
      </c>
      <c r="AO59" s="11">
        <f t="shared" si="19"/>
        <v>1</v>
      </c>
      <c r="AP59">
        <f>IF($C59="","",IFERROR(VLOOKUP($C59,Dec!$B:$Z,19,FALSE),0))</f>
        <v>0</v>
      </c>
      <c r="AQ59" s="11">
        <f t="shared" si="20"/>
        <v>1</v>
      </c>
      <c r="AR59">
        <f>IF($C59="","",IFERROR(VLOOKUP($C59,Dec!$B:$Z,20,FALSE),0))</f>
        <v>0</v>
      </c>
      <c r="AS59" s="10">
        <f t="shared" si="21"/>
        <v>1</v>
      </c>
      <c r="AT59" s="6">
        <f>IF($C59="","",IFERROR(VLOOKUP($C59,Jan!$B:$Z,16,FALSE),0))</f>
        <v>0</v>
      </c>
      <c r="AU59">
        <f>IF($C59="","",IFERROR(VLOOKUP($C59,Jan!$B:$Z,17,FALSE),0))</f>
        <v>0</v>
      </c>
      <c r="AV59" s="11">
        <f t="shared" si="22"/>
        <v>0</v>
      </c>
      <c r="AW59">
        <f>IF($C59="","",IFERROR(VLOOKUP($C59,Jan!$B:$Z,19,FALSE),0))</f>
        <v>1</v>
      </c>
      <c r="AX59" s="11">
        <f t="shared" si="23"/>
        <v>1</v>
      </c>
      <c r="AY59">
        <f>IF($C59="","",IFERROR(VLOOKUP($C59,Jan!$B:$Z,20,FALSE),0))</f>
        <v>0</v>
      </c>
      <c r="AZ59" s="10">
        <f t="shared" si="24"/>
        <v>1</v>
      </c>
      <c r="BA59" s="6">
        <f>IF($C59="","",IFERROR(VLOOKUP($C59,Feb!$B:$Z,16,FALSE),0))</f>
        <v>0</v>
      </c>
      <c r="BB59">
        <f>IF($C59="","",IFERROR(VLOOKUP($C59,Feb!$B:$Z,17,FALSE),0))</f>
        <v>0</v>
      </c>
      <c r="BC59" s="11">
        <f t="shared" si="25"/>
        <v>0</v>
      </c>
      <c r="BD59">
        <f>IF($C59="","",IFERROR(VLOOKUP($C59,Feb!$B:$Z,19,FALSE),0))</f>
        <v>0</v>
      </c>
      <c r="BE59" s="11">
        <f t="shared" si="26"/>
        <v>0</v>
      </c>
      <c r="BF59">
        <f>IF($C59="","",IFERROR(VLOOKUP($C59,Feb!$B:$Z,20,FALSE),0))</f>
        <v>0</v>
      </c>
      <c r="BG59" s="10">
        <f t="shared" si="27"/>
        <v>0</v>
      </c>
      <c r="BH59" s="6">
        <f>IF($C59="","",IFERROR(VLOOKUP($C59,Mar!$B:$Z,16,FALSE),0))</f>
        <v>0</v>
      </c>
      <c r="BI59">
        <f>IF($C59="","",IFERROR(VLOOKUP($C59,Mar!$B:$Z,17,FALSE),0))</f>
        <v>0</v>
      </c>
      <c r="BJ59" s="11">
        <f t="shared" si="28"/>
        <v>0</v>
      </c>
      <c r="BK59">
        <f>IF($C59="","",IFERROR(VLOOKUP($C59,Mar!$B:$Z,19,FALSE),0))</f>
        <v>0</v>
      </c>
      <c r="BL59" s="11">
        <f t="shared" si="29"/>
        <v>0</v>
      </c>
      <c r="BM59">
        <f>IF($C59="","",IFERROR(VLOOKUP($C59,Mar!$B:$Z,20,FALSE),0))</f>
        <v>0</v>
      </c>
      <c r="BN59" s="10">
        <f t="shared" si="30"/>
        <v>0</v>
      </c>
      <c r="BO59" s="6">
        <f>IF($C59="","",IFERROR(VLOOKUP($C59,'Apr &amp; May'!$B:$Z,16,FALSE),0))</f>
        <v>0</v>
      </c>
      <c r="BP59">
        <f>IF($C59="","",IFERROR(VLOOKUP($C59,'Apr &amp; May'!$B:$Z,17,FALSE),0))</f>
        <v>1</v>
      </c>
      <c r="BQ59" s="11">
        <f t="shared" si="31"/>
        <v>1</v>
      </c>
      <c r="BR59">
        <f>IF($C59="","",IFERROR(VLOOKUP($C59,'Apr &amp; May'!$B:$Z,19,FALSE),0))</f>
        <v>0</v>
      </c>
      <c r="BS59" s="11">
        <f t="shared" si="32"/>
        <v>1</v>
      </c>
      <c r="BT59">
        <f>IF($C59="","",IFERROR(VLOOKUP($C59,'Apr &amp; May'!$B:$Z,20,FALSE),0))</f>
        <v>1</v>
      </c>
      <c r="BU59" s="10">
        <f t="shared" si="33"/>
        <v>2</v>
      </c>
      <c r="BV59" s="6">
        <f>IF($C59="","",IFERROR(VLOOKUP($C59,Jun!$B:$Z,16,FALSE),0))</f>
        <v>0</v>
      </c>
      <c r="BW59">
        <f>IF($C59="","",IFERROR(VLOOKUP($C59,Jun!$B:$Z,17,FALSE),0))</f>
        <v>0</v>
      </c>
      <c r="BX59" s="11">
        <f t="shared" si="34"/>
        <v>0</v>
      </c>
      <c r="BY59">
        <f>IF($C59="","",IFERROR(VLOOKUP($C59,Jun!$B:$Z,19,FALSE),0))</f>
        <v>0</v>
      </c>
      <c r="BZ59" s="11">
        <f t="shared" si="35"/>
        <v>0</v>
      </c>
      <c r="CA59">
        <f>IF($C59="","",IFERROR(VLOOKUP($C59,Jun!$B:$Z,20,FALSE),0))</f>
        <v>0</v>
      </c>
      <c r="CB59" s="10">
        <f t="shared" si="36"/>
        <v>0</v>
      </c>
    </row>
    <row r="60" spans="1:80" x14ac:dyDescent="0.3">
      <c r="A60">
        <v>56</v>
      </c>
      <c r="B60" t="str">
        <f>IF(Namelist!A57="","",UPPER(Namelist!A57))</f>
        <v>CHRISTY CHONG</v>
      </c>
      <c r="C60" t="str">
        <f>IF(Namelist!B57="","",UPPER(Namelist!B57))</f>
        <v>NUSSTU\E0564431</v>
      </c>
      <c r="D60" s="6">
        <f t="shared" si="3"/>
        <v>2</v>
      </c>
      <c r="E60">
        <f t="shared" si="4"/>
        <v>1</v>
      </c>
      <c r="F60" s="11">
        <f t="shared" si="5"/>
        <v>3</v>
      </c>
      <c r="G60">
        <f t="shared" si="6"/>
        <v>0</v>
      </c>
      <c r="H60" s="11">
        <f t="shared" si="7"/>
        <v>3</v>
      </c>
      <c r="I60">
        <f t="shared" si="8"/>
        <v>4</v>
      </c>
      <c r="J60" s="10">
        <f t="shared" si="9"/>
        <v>7</v>
      </c>
      <c r="K60" s="6">
        <f>IF($C60="","",IFERROR(VLOOKUP($C60,Aug!$B:$Z,16,FALSE),0))</f>
        <v>0</v>
      </c>
      <c r="L60">
        <f>IF($C60="","",IFERROR(VLOOKUP($C60,Aug!$B:$Z,17,FALSE),0))</f>
        <v>0</v>
      </c>
      <c r="M60" s="11">
        <f t="shared" si="10"/>
        <v>0</v>
      </c>
      <c r="N60">
        <f>IF($C60="","",IFERROR(VLOOKUP($C60,Aug!$B:$Z,19,FALSE),0))</f>
        <v>0</v>
      </c>
      <c r="O60" s="11">
        <f t="shared" si="11"/>
        <v>0</v>
      </c>
      <c r="P60">
        <f>IF($C60="","",IFERROR(VLOOKUP($C60,Aug!$B:$Z,20,FALSE),0))</f>
        <v>0</v>
      </c>
      <c r="Q60" s="10">
        <f t="shared" si="12"/>
        <v>0</v>
      </c>
      <c r="R60" s="6">
        <f>IF($C60="","",IFERROR(VLOOKUP($C60,Sep!$B:$Z,16,FALSE),0))</f>
        <v>0</v>
      </c>
      <c r="S60">
        <f>IF($C60="","",IFERROR(VLOOKUP($C60,Sep!$B:$Z,17,FALSE),0))</f>
        <v>0</v>
      </c>
      <c r="T60" s="11">
        <f t="shared" si="13"/>
        <v>0</v>
      </c>
      <c r="U60">
        <f>IF($C60="","",IFERROR(VLOOKUP($C60,Sep!$B:$Z,19,FALSE),0))</f>
        <v>0</v>
      </c>
      <c r="V60" s="11">
        <f t="shared" si="14"/>
        <v>0</v>
      </c>
      <c r="W60">
        <f>IF($C60="","",IFERROR(VLOOKUP($C60,Sep!$B:$Z,20,FALSE),0))</f>
        <v>0</v>
      </c>
      <c r="X60" s="10">
        <f t="shared" si="15"/>
        <v>0</v>
      </c>
      <c r="Y60" s="6">
        <f>IF($C60="","",IFERROR(VLOOKUP($C60,'Oct &amp; Nov'!$B:$Z,16,FALSE),0))</f>
        <v>0</v>
      </c>
      <c r="Z60">
        <f>IF($C60="","",IFERROR(VLOOKUP($C60,'Oct &amp; Nov'!$B:$Z,17,FALSE),0))</f>
        <v>0</v>
      </c>
      <c r="AA60" s="11">
        <f t="shared" si="16"/>
        <v>0</v>
      </c>
      <c r="AB60">
        <f>IF($C60="","",IFERROR(VLOOKUP($C60,'Oct &amp; Nov'!$B:$Z,19,FALSE),0))</f>
        <v>0</v>
      </c>
      <c r="AC60" s="11">
        <f t="shared" si="17"/>
        <v>0</v>
      </c>
      <c r="AD60">
        <f>IF($C60="","",IFERROR(VLOOKUP($C60,'Oct &amp; Nov'!$B:$Z,20,FALSE),0))</f>
        <v>1</v>
      </c>
      <c r="AE60" s="10">
        <f t="shared" si="18"/>
        <v>1</v>
      </c>
      <c r="AJ60" s="11"/>
      <c r="AM60" s="6">
        <f>IF($C60="","",IFERROR(VLOOKUP($C60,Dec!$B:$Z,16,FALSE),0))</f>
        <v>0</v>
      </c>
      <c r="AN60">
        <f>IF($C60="","",IFERROR(VLOOKUP($C60,Dec!$B:$Z,17,FALSE),0))</f>
        <v>0</v>
      </c>
      <c r="AO60" s="11">
        <f t="shared" si="19"/>
        <v>0</v>
      </c>
      <c r="AP60">
        <f>IF($C60="","",IFERROR(VLOOKUP($C60,Dec!$B:$Z,19,FALSE),0))</f>
        <v>0</v>
      </c>
      <c r="AQ60" s="11">
        <f t="shared" si="20"/>
        <v>0</v>
      </c>
      <c r="AR60">
        <f>IF($C60="","",IFERROR(VLOOKUP($C60,Dec!$B:$Z,20,FALSE),0))</f>
        <v>0</v>
      </c>
      <c r="AS60" s="10">
        <f t="shared" si="21"/>
        <v>0</v>
      </c>
      <c r="AT60" s="6">
        <f>IF($C60="","",IFERROR(VLOOKUP($C60,Jan!$B:$Z,16,FALSE),0))</f>
        <v>0</v>
      </c>
      <c r="AU60">
        <f>IF($C60="","",IFERROR(VLOOKUP($C60,Jan!$B:$Z,17,FALSE),0))</f>
        <v>0</v>
      </c>
      <c r="AV60" s="11">
        <f t="shared" si="22"/>
        <v>0</v>
      </c>
      <c r="AW60">
        <f>IF($C60="","",IFERROR(VLOOKUP($C60,Jan!$B:$Z,19,FALSE),0))</f>
        <v>0</v>
      </c>
      <c r="AX60" s="11">
        <f t="shared" si="23"/>
        <v>0</v>
      </c>
      <c r="AY60">
        <f>IF($C60="","",IFERROR(VLOOKUP($C60,Jan!$B:$Z,20,FALSE),0))</f>
        <v>0</v>
      </c>
      <c r="AZ60" s="10">
        <f t="shared" si="24"/>
        <v>0</v>
      </c>
      <c r="BA60" s="6">
        <f>IF($C60="","",IFERROR(VLOOKUP($C60,Feb!$B:$Z,16,FALSE),0))</f>
        <v>0</v>
      </c>
      <c r="BB60">
        <f>IF($C60="","",IFERROR(VLOOKUP($C60,Feb!$B:$Z,17,FALSE),0))</f>
        <v>0</v>
      </c>
      <c r="BC60" s="11">
        <f t="shared" si="25"/>
        <v>0</v>
      </c>
      <c r="BD60">
        <f>IF($C60="","",IFERROR(VLOOKUP($C60,Feb!$B:$Z,19,FALSE),0))</f>
        <v>0</v>
      </c>
      <c r="BE60" s="11">
        <f t="shared" si="26"/>
        <v>0</v>
      </c>
      <c r="BF60">
        <f>IF($C60="","",IFERROR(VLOOKUP($C60,Feb!$B:$Z,20,FALSE),0))</f>
        <v>0</v>
      </c>
      <c r="BG60" s="10">
        <f t="shared" si="27"/>
        <v>0</v>
      </c>
      <c r="BH60" s="6">
        <f>IF($C60="","",IFERROR(VLOOKUP($C60,Mar!$B:$Z,16,FALSE),0))</f>
        <v>1</v>
      </c>
      <c r="BI60">
        <f>IF($C60="","",IFERROR(VLOOKUP($C60,Mar!$B:$Z,17,FALSE),0))</f>
        <v>1</v>
      </c>
      <c r="BJ60" s="11">
        <f t="shared" si="28"/>
        <v>2</v>
      </c>
      <c r="BK60">
        <f>IF($C60="","",IFERROR(VLOOKUP($C60,Mar!$B:$Z,19,FALSE),0))</f>
        <v>0</v>
      </c>
      <c r="BL60" s="11">
        <f t="shared" si="29"/>
        <v>2</v>
      </c>
      <c r="BM60">
        <f>IF($C60="","",IFERROR(VLOOKUP($C60,Mar!$B:$Z,20,FALSE),0))</f>
        <v>1</v>
      </c>
      <c r="BN60" s="10">
        <f t="shared" si="30"/>
        <v>3</v>
      </c>
      <c r="BO60" s="6">
        <f>IF($C60="","",IFERROR(VLOOKUP($C60,'Apr &amp; May'!$B:$Z,16,FALSE),0))</f>
        <v>1</v>
      </c>
      <c r="BP60">
        <f>IF($C60="","",IFERROR(VLOOKUP($C60,'Apr &amp; May'!$B:$Z,17,FALSE),0))</f>
        <v>0</v>
      </c>
      <c r="BQ60" s="11">
        <f t="shared" si="31"/>
        <v>1</v>
      </c>
      <c r="BR60">
        <f>IF($C60="","",IFERROR(VLOOKUP($C60,'Apr &amp; May'!$B:$Z,19,FALSE),0))</f>
        <v>0</v>
      </c>
      <c r="BS60" s="11">
        <f t="shared" si="32"/>
        <v>1</v>
      </c>
      <c r="BT60">
        <f>IF($C60="","",IFERROR(VLOOKUP($C60,'Apr &amp; May'!$B:$Z,20,FALSE),0))</f>
        <v>2</v>
      </c>
      <c r="BU60" s="10">
        <f t="shared" si="33"/>
        <v>3</v>
      </c>
      <c r="BV60" s="6">
        <f>IF($C60="","",IFERROR(VLOOKUP($C60,Jun!$B:$Z,16,FALSE),0))</f>
        <v>0</v>
      </c>
      <c r="BW60">
        <f>IF($C60="","",IFERROR(VLOOKUP($C60,Jun!$B:$Z,17,FALSE),0))</f>
        <v>0</v>
      </c>
      <c r="BX60" s="11">
        <f t="shared" si="34"/>
        <v>0</v>
      </c>
      <c r="BY60">
        <f>IF($C60="","",IFERROR(VLOOKUP($C60,Jun!$B:$Z,19,FALSE),0))</f>
        <v>0</v>
      </c>
      <c r="BZ60" s="11">
        <f t="shared" si="35"/>
        <v>0</v>
      </c>
      <c r="CA60">
        <f>IF($C60="","",IFERROR(VLOOKUP($C60,Jun!$B:$Z,20,FALSE),0))</f>
        <v>0</v>
      </c>
      <c r="CB60" s="10">
        <f t="shared" si="36"/>
        <v>0</v>
      </c>
    </row>
    <row r="61" spans="1:80" x14ac:dyDescent="0.3">
      <c r="A61">
        <v>57</v>
      </c>
      <c r="B61" t="str">
        <f>IF(Namelist!A58="","",UPPER(Namelist!A58))</f>
        <v>CHUN KIAT WONG</v>
      </c>
      <c r="C61" t="str">
        <f>IF(Namelist!B58="","",UPPER(Namelist!B58))</f>
        <v>NUSSTU\E0406583</v>
      </c>
      <c r="D61" s="6">
        <f t="shared" si="3"/>
        <v>1</v>
      </c>
      <c r="E61">
        <f t="shared" si="4"/>
        <v>0</v>
      </c>
      <c r="F61" s="11">
        <f t="shared" si="5"/>
        <v>1</v>
      </c>
      <c r="G61">
        <f t="shared" si="6"/>
        <v>0</v>
      </c>
      <c r="H61" s="11">
        <f t="shared" si="7"/>
        <v>1</v>
      </c>
      <c r="I61">
        <f t="shared" si="8"/>
        <v>5</v>
      </c>
      <c r="J61" s="10">
        <f t="shared" si="9"/>
        <v>6</v>
      </c>
      <c r="K61" s="6">
        <f>IF($C61="","",IFERROR(VLOOKUP($C61,Aug!$B:$Z,16,FALSE),0))</f>
        <v>0</v>
      </c>
      <c r="L61">
        <f>IF($C61="","",IFERROR(VLOOKUP($C61,Aug!$B:$Z,17,FALSE),0))</f>
        <v>0</v>
      </c>
      <c r="M61" s="11">
        <f t="shared" si="10"/>
        <v>0</v>
      </c>
      <c r="N61">
        <f>IF($C61="","",IFERROR(VLOOKUP($C61,Aug!$B:$Z,19,FALSE),0))</f>
        <v>0</v>
      </c>
      <c r="O61" s="11">
        <f t="shared" si="11"/>
        <v>0</v>
      </c>
      <c r="P61">
        <f>IF($C61="","",IFERROR(VLOOKUP($C61,Aug!$B:$Z,20,FALSE),0))</f>
        <v>0</v>
      </c>
      <c r="Q61" s="10">
        <f t="shared" si="12"/>
        <v>0</v>
      </c>
      <c r="R61" s="6">
        <f>IF($C61="","",IFERROR(VLOOKUP($C61,Sep!$B:$Z,16,FALSE),0))</f>
        <v>0</v>
      </c>
      <c r="S61">
        <f>IF($C61="","",IFERROR(VLOOKUP($C61,Sep!$B:$Z,17,FALSE),0))</f>
        <v>0</v>
      </c>
      <c r="T61" s="11">
        <f t="shared" si="13"/>
        <v>0</v>
      </c>
      <c r="U61">
        <f>IF($C61="","",IFERROR(VLOOKUP($C61,Sep!$B:$Z,19,FALSE),0))</f>
        <v>0</v>
      </c>
      <c r="V61" s="11">
        <f t="shared" si="14"/>
        <v>0</v>
      </c>
      <c r="W61">
        <f>IF($C61="","",IFERROR(VLOOKUP($C61,Sep!$B:$Z,20,FALSE),0))</f>
        <v>0</v>
      </c>
      <c r="X61" s="10">
        <f t="shared" si="15"/>
        <v>0</v>
      </c>
      <c r="Y61" s="6">
        <f>IF($C61="","",IFERROR(VLOOKUP($C61,'Oct &amp; Nov'!$B:$Z,16,FALSE),0))</f>
        <v>0</v>
      </c>
      <c r="Z61">
        <f>IF($C61="","",IFERROR(VLOOKUP($C61,'Oct &amp; Nov'!$B:$Z,17,FALSE),0))</f>
        <v>0</v>
      </c>
      <c r="AA61" s="11">
        <f t="shared" si="16"/>
        <v>0</v>
      </c>
      <c r="AB61">
        <f>IF($C61="","",IFERROR(VLOOKUP($C61,'Oct &amp; Nov'!$B:$Z,19,FALSE),0))</f>
        <v>0</v>
      </c>
      <c r="AC61" s="11">
        <f t="shared" si="17"/>
        <v>0</v>
      </c>
      <c r="AD61">
        <f>IF($C61="","",IFERROR(VLOOKUP($C61,'Oct &amp; Nov'!$B:$Z,20,FALSE),0))</f>
        <v>0</v>
      </c>
      <c r="AE61" s="10">
        <f t="shared" si="18"/>
        <v>0</v>
      </c>
      <c r="AJ61" s="11"/>
      <c r="AM61" s="6">
        <f>IF($C61="","",IFERROR(VLOOKUP($C61,Dec!$B:$Z,16,FALSE),0))</f>
        <v>0</v>
      </c>
      <c r="AN61">
        <f>IF($C61="","",IFERROR(VLOOKUP($C61,Dec!$B:$Z,17,FALSE),0))</f>
        <v>0</v>
      </c>
      <c r="AO61" s="11">
        <f t="shared" si="19"/>
        <v>0</v>
      </c>
      <c r="AP61">
        <f>IF($C61="","",IFERROR(VLOOKUP($C61,Dec!$B:$Z,19,FALSE),0))</f>
        <v>0</v>
      </c>
      <c r="AQ61" s="11">
        <f t="shared" si="20"/>
        <v>0</v>
      </c>
      <c r="AR61">
        <f>IF($C61="","",IFERROR(VLOOKUP($C61,Dec!$B:$Z,20,FALSE),0))</f>
        <v>0</v>
      </c>
      <c r="AS61" s="10">
        <f t="shared" si="21"/>
        <v>0</v>
      </c>
      <c r="AT61" s="6">
        <f>IF($C61="","",IFERROR(VLOOKUP($C61,Jan!$B:$Z,16,FALSE),0))</f>
        <v>0</v>
      </c>
      <c r="AU61">
        <f>IF($C61="","",IFERROR(VLOOKUP($C61,Jan!$B:$Z,17,FALSE),0))</f>
        <v>0</v>
      </c>
      <c r="AV61" s="11">
        <f t="shared" si="22"/>
        <v>0</v>
      </c>
      <c r="AW61">
        <f>IF($C61="","",IFERROR(VLOOKUP($C61,Jan!$B:$Z,19,FALSE),0))</f>
        <v>0</v>
      </c>
      <c r="AX61" s="11">
        <f t="shared" si="23"/>
        <v>0</v>
      </c>
      <c r="AY61">
        <f>IF($C61="","",IFERROR(VLOOKUP($C61,Jan!$B:$Z,20,FALSE),0))</f>
        <v>0</v>
      </c>
      <c r="AZ61" s="10">
        <f t="shared" si="24"/>
        <v>0</v>
      </c>
      <c r="BA61" s="6">
        <f>IF($C61="","",IFERROR(VLOOKUP($C61,Feb!$B:$Z,16,FALSE),0))</f>
        <v>0</v>
      </c>
      <c r="BB61">
        <f>IF($C61="","",IFERROR(VLOOKUP($C61,Feb!$B:$Z,17,FALSE),0))</f>
        <v>0</v>
      </c>
      <c r="BC61" s="11">
        <f t="shared" si="25"/>
        <v>0</v>
      </c>
      <c r="BD61">
        <f>IF($C61="","",IFERROR(VLOOKUP($C61,Feb!$B:$Z,19,FALSE),0))</f>
        <v>0</v>
      </c>
      <c r="BE61" s="11">
        <f t="shared" si="26"/>
        <v>0</v>
      </c>
      <c r="BF61">
        <f>IF($C61="","",IFERROR(VLOOKUP($C61,Feb!$B:$Z,20,FALSE),0))</f>
        <v>2</v>
      </c>
      <c r="BG61" s="10">
        <f t="shared" si="27"/>
        <v>2</v>
      </c>
      <c r="BH61" s="6">
        <f>IF($C61="","",IFERROR(VLOOKUP($C61,Mar!$B:$Z,16,FALSE),0))</f>
        <v>1</v>
      </c>
      <c r="BI61">
        <f>IF($C61="","",IFERROR(VLOOKUP($C61,Mar!$B:$Z,17,FALSE),0))</f>
        <v>0</v>
      </c>
      <c r="BJ61" s="11">
        <f t="shared" si="28"/>
        <v>1</v>
      </c>
      <c r="BK61">
        <f>IF($C61="","",IFERROR(VLOOKUP($C61,Mar!$B:$Z,19,FALSE),0))</f>
        <v>0</v>
      </c>
      <c r="BL61" s="11">
        <f t="shared" si="29"/>
        <v>1</v>
      </c>
      <c r="BM61">
        <f>IF($C61="","",IFERROR(VLOOKUP($C61,Mar!$B:$Z,20,FALSE),0))</f>
        <v>3</v>
      </c>
      <c r="BN61" s="10">
        <f t="shared" si="30"/>
        <v>4</v>
      </c>
      <c r="BO61" s="6">
        <f>IF($C61="","",IFERROR(VLOOKUP($C61,'Apr &amp; May'!$B:$Z,16,FALSE),0))</f>
        <v>0</v>
      </c>
      <c r="BP61">
        <f>IF($C61="","",IFERROR(VLOOKUP($C61,'Apr &amp; May'!$B:$Z,17,FALSE),0))</f>
        <v>0</v>
      </c>
      <c r="BQ61" s="11">
        <f t="shared" si="31"/>
        <v>0</v>
      </c>
      <c r="BR61">
        <f>IF($C61="","",IFERROR(VLOOKUP($C61,'Apr &amp; May'!$B:$Z,19,FALSE),0))</f>
        <v>0</v>
      </c>
      <c r="BS61" s="11">
        <f t="shared" si="32"/>
        <v>0</v>
      </c>
      <c r="BT61">
        <f>IF($C61="","",IFERROR(VLOOKUP($C61,'Apr &amp; May'!$B:$Z,20,FALSE),0))</f>
        <v>0</v>
      </c>
      <c r="BU61" s="10">
        <f t="shared" si="33"/>
        <v>0</v>
      </c>
      <c r="BV61" s="6">
        <f>IF($C61="","",IFERROR(VLOOKUP($C61,Jun!$B:$Z,16,FALSE),0))</f>
        <v>0</v>
      </c>
      <c r="BW61">
        <f>IF($C61="","",IFERROR(VLOOKUP($C61,Jun!$B:$Z,17,FALSE),0))</f>
        <v>0</v>
      </c>
      <c r="BX61" s="11">
        <f t="shared" si="34"/>
        <v>0</v>
      </c>
      <c r="BY61">
        <f>IF($C61="","",IFERROR(VLOOKUP($C61,Jun!$B:$Z,19,FALSE),0))</f>
        <v>0</v>
      </c>
      <c r="BZ61" s="11">
        <f t="shared" si="35"/>
        <v>0</v>
      </c>
      <c r="CA61">
        <f>IF($C61="","",IFERROR(VLOOKUP($C61,Jun!$B:$Z,20,FALSE),0))</f>
        <v>0</v>
      </c>
      <c r="CB61" s="10">
        <f t="shared" si="36"/>
        <v>0</v>
      </c>
    </row>
    <row r="62" spans="1:80" x14ac:dyDescent="0.3">
      <c r="A62">
        <v>58</v>
      </c>
      <c r="B62" t="str">
        <f>IF(Namelist!A59="","",UPPER(Namelist!A59))</f>
        <v>CI LING CHEW</v>
      </c>
      <c r="C62" t="str">
        <f>IF(Namelist!B59="","",UPPER(Namelist!B59))</f>
        <v>NUSSTU\E0425858</v>
      </c>
      <c r="D62" s="6">
        <f t="shared" si="3"/>
        <v>0</v>
      </c>
      <c r="E62">
        <f t="shared" si="4"/>
        <v>0</v>
      </c>
      <c r="F62" s="11">
        <f t="shared" si="5"/>
        <v>0</v>
      </c>
      <c r="G62">
        <f t="shared" si="6"/>
        <v>0</v>
      </c>
      <c r="H62" s="11">
        <f t="shared" si="7"/>
        <v>0</v>
      </c>
      <c r="I62">
        <f t="shared" si="8"/>
        <v>1</v>
      </c>
      <c r="J62" s="10">
        <f t="shared" si="9"/>
        <v>1</v>
      </c>
      <c r="K62" s="6">
        <f>IF($C62="","",IFERROR(VLOOKUP($C62,Aug!$B:$Z,16,FALSE),0))</f>
        <v>0</v>
      </c>
      <c r="L62">
        <f>IF($C62="","",IFERROR(VLOOKUP($C62,Aug!$B:$Z,17,FALSE),0))</f>
        <v>0</v>
      </c>
      <c r="M62" s="11">
        <f t="shared" si="10"/>
        <v>0</v>
      </c>
      <c r="N62">
        <f>IF($C62="","",IFERROR(VLOOKUP($C62,Aug!$B:$Z,19,FALSE),0))</f>
        <v>0</v>
      </c>
      <c r="O62" s="11">
        <f t="shared" si="11"/>
        <v>0</v>
      </c>
      <c r="P62">
        <f>IF($C62="","",IFERROR(VLOOKUP($C62,Aug!$B:$Z,20,FALSE),0))</f>
        <v>0</v>
      </c>
      <c r="Q62" s="10">
        <f t="shared" si="12"/>
        <v>0</v>
      </c>
      <c r="R62" s="6">
        <f>IF($C62="","",IFERROR(VLOOKUP($C62,Sep!$B:$Z,16,FALSE),0))</f>
        <v>0</v>
      </c>
      <c r="S62">
        <f>IF($C62="","",IFERROR(VLOOKUP($C62,Sep!$B:$Z,17,FALSE),0))</f>
        <v>0</v>
      </c>
      <c r="T62" s="11">
        <f t="shared" si="13"/>
        <v>0</v>
      </c>
      <c r="U62">
        <f>IF($C62="","",IFERROR(VLOOKUP($C62,Sep!$B:$Z,19,FALSE),0))</f>
        <v>0</v>
      </c>
      <c r="V62" s="11">
        <f t="shared" si="14"/>
        <v>0</v>
      </c>
      <c r="W62">
        <f>IF($C62="","",IFERROR(VLOOKUP($C62,Sep!$B:$Z,20,FALSE),0))</f>
        <v>0</v>
      </c>
      <c r="X62" s="10">
        <f t="shared" si="15"/>
        <v>0</v>
      </c>
      <c r="Y62" s="6">
        <f>IF($C62="","",IFERROR(VLOOKUP($C62,'Oct &amp; Nov'!$B:$Z,16,FALSE),0))</f>
        <v>0</v>
      </c>
      <c r="Z62">
        <f>IF($C62="","",IFERROR(VLOOKUP($C62,'Oct &amp; Nov'!$B:$Z,17,FALSE),0))</f>
        <v>0</v>
      </c>
      <c r="AA62" s="11">
        <f t="shared" si="16"/>
        <v>0</v>
      </c>
      <c r="AB62">
        <f>IF($C62="","",IFERROR(VLOOKUP($C62,'Oct &amp; Nov'!$B:$Z,19,FALSE),0))</f>
        <v>0</v>
      </c>
      <c r="AC62" s="11">
        <f t="shared" si="17"/>
        <v>0</v>
      </c>
      <c r="AD62">
        <f>IF($C62="","",IFERROR(VLOOKUP($C62,'Oct &amp; Nov'!$B:$Z,20,FALSE),0))</f>
        <v>0</v>
      </c>
      <c r="AE62" s="10">
        <f t="shared" si="18"/>
        <v>0</v>
      </c>
      <c r="AJ62" s="11"/>
      <c r="AM62" s="6">
        <f>IF($C62="","",IFERROR(VLOOKUP($C62,Dec!$B:$Z,16,FALSE),0))</f>
        <v>0</v>
      </c>
      <c r="AN62">
        <f>IF($C62="","",IFERROR(VLOOKUP($C62,Dec!$B:$Z,17,FALSE),0))</f>
        <v>0</v>
      </c>
      <c r="AO62" s="11">
        <f t="shared" si="19"/>
        <v>0</v>
      </c>
      <c r="AP62">
        <f>IF($C62="","",IFERROR(VLOOKUP($C62,Dec!$B:$Z,19,FALSE),0))</f>
        <v>0</v>
      </c>
      <c r="AQ62" s="11">
        <f t="shared" si="20"/>
        <v>0</v>
      </c>
      <c r="AR62">
        <f>IF($C62="","",IFERROR(VLOOKUP($C62,Dec!$B:$Z,20,FALSE),0))</f>
        <v>0</v>
      </c>
      <c r="AS62" s="10">
        <f t="shared" si="21"/>
        <v>0</v>
      </c>
      <c r="AT62" s="6">
        <f>IF($C62="","",IFERROR(VLOOKUP($C62,Jan!$B:$Z,16,FALSE),0))</f>
        <v>0</v>
      </c>
      <c r="AU62">
        <f>IF($C62="","",IFERROR(VLOOKUP($C62,Jan!$B:$Z,17,FALSE),0))</f>
        <v>0</v>
      </c>
      <c r="AV62" s="11">
        <f t="shared" si="22"/>
        <v>0</v>
      </c>
      <c r="AW62">
        <f>IF($C62="","",IFERROR(VLOOKUP($C62,Jan!$B:$Z,19,FALSE),0))</f>
        <v>0</v>
      </c>
      <c r="AX62" s="11">
        <f t="shared" si="23"/>
        <v>0</v>
      </c>
      <c r="AY62">
        <f>IF($C62="","",IFERROR(VLOOKUP($C62,Jan!$B:$Z,20,FALSE),0))</f>
        <v>0</v>
      </c>
      <c r="AZ62" s="10">
        <f t="shared" si="24"/>
        <v>0</v>
      </c>
      <c r="BA62" s="6">
        <f>IF($C62="","",IFERROR(VLOOKUP($C62,Feb!$B:$Z,16,FALSE),0))</f>
        <v>0</v>
      </c>
      <c r="BB62">
        <f>IF($C62="","",IFERROR(VLOOKUP($C62,Feb!$B:$Z,17,FALSE),0))</f>
        <v>0</v>
      </c>
      <c r="BC62" s="11">
        <f t="shared" si="25"/>
        <v>0</v>
      </c>
      <c r="BD62">
        <f>IF($C62="","",IFERROR(VLOOKUP($C62,Feb!$B:$Z,19,FALSE),0))</f>
        <v>0</v>
      </c>
      <c r="BE62" s="11">
        <f t="shared" si="26"/>
        <v>0</v>
      </c>
      <c r="BF62">
        <f>IF($C62="","",IFERROR(VLOOKUP($C62,Feb!$B:$Z,20,FALSE),0))</f>
        <v>1</v>
      </c>
      <c r="BG62" s="10">
        <f t="shared" si="27"/>
        <v>1</v>
      </c>
      <c r="BH62" s="6">
        <f>IF($C62="","",IFERROR(VLOOKUP($C62,Mar!$B:$Z,16,FALSE),0))</f>
        <v>0</v>
      </c>
      <c r="BI62">
        <f>IF($C62="","",IFERROR(VLOOKUP($C62,Mar!$B:$Z,17,FALSE),0))</f>
        <v>0</v>
      </c>
      <c r="BJ62" s="11">
        <f t="shared" si="28"/>
        <v>0</v>
      </c>
      <c r="BK62">
        <f>IF($C62="","",IFERROR(VLOOKUP($C62,Mar!$B:$Z,19,FALSE),0))</f>
        <v>0</v>
      </c>
      <c r="BL62" s="11">
        <f t="shared" si="29"/>
        <v>0</v>
      </c>
      <c r="BM62">
        <f>IF($C62="","",IFERROR(VLOOKUP($C62,Mar!$B:$Z,20,FALSE),0))</f>
        <v>0</v>
      </c>
      <c r="BN62" s="10">
        <f t="shared" si="30"/>
        <v>0</v>
      </c>
      <c r="BO62" s="6">
        <f>IF($C62="","",IFERROR(VLOOKUP($C62,'Apr &amp; May'!$B:$Z,16,FALSE),0))</f>
        <v>0</v>
      </c>
      <c r="BP62">
        <f>IF($C62="","",IFERROR(VLOOKUP($C62,'Apr &amp; May'!$B:$Z,17,FALSE),0))</f>
        <v>0</v>
      </c>
      <c r="BQ62" s="11">
        <f t="shared" si="31"/>
        <v>0</v>
      </c>
      <c r="BR62">
        <f>IF($C62="","",IFERROR(VLOOKUP($C62,'Apr &amp; May'!$B:$Z,19,FALSE),0))</f>
        <v>0</v>
      </c>
      <c r="BS62" s="11">
        <f t="shared" si="32"/>
        <v>0</v>
      </c>
      <c r="BT62">
        <f>IF($C62="","",IFERROR(VLOOKUP($C62,'Apr &amp; May'!$B:$Z,20,FALSE),0))</f>
        <v>0</v>
      </c>
      <c r="BU62" s="10">
        <f t="shared" si="33"/>
        <v>0</v>
      </c>
      <c r="BV62" s="6">
        <f>IF($C62="","",IFERROR(VLOOKUP($C62,Jun!$B:$Z,16,FALSE),0))</f>
        <v>0</v>
      </c>
      <c r="BW62">
        <f>IF($C62="","",IFERROR(VLOOKUP($C62,Jun!$B:$Z,17,FALSE),0))</f>
        <v>0</v>
      </c>
      <c r="BX62" s="11">
        <f t="shared" si="34"/>
        <v>0</v>
      </c>
      <c r="BY62">
        <f>IF($C62="","",IFERROR(VLOOKUP($C62,Jun!$B:$Z,19,FALSE),0))</f>
        <v>0</v>
      </c>
      <c r="BZ62" s="11">
        <f t="shared" si="35"/>
        <v>0</v>
      </c>
      <c r="CA62">
        <f>IF($C62="","",IFERROR(VLOOKUP($C62,Jun!$B:$Z,20,FALSE),0))</f>
        <v>0</v>
      </c>
      <c r="CB62" s="10">
        <f t="shared" si="36"/>
        <v>0</v>
      </c>
    </row>
    <row r="63" spans="1:80" x14ac:dyDescent="0.3">
      <c r="A63">
        <v>59</v>
      </c>
      <c r="B63" t="str">
        <f>IF(Namelist!A60="","",UPPER(Namelist!A60))</f>
        <v>CRYSTAL LEE</v>
      </c>
      <c r="C63" t="str">
        <f>IF(Namelist!B60="","",UPPER(Namelist!B60))</f>
        <v>NUSSTU\E0774275</v>
      </c>
      <c r="D63" s="6">
        <f t="shared" si="3"/>
        <v>2</v>
      </c>
      <c r="E63">
        <f t="shared" si="4"/>
        <v>0</v>
      </c>
      <c r="F63" s="11">
        <f t="shared" si="5"/>
        <v>2</v>
      </c>
      <c r="G63">
        <f t="shared" si="6"/>
        <v>0</v>
      </c>
      <c r="H63" s="11">
        <f t="shared" si="7"/>
        <v>2</v>
      </c>
      <c r="I63">
        <f t="shared" si="8"/>
        <v>2</v>
      </c>
      <c r="J63" s="10">
        <f t="shared" si="9"/>
        <v>4</v>
      </c>
      <c r="K63" s="6">
        <f>IF($C63="","",IFERROR(VLOOKUP($C63,Aug!$B:$Z,16,FALSE),0))</f>
        <v>1</v>
      </c>
      <c r="L63">
        <f>IF($C63="","",IFERROR(VLOOKUP($C63,Aug!$B:$Z,17,FALSE),0))</f>
        <v>0</v>
      </c>
      <c r="M63" s="11">
        <f t="shared" si="10"/>
        <v>1</v>
      </c>
      <c r="N63">
        <f>IF($C63="","",IFERROR(VLOOKUP($C63,Aug!$B:$Z,19,FALSE),0))</f>
        <v>0</v>
      </c>
      <c r="O63" s="11">
        <f t="shared" si="11"/>
        <v>1</v>
      </c>
      <c r="P63">
        <f>IF($C63="","",IFERROR(VLOOKUP($C63,Aug!$B:$Z,20,FALSE),0))</f>
        <v>0</v>
      </c>
      <c r="Q63" s="10">
        <f t="shared" si="12"/>
        <v>1</v>
      </c>
      <c r="R63" s="6">
        <f>IF($C63="","",IFERROR(VLOOKUP($C63,Sep!$B:$Z,16,FALSE),0))</f>
        <v>0</v>
      </c>
      <c r="S63">
        <f>IF($C63="","",IFERROR(VLOOKUP($C63,Sep!$B:$Z,17,FALSE),0))</f>
        <v>0</v>
      </c>
      <c r="T63" s="11">
        <f t="shared" si="13"/>
        <v>0</v>
      </c>
      <c r="U63">
        <f>IF($C63="","",IFERROR(VLOOKUP($C63,Sep!$B:$Z,19,FALSE),0))</f>
        <v>0</v>
      </c>
      <c r="V63" s="11">
        <f t="shared" si="14"/>
        <v>0</v>
      </c>
      <c r="W63">
        <f>IF($C63="","",IFERROR(VLOOKUP($C63,Sep!$B:$Z,20,FALSE),0))</f>
        <v>0</v>
      </c>
      <c r="X63" s="10">
        <f t="shared" si="15"/>
        <v>0</v>
      </c>
      <c r="Y63" s="6">
        <f>IF($C63="","",IFERROR(VLOOKUP($C63,'Oct &amp; Nov'!$B:$Z,16,FALSE),0))</f>
        <v>1</v>
      </c>
      <c r="Z63">
        <f>IF($C63="","",IFERROR(VLOOKUP($C63,'Oct &amp; Nov'!$B:$Z,17,FALSE),0))</f>
        <v>0</v>
      </c>
      <c r="AA63" s="11">
        <f t="shared" si="16"/>
        <v>1</v>
      </c>
      <c r="AB63">
        <f>IF($C63="","",IFERROR(VLOOKUP($C63,'Oct &amp; Nov'!$B:$Z,19,FALSE),0))</f>
        <v>0</v>
      </c>
      <c r="AC63" s="11">
        <f t="shared" si="17"/>
        <v>1</v>
      </c>
      <c r="AD63">
        <f>IF($C63="","",IFERROR(VLOOKUP($C63,'Oct &amp; Nov'!$B:$Z,20,FALSE),0))</f>
        <v>1</v>
      </c>
      <c r="AE63" s="10">
        <f t="shared" si="18"/>
        <v>2</v>
      </c>
      <c r="AJ63" s="11"/>
      <c r="AM63" s="6">
        <f>IF($C63="","",IFERROR(VLOOKUP($C63,Dec!$B:$Z,16,FALSE),0))</f>
        <v>0</v>
      </c>
      <c r="AN63">
        <f>IF($C63="","",IFERROR(VLOOKUP($C63,Dec!$B:$Z,17,FALSE),0))</f>
        <v>0</v>
      </c>
      <c r="AO63" s="11">
        <f t="shared" si="19"/>
        <v>0</v>
      </c>
      <c r="AP63">
        <f>IF($C63="","",IFERROR(VLOOKUP($C63,Dec!$B:$Z,19,FALSE),0))</f>
        <v>0</v>
      </c>
      <c r="AQ63" s="11">
        <f t="shared" si="20"/>
        <v>0</v>
      </c>
      <c r="AR63">
        <f>IF($C63="","",IFERROR(VLOOKUP($C63,Dec!$B:$Z,20,FALSE),0))</f>
        <v>1</v>
      </c>
      <c r="AS63" s="10">
        <f t="shared" si="21"/>
        <v>1</v>
      </c>
      <c r="AT63" s="6">
        <f>IF($C63="","",IFERROR(VLOOKUP($C63,Jan!$B:$Z,16,FALSE),0))</f>
        <v>0</v>
      </c>
      <c r="AU63">
        <f>IF($C63="","",IFERROR(VLOOKUP($C63,Jan!$B:$Z,17,FALSE),0))</f>
        <v>0</v>
      </c>
      <c r="AV63" s="11">
        <f t="shared" si="22"/>
        <v>0</v>
      </c>
      <c r="AW63">
        <f>IF($C63="","",IFERROR(VLOOKUP($C63,Jan!$B:$Z,19,FALSE),0))</f>
        <v>0</v>
      </c>
      <c r="AX63" s="11">
        <f t="shared" si="23"/>
        <v>0</v>
      </c>
      <c r="AY63">
        <f>IF($C63="","",IFERROR(VLOOKUP($C63,Jan!$B:$Z,20,FALSE),0))</f>
        <v>0</v>
      </c>
      <c r="AZ63" s="10">
        <f t="shared" si="24"/>
        <v>0</v>
      </c>
      <c r="BA63" s="6">
        <f>IF($C63="","",IFERROR(VLOOKUP($C63,Feb!$B:$Z,16,FALSE),0))</f>
        <v>0</v>
      </c>
      <c r="BB63">
        <f>IF($C63="","",IFERROR(VLOOKUP($C63,Feb!$B:$Z,17,FALSE),0))</f>
        <v>0</v>
      </c>
      <c r="BC63" s="11">
        <f t="shared" si="25"/>
        <v>0</v>
      </c>
      <c r="BD63">
        <f>IF($C63="","",IFERROR(VLOOKUP($C63,Feb!$B:$Z,19,FALSE),0))</f>
        <v>0</v>
      </c>
      <c r="BE63" s="11">
        <f t="shared" si="26"/>
        <v>0</v>
      </c>
      <c r="BF63">
        <f>IF($C63="","",IFERROR(VLOOKUP($C63,Feb!$B:$Z,20,FALSE),0))</f>
        <v>0</v>
      </c>
      <c r="BG63" s="10">
        <f t="shared" si="27"/>
        <v>0</v>
      </c>
      <c r="BH63" s="6">
        <f>IF($C63="","",IFERROR(VLOOKUP($C63,Mar!$B:$Z,16,FALSE),0))</f>
        <v>0</v>
      </c>
      <c r="BI63">
        <f>IF($C63="","",IFERROR(VLOOKUP($C63,Mar!$B:$Z,17,FALSE),0))</f>
        <v>0</v>
      </c>
      <c r="BJ63" s="11">
        <f t="shared" si="28"/>
        <v>0</v>
      </c>
      <c r="BK63">
        <f>IF($C63="","",IFERROR(VLOOKUP($C63,Mar!$B:$Z,19,FALSE),0))</f>
        <v>0</v>
      </c>
      <c r="BL63" s="11">
        <f t="shared" si="29"/>
        <v>0</v>
      </c>
      <c r="BM63">
        <f>IF($C63="","",IFERROR(VLOOKUP($C63,Mar!$B:$Z,20,FALSE),0))</f>
        <v>0</v>
      </c>
      <c r="BN63" s="10">
        <f t="shared" si="30"/>
        <v>0</v>
      </c>
      <c r="BO63" s="6">
        <f>IF($C63="","",IFERROR(VLOOKUP($C63,'Apr &amp; May'!$B:$Z,16,FALSE),0))</f>
        <v>0</v>
      </c>
      <c r="BP63">
        <f>IF($C63="","",IFERROR(VLOOKUP($C63,'Apr &amp; May'!$B:$Z,17,FALSE),0))</f>
        <v>0</v>
      </c>
      <c r="BQ63" s="11">
        <f t="shared" si="31"/>
        <v>0</v>
      </c>
      <c r="BR63">
        <f>IF($C63="","",IFERROR(VLOOKUP($C63,'Apr &amp; May'!$B:$Z,19,FALSE),0))</f>
        <v>0</v>
      </c>
      <c r="BS63" s="11">
        <f t="shared" si="32"/>
        <v>0</v>
      </c>
      <c r="BT63">
        <f>IF($C63="","",IFERROR(VLOOKUP($C63,'Apr &amp; May'!$B:$Z,20,FALSE),0))</f>
        <v>0</v>
      </c>
      <c r="BU63" s="10">
        <f t="shared" si="33"/>
        <v>0</v>
      </c>
      <c r="BV63" s="6">
        <f>IF($C63="","",IFERROR(VLOOKUP($C63,Jun!$B:$Z,16,FALSE),0))</f>
        <v>0</v>
      </c>
      <c r="BW63">
        <f>IF($C63="","",IFERROR(VLOOKUP($C63,Jun!$B:$Z,17,FALSE),0))</f>
        <v>0</v>
      </c>
      <c r="BX63" s="11">
        <f t="shared" si="34"/>
        <v>0</v>
      </c>
      <c r="BY63">
        <f>IF($C63="","",IFERROR(VLOOKUP($C63,Jun!$B:$Z,19,FALSE),0))</f>
        <v>0</v>
      </c>
      <c r="BZ63" s="11">
        <f t="shared" si="35"/>
        <v>0</v>
      </c>
      <c r="CA63">
        <f>IF($C63="","",IFERROR(VLOOKUP($C63,Jun!$B:$Z,20,FALSE),0))</f>
        <v>0</v>
      </c>
      <c r="CB63" s="10">
        <f t="shared" si="36"/>
        <v>0</v>
      </c>
    </row>
    <row r="64" spans="1:80" x14ac:dyDescent="0.3">
      <c r="A64">
        <v>60</v>
      </c>
      <c r="B64" t="str">
        <f>IF(Namelist!A61="","",UPPER(Namelist!A61))</f>
        <v>DAIKI FUNAMOTO</v>
      </c>
      <c r="C64" t="str">
        <f>IF(Namelist!B61="","",UPPER(Namelist!B61))</f>
        <v>NUSSTU\E0725714</v>
      </c>
      <c r="D64" s="6">
        <f t="shared" si="3"/>
        <v>1</v>
      </c>
      <c r="E64">
        <f t="shared" si="4"/>
        <v>0</v>
      </c>
      <c r="F64" s="11">
        <f t="shared" si="5"/>
        <v>1</v>
      </c>
      <c r="G64">
        <f t="shared" si="6"/>
        <v>0</v>
      </c>
      <c r="H64" s="11">
        <f t="shared" si="7"/>
        <v>1</v>
      </c>
      <c r="I64">
        <f t="shared" si="8"/>
        <v>1</v>
      </c>
      <c r="J64" s="10">
        <f t="shared" si="9"/>
        <v>2</v>
      </c>
      <c r="K64" s="6">
        <f>IF($C64="","",IFERROR(VLOOKUP($C64,Aug!$B:$Z,16,FALSE),0))</f>
        <v>0</v>
      </c>
      <c r="L64">
        <f>IF($C64="","",IFERROR(VLOOKUP($C64,Aug!$B:$Z,17,FALSE),0))</f>
        <v>0</v>
      </c>
      <c r="M64" s="11">
        <f t="shared" si="10"/>
        <v>0</v>
      </c>
      <c r="N64">
        <f>IF($C64="","",IFERROR(VLOOKUP($C64,Aug!$B:$Z,19,FALSE),0))</f>
        <v>0</v>
      </c>
      <c r="O64" s="11">
        <f t="shared" si="11"/>
        <v>0</v>
      </c>
      <c r="P64">
        <f>IF($C64="","",IFERROR(VLOOKUP($C64,Aug!$B:$Z,20,FALSE),0))</f>
        <v>0</v>
      </c>
      <c r="Q64" s="10">
        <f t="shared" si="12"/>
        <v>0</v>
      </c>
      <c r="R64" s="6">
        <f>IF($C64="","",IFERROR(VLOOKUP($C64,Sep!$B:$Z,16,FALSE),0))</f>
        <v>0</v>
      </c>
      <c r="S64">
        <f>IF($C64="","",IFERROR(VLOOKUP($C64,Sep!$B:$Z,17,FALSE),0))</f>
        <v>0</v>
      </c>
      <c r="T64" s="11">
        <f t="shared" si="13"/>
        <v>0</v>
      </c>
      <c r="U64">
        <f>IF($C64="","",IFERROR(VLOOKUP($C64,Sep!$B:$Z,19,FALSE),0))</f>
        <v>0</v>
      </c>
      <c r="V64" s="11">
        <f t="shared" si="14"/>
        <v>0</v>
      </c>
      <c r="W64">
        <f>IF($C64="","",IFERROR(VLOOKUP($C64,Sep!$B:$Z,20,FALSE),0))</f>
        <v>0</v>
      </c>
      <c r="X64" s="10">
        <f t="shared" si="15"/>
        <v>0</v>
      </c>
      <c r="Y64" s="6">
        <f>IF($C64="","",IFERROR(VLOOKUP($C64,'Oct &amp; Nov'!$B:$Z,16,FALSE),0))</f>
        <v>0</v>
      </c>
      <c r="Z64">
        <f>IF($C64="","",IFERROR(VLOOKUP($C64,'Oct &amp; Nov'!$B:$Z,17,FALSE),0))</f>
        <v>0</v>
      </c>
      <c r="AA64" s="11">
        <f t="shared" si="16"/>
        <v>0</v>
      </c>
      <c r="AB64">
        <f>IF($C64="","",IFERROR(VLOOKUP($C64,'Oct &amp; Nov'!$B:$Z,19,FALSE),0))</f>
        <v>0</v>
      </c>
      <c r="AC64" s="11">
        <f t="shared" si="17"/>
        <v>0</v>
      </c>
      <c r="AD64">
        <f>IF($C64="","",IFERROR(VLOOKUP($C64,'Oct &amp; Nov'!$B:$Z,20,FALSE),0))</f>
        <v>0</v>
      </c>
      <c r="AE64" s="10">
        <f t="shared" si="18"/>
        <v>0</v>
      </c>
      <c r="AJ64" s="11"/>
      <c r="AM64" s="6">
        <f>IF($C64="","",IFERROR(VLOOKUP($C64,Dec!$B:$Z,16,FALSE),0))</f>
        <v>0</v>
      </c>
      <c r="AN64">
        <f>IF($C64="","",IFERROR(VLOOKUP($C64,Dec!$B:$Z,17,FALSE),0))</f>
        <v>0</v>
      </c>
      <c r="AO64" s="11">
        <f t="shared" si="19"/>
        <v>0</v>
      </c>
      <c r="AP64">
        <f>IF($C64="","",IFERROR(VLOOKUP($C64,Dec!$B:$Z,19,FALSE),0))</f>
        <v>0</v>
      </c>
      <c r="AQ64" s="11">
        <f t="shared" si="20"/>
        <v>0</v>
      </c>
      <c r="AR64">
        <f>IF($C64="","",IFERROR(VLOOKUP($C64,Dec!$B:$Z,20,FALSE),0))</f>
        <v>0</v>
      </c>
      <c r="AS64" s="10">
        <f t="shared" si="21"/>
        <v>0</v>
      </c>
      <c r="AT64" s="6">
        <f>IF($C64="","",IFERROR(VLOOKUP($C64,Jan!$B:$Z,16,FALSE),0))</f>
        <v>0</v>
      </c>
      <c r="AU64">
        <f>IF($C64="","",IFERROR(VLOOKUP($C64,Jan!$B:$Z,17,FALSE),0))</f>
        <v>0</v>
      </c>
      <c r="AV64" s="11">
        <f t="shared" si="22"/>
        <v>0</v>
      </c>
      <c r="AW64">
        <f>IF($C64="","",IFERROR(VLOOKUP($C64,Jan!$B:$Z,19,FALSE),0))</f>
        <v>0</v>
      </c>
      <c r="AX64" s="11">
        <f t="shared" si="23"/>
        <v>0</v>
      </c>
      <c r="AY64">
        <f>IF($C64="","",IFERROR(VLOOKUP($C64,Jan!$B:$Z,20,FALSE),0))</f>
        <v>0</v>
      </c>
      <c r="AZ64" s="10">
        <f t="shared" si="24"/>
        <v>0</v>
      </c>
      <c r="BA64" s="6">
        <f>IF($C64="","",IFERROR(VLOOKUP($C64,Feb!$B:$Z,16,FALSE),0))</f>
        <v>0</v>
      </c>
      <c r="BB64">
        <f>IF($C64="","",IFERROR(VLOOKUP($C64,Feb!$B:$Z,17,FALSE),0))</f>
        <v>0</v>
      </c>
      <c r="BC64" s="11">
        <f t="shared" si="25"/>
        <v>0</v>
      </c>
      <c r="BD64">
        <f>IF($C64="","",IFERROR(VLOOKUP($C64,Feb!$B:$Z,19,FALSE),0))</f>
        <v>0</v>
      </c>
      <c r="BE64" s="11">
        <f t="shared" si="26"/>
        <v>0</v>
      </c>
      <c r="BF64">
        <f>IF($C64="","",IFERROR(VLOOKUP($C64,Feb!$B:$Z,20,FALSE),0))</f>
        <v>1</v>
      </c>
      <c r="BG64" s="10">
        <f t="shared" si="27"/>
        <v>1</v>
      </c>
      <c r="BH64" s="6">
        <f>IF($C64="","",IFERROR(VLOOKUP($C64,Mar!$B:$Z,16,FALSE),0))</f>
        <v>1</v>
      </c>
      <c r="BI64">
        <f>IF($C64="","",IFERROR(VLOOKUP($C64,Mar!$B:$Z,17,FALSE),0))</f>
        <v>0</v>
      </c>
      <c r="BJ64" s="11">
        <f t="shared" si="28"/>
        <v>1</v>
      </c>
      <c r="BK64">
        <f>IF($C64="","",IFERROR(VLOOKUP($C64,Mar!$B:$Z,19,FALSE),0))</f>
        <v>0</v>
      </c>
      <c r="BL64" s="11">
        <f t="shared" si="29"/>
        <v>1</v>
      </c>
      <c r="BM64">
        <f>IF($C64="","",IFERROR(VLOOKUP($C64,Mar!$B:$Z,20,FALSE),0))</f>
        <v>0</v>
      </c>
      <c r="BN64" s="10">
        <f t="shared" si="30"/>
        <v>1</v>
      </c>
      <c r="BO64" s="6">
        <f>IF($C64="","",IFERROR(VLOOKUP($C64,'Apr &amp; May'!$B:$Z,16,FALSE),0))</f>
        <v>0</v>
      </c>
      <c r="BP64">
        <f>IF($C64="","",IFERROR(VLOOKUP($C64,'Apr &amp; May'!$B:$Z,17,FALSE),0))</f>
        <v>0</v>
      </c>
      <c r="BQ64" s="11">
        <f t="shared" si="31"/>
        <v>0</v>
      </c>
      <c r="BR64">
        <f>IF($C64="","",IFERROR(VLOOKUP($C64,'Apr &amp; May'!$B:$Z,19,FALSE),0))</f>
        <v>0</v>
      </c>
      <c r="BS64" s="11">
        <f t="shared" si="32"/>
        <v>0</v>
      </c>
      <c r="BT64">
        <f>IF($C64="","",IFERROR(VLOOKUP($C64,'Apr &amp; May'!$B:$Z,20,FALSE),0))</f>
        <v>0</v>
      </c>
      <c r="BU64" s="10">
        <f t="shared" si="33"/>
        <v>0</v>
      </c>
      <c r="BV64" s="6">
        <f>IF($C64="","",IFERROR(VLOOKUP($C64,Jun!$B:$Z,16,FALSE),0))</f>
        <v>0</v>
      </c>
      <c r="BW64">
        <f>IF($C64="","",IFERROR(VLOOKUP($C64,Jun!$B:$Z,17,FALSE),0))</f>
        <v>0</v>
      </c>
      <c r="BX64" s="11">
        <f t="shared" si="34"/>
        <v>0</v>
      </c>
      <c r="BY64">
        <f>IF($C64="","",IFERROR(VLOOKUP($C64,Jun!$B:$Z,19,FALSE),0))</f>
        <v>0</v>
      </c>
      <c r="BZ64" s="11">
        <f t="shared" si="35"/>
        <v>0</v>
      </c>
      <c r="CA64">
        <f>IF($C64="","",IFERROR(VLOOKUP($C64,Jun!$B:$Z,20,FALSE),0))</f>
        <v>0</v>
      </c>
      <c r="CB64" s="10">
        <f t="shared" si="36"/>
        <v>0</v>
      </c>
    </row>
    <row r="65" spans="1:80" x14ac:dyDescent="0.3">
      <c r="A65">
        <v>61</v>
      </c>
      <c r="B65" t="str">
        <f>IF(Namelist!A62="","",UPPER(Namelist!A62))</f>
        <v>DARIEN TANG</v>
      </c>
      <c r="C65" t="str">
        <f>IF(Namelist!B62="","",UPPER(Namelist!B62))</f>
        <v>NUSSTU\E0725765</v>
      </c>
      <c r="D65" s="6">
        <f t="shared" si="3"/>
        <v>0</v>
      </c>
      <c r="E65">
        <f t="shared" si="4"/>
        <v>0</v>
      </c>
      <c r="F65" s="11">
        <f t="shared" si="5"/>
        <v>0</v>
      </c>
      <c r="G65">
        <f t="shared" si="6"/>
        <v>0</v>
      </c>
      <c r="H65" s="11">
        <f t="shared" si="7"/>
        <v>0</v>
      </c>
      <c r="I65">
        <f t="shared" si="8"/>
        <v>1</v>
      </c>
      <c r="J65" s="10">
        <f t="shared" si="9"/>
        <v>1</v>
      </c>
      <c r="K65" s="6">
        <f>IF($C65="","",IFERROR(VLOOKUP($C65,Aug!$B:$Z,16,FALSE),0))</f>
        <v>0</v>
      </c>
      <c r="L65">
        <f>IF($C65="","",IFERROR(VLOOKUP($C65,Aug!$B:$Z,17,FALSE),0))</f>
        <v>0</v>
      </c>
      <c r="M65" s="11">
        <f t="shared" si="10"/>
        <v>0</v>
      </c>
      <c r="N65">
        <f>IF($C65="","",IFERROR(VLOOKUP($C65,Aug!$B:$Z,19,FALSE),0))</f>
        <v>0</v>
      </c>
      <c r="O65" s="11">
        <f t="shared" si="11"/>
        <v>0</v>
      </c>
      <c r="P65">
        <f>IF($C65="","",IFERROR(VLOOKUP($C65,Aug!$B:$Z,20,FALSE),0))</f>
        <v>0</v>
      </c>
      <c r="Q65" s="10">
        <f t="shared" si="12"/>
        <v>0</v>
      </c>
      <c r="R65" s="6">
        <f>IF($C65="","",IFERROR(VLOOKUP($C65,Sep!$B:$Z,16,FALSE),0))</f>
        <v>0</v>
      </c>
      <c r="S65">
        <f>IF($C65="","",IFERROR(VLOOKUP($C65,Sep!$B:$Z,17,FALSE),0))</f>
        <v>0</v>
      </c>
      <c r="T65" s="11">
        <f t="shared" si="13"/>
        <v>0</v>
      </c>
      <c r="U65">
        <f>IF($C65="","",IFERROR(VLOOKUP($C65,Sep!$B:$Z,19,FALSE),0))</f>
        <v>0</v>
      </c>
      <c r="V65" s="11">
        <f t="shared" si="14"/>
        <v>0</v>
      </c>
      <c r="W65">
        <f>IF($C65="","",IFERROR(VLOOKUP($C65,Sep!$B:$Z,20,FALSE),0))</f>
        <v>0</v>
      </c>
      <c r="X65" s="10">
        <f t="shared" si="15"/>
        <v>0</v>
      </c>
      <c r="Y65" s="6">
        <f>IF($C65="","",IFERROR(VLOOKUP($C65,'Oct &amp; Nov'!$B:$Z,16,FALSE),0))</f>
        <v>0</v>
      </c>
      <c r="Z65">
        <f>IF($C65="","",IFERROR(VLOOKUP($C65,'Oct &amp; Nov'!$B:$Z,17,FALSE),0))</f>
        <v>0</v>
      </c>
      <c r="AA65" s="11">
        <f t="shared" si="16"/>
        <v>0</v>
      </c>
      <c r="AB65">
        <f>IF($C65="","",IFERROR(VLOOKUP($C65,'Oct &amp; Nov'!$B:$Z,19,FALSE),0))</f>
        <v>0</v>
      </c>
      <c r="AC65" s="11">
        <f t="shared" si="17"/>
        <v>0</v>
      </c>
      <c r="AD65">
        <f>IF($C65="","",IFERROR(VLOOKUP($C65,'Oct &amp; Nov'!$B:$Z,20,FALSE),0))</f>
        <v>0</v>
      </c>
      <c r="AE65" s="10">
        <f t="shared" si="18"/>
        <v>0</v>
      </c>
      <c r="AJ65" s="11"/>
      <c r="AM65" s="6">
        <f>IF($C65="","",IFERROR(VLOOKUP($C65,Dec!$B:$Z,16,FALSE),0))</f>
        <v>0</v>
      </c>
      <c r="AN65">
        <f>IF($C65="","",IFERROR(VLOOKUP($C65,Dec!$B:$Z,17,FALSE),0))</f>
        <v>0</v>
      </c>
      <c r="AO65" s="11">
        <f t="shared" si="19"/>
        <v>0</v>
      </c>
      <c r="AP65">
        <f>IF($C65="","",IFERROR(VLOOKUP($C65,Dec!$B:$Z,19,FALSE),0))</f>
        <v>0</v>
      </c>
      <c r="AQ65" s="11">
        <f t="shared" si="20"/>
        <v>0</v>
      </c>
      <c r="AR65">
        <f>IF($C65="","",IFERROR(VLOOKUP($C65,Dec!$B:$Z,20,FALSE),0))</f>
        <v>0</v>
      </c>
      <c r="AS65" s="10">
        <f t="shared" si="21"/>
        <v>0</v>
      </c>
      <c r="AT65" s="6">
        <f>IF($C65="","",IFERROR(VLOOKUP($C65,Jan!$B:$Z,16,FALSE),0))</f>
        <v>0</v>
      </c>
      <c r="AU65">
        <f>IF($C65="","",IFERROR(VLOOKUP($C65,Jan!$B:$Z,17,FALSE),0))</f>
        <v>0</v>
      </c>
      <c r="AV65" s="11">
        <f t="shared" si="22"/>
        <v>0</v>
      </c>
      <c r="AW65">
        <f>IF($C65="","",IFERROR(VLOOKUP($C65,Jan!$B:$Z,19,FALSE),0))</f>
        <v>0</v>
      </c>
      <c r="AX65" s="11">
        <f t="shared" si="23"/>
        <v>0</v>
      </c>
      <c r="AY65">
        <f>IF($C65="","",IFERROR(VLOOKUP($C65,Jan!$B:$Z,20,FALSE),0))</f>
        <v>0</v>
      </c>
      <c r="AZ65" s="10">
        <f t="shared" si="24"/>
        <v>0</v>
      </c>
      <c r="BA65" s="6">
        <f>IF($C65="","",IFERROR(VLOOKUP($C65,Feb!$B:$Z,16,FALSE),0))</f>
        <v>0</v>
      </c>
      <c r="BB65">
        <f>IF($C65="","",IFERROR(VLOOKUP($C65,Feb!$B:$Z,17,FALSE),0))</f>
        <v>0</v>
      </c>
      <c r="BC65" s="11">
        <f t="shared" si="25"/>
        <v>0</v>
      </c>
      <c r="BD65">
        <f>IF($C65="","",IFERROR(VLOOKUP($C65,Feb!$B:$Z,19,FALSE),0))</f>
        <v>0</v>
      </c>
      <c r="BE65" s="11">
        <f t="shared" si="26"/>
        <v>0</v>
      </c>
      <c r="BF65">
        <f>IF($C65="","",IFERROR(VLOOKUP($C65,Feb!$B:$Z,20,FALSE),0))</f>
        <v>0</v>
      </c>
      <c r="BG65" s="10">
        <f t="shared" si="27"/>
        <v>0</v>
      </c>
      <c r="BH65" s="6">
        <f>IF($C65="","",IFERROR(VLOOKUP($C65,Mar!$B:$Z,16,FALSE),0))</f>
        <v>0</v>
      </c>
      <c r="BI65">
        <f>IF($C65="","",IFERROR(VLOOKUP($C65,Mar!$B:$Z,17,FALSE),0))</f>
        <v>0</v>
      </c>
      <c r="BJ65" s="11">
        <f t="shared" si="28"/>
        <v>0</v>
      </c>
      <c r="BK65">
        <f>IF($C65="","",IFERROR(VLOOKUP($C65,Mar!$B:$Z,19,FALSE),0))</f>
        <v>0</v>
      </c>
      <c r="BL65" s="11">
        <f t="shared" si="29"/>
        <v>0</v>
      </c>
      <c r="BM65">
        <f>IF($C65="","",IFERROR(VLOOKUP($C65,Mar!$B:$Z,20,FALSE),0))</f>
        <v>1</v>
      </c>
      <c r="BN65" s="10">
        <f t="shared" si="30"/>
        <v>1</v>
      </c>
      <c r="BO65" s="6">
        <f>IF($C65="","",IFERROR(VLOOKUP($C65,'Apr &amp; May'!$B:$Z,16,FALSE),0))</f>
        <v>0</v>
      </c>
      <c r="BP65">
        <f>IF($C65="","",IFERROR(VLOOKUP($C65,'Apr &amp; May'!$B:$Z,17,FALSE),0))</f>
        <v>0</v>
      </c>
      <c r="BQ65" s="11">
        <f t="shared" si="31"/>
        <v>0</v>
      </c>
      <c r="BR65">
        <f>IF($C65="","",IFERROR(VLOOKUP($C65,'Apr &amp; May'!$B:$Z,19,FALSE),0))</f>
        <v>0</v>
      </c>
      <c r="BS65" s="11">
        <f t="shared" si="32"/>
        <v>0</v>
      </c>
      <c r="BT65">
        <f>IF($C65="","",IFERROR(VLOOKUP($C65,'Apr &amp; May'!$B:$Z,20,FALSE),0))</f>
        <v>0</v>
      </c>
      <c r="BU65" s="10">
        <f t="shared" si="33"/>
        <v>0</v>
      </c>
      <c r="BV65" s="6">
        <f>IF($C65="","",IFERROR(VLOOKUP($C65,Jun!$B:$Z,16,FALSE),0))</f>
        <v>0</v>
      </c>
      <c r="BW65">
        <f>IF($C65="","",IFERROR(VLOOKUP($C65,Jun!$B:$Z,17,FALSE),0))</f>
        <v>0</v>
      </c>
      <c r="BX65" s="11">
        <f t="shared" si="34"/>
        <v>0</v>
      </c>
      <c r="BY65">
        <f>IF($C65="","",IFERROR(VLOOKUP($C65,Jun!$B:$Z,19,FALSE),0))</f>
        <v>0</v>
      </c>
      <c r="BZ65" s="11">
        <f t="shared" si="35"/>
        <v>0</v>
      </c>
      <c r="CA65">
        <f>IF($C65="","",IFERROR(VLOOKUP($C65,Jun!$B:$Z,20,FALSE),0))</f>
        <v>0</v>
      </c>
      <c r="CB65" s="10">
        <f t="shared" si="36"/>
        <v>0</v>
      </c>
    </row>
    <row r="66" spans="1:80" x14ac:dyDescent="0.3">
      <c r="A66">
        <v>62</v>
      </c>
      <c r="B66" t="str">
        <f>IF(Namelist!A63="","",UPPER(Namelist!A63))</f>
        <v>DARRELL TEO</v>
      </c>
      <c r="C66" t="str">
        <f>IF(Namelist!B63="","",UPPER(Namelist!B63))</f>
        <v>NUSSTU\E0942560</v>
      </c>
      <c r="D66" s="6">
        <f t="shared" si="3"/>
        <v>3</v>
      </c>
      <c r="E66">
        <f t="shared" si="4"/>
        <v>2</v>
      </c>
      <c r="F66" s="11">
        <f t="shared" si="5"/>
        <v>5</v>
      </c>
      <c r="G66">
        <f t="shared" si="6"/>
        <v>0</v>
      </c>
      <c r="H66" s="11">
        <f t="shared" si="7"/>
        <v>5</v>
      </c>
      <c r="I66">
        <f t="shared" si="8"/>
        <v>8</v>
      </c>
      <c r="J66" s="10">
        <f t="shared" si="9"/>
        <v>13</v>
      </c>
      <c r="K66" s="6">
        <f>IF($C66="","",IFERROR(VLOOKUP($C66,Aug!$B:$Z,16,FALSE),0))</f>
        <v>2</v>
      </c>
      <c r="L66">
        <f>IF($C66="","",IFERROR(VLOOKUP($C66,Aug!$B:$Z,17,FALSE),0))</f>
        <v>1</v>
      </c>
      <c r="M66" s="11">
        <f t="shared" si="10"/>
        <v>3</v>
      </c>
      <c r="N66">
        <f>IF($C66="","",IFERROR(VLOOKUP($C66,Aug!$B:$Z,19,FALSE),0))</f>
        <v>0</v>
      </c>
      <c r="O66" s="11">
        <f t="shared" si="11"/>
        <v>3</v>
      </c>
      <c r="P66">
        <f>IF($C66="","",IFERROR(VLOOKUP($C66,Aug!$B:$Z,20,FALSE),0))</f>
        <v>1</v>
      </c>
      <c r="Q66" s="10">
        <f t="shared" si="12"/>
        <v>4</v>
      </c>
      <c r="R66" s="6">
        <f>IF($C66="","",IFERROR(VLOOKUP($C66,Sep!$B:$Z,16,FALSE),0))</f>
        <v>0</v>
      </c>
      <c r="S66">
        <f>IF($C66="","",IFERROR(VLOOKUP($C66,Sep!$B:$Z,17,FALSE),0))</f>
        <v>1</v>
      </c>
      <c r="T66" s="11">
        <f t="shared" si="13"/>
        <v>1</v>
      </c>
      <c r="U66">
        <f>IF($C66="","",IFERROR(VLOOKUP($C66,Sep!$B:$Z,19,FALSE),0))</f>
        <v>0</v>
      </c>
      <c r="V66" s="11">
        <f t="shared" si="14"/>
        <v>1</v>
      </c>
      <c r="W66">
        <f>IF($C66="","",IFERROR(VLOOKUP($C66,Sep!$B:$Z,20,FALSE),0))</f>
        <v>1</v>
      </c>
      <c r="X66" s="10">
        <f t="shared" si="15"/>
        <v>2</v>
      </c>
      <c r="Y66" s="6">
        <f>IF($C66="","",IFERROR(VLOOKUP($C66,'Oct &amp; Nov'!$B:$Z,16,FALSE),0))</f>
        <v>0</v>
      </c>
      <c r="Z66">
        <f>IF($C66="","",IFERROR(VLOOKUP($C66,'Oct &amp; Nov'!$B:$Z,17,FALSE),0))</f>
        <v>0</v>
      </c>
      <c r="AA66" s="11">
        <f t="shared" si="16"/>
        <v>0</v>
      </c>
      <c r="AB66">
        <f>IF($C66="","",IFERROR(VLOOKUP($C66,'Oct &amp; Nov'!$B:$Z,19,FALSE),0))</f>
        <v>0</v>
      </c>
      <c r="AC66" s="11">
        <f t="shared" si="17"/>
        <v>0</v>
      </c>
      <c r="AD66">
        <f>IF($C66="","",IFERROR(VLOOKUP($C66,'Oct &amp; Nov'!$B:$Z,20,FALSE),0))</f>
        <v>3</v>
      </c>
      <c r="AE66" s="10">
        <f t="shared" si="18"/>
        <v>3</v>
      </c>
      <c r="AJ66" s="11"/>
      <c r="AM66" s="6">
        <f>IF($C66="","",IFERROR(VLOOKUP($C66,Dec!$B:$Z,16,FALSE),0))</f>
        <v>0</v>
      </c>
      <c r="AN66">
        <f>IF($C66="","",IFERROR(VLOOKUP($C66,Dec!$B:$Z,17,FALSE),0))</f>
        <v>0</v>
      </c>
      <c r="AO66" s="11">
        <f t="shared" si="19"/>
        <v>0</v>
      </c>
      <c r="AP66">
        <f>IF($C66="","",IFERROR(VLOOKUP($C66,Dec!$B:$Z,19,FALSE),0))</f>
        <v>0</v>
      </c>
      <c r="AQ66" s="11">
        <f t="shared" si="20"/>
        <v>0</v>
      </c>
      <c r="AR66">
        <f>IF($C66="","",IFERROR(VLOOKUP($C66,Dec!$B:$Z,20,FALSE),0))</f>
        <v>0</v>
      </c>
      <c r="AS66" s="10">
        <f t="shared" si="21"/>
        <v>0</v>
      </c>
      <c r="AT66" s="6">
        <f>IF($C66="","",IFERROR(VLOOKUP($C66,Jan!$B:$Z,16,FALSE),0))</f>
        <v>0</v>
      </c>
      <c r="AU66">
        <f>IF($C66="","",IFERROR(VLOOKUP($C66,Jan!$B:$Z,17,FALSE),0))</f>
        <v>0</v>
      </c>
      <c r="AV66" s="11">
        <f t="shared" si="22"/>
        <v>0</v>
      </c>
      <c r="AW66">
        <f>IF($C66="","",IFERROR(VLOOKUP($C66,Jan!$B:$Z,19,FALSE),0))</f>
        <v>0</v>
      </c>
      <c r="AX66" s="11">
        <f t="shared" si="23"/>
        <v>0</v>
      </c>
      <c r="AY66">
        <f>IF($C66="","",IFERROR(VLOOKUP($C66,Jan!$B:$Z,20,FALSE),0))</f>
        <v>0</v>
      </c>
      <c r="AZ66" s="10">
        <f t="shared" si="24"/>
        <v>0</v>
      </c>
      <c r="BA66" s="6">
        <f>IF($C66="","",IFERROR(VLOOKUP($C66,Feb!$B:$Z,16,FALSE),0))</f>
        <v>0</v>
      </c>
      <c r="BB66">
        <f>IF($C66="","",IFERROR(VLOOKUP($C66,Feb!$B:$Z,17,FALSE),0))</f>
        <v>0</v>
      </c>
      <c r="BC66" s="11">
        <f t="shared" si="25"/>
        <v>0</v>
      </c>
      <c r="BD66">
        <f>IF($C66="","",IFERROR(VLOOKUP($C66,Feb!$B:$Z,19,FALSE),0))</f>
        <v>0</v>
      </c>
      <c r="BE66" s="11">
        <f t="shared" si="26"/>
        <v>0</v>
      </c>
      <c r="BF66">
        <f>IF($C66="","",IFERROR(VLOOKUP($C66,Feb!$B:$Z,20,FALSE),0))</f>
        <v>0</v>
      </c>
      <c r="BG66" s="10">
        <f t="shared" si="27"/>
        <v>0</v>
      </c>
      <c r="BH66" s="6">
        <f>IF($C66="","",IFERROR(VLOOKUP($C66,Mar!$B:$Z,16,FALSE),0))</f>
        <v>1</v>
      </c>
      <c r="BI66">
        <f>IF($C66="","",IFERROR(VLOOKUP($C66,Mar!$B:$Z,17,FALSE),0))</f>
        <v>0</v>
      </c>
      <c r="BJ66" s="11">
        <f t="shared" si="28"/>
        <v>1</v>
      </c>
      <c r="BK66">
        <f>IF($C66="","",IFERROR(VLOOKUP($C66,Mar!$B:$Z,19,FALSE),0))</f>
        <v>0</v>
      </c>
      <c r="BL66" s="11">
        <f t="shared" si="29"/>
        <v>1</v>
      </c>
      <c r="BM66">
        <f>IF($C66="","",IFERROR(VLOOKUP($C66,Mar!$B:$Z,20,FALSE),0))</f>
        <v>3</v>
      </c>
      <c r="BN66" s="10">
        <f t="shared" si="30"/>
        <v>4</v>
      </c>
      <c r="BO66" s="6">
        <f>IF($C66="","",IFERROR(VLOOKUP($C66,'Apr &amp; May'!$B:$Z,16,FALSE),0))</f>
        <v>0</v>
      </c>
      <c r="BP66">
        <f>IF($C66="","",IFERROR(VLOOKUP($C66,'Apr &amp; May'!$B:$Z,17,FALSE),0))</f>
        <v>0</v>
      </c>
      <c r="BQ66" s="11">
        <f t="shared" si="31"/>
        <v>0</v>
      </c>
      <c r="BR66">
        <f>IF($C66="","",IFERROR(VLOOKUP($C66,'Apr &amp; May'!$B:$Z,19,FALSE),0))</f>
        <v>0</v>
      </c>
      <c r="BS66" s="11">
        <f t="shared" si="32"/>
        <v>0</v>
      </c>
      <c r="BT66">
        <f>IF($C66="","",IFERROR(VLOOKUP($C66,'Apr &amp; May'!$B:$Z,20,FALSE),0))</f>
        <v>0</v>
      </c>
      <c r="BU66" s="10">
        <f t="shared" si="33"/>
        <v>0</v>
      </c>
      <c r="BV66" s="6">
        <f>IF($C66="","",IFERROR(VLOOKUP($C66,Jun!$B:$Z,16,FALSE),0))</f>
        <v>0</v>
      </c>
      <c r="BW66">
        <f>IF($C66="","",IFERROR(VLOOKUP($C66,Jun!$B:$Z,17,FALSE),0))</f>
        <v>0</v>
      </c>
      <c r="BX66" s="11">
        <f t="shared" si="34"/>
        <v>0</v>
      </c>
      <c r="BY66">
        <f>IF($C66="","",IFERROR(VLOOKUP($C66,Jun!$B:$Z,19,FALSE),0))</f>
        <v>0</v>
      </c>
      <c r="BZ66" s="11">
        <f t="shared" si="35"/>
        <v>0</v>
      </c>
      <c r="CA66">
        <f>IF($C66="","",IFERROR(VLOOKUP($C66,Jun!$B:$Z,20,FALSE),0))</f>
        <v>0</v>
      </c>
      <c r="CB66" s="10">
        <f t="shared" si="36"/>
        <v>0</v>
      </c>
    </row>
    <row r="67" spans="1:80" x14ac:dyDescent="0.3">
      <c r="A67">
        <v>63</v>
      </c>
      <c r="B67" t="str">
        <f>IF(Namelist!A64="","",UPPER(Namelist!A64))</f>
        <v>DARRICK YAP</v>
      </c>
      <c r="C67" t="str">
        <f>IF(Namelist!B64="","",UPPER(Namelist!B64))</f>
        <v>NUSSTU\E0543947</v>
      </c>
      <c r="D67" s="6">
        <f t="shared" si="3"/>
        <v>1</v>
      </c>
      <c r="E67">
        <f t="shared" si="4"/>
        <v>0</v>
      </c>
      <c r="F67" s="11">
        <f t="shared" si="5"/>
        <v>1</v>
      </c>
      <c r="G67">
        <f t="shared" si="6"/>
        <v>0</v>
      </c>
      <c r="H67" s="11">
        <f t="shared" si="7"/>
        <v>1</v>
      </c>
      <c r="I67">
        <f t="shared" si="8"/>
        <v>0</v>
      </c>
      <c r="J67" s="10">
        <f t="shared" si="9"/>
        <v>1</v>
      </c>
      <c r="K67" s="6">
        <f>IF($C67="","",IFERROR(VLOOKUP($C67,Aug!$B:$Z,16,FALSE),0))</f>
        <v>0</v>
      </c>
      <c r="L67">
        <f>IF($C67="","",IFERROR(VLOOKUP($C67,Aug!$B:$Z,17,FALSE),0))</f>
        <v>0</v>
      </c>
      <c r="M67" s="11">
        <f t="shared" si="10"/>
        <v>0</v>
      </c>
      <c r="N67">
        <f>IF($C67="","",IFERROR(VLOOKUP($C67,Aug!$B:$Z,19,FALSE),0))</f>
        <v>0</v>
      </c>
      <c r="O67" s="11">
        <f t="shared" si="11"/>
        <v>0</v>
      </c>
      <c r="P67">
        <f>IF($C67="","",IFERROR(VLOOKUP($C67,Aug!$B:$Z,20,FALSE),0))</f>
        <v>0</v>
      </c>
      <c r="Q67" s="10">
        <f t="shared" si="12"/>
        <v>0</v>
      </c>
      <c r="R67" s="6">
        <f>IF($C67="","",IFERROR(VLOOKUP($C67,Sep!$B:$Z,16,FALSE),0))</f>
        <v>0</v>
      </c>
      <c r="S67">
        <f>IF($C67="","",IFERROR(VLOOKUP($C67,Sep!$B:$Z,17,FALSE),0))</f>
        <v>0</v>
      </c>
      <c r="T67" s="11">
        <f t="shared" si="13"/>
        <v>0</v>
      </c>
      <c r="U67">
        <f>IF($C67="","",IFERROR(VLOOKUP($C67,Sep!$B:$Z,19,FALSE),0))</f>
        <v>0</v>
      </c>
      <c r="V67" s="11">
        <f t="shared" si="14"/>
        <v>0</v>
      </c>
      <c r="W67">
        <f>IF($C67="","",IFERROR(VLOOKUP($C67,Sep!$B:$Z,20,FALSE),0))</f>
        <v>0</v>
      </c>
      <c r="X67" s="10">
        <f t="shared" si="15"/>
        <v>0</v>
      </c>
      <c r="Y67" s="6">
        <f>IF($C67="","",IFERROR(VLOOKUP($C67,'Oct &amp; Nov'!$B:$Z,16,FALSE),0))</f>
        <v>0</v>
      </c>
      <c r="Z67">
        <f>IF($C67="","",IFERROR(VLOOKUP($C67,'Oct &amp; Nov'!$B:$Z,17,FALSE),0))</f>
        <v>0</v>
      </c>
      <c r="AA67" s="11">
        <f t="shared" si="16"/>
        <v>0</v>
      </c>
      <c r="AB67">
        <f>IF($C67="","",IFERROR(VLOOKUP($C67,'Oct &amp; Nov'!$B:$Z,19,FALSE),0))</f>
        <v>0</v>
      </c>
      <c r="AC67" s="11">
        <f t="shared" si="17"/>
        <v>0</v>
      </c>
      <c r="AD67">
        <f>IF($C67="","",IFERROR(VLOOKUP($C67,'Oct &amp; Nov'!$B:$Z,20,FALSE),0))</f>
        <v>0</v>
      </c>
      <c r="AE67" s="10">
        <f t="shared" si="18"/>
        <v>0</v>
      </c>
      <c r="AJ67" s="11"/>
      <c r="AM67" s="6">
        <f>IF($C67="","",IFERROR(VLOOKUP($C67,Dec!$B:$Z,16,FALSE),0))</f>
        <v>0</v>
      </c>
      <c r="AN67">
        <f>IF($C67="","",IFERROR(VLOOKUP($C67,Dec!$B:$Z,17,FALSE),0))</f>
        <v>0</v>
      </c>
      <c r="AO67" s="11">
        <f t="shared" si="19"/>
        <v>0</v>
      </c>
      <c r="AP67">
        <f>IF($C67="","",IFERROR(VLOOKUP($C67,Dec!$B:$Z,19,FALSE),0))</f>
        <v>0</v>
      </c>
      <c r="AQ67" s="11">
        <f t="shared" si="20"/>
        <v>0</v>
      </c>
      <c r="AR67">
        <f>IF($C67="","",IFERROR(VLOOKUP($C67,Dec!$B:$Z,20,FALSE),0))</f>
        <v>0</v>
      </c>
      <c r="AS67" s="10">
        <f t="shared" si="21"/>
        <v>0</v>
      </c>
      <c r="AT67" s="6">
        <f>IF($C67="","",IFERROR(VLOOKUP($C67,Jan!$B:$Z,16,FALSE),0))</f>
        <v>0</v>
      </c>
      <c r="AU67">
        <f>IF($C67="","",IFERROR(VLOOKUP($C67,Jan!$B:$Z,17,FALSE),0))</f>
        <v>0</v>
      </c>
      <c r="AV67" s="11">
        <f t="shared" si="22"/>
        <v>0</v>
      </c>
      <c r="AW67">
        <f>IF($C67="","",IFERROR(VLOOKUP($C67,Jan!$B:$Z,19,FALSE),0))</f>
        <v>0</v>
      </c>
      <c r="AX67" s="11">
        <f t="shared" si="23"/>
        <v>0</v>
      </c>
      <c r="AY67">
        <f>IF($C67="","",IFERROR(VLOOKUP($C67,Jan!$B:$Z,20,FALSE),0))</f>
        <v>0</v>
      </c>
      <c r="AZ67" s="10">
        <f t="shared" si="24"/>
        <v>0</v>
      </c>
      <c r="BA67" s="6">
        <f>IF($C67="","",IFERROR(VLOOKUP($C67,Feb!$B:$Z,16,FALSE),0))</f>
        <v>1</v>
      </c>
      <c r="BB67">
        <f>IF($C67="","",IFERROR(VLOOKUP($C67,Feb!$B:$Z,17,FALSE),0))</f>
        <v>0</v>
      </c>
      <c r="BC67" s="11">
        <f t="shared" si="25"/>
        <v>1</v>
      </c>
      <c r="BD67">
        <f>IF($C67="","",IFERROR(VLOOKUP($C67,Feb!$B:$Z,19,FALSE),0))</f>
        <v>0</v>
      </c>
      <c r="BE67" s="11">
        <f t="shared" si="26"/>
        <v>1</v>
      </c>
      <c r="BF67">
        <f>IF($C67="","",IFERROR(VLOOKUP($C67,Feb!$B:$Z,20,FALSE),0))</f>
        <v>0</v>
      </c>
      <c r="BG67" s="10">
        <f t="shared" si="27"/>
        <v>1</v>
      </c>
      <c r="BH67" s="6">
        <f>IF($C67="","",IFERROR(VLOOKUP($C67,Mar!$B:$Z,16,FALSE),0))</f>
        <v>0</v>
      </c>
      <c r="BI67">
        <f>IF($C67="","",IFERROR(VLOOKUP($C67,Mar!$B:$Z,17,FALSE),0))</f>
        <v>0</v>
      </c>
      <c r="BJ67" s="11">
        <f t="shared" si="28"/>
        <v>0</v>
      </c>
      <c r="BK67">
        <f>IF($C67="","",IFERROR(VLOOKUP($C67,Mar!$B:$Z,19,FALSE),0))</f>
        <v>0</v>
      </c>
      <c r="BL67" s="11">
        <f t="shared" si="29"/>
        <v>0</v>
      </c>
      <c r="BM67">
        <f>IF($C67="","",IFERROR(VLOOKUP($C67,Mar!$B:$Z,20,FALSE),0))</f>
        <v>0</v>
      </c>
      <c r="BN67" s="10">
        <f t="shared" si="30"/>
        <v>0</v>
      </c>
      <c r="BO67" s="6">
        <f>IF($C67="","",IFERROR(VLOOKUP($C67,'Apr &amp; May'!$B:$Z,16,FALSE),0))</f>
        <v>0</v>
      </c>
      <c r="BP67">
        <f>IF($C67="","",IFERROR(VLOOKUP($C67,'Apr &amp; May'!$B:$Z,17,FALSE),0))</f>
        <v>0</v>
      </c>
      <c r="BQ67" s="11">
        <f t="shared" si="31"/>
        <v>0</v>
      </c>
      <c r="BR67">
        <f>IF($C67="","",IFERROR(VLOOKUP($C67,'Apr &amp; May'!$B:$Z,19,FALSE),0))</f>
        <v>0</v>
      </c>
      <c r="BS67" s="11">
        <f t="shared" si="32"/>
        <v>0</v>
      </c>
      <c r="BT67">
        <f>IF($C67="","",IFERROR(VLOOKUP($C67,'Apr &amp; May'!$B:$Z,20,FALSE),0))</f>
        <v>0</v>
      </c>
      <c r="BU67" s="10">
        <f t="shared" si="33"/>
        <v>0</v>
      </c>
      <c r="BV67" s="6">
        <f>IF($C67="","",IFERROR(VLOOKUP($C67,Jun!$B:$Z,16,FALSE),0))</f>
        <v>0</v>
      </c>
      <c r="BW67">
        <f>IF($C67="","",IFERROR(VLOOKUP($C67,Jun!$B:$Z,17,FALSE),0))</f>
        <v>0</v>
      </c>
      <c r="BX67" s="11">
        <f t="shared" si="34"/>
        <v>0</v>
      </c>
      <c r="BY67">
        <f>IF($C67="","",IFERROR(VLOOKUP($C67,Jun!$B:$Z,19,FALSE),0))</f>
        <v>0</v>
      </c>
      <c r="BZ67" s="11">
        <f t="shared" si="35"/>
        <v>0</v>
      </c>
      <c r="CA67">
        <f>IF($C67="","",IFERROR(VLOOKUP($C67,Jun!$B:$Z,20,FALSE),0))</f>
        <v>0</v>
      </c>
      <c r="CB67" s="10">
        <f t="shared" si="36"/>
        <v>0</v>
      </c>
    </row>
    <row r="68" spans="1:80" x14ac:dyDescent="0.3">
      <c r="A68">
        <v>64</v>
      </c>
      <c r="B68" t="str">
        <f>IF(Namelist!A65="","",UPPER(Namelist!A65))</f>
        <v>DARYL BAO HONG YAP</v>
      </c>
      <c r="C68" t="str">
        <f>IF(Namelist!B65="","",UPPER(Namelist!B65))</f>
        <v>NUSSTU\E0177265</v>
      </c>
      <c r="D68" s="6">
        <f t="shared" si="3"/>
        <v>0</v>
      </c>
      <c r="E68">
        <f t="shared" si="4"/>
        <v>0</v>
      </c>
      <c r="F68" s="11">
        <f t="shared" si="5"/>
        <v>0</v>
      </c>
      <c r="G68">
        <f t="shared" si="6"/>
        <v>0</v>
      </c>
      <c r="H68" s="11">
        <f t="shared" si="7"/>
        <v>0</v>
      </c>
      <c r="I68">
        <f t="shared" si="8"/>
        <v>0</v>
      </c>
      <c r="J68" s="10">
        <f t="shared" si="9"/>
        <v>0</v>
      </c>
      <c r="K68" s="6">
        <f>IF($C68="","",IFERROR(VLOOKUP($C68,Aug!$B:$Z,16,FALSE),0))</f>
        <v>0</v>
      </c>
      <c r="L68">
        <f>IF($C68="","",IFERROR(VLOOKUP($C68,Aug!$B:$Z,17,FALSE),0))</f>
        <v>0</v>
      </c>
      <c r="M68" s="11">
        <f t="shared" si="10"/>
        <v>0</v>
      </c>
      <c r="N68">
        <f>IF($C68="","",IFERROR(VLOOKUP($C68,Aug!$B:$Z,19,FALSE),0))</f>
        <v>0</v>
      </c>
      <c r="O68" s="11">
        <f t="shared" si="11"/>
        <v>0</v>
      </c>
      <c r="P68">
        <f>IF($C68="","",IFERROR(VLOOKUP($C68,Aug!$B:$Z,20,FALSE),0))</f>
        <v>0</v>
      </c>
      <c r="Q68" s="10">
        <f t="shared" si="12"/>
        <v>0</v>
      </c>
      <c r="R68" s="6">
        <f>IF($C68="","",IFERROR(VLOOKUP($C68,Sep!$B:$Z,16,FALSE),0))</f>
        <v>0</v>
      </c>
      <c r="S68">
        <f>IF($C68="","",IFERROR(VLOOKUP($C68,Sep!$B:$Z,17,FALSE),0))</f>
        <v>0</v>
      </c>
      <c r="T68" s="11">
        <f t="shared" si="13"/>
        <v>0</v>
      </c>
      <c r="U68">
        <f>IF($C68="","",IFERROR(VLOOKUP($C68,Sep!$B:$Z,19,FALSE),0))</f>
        <v>0</v>
      </c>
      <c r="V68" s="11">
        <f t="shared" si="14"/>
        <v>0</v>
      </c>
      <c r="W68">
        <f>IF($C68="","",IFERROR(VLOOKUP($C68,Sep!$B:$Z,20,FALSE),0))</f>
        <v>0</v>
      </c>
      <c r="X68" s="10">
        <f t="shared" si="15"/>
        <v>0</v>
      </c>
      <c r="Y68" s="6">
        <f>IF($C68="","",IFERROR(VLOOKUP($C68,'Oct &amp; Nov'!$B:$Z,16,FALSE),0))</f>
        <v>0</v>
      </c>
      <c r="Z68">
        <f>IF($C68="","",IFERROR(VLOOKUP($C68,'Oct &amp; Nov'!$B:$Z,17,FALSE),0))</f>
        <v>0</v>
      </c>
      <c r="AA68" s="11">
        <f t="shared" si="16"/>
        <v>0</v>
      </c>
      <c r="AB68">
        <f>IF($C68="","",IFERROR(VLOOKUP($C68,'Oct &amp; Nov'!$B:$Z,19,FALSE),0))</f>
        <v>0</v>
      </c>
      <c r="AC68" s="11">
        <f t="shared" si="17"/>
        <v>0</v>
      </c>
      <c r="AD68">
        <f>IF($C68="","",IFERROR(VLOOKUP($C68,'Oct &amp; Nov'!$B:$Z,20,FALSE),0))</f>
        <v>0</v>
      </c>
      <c r="AE68" s="10">
        <f t="shared" si="18"/>
        <v>0</v>
      </c>
      <c r="AJ68" s="11"/>
      <c r="AM68" s="6">
        <f>IF($C68="","",IFERROR(VLOOKUP($C68,Dec!$B:$Z,16,FALSE),0))</f>
        <v>0</v>
      </c>
      <c r="AN68">
        <f>IF($C68="","",IFERROR(VLOOKUP($C68,Dec!$B:$Z,17,FALSE),0))</f>
        <v>0</v>
      </c>
      <c r="AO68" s="11">
        <f t="shared" si="19"/>
        <v>0</v>
      </c>
      <c r="AP68">
        <f>IF($C68="","",IFERROR(VLOOKUP($C68,Dec!$B:$Z,19,FALSE),0))</f>
        <v>0</v>
      </c>
      <c r="AQ68" s="11">
        <f t="shared" si="20"/>
        <v>0</v>
      </c>
      <c r="AR68">
        <f>IF($C68="","",IFERROR(VLOOKUP($C68,Dec!$B:$Z,20,FALSE),0))</f>
        <v>0</v>
      </c>
      <c r="AS68" s="10">
        <f t="shared" si="21"/>
        <v>0</v>
      </c>
      <c r="AT68" s="6">
        <f>IF($C68="","",IFERROR(VLOOKUP($C68,Jan!$B:$Z,16,FALSE),0))</f>
        <v>0</v>
      </c>
      <c r="AU68">
        <f>IF($C68="","",IFERROR(VLOOKUP($C68,Jan!$B:$Z,17,FALSE),0))</f>
        <v>0</v>
      </c>
      <c r="AV68" s="11">
        <f t="shared" si="22"/>
        <v>0</v>
      </c>
      <c r="AW68">
        <f>IF($C68="","",IFERROR(VLOOKUP($C68,Jan!$B:$Z,19,FALSE),0))</f>
        <v>0</v>
      </c>
      <c r="AX68" s="11">
        <f t="shared" si="23"/>
        <v>0</v>
      </c>
      <c r="AY68">
        <f>IF($C68="","",IFERROR(VLOOKUP($C68,Jan!$B:$Z,20,FALSE),0))</f>
        <v>0</v>
      </c>
      <c r="AZ68" s="10">
        <f t="shared" si="24"/>
        <v>0</v>
      </c>
      <c r="BA68" s="6">
        <f>IF($C68="","",IFERROR(VLOOKUP($C68,Feb!$B:$Z,16,FALSE),0))</f>
        <v>0</v>
      </c>
      <c r="BB68">
        <f>IF($C68="","",IFERROR(VLOOKUP($C68,Feb!$B:$Z,17,FALSE),0))</f>
        <v>0</v>
      </c>
      <c r="BC68" s="11">
        <f t="shared" si="25"/>
        <v>0</v>
      </c>
      <c r="BD68">
        <f>IF($C68="","",IFERROR(VLOOKUP($C68,Feb!$B:$Z,19,FALSE),0))</f>
        <v>0</v>
      </c>
      <c r="BE68" s="11">
        <f t="shared" si="26"/>
        <v>0</v>
      </c>
      <c r="BF68">
        <f>IF($C68="","",IFERROR(VLOOKUP($C68,Feb!$B:$Z,20,FALSE),0))</f>
        <v>0</v>
      </c>
      <c r="BG68" s="10">
        <f t="shared" si="27"/>
        <v>0</v>
      </c>
      <c r="BH68" s="6">
        <f>IF($C68="","",IFERROR(VLOOKUP($C68,Mar!$B:$Z,16,FALSE),0))</f>
        <v>0</v>
      </c>
      <c r="BI68">
        <f>IF($C68="","",IFERROR(VLOOKUP($C68,Mar!$B:$Z,17,FALSE),0))</f>
        <v>0</v>
      </c>
      <c r="BJ68" s="11">
        <f t="shared" si="28"/>
        <v>0</v>
      </c>
      <c r="BK68">
        <f>IF($C68="","",IFERROR(VLOOKUP($C68,Mar!$B:$Z,19,FALSE),0))</f>
        <v>0</v>
      </c>
      <c r="BL68" s="11">
        <f t="shared" si="29"/>
        <v>0</v>
      </c>
      <c r="BM68">
        <f>IF($C68="","",IFERROR(VLOOKUP($C68,Mar!$B:$Z,20,FALSE),0))</f>
        <v>0</v>
      </c>
      <c r="BN68" s="10">
        <f t="shared" si="30"/>
        <v>0</v>
      </c>
      <c r="BO68" s="6">
        <f>IF($C68="","",IFERROR(VLOOKUP($C68,'Apr &amp; May'!$B:$Z,16,FALSE),0))</f>
        <v>0</v>
      </c>
      <c r="BP68">
        <f>IF($C68="","",IFERROR(VLOOKUP($C68,'Apr &amp; May'!$B:$Z,17,FALSE),0))</f>
        <v>0</v>
      </c>
      <c r="BQ68" s="11">
        <f t="shared" si="31"/>
        <v>0</v>
      </c>
      <c r="BR68">
        <f>IF($C68="","",IFERROR(VLOOKUP($C68,'Apr &amp; May'!$B:$Z,19,FALSE),0))</f>
        <v>0</v>
      </c>
      <c r="BS68" s="11">
        <f t="shared" si="32"/>
        <v>0</v>
      </c>
      <c r="BT68">
        <f>IF($C68="","",IFERROR(VLOOKUP($C68,'Apr &amp; May'!$B:$Z,20,FALSE),0))</f>
        <v>0</v>
      </c>
      <c r="BU68" s="10">
        <f t="shared" si="33"/>
        <v>0</v>
      </c>
      <c r="BV68" s="6">
        <f>IF($C68="","",IFERROR(VLOOKUP($C68,Jun!$B:$Z,16,FALSE),0))</f>
        <v>0</v>
      </c>
      <c r="BW68">
        <f>IF($C68="","",IFERROR(VLOOKUP($C68,Jun!$B:$Z,17,FALSE),0))</f>
        <v>0</v>
      </c>
      <c r="BX68" s="11">
        <f t="shared" si="34"/>
        <v>0</v>
      </c>
      <c r="BY68">
        <f>IF($C68="","",IFERROR(VLOOKUP($C68,Jun!$B:$Z,19,FALSE),0))</f>
        <v>0</v>
      </c>
      <c r="BZ68" s="11">
        <f t="shared" si="35"/>
        <v>0</v>
      </c>
      <c r="CA68">
        <f>IF($C68="","",IFERROR(VLOOKUP($C68,Jun!$B:$Z,20,FALSE),0))</f>
        <v>0</v>
      </c>
      <c r="CB68" s="10">
        <f t="shared" si="36"/>
        <v>0</v>
      </c>
    </row>
    <row r="69" spans="1:80" x14ac:dyDescent="0.3">
      <c r="A69">
        <v>65</v>
      </c>
      <c r="B69" t="str">
        <f>IF(Namelist!A66="","",UPPER(Namelist!A66))</f>
        <v>DAVID HEDQVIST</v>
      </c>
      <c r="C69" t="str">
        <f>IF(Namelist!B66="","",UPPER(Namelist!B66))</f>
        <v>NUSSTU\E0978360</v>
      </c>
      <c r="D69" s="6">
        <f t="shared" ref="D69:D132" si="37">IF($C69&lt;&gt;"",SUM(K69,R69,Y69,AF69,AM69,AT69,BA69,BH69,BO69,BV69),"")</f>
        <v>6</v>
      </c>
      <c r="E69">
        <f t="shared" ref="E69:E132" si="38">IF($C69&lt;&gt;"",SUM(L69,S69,Z69,AG69,AN69,AU69,BB69,BI69,BP69,BW69),"")</f>
        <v>0</v>
      </c>
      <c r="F69" s="11">
        <f t="shared" ref="F69:F132" si="39">IF($C69&lt;&gt;"",D69+E69,"")</f>
        <v>6</v>
      </c>
      <c r="G69">
        <f t="shared" ref="G69:G132" si="40">IF($C69&lt;&gt;"",SUM(N69,U69,AB69,AI69,AP69,AW69,BD69,BK69,BR69,BY69),"")</f>
        <v>0</v>
      </c>
      <c r="H69" s="11">
        <f t="shared" ref="H69:H132" si="41">IF($C69&lt;&gt;"",SUM(F69:G69),"")</f>
        <v>6</v>
      </c>
      <c r="I69">
        <f t="shared" ref="I69:I132" si="42">IF($C69&lt;&gt;"",SUM(P69,W69,AD69,AK69,AR69,AY69,BF69,BM69,BT69,CA69),"")</f>
        <v>0</v>
      </c>
      <c r="J69" s="10">
        <f t="shared" ref="J69:J132" si="43">IF($C69&lt;&gt;"",SUM(H69:I69),"")</f>
        <v>6</v>
      </c>
      <c r="K69" s="6">
        <f>IF($C69="","",IFERROR(VLOOKUP($C69,Aug!$B:$Z,16,FALSE),0))</f>
        <v>1</v>
      </c>
      <c r="L69">
        <f>IF($C69="","",IFERROR(VLOOKUP($C69,Aug!$B:$Z,17,FALSE),0))</f>
        <v>0</v>
      </c>
      <c r="M69" s="11">
        <f t="shared" ref="M69:M132" si="44">IF($C69&lt;&gt;"",K69+L69,"")</f>
        <v>1</v>
      </c>
      <c r="N69">
        <f>IF($C69="","",IFERROR(VLOOKUP($C69,Aug!$B:$Z,19,FALSE),0))</f>
        <v>0</v>
      </c>
      <c r="O69" s="11">
        <f t="shared" ref="O69:O132" si="45">IF($C69&lt;&gt;"",SUM(M69:N69),"")</f>
        <v>1</v>
      </c>
      <c r="P69">
        <f>IF($C69="","",IFERROR(VLOOKUP($C69,Aug!$B:$Z,20,FALSE),0))</f>
        <v>0</v>
      </c>
      <c r="Q69" s="10">
        <f t="shared" ref="Q69:Q132" si="46">IF($C69&lt;&gt;"",SUM(O69:P69),"")</f>
        <v>1</v>
      </c>
      <c r="R69" s="6">
        <f>IF($C69="","",IFERROR(VLOOKUP($C69,Sep!$B:$Z,16,FALSE),0))</f>
        <v>2</v>
      </c>
      <c r="S69">
        <f>IF($C69="","",IFERROR(VLOOKUP($C69,Sep!$B:$Z,17,FALSE),0))</f>
        <v>0</v>
      </c>
      <c r="T69" s="11">
        <f t="shared" ref="T69:T132" si="47">IF($C69&lt;&gt;"",R69+S69,"")</f>
        <v>2</v>
      </c>
      <c r="U69">
        <f>IF($C69="","",IFERROR(VLOOKUP($C69,Sep!$B:$Z,19,FALSE),0))</f>
        <v>0</v>
      </c>
      <c r="V69" s="11">
        <f t="shared" ref="V69:V132" si="48">IF($C69&lt;&gt;"",SUM(T69:U69),"")</f>
        <v>2</v>
      </c>
      <c r="W69">
        <f>IF($C69="","",IFERROR(VLOOKUP($C69,Sep!$B:$Z,20,FALSE),0))</f>
        <v>0</v>
      </c>
      <c r="X69" s="10">
        <f t="shared" ref="X69:X132" si="49">IF($C69&lt;&gt;"",SUM(V69:W69),"")</f>
        <v>2</v>
      </c>
      <c r="Y69" s="6">
        <f>IF($C69="","",IFERROR(VLOOKUP($C69,'Oct &amp; Nov'!$B:$Z,16,FALSE),0))</f>
        <v>3</v>
      </c>
      <c r="Z69">
        <f>IF($C69="","",IFERROR(VLOOKUP($C69,'Oct &amp; Nov'!$B:$Z,17,FALSE),0))</f>
        <v>0</v>
      </c>
      <c r="AA69" s="11">
        <f t="shared" ref="AA69:AA132" si="50">IF($C69&lt;&gt;"",Y69+Z69,"")</f>
        <v>3</v>
      </c>
      <c r="AB69">
        <f>IF($C69="","",IFERROR(VLOOKUP($C69,'Oct &amp; Nov'!$B:$Z,19,FALSE),0))</f>
        <v>0</v>
      </c>
      <c r="AC69" s="11">
        <f t="shared" ref="AC69:AC132" si="51">IF($C69&lt;&gt;"",SUM(AA69:AB69),"")</f>
        <v>3</v>
      </c>
      <c r="AD69">
        <f>IF($C69="","",IFERROR(VLOOKUP($C69,'Oct &amp; Nov'!$B:$Z,20,FALSE),0))</f>
        <v>0</v>
      </c>
      <c r="AE69" s="10">
        <f t="shared" ref="AE69:AE132" si="52">IF($C69&lt;&gt;"",SUM(AC69:AD69),"")</f>
        <v>3</v>
      </c>
      <c r="AJ69" s="11"/>
      <c r="AM69" s="6">
        <f>IF($C69="","",IFERROR(VLOOKUP($C69,Dec!$B:$Z,16,FALSE),0))</f>
        <v>0</v>
      </c>
      <c r="AN69">
        <f>IF($C69="","",IFERROR(VLOOKUP($C69,Dec!$B:$Z,17,FALSE),0))</f>
        <v>0</v>
      </c>
      <c r="AO69" s="11">
        <f t="shared" ref="AO69:AO132" si="53">IF($C69&lt;&gt;"",AM69+AN69,"")</f>
        <v>0</v>
      </c>
      <c r="AP69">
        <f>IF($C69="","",IFERROR(VLOOKUP($C69,Dec!$B:$Z,19,FALSE),0))</f>
        <v>0</v>
      </c>
      <c r="AQ69" s="11">
        <f t="shared" ref="AQ69:AQ132" si="54">IF($C69&lt;&gt;"",SUM(AO69:AP69),"")</f>
        <v>0</v>
      </c>
      <c r="AR69">
        <f>IF($C69="","",IFERROR(VLOOKUP($C69,Dec!$B:$Z,20,FALSE),0))</f>
        <v>0</v>
      </c>
      <c r="AS69" s="10">
        <f t="shared" ref="AS69:AS132" si="55">IF($C69&lt;&gt;"",SUM(AQ69:AR69),"")</f>
        <v>0</v>
      </c>
      <c r="AT69" s="6">
        <f>IF($C69="","",IFERROR(VLOOKUP($C69,Jan!$B:$Z,16,FALSE),0))</f>
        <v>0</v>
      </c>
      <c r="AU69">
        <f>IF($C69="","",IFERROR(VLOOKUP($C69,Jan!$B:$Z,17,FALSE),0))</f>
        <v>0</v>
      </c>
      <c r="AV69" s="11">
        <f t="shared" ref="AV69:AV132" si="56">IF($C69&lt;&gt;"",AT69+AU69,"")</f>
        <v>0</v>
      </c>
      <c r="AW69">
        <f>IF($C69="","",IFERROR(VLOOKUP($C69,Jan!$B:$Z,19,FALSE),0))</f>
        <v>0</v>
      </c>
      <c r="AX69" s="11">
        <f t="shared" ref="AX69:AX132" si="57">IF($C69&lt;&gt;"",SUM(AV69:AW69),"")</f>
        <v>0</v>
      </c>
      <c r="AY69">
        <f>IF($C69="","",IFERROR(VLOOKUP($C69,Jan!$B:$Z,20,FALSE),0))</f>
        <v>0</v>
      </c>
      <c r="AZ69" s="10">
        <f t="shared" ref="AZ69:AZ132" si="58">IF($C69&lt;&gt;"",SUM(AX69:AY69),"")</f>
        <v>0</v>
      </c>
      <c r="BA69" s="6">
        <f>IF($C69="","",IFERROR(VLOOKUP($C69,Feb!$B:$Z,16,FALSE),0))</f>
        <v>0</v>
      </c>
      <c r="BB69">
        <f>IF($C69="","",IFERROR(VLOOKUP($C69,Feb!$B:$Z,17,FALSE),0))</f>
        <v>0</v>
      </c>
      <c r="BC69" s="11">
        <f t="shared" ref="BC69:BC132" si="59">IF($C69&lt;&gt;"",BA69+BB69,"")</f>
        <v>0</v>
      </c>
      <c r="BD69">
        <f>IF($C69="","",IFERROR(VLOOKUP($C69,Feb!$B:$Z,19,FALSE),0))</f>
        <v>0</v>
      </c>
      <c r="BE69" s="11">
        <f t="shared" ref="BE69:BE132" si="60">IF($C69&lt;&gt;"",SUM(BC69:BD69),"")</f>
        <v>0</v>
      </c>
      <c r="BF69">
        <f>IF($C69="","",IFERROR(VLOOKUP($C69,Feb!$B:$Z,20,FALSE),0))</f>
        <v>0</v>
      </c>
      <c r="BG69" s="10">
        <f t="shared" ref="BG69:BG132" si="61">IF($C69&lt;&gt;"",SUM(BE69:BF69),"")</f>
        <v>0</v>
      </c>
      <c r="BH69" s="6">
        <f>IF($C69="","",IFERROR(VLOOKUP($C69,Mar!$B:$Z,16,FALSE),0))</f>
        <v>0</v>
      </c>
      <c r="BI69">
        <f>IF($C69="","",IFERROR(VLOOKUP($C69,Mar!$B:$Z,17,FALSE),0))</f>
        <v>0</v>
      </c>
      <c r="BJ69" s="11">
        <f t="shared" ref="BJ69:BJ132" si="62">IF($C69&lt;&gt;"",BH69+BI69,"")</f>
        <v>0</v>
      </c>
      <c r="BK69">
        <f>IF($C69="","",IFERROR(VLOOKUP($C69,Mar!$B:$Z,19,FALSE),0))</f>
        <v>0</v>
      </c>
      <c r="BL69" s="11">
        <f t="shared" ref="BL69:BL132" si="63">IF($C69&lt;&gt;"",SUM(BJ69:BK69),"")</f>
        <v>0</v>
      </c>
      <c r="BM69">
        <f>IF($C69="","",IFERROR(VLOOKUP($C69,Mar!$B:$Z,20,FALSE),0))</f>
        <v>0</v>
      </c>
      <c r="BN69" s="10">
        <f t="shared" ref="BN69:BN132" si="64">IF($C69&lt;&gt;"",SUM(BL69:BM69),"")</f>
        <v>0</v>
      </c>
      <c r="BO69" s="6">
        <f>IF($C69="","",IFERROR(VLOOKUP($C69,'Apr &amp; May'!$B:$Z,16,FALSE),0))</f>
        <v>0</v>
      </c>
      <c r="BP69">
        <f>IF($C69="","",IFERROR(VLOOKUP($C69,'Apr &amp; May'!$B:$Z,17,FALSE),0))</f>
        <v>0</v>
      </c>
      <c r="BQ69" s="11">
        <f t="shared" ref="BQ69:BQ132" si="65">IF($C69&lt;&gt;"",BO69+BP69,"")</f>
        <v>0</v>
      </c>
      <c r="BR69">
        <f>IF($C69="","",IFERROR(VLOOKUP($C69,'Apr &amp; May'!$B:$Z,19,FALSE),0))</f>
        <v>0</v>
      </c>
      <c r="BS69" s="11">
        <f t="shared" ref="BS69:BS132" si="66">IF($C69&lt;&gt;"",SUM(BQ69:BR69),"")</f>
        <v>0</v>
      </c>
      <c r="BT69">
        <f>IF($C69="","",IFERROR(VLOOKUP($C69,'Apr &amp; May'!$B:$Z,20,FALSE),0))</f>
        <v>0</v>
      </c>
      <c r="BU69" s="10">
        <f t="shared" ref="BU69:BU132" si="67">IF($C69&lt;&gt;"",SUM(BS69:BT69),"")</f>
        <v>0</v>
      </c>
      <c r="BV69" s="6">
        <f>IF($C69="","",IFERROR(VLOOKUP($C69,Jun!$B:$Z,16,FALSE),0))</f>
        <v>0</v>
      </c>
      <c r="BW69">
        <f>IF($C69="","",IFERROR(VLOOKUP($C69,Jun!$B:$Z,17,FALSE),0))</f>
        <v>0</v>
      </c>
      <c r="BX69" s="11">
        <f t="shared" ref="BX69:BX132" si="68">IF($C69&lt;&gt;"",BV69+BW69,"")</f>
        <v>0</v>
      </c>
      <c r="BY69">
        <f>IF($C69="","",IFERROR(VLOOKUP($C69,Jun!$B:$Z,19,FALSE),0))</f>
        <v>0</v>
      </c>
      <c r="BZ69" s="11">
        <f t="shared" ref="BZ69:BZ132" si="69">IF($C69&lt;&gt;"",SUM(BX69:BY69),"")</f>
        <v>0</v>
      </c>
      <c r="CA69">
        <f>IF($C69="","",IFERROR(VLOOKUP($C69,Jun!$B:$Z,20,FALSE),0))</f>
        <v>0</v>
      </c>
      <c r="CB69" s="10">
        <f t="shared" ref="CB69:CB132" si="70">IF($C69&lt;&gt;"",SUM(BZ69:CA69),"")</f>
        <v>0</v>
      </c>
    </row>
    <row r="70" spans="1:80" x14ac:dyDescent="0.3">
      <c r="A70">
        <v>66</v>
      </c>
      <c r="B70" t="str">
        <f>IF(Namelist!A67="","",UPPER(Namelist!A67))</f>
        <v>DEDEEPYA KONTHAM</v>
      </c>
      <c r="C70" t="str">
        <f>IF(Namelist!B67="","",UPPER(Namelist!B67))</f>
        <v>NUSSTU\E0959871</v>
      </c>
      <c r="D70" s="6">
        <f t="shared" si="37"/>
        <v>0</v>
      </c>
      <c r="E70">
        <f t="shared" si="38"/>
        <v>0</v>
      </c>
      <c r="F70" s="11">
        <f t="shared" si="39"/>
        <v>0</v>
      </c>
      <c r="G70">
        <f t="shared" si="40"/>
        <v>0</v>
      </c>
      <c r="H70" s="11">
        <f t="shared" si="41"/>
        <v>0</v>
      </c>
      <c r="I70">
        <f t="shared" si="42"/>
        <v>2</v>
      </c>
      <c r="J70" s="10">
        <f t="shared" si="43"/>
        <v>2</v>
      </c>
      <c r="K70" s="6">
        <f>IF($C70="","",IFERROR(VLOOKUP($C70,Aug!$B:$Z,16,FALSE),0))</f>
        <v>0</v>
      </c>
      <c r="L70">
        <f>IF($C70="","",IFERROR(VLOOKUP($C70,Aug!$B:$Z,17,FALSE),0))</f>
        <v>0</v>
      </c>
      <c r="M70" s="11">
        <f t="shared" si="44"/>
        <v>0</v>
      </c>
      <c r="N70">
        <f>IF($C70="","",IFERROR(VLOOKUP($C70,Aug!$B:$Z,19,FALSE),0))</f>
        <v>0</v>
      </c>
      <c r="O70" s="11">
        <f t="shared" si="45"/>
        <v>0</v>
      </c>
      <c r="P70">
        <f>IF($C70="","",IFERROR(VLOOKUP($C70,Aug!$B:$Z,20,FALSE),0))</f>
        <v>0</v>
      </c>
      <c r="Q70" s="10">
        <f t="shared" si="46"/>
        <v>0</v>
      </c>
      <c r="R70" s="6">
        <f>IF($C70="","",IFERROR(VLOOKUP($C70,Sep!$B:$Z,16,FALSE),0))</f>
        <v>0</v>
      </c>
      <c r="S70">
        <f>IF($C70="","",IFERROR(VLOOKUP($C70,Sep!$B:$Z,17,FALSE),0))</f>
        <v>0</v>
      </c>
      <c r="T70" s="11">
        <f t="shared" si="47"/>
        <v>0</v>
      </c>
      <c r="U70">
        <f>IF($C70="","",IFERROR(VLOOKUP($C70,Sep!$B:$Z,19,FALSE),0))</f>
        <v>0</v>
      </c>
      <c r="V70" s="11">
        <f t="shared" si="48"/>
        <v>0</v>
      </c>
      <c r="W70">
        <f>IF($C70="","",IFERROR(VLOOKUP($C70,Sep!$B:$Z,20,FALSE),0))</f>
        <v>2</v>
      </c>
      <c r="X70" s="10">
        <f t="shared" si="49"/>
        <v>2</v>
      </c>
      <c r="Y70" s="6">
        <f>IF($C70="","",IFERROR(VLOOKUP($C70,'Oct &amp; Nov'!$B:$Z,16,FALSE),0))</f>
        <v>0</v>
      </c>
      <c r="Z70">
        <f>IF($C70="","",IFERROR(VLOOKUP($C70,'Oct &amp; Nov'!$B:$Z,17,FALSE),0))</f>
        <v>0</v>
      </c>
      <c r="AA70" s="11">
        <f t="shared" si="50"/>
        <v>0</v>
      </c>
      <c r="AB70">
        <f>IF($C70="","",IFERROR(VLOOKUP($C70,'Oct &amp; Nov'!$B:$Z,19,FALSE),0))</f>
        <v>0</v>
      </c>
      <c r="AC70" s="11">
        <f t="shared" si="51"/>
        <v>0</v>
      </c>
      <c r="AD70">
        <f>IF($C70="","",IFERROR(VLOOKUP($C70,'Oct &amp; Nov'!$B:$Z,20,FALSE),0))</f>
        <v>0</v>
      </c>
      <c r="AE70" s="10">
        <f t="shared" si="52"/>
        <v>0</v>
      </c>
      <c r="AJ70" s="11"/>
      <c r="AM70" s="6">
        <f>IF($C70="","",IFERROR(VLOOKUP($C70,Dec!$B:$Z,16,FALSE),0))</f>
        <v>0</v>
      </c>
      <c r="AN70">
        <f>IF($C70="","",IFERROR(VLOOKUP($C70,Dec!$B:$Z,17,FALSE),0))</f>
        <v>0</v>
      </c>
      <c r="AO70" s="11">
        <f t="shared" si="53"/>
        <v>0</v>
      </c>
      <c r="AP70">
        <f>IF($C70="","",IFERROR(VLOOKUP($C70,Dec!$B:$Z,19,FALSE),0))</f>
        <v>0</v>
      </c>
      <c r="AQ70" s="11">
        <f t="shared" si="54"/>
        <v>0</v>
      </c>
      <c r="AR70">
        <f>IF($C70="","",IFERROR(VLOOKUP($C70,Dec!$B:$Z,20,FALSE),0))</f>
        <v>0</v>
      </c>
      <c r="AS70" s="10">
        <f t="shared" si="55"/>
        <v>0</v>
      </c>
      <c r="AT70" s="6">
        <f>IF($C70="","",IFERROR(VLOOKUP($C70,Jan!$B:$Z,16,FALSE),0))</f>
        <v>0</v>
      </c>
      <c r="AU70">
        <f>IF($C70="","",IFERROR(VLOOKUP($C70,Jan!$B:$Z,17,FALSE),0))</f>
        <v>0</v>
      </c>
      <c r="AV70" s="11">
        <f t="shared" si="56"/>
        <v>0</v>
      </c>
      <c r="AW70">
        <f>IF($C70="","",IFERROR(VLOOKUP($C70,Jan!$B:$Z,19,FALSE),0))</f>
        <v>0</v>
      </c>
      <c r="AX70" s="11">
        <f t="shared" si="57"/>
        <v>0</v>
      </c>
      <c r="AY70">
        <f>IF($C70="","",IFERROR(VLOOKUP($C70,Jan!$B:$Z,20,FALSE),0))</f>
        <v>0</v>
      </c>
      <c r="AZ70" s="10">
        <f t="shared" si="58"/>
        <v>0</v>
      </c>
      <c r="BA70" s="6">
        <f>IF($C70="","",IFERROR(VLOOKUP($C70,Feb!$B:$Z,16,FALSE),0))</f>
        <v>0</v>
      </c>
      <c r="BB70">
        <f>IF($C70="","",IFERROR(VLOOKUP($C70,Feb!$B:$Z,17,FALSE),0))</f>
        <v>0</v>
      </c>
      <c r="BC70" s="11">
        <f t="shared" si="59"/>
        <v>0</v>
      </c>
      <c r="BD70">
        <f>IF($C70="","",IFERROR(VLOOKUP($C70,Feb!$B:$Z,19,FALSE),0))</f>
        <v>0</v>
      </c>
      <c r="BE70" s="11">
        <f t="shared" si="60"/>
        <v>0</v>
      </c>
      <c r="BF70">
        <f>IF($C70="","",IFERROR(VLOOKUP($C70,Feb!$B:$Z,20,FALSE),0))</f>
        <v>0</v>
      </c>
      <c r="BG70" s="10">
        <f t="shared" si="61"/>
        <v>0</v>
      </c>
      <c r="BH70" s="6">
        <f>IF($C70="","",IFERROR(VLOOKUP($C70,Mar!$B:$Z,16,FALSE),0))</f>
        <v>0</v>
      </c>
      <c r="BI70">
        <f>IF($C70="","",IFERROR(VLOOKUP($C70,Mar!$B:$Z,17,FALSE),0))</f>
        <v>0</v>
      </c>
      <c r="BJ70" s="11">
        <f t="shared" si="62"/>
        <v>0</v>
      </c>
      <c r="BK70">
        <f>IF($C70="","",IFERROR(VLOOKUP($C70,Mar!$B:$Z,19,FALSE),0))</f>
        <v>0</v>
      </c>
      <c r="BL70" s="11">
        <f t="shared" si="63"/>
        <v>0</v>
      </c>
      <c r="BM70">
        <f>IF($C70="","",IFERROR(VLOOKUP($C70,Mar!$B:$Z,20,FALSE),0))</f>
        <v>0</v>
      </c>
      <c r="BN70" s="10">
        <f t="shared" si="64"/>
        <v>0</v>
      </c>
      <c r="BO70" s="6">
        <f>IF($C70="","",IFERROR(VLOOKUP($C70,'Apr &amp; May'!$B:$Z,16,FALSE),0))</f>
        <v>0</v>
      </c>
      <c r="BP70">
        <f>IF($C70="","",IFERROR(VLOOKUP($C70,'Apr &amp; May'!$B:$Z,17,FALSE),0))</f>
        <v>0</v>
      </c>
      <c r="BQ70" s="11">
        <f t="shared" si="65"/>
        <v>0</v>
      </c>
      <c r="BR70">
        <f>IF($C70="","",IFERROR(VLOOKUP($C70,'Apr &amp; May'!$B:$Z,19,FALSE),0))</f>
        <v>0</v>
      </c>
      <c r="BS70" s="11">
        <f t="shared" si="66"/>
        <v>0</v>
      </c>
      <c r="BT70">
        <f>IF($C70="","",IFERROR(VLOOKUP($C70,'Apr &amp; May'!$B:$Z,20,FALSE),0))</f>
        <v>0</v>
      </c>
      <c r="BU70" s="10">
        <f t="shared" si="67"/>
        <v>0</v>
      </c>
      <c r="BV70" s="6">
        <f>IF($C70="","",IFERROR(VLOOKUP($C70,Jun!$B:$Z,16,FALSE),0))</f>
        <v>0</v>
      </c>
      <c r="BW70">
        <f>IF($C70="","",IFERROR(VLOOKUP($C70,Jun!$B:$Z,17,FALSE),0))</f>
        <v>0</v>
      </c>
      <c r="BX70" s="11">
        <f t="shared" si="68"/>
        <v>0</v>
      </c>
      <c r="BY70">
        <f>IF($C70="","",IFERROR(VLOOKUP($C70,Jun!$B:$Z,19,FALSE),0))</f>
        <v>0</v>
      </c>
      <c r="BZ70" s="11">
        <f t="shared" si="69"/>
        <v>0</v>
      </c>
      <c r="CA70">
        <f>IF($C70="","",IFERROR(VLOOKUP($C70,Jun!$B:$Z,20,FALSE),0))</f>
        <v>0</v>
      </c>
      <c r="CB70" s="10">
        <f t="shared" si="70"/>
        <v>0</v>
      </c>
    </row>
    <row r="71" spans="1:80" x14ac:dyDescent="0.3">
      <c r="A71">
        <v>67</v>
      </c>
      <c r="B71" t="str">
        <f>IF(Namelist!A68="","",UPPER(Namelist!A68))</f>
        <v>DENISE ONG</v>
      </c>
      <c r="C71" t="str">
        <f>IF(Namelist!B68="","",UPPER(Namelist!B68))</f>
        <v>NUSSTU\E0774086</v>
      </c>
      <c r="D71" s="6">
        <f t="shared" si="37"/>
        <v>6</v>
      </c>
      <c r="E71">
        <f t="shared" si="38"/>
        <v>2</v>
      </c>
      <c r="F71" s="11">
        <f t="shared" si="39"/>
        <v>8</v>
      </c>
      <c r="G71">
        <f t="shared" si="40"/>
        <v>0</v>
      </c>
      <c r="H71" s="11">
        <f t="shared" si="41"/>
        <v>8</v>
      </c>
      <c r="I71">
        <f t="shared" si="42"/>
        <v>11</v>
      </c>
      <c r="J71" s="10">
        <f t="shared" si="43"/>
        <v>19</v>
      </c>
      <c r="K71" s="6">
        <f>IF($C71="","",IFERROR(VLOOKUP($C71,Aug!$B:$Z,16,FALSE),0))</f>
        <v>1</v>
      </c>
      <c r="L71">
        <f>IF($C71="","",IFERROR(VLOOKUP($C71,Aug!$B:$Z,17,FALSE),0))</f>
        <v>1</v>
      </c>
      <c r="M71" s="11">
        <f t="shared" si="44"/>
        <v>2</v>
      </c>
      <c r="N71">
        <f>IF($C71="","",IFERROR(VLOOKUP($C71,Aug!$B:$Z,19,FALSE),0))</f>
        <v>0</v>
      </c>
      <c r="O71" s="11">
        <f t="shared" si="45"/>
        <v>2</v>
      </c>
      <c r="P71">
        <f>IF($C71="","",IFERROR(VLOOKUP($C71,Aug!$B:$Z,20,FALSE),0))</f>
        <v>1</v>
      </c>
      <c r="Q71" s="10">
        <f t="shared" si="46"/>
        <v>3</v>
      </c>
      <c r="R71" s="6">
        <f>IF($C71="","",IFERROR(VLOOKUP($C71,Sep!$B:$Z,16,FALSE),0))</f>
        <v>1</v>
      </c>
      <c r="S71">
        <f>IF($C71="","",IFERROR(VLOOKUP($C71,Sep!$B:$Z,17,FALSE),0))</f>
        <v>0</v>
      </c>
      <c r="T71" s="11">
        <f t="shared" si="47"/>
        <v>1</v>
      </c>
      <c r="U71">
        <f>IF($C71="","",IFERROR(VLOOKUP($C71,Sep!$B:$Z,19,FALSE),0))</f>
        <v>0</v>
      </c>
      <c r="V71" s="11">
        <f t="shared" si="48"/>
        <v>1</v>
      </c>
      <c r="W71">
        <f>IF($C71="","",IFERROR(VLOOKUP($C71,Sep!$B:$Z,20,FALSE),0))</f>
        <v>2</v>
      </c>
      <c r="X71" s="10">
        <f t="shared" si="49"/>
        <v>3</v>
      </c>
      <c r="Y71" s="6">
        <f>IF($C71="","",IFERROR(VLOOKUP($C71,'Oct &amp; Nov'!$B:$Z,16,FALSE),0))</f>
        <v>1</v>
      </c>
      <c r="Z71">
        <f>IF($C71="","",IFERROR(VLOOKUP($C71,'Oct &amp; Nov'!$B:$Z,17,FALSE),0))</f>
        <v>1</v>
      </c>
      <c r="AA71" s="11">
        <f t="shared" si="50"/>
        <v>2</v>
      </c>
      <c r="AB71">
        <f>IF($C71="","",IFERROR(VLOOKUP($C71,'Oct &amp; Nov'!$B:$Z,19,FALSE),0))</f>
        <v>0</v>
      </c>
      <c r="AC71" s="11">
        <f t="shared" si="51"/>
        <v>2</v>
      </c>
      <c r="AD71">
        <f>IF($C71="","",IFERROR(VLOOKUP($C71,'Oct &amp; Nov'!$B:$Z,20,FALSE),0))</f>
        <v>1</v>
      </c>
      <c r="AE71" s="10">
        <f t="shared" si="52"/>
        <v>3</v>
      </c>
      <c r="AJ71" s="11"/>
      <c r="AM71" s="6">
        <f>IF($C71="","",IFERROR(VLOOKUP($C71,Dec!$B:$Z,16,FALSE),0))</f>
        <v>2</v>
      </c>
      <c r="AN71">
        <f>IF($C71="","",IFERROR(VLOOKUP($C71,Dec!$B:$Z,17,FALSE),0))</f>
        <v>0</v>
      </c>
      <c r="AO71" s="11">
        <f t="shared" si="53"/>
        <v>2</v>
      </c>
      <c r="AP71">
        <f>IF($C71="","",IFERROR(VLOOKUP($C71,Dec!$B:$Z,19,FALSE),0))</f>
        <v>0</v>
      </c>
      <c r="AQ71" s="11">
        <f t="shared" si="54"/>
        <v>2</v>
      </c>
      <c r="AR71">
        <f>IF($C71="","",IFERROR(VLOOKUP($C71,Dec!$B:$Z,20,FALSE),0))</f>
        <v>1</v>
      </c>
      <c r="AS71" s="10">
        <f t="shared" si="55"/>
        <v>3</v>
      </c>
      <c r="AT71" s="6">
        <f>IF($C71="","",IFERROR(VLOOKUP($C71,Jan!$B:$Z,16,FALSE),0))</f>
        <v>0</v>
      </c>
      <c r="AU71">
        <f>IF($C71="","",IFERROR(VLOOKUP($C71,Jan!$B:$Z,17,FALSE),0))</f>
        <v>0</v>
      </c>
      <c r="AV71" s="11">
        <f t="shared" si="56"/>
        <v>0</v>
      </c>
      <c r="AW71">
        <f>IF($C71="","",IFERROR(VLOOKUP($C71,Jan!$B:$Z,19,FALSE),0))</f>
        <v>0</v>
      </c>
      <c r="AX71" s="11">
        <f t="shared" si="57"/>
        <v>0</v>
      </c>
      <c r="AY71">
        <f>IF($C71="","",IFERROR(VLOOKUP($C71,Jan!$B:$Z,20,FALSE),0))</f>
        <v>0</v>
      </c>
      <c r="AZ71" s="10">
        <f t="shared" si="58"/>
        <v>0</v>
      </c>
      <c r="BA71" s="6">
        <f>IF($C71="","",IFERROR(VLOOKUP($C71,Feb!$B:$Z,16,FALSE),0))</f>
        <v>1</v>
      </c>
      <c r="BB71">
        <f>IF($C71="","",IFERROR(VLOOKUP($C71,Feb!$B:$Z,17,FALSE),0))</f>
        <v>0</v>
      </c>
      <c r="BC71" s="11">
        <f t="shared" si="59"/>
        <v>1</v>
      </c>
      <c r="BD71">
        <f>IF($C71="","",IFERROR(VLOOKUP($C71,Feb!$B:$Z,19,FALSE),0))</f>
        <v>0</v>
      </c>
      <c r="BE71" s="11">
        <f t="shared" si="60"/>
        <v>1</v>
      </c>
      <c r="BF71">
        <f>IF($C71="","",IFERROR(VLOOKUP($C71,Feb!$B:$Z,20,FALSE),0))</f>
        <v>2</v>
      </c>
      <c r="BG71" s="10">
        <f t="shared" si="61"/>
        <v>3</v>
      </c>
      <c r="BH71" s="6">
        <f>IF($C71="","",IFERROR(VLOOKUP($C71,Mar!$B:$Z,16,FALSE),0))</f>
        <v>0</v>
      </c>
      <c r="BI71">
        <f>IF($C71="","",IFERROR(VLOOKUP($C71,Mar!$B:$Z,17,FALSE),0))</f>
        <v>0</v>
      </c>
      <c r="BJ71" s="11">
        <f t="shared" si="62"/>
        <v>0</v>
      </c>
      <c r="BK71">
        <f>IF($C71="","",IFERROR(VLOOKUP($C71,Mar!$B:$Z,19,FALSE),0))</f>
        <v>0</v>
      </c>
      <c r="BL71" s="11">
        <f t="shared" si="63"/>
        <v>0</v>
      </c>
      <c r="BM71">
        <f>IF($C71="","",IFERROR(VLOOKUP($C71,Mar!$B:$Z,20,FALSE),0))</f>
        <v>4</v>
      </c>
      <c r="BN71" s="10">
        <f t="shared" si="64"/>
        <v>4</v>
      </c>
      <c r="BO71" s="6">
        <f>IF($C71="","",IFERROR(VLOOKUP($C71,'Apr &amp; May'!$B:$Z,16,FALSE),0))</f>
        <v>0</v>
      </c>
      <c r="BP71">
        <f>IF($C71="","",IFERROR(VLOOKUP($C71,'Apr &amp; May'!$B:$Z,17,FALSE),0))</f>
        <v>0</v>
      </c>
      <c r="BQ71" s="11">
        <f t="shared" si="65"/>
        <v>0</v>
      </c>
      <c r="BR71">
        <f>IF($C71="","",IFERROR(VLOOKUP($C71,'Apr &amp; May'!$B:$Z,19,FALSE),0))</f>
        <v>0</v>
      </c>
      <c r="BS71" s="11">
        <f t="shared" si="66"/>
        <v>0</v>
      </c>
      <c r="BT71">
        <f>IF($C71="","",IFERROR(VLOOKUP($C71,'Apr &amp; May'!$B:$Z,20,FALSE),0))</f>
        <v>0</v>
      </c>
      <c r="BU71" s="10">
        <f t="shared" si="67"/>
        <v>0</v>
      </c>
      <c r="BV71" s="6">
        <f>IF($C71="","",IFERROR(VLOOKUP($C71,Jun!$B:$Z,16,FALSE),0))</f>
        <v>0</v>
      </c>
      <c r="BW71">
        <f>IF($C71="","",IFERROR(VLOOKUP($C71,Jun!$B:$Z,17,FALSE),0))</f>
        <v>0</v>
      </c>
      <c r="BX71" s="11">
        <f t="shared" si="68"/>
        <v>0</v>
      </c>
      <c r="BY71">
        <f>IF($C71="","",IFERROR(VLOOKUP($C71,Jun!$B:$Z,19,FALSE),0))</f>
        <v>0</v>
      </c>
      <c r="BZ71" s="11">
        <f t="shared" si="69"/>
        <v>0</v>
      </c>
      <c r="CA71">
        <f>IF($C71="","",IFERROR(VLOOKUP($C71,Jun!$B:$Z,20,FALSE),0))</f>
        <v>0</v>
      </c>
      <c r="CB71" s="10">
        <f t="shared" si="70"/>
        <v>0</v>
      </c>
    </row>
    <row r="72" spans="1:80" x14ac:dyDescent="0.3">
      <c r="A72">
        <v>68</v>
      </c>
      <c r="B72" t="str">
        <f>IF(Namelist!A69="","",UPPER(Namelist!A69))</f>
        <v>DILLON TEO</v>
      </c>
      <c r="C72" t="str">
        <f>IF(Namelist!B69="","",UPPER(Namelist!B69))</f>
        <v>NUSSTU\E0886376</v>
      </c>
      <c r="D72" s="6">
        <f t="shared" si="37"/>
        <v>2</v>
      </c>
      <c r="E72">
        <f t="shared" si="38"/>
        <v>0</v>
      </c>
      <c r="F72" s="11">
        <f t="shared" si="39"/>
        <v>2</v>
      </c>
      <c r="G72">
        <f t="shared" si="40"/>
        <v>0</v>
      </c>
      <c r="H72" s="11">
        <f t="shared" si="41"/>
        <v>2</v>
      </c>
      <c r="I72">
        <f t="shared" si="42"/>
        <v>1</v>
      </c>
      <c r="J72" s="10">
        <f t="shared" si="43"/>
        <v>3</v>
      </c>
      <c r="K72" s="6">
        <f>IF($C72="","",IFERROR(VLOOKUP($C72,Aug!$B:$Z,16,FALSE),0))</f>
        <v>0</v>
      </c>
      <c r="L72">
        <f>IF($C72="","",IFERROR(VLOOKUP($C72,Aug!$B:$Z,17,FALSE),0))</f>
        <v>0</v>
      </c>
      <c r="M72" s="11">
        <f t="shared" si="44"/>
        <v>0</v>
      </c>
      <c r="N72">
        <f>IF($C72="","",IFERROR(VLOOKUP($C72,Aug!$B:$Z,19,FALSE),0))</f>
        <v>0</v>
      </c>
      <c r="O72" s="11">
        <f t="shared" si="45"/>
        <v>0</v>
      </c>
      <c r="P72">
        <f>IF($C72="","",IFERROR(VLOOKUP($C72,Aug!$B:$Z,20,FALSE),0))</f>
        <v>0</v>
      </c>
      <c r="Q72" s="10">
        <f t="shared" si="46"/>
        <v>0</v>
      </c>
      <c r="R72" s="6">
        <f>IF($C72="","",IFERROR(VLOOKUP($C72,Sep!$B:$Z,16,FALSE),0))</f>
        <v>0</v>
      </c>
      <c r="S72">
        <f>IF($C72="","",IFERROR(VLOOKUP($C72,Sep!$B:$Z,17,FALSE),0))</f>
        <v>0</v>
      </c>
      <c r="T72" s="11">
        <f t="shared" si="47"/>
        <v>0</v>
      </c>
      <c r="U72">
        <f>IF($C72="","",IFERROR(VLOOKUP($C72,Sep!$B:$Z,19,FALSE),0))</f>
        <v>0</v>
      </c>
      <c r="V72" s="11">
        <f t="shared" si="48"/>
        <v>0</v>
      </c>
      <c r="W72">
        <f>IF($C72="","",IFERROR(VLOOKUP($C72,Sep!$B:$Z,20,FALSE),0))</f>
        <v>0</v>
      </c>
      <c r="X72" s="10">
        <f t="shared" si="49"/>
        <v>0</v>
      </c>
      <c r="Y72" s="6">
        <f>IF($C72="","",IFERROR(VLOOKUP($C72,'Oct &amp; Nov'!$B:$Z,16,FALSE),0))</f>
        <v>2</v>
      </c>
      <c r="Z72">
        <f>IF($C72="","",IFERROR(VLOOKUP($C72,'Oct &amp; Nov'!$B:$Z,17,FALSE),0))</f>
        <v>0</v>
      </c>
      <c r="AA72" s="11">
        <f t="shared" si="50"/>
        <v>2</v>
      </c>
      <c r="AB72">
        <f>IF($C72="","",IFERROR(VLOOKUP($C72,'Oct &amp; Nov'!$B:$Z,19,FALSE),0))</f>
        <v>0</v>
      </c>
      <c r="AC72" s="11">
        <f t="shared" si="51"/>
        <v>2</v>
      </c>
      <c r="AD72">
        <f>IF($C72="","",IFERROR(VLOOKUP($C72,'Oct &amp; Nov'!$B:$Z,20,FALSE),0))</f>
        <v>1</v>
      </c>
      <c r="AE72" s="10">
        <f t="shared" si="52"/>
        <v>3</v>
      </c>
      <c r="AJ72" s="11"/>
      <c r="AM72" s="6">
        <f>IF($C72="","",IFERROR(VLOOKUP($C72,Dec!$B:$Z,16,FALSE),0))</f>
        <v>0</v>
      </c>
      <c r="AN72">
        <f>IF($C72="","",IFERROR(VLOOKUP($C72,Dec!$B:$Z,17,FALSE),0))</f>
        <v>0</v>
      </c>
      <c r="AO72" s="11">
        <f t="shared" si="53"/>
        <v>0</v>
      </c>
      <c r="AP72">
        <f>IF($C72="","",IFERROR(VLOOKUP($C72,Dec!$B:$Z,19,FALSE),0))</f>
        <v>0</v>
      </c>
      <c r="AQ72" s="11">
        <f t="shared" si="54"/>
        <v>0</v>
      </c>
      <c r="AR72">
        <f>IF($C72="","",IFERROR(VLOOKUP($C72,Dec!$B:$Z,20,FALSE),0))</f>
        <v>0</v>
      </c>
      <c r="AS72" s="10">
        <f t="shared" si="55"/>
        <v>0</v>
      </c>
      <c r="AT72" s="6">
        <f>IF($C72="","",IFERROR(VLOOKUP($C72,Jan!$B:$Z,16,FALSE),0))</f>
        <v>0</v>
      </c>
      <c r="AU72">
        <f>IF($C72="","",IFERROR(VLOOKUP($C72,Jan!$B:$Z,17,FALSE),0))</f>
        <v>0</v>
      </c>
      <c r="AV72" s="11">
        <f t="shared" si="56"/>
        <v>0</v>
      </c>
      <c r="AW72">
        <f>IF($C72="","",IFERROR(VLOOKUP($C72,Jan!$B:$Z,19,FALSE),0))</f>
        <v>0</v>
      </c>
      <c r="AX72" s="11">
        <f t="shared" si="57"/>
        <v>0</v>
      </c>
      <c r="AY72">
        <f>IF($C72="","",IFERROR(VLOOKUP($C72,Jan!$B:$Z,20,FALSE),0))</f>
        <v>0</v>
      </c>
      <c r="AZ72" s="10">
        <f t="shared" si="58"/>
        <v>0</v>
      </c>
      <c r="BA72" s="6">
        <f>IF($C72="","",IFERROR(VLOOKUP($C72,Feb!$B:$Z,16,FALSE),0))</f>
        <v>0</v>
      </c>
      <c r="BB72">
        <f>IF($C72="","",IFERROR(VLOOKUP($C72,Feb!$B:$Z,17,FALSE),0))</f>
        <v>0</v>
      </c>
      <c r="BC72" s="11">
        <f t="shared" si="59"/>
        <v>0</v>
      </c>
      <c r="BD72">
        <f>IF($C72="","",IFERROR(VLOOKUP($C72,Feb!$B:$Z,19,FALSE),0))</f>
        <v>0</v>
      </c>
      <c r="BE72" s="11">
        <f t="shared" si="60"/>
        <v>0</v>
      </c>
      <c r="BF72">
        <f>IF($C72="","",IFERROR(VLOOKUP($C72,Feb!$B:$Z,20,FALSE),0))</f>
        <v>0</v>
      </c>
      <c r="BG72" s="10">
        <f t="shared" si="61"/>
        <v>0</v>
      </c>
      <c r="BH72" s="6">
        <f>IF($C72="","",IFERROR(VLOOKUP($C72,Mar!$B:$Z,16,FALSE),0))</f>
        <v>0</v>
      </c>
      <c r="BI72">
        <f>IF($C72="","",IFERROR(VLOOKUP($C72,Mar!$B:$Z,17,FALSE),0))</f>
        <v>0</v>
      </c>
      <c r="BJ72" s="11">
        <f t="shared" si="62"/>
        <v>0</v>
      </c>
      <c r="BK72">
        <f>IF($C72="","",IFERROR(VLOOKUP($C72,Mar!$B:$Z,19,FALSE),0))</f>
        <v>0</v>
      </c>
      <c r="BL72" s="11">
        <f t="shared" si="63"/>
        <v>0</v>
      </c>
      <c r="BM72">
        <f>IF($C72="","",IFERROR(VLOOKUP($C72,Mar!$B:$Z,20,FALSE),0))</f>
        <v>0</v>
      </c>
      <c r="BN72" s="10">
        <f t="shared" si="64"/>
        <v>0</v>
      </c>
      <c r="BO72" s="6">
        <f>IF($C72="","",IFERROR(VLOOKUP($C72,'Apr &amp; May'!$B:$Z,16,FALSE),0))</f>
        <v>0</v>
      </c>
      <c r="BP72">
        <f>IF($C72="","",IFERROR(VLOOKUP($C72,'Apr &amp; May'!$B:$Z,17,FALSE),0))</f>
        <v>0</v>
      </c>
      <c r="BQ72" s="11">
        <f t="shared" si="65"/>
        <v>0</v>
      </c>
      <c r="BR72">
        <f>IF($C72="","",IFERROR(VLOOKUP($C72,'Apr &amp; May'!$B:$Z,19,FALSE),0))</f>
        <v>0</v>
      </c>
      <c r="BS72" s="11">
        <f t="shared" si="66"/>
        <v>0</v>
      </c>
      <c r="BT72">
        <f>IF($C72="","",IFERROR(VLOOKUP($C72,'Apr &amp; May'!$B:$Z,20,FALSE),0))</f>
        <v>0</v>
      </c>
      <c r="BU72" s="10">
        <f t="shared" si="67"/>
        <v>0</v>
      </c>
      <c r="BV72" s="6">
        <f>IF($C72="","",IFERROR(VLOOKUP($C72,Jun!$B:$Z,16,FALSE),0))</f>
        <v>0</v>
      </c>
      <c r="BW72">
        <f>IF($C72="","",IFERROR(VLOOKUP($C72,Jun!$B:$Z,17,FALSE),0))</f>
        <v>0</v>
      </c>
      <c r="BX72" s="11">
        <f t="shared" si="68"/>
        <v>0</v>
      </c>
      <c r="BY72">
        <f>IF($C72="","",IFERROR(VLOOKUP($C72,Jun!$B:$Z,19,FALSE),0))</f>
        <v>0</v>
      </c>
      <c r="BZ72" s="11">
        <f t="shared" si="69"/>
        <v>0</v>
      </c>
      <c r="CA72">
        <f>IF($C72="","",IFERROR(VLOOKUP($C72,Jun!$B:$Z,20,FALSE),0))</f>
        <v>0</v>
      </c>
      <c r="CB72" s="10">
        <f t="shared" si="70"/>
        <v>0</v>
      </c>
    </row>
    <row r="73" spans="1:80" x14ac:dyDescent="0.3">
      <c r="A73">
        <v>69</v>
      </c>
      <c r="B73" t="str">
        <f>IF(Namelist!A70="","",UPPER(Namelist!A70))</f>
        <v>DOEUN LEE</v>
      </c>
      <c r="C73" t="str">
        <f>IF(Namelist!B70="","",UPPER(Namelist!B70))</f>
        <v>NUSSTU\E0773967</v>
      </c>
      <c r="D73" s="6">
        <f t="shared" si="37"/>
        <v>0</v>
      </c>
      <c r="E73">
        <f t="shared" si="38"/>
        <v>0</v>
      </c>
      <c r="F73" s="11">
        <f t="shared" si="39"/>
        <v>0</v>
      </c>
      <c r="G73">
        <f t="shared" si="40"/>
        <v>1</v>
      </c>
      <c r="H73" s="11">
        <f t="shared" si="41"/>
        <v>1</v>
      </c>
      <c r="I73">
        <f t="shared" si="42"/>
        <v>1</v>
      </c>
      <c r="J73" s="10">
        <f t="shared" si="43"/>
        <v>2</v>
      </c>
      <c r="K73" s="6">
        <f>IF($C73="","",IFERROR(VLOOKUP($C73,Aug!$B:$Z,16,FALSE),0))</f>
        <v>0</v>
      </c>
      <c r="L73">
        <f>IF($C73="","",IFERROR(VLOOKUP($C73,Aug!$B:$Z,17,FALSE),0))</f>
        <v>0</v>
      </c>
      <c r="M73" s="11">
        <f t="shared" si="44"/>
        <v>0</v>
      </c>
      <c r="N73">
        <f>IF($C73="","",IFERROR(VLOOKUP($C73,Aug!$B:$Z,19,FALSE),0))</f>
        <v>0</v>
      </c>
      <c r="O73" s="11">
        <f t="shared" si="45"/>
        <v>0</v>
      </c>
      <c r="P73">
        <f>IF($C73="","",IFERROR(VLOOKUP($C73,Aug!$B:$Z,20,FALSE),0))</f>
        <v>0</v>
      </c>
      <c r="Q73" s="10">
        <f t="shared" si="46"/>
        <v>0</v>
      </c>
      <c r="R73" s="6">
        <f>IF($C73="","",IFERROR(VLOOKUP($C73,Sep!$B:$Z,16,FALSE),0))</f>
        <v>0</v>
      </c>
      <c r="S73">
        <f>IF($C73="","",IFERROR(VLOOKUP($C73,Sep!$B:$Z,17,FALSE),0))</f>
        <v>0</v>
      </c>
      <c r="T73" s="11">
        <f t="shared" si="47"/>
        <v>0</v>
      </c>
      <c r="U73">
        <f>IF($C73="","",IFERROR(VLOOKUP($C73,Sep!$B:$Z,19,FALSE),0))</f>
        <v>0</v>
      </c>
      <c r="V73" s="11">
        <f t="shared" si="48"/>
        <v>0</v>
      </c>
      <c r="W73">
        <f>IF($C73="","",IFERROR(VLOOKUP($C73,Sep!$B:$Z,20,FALSE),0))</f>
        <v>0</v>
      </c>
      <c r="X73" s="10">
        <f t="shared" si="49"/>
        <v>0</v>
      </c>
      <c r="Y73" s="6">
        <f>IF($C73="","",IFERROR(VLOOKUP($C73,'Oct &amp; Nov'!$B:$Z,16,FALSE),0))</f>
        <v>0</v>
      </c>
      <c r="Z73">
        <f>IF($C73="","",IFERROR(VLOOKUP($C73,'Oct &amp; Nov'!$B:$Z,17,FALSE),0))</f>
        <v>0</v>
      </c>
      <c r="AA73" s="11">
        <f t="shared" si="50"/>
        <v>0</v>
      </c>
      <c r="AB73">
        <f>IF($C73="","",IFERROR(VLOOKUP($C73,'Oct &amp; Nov'!$B:$Z,19,FALSE),0))</f>
        <v>0</v>
      </c>
      <c r="AC73" s="11">
        <f t="shared" si="51"/>
        <v>0</v>
      </c>
      <c r="AD73">
        <f>IF($C73="","",IFERROR(VLOOKUP($C73,'Oct &amp; Nov'!$B:$Z,20,FALSE),0))</f>
        <v>0</v>
      </c>
      <c r="AE73" s="10">
        <f t="shared" si="52"/>
        <v>0</v>
      </c>
      <c r="AJ73" s="11"/>
      <c r="AM73" s="6">
        <f>IF($C73="","",IFERROR(VLOOKUP($C73,Dec!$B:$Z,16,FALSE),0))</f>
        <v>0</v>
      </c>
      <c r="AN73">
        <f>IF($C73="","",IFERROR(VLOOKUP($C73,Dec!$B:$Z,17,FALSE),0))</f>
        <v>0</v>
      </c>
      <c r="AO73" s="11">
        <f t="shared" si="53"/>
        <v>0</v>
      </c>
      <c r="AP73">
        <f>IF($C73="","",IFERROR(VLOOKUP($C73,Dec!$B:$Z,19,FALSE),0))</f>
        <v>0</v>
      </c>
      <c r="AQ73" s="11">
        <f t="shared" si="54"/>
        <v>0</v>
      </c>
      <c r="AR73">
        <f>IF($C73="","",IFERROR(VLOOKUP($C73,Dec!$B:$Z,20,FALSE),0))</f>
        <v>0</v>
      </c>
      <c r="AS73" s="10">
        <f t="shared" si="55"/>
        <v>0</v>
      </c>
      <c r="AT73" s="6">
        <f>IF($C73="","",IFERROR(VLOOKUP($C73,Jan!$B:$Z,16,FALSE),0))</f>
        <v>0</v>
      </c>
      <c r="AU73">
        <f>IF($C73="","",IFERROR(VLOOKUP($C73,Jan!$B:$Z,17,FALSE),0))</f>
        <v>0</v>
      </c>
      <c r="AV73" s="11">
        <f t="shared" si="56"/>
        <v>0</v>
      </c>
      <c r="AW73">
        <f>IF($C73="","",IFERROR(VLOOKUP($C73,Jan!$B:$Z,19,FALSE),0))</f>
        <v>0</v>
      </c>
      <c r="AX73" s="11">
        <f t="shared" si="57"/>
        <v>0</v>
      </c>
      <c r="AY73">
        <f>IF($C73="","",IFERROR(VLOOKUP($C73,Jan!$B:$Z,20,FALSE),0))</f>
        <v>0</v>
      </c>
      <c r="AZ73" s="10">
        <f t="shared" si="58"/>
        <v>0</v>
      </c>
      <c r="BA73" s="6">
        <f>IF($C73="","",IFERROR(VLOOKUP($C73,Feb!$B:$Z,16,FALSE),0))</f>
        <v>0</v>
      </c>
      <c r="BB73">
        <f>IF($C73="","",IFERROR(VLOOKUP($C73,Feb!$B:$Z,17,FALSE),0))</f>
        <v>0</v>
      </c>
      <c r="BC73" s="11">
        <f t="shared" si="59"/>
        <v>0</v>
      </c>
      <c r="BD73">
        <f>IF($C73="","",IFERROR(VLOOKUP($C73,Feb!$B:$Z,19,FALSE),0))</f>
        <v>0</v>
      </c>
      <c r="BE73" s="11">
        <f t="shared" si="60"/>
        <v>0</v>
      </c>
      <c r="BF73">
        <f>IF($C73="","",IFERROR(VLOOKUP($C73,Feb!$B:$Z,20,FALSE),0))</f>
        <v>0</v>
      </c>
      <c r="BG73" s="10">
        <f t="shared" si="61"/>
        <v>0</v>
      </c>
      <c r="BH73" s="6">
        <f>IF($C73="","",IFERROR(VLOOKUP($C73,Mar!$B:$Z,16,FALSE),0))</f>
        <v>0</v>
      </c>
      <c r="BI73">
        <f>IF($C73="","",IFERROR(VLOOKUP($C73,Mar!$B:$Z,17,FALSE),0))</f>
        <v>0</v>
      </c>
      <c r="BJ73" s="11">
        <f t="shared" si="62"/>
        <v>0</v>
      </c>
      <c r="BK73">
        <f>IF($C73="","",IFERROR(VLOOKUP($C73,Mar!$B:$Z,19,FALSE),0))</f>
        <v>1</v>
      </c>
      <c r="BL73" s="11">
        <f t="shared" si="63"/>
        <v>1</v>
      </c>
      <c r="BM73">
        <f>IF($C73="","",IFERROR(VLOOKUP($C73,Mar!$B:$Z,20,FALSE),0))</f>
        <v>1</v>
      </c>
      <c r="BN73" s="10">
        <f t="shared" si="64"/>
        <v>2</v>
      </c>
      <c r="BO73" s="6">
        <f>IF($C73="","",IFERROR(VLOOKUP($C73,'Apr &amp; May'!$B:$Z,16,FALSE),0))</f>
        <v>0</v>
      </c>
      <c r="BP73">
        <f>IF($C73="","",IFERROR(VLOOKUP($C73,'Apr &amp; May'!$B:$Z,17,FALSE),0))</f>
        <v>0</v>
      </c>
      <c r="BQ73" s="11">
        <f t="shared" si="65"/>
        <v>0</v>
      </c>
      <c r="BR73">
        <f>IF($C73="","",IFERROR(VLOOKUP($C73,'Apr &amp; May'!$B:$Z,19,FALSE),0))</f>
        <v>0</v>
      </c>
      <c r="BS73" s="11">
        <f t="shared" si="66"/>
        <v>0</v>
      </c>
      <c r="BT73">
        <f>IF($C73="","",IFERROR(VLOOKUP($C73,'Apr &amp; May'!$B:$Z,20,FALSE),0))</f>
        <v>0</v>
      </c>
      <c r="BU73" s="10">
        <f t="shared" si="67"/>
        <v>0</v>
      </c>
      <c r="BV73" s="6">
        <f>IF($C73="","",IFERROR(VLOOKUP($C73,Jun!$B:$Z,16,FALSE),0))</f>
        <v>0</v>
      </c>
      <c r="BW73">
        <f>IF($C73="","",IFERROR(VLOOKUP($C73,Jun!$B:$Z,17,FALSE),0))</f>
        <v>0</v>
      </c>
      <c r="BX73" s="11">
        <f t="shared" si="68"/>
        <v>0</v>
      </c>
      <c r="BY73">
        <f>IF($C73="","",IFERROR(VLOOKUP($C73,Jun!$B:$Z,19,FALSE),0))</f>
        <v>0</v>
      </c>
      <c r="BZ73" s="11">
        <f t="shared" si="69"/>
        <v>0</v>
      </c>
      <c r="CA73">
        <f>IF($C73="","",IFERROR(VLOOKUP($C73,Jun!$B:$Z,20,FALSE),0))</f>
        <v>0</v>
      </c>
      <c r="CB73" s="10">
        <f t="shared" si="70"/>
        <v>0</v>
      </c>
    </row>
    <row r="74" spans="1:80" x14ac:dyDescent="0.3">
      <c r="A74">
        <v>70</v>
      </c>
      <c r="B74" t="str">
        <f>IF(Namelist!A71="","",UPPER(Namelist!A71))</f>
        <v>DYLAN WONG</v>
      </c>
      <c r="C74" t="str">
        <f>IF(Namelist!B71="","",UPPER(Namelist!B71))</f>
        <v>NUSSTU\E0957796</v>
      </c>
      <c r="D74" s="6">
        <f t="shared" si="37"/>
        <v>4</v>
      </c>
      <c r="E74">
        <f t="shared" si="38"/>
        <v>2</v>
      </c>
      <c r="F74" s="11">
        <f t="shared" si="39"/>
        <v>6</v>
      </c>
      <c r="G74">
        <f t="shared" si="40"/>
        <v>0</v>
      </c>
      <c r="H74" s="11">
        <f t="shared" si="41"/>
        <v>6</v>
      </c>
      <c r="I74">
        <f t="shared" si="42"/>
        <v>0</v>
      </c>
      <c r="J74" s="10">
        <f t="shared" si="43"/>
        <v>6</v>
      </c>
      <c r="K74" s="6">
        <f>IF($C74="","",IFERROR(VLOOKUP($C74,Aug!$B:$Z,16,FALSE),0))</f>
        <v>0</v>
      </c>
      <c r="L74">
        <f>IF($C74="","",IFERROR(VLOOKUP($C74,Aug!$B:$Z,17,FALSE),0))</f>
        <v>0</v>
      </c>
      <c r="M74" s="11">
        <f t="shared" si="44"/>
        <v>0</v>
      </c>
      <c r="N74">
        <f>IF($C74="","",IFERROR(VLOOKUP($C74,Aug!$B:$Z,19,FALSE),0))</f>
        <v>0</v>
      </c>
      <c r="O74" s="11">
        <f t="shared" si="45"/>
        <v>0</v>
      </c>
      <c r="P74">
        <f>IF($C74="","",IFERROR(VLOOKUP($C74,Aug!$B:$Z,20,FALSE),0))</f>
        <v>0</v>
      </c>
      <c r="Q74" s="10">
        <f t="shared" si="46"/>
        <v>0</v>
      </c>
      <c r="R74" s="6">
        <f>IF($C74="","",IFERROR(VLOOKUP($C74,Sep!$B:$Z,16,FALSE),0))</f>
        <v>0</v>
      </c>
      <c r="S74">
        <f>IF($C74="","",IFERROR(VLOOKUP($C74,Sep!$B:$Z,17,FALSE),0))</f>
        <v>0</v>
      </c>
      <c r="T74" s="11">
        <f t="shared" si="47"/>
        <v>0</v>
      </c>
      <c r="U74">
        <f>IF($C74="","",IFERROR(VLOOKUP($C74,Sep!$B:$Z,19,FALSE),0))</f>
        <v>0</v>
      </c>
      <c r="V74" s="11">
        <f t="shared" si="48"/>
        <v>0</v>
      </c>
      <c r="W74">
        <f>IF($C74="","",IFERROR(VLOOKUP($C74,Sep!$B:$Z,20,FALSE),0))</f>
        <v>0</v>
      </c>
      <c r="X74" s="10">
        <f t="shared" si="49"/>
        <v>0</v>
      </c>
      <c r="Y74" s="6">
        <f>IF($C74="","",IFERROR(VLOOKUP($C74,'Oct &amp; Nov'!$B:$Z,16,FALSE),0))</f>
        <v>1</v>
      </c>
      <c r="Z74">
        <f>IF($C74="","",IFERROR(VLOOKUP($C74,'Oct &amp; Nov'!$B:$Z,17,FALSE),0))</f>
        <v>2</v>
      </c>
      <c r="AA74" s="11">
        <f t="shared" si="50"/>
        <v>3</v>
      </c>
      <c r="AB74">
        <f>IF($C74="","",IFERROR(VLOOKUP($C74,'Oct &amp; Nov'!$B:$Z,19,FALSE),0))</f>
        <v>0</v>
      </c>
      <c r="AC74" s="11">
        <f t="shared" si="51"/>
        <v>3</v>
      </c>
      <c r="AD74">
        <f>IF($C74="","",IFERROR(VLOOKUP($C74,'Oct &amp; Nov'!$B:$Z,20,FALSE),0))</f>
        <v>0</v>
      </c>
      <c r="AE74" s="10">
        <f t="shared" si="52"/>
        <v>3</v>
      </c>
      <c r="AJ74" s="11"/>
      <c r="AM74" s="6">
        <f>IF($C74="","",IFERROR(VLOOKUP($C74,Dec!$B:$Z,16,FALSE),0))</f>
        <v>3</v>
      </c>
      <c r="AN74">
        <f>IF($C74="","",IFERROR(VLOOKUP($C74,Dec!$B:$Z,17,FALSE),0))</f>
        <v>0</v>
      </c>
      <c r="AO74" s="11">
        <f t="shared" si="53"/>
        <v>3</v>
      </c>
      <c r="AP74">
        <f>IF($C74="","",IFERROR(VLOOKUP($C74,Dec!$B:$Z,19,FALSE),0))</f>
        <v>0</v>
      </c>
      <c r="AQ74" s="11">
        <f t="shared" si="54"/>
        <v>3</v>
      </c>
      <c r="AR74">
        <f>IF($C74="","",IFERROR(VLOOKUP($C74,Dec!$B:$Z,20,FALSE),0))</f>
        <v>0</v>
      </c>
      <c r="AS74" s="10">
        <f t="shared" si="55"/>
        <v>3</v>
      </c>
      <c r="AT74" s="6">
        <f>IF($C74="","",IFERROR(VLOOKUP($C74,Jan!$B:$Z,16,FALSE),0))</f>
        <v>0</v>
      </c>
      <c r="AU74">
        <f>IF($C74="","",IFERROR(VLOOKUP($C74,Jan!$B:$Z,17,FALSE),0))</f>
        <v>0</v>
      </c>
      <c r="AV74" s="11">
        <f t="shared" si="56"/>
        <v>0</v>
      </c>
      <c r="AW74">
        <f>IF($C74="","",IFERROR(VLOOKUP($C74,Jan!$B:$Z,19,FALSE),0))</f>
        <v>0</v>
      </c>
      <c r="AX74" s="11">
        <f t="shared" si="57"/>
        <v>0</v>
      </c>
      <c r="AY74">
        <f>IF($C74="","",IFERROR(VLOOKUP($C74,Jan!$B:$Z,20,FALSE),0))</f>
        <v>0</v>
      </c>
      <c r="AZ74" s="10">
        <f t="shared" si="58"/>
        <v>0</v>
      </c>
      <c r="BA74" s="6">
        <f>IF($C74="","",IFERROR(VLOOKUP($C74,Feb!$B:$Z,16,FALSE),0))</f>
        <v>0</v>
      </c>
      <c r="BB74">
        <f>IF($C74="","",IFERROR(VLOOKUP($C74,Feb!$B:$Z,17,FALSE),0))</f>
        <v>0</v>
      </c>
      <c r="BC74" s="11">
        <f t="shared" si="59"/>
        <v>0</v>
      </c>
      <c r="BD74">
        <f>IF($C74="","",IFERROR(VLOOKUP($C74,Feb!$B:$Z,19,FALSE),0))</f>
        <v>0</v>
      </c>
      <c r="BE74" s="11">
        <f t="shared" si="60"/>
        <v>0</v>
      </c>
      <c r="BF74">
        <f>IF($C74="","",IFERROR(VLOOKUP($C74,Feb!$B:$Z,20,FALSE),0))</f>
        <v>0</v>
      </c>
      <c r="BG74" s="10">
        <f t="shared" si="61"/>
        <v>0</v>
      </c>
      <c r="BH74" s="6">
        <f>IF($C74="","",IFERROR(VLOOKUP($C74,Mar!$B:$Z,16,FALSE),0))</f>
        <v>0</v>
      </c>
      <c r="BI74">
        <f>IF($C74="","",IFERROR(VLOOKUP($C74,Mar!$B:$Z,17,FALSE),0))</f>
        <v>0</v>
      </c>
      <c r="BJ74" s="11">
        <f t="shared" si="62"/>
        <v>0</v>
      </c>
      <c r="BK74">
        <f>IF($C74="","",IFERROR(VLOOKUP($C74,Mar!$B:$Z,19,FALSE),0))</f>
        <v>0</v>
      </c>
      <c r="BL74" s="11">
        <f t="shared" si="63"/>
        <v>0</v>
      </c>
      <c r="BM74">
        <f>IF($C74="","",IFERROR(VLOOKUP($C74,Mar!$B:$Z,20,FALSE),0))</f>
        <v>0</v>
      </c>
      <c r="BN74" s="10">
        <f t="shared" si="64"/>
        <v>0</v>
      </c>
      <c r="BO74" s="6">
        <f>IF($C74="","",IFERROR(VLOOKUP($C74,'Apr &amp; May'!$B:$Z,16,FALSE),0))</f>
        <v>0</v>
      </c>
      <c r="BP74">
        <f>IF($C74="","",IFERROR(VLOOKUP($C74,'Apr &amp; May'!$B:$Z,17,FALSE),0))</f>
        <v>0</v>
      </c>
      <c r="BQ74" s="11">
        <f t="shared" si="65"/>
        <v>0</v>
      </c>
      <c r="BR74">
        <f>IF($C74="","",IFERROR(VLOOKUP($C74,'Apr &amp; May'!$B:$Z,19,FALSE),0))</f>
        <v>0</v>
      </c>
      <c r="BS74" s="11">
        <f t="shared" si="66"/>
        <v>0</v>
      </c>
      <c r="BT74">
        <f>IF($C74="","",IFERROR(VLOOKUP($C74,'Apr &amp; May'!$B:$Z,20,FALSE),0))</f>
        <v>0</v>
      </c>
      <c r="BU74" s="10">
        <f t="shared" si="67"/>
        <v>0</v>
      </c>
      <c r="BV74" s="6">
        <f>IF($C74="","",IFERROR(VLOOKUP($C74,Jun!$B:$Z,16,FALSE),0))</f>
        <v>0</v>
      </c>
      <c r="BW74">
        <f>IF($C74="","",IFERROR(VLOOKUP($C74,Jun!$B:$Z,17,FALSE),0))</f>
        <v>0</v>
      </c>
      <c r="BX74" s="11">
        <f t="shared" si="68"/>
        <v>0</v>
      </c>
      <c r="BY74">
        <f>IF($C74="","",IFERROR(VLOOKUP($C74,Jun!$B:$Z,19,FALSE),0))</f>
        <v>0</v>
      </c>
      <c r="BZ74" s="11">
        <f t="shared" si="69"/>
        <v>0</v>
      </c>
      <c r="CA74">
        <f>IF($C74="","",IFERROR(VLOOKUP($C74,Jun!$B:$Z,20,FALSE),0))</f>
        <v>0</v>
      </c>
      <c r="CB74" s="10">
        <f t="shared" si="70"/>
        <v>0</v>
      </c>
    </row>
    <row r="75" spans="1:80" x14ac:dyDescent="0.3">
      <c r="A75">
        <v>71</v>
      </c>
      <c r="B75" t="str">
        <f>IF(Namelist!A72="","",UPPER(Namelist!A72))</f>
        <v>EDEN YEW</v>
      </c>
      <c r="C75" t="str">
        <f>IF(Namelist!B72="","",UPPER(Namelist!B72))</f>
        <v>NUSSTU\E0724996</v>
      </c>
      <c r="D75" s="6">
        <f t="shared" si="37"/>
        <v>0</v>
      </c>
      <c r="E75">
        <f t="shared" si="38"/>
        <v>0</v>
      </c>
      <c r="F75" s="11">
        <f t="shared" si="39"/>
        <v>0</v>
      </c>
      <c r="G75">
        <f t="shared" si="40"/>
        <v>0</v>
      </c>
      <c r="H75" s="11">
        <f t="shared" si="41"/>
        <v>0</v>
      </c>
      <c r="I75">
        <f t="shared" si="42"/>
        <v>0</v>
      </c>
      <c r="J75" s="10">
        <f t="shared" si="43"/>
        <v>0</v>
      </c>
      <c r="K75" s="6">
        <f>IF($C75="","",IFERROR(VLOOKUP($C75,Aug!$B:$Z,16,FALSE),0))</f>
        <v>0</v>
      </c>
      <c r="L75">
        <f>IF($C75="","",IFERROR(VLOOKUP($C75,Aug!$B:$Z,17,FALSE),0))</f>
        <v>0</v>
      </c>
      <c r="M75" s="11">
        <f t="shared" si="44"/>
        <v>0</v>
      </c>
      <c r="N75">
        <f>IF($C75="","",IFERROR(VLOOKUP($C75,Aug!$B:$Z,19,FALSE),0))</f>
        <v>0</v>
      </c>
      <c r="O75" s="11">
        <f t="shared" si="45"/>
        <v>0</v>
      </c>
      <c r="P75">
        <f>IF($C75="","",IFERROR(VLOOKUP($C75,Aug!$B:$Z,20,FALSE),0))</f>
        <v>0</v>
      </c>
      <c r="Q75" s="10">
        <f t="shared" si="46"/>
        <v>0</v>
      </c>
      <c r="R75" s="6">
        <f>IF($C75="","",IFERROR(VLOOKUP($C75,Sep!$B:$Z,16,FALSE),0))</f>
        <v>0</v>
      </c>
      <c r="S75">
        <f>IF($C75="","",IFERROR(VLOOKUP($C75,Sep!$B:$Z,17,FALSE),0))</f>
        <v>0</v>
      </c>
      <c r="T75" s="11">
        <f t="shared" si="47"/>
        <v>0</v>
      </c>
      <c r="U75">
        <f>IF($C75="","",IFERROR(VLOOKUP($C75,Sep!$B:$Z,19,FALSE),0))</f>
        <v>0</v>
      </c>
      <c r="V75" s="11">
        <f t="shared" si="48"/>
        <v>0</v>
      </c>
      <c r="W75">
        <f>IF($C75="","",IFERROR(VLOOKUP($C75,Sep!$B:$Z,20,FALSE),0))</f>
        <v>0</v>
      </c>
      <c r="X75" s="10">
        <f t="shared" si="49"/>
        <v>0</v>
      </c>
      <c r="Y75" s="6">
        <f>IF($C75="","",IFERROR(VLOOKUP($C75,'Oct &amp; Nov'!$B:$Z,16,FALSE),0))</f>
        <v>0</v>
      </c>
      <c r="Z75">
        <f>IF($C75="","",IFERROR(VLOOKUP($C75,'Oct &amp; Nov'!$B:$Z,17,FALSE),0))</f>
        <v>0</v>
      </c>
      <c r="AA75" s="11">
        <f t="shared" si="50"/>
        <v>0</v>
      </c>
      <c r="AB75">
        <f>IF($C75="","",IFERROR(VLOOKUP($C75,'Oct &amp; Nov'!$B:$Z,19,FALSE),0))</f>
        <v>0</v>
      </c>
      <c r="AC75" s="11">
        <f t="shared" si="51"/>
        <v>0</v>
      </c>
      <c r="AD75">
        <f>IF($C75="","",IFERROR(VLOOKUP($C75,'Oct &amp; Nov'!$B:$Z,20,FALSE),0))</f>
        <v>0</v>
      </c>
      <c r="AE75" s="10">
        <f t="shared" si="52"/>
        <v>0</v>
      </c>
      <c r="AJ75" s="11"/>
      <c r="AM75" s="6">
        <f>IF($C75="","",IFERROR(VLOOKUP($C75,Dec!$B:$Z,16,FALSE),0))</f>
        <v>0</v>
      </c>
      <c r="AN75">
        <f>IF($C75="","",IFERROR(VLOOKUP($C75,Dec!$B:$Z,17,FALSE),0))</f>
        <v>0</v>
      </c>
      <c r="AO75" s="11">
        <f t="shared" si="53"/>
        <v>0</v>
      </c>
      <c r="AP75">
        <f>IF($C75="","",IFERROR(VLOOKUP($C75,Dec!$B:$Z,19,FALSE),0))</f>
        <v>0</v>
      </c>
      <c r="AQ75" s="11">
        <f t="shared" si="54"/>
        <v>0</v>
      </c>
      <c r="AR75">
        <f>IF($C75="","",IFERROR(VLOOKUP($C75,Dec!$B:$Z,20,FALSE),0))</f>
        <v>0</v>
      </c>
      <c r="AS75" s="10">
        <f t="shared" si="55"/>
        <v>0</v>
      </c>
      <c r="AT75" s="6">
        <f>IF($C75="","",IFERROR(VLOOKUP($C75,Jan!$B:$Z,16,FALSE),0))</f>
        <v>0</v>
      </c>
      <c r="AU75">
        <f>IF($C75="","",IFERROR(VLOOKUP($C75,Jan!$B:$Z,17,FALSE),0))</f>
        <v>0</v>
      </c>
      <c r="AV75" s="11">
        <f t="shared" si="56"/>
        <v>0</v>
      </c>
      <c r="AW75">
        <f>IF($C75="","",IFERROR(VLOOKUP($C75,Jan!$B:$Z,19,FALSE),0))</f>
        <v>0</v>
      </c>
      <c r="AX75" s="11">
        <f t="shared" si="57"/>
        <v>0</v>
      </c>
      <c r="AY75">
        <f>IF($C75="","",IFERROR(VLOOKUP($C75,Jan!$B:$Z,20,FALSE),0))</f>
        <v>0</v>
      </c>
      <c r="AZ75" s="10">
        <f t="shared" si="58"/>
        <v>0</v>
      </c>
      <c r="BA75" s="6">
        <f>IF($C75="","",IFERROR(VLOOKUP($C75,Feb!$B:$Z,16,FALSE),0))</f>
        <v>0</v>
      </c>
      <c r="BB75">
        <f>IF($C75="","",IFERROR(VLOOKUP($C75,Feb!$B:$Z,17,FALSE),0))</f>
        <v>0</v>
      </c>
      <c r="BC75" s="11">
        <f t="shared" si="59"/>
        <v>0</v>
      </c>
      <c r="BD75">
        <f>IF($C75="","",IFERROR(VLOOKUP($C75,Feb!$B:$Z,19,FALSE),0))</f>
        <v>0</v>
      </c>
      <c r="BE75" s="11">
        <f t="shared" si="60"/>
        <v>0</v>
      </c>
      <c r="BF75">
        <f>IF($C75="","",IFERROR(VLOOKUP($C75,Feb!$B:$Z,20,FALSE),0))</f>
        <v>0</v>
      </c>
      <c r="BG75" s="10">
        <f t="shared" si="61"/>
        <v>0</v>
      </c>
      <c r="BH75" s="6">
        <f>IF($C75="","",IFERROR(VLOOKUP($C75,Mar!$B:$Z,16,FALSE),0))</f>
        <v>0</v>
      </c>
      <c r="BI75">
        <f>IF($C75="","",IFERROR(VLOOKUP($C75,Mar!$B:$Z,17,FALSE),0))</f>
        <v>0</v>
      </c>
      <c r="BJ75" s="11">
        <f t="shared" si="62"/>
        <v>0</v>
      </c>
      <c r="BK75">
        <f>IF($C75="","",IFERROR(VLOOKUP($C75,Mar!$B:$Z,19,FALSE),0))</f>
        <v>0</v>
      </c>
      <c r="BL75" s="11">
        <f t="shared" si="63"/>
        <v>0</v>
      </c>
      <c r="BM75">
        <f>IF($C75="","",IFERROR(VLOOKUP($C75,Mar!$B:$Z,20,FALSE),0))</f>
        <v>0</v>
      </c>
      <c r="BN75" s="10">
        <f t="shared" si="64"/>
        <v>0</v>
      </c>
      <c r="BO75" s="6">
        <f>IF($C75="","",IFERROR(VLOOKUP($C75,'Apr &amp; May'!$B:$Z,16,FALSE),0))</f>
        <v>0</v>
      </c>
      <c r="BP75">
        <f>IF($C75="","",IFERROR(VLOOKUP($C75,'Apr &amp; May'!$B:$Z,17,FALSE),0))</f>
        <v>0</v>
      </c>
      <c r="BQ75" s="11">
        <f t="shared" si="65"/>
        <v>0</v>
      </c>
      <c r="BR75">
        <f>IF($C75="","",IFERROR(VLOOKUP($C75,'Apr &amp; May'!$B:$Z,19,FALSE),0))</f>
        <v>0</v>
      </c>
      <c r="BS75" s="11">
        <f t="shared" si="66"/>
        <v>0</v>
      </c>
      <c r="BT75">
        <f>IF($C75="","",IFERROR(VLOOKUP($C75,'Apr &amp; May'!$B:$Z,20,FALSE),0))</f>
        <v>0</v>
      </c>
      <c r="BU75" s="10">
        <f t="shared" si="67"/>
        <v>0</v>
      </c>
      <c r="BV75" s="6">
        <f>IF($C75="","",IFERROR(VLOOKUP($C75,Jun!$B:$Z,16,FALSE),0))</f>
        <v>0</v>
      </c>
      <c r="BW75">
        <f>IF($C75="","",IFERROR(VLOOKUP($C75,Jun!$B:$Z,17,FALSE),0))</f>
        <v>0</v>
      </c>
      <c r="BX75" s="11">
        <f t="shared" si="68"/>
        <v>0</v>
      </c>
      <c r="BY75">
        <f>IF($C75="","",IFERROR(VLOOKUP($C75,Jun!$B:$Z,19,FALSE),0))</f>
        <v>0</v>
      </c>
      <c r="BZ75" s="11">
        <f t="shared" si="69"/>
        <v>0</v>
      </c>
      <c r="CA75">
        <f>IF($C75="","",IFERROR(VLOOKUP($C75,Jun!$B:$Z,20,FALSE),0))</f>
        <v>0</v>
      </c>
      <c r="CB75" s="10">
        <f t="shared" si="70"/>
        <v>0</v>
      </c>
    </row>
    <row r="76" spans="1:80" x14ac:dyDescent="0.3">
      <c r="A76">
        <v>72</v>
      </c>
      <c r="B76" t="str">
        <f>IF(Namelist!A73="","",UPPER(Namelist!A73))</f>
        <v>EDLY IRSYAD BIN ELHAM</v>
      </c>
      <c r="C76" t="str">
        <f>IF(Namelist!B73="","",UPPER(Namelist!B73))</f>
        <v>NUSSTU\E0543555</v>
      </c>
      <c r="D76" s="6">
        <f t="shared" si="37"/>
        <v>1</v>
      </c>
      <c r="E76">
        <f t="shared" si="38"/>
        <v>0</v>
      </c>
      <c r="F76" s="11">
        <f t="shared" si="39"/>
        <v>1</v>
      </c>
      <c r="G76">
        <f t="shared" si="40"/>
        <v>0</v>
      </c>
      <c r="H76" s="11">
        <f t="shared" si="41"/>
        <v>1</v>
      </c>
      <c r="I76">
        <f t="shared" si="42"/>
        <v>0</v>
      </c>
      <c r="J76" s="10">
        <f t="shared" si="43"/>
        <v>1</v>
      </c>
      <c r="K76" s="6">
        <f>IF($C76="","",IFERROR(VLOOKUP($C76,Aug!$B:$Z,16,FALSE),0))</f>
        <v>0</v>
      </c>
      <c r="L76">
        <f>IF($C76="","",IFERROR(VLOOKUP($C76,Aug!$B:$Z,17,FALSE),0))</f>
        <v>0</v>
      </c>
      <c r="M76" s="11">
        <f t="shared" si="44"/>
        <v>0</v>
      </c>
      <c r="N76">
        <f>IF($C76="","",IFERROR(VLOOKUP($C76,Aug!$B:$Z,19,FALSE),0))</f>
        <v>0</v>
      </c>
      <c r="O76" s="11">
        <f t="shared" si="45"/>
        <v>0</v>
      </c>
      <c r="P76">
        <f>IF($C76="","",IFERROR(VLOOKUP($C76,Aug!$B:$Z,20,FALSE),0))</f>
        <v>0</v>
      </c>
      <c r="Q76" s="10">
        <f t="shared" si="46"/>
        <v>0</v>
      </c>
      <c r="R76" s="6">
        <f>IF($C76="","",IFERROR(VLOOKUP($C76,Sep!$B:$Z,16,FALSE),0))</f>
        <v>1</v>
      </c>
      <c r="S76">
        <f>IF($C76="","",IFERROR(VLOOKUP($C76,Sep!$B:$Z,17,FALSE),0))</f>
        <v>0</v>
      </c>
      <c r="T76" s="11">
        <f t="shared" si="47"/>
        <v>1</v>
      </c>
      <c r="U76">
        <f>IF($C76="","",IFERROR(VLOOKUP($C76,Sep!$B:$Z,19,FALSE),0))</f>
        <v>0</v>
      </c>
      <c r="V76" s="11">
        <f t="shared" si="48"/>
        <v>1</v>
      </c>
      <c r="W76">
        <f>IF($C76="","",IFERROR(VLOOKUP($C76,Sep!$B:$Z,20,FALSE),0))</f>
        <v>0</v>
      </c>
      <c r="X76" s="10">
        <f t="shared" si="49"/>
        <v>1</v>
      </c>
      <c r="Y76" s="6">
        <f>IF($C76="","",IFERROR(VLOOKUP($C76,'Oct &amp; Nov'!$B:$Z,16,FALSE),0))</f>
        <v>0</v>
      </c>
      <c r="Z76">
        <f>IF($C76="","",IFERROR(VLOOKUP($C76,'Oct &amp; Nov'!$B:$Z,17,FALSE),0))</f>
        <v>0</v>
      </c>
      <c r="AA76" s="11">
        <f t="shared" si="50"/>
        <v>0</v>
      </c>
      <c r="AB76">
        <f>IF($C76="","",IFERROR(VLOOKUP($C76,'Oct &amp; Nov'!$B:$Z,19,FALSE),0))</f>
        <v>0</v>
      </c>
      <c r="AC76" s="11">
        <f t="shared" si="51"/>
        <v>0</v>
      </c>
      <c r="AD76">
        <f>IF($C76="","",IFERROR(VLOOKUP($C76,'Oct &amp; Nov'!$B:$Z,20,FALSE),0))</f>
        <v>0</v>
      </c>
      <c r="AE76" s="10">
        <f t="shared" si="52"/>
        <v>0</v>
      </c>
      <c r="AJ76" s="11"/>
      <c r="AM76" s="6">
        <f>IF($C76="","",IFERROR(VLOOKUP($C76,Dec!$B:$Z,16,FALSE),0))</f>
        <v>0</v>
      </c>
      <c r="AN76">
        <f>IF($C76="","",IFERROR(VLOOKUP($C76,Dec!$B:$Z,17,FALSE),0))</f>
        <v>0</v>
      </c>
      <c r="AO76" s="11">
        <f t="shared" si="53"/>
        <v>0</v>
      </c>
      <c r="AP76">
        <f>IF($C76="","",IFERROR(VLOOKUP($C76,Dec!$B:$Z,19,FALSE),0))</f>
        <v>0</v>
      </c>
      <c r="AQ76" s="11">
        <f t="shared" si="54"/>
        <v>0</v>
      </c>
      <c r="AR76">
        <f>IF($C76="","",IFERROR(VLOOKUP($C76,Dec!$B:$Z,20,FALSE),0))</f>
        <v>0</v>
      </c>
      <c r="AS76" s="10">
        <f t="shared" si="55"/>
        <v>0</v>
      </c>
      <c r="AT76" s="6">
        <f>IF($C76="","",IFERROR(VLOOKUP($C76,Jan!$B:$Z,16,FALSE),0))</f>
        <v>0</v>
      </c>
      <c r="AU76">
        <f>IF($C76="","",IFERROR(VLOOKUP($C76,Jan!$B:$Z,17,FALSE),0))</f>
        <v>0</v>
      </c>
      <c r="AV76" s="11">
        <f t="shared" si="56"/>
        <v>0</v>
      </c>
      <c r="AW76">
        <f>IF($C76="","",IFERROR(VLOOKUP($C76,Jan!$B:$Z,19,FALSE),0))</f>
        <v>0</v>
      </c>
      <c r="AX76" s="11">
        <f t="shared" si="57"/>
        <v>0</v>
      </c>
      <c r="AY76">
        <f>IF($C76="","",IFERROR(VLOOKUP($C76,Jan!$B:$Z,20,FALSE),0))</f>
        <v>0</v>
      </c>
      <c r="AZ76" s="10">
        <f t="shared" si="58"/>
        <v>0</v>
      </c>
      <c r="BA76" s="6">
        <f>IF($C76="","",IFERROR(VLOOKUP($C76,Feb!$B:$Z,16,FALSE),0))</f>
        <v>0</v>
      </c>
      <c r="BB76">
        <f>IF($C76="","",IFERROR(VLOOKUP($C76,Feb!$B:$Z,17,FALSE),0))</f>
        <v>0</v>
      </c>
      <c r="BC76" s="11">
        <f t="shared" si="59"/>
        <v>0</v>
      </c>
      <c r="BD76">
        <f>IF($C76="","",IFERROR(VLOOKUP($C76,Feb!$B:$Z,19,FALSE),0))</f>
        <v>0</v>
      </c>
      <c r="BE76" s="11">
        <f t="shared" si="60"/>
        <v>0</v>
      </c>
      <c r="BF76">
        <f>IF($C76="","",IFERROR(VLOOKUP($C76,Feb!$B:$Z,20,FALSE),0))</f>
        <v>0</v>
      </c>
      <c r="BG76" s="10">
        <f t="shared" si="61"/>
        <v>0</v>
      </c>
      <c r="BH76" s="6">
        <f>IF($C76="","",IFERROR(VLOOKUP($C76,Mar!$B:$Z,16,FALSE),0))</f>
        <v>0</v>
      </c>
      <c r="BI76">
        <f>IF($C76="","",IFERROR(VLOOKUP($C76,Mar!$B:$Z,17,FALSE),0))</f>
        <v>0</v>
      </c>
      <c r="BJ76" s="11">
        <f t="shared" si="62"/>
        <v>0</v>
      </c>
      <c r="BK76">
        <f>IF($C76="","",IFERROR(VLOOKUP($C76,Mar!$B:$Z,19,FALSE),0))</f>
        <v>0</v>
      </c>
      <c r="BL76" s="11">
        <f t="shared" si="63"/>
        <v>0</v>
      </c>
      <c r="BM76">
        <f>IF($C76="","",IFERROR(VLOOKUP($C76,Mar!$B:$Z,20,FALSE),0))</f>
        <v>0</v>
      </c>
      <c r="BN76" s="10">
        <f t="shared" si="64"/>
        <v>0</v>
      </c>
      <c r="BO76" s="6">
        <f>IF($C76="","",IFERROR(VLOOKUP($C76,'Apr &amp; May'!$B:$Z,16,FALSE),0))</f>
        <v>0</v>
      </c>
      <c r="BP76">
        <f>IF($C76="","",IFERROR(VLOOKUP($C76,'Apr &amp; May'!$B:$Z,17,FALSE),0))</f>
        <v>0</v>
      </c>
      <c r="BQ76" s="11">
        <f t="shared" si="65"/>
        <v>0</v>
      </c>
      <c r="BR76">
        <f>IF($C76="","",IFERROR(VLOOKUP($C76,'Apr &amp; May'!$B:$Z,19,FALSE),0))</f>
        <v>0</v>
      </c>
      <c r="BS76" s="11">
        <f t="shared" si="66"/>
        <v>0</v>
      </c>
      <c r="BT76">
        <f>IF($C76="","",IFERROR(VLOOKUP($C76,'Apr &amp; May'!$B:$Z,20,FALSE),0))</f>
        <v>0</v>
      </c>
      <c r="BU76" s="10">
        <f t="shared" si="67"/>
        <v>0</v>
      </c>
      <c r="BV76" s="6">
        <f>IF($C76="","",IFERROR(VLOOKUP($C76,Jun!$B:$Z,16,FALSE),0))</f>
        <v>0</v>
      </c>
      <c r="BW76">
        <f>IF($C76="","",IFERROR(VLOOKUP($C76,Jun!$B:$Z,17,FALSE),0))</f>
        <v>0</v>
      </c>
      <c r="BX76" s="11">
        <f t="shared" si="68"/>
        <v>0</v>
      </c>
      <c r="BY76">
        <f>IF($C76="","",IFERROR(VLOOKUP($C76,Jun!$B:$Z,19,FALSE),0))</f>
        <v>0</v>
      </c>
      <c r="BZ76" s="11">
        <f t="shared" si="69"/>
        <v>0</v>
      </c>
      <c r="CA76">
        <f>IF($C76="","",IFERROR(VLOOKUP($C76,Jun!$B:$Z,20,FALSE),0))</f>
        <v>0</v>
      </c>
      <c r="CB76" s="10">
        <f t="shared" si="70"/>
        <v>0</v>
      </c>
    </row>
    <row r="77" spans="1:80" x14ac:dyDescent="0.3">
      <c r="A77">
        <v>73</v>
      </c>
      <c r="B77" t="str">
        <f>IF(Namelist!A74="","",UPPER(Namelist!A74))</f>
        <v>EDRIA CHAN</v>
      </c>
      <c r="C77" t="str">
        <f>IF(Namelist!B74="","",UPPER(Namelist!B74))</f>
        <v>NUSSTU\E0555906</v>
      </c>
      <c r="D77" s="6">
        <f t="shared" si="37"/>
        <v>1</v>
      </c>
      <c r="E77">
        <f t="shared" si="38"/>
        <v>2</v>
      </c>
      <c r="F77" s="11">
        <f t="shared" si="39"/>
        <v>3</v>
      </c>
      <c r="G77">
        <f t="shared" si="40"/>
        <v>0</v>
      </c>
      <c r="H77" s="11">
        <f t="shared" si="41"/>
        <v>3</v>
      </c>
      <c r="I77">
        <f t="shared" si="42"/>
        <v>0</v>
      </c>
      <c r="J77" s="10">
        <f t="shared" si="43"/>
        <v>3</v>
      </c>
      <c r="K77" s="6">
        <f>IF($C77="","",IFERROR(VLOOKUP($C77,Aug!$B:$Z,16,FALSE),0))</f>
        <v>0</v>
      </c>
      <c r="L77">
        <f>IF($C77="","",IFERROR(VLOOKUP($C77,Aug!$B:$Z,17,FALSE),0))</f>
        <v>0</v>
      </c>
      <c r="M77" s="11">
        <f t="shared" si="44"/>
        <v>0</v>
      </c>
      <c r="N77">
        <f>IF($C77="","",IFERROR(VLOOKUP($C77,Aug!$B:$Z,19,FALSE),0))</f>
        <v>0</v>
      </c>
      <c r="O77" s="11">
        <f t="shared" si="45"/>
        <v>0</v>
      </c>
      <c r="P77">
        <f>IF($C77="","",IFERROR(VLOOKUP($C77,Aug!$B:$Z,20,FALSE),0))</f>
        <v>0</v>
      </c>
      <c r="Q77" s="10">
        <f t="shared" si="46"/>
        <v>0</v>
      </c>
      <c r="R77" s="6">
        <f>IF($C77="","",IFERROR(VLOOKUP($C77,Sep!$B:$Z,16,FALSE),0))</f>
        <v>0</v>
      </c>
      <c r="S77">
        <f>IF($C77="","",IFERROR(VLOOKUP($C77,Sep!$B:$Z,17,FALSE),0))</f>
        <v>0</v>
      </c>
      <c r="T77" s="11">
        <f t="shared" si="47"/>
        <v>0</v>
      </c>
      <c r="U77">
        <f>IF($C77="","",IFERROR(VLOOKUP($C77,Sep!$B:$Z,19,FALSE),0))</f>
        <v>0</v>
      </c>
      <c r="V77" s="11">
        <f t="shared" si="48"/>
        <v>0</v>
      </c>
      <c r="W77">
        <f>IF($C77="","",IFERROR(VLOOKUP($C77,Sep!$B:$Z,20,FALSE),0))</f>
        <v>0</v>
      </c>
      <c r="X77" s="10">
        <f t="shared" si="49"/>
        <v>0</v>
      </c>
      <c r="Y77" s="6">
        <f>IF($C77="","",IFERROR(VLOOKUP($C77,'Oct &amp; Nov'!$B:$Z,16,FALSE),0))</f>
        <v>0</v>
      </c>
      <c r="Z77">
        <f>IF($C77="","",IFERROR(VLOOKUP($C77,'Oct &amp; Nov'!$B:$Z,17,FALSE),0))</f>
        <v>0</v>
      </c>
      <c r="AA77" s="11">
        <f t="shared" si="50"/>
        <v>0</v>
      </c>
      <c r="AB77">
        <f>IF($C77="","",IFERROR(VLOOKUP($C77,'Oct &amp; Nov'!$B:$Z,19,FALSE),0))</f>
        <v>0</v>
      </c>
      <c r="AC77" s="11">
        <f t="shared" si="51"/>
        <v>0</v>
      </c>
      <c r="AD77">
        <f>IF($C77="","",IFERROR(VLOOKUP($C77,'Oct &amp; Nov'!$B:$Z,20,FALSE),0))</f>
        <v>0</v>
      </c>
      <c r="AE77" s="10">
        <f t="shared" si="52"/>
        <v>0</v>
      </c>
      <c r="AJ77" s="11"/>
      <c r="AM77" s="6">
        <f>IF($C77="","",IFERROR(VLOOKUP($C77,Dec!$B:$Z,16,FALSE),0))</f>
        <v>0</v>
      </c>
      <c r="AN77">
        <f>IF($C77="","",IFERROR(VLOOKUP($C77,Dec!$B:$Z,17,FALSE),0))</f>
        <v>0</v>
      </c>
      <c r="AO77" s="11">
        <f t="shared" si="53"/>
        <v>0</v>
      </c>
      <c r="AP77">
        <f>IF($C77="","",IFERROR(VLOOKUP($C77,Dec!$B:$Z,19,FALSE),0))</f>
        <v>0</v>
      </c>
      <c r="AQ77" s="11">
        <f t="shared" si="54"/>
        <v>0</v>
      </c>
      <c r="AR77">
        <f>IF($C77="","",IFERROR(VLOOKUP($C77,Dec!$B:$Z,20,FALSE),0))</f>
        <v>0</v>
      </c>
      <c r="AS77" s="10">
        <f t="shared" si="55"/>
        <v>0</v>
      </c>
      <c r="AT77" s="6">
        <f>IF($C77="","",IFERROR(VLOOKUP($C77,Jan!$B:$Z,16,FALSE),0))</f>
        <v>0</v>
      </c>
      <c r="AU77">
        <f>IF($C77="","",IFERROR(VLOOKUP($C77,Jan!$B:$Z,17,FALSE),0))</f>
        <v>0</v>
      </c>
      <c r="AV77" s="11">
        <f t="shared" si="56"/>
        <v>0</v>
      </c>
      <c r="AW77">
        <f>IF($C77="","",IFERROR(VLOOKUP($C77,Jan!$B:$Z,19,FALSE),0))</f>
        <v>0</v>
      </c>
      <c r="AX77" s="11">
        <f t="shared" si="57"/>
        <v>0</v>
      </c>
      <c r="AY77">
        <f>IF($C77="","",IFERROR(VLOOKUP($C77,Jan!$B:$Z,20,FALSE),0))</f>
        <v>0</v>
      </c>
      <c r="AZ77" s="10">
        <f t="shared" si="58"/>
        <v>0</v>
      </c>
      <c r="BA77" s="6">
        <f>IF($C77="","",IFERROR(VLOOKUP($C77,Feb!$B:$Z,16,FALSE),0))</f>
        <v>0</v>
      </c>
      <c r="BB77">
        <f>IF($C77="","",IFERROR(VLOOKUP($C77,Feb!$B:$Z,17,FALSE),0))</f>
        <v>0</v>
      </c>
      <c r="BC77" s="11">
        <f t="shared" si="59"/>
        <v>0</v>
      </c>
      <c r="BD77">
        <f>IF($C77="","",IFERROR(VLOOKUP($C77,Feb!$B:$Z,19,FALSE),0))</f>
        <v>0</v>
      </c>
      <c r="BE77" s="11">
        <f t="shared" si="60"/>
        <v>0</v>
      </c>
      <c r="BF77">
        <f>IF($C77="","",IFERROR(VLOOKUP($C77,Feb!$B:$Z,20,FALSE),0))</f>
        <v>0</v>
      </c>
      <c r="BG77" s="10">
        <f t="shared" si="61"/>
        <v>0</v>
      </c>
      <c r="BH77" s="6">
        <f>IF($C77="","",IFERROR(VLOOKUP($C77,Mar!$B:$Z,16,FALSE),0))</f>
        <v>1</v>
      </c>
      <c r="BI77">
        <f>IF($C77="","",IFERROR(VLOOKUP($C77,Mar!$B:$Z,17,FALSE),0))</f>
        <v>1</v>
      </c>
      <c r="BJ77" s="11">
        <f t="shared" si="62"/>
        <v>2</v>
      </c>
      <c r="BK77">
        <f>IF($C77="","",IFERROR(VLOOKUP($C77,Mar!$B:$Z,19,FALSE),0))</f>
        <v>0</v>
      </c>
      <c r="BL77" s="11">
        <f t="shared" si="63"/>
        <v>2</v>
      </c>
      <c r="BM77">
        <f>IF($C77="","",IFERROR(VLOOKUP($C77,Mar!$B:$Z,20,FALSE),0))</f>
        <v>0</v>
      </c>
      <c r="BN77" s="10">
        <f t="shared" si="64"/>
        <v>2</v>
      </c>
      <c r="BO77" s="6">
        <f>IF($C77="","",IFERROR(VLOOKUP($C77,'Apr &amp; May'!$B:$Z,16,FALSE),0))</f>
        <v>0</v>
      </c>
      <c r="BP77">
        <f>IF($C77="","",IFERROR(VLOOKUP($C77,'Apr &amp; May'!$B:$Z,17,FALSE),0))</f>
        <v>1</v>
      </c>
      <c r="BQ77" s="11">
        <f t="shared" si="65"/>
        <v>1</v>
      </c>
      <c r="BR77">
        <f>IF($C77="","",IFERROR(VLOOKUP($C77,'Apr &amp; May'!$B:$Z,19,FALSE),0))</f>
        <v>0</v>
      </c>
      <c r="BS77" s="11">
        <f t="shared" si="66"/>
        <v>1</v>
      </c>
      <c r="BT77">
        <f>IF($C77="","",IFERROR(VLOOKUP($C77,'Apr &amp; May'!$B:$Z,20,FALSE),0))</f>
        <v>0</v>
      </c>
      <c r="BU77" s="10">
        <f t="shared" si="67"/>
        <v>1</v>
      </c>
      <c r="BV77" s="6">
        <f>IF($C77="","",IFERROR(VLOOKUP($C77,Jun!$B:$Z,16,FALSE),0))</f>
        <v>0</v>
      </c>
      <c r="BW77">
        <f>IF($C77="","",IFERROR(VLOOKUP($C77,Jun!$B:$Z,17,FALSE),0))</f>
        <v>0</v>
      </c>
      <c r="BX77" s="11">
        <f t="shared" si="68"/>
        <v>0</v>
      </c>
      <c r="BY77">
        <f>IF($C77="","",IFERROR(VLOOKUP($C77,Jun!$B:$Z,19,FALSE),0))</f>
        <v>0</v>
      </c>
      <c r="BZ77" s="11">
        <f t="shared" si="69"/>
        <v>0</v>
      </c>
      <c r="CA77">
        <f>IF($C77="","",IFERROR(VLOOKUP($C77,Jun!$B:$Z,20,FALSE),0))</f>
        <v>0</v>
      </c>
      <c r="CB77" s="10">
        <f t="shared" si="70"/>
        <v>0</v>
      </c>
    </row>
    <row r="78" spans="1:80" x14ac:dyDescent="0.3">
      <c r="A78">
        <v>74</v>
      </c>
      <c r="B78" t="str">
        <f>IF(Namelist!A75="","",UPPER(Namelist!A75))</f>
        <v>EE JIA CHEW</v>
      </c>
      <c r="C78" t="str">
        <f>IF(Namelist!B75="","",UPPER(Namelist!B75))</f>
        <v>NUSSTU\E0544017</v>
      </c>
      <c r="D78" s="6">
        <f t="shared" si="37"/>
        <v>8</v>
      </c>
      <c r="E78">
        <f t="shared" si="38"/>
        <v>0</v>
      </c>
      <c r="F78" s="11">
        <f t="shared" si="39"/>
        <v>8</v>
      </c>
      <c r="G78">
        <f t="shared" si="40"/>
        <v>1</v>
      </c>
      <c r="H78" s="11">
        <f t="shared" si="41"/>
        <v>9</v>
      </c>
      <c r="I78">
        <f t="shared" si="42"/>
        <v>7</v>
      </c>
      <c r="J78" s="10">
        <f t="shared" si="43"/>
        <v>16</v>
      </c>
      <c r="K78" s="6">
        <f>IF($C78="","",IFERROR(VLOOKUP($C78,Aug!$B:$Z,16,FALSE),0))</f>
        <v>0</v>
      </c>
      <c r="L78">
        <f>IF($C78="","",IFERROR(VLOOKUP($C78,Aug!$B:$Z,17,FALSE),0))</f>
        <v>0</v>
      </c>
      <c r="M78" s="11">
        <f t="shared" si="44"/>
        <v>0</v>
      </c>
      <c r="N78">
        <f>IF($C78="","",IFERROR(VLOOKUP($C78,Aug!$B:$Z,19,FALSE),0))</f>
        <v>0</v>
      </c>
      <c r="O78" s="11">
        <f t="shared" si="45"/>
        <v>0</v>
      </c>
      <c r="P78">
        <f>IF($C78="","",IFERROR(VLOOKUP($C78,Aug!$B:$Z,20,FALSE),0))</f>
        <v>0</v>
      </c>
      <c r="Q78" s="10">
        <f t="shared" si="46"/>
        <v>0</v>
      </c>
      <c r="R78" s="6">
        <f>IF($C78="","",IFERROR(VLOOKUP($C78,Sep!$B:$Z,16,FALSE),0))</f>
        <v>2</v>
      </c>
      <c r="S78">
        <f>IF($C78="","",IFERROR(VLOOKUP($C78,Sep!$B:$Z,17,FALSE),0))</f>
        <v>0</v>
      </c>
      <c r="T78" s="11">
        <f t="shared" si="47"/>
        <v>2</v>
      </c>
      <c r="U78">
        <f>IF($C78="","",IFERROR(VLOOKUP($C78,Sep!$B:$Z,19,FALSE),0))</f>
        <v>0</v>
      </c>
      <c r="V78" s="11">
        <f t="shared" si="48"/>
        <v>2</v>
      </c>
      <c r="W78">
        <f>IF($C78="","",IFERROR(VLOOKUP($C78,Sep!$B:$Z,20,FALSE),0))</f>
        <v>0</v>
      </c>
      <c r="X78" s="10">
        <f t="shared" si="49"/>
        <v>2</v>
      </c>
      <c r="Y78" s="6">
        <f>IF($C78="","",IFERROR(VLOOKUP($C78,'Oct &amp; Nov'!$B:$Z,16,FALSE),0))</f>
        <v>1</v>
      </c>
      <c r="Z78">
        <f>IF($C78="","",IFERROR(VLOOKUP($C78,'Oct &amp; Nov'!$B:$Z,17,FALSE),0))</f>
        <v>0</v>
      </c>
      <c r="AA78" s="11">
        <f t="shared" si="50"/>
        <v>1</v>
      </c>
      <c r="AB78">
        <f>IF($C78="","",IFERROR(VLOOKUP($C78,'Oct &amp; Nov'!$B:$Z,19,FALSE),0))</f>
        <v>0</v>
      </c>
      <c r="AC78" s="11">
        <f t="shared" si="51"/>
        <v>1</v>
      </c>
      <c r="AD78">
        <f>IF($C78="","",IFERROR(VLOOKUP($C78,'Oct &amp; Nov'!$B:$Z,20,FALSE),0))</f>
        <v>2</v>
      </c>
      <c r="AE78" s="10">
        <f t="shared" si="52"/>
        <v>3</v>
      </c>
      <c r="AJ78" s="11"/>
      <c r="AM78" s="6">
        <f>IF($C78="","",IFERROR(VLOOKUP($C78,Dec!$B:$Z,16,FALSE),0))</f>
        <v>0</v>
      </c>
      <c r="AN78">
        <f>IF($C78="","",IFERROR(VLOOKUP($C78,Dec!$B:$Z,17,FALSE),0))</f>
        <v>0</v>
      </c>
      <c r="AO78" s="11">
        <f t="shared" si="53"/>
        <v>0</v>
      </c>
      <c r="AP78">
        <f>IF($C78="","",IFERROR(VLOOKUP($C78,Dec!$B:$Z,19,FALSE),0))</f>
        <v>0</v>
      </c>
      <c r="AQ78" s="11">
        <f t="shared" si="54"/>
        <v>0</v>
      </c>
      <c r="AR78">
        <f>IF($C78="","",IFERROR(VLOOKUP($C78,Dec!$B:$Z,20,FALSE),0))</f>
        <v>0</v>
      </c>
      <c r="AS78" s="10">
        <f t="shared" si="55"/>
        <v>0</v>
      </c>
      <c r="AT78" s="6">
        <f>IF($C78="","",IFERROR(VLOOKUP($C78,Jan!$B:$Z,16,FALSE),0))</f>
        <v>1</v>
      </c>
      <c r="AU78">
        <f>IF($C78="","",IFERROR(VLOOKUP($C78,Jan!$B:$Z,17,FALSE),0))</f>
        <v>0</v>
      </c>
      <c r="AV78" s="11">
        <f t="shared" si="56"/>
        <v>1</v>
      </c>
      <c r="AW78">
        <f>IF($C78="","",IFERROR(VLOOKUP($C78,Jan!$B:$Z,19,FALSE),0))</f>
        <v>1</v>
      </c>
      <c r="AX78" s="11">
        <f t="shared" si="57"/>
        <v>2</v>
      </c>
      <c r="AY78">
        <f>IF($C78="","",IFERROR(VLOOKUP($C78,Jan!$B:$Z,20,FALSE),0))</f>
        <v>1</v>
      </c>
      <c r="AZ78" s="10">
        <f t="shared" si="58"/>
        <v>3</v>
      </c>
      <c r="BA78" s="6">
        <f>IF($C78="","",IFERROR(VLOOKUP($C78,Feb!$B:$Z,16,FALSE),0))</f>
        <v>2</v>
      </c>
      <c r="BB78">
        <f>IF($C78="","",IFERROR(VLOOKUP($C78,Feb!$B:$Z,17,FALSE),0))</f>
        <v>0</v>
      </c>
      <c r="BC78" s="11">
        <f t="shared" si="59"/>
        <v>2</v>
      </c>
      <c r="BD78">
        <f>IF($C78="","",IFERROR(VLOOKUP($C78,Feb!$B:$Z,19,FALSE),0))</f>
        <v>0</v>
      </c>
      <c r="BE78" s="11">
        <f t="shared" si="60"/>
        <v>2</v>
      </c>
      <c r="BF78">
        <f>IF($C78="","",IFERROR(VLOOKUP($C78,Feb!$B:$Z,20,FALSE),0))</f>
        <v>0</v>
      </c>
      <c r="BG78" s="10">
        <f t="shared" si="61"/>
        <v>2</v>
      </c>
      <c r="BH78" s="6">
        <f>IF($C78="","",IFERROR(VLOOKUP($C78,Mar!$B:$Z,16,FALSE),0))</f>
        <v>2</v>
      </c>
      <c r="BI78">
        <f>IF($C78="","",IFERROR(VLOOKUP($C78,Mar!$B:$Z,17,FALSE),0))</f>
        <v>0</v>
      </c>
      <c r="BJ78" s="11">
        <f t="shared" si="62"/>
        <v>2</v>
      </c>
      <c r="BK78">
        <f>IF($C78="","",IFERROR(VLOOKUP($C78,Mar!$B:$Z,19,FALSE),0))</f>
        <v>0</v>
      </c>
      <c r="BL78" s="11">
        <f t="shared" si="63"/>
        <v>2</v>
      </c>
      <c r="BM78">
        <f>IF($C78="","",IFERROR(VLOOKUP($C78,Mar!$B:$Z,20,FALSE),0))</f>
        <v>2</v>
      </c>
      <c r="BN78" s="10">
        <f t="shared" si="64"/>
        <v>4</v>
      </c>
      <c r="BO78" s="6">
        <f>IF($C78="","",IFERROR(VLOOKUP($C78,'Apr &amp; May'!$B:$Z,16,FALSE),0))</f>
        <v>0</v>
      </c>
      <c r="BP78">
        <f>IF($C78="","",IFERROR(VLOOKUP($C78,'Apr &amp; May'!$B:$Z,17,FALSE),0))</f>
        <v>0</v>
      </c>
      <c r="BQ78" s="11">
        <f t="shared" si="65"/>
        <v>0</v>
      </c>
      <c r="BR78">
        <f>IF($C78="","",IFERROR(VLOOKUP($C78,'Apr &amp; May'!$B:$Z,19,FALSE),0))</f>
        <v>0</v>
      </c>
      <c r="BS78" s="11">
        <f t="shared" si="66"/>
        <v>0</v>
      </c>
      <c r="BT78">
        <f>IF($C78="","",IFERROR(VLOOKUP($C78,'Apr &amp; May'!$B:$Z,20,FALSE),0))</f>
        <v>2</v>
      </c>
      <c r="BU78" s="10">
        <f t="shared" si="67"/>
        <v>2</v>
      </c>
      <c r="BV78" s="6">
        <f>IF($C78="","",IFERROR(VLOOKUP($C78,Jun!$B:$Z,16,FALSE),0))</f>
        <v>0</v>
      </c>
      <c r="BW78">
        <f>IF($C78="","",IFERROR(VLOOKUP($C78,Jun!$B:$Z,17,FALSE),0))</f>
        <v>0</v>
      </c>
      <c r="BX78" s="11">
        <f t="shared" si="68"/>
        <v>0</v>
      </c>
      <c r="BY78">
        <f>IF($C78="","",IFERROR(VLOOKUP($C78,Jun!$B:$Z,19,FALSE),0))</f>
        <v>0</v>
      </c>
      <c r="BZ78" s="11">
        <f t="shared" si="69"/>
        <v>0</v>
      </c>
      <c r="CA78">
        <f>IF($C78="","",IFERROR(VLOOKUP($C78,Jun!$B:$Z,20,FALSE),0))</f>
        <v>0</v>
      </c>
      <c r="CB78" s="10">
        <f t="shared" si="70"/>
        <v>0</v>
      </c>
    </row>
    <row r="79" spans="1:80" x14ac:dyDescent="0.3">
      <c r="A79">
        <v>75</v>
      </c>
      <c r="B79" t="str">
        <f>IF(Namelist!A76="","",UPPER(Namelist!A76))</f>
        <v>EE QI ANG</v>
      </c>
      <c r="C79" t="str">
        <f>IF(Namelist!B76="","",UPPER(Namelist!B76))</f>
        <v>NUSSTU\E0556184</v>
      </c>
      <c r="D79" s="6">
        <f t="shared" si="37"/>
        <v>5</v>
      </c>
      <c r="E79">
        <f t="shared" si="38"/>
        <v>0</v>
      </c>
      <c r="F79" s="11">
        <f t="shared" si="39"/>
        <v>5</v>
      </c>
      <c r="G79">
        <f t="shared" si="40"/>
        <v>0</v>
      </c>
      <c r="H79" s="11">
        <f t="shared" si="41"/>
        <v>5</v>
      </c>
      <c r="I79">
        <f t="shared" si="42"/>
        <v>2</v>
      </c>
      <c r="J79" s="10">
        <f t="shared" si="43"/>
        <v>7</v>
      </c>
      <c r="K79" s="6">
        <f>IF($C79="","",IFERROR(VLOOKUP($C79,Aug!$B:$Z,16,FALSE),0))</f>
        <v>0</v>
      </c>
      <c r="L79">
        <f>IF($C79="","",IFERROR(VLOOKUP($C79,Aug!$B:$Z,17,FALSE),0))</f>
        <v>0</v>
      </c>
      <c r="M79" s="11">
        <f t="shared" si="44"/>
        <v>0</v>
      </c>
      <c r="N79">
        <f>IF($C79="","",IFERROR(VLOOKUP($C79,Aug!$B:$Z,19,FALSE),0))</f>
        <v>0</v>
      </c>
      <c r="O79" s="11">
        <f t="shared" si="45"/>
        <v>0</v>
      </c>
      <c r="P79">
        <f>IF($C79="","",IFERROR(VLOOKUP($C79,Aug!$B:$Z,20,FALSE),0))</f>
        <v>0</v>
      </c>
      <c r="Q79" s="10">
        <f t="shared" si="46"/>
        <v>0</v>
      </c>
      <c r="R79" s="6">
        <f>IF($C79="","",IFERROR(VLOOKUP($C79,Sep!$B:$Z,16,FALSE),0))</f>
        <v>0</v>
      </c>
      <c r="S79">
        <f>IF($C79="","",IFERROR(VLOOKUP($C79,Sep!$B:$Z,17,FALSE),0))</f>
        <v>0</v>
      </c>
      <c r="T79" s="11">
        <f t="shared" si="47"/>
        <v>0</v>
      </c>
      <c r="U79">
        <f>IF($C79="","",IFERROR(VLOOKUP($C79,Sep!$B:$Z,19,FALSE),0))</f>
        <v>0</v>
      </c>
      <c r="V79" s="11">
        <f t="shared" si="48"/>
        <v>0</v>
      </c>
      <c r="W79">
        <f>IF($C79="","",IFERROR(VLOOKUP($C79,Sep!$B:$Z,20,FALSE),0))</f>
        <v>0</v>
      </c>
      <c r="X79" s="10">
        <f t="shared" si="49"/>
        <v>0</v>
      </c>
      <c r="Y79" s="6">
        <f>IF($C79="","",IFERROR(VLOOKUP($C79,'Oct &amp; Nov'!$B:$Z,16,FALSE),0))</f>
        <v>0</v>
      </c>
      <c r="Z79">
        <f>IF($C79="","",IFERROR(VLOOKUP($C79,'Oct &amp; Nov'!$B:$Z,17,FALSE),0))</f>
        <v>0</v>
      </c>
      <c r="AA79" s="11">
        <f t="shared" si="50"/>
        <v>0</v>
      </c>
      <c r="AB79">
        <f>IF($C79="","",IFERROR(VLOOKUP($C79,'Oct &amp; Nov'!$B:$Z,19,FALSE),0))</f>
        <v>0</v>
      </c>
      <c r="AC79" s="11">
        <f t="shared" si="51"/>
        <v>0</v>
      </c>
      <c r="AD79">
        <f>IF($C79="","",IFERROR(VLOOKUP($C79,'Oct &amp; Nov'!$B:$Z,20,FALSE),0))</f>
        <v>0</v>
      </c>
      <c r="AE79" s="10">
        <f t="shared" si="52"/>
        <v>0</v>
      </c>
      <c r="AJ79" s="11"/>
      <c r="AM79" s="6">
        <f>IF($C79="","",IFERROR(VLOOKUP($C79,Dec!$B:$Z,16,FALSE),0))</f>
        <v>0</v>
      </c>
      <c r="AN79">
        <f>IF($C79="","",IFERROR(VLOOKUP($C79,Dec!$B:$Z,17,FALSE),0))</f>
        <v>0</v>
      </c>
      <c r="AO79" s="11">
        <f t="shared" si="53"/>
        <v>0</v>
      </c>
      <c r="AP79">
        <f>IF($C79="","",IFERROR(VLOOKUP($C79,Dec!$B:$Z,19,FALSE),0))</f>
        <v>0</v>
      </c>
      <c r="AQ79" s="11">
        <f t="shared" si="54"/>
        <v>0</v>
      </c>
      <c r="AR79">
        <f>IF($C79="","",IFERROR(VLOOKUP($C79,Dec!$B:$Z,20,FALSE),0))</f>
        <v>0</v>
      </c>
      <c r="AS79" s="10">
        <f t="shared" si="55"/>
        <v>0</v>
      </c>
      <c r="AT79" s="6">
        <f>IF($C79="","",IFERROR(VLOOKUP($C79,Jan!$B:$Z,16,FALSE),0))</f>
        <v>0</v>
      </c>
      <c r="AU79">
        <f>IF($C79="","",IFERROR(VLOOKUP($C79,Jan!$B:$Z,17,FALSE),0))</f>
        <v>0</v>
      </c>
      <c r="AV79" s="11">
        <f t="shared" si="56"/>
        <v>0</v>
      </c>
      <c r="AW79">
        <f>IF($C79="","",IFERROR(VLOOKUP($C79,Jan!$B:$Z,19,FALSE),0))</f>
        <v>0</v>
      </c>
      <c r="AX79" s="11">
        <f t="shared" si="57"/>
        <v>0</v>
      </c>
      <c r="AY79">
        <f>IF($C79="","",IFERROR(VLOOKUP($C79,Jan!$B:$Z,20,FALSE),0))</f>
        <v>0</v>
      </c>
      <c r="AZ79" s="10">
        <f t="shared" si="58"/>
        <v>0</v>
      </c>
      <c r="BA79" s="6">
        <f>IF($C79="","",IFERROR(VLOOKUP($C79,Feb!$B:$Z,16,FALSE),0))</f>
        <v>3</v>
      </c>
      <c r="BB79">
        <f>IF($C79="","",IFERROR(VLOOKUP($C79,Feb!$B:$Z,17,FALSE),0))</f>
        <v>0</v>
      </c>
      <c r="BC79" s="11">
        <f t="shared" si="59"/>
        <v>3</v>
      </c>
      <c r="BD79">
        <f>IF($C79="","",IFERROR(VLOOKUP($C79,Feb!$B:$Z,19,FALSE),0))</f>
        <v>0</v>
      </c>
      <c r="BE79" s="11">
        <f t="shared" si="60"/>
        <v>3</v>
      </c>
      <c r="BF79">
        <f>IF($C79="","",IFERROR(VLOOKUP($C79,Feb!$B:$Z,20,FALSE),0))</f>
        <v>0</v>
      </c>
      <c r="BG79" s="10">
        <f t="shared" si="61"/>
        <v>3</v>
      </c>
      <c r="BH79" s="6">
        <f>IF($C79="","",IFERROR(VLOOKUP($C79,Mar!$B:$Z,16,FALSE),0))</f>
        <v>2</v>
      </c>
      <c r="BI79">
        <f>IF($C79="","",IFERROR(VLOOKUP($C79,Mar!$B:$Z,17,FALSE),0))</f>
        <v>0</v>
      </c>
      <c r="BJ79" s="11">
        <f t="shared" si="62"/>
        <v>2</v>
      </c>
      <c r="BK79">
        <f>IF($C79="","",IFERROR(VLOOKUP($C79,Mar!$B:$Z,19,FALSE),0))</f>
        <v>0</v>
      </c>
      <c r="BL79" s="11">
        <f t="shared" si="63"/>
        <v>2</v>
      </c>
      <c r="BM79">
        <f>IF($C79="","",IFERROR(VLOOKUP($C79,Mar!$B:$Z,20,FALSE),0))</f>
        <v>2</v>
      </c>
      <c r="BN79" s="10">
        <f t="shared" si="64"/>
        <v>4</v>
      </c>
      <c r="BO79" s="6">
        <f>IF($C79="","",IFERROR(VLOOKUP($C79,'Apr &amp; May'!$B:$Z,16,FALSE),0))</f>
        <v>0</v>
      </c>
      <c r="BP79">
        <f>IF($C79="","",IFERROR(VLOOKUP($C79,'Apr &amp; May'!$B:$Z,17,FALSE),0))</f>
        <v>0</v>
      </c>
      <c r="BQ79" s="11">
        <f t="shared" si="65"/>
        <v>0</v>
      </c>
      <c r="BR79">
        <f>IF($C79="","",IFERROR(VLOOKUP($C79,'Apr &amp; May'!$B:$Z,19,FALSE),0))</f>
        <v>0</v>
      </c>
      <c r="BS79" s="11">
        <f t="shared" si="66"/>
        <v>0</v>
      </c>
      <c r="BT79">
        <f>IF($C79="","",IFERROR(VLOOKUP($C79,'Apr &amp; May'!$B:$Z,20,FALSE),0))</f>
        <v>0</v>
      </c>
      <c r="BU79" s="10">
        <f t="shared" si="67"/>
        <v>0</v>
      </c>
      <c r="BV79" s="6">
        <f>IF($C79="","",IFERROR(VLOOKUP($C79,Jun!$B:$Z,16,FALSE),0))</f>
        <v>0</v>
      </c>
      <c r="BW79">
        <f>IF($C79="","",IFERROR(VLOOKUP($C79,Jun!$B:$Z,17,FALSE),0))</f>
        <v>0</v>
      </c>
      <c r="BX79" s="11">
        <f t="shared" si="68"/>
        <v>0</v>
      </c>
      <c r="BY79">
        <f>IF($C79="","",IFERROR(VLOOKUP($C79,Jun!$B:$Z,19,FALSE),0))</f>
        <v>0</v>
      </c>
      <c r="BZ79" s="11">
        <f t="shared" si="69"/>
        <v>0</v>
      </c>
      <c r="CA79">
        <f>IF($C79="","",IFERROR(VLOOKUP($C79,Jun!$B:$Z,20,FALSE),0))</f>
        <v>0</v>
      </c>
      <c r="CB79" s="10">
        <f t="shared" si="70"/>
        <v>0</v>
      </c>
    </row>
    <row r="80" spans="1:80" x14ac:dyDescent="0.3">
      <c r="A80">
        <v>76</v>
      </c>
      <c r="B80" t="str">
        <f>IF(Namelist!A77="","",UPPER(Namelist!A77))</f>
        <v>ELLICE HUE</v>
      </c>
      <c r="C80" t="str">
        <f>IF(Namelist!B77="","",UPPER(Namelist!B77))</f>
        <v>NUSSTU\E0425652</v>
      </c>
      <c r="D80" s="6">
        <f t="shared" si="37"/>
        <v>3</v>
      </c>
      <c r="E80">
        <f t="shared" si="38"/>
        <v>0</v>
      </c>
      <c r="F80" s="11">
        <f t="shared" si="39"/>
        <v>3</v>
      </c>
      <c r="G80">
        <f t="shared" si="40"/>
        <v>0</v>
      </c>
      <c r="H80" s="11">
        <f t="shared" si="41"/>
        <v>3</v>
      </c>
      <c r="I80">
        <f t="shared" si="42"/>
        <v>6</v>
      </c>
      <c r="J80" s="10">
        <f t="shared" si="43"/>
        <v>9</v>
      </c>
      <c r="K80" s="6">
        <f>IF($C80="","",IFERROR(VLOOKUP($C80,Aug!$B:$Z,16,FALSE),0))</f>
        <v>0</v>
      </c>
      <c r="L80">
        <f>IF($C80="","",IFERROR(VLOOKUP($C80,Aug!$B:$Z,17,FALSE),0))</f>
        <v>0</v>
      </c>
      <c r="M80" s="11">
        <f t="shared" si="44"/>
        <v>0</v>
      </c>
      <c r="N80">
        <f>IF($C80="","",IFERROR(VLOOKUP($C80,Aug!$B:$Z,19,FALSE),0))</f>
        <v>0</v>
      </c>
      <c r="O80" s="11">
        <f t="shared" si="45"/>
        <v>0</v>
      </c>
      <c r="P80">
        <f>IF($C80="","",IFERROR(VLOOKUP($C80,Aug!$B:$Z,20,FALSE),0))</f>
        <v>0</v>
      </c>
      <c r="Q80" s="10">
        <f t="shared" si="46"/>
        <v>0</v>
      </c>
      <c r="R80" s="6">
        <f>IF($C80="","",IFERROR(VLOOKUP($C80,Sep!$B:$Z,16,FALSE),0))</f>
        <v>0</v>
      </c>
      <c r="S80">
        <f>IF($C80="","",IFERROR(VLOOKUP($C80,Sep!$B:$Z,17,FALSE),0))</f>
        <v>0</v>
      </c>
      <c r="T80" s="11">
        <f t="shared" si="47"/>
        <v>0</v>
      </c>
      <c r="U80">
        <f>IF($C80="","",IFERROR(VLOOKUP($C80,Sep!$B:$Z,19,FALSE),0))</f>
        <v>0</v>
      </c>
      <c r="V80" s="11">
        <f t="shared" si="48"/>
        <v>0</v>
      </c>
      <c r="W80">
        <f>IF($C80="","",IFERROR(VLOOKUP($C80,Sep!$B:$Z,20,FALSE),0))</f>
        <v>0</v>
      </c>
      <c r="X80" s="10">
        <f t="shared" si="49"/>
        <v>0</v>
      </c>
      <c r="Y80" s="6">
        <f>IF($C80="","",IFERROR(VLOOKUP($C80,'Oct &amp; Nov'!$B:$Z,16,FALSE),0))</f>
        <v>0</v>
      </c>
      <c r="Z80">
        <f>IF($C80="","",IFERROR(VLOOKUP($C80,'Oct &amp; Nov'!$B:$Z,17,FALSE),0))</f>
        <v>0</v>
      </c>
      <c r="AA80" s="11">
        <f t="shared" si="50"/>
        <v>0</v>
      </c>
      <c r="AB80">
        <f>IF($C80="","",IFERROR(VLOOKUP($C80,'Oct &amp; Nov'!$B:$Z,19,FALSE),0))</f>
        <v>0</v>
      </c>
      <c r="AC80" s="11">
        <f t="shared" si="51"/>
        <v>0</v>
      </c>
      <c r="AD80">
        <f>IF($C80="","",IFERROR(VLOOKUP($C80,'Oct &amp; Nov'!$B:$Z,20,FALSE),0))</f>
        <v>0</v>
      </c>
      <c r="AE80" s="10">
        <f t="shared" si="52"/>
        <v>0</v>
      </c>
      <c r="AJ80" s="11"/>
      <c r="AM80" s="6">
        <f>IF($C80="","",IFERROR(VLOOKUP($C80,Dec!$B:$Z,16,FALSE),0))</f>
        <v>0</v>
      </c>
      <c r="AN80">
        <f>IF($C80="","",IFERROR(VLOOKUP($C80,Dec!$B:$Z,17,FALSE),0))</f>
        <v>0</v>
      </c>
      <c r="AO80" s="11">
        <f t="shared" si="53"/>
        <v>0</v>
      </c>
      <c r="AP80">
        <f>IF($C80="","",IFERROR(VLOOKUP($C80,Dec!$B:$Z,19,FALSE),0))</f>
        <v>0</v>
      </c>
      <c r="AQ80" s="11">
        <f t="shared" si="54"/>
        <v>0</v>
      </c>
      <c r="AR80">
        <f>IF($C80="","",IFERROR(VLOOKUP($C80,Dec!$B:$Z,20,FALSE),0))</f>
        <v>0</v>
      </c>
      <c r="AS80" s="10">
        <f t="shared" si="55"/>
        <v>0</v>
      </c>
      <c r="AT80" s="6">
        <f>IF($C80="","",IFERROR(VLOOKUP($C80,Jan!$B:$Z,16,FALSE),0))</f>
        <v>2</v>
      </c>
      <c r="AU80">
        <f>IF($C80="","",IFERROR(VLOOKUP($C80,Jan!$B:$Z,17,FALSE),0))</f>
        <v>0</v>
      </c>
      <c r="AV80" s="11">
        <f t="shared" si="56"/>
        <v>2</v>
      </c>
      <c r="AW80">
        <f>IF($C80="","",IFERROR(VLOOKUP($C80,Jan!$B:$Z,19,FALSE),0))</f>
        <v>0</v>
      </c>
      <c r="AX80" s="11">
        <f t="shared" si="57"/>
        <v>2</v>
      </c>
      <c r="AY80">
        <f>IF($C80="","",IFERROR(VLOOKUP($C80,Jan!$B:$Z,20,FALSE),0))</f>
        <v>1</v>
      </c>
      <c r="AZ80" s="10">
        <f t="shared" si="58"/>
        <v>3</v>
      </c>
      <c r="BA80" s="6">
        <f>IF($C80="","",IFERROR(VLOOKUP($C80,Feb!$B:$Z,16,FALSE),0))</f>
        <v>0</v>
      </c>
      <c r="BB80">
        <f>IF($C80="","",IFERROR(VLOOKUP($C80,Feb!$B:$Z,17,FALSE),0))</f>
        <v>0</v>
      </c>
      <c r="BC80" s="11">
        <f t="shared" si="59"/>
        <v>0</v>
      </c>
      <c r="BD80">
        <f>IF($C80="","",IFERROR(VLOOKUP($C80,Feb!$B:$Z,19,FALSE),0))</f>
        <v>0</v>
      </c>
      <c r="BE80" s="11">
        <f t="shared" si="60"/>
        <v>0</v>
      </c>
      <c r="BF80">
        <f>IF($C80="","",IFERROR(VLOOKUP($C80,Feb!$B:$Z,20,FALSE),0))</f>
        <v>2</v>
      </c>
      <c r="BG80" s="10">
        <f t="shared" si="61"/>
        <v>2</v>
      </c>
      <c r="BH80" s="6">
        <f>IF($C80="","",IFERROR(VLOOKUP($C80,Mar!$B:$Z,16,FALSE),0))</f>
        <v>1</v>
      </c>
      <c r="BI80">
        <f>IF($C80="","",IFERROR(VLOOKUP($C80,Mar!$B:$Z,17,FALSE),0))</f>
        <v>0</v>
      </c>
      <c r="BJ80" s="11">
        <f t="shared" si="62"/>
        <v>1</v>
      </c>
      <c r="BK80">
        <f>IF($C80="","",IFERROR(VLOOKUP($C80,Mar!$B:$Z,19,FALSE),0))</f>
        <v>0</v>
      </c>
      <c r="BL80" s="11">
        <f t="shared" si="63"/>
        <v>1</v>
      </c>
      <c r="BM80">
        <f>IF($C80="","",IFERROR(VLOOKUP($C80,Mar!$B:$Z,20,FALSE),0))</f>
        <v>3</v>
      </c>
      <c r="BN80" s="10">
        <f t="shared" si="64"/>
        <v>4</v>
      </c>
      <c r="BO80" s="6">
        <f>IF($C80="","",IFERROR(VLOOKUP($C80,'Apr &amp; May'!$B:$Z,16,FALSE),0))</f>
        <v>0</v>
      </c>
      <c r="BP80">
        <f>IF($C80="","",IFERROR(VLOOKUP($C80,'Apr &amp; May'!$B:$Z,17,FALSE),0))</f>
        <v>0</v>
      </c>
      <c r="BQ80" s="11">
        <f t="shared" si="65"/>
        <v>0</v>
      </c>
      <c r="BR80">
        <f>IF($C80="","",IFERROR(VLOOKUP($C80,'Apr &amp; May'!$B:$Z,19,FALSE),0))</f>
        <v>0</v>
      </c>
      <c r="BS80" s="11">
        <f t="shared" si="66"/>
        <v>0</v>
      </c>
      <c r="BT80">
        <f>IF($C80="","",IFERROR(VLOOKUP($C80,'Apr &amp; May'!$B:$Z,20,FALSE),0))</f>
        <v>0</v>
      </c>
      <c r="BU80" s="10">
        <f t="shared" si="67"/>
        <v>0</v>
      </c>
      <c r="BV80" s="6">
        <f>IF($C80="","",IFERROR(VLOOKUP($C80,Jun!$B:$Z,16,FALSE),0))</f>
        <v>0</v>
      </c>
      <c r="BW80">
        <f>IF($C80="","",IFERROR(VLOOKUP($C80,Jun!$B:$Z,17,FALSE),0))</f>
        <v>0</v>
      </c>
      <c r="BX80" s="11">
        <f t="shared" si="68"/>
        <v>0</v>
      </c>
      <c r="BY80">
        <f>IF($C80="","",IFERROR(VLOOKUP($C80,Jun!$B:$Z,19,FALSE),0))</f>
        <v>0</v>
      </c>
      <c r="BZ80" s="11">
        <f t="shared" si="69"/>
        <v>0</v>
      </c>
      <c r="CA80">
        <f>IF($C80="","",IFERROR(VLOOKUP($C80,Jun!$B:$Z,20,FALSE),0))</f>
        <v>0</v>
      </c>
      <c r="CB80" s="10">
        <f t="shared" si="70"/>
        <v>0</v>
      </c>
    </row>
    <row r="81" spans="1:80" x14ac:dyDescent="0.3">
      <c r="A81">
        <v>77</v>
      </c>
      <c r="B81" t="str">
        <f>IF(Namelist!A78="","",UPPER(Namelist!A78))</f>
        <v>ELSTON ENG</v>
      </c>
      <c r="C81" t="str">
        <f>IF(Namelist!B78="","",UPPER(Namelist!B78))</f>
        <v>NUSSTU\E0684528</v>
      </c>
      <c r="D81" s="6">
        <f t="shared" si="37"/>
        <v>1</v>
      </c>
      <c r="E81">
        <f t="shared" si="38"/>
        <v>0</v>
      </c>
      <c r="F81" s="11">
        <f t="shared" si="39"/>
        <v>1</v>
      </c>
      <c r="G81">
        <f t="shared" si="40"/>
        <v>0</v>
      </c>
      <c r="H81" s="11">
        <f t="shared" si="41"/>
        <v>1</v>
      </c>
      <c r="I81">
        <f t="shared" si="42"/>
        <v>0</v>
      </c>
      <c r="J81" s="10">
        <f t="shared" si="43"/>
        <v>1</v>
      </c>
      <c r="K81" s="6">
        <f>IF($C81="","",IFERROR(VLOOKUP($C81,Aug!$B:$Z,16,FALSE),0))</f>
        <v>0</v>
      </c>
      <c r="L81">
        <f>IF($C81="","",IFERROR(VLOOKUP($C81,Aug!$B:$Z,17,FALSE),0))</f>
        <v>0</v>
      </c>
      <c r="M81" s="11">
        <f t="shared" si="44"/>
        <v>0</v>
      </c>
      <c r="N81">
        <f>IF($C81="","",IFERROR(VLOOKUP($C81,Aug!$B:$Z,19,FALSE),0))</f>
        <v>0</v>
      </c>
      <c r="O81" s="11">
        <f t="shared" si="45"/>
        <v>0</v>
      </c>
      <c r="P81">
        <f>IF($C81="","",IFERROR(VLOOKUP($C81,Aug!$B:$Z,20,FALSE),0))</f>
        <v>0</v>
      </c>
      <c r="Q81" s="10">
        <f t="shared" si="46"/>
        <v>0</v>
      </c>
      <c r="R81" s="6">
        <f>IF($C81="","",IFERROR(VLOOKUP($C81,Sep!$B:$Z,16,FALSE),0))</f>
        <v>1</v>
      </c>
      <c r="S81">
        <f>IF($C81="","",IFERROR(VLOOKUP($C81,Sep!$B:$Z,17,FALSE),0))</f>
        <v>0</v>
      </c>
      <c r="T81" s="11">
        <f t="shared" si="47"/>
        <v>1</v>
      </c>
      <c r="U81">
        <f>IF($C81="","",IFERROR(VLOOKUP($C81,Sep!$B:$Z,19,FALSE),0))</f>
        <v>0</v>
      </c>
      <c r="V81" s="11">
        <f t="shared" si="48"/>
        <v>1</v>
      </c>
      <c r="W81">
        <f>IF($C81="","",IFERROR(VLOOKUP($C81,Sep!$B:$Z,20,FALSE),0))</f>
        <v>0</v>
      </c>
      <c r="X81" s="10">
        <f t="shared" si="49"/>
        <v>1</v>
      </c>
      <c r="Y81" s="6">
        <f>IF($C81="","",IFERROR(VLOOKUP($C81,'Oct &amp; Nov'!$B:$Z,16,FALSE),0))</f>
        <v>0</v>
      </c>
      <c r="Z81">
        <f>IF($C81="","",IFERROR(VLOOKUP($C81,'Oct &amp; Nov'!$B:$Z,17,FALSE),0))</f>
        <v>0</v>
      </c>
      <c r="AA81" s="11">
        <f t="shared" si="50"/>
        <v>0</v>
      </c>
      <c r="AB81">
        <f>IF($C81="","",IFERROR(VLOOKUP($C81,'Oct &amp; Nov'!$B:$Z,19,FALSE),0))</f>
        <v>0</v>
      </c>
      <c r="AC81" s="11">
        <f t="shared" si="51"/>
        <v>0</v>
      </c>
      <c r="AD81">
        <f>IF($C81="","",IFERROR(VLOOKUP($C81,'Oct &amp; Nov'!$B:$Z,20,FALSE),0))</f>
        <v>0</v>
      </c>
      <c r="AE81" s="10">
        <f t="shared" si="52"/>
        <v>0</v>
      </c>
      <c r="AJ81" s="11"/>
      <c r="AM81" s="6">
        <f>IF($C81="","",IFERROR(VLOOKUP($C81,Dec!$B:$Z,16,FALSE),0))</f>
        <v>0</v>
      </c>
      <c r="AN81">
        <f>IF($C81="","",IFERROR(VLOOKUP($C81,Dec!$B:$Z,17,FALSE),0))</f>
        <v>0</v>
      </c>
      <c r="AO81" s="11">
        <f t="shared" si="53"/>
        <v>0</v>
      </c>
      <c r="AP81">
        <f>IF($C81="","",IFERROR(VLOOKUP($C81,Dec!$B:$Z,19,FALSE),0))</f>
        <v>0</v>
      </c>
      <c r="AQ81" s="11">
        <f t="shared" si="54"/>
        <v>0</v>
      </c>
      <c r="AR81">
        <f>IF($C81="","",IFERROR(VLOOKUP($C81,Dec!$B:$Z,20,FALSE),0))</f>
        <v>0</v>
      </c>
      <c r="AS81" s="10">
        <f t="shared" si="55"/>
        <v>0</v>
      </c>
      <c r="AT81" s="6">
        <f>IF($C81="","",IFERROR(VLOOKUP($C81,Jan!$B:$Z,16,FALSE),0))</f>
        <v>0</v>
      </c>
      <c r="AU81">
        <f>IF($C81="","",IFERROR(VLOOKUP($C81,Jan!$B:$Z,17,FALSE),0))</f>
        <v>0</v>
      </c>
      <c r="AV81" s="11">
        <f t="shared" si="56"/>
        <v>0</v>
      </c>
      <c r="AW81">
        <f>IF($C81="","",IFERROR(VLOOKUP($C81,Jan!$B:$Z,19,FALSE),0))</f>
        <v>0</v>
      </c>
      <c r="AX81" s="11">
        <f t="shared" si="57"/>
        <v>0</v>
      </c>
      <c r="AY81">
        <f>IF($C81="","",IFERROR(VLOOKUP($C81,Jan!$B:$Z,20,FALSE),0))</f>
        <v>0</v>
      </c>
      <c r="AZ81" s="10">
        <f t="shared" si="58"/>
        <v>0</v>
      </c>
      <c r="BA81" s="6">
        <f>IF($C81="","",IFERROR(VLOOKUP($C81,Feb!$B:$Z,16,FALSE),0))</f>
        <v>0</v>
      </c>
      <c r="BB81">
        <f>IF($C81="","",IFERROR(VLOOKUP($C81,Feb!$B:$Z,17,FALSE),0))</f>
        <v>0</v>
      </c>
      <c r="BC81" s="11">
        <f t="shared" si="59"/>
        <v>0</v>
      </c>
      <c r="BD81">
        <f>IF($C81="","",IFERROR(VLOOKUP($C81,Feb!$B:$Z,19,FALSE),0))</f>
        <v>0</v>
      </c>
      <c r="BE81" s="11">
        <f t="shared" si="60"/>
        <v>0</v>
      </c>
      <c r="BF81">
        <f>IF($C81="","",IFERROR(VLOOKUP($C81,Feb!$B:$Z,20,FALSE),0))</f>
        <v>0</v>
      </c>
      <c r="BG81" s="10">
        <f t="shared" si="61"/>
        <v>0</v>
      </c>
      <c r="BH81" s="6">
        <f>IF($C81="","",IFERROR(VLOOKUP($C81,Mar!$B:$Z,16,FALSE),0))</f>
        <v>0</v>
      </c>
      <c r="BI81">
        <f>IF($C81="","",IFERROR(VLOOKUP($C81,Mar!$B:$Z,17,FALSE),0))</f>
        <v>0</v>
      </c>
      <c r="BJ81" s="11">
        <f t="shared" si="62"/>
        <v>0</v>
      </c>
      <c r="BK81">
        <f>IF($C81="","",IFERROR(VLOOKUP($C81,Mar!$B:$Z,19,FALSE),0))</f>
        <v>0</v>
      </c>
      <c r="BL81" s="11">
        <f t="shared" si="63"/>
        <v>0</v>
      </c>
      <c r="BM81">
        <f>IF($C81="","",IFERROR(VLOOKUP($C81,Mar!$B:$Z,20,FALSE),0))</f>
        <v>0</v>
      </c>
      <c r="BN81" s="10">
        <f t="shared" si="64"/>
        <v>0</v>
      </c>
      <c r="BO81" s="6">
        <f>IF($C81="","",IFERROR(VLOOKUP($C81,'Apr &amp; May'!$B:$Z,16,FALSE),0))</f>
        <v>0</v>
      </c>
      <c r="BP81">
        <f>IF($C81="","",IFERROR(VLOOKUP($C81,'Apr &amp; May'!$B:$Z,17,FALSE),0))</f>
        <v>0</v>
      </c>
      <c r="BQ81" s="11">
        <f t="shared" si="65"/>
        <v>0</v>
      </c>
      <c r="BR81">
        <f>IF($C81="","",IFERROR(VLOOKUP($C81,'Apr &amp; May'!$B:$Z,19,FALSE),0))</f>
        <v>0</v>
      </c>
      <c r="BS81" s="11">
        <f t="shared" si="66"/>
        <v>0</v>
      </c>
      <c r="BT81">
        <f>IF($C81="","",IFERROR(VLOOKUP($C81,'Apr &amp; May'!$B:$Z,20,FALSE),0))</f>
        <v>0</v>
      </c>
      <c r="BU81" s="10">
        <f t="shared" si="67"/>
        <v>0</v>
      </c>
      <c r="BV81" s="6">
        <f>IF($C81="","",IFERROR(VLOOKUP($C81,Jun!$B:$Z,16,FALSE),0))</f>
        <v>0</v>
      </c>
      <c r="BW81">
        <f>IF($C81="","",IFERROR(VLOOKUP($C81,Jun!$B:$Z,17,FALSE),0))</f>
        <v>0</v>
      </c>
      <c r="BX81" s="11">
        <f t="shared" si="68"/>
        <v>0</v>
      </c>
      <c r="BY81">
        <f>IF($C81="","",IFERROR(VLOOKUP($C81,Jun!$B:$Z,19,FALSE),0))</f>
        <v>0</v>
      </c>
      <c r="BZ81" s="11">
        <f t="shared" si="69"/>
        <v>0</v>
      </c>
      <c r="CA81">
        <f>IF($C81="","",IFERROR(VLOOKUP($C81,Jun!$B:$Z,20,FALSE),0))</f>
        <v>0</v>
      </c>
      <c r="CB81" s="10">
        <f t="shared" si="70"/>
        <v>0</v>
      </c>
    </row>
    <row r="82" spans="1:80" x14ac:dyDescent="0.3">
      <c r="A82">
        <v>78</v>
      </c>
      <c r="B82" t="str">
        <f>IF(Namelist!A79="","",UPPER(Namelist!A79))</f>
        <v>ELVIS ANG</v>
      </c>
      <c r="C82" t="str">
        <f>IF(Namelist!B79="","",UPPER(Namelist!B79))</f>
        <v>NUSSTU\E0726358</v>
      </c>
      <c r="D82" s="6">
        <f t="shared" si="37"/>
        <v>1</v>
      </c>
      <c r="E82">
        <f t="shared" si="38"/>
        <v>0</v>
      </c>
      <c r="F82" s="11">
        <f t="shared" si="39"/>
        <v>1</v>
      </c>
      <c r="G82">
        <f t="shared" si="40"/>
        <v>0</v>
      </c>
      <c r="H82" s="11">
        <f t="shared" si="41"/>
        <v>1</v>
      </c>
      <c r="I82">
        <f t="shared" si="42"/>
        <v>0</v>
      </c>
      <c r="J82" s="10">
        <f t="shared" si="43"/>
        <v>1</v>
      </c>
      <c r="K82" s="6">
        <f>IF($C82="","",IFERROR(VLOOKUP($C82,Aug!$B:$Z,16,FALSE),0))</f>
        <v>0</v>
      </c>
      <c r="L82">
        <f>IF($C82="","",IFERROR(VLOOKUP($C82,Aug!$B:$Z,17,FALSE),0))</f>
        <v>0</v>
      </c>
      <c r="M82" s="11">
        <f t="shared" si="44"/>
        <v>0</v>
      </c>
      <c r="N82">
        <f>IF($C82="","",IFERROR(VLOOKUP($C82,Aug!$B:$Z,19,FALSE),0))</f>
        <v>0</v>
      </c>
      <c r="O82" s="11">
        <f t="shared" si="45"/>
        <v>0</v>
      </c>
      <c r="P82">
        <f>IF($C82="","",IFERROR(VLOOKUP($C82,Aug!$B:$Z,20,FALSE),0))</f>
        <v>0</v>
      </c>
      <c r="Q82" s="10">
        <f t="shared" si="46"/>
        <v>0</v>
      </c>
      <c r="R82" s="6">
        <f>IF($C82="","",IFERROR(VLOOKUP($C82,Sep!$B:$Z,16,FALSE),0))</f>
        <v>1</v>
      </c>
      <c r="S82">
        <f>IF($C82="","",IFERROR(VLOOKUP($C82,Sep!$B:$Z,17,FALSE),0))</f>
        <v>0</v>
      </c>
      <c r="T82" s="11">
        <f t="shared" si="47"/>
        <v>1</v>
      </c>
      <c r="U82">
        <f>IF($C82="","",IFERROR(VLOOKUP($C82,Sep!$B:$Z,19,FALSE),0))</f>
        <v>0</v>
      </c>
      <c r="V82" s="11">
        <f t="shared" si="48"/>
        <v>1</v>
      </c>
      <c r="W82">
        <f>IF($C82="","",IFERROR(VLOOKUP($C82,Sep!$B:$Z,20,FALSE),0))</f>
        <v>0</v>
      </c>
      <c r="X82" s="10">
        <f t="shared" si="49"/>
        <v>1</v>
      </c>
      <c r="Y82" s="6">
        <f>IF($C82="","",IFERROR(VLOOKUP($C82,'Oct &amp; Nov'!$B:$Z,16,FALSE),0))</f>
        <v>0</v>
      </c>
      <c r="Z82">
        <f>IF($C82="","",IFERROR(VLOOKUP($C82,'Oct &amp; Nov'!$B:$Z,17,FALSE),0))</f>
        <v>0</v>
      </c>
      <c r="AA82" s="11">
        <f t="shared" si="50"/>
        <v>0</v>
      </c>
      <c r="AB82">
        <f>IF($C82="","",IFERROR(VLOOKUP($C82,'Oct &amp; Nov'!$B:$Z,19,FALSE),0))</f>
        <v>0</v>
      </c>
      <c r="AC82" s="11">
        <f t="shared" si="51"/>
        <v>0</v>
      </c>
      <c r="AD82">
        <f>IF($C82="","",IFERROR(VLOOKUP($C82,'Oct &amp; Nov'!$B:$Z,20,FALSE),0))</f>
        <v>0</v>
      </c>
      <c r="AE82" s="10">
        <f t="shared" si="52"/>
        <v>0</v>
      </c>
      <c r="AJ82" s="11"/>
      <c r="AM82" s="6">
        <f>IF($C82="","",IFERROR(VLOOKUP($C82,Dec!$B:$Z,16,FALSE),0))</f>
        <v>0</v>
      </c>
      <c r="AN82">
        <f>IF($C82="","",IFERROR(VLOOKUP($C82,Dec!$B:$Z,17,FALSE),0))</f>
        <v>0</v>
      </c>
      <c r="AO82" s="11">
        <f t="shared" si="53"/>
        <v>0</v>
      </c>
      <c r="AP82">
        <f>IF($C82="","",IFERROR(VLOOKUP($C82,Dec!$B:$Z,19,FALSE),0))</f>
        <v>0</v>
      </c>
      <c r="AQ82" s="11">
        <f t="shared" si="54"/>
        <v>0</v>
      </c>
      <c r="AR82">
        <f>IF($C82="","",IFERROR(VLOOKUP($C82,Dec!$B:$Z,20,FALSE),0))</f>
        <v>0</v>
      </c>
      <c r="AS82" s="10">
        <f t="shared" si="55"/>
        <v>0</v>
      </c>
      <c r="AT82" s="6">
        <f>IF($C82="","",IFERROR(VLOOKUP($C82,Jan!$B:$Z,16,FALSE),0))</f>
        <v>0</v>
      </c>
      <c r="AU82">
        <f>IF($C82="","",IFERROR(VLOOKUP($C82,Jan!$B:$Z,17,FALSE),0))</f>
        <v>0</v>
      </c>
      <c r="AV82" s="11">
        <f t="shared" si="56"/>
        <v>0</v>
      </c>
      <c r="AW82">
        <f>IF($C82="","",IFERROR(VLOOKUP($C82,Jan!$B:$Z,19,FALSE),0))</f>
        <v>0</v>
      </c>
      <c r="AX82" s="11">
        <f t="shared" si="57"/>
        <v>0</v>
      </c>
      <c r="AY82">
        <f>IF($C82="","",IFERROR(VLOOKUP($C82,Jan!$B:$Z,20,FALSE),0))</f>
        <v>0</v>
      </c>
      <c r="AZ82" s="10">
        <f t="shared" si="58"/>
        <v>0</v>
      </c>
      <c r="BA82" s="6">
        <f>IF($C82="","",IFERROR(VLOOKUP($C82,Feb!$B:$Z,16,FALSE),0))</f>
        <v>0</v>
      </c>
      <c r="BB82">
        <f>IF($C82="","",IFERROR(VLOOKUP($C82,Feb!$B:$Z,17,FALSE),0))</f>
        <v>0</v>
      </c>
      <c r="BC82" s="11">
        <f t="shared" si="59"/>
        <v>0</v>
      </c>
      <c r="BD82">
        <f>IF($C82="","",IFERROR(VLOOKUP($C82,Feb!$B:$Z,19,FALSE),0))</f>
        <v>0</v>
      </c>
      <c r="BE82" s="11">
        <f t="shared" si="60"/>
        <v>0</v>
      </c>
      <c r="BF82">
        <f>IF($C82="","",IFERROR(VLOOKUP($C82,Feb!$B:$Z,20,FALSE),0))</f>
        <v>0</v>
      </c>
      <c r="BG82" s="10">
        <f t="shared" si="61"/>
        <v>0</v>
      </c>
      <c r="BH82" s="6">
        <f>IF($C82="","",IFERROR(VLOOKUP($C82,Mar!$B:$Z,16,FALSE),0))</f>
        <v>0</v>
      </c>
      <c r="BI82">
        <f>IF($C82="","",IFERROR(VLOOKUP($C82,Mar!$B:$Z,17,FALSE),0))</f>
        <v>0</v>
      </c>
      <c r="BJ82" s="11">
        <f t="shared" si="62"/>
        <v>0</v>
      </c>
      <c r="BK82">
        <f>IF($C82="","",IFERROR(VLOOKUP($C82,Mar!$B:$Z,19,FALSE),0))</f>
        <v>0</v>
      </c>
      <c r="BL82" s="11">
        <f t="shared" si="63"/>
        <v>0</v>
      </c>
      <c r="BM82">
        <f>IF($C82="","",IFERROR(VLOOKUP($C82,Mar!$B:$Z,20,FALSE),0))</f>
        <v>0</v>
      </c>
      <c r="BN82" s="10">
        <f t="shared" si="64"/>
        <v>0</v>
      </c>
      <c r="BO82" s="6">
        <f>IF($C82="","",IFERROR(VLOOKUP($C82,'Apr &amp; May'!$B:$Z,16,FALSE),0))</f>
        <v>0</v>
      </c>
      <c r="BP82">
        <f>IF($C82="","",IFERROR(VLOOKUP($C82,'Apr &amp; May'!$B:$Z,17,FALSE),0))</f>
        <v>0</v>
      </c>
      <c r="BQ82" s="11">
        <f t="shared" si="65"/>
        <v>0</v>
      </c>
      <c r="BR82">
        <f>IF($C82="","",IFERROR(VLOOKUP($C82,'Apr &amp; May'!$B:$Z,19,FALSE),0))</f>
        <v>0</v>
      </c>
      <c r="BS82" s="11">
        <f t="shared" si="66"/>
        <v>0</v>
      </c>
      <c r="BT82">
        <f>IF($C82="","",IFERROR(VLOOKUP($C82,'Apr &amp; May'!$B:$Z,20,FALSE),0))</f>
        <v>0</v>
      </c>
      <c r="BU82" s="10">
        <f t="shared" si="67"/>
        <v>0</v>
      </c>
      <c r="BV82" s="6">
        <f>IF($C82="","",IFERROR(VLOOKUP($C82,Jun!$B:$Z,16,FALSE),0))</f>
        <v>0</v>
      </c>
      <c r="BW82">
        <f>IF($C82="","",IFERROR(VLOOKUP($C82,Jun!$B:$Z,17,FALSE),0))</f>
        <v>0</v>
      </c>
      <c r="BX82" s="11">
        <f t="shared" si="68"/>
        <v>0</v>
      </c>
      <c r="BY82">
        <f>IF($C82="","",IFERROR(VLOOKUP($C82,Jun!$B:$Z,19,FALSE),0))</f>
        <v>0</v>
      </c>
      <c r="BZ82" s="11">
        <f t="shared" si="69"/>
        <v>0</v>
      </c>
      <c r="CA82">
        <f>IF($C82="","",IFERROR(VLOOKUP($C82,Jun!$B:$Z,20,FALSE),0))</f>
        <v>0</v>
      </c>
      <c r="CB82" s="10">
        <f t="shared" si="70"/>
        <v>0</v>
      </c>
    </row>
    <row r="83" spans="1:80" x14ac:dyDescent="0.3">
      <c r="A83">
        <v>79</v>
      </c>
      <c r="B83" t="str">
        <f>IF(Namelist!A80="","",UPPER(Namelist!A80))</f>
        <v>EMIR ILYAS BIN ELHAM</v>
      </c>
      <c r="C83" t="str">
        <f>IF(Namelist!B80="","",UPPER(Namelist!B80))</f>
        <v>NUSSTU\E0958065</v>
      </c>
      <c r="D83" s="6">
        <f t="shared" si="37"/>
        <v>2</v>
      </c>
      <c r="E83">
        <f t="shared" si="38"/>
        <v>0</v>
      </c>
      <c r="F83" s="11">
        <f t="shared" si="39"/>
        <v>2</v>
      </c>
      <c r="G83">
        <f t="shared" si="40"/>
        <v>0</v>
      </c>
      <c r="H83" s="11">
        <f t="shared" si="41"/>
        <v>2</v>
      </c>
      <c r="I83">
        <f t="shared" si="42"/>
        <v>0</v>
      </c>
      <c r="J83" s="10">
        <f t="shared" si="43"/>
        <v>2</v>
      </c>
      <c r="K83" s="6">
        <f>IF($C83="","",IFERROR(VLOOKUP($C83,Aug!$B:$Z,16,FALSE),0))</f>
        <v>1</v>
      </c>
      <c r="L83">
        <f>IF($C83="","",IFERROR(VLOOKUP($C83,Aug!$B:$Z,17,FALSE),0))</f>
        <v>0</v>
      </c>
      <c r="M83" s="11">
        <f t="shared" si="44"/>
        <v>1</v>
      </c>
      <c r="N83">
        <f>IF($C83="","",IFERROR(VLOOKUP($C83,Aug!$B:$Z,19,FALSE),0))</f>
        <v>0</v>
      </c>
      <c r="O83" s="11">
        <f t="shared" si="45"/>
        <v>1</v>
      </c>
      <c r="P83">
        <f>IF($C83="","",IFERROR(VLOOKUP($C83,Aug!$B:$Z,20,FALSE),0))</f>
        <v>0</v>
      </c>
      <c r="Q83" s="10">
        <f t="shared" si="46"/>
        <v>1</v>
      </c>
      <c r="R83" s="6">
        <f>IF($C83="","",IFERROR(VLOOKUP($C83,Sep!$B:$Z,16,FALSE),0))</f>
        <v>1</v>
      </c>
      <c r="S83">
        <f>IF($C83="","",IFERROR(VLOOKUP($C83,Sep!$B:$Z,17,FALSE),0))</f>
        <v>0</v>
      </c>
      <c r="T83" s="11">
        <f t="shared" si="47"/>
        <v>1</v>
      </c>
      <c r="U83">
        <f>IF($C83="","",IFERROR(VLOOKUP($C83,Sep!$B:$Z,19,FALSE),0))</f>
        <v>0</v>
      </c>
      <c r="V83" s="11">
        <f t="shared" si="48"/>
        <v>1</v>
      </c>
      <c r="W83">
        <f>IF($C83="","",IFERROR(VLOOKUP($C83,Sep!$B:$Z,20,FALSE),0))</f>
        <v>0</v>
      </c>
      <c r="X83" s="10">
        <f t="shared" si="49"/>
        <v>1</v>
      </c>
      <c r="Y83" s="6">
        <f>IF($C83="","",IFERROR(VLOOKUP($C83,'Oct &amp; Nov'!$B:$Z,16,FALSE),0))</f>
        <v>0</v>
      </c>
      <c r="Z83">
        <f>IF($C83="","",IFERROR(VLOOKUP($C83,'Oct &amp; Nov'!$B:$Z,17,FALSE),0))</f>
        <v>0</v>
      </c>
      <c r="AA83" s="11">
        <f t="shared" si="50"/>
        <v>0</v>
      </c>
      <c r="AB83">
        <f>IF($C83="","",IFERROR(VLOOKUP($C83,'Oct &amp; Nov'!$B:$Z,19,FALSE),0))</f>
        <v>0</v>
      </c>
      <c r="AC83" s="11">
        <f t="shared" si="51"/>
        <v>0</v>
      </c>
      <c r="AD83">
        <f>IF($C83="","",IFERROR(VLOOKUP($C83,'Oct &amp; Nov'!$B:$Z,20,FALSE),0))</f>
        <v>0</v>
      </c>
      <c r="AE83" s="10">
        <f t="shared" si="52"/>
        <v>0</v>
      </c>
      <c r="AJ83" s="11"/>
      <c r="AM83" s="6">
        <f>IF($C83="","",IFERROR(VLOOKUP($C83,Dec!$B:$Z,16,FALSE),0))</f>
        <v>0</v>
      </c>
      <c r="AN83">
        <f>IF($C83="","",IFERROR(VLOOKUP($C83,Dec!$B:$Z,17,FALSE),0))</f>
        <v>0</v>
      </c>
      <c r="AO83" s="11">
        <f t="shared" si="53"/>
        <v>0</v>
      </c>
      <c r="AP83">
        <f>IF($C83="","",IFERROR(VLOOKUP($C83,Dec!$B:$Z,19,FALSE),0))</f>
        <v>0</v>
      </c>
      <c r="AQ83" s="11">
        <f t="shared" si="54"/>
        <v>0</v>
      </c>
      <c r="AR83">
        <f>IF($C83="","",IFERROR(VLOOKUP($C83,Dec!$B:$Z,20,FALSE),0))</f>
        <v>0</v>
      </c>
      <c r="AS83" s="10">
        <f t="shared" si="55"/>
        <v>0</v>
      </c>
      <c r="AT83" s="6">
        <f>IF($C83="","",IFERROR(VLOOKUP($C83,Jan!$B:$Z,16,FALSE),0))</f>
        <v>0</v>
      </c>
      <c r="AU83">
        <f>IF($C83="","",IFERROR(VLOOKUP($C83,Jan!$B:$Z,17,FALSE),0))</f>
        <v>0</v>
      </c>
      <c r="AV83" s="11">
        <f t="shared" si="56"/>
        <v>0</v>
      </c>
      <c r="AW83">
        <f>IF($C83="","",IFERROR(VLOOKUP($C83,Jan!$B:$Z,19,FALSE),0))</f>
        <v>0</v>
      </c>
      <c r="AX83" s="11">
        <f t="shared" si="57"/>
        <v>0</v>
      </c>
      <c r="AY83">
        <f>IF($C83="","",IFERROR(VLOOKUP($C83,Jan!$B:$Z,20,FALSE),0))</f>
        <v>0</v>
      </c>
      <c r="AZ83" s="10">
        <f t="shared" si="58"/>
        <v>0</v>
      </c>
      <c r="BA83" s="6">
        <f>IF($C83="","",IFERROR(VLOOKUP($C83,Feb!$B:$Z,16,FALSE),0))</f>
        <v>0</v>
      </c>
      <c r="BB83">
        <f>IF($C83="","",IFERROR(VLOOKUP($C83,Feb!$B:$Z,17,FALSE),0))</f>
        <v>0</v>
      </c>
      <c r="BC83" s="11">
        <f t="shared" si="59"/>
        <v>0</v>
      </c>
      <c r="BD83">
        <f>IF($C83="","",IFERROR(VLOOKUP($C83,Feb!$B:$Z,19,FALSE),0))</f>
        <v>0</v>
      </c>
      <c r="BE83" s="11">
        <f t="shared" si="60"/>
        <v>0</v>
      </c>
      <c r="BF83">
        <f>IF($C83="","",IFERROR(VLOOKUP($C83,Feb!$B:$Z,20,FALSE),0))</f>
        <v>0</v>
      </c>
      <c r="BG83" s="10">
        <f t="shared" si="61"/>
        <v>0</v>
      </c>
      <c r="BH83" s="6">
        <f>IF($C83="","",IFERROR(VLOOKUP($C83,Mar!$B:$Z,16,FALSE),0))</f>
        <v>0</v>
      </c>
      <c r="BI83">
        <f>IF($C83="","",IFERROR(VLOOKUP($C83,Mar!$B:$Z,17,FALSE),0))</f>
        <v>0</v>
      </c>
      <c r="BJ83" s="11">
        <f t="shared" si="62"/>
        <v>0</v>
      </c>
      <c r="BK83">
        <f>IF($C83="","",IFERROR(VLOOKUP($C83,Mar!$B:$Z,19,FALSE),0))</f>
        <v>0</v>
      </c>
      <c r="BL83" s="11">
        <f t="shared" si="63"/>
        <v>0</v>
      </c>
      <c r="BM83">
        <f>IF($C83="","",IFERROR(VLOOKUP($C83,Mar!$B:$Z,20,FALSE),0))</f>
        <v>0</v>
      </c>
      <c r="BN83" s="10">
        <f t="shared" si="64"/>
        <v>0</v>
      </c>
      <c r="BO83" s="6">
        <f>IF($C83="","",IFERROR(VLOOKUP($C83,'Apr &amp; May'!$B:$Z,16,FALSE),0))</f>
        <v>0</v>
      </c>
      <c r="BP83">
        <f>IF($C83="","",IFERROR(VLOOKUP($C83,'Apr &amp; May'!$B:$Z,17,FALSE),0))</f>
        <v>0</v>
      </c>
      <c r="BQ83" s="11">
        <f t="shared" si="65"/>
        <v>0</v>
      </c>
      <c r="BR83">
        <f>IF($C83="","",IFERROR(VLOOKUP($C83,'Apr &amp; May'!$B:$Z,19,FALSE),0))</f>
        <v>0</v>
      </c>
      <c r="BS83" s="11">
        <f t="shared" si="66"/>
        <v>0</v>
      </c>
      <c r="BT83">
        <f>IF($C83="","",IFERROR(VLOOKUP($C83,'Apr &amp; May'!$B:$Z,20,FALSE),0))</f>
        <v>0</v>
      </c>
      <c r="BU83" s="10">
        <f t="shared" si="67"/>
        <v>0</v>
      </c>
      <c r="BV83" s="6">
        <f>IF($C83="","",IFERROR(VLOOKUP($C83,Jun!$B:$Z,16,FALSE),0))</f>
        <v>0</v>
      </c>
      <c r="BW83">
        <f>IF($C83="","",IFERROR(VLOOKUP($C83,Jun!$B:$Z,17,FALSE),0))</f>
        <v>0</v>
      </c>
      <c r="BX83" s="11">
        <f t="shared" si="68"/>
        <v>0</v>
      </c>
      <c r="BY83">
        <f>IF($C83="","",IFERROR(VLOOKUP($C83,Jun!$B:$Z,19,FALSE),0))</f>
        <v>0</v>
      </c>
      <c r="BZ83" s="11">
        <f t="shared" si="69"/>
        <v>0</v>
      </c>
      <c r="CA83">
        <f>IF($C83="","",IFERROR(VLOOKUP($C83,Jun!$B:$Z,20,FALSE),0))</f>
        <v>0</v>
      </c>
      <c r="CB83" s="10">
        <f t="shared" si="70"/>
        <v>0</v>
      </c>
    </row>
    <row r="84" spans="1:80" x14ac:dyDescent="0.3">
      <c r="A84">
        <v>80</v>
      </c>
      <c r="B84" t="str">
        <f>IF(Namelist!A81="","",UPPER(Namelist!A81))</f>
        <v>EMMA WONG</v>
      </c>
      <c r="C84" t="str">
        <f>IF(Namelist!B81="","",UPPER(Namelist!B81))</f>
        <v>NUSSTU\E0968000</v>
      </c>
      <c r="D84" s="6">
        <f t="shared" si="37"/>
        <v>0</v>
      </c>
      <c r="E84">
        <f t="shared" si="38"/>
        <v>0</v>
      </c>
      <c r="F84" s="11">
        <f t="shared" si="39"/>
        <v>0</v>
      </c>
      <c r="G84">
        <f t="shared" si="40"/>
        <v>0</v>
      </c>
      <c r="H84" s="11">
        <f t="shared" si="41"/>
        <v>0</v>
      </c>
      <c r="I84">
        <f t="shared" si="42"/>
        <v>0</v>
      </c>
      <c r="J84" s="10">
        <f t="shared" si="43"/>
        <v>0</v>
      </c>
      <c r="K84" s="6">
        <f>IF($C84="","",IFERROR(VLOOKUP($C84,Aug!$B:$Z,16,FALSE),0))</f>
        <v>0</v>
      </c>
      <c r="L84">
        <f>IF($C84="","",IFERROR(VLOOKUP($C84,Aug!$B:$Z,17,FALSE),0))</f>
        <v>0</v>
      </c>
      <c r="M84" s="11">
        <f t="shared" si="44"/>
        <v>0</v>
      </c>
      <c r="N84">
        <f>IF($C84="","",IFERROR(VLOOKUP($C84,Aug!$B:$Z,19,FALSE),0))</f>
        <v>0</v>
      </c>
      <c r="O84" s="11">
        <f t="shared" si="45"/>
        <v>0</v>
      </c>
      <c r="P84">
        <f>IF($C84="","",IFERROR(VLOOKUP($C84,Aug!$B:$Z,20,FALSE),0))</f>
        <v>0</v>
      </c>
      <c r="Q84" s="10">
        <f t="shared" si="46"/>
        <v>0</v>
      </c>
      <c r="R84" s="6">
        <f>IF($C84="","",IFERROR(VLOOKUP($C84,Sep!$B:$Z,16,FALSE),0))</f>
        <v>0</v>
      </c>
      <c r="S84">
        <f>IF($C84="","",IFERROR(VLOOKUP($C84,Sep!$B:$Z,17,FALSE),0))</f>
        <v>0</v>
      </c>
      <c r="T84" s="11">
        <f t="shared" si="47"/>
        <v>0</v>
      </c>
      <c r="U84">
        <f>IF($C84="","",IFERROR(VLOOKUP($C84,Sep!$B:$Z,19,FALSE),0))</f>
        <v>0</v>
      </c>
      <c r="V84" s="11">
        <f t="shared" si="48"/>
        <v>0</v>
      </c>
      <c r="W84">
        <f>IF($C84="","",IFERROR(VLOOKUP($C84,Sep!$B:$Z,20,FALSE),0))</f>
        <v>0</v>
      </c>
      <c r="X84" s="10">
        <f t="shared" si="49"/>
        <v>0</v>
      </c>
      <c r="Y84" s="6">
        <f>IF($C84="","",IFERROR(VLOOKUP($C84,'Oct &amp; Nov'!$B:$Z,16,FALSE),0))</f>
        <v>0</v>
      </c>
      <c r="Z84">
        <f>IF($C84="","",IFERROR(VLOOKUP($C84,'Oct &amp; Nov'!$B:$Z,17,FALSE),0))</f>
        <v>0</v>
      </c>
      <c r="AA84" s="11">
        <f t="shared" si="50"/>
        <v>0</v>
      </c>
      <c r="AB84">
        <f>IF($C84="","",IFERROR(VLOOKUP($C84,'Oct &amp; Nov'!$B:$Z,19,FALSE),0))</f>
        <v>0</v>
      </c>
      <c r="AC84" s="11">
        <f t="shared" si="51"/>
        <v>0</v>
      </c>
      <c r="AD84">
        <f>IF($C84="","",IFERROR(VLOOKUP($C84,'Oct &amp; Nov'!$B:$Z,20,FALSE),0))</f>
        <v>0</v>
      </c>
      <c r="AE84" s="10">
        <f t="shared" si="52"/>
        <v>0</v>
      </c>
      <c r="AJ84" s="11"/>
      <c r="AM84" s="6">
        <f>IF($C84="","",IFERROR(VLOOKUP($C84,Dec!$B:$Z,16,FALSE),0))</f>
        <v>0</v>
      </c>
      <c r="AN84">
        <f>IF($C84="","",IFERROR(VLOOKUP($C84,Dec!$B:$Z,17,FALSE),0))</f>
        <v>0</v>
      </c>
      <c r="AO84" s="11">
        <f t="shared" si="53"/>
        <v>0</v>
      </c>
      <c r="AP84">
        <f>IF($C84="","",IFERROR(VLOOKUP($C84,Dec!$B:$Z,19,FALSE),0))</f>
        <v>0</v>
      </c>
      <c r="AQ84" s="11">
        <f t="shared" si="54"/>
        <v>0</v>
      </c>
      <c r="AR84">
        <f>IF($C84="","",IFERROR(VLOOKUP($C84,Dec!$B:$Z,20,FALSE),0))</f>
        <v>0</v>
      </c>
      <c r="AS84" s="10">
        <f t="shared" si="55"/>
        <v>0</v>
      </c>
      <c r="AT84" s="6">
        <f>IF($C84="","",IFERROR(VLOOKUP($C84,Jan!$B:$Z,16,FALSE),0))</f>
        <v>0</v>
      </c>
      <c r="AU84">
        <f>IF($C84="","",IFERROR(VLOOKUP($C84,Jan!$B:$Z,17,FALSE),0))</f>
        <v>0</v>
      </c>
      <c r="AV84" s="11">
        <f t="shared" si="56"/>
        <v>0</v>
      </c>
      <c r="AW84">
        <f>IF($C84="","",IFERROR(VLOOKUP($C84,Jan!$B:$Z,19,FALSE),0))</f>
        <v>0</v>
      </c>
      <c r="AX84" s="11">
        <f t="shared" si="57"/>
        <v>0</v>
      </c>
      <c r="AY84">
        <f>IF($C84="","",IFERROR(VLOOKUP($C84,Jan!$B:$Z,20,FALSE),0))</f>
        <v>0</v>
      </c>
      <c r="AZ84" s="10">
        <f t="shared" si="58"/>
        <v>0</v>
      </c>
      <c r="BA84" s="6">
        <f>IF($C84="","",IFERROR(VLOOKUP($C84,Feb!$B:$Z,16,FALSE),0))</f>
        <v>0</v>
      </c>
      <c r="BB84">
        <f>IF($C84="","",IFERROR(VLOOKUP($C84,Feb!$B:$Z,17,FALSE),0))</f>
        <v>0</v>
      </c>
      <c r="BC84" s="11">
        <f t="shared" si="59"/>
        <v>0</v>
      </c>
      <c r="BD84">
        <f>IF($C84="","",IFERROR(VLOOKUP($C84,Feb!$B:$Z,19,FALSE),0))</f>
        <v>0</v>
      </c>
      <c r="BE84" s="11">
        <f t="shared" si="60"/>
        <v>0</v>
      </c>
      <c r="BF84">
        <f>IF($C84="","",IFERROR(VLOOKUP($C84,Feb!$B:$Z,20,FALSE),0))</f>
        <v>0</v>
      </c>
      <c r="BG84" s="10">
        <f t="shared" si="61"/>
        <v>0</v>
      </c>
      <c r="BH84" s="6">
        <f>IF($C84="","",IFERROR(VLOOKUP($C84,Mar!$B:$Z,16,FALSE),0))</f>
        <v>0</v>
      </c>
      <c r="BI84">
        <f>IF($C84="","",IFERROR(VLOOKUP($C84,Mar!$B:$Z,17,FALSE),0))</f>
        <v>0</v>
      </c>
      <c r="BJ84" s="11">
        <f t="shared" si="62"/>
        <v>0</v>
      </c>
      <c r="BK84">
        <f>IF($C84="","",IFERROR(VLOOKUP($C84,Mar!$B:$Z,19,FALSE),0))</f>
        <v>0</v>
      </c>
      <c r="BL84" s="11">
        <f t="shared" si="63"/>
        <v>0</v>
      </c>
      <c r="BM84">
        <f>IF($C84="","",IFERROR(VLOOKUP($C84,Mar!$B:$Z,20,FALSE),0))</f>
        <v>0</v>
      </c>
      <c r="BN84" s="10">
        <f t="shared" si="64"/>
        <v>0</v>
      </c>
      <c r="BO84" s="6">
        <f>IF($C84="","",IFERROR(VLOOKUP($C84,'Apr &amp; May'!$B:$Z,16,FALSE),0))</f>
        <v>0</v>
      </c>
      <c r="BP84">
        <f>IF($C84="","",IFERROR(VLOOKUP($C84,'Apr &amp; May'!$B:$Z,17,FALSE),0))</f>
        <v>0</v>
      </c>
      <c r="BQ84" s="11">
        <f t="shared" si="65"/>
        <v>0</v>
      </c>
      <c r="BR84">
        <f>IF($C84="","",IFERROR(VLOOKUP($C84,'Apr &amp; May'!$B:$Z,19,FALSE),0))</f>
        <v>0</v>
      </c>
      <c r="BS84" s="11">
        <f t="shared" si="66"/>
        <v>0</v>
      </c>
      <c r="BT84">
        <f>IF($C84="","",IFERROR(VLOOKUP($C84,'Apr &amp; May'!$B:$Z,20,FALSE),0))</f>
        <v>0</v>
      </c>
      <c r="BU84" s="10">
        <f t="shared" si="67"/>
        <v>0</v>
      </c>
      <c r="BV84" s="6">
        <f>IF($C84="","",IFERROR(VLOOKUP($C84,Jun!$B:$Z,16,FALSE),0))</f>
        <v>0</v>
      </c>
      <c r="BW84">
        <f>IF($C84="","",IFERROR(VLOOKUP($C84,Jun!$B:$Z,17,FALSE),0))</f>
        <v>0</v>
      </c>
      <c r="BX84" s="11">
        <f t="shared" si="68"/>
        <v>0</v>
      </c>
      <c r="BY84">
        <f>IF($C84="","",IFERROR(VLOOKUP($C84,Jun!$B:$Z,19,FALSE),0))</f>
        <v>0</v>
      </c>
      <c r="BZ84" s="11">
        <f t="shared" si="69"/>
        <v>0</v>
      </c>
      <c r="CA84">
        <f>IF($C84="","",IFERROR(VLOOKUP($C84,Jun!$B:$Z,20,FALSE),0))</f>
        <v>0</v>
      </c>
      <c r="CB84" s="10">
        <f t="shared" si="70"/>
        <v>0</v>
      </c>
    </row>
    <row r="85" spans="1:80" x14ac:dyDescent="0.3">
      <c r="A85">
        <v>81</v>
      </c>
      <c r="B85" t="str">
        <f>IF(Namelist!A82="","",UPPER(Namelist!A82))</f>
        <v>EU-HERN, BRIAN TAN</v>
      </c>
      <c r="C85" t="str">
        <f>IF(Namelist!B82="","",UPPER(Namelist!B82))</f>
        <v>NUSSTU\E0309959</v>
      </c>
      <c r="D85" s="6">
        <f t="shared" si="37"/>
        <v>1</v>
      </c>
      <c r="E85">
        <f t="shared" si="38"/>
        <v>0</v>
      </c>
      <c r="F85" s="11">
        <f t="shared" si="39"/>
        <v>1</v>
      </c>
      <c r="G85">
        <f t="shared" si="40"/>
        <v>0</v>
      </c>
      <c r="H85" s="11">
        <f t="shared" si="41"/>
        <v>1</v>
      </c>
      <c r="I85">
        <f t="shared" si="42"/>
        <v>2</v>
      </c>
      <c r="J85" s="10">
        <f t="shared" si="43"/>
        <v>3</v>
      </c>
      <c r="K85" s="6">
        <f>IF($C85="","",IFERROR(VLOOKUP($C85,Aug!$B:$Z,16,FALSE),0))</f>
        <v>1</v>
      </c>
      <c r="L85">
        <f>IF($C85="","",IFERROR(VLOOKUP($C85,Aug!$B:$Z,17,FALSE),0))</f>
        <v>0</v>
      </c>
      <c r="M85" s="11">
        <f t="shared" si="44"/>
        <v>1</v>
      </c>
      <c r="N85">
        <f>IF($C85="","",IFERROR(VLOOKUP($C85,Aug!$B:$Z,19,FALSE),0))</f>
        <v>0</v>
      </c>
      <c r="O85" s="11">
        <f t="shared" si="45"/>
        <v>1</v>
      </c>
      <c r="P85">
        <f>IF($C85="","",IFERROR(VLOOKUP($C85,Aug!$B:$Z,20,FALSE),0))</f>
        <v>2</v>
      </c>
      <c r="Q85" s="10">
        <f t="shared" si="46"/>
        <v>3</v>
      </c>
      <c r="R85" s="6">
        <f>IF($C85="","",IFERROR(VLOOKUP($C85,Sep!$B:$Z,16,FALSE),0))</f>
        <v>0</v>
      </c>
      <c r="S85">
        <f>IF($C85="","",IFERROR(VLOOKUP($C85,Sep!$B:$Z,17,FALSE),0))</f>
        <v>0</v>
      </c>
      <c r="T85" s="11">
        <f t="shared" si="47"/>
        <v>0</v>
      </c>
      <c r="U85">
        <f>IF($C85="","",IFERROR(VLOOKUP($C85,Sep!$B:$Z,19,FALSE),0))</f>
        <v>0</v>
      </c>
      <c r="V85" s="11">
        <f t="shared" si="48"/>
        <v>0</v>
      </c>
      <c r="W85">
        <f>IF($C85="","",IFERROR(VLOOKUP($C85,Sep!$B:$Z,20,FALSE),0))</f>
        <v>0</v>
      </c>
      <c r="X85" s="10">
        <f t="shared" si="49"/>
        <v>0</v>
      </c>
      <c r="Y85" s="6">
        <f>IF($C85="","",IFERROR(VLOOKUP($C85,'Oct &amp; Nov'!$B:$Z,16,FALSE),0))</f>
        <v>0</v>
      </c>
      <c r="Z85">
        <f>IF($C85="","",IFERROR(VLOOKUP($C85,'Oct &amp; Nov'!$B:$Z,17,FALSE),0))</f>
        <v>0</v>
      </c>
      <c r="AA85" s="11">
        <f t="shared" si="50"/>
        <v>0</v>
      </c>
      <c r="AB85">
        <f>IF($C85="","",IFERROR(VLOOKUP($C85,'Oct &amp; Nov'!$B:$Z,19,FALSE),0))</f>
        <v>0</v>
      </c>
      <c r="AC85" s="11">
        <f t="shared" si="51"/>
        <v>0</v>
      </c>
      <c r="AD85">
        <f>IF($C85="","",IFERROR(VLOOKUP($C85,'Oct &amp; Nov'!$B:$Z,20,FALSE),0))</f>
        <v>0</v>
      </c>
      <c r="AE85" s="10">
        <f t="shared" si="52"/>
        <v>0</v>
      </c>
      <c r="AJ85" s="11"/>
      <c r="AM85" s="6">
        <f>IF($C85="","",IFERROR(VLOOKUP($C85,Dec!$B:$Z,16,FALSE),0))</f>
        <v>0</v>
      </c>
      <c r="AN85">
        <f>IF($C85="","",IFERROR(VLOOKUP($C85,Dec!$B:$Z,17,FALSE),0))</f>
        <v>0</v>
      </c>
      <c r="AO85" s="11">
        <f t="shared" si="53"/>
        <v>0</v>
      </c>
      <c r="AP85">
        <f>IF($C85="","",IFERROR(VLOOKUP($C85,Dec!$B:$Z,19,FALSE),0))</f>
        <v>0</v>
      </c>
      <c r="AQ85" s="11">
        <f t="shared" si="54"/>
        <v>0</v>
      </c>
      <c r="AR85">
        <f>IF($C85="","",IFERROR(VLOOKUP($C85,Dec!$B:$Z,20,FALSE),0))</f>
        <v>0</v>
      </c>
      <c r="AS85" s="10">
        <f t="shared" si="55"/>
        <v>0</v>
      </c>
      <c r="AT85" s="6">
        <f>IF($C85="","",IFERROR(VLOOKUP($C85,Jan!$B:$Z,16,FALSE),0))</f>
        <v>0</v>
      </c>
      <c r="AU85">
        <f>IF($C85="","",IFERROR(VLOOKUP($C85,Jan!$B:$Z,17,FALSE),0))</f>
        <v>0</v>
      </c>
      <c r="AV85" s="11">
        <f t="shared" si="56"/>
        <v>0</v>
      </c>
      <c r="AW85">
        <f>IF($C85="","",IFERROR(VLOOKUP($C85,Jan!$B:$Z,19,FALSE),0))</f>
        <v>0</v>
      </c>
      <c r="AX85" s="11">
        <f t="shared" si="57"/>
        <v>0</v>
      </c>
      <c r="AY85">
        <f>IF($C85="","",IFERROR(VLOOKUP($C85,Jan!$B:$Z,20,FALSE),0))</f>
        <v>0</v>
      </c>
      <c r="AZ85" s="10">
        <f t="shared" si="58"/>
        <v>0</v>
      </c>
      <c r="BA85" s="6">
        <f>IF($C85="","",IFERROR(VLOOKUP($C85,Feb!$B:$Z,16,FALSE),0))</f>
        <v>0</v>
      </c>
      <c r="BB85">
        <f>IF($C85="","",IFERROR(VLOOKUP($C85,Feb!$B:$Z,17,FALSE),0))</f>
        <v>0</v>
      </c>
      <c r="BC85" s="11">
        <f t="shared" si="59"/>
        <v>0</v>
      </c>
      <c r="BD85">
        <f>IF($C85="","",IFERROR(VLOOKUP($C85,Feb!$B:$Z,19,FALSE),0))</f>
        <v>0</v>
      </c>
      <c r="BE85" s="11">
        <f t="shared" si="60"/>
        <v>0</v>
      </c>
      <c r="BF85">
        <f>IF($C85="","",IFERROR(VLOOKUP($C85,Feb!$B:$Z,20,FALSE),0))</f>
        <v>0</v>
      </c>
      <c r="BG85" s="10">
        <f t="shared" si="61"/>
        <v>0</v>
      </c>
      <c r="BH85" s="6">
        <f>IF($C85="","",IFERROR(VLOOKUP($C85,Mar!$B:$Z,16,FALSE),0))</f>
        <v>0</v>
      </c>
      <c r="BI85">
        <f>IF($C85="","",IFERROR(VLOOKUP($C85,Mar!$B:$Z,17,FALSE),0))</f>
        <v>0</v>
      </c>
      <c r="BJ85" s="11">
        <f t="shared" si="62"/>
        <v>0</v>
      </c>
      <c r="BK85">
        <f>IF($C85="","",IFERROR(VLOOKUP($C85,Mar!$B:$Z,19,FALSE),0))</f>
        <v>0</v>
      </c>
      <c r="BL85" s="11">
        <f t="shared" si="63"/>
        <v>0</v>
      </c>
      <c r="BM85">
        <f>IF($C85="","",IFERROR(VLOOKUP($C85,Mar!$B:$Z,20,FALSE),0))</f>
        <v>0</v>
      </c>
      <c r="BN85" s="10">
        <f t="shared" si="64"/>
        <v>0</v>
      </c>
      <c r="BO85" s="6">
        <f>IF($C85="","",IFERROR(VLOOKUP($C85,'Apr &amp; May'!$B:$Z,16,FALSE),0))</f>
        <v>0</v>
      </c>
      <c r="BP85">
        <f>IF($C85="","",IFERROR(VLOOKUP($C85,'Apr &amp; May'!$B:$Z,17,FALSE),0))</f>
        <v>0</v>
      </c>
      <c r="BQ85" s="11">
        <f t="shared" si="65"/>
        <v>0</v>
      </c>
      <c r="BR85">
        <f>IF($C85="","",IFERROR(VLOOKUP($C85,'Apr &amp; May'!$B:$Z,19,FALSE),0))</f>
        <v>0</v>
      </c>
      <c r="BS85" s="11">
        <f t="shared" si="66"/>
        <v>0</v>
      </c>
      <c r="BT85">
        <f>IF($C85="","",IFERROR(VLOOKUP($C85,'Apr &amp; May'!$B:$Z,20,FALSE),0))</f>
        <v>0</v>
      </c>
      <c r="BU85" s="10">
        <f t="shared" si="67"/>
        <v>0</v>
      </c>
      <c r="BV85" s="6">
        <f>IF($C85="","",IFERROR(VLOOKUP($C85,Jun!$B:$Z,16,FALSE),0))</f>
        <v>0</v>
      </c>
      <c r="BW85">
        <f>IF($C85="","",IFERROR(VLOOKUP($C85,Jun!$B:$Z,17,FALSE),0))</f>
        <v>0</v>
      </c>
      <c r="BX85" s="11">
        <f t="shared" si="68"/>
        <v>0</v>
      </c>
      <c r="BY85">
        <f>IF($C85="","",IFERROR(VLOOKUP($C85,Jun!$B:$Z,19,FALSE),0))</f>
        <v>0</v>
      </c>
      <c r="BZ85" s="11">
        <f t="shared" si="69"/>
        <v>0</v>
      </c>
      <c r="CA85">
        <f>IF($C85="","",IFERROR(VLOOKUP($C85,Jun!$B:$Z,20,FALSE),0))</f>
        <v>0</v>
      </c>
      <c r="CB85" s="10">
        <f t="shared" si="70"/>
        <v>0</v>
      </c>
    </row>
    <row r="86" spans="1:80" x14ac:dyDescent="0.3">
      <c r="A86">
        <v>82</v>
      </c>
      <c r="B86" t="str">
        <f>IF(Namelist!A83="","",UPPER(Namelist!A83))</f>
        <v>EVELYN TAN</v>
      </c>
      <c r="C86" t="str">
        <f>IF(Namelist!B83="","",UPPER(Namelist!B83))</f>
        <v>NUSSTU\E0967881</v>
      </c>
      <c r="D86" s="6">
        <f t="shared" si="37"/>
        <v>0</v>
      </c>
      <c r="E86">
        <f t="shared" si="38"/>
        <v>0</v>
      </c>
      <c r="F86" s="11">
        <f t="shared" si="39"/>
        <v>0</v>
      </c>
      <c r="G86">
        <f t="shared" si="40"/>
        <v>0</v>
      </c>
      <c r="H86" s="11">
        <f t="shared" si="41"/>
        <v>0</v>
      </c>
      <c r="I86">
        <f t="shared" si="42"/>
        <v>0</v>
      </c>
      <c r="J86" s="10">
        <f t="shared" si="43"/>
        <v>0</v>
      </c>
      <c r="K86" s="6">
        <f>IF($C86="","",IFERROR(VLOOKUP($C86,Aug!$B:$Z,16,FALSE),0))</f>
        <v>0</v>
      </c>
      <c r="L86">
        <f>IF($C86="","",IFERROR(VLOOKUP($C86,Aug!$B:$Z,17,FALSE),0))</f>
        <v>0</v>
      </c>
      <c r="M86" s="11">
        <f t="shared" si="44"/>
        <v>0</v>
      </c>
      <c r="N86">
        <f>IF($C86="","",IFERROR(VLOOKUP($C86,Aug!$B:$Z,19,FALSE),0))</f>
        <v>0</v>
      </c>
      <c r="O86" s="11">
        <f t="shared" si="45"/>
        <v>0</v>
      </c>
      <c r="P86">
        <f>IF($C86="","",IFERROR(VLOOKUP($C86,Aug!$B:$Z,20,FALSE),0))</f>
        <v>0</v>
      </c>
      <c r="Q86" s="10">
        <f t="shared" si="46"/>
        <v>0</v>
      </c>
      <c r="R86" s="6">
        <f>IF($C86="","",IFERROR(VLOOKUP($C86,Sep!$B:$Z,16,FALSE),0))</f>
        <v>0</v>
      </c>
      <c r="S86">
        <f>IF($C86="","",IFERROR(VLOOKUP($C86,Sep!$B:$Z,17,FALSE),0))</f>
        <v>0</v>
      </c>
      <c r="T86" s="11">
        <f t="shared" si="47"/>
        <v>0</v>
      </c>
      <c r="U86">
        <f>IF($C86="","",IFERROR(VLOOKUP($C86,Sep!$B:$Z,19,FALSE),0))</f>
        <v>0</v>
      </c>
      <c r="V86" s="11">
        <f t="shared" si="48"/>
        <v>0</v>
      </c>
      <c r="W86">
        <f>IF($C86="","",IFERROR(VLOOKUP($C86,Sep!$B:$Z,20,FALSE),0))</f>
        <v>0</v>
      </c>
      <c r="X86" s="10">
        <f t="shared" si="49"/>
        <v>0</v>
      </c>
      <c r="Y86" s="6">
        <f>IF($C86="","",IFERROR(VLOOKUP($C86,'Oct &amp; Nov'!$B:$Z,16,FALSE),0))</f>
        <v>0</v>
      </c>
      <c r="Z86">
        <f>IF($C86="","",IFERROR(VLOOKUP($C86,'Oct &amp; Nov'!$B:$Z,17,FALSE),0))</f>
        <v>0</v>
      </c>
      <c r="AA86" s="11">
        <f t="shared" si="50"/>
        <v>0</v>
      </c>
      <c r="AB86">
        <f>IF($C86="","",IFERROR(VLOOKUP($C86,'Oct &amp; Nov'!$B:$Z,19,FALSE),0))</f>
        <v>0</v>
      </c>
      <c r="AC86" s="11">
        <f t="shared" si="51"/>
        <v>0</v>
      </c>
      <c r="AD86">
        <f>IF($C86="","",IFERROR(VLOOKUP($C86,'Oct &amp; Nov'!$B:$Z,20,FALSE),0))</f>
        <v>0</v>
      </c>
      <c r="AE86" s="10">
        <f t="shared" si="52"/>
        <v>0</v>
      </c>
      <c r="AJ86" s="11"/>
      <c r="AM86" s="6">
        <f>IF($C86="","",IFERROR(VLOOKUP($C86,Dec!$B:$Z,16,FALSE),0))</f>
        <v>0</v>
      </c>
      <c r="AN86">
        <f>IF($C86="","",IFERROR(VLOOKUP($C86,Dec!$B:$Z,17,FALSE),0))</f>
        <v>0</v>
      </c>
      <c r="AO86" s="11">
        <f t="shared" si="53"/>
        <v>0</v>
      </c>
      <c r="AP86">
        <f>IF($C86="","",IFERROR(VLOOKUP($C86,Dec!$B:$Z,19,FALSE),0))</f>
        <v>0</v>
      </c>
      <c r="AQ86" s="11">
        <f t="shared" si="54"/>
        <v>0</v>
      </c>
      <c r="AR86">
        <f>IF($C86="","",IFERROR(VLOOKUP($C86,Dec!$B:$Z,20,FALSE),0))</f>
        <v>0</v>
      </c>
      <c r="AS86" s="10">
        <f t="shared" si="55"/>
        <v>0</v>
      </c>
      <c r="AT86" s="6">
        <f>IF($C86="","",IFERROR(VLOOKUP($C86,Jan!$B:$Z,16,FALSE),0))</f>
        <v>0</v>
      </c>
      <c r="AU86">
        <f>IF($C86="","",IFERROR(VLOOKUP($C86,Jan!$B:$Z,17,FALSE),0))</f>
        <v>0</v>
      </c>
      <c r="AV86" s="11">
        <f t="shared" si="56"/>
        <v>0</v>
      </c>
      <c r="AW86">
        <f>IF($C86="","",IFERROR(VLOOKUP($C86,Jan!$B:$Z,19,FALSE),0))</f>
        <v>0</v>
      </c>
      <c r="AX86" s="11">
        <f t="shared" si="57"/>
        <v>0</v>
      </c>
      <c r="AY86">
        <f>IF($C86="","",IFERROR(VLOOKUP($C86,Jan!$B:$Z,20,FALSE),0))</f>
        <v>0</v>
      </c>
      <c r="AZ86" s="10">
        <f t="shared" si="58"/>
        <v>0</v>
      </c>
      <c r="BA86" s="6">
        <f>IF($C86="","",IFERROR(VLOOKUP($C86,Feb!$B:$Z,16,FALSE),0))</f>
        <v>0</v>
      </c>
      <c r="BB86">
        <f>IF($C86="","",IFERROR(VLOOKUP($C86,Feb!$B:$Z,17,FALSE),0))</f>
        <v>0</v>
      </c>
      <c r="BC86" s="11">
        <f t="shared" si="59"/>
        <v>0</v>
      </c>
      <c r="BD86">
        <f>IF($C86="","",IFERROR(VLOOKUP($C86,Feb!$B:$Z,19,FALSE),0))</f>
        <v>0</v>
      </c>
      <c r="BE86" s="11">
        <f t="shared" si="60"/>
        <v>0</v>
      </c>
      <c r="BF86">
        <f>IF($C86="","",IFERROR(VLOOKUP($C86,Feb!$B:$Z,20,FALSE),0))</f>
        <v>0</v>
      </c>
      <c r="BG86" s="10">
        <f t="shared" si="61"/>
        <v>0</v>
      </c>
      <c r="BH86" s="6">
        <f>IF($C86="","",IFERROR(VLOOKUP($C86,Mar!$B:$Z,16,FALSE),0))</f>
        <v>0</v>
      </c>
      <c r="BI86">
        <f>IF($C86="","",IFERROR(VLOOKUP($C86,Mar!$B:$Z,17,FALSE),0))</f>
        <v>0</v>
      </c>
      <c r="BJ86" s="11">
        <f t="shared" si="62"/>
        <v>0</v>
      </c>
      <c r="BK86">
        <f>IF($C86="","",IFERROR(VLOOKUP($C86,Mar!$B:$Z,19,FALSE),0))</f>
        <v>0</v>
      </c>
      <c r="BL86" s="11">
        <f t="shared" si="63"/>
        <v>0</v>
      </c>
      <c r="BM86">
        <f>IF($C86="","",IFERROR(VLOOKUP($C86,Mar!$B:$Z,20,FALSE),0))</f>
        <v>0</v>
      </c>
      <c r="BN86" s="10">
        <f t="shared" si="64"/>
        <v>0</v>
      </c>
      <c r="BO86" s="6">
        <f>IF($C86="","",IFERROR(VLOOKUP($C86,'Apr &amp; May'!$B:$Z,16,FALSE),0))</f>
        <v>0</v>
      </c>
      <c r="BP86">
        <f>IF($C86="","",IFERROR(VLOOKUP($C86,'Apr &amp; May'!$B:$Z,17,FALSE),0))</f>
        <v>0</v>
      </c>
      <c r="BQ86" s="11">
        <f t="shared" si="65"/>
        <v>0</v>
      </c>
      <c r="BR86">
        <f>IF($C86="","",IFERROR(VLOOKUP($C86,'Apr &amp; May'!$B:$Z,19,FALSE),0))</f>
        <v>0</v>
      </c>
      <c r="BS86" s="11">
        <f t="shared" si="66"/>
        <v>0</v>
      </c>
      <c r="BT86">
        <f>IF($C86="","",IFERROR(VLOOKUP($C86,'Apr &amp; May'!$B:$Z,20,FALSE),0))</f>
        <v>0</v>
      </c>
      <c r="BU86" s="10">
        <f t="shared" si="67"/>
        <v>0</v>
      </c>
      <c r="BV86" s="6">
        <f>IF($C86="","",IFERROR(VLOOKUP($C86,Jun!$B:$Z,16,FALSE),0))</f>
        <v>0</v>
      </c>
      <c r="BW86">
        <f>IF($C86="","",IFERROR(VLOOKUP($C86,Jun!$B:$Z,17,FALSE),0))</f>
        <v>0</v>
      </c>
      <c r="BX86" s="11">
        <f t="shared" si="68"/>
        <v>0</v>
      </c>
      <c r="BY86">
        <f>IF($C86="","",IFERROR(VLOOKUP($C86,Jun!$B:$Z,19,FALSE),0))</f>
        <v>0</v>
      </c>
      <c r="BZ86" s="11">
        <f t="shared" si="69"/>
        <v>0</v>
      </c>
      <c r="CA86">
        <f>IF($C86="","",IFERROR(VLOOKUP($C86,Jun!$B:$Z,20,FALSE),0))</f>
        <v>0</v>
      </c>
      <c r="CB86" s="10">
        <f t="shared" si="70"/>
        <v>0</v>
      </c>
    </row>
    <row r="87" spans="1:80" x14ac:dyDescent="0.3">
      <c r="A87">
        <v>83</v>
      </c>
      <c r="B87" t="str">
        <f>IF(Namelist!A84="","",UPPER(Namelist!A84))</f>
        <v>FAEZ NABIL '-</v>
      </c>
      <c r="C87" t="str">
        <f>IF(Namelist!B84="","",UPPER(Namelist!B84))</f>
        <v>NUSSTU\E0958619</v>
      </c>
      <c r="D87" s="6">
        <f t="shared" si="37"/>
        <v>1</v>
      </c>
      <c r="E87">
        <f t="shared" si="38"/>
        <v>1</v>
      </c>
      <c r="F87" s="11">
        <f t="shared" si="39"/>
        <v>2</v>
      </c>
      <c r="G87">
        <f t="shared" si="40"/>
        <v>0</v>
      </c>
      <c r="H87" s="11">
        <f t="shared" si="41"/>
        <v>2</v>
      </c>
      <c r="I87">
        <f t="shared" si="42"/>
        <v>4</v>
      </c>
      <c r="J87" s="10">
        <f t="shared" si="43"/>
        <v>6</v>
      </c>
      <c r="K87" s="6">
        <f>IF($C87="","",IFERROR(VLOOKUP($C87,Aug!$B:$Z,16,FALSE),0))</f>
        <v>0</v>
      </c>
      <c r="L87">
        <f>IF($C87="","",IFERROR(VLOOKUP($C87,Aug!$B:$Z,17,FALSE),0))</f>
        <v>0</v>
      </c>
      <c r="M87" s="11">
        <f t="shared" si="44"/>
        <v>0</v>
      </c>
      <c r="N87">
        <f>IF($C87="","",IFERROR(VLOOKUP($C87,Aug!$B:$Z,19,FALSE),0))</f>
        <v>0</v>
      </c>
      <c r="O87" s="11">
        <f t="shared" si="45"/>
        <v>0</v>
      </c>
      <c r="P87">
        <f>IF($C87="","",IFERROR(VLOOKUP($C87,Aug!$B:$Z,20,FALSE),0))</f>
        <v>0</v>
      </c>
      <c r="Q87" s="10">
        <f t="shared" si="46"/>
        <v>0</v>
      </c>
      <c r="R87" s="6">
        <f>IF($C87="","",IFERROR(VLOOKUP($C87,Sep!$B:$Z,16,FALSE),0))</f>
        <v>0</v>
      </c>
      <c r="S87">
        <f>IF($C87="","",IFERROR(VLOOKUP($C87,Sep!$B:$Z,17,FALSE),0))</f>
        <v>0</v>
      </c>
      <c r="T87" s="11">
        <f t="shared" si="47"/>
        <v>0</v>
      </c>
      <c r="U87">
        <f>IF($C87="","",IFERROR(VLOOKUP($C87,Sep!$B:$Z,19,FALSE),0))</f>
        <v>0</v>
      </c>
      <c r="V87" s="11">
        <f t="shared" si="48"/>
        <v>0</v>
      </c>
      <c r="W87">
        <f>IF($C87="","",IFERROR(VLOOKUP($C87,Sep!$B:$Z,20,FALSE),0))</f>
        <v>0</v>
      </c>
      <c r="X87" s="10">
        <f t="shared" si="49"/>
        <v>0</v>
      </c>
      <c r="Y87" s="6">
        <f>IF($C87="","",IFERROR(VLOOKUP($C87,'Oct &amp; Nov'!$B:$Z,16,FALSE),0))</f>
        <v>0</v>
      </c>
      <c r="Z87">
        <f>IF($C87="","",IFERROR(VLOOKUP($C87,'Oct &amp; Nov'!$B:$Z,17,FALSE),0))</f>
        <v>0</v>
      </c>
      <c r="AA87" s="11">
        <f t="shared" si="50"/>
        <v>0</v>
      </c>
      <c r="AB87">
        <f>IF($C87="","",IFERROR(VLOOKUP($C87,'Oct &amp; Nov'!$B:$Z,19,FALSE),0))</f>
        <v>0</v>
      </c>
      <c r="AC87" s="11">
        <f t="shared" si="51"/>
        <v>0</v>
      </c>
      <c r="AD87">
        <f>IF($C87="","",IFERROR(VLOOKUP($C87,'Oct &amp; Nov'!$B:$Z,20,FALSE),0))</f>
        <v>0</v>
      </c>
      <c r="AE87" s="10">
        <f t="shared" si="52"/>
        <v>0</v>
      </c>
      <c r="AJ87" s="11"/>
      <c r="AM87" s="6">
        <f>IF($C87="","",IFERROR(VLOOKUP($C87,Dec!$B:$Z,16,FALSE),0))</f>
        <v>0</v>
      </c>
      <c r="AN87">
        <f>IF($C87="","",IFERROR(VLOOKUP($C87,Dec!$B:$Z,17,FALSE),0))</f>
        <v>0</v>
      </c>
      <c r="AO87" s="11">
        <f t="shared" si="53"/>
        <v>0</v>
      </c>
      <c r="AP87">
        <f>IF($C87="","",IFERROR(VLOOKUP($C87,Dec!$B:$Z,19,FALSE),0))</f>
        <v>0</v>
      </c>
      <c r="AQ87" s="11">
        <f t="shared" si="54"/>
        <v>0</v>
      </c>
      <c r="AR87">
        <f>IF($C87="","",IFERROR(VLOOKUP($C87,Dec!$B:$Z,20,FALSE),0))</f>
        <v>0</v>
      </c>
      <c r="AS87" s="10">
        <f t="shared" si="55"/>
        <v>0</v>
      </c>
      <c r="AT87" s="6">
        <f>IF($C87="","",IFERROR(VLOOKUP($C87,Jan!$B:$Z,16,FALSE),0))</f>
        <v>0</v>
      </c>
      <c r="AU87">
        <f>IF($C87="","",IFERROR(VLOOKUP($C87,Jan!$B:$Z,17,FALSE),0))</f>
        <v>0</v>
      </c>
      <c r="AV87" s="11">
        <f t="shared" si="56"/>
        <v>0</v>
      </c>
      <c r="AW87">
        <f>IF($C87="","",IFERROR(VLOOKUP($C87,Jan!$B:$Z,19,FALSE),0))</f>
        <v>0</v>
      </c>
      <c r="AX87" s="11">
        <f t="shared" si="57"/>
        <v>0</v>
      </c>
      <c r="AY87">
        <f>IF($C87="","",IFERROR(VLOOKUP($C87,Jan!$B:$Z,20,FALSE),0))</f>
        <v>0</v>
      </c>
      <c r="AZ87" s="10">
        <f t="shared" si="58"/>
        <v>0</v>
      </c>
      <c r="BA87" s="6">
        <f>IF($C87="","",IFERROR(VLOOKUP($C87,Feb!$B:$Z,16,FALSE),0))</f>
        <v>0</v>
      </c>
      <c r="BB87">
        <f>IF($C87="","",IFERROR(VLOOKUP($C87,Feb!$B:$Z,17,FALSE),0))</f>
        <v>0</v>
      </c>
      <c r="BC87" s="11">
        <f t="shared" si="59"/>
        <v>0</v>
      </c>
      <c r="BD87">
        <f>IF($C87="","",IFERROR(VLOOKUP($C87,Feb!$B:$Z,19,FALSE),0))</f>
        <v>0</v>
      </c>
      <c r="BE87" s="11">
        <f t="shared" si="60"/>
        <v>0</v>
      </c>
      <c r="BF87">
        <f>IF($C87="","",IFERROR(VLOOKUP($C87,Feb!$B:$Z,20,FALSE),0))</f>
        <v>0</v>
      </c>
      <c r="BG87" s="10">
        <f t="shared" si="61"/>
        <v>0</v>
      </c>
      <c r="BH87" s="6">
        <f>IF($C87="","",IFERROR(VLOOKUP($C87,Mar!$B:$Z,16,FALSE),0))</f>
        <v>1</v>
      </c>
      <c r="BI87">
        <f>IF($C87="","",IFERROR(VLOOKUP($C87,Mar!$B:$Z,17,FALSE),0))</f>
        <v>1</v>
      </c>
      <c r="BJ87" s="11">
        <f t="shared" si="62"/>
        <v>2</v>
      </c>
      <c r="BK87">
        <f>IF($C87="","",IFERROR(VLOOKUP($C87,Mar!$B:$Z,19,FALSE),0))</f>
        <v>0</v>
      </c>
      <c r="BL87" s="11">
        <f t="shared" si="63"/>
        <v>2</v>
      </c>
      <c r="BM87">
        <f>IF($C87="","",IFERROR(VLOOKUP($C87,Mar!$B:$Z,20,FALSE),0))</f>
        <v>1</v>
      </c>
      <c r="BN87" s="10">
        <f t="shared" si="64"/>
        <v>3</v>
      </c>
      <c r="BO87" s="6">
        <f>IF($C87="","",IFERROR(VLOOKUP($C87,'Apr &amp; May'!$B:$Z,16,FALSE),0))</f>
        <v>0</v>
      </c>
      <c r="BP87">
        <f>IF($C87="","",IFERROR(VLOOKUP($C87,'Apr &amp; May'!$B:$Z,17,FALSE),0))</f>
        <v>0</v>
      </c>
      <c r="BQ87" s="11">
        <f t="shared" si="65"/>
        <v>0</v>
      </c>
      <c r="BR87">
        <f>IF($C87="","",IFERROR(VLOOKUP($C87,'Apr &amp; May'!$B:$Z,19,FALSE),0))</f>
        <v>0</v>
      </c>
      <c r="BS87" s="11">
        <f t="shared" si="66"/>
        <v>0</v>
      </c>
      <c r="BT87">
        <f>IF($C87="","",IFERROR(VLOOKUP($C87,'Apr &amp; May'!$B:$Z,20,FALSE),0))</f>
        <v>3</v>
      </c>
      <c r="BU87" s="10">
        <f t="shared" si="67"/>
        <v>3</v>
      </c>
      <c r="BV87" s="6">
        <f>IF($C87="","",IFERROR(VLOOKUP($C87,Jun!$B:$Z,16,FALSE),0))</f>
        <v>0</v>
      </c>
      <c r="BW87">
        <f>IF($C87="","",IFERROR(VLOOKUP($C87,Jun!$B:$Z,17,FALSE),0))</f>
        <v>0</v>
      </c>
      <c r="BX87" s="11">
        <f t="shared" si="68"/>
        <v>0</v>
      </c>
      <c r="BY87">
        <f>IF($C87="","",IFERROR(VLOOKUP($C87,Jun!$B:$Z,19,FALSE),0))</f>
        <v>0</v>
      </c>
      <c r="BZ87" s="11">
        <f t="shared" si="69"/>
        <v>0</v>
      </c>
      <c r="CA87">
        <f>IF($C87="","",IFERROR(VLOOKUP($C87,Jun!$B:$Z,20,FALSE),0))</f>
        <v>0</v>
      </c>
      <c r="CB87" s="10">
        <f t="shared" si="70"/>
        <v>0</v>
      </c>
    </row>
    <row r="88" spans="1:80" x14ac:dyDescent="0.3">
      <c r="A88">
        <v>84</v>
      </c>
      <c r="B88" t="str">
        <f>IF(Namelist!A85="","",UPPER(Namelist!A85))</f>
        <v>FAITH YEO</v>
      </c>
      <c r="C88" t="str">
        <f>IF(Namelist!B85="","",UPPER(Namelist!B85))</f>
        <v>NUSSTU\E0969172</v>
      </c>
      <c r="D88" s="6">
        <f t="shared" si="37"/>
        <v>5</v>
      </c>
      <c r="E88">
        <f t="shared" si="38"/>
        <v>0</v>
      </c>
      <c r="F88" s="11">
        <f t="shared" si="39"/>
        <v>5</v>
      </c>
      <c r="G88">
        <f t="shared" si="40"/>
        <v>0</v>
      </c>
      <c r="H88" s="11">
        <f t="shared" si="41"/>
        <v>5</v>
      </c>
      <c r="I88">
        <f t="shared" si="42"/>
        <v>1</v>
      </c>
      <c r="J88" s="10">
        <f t="shared" si="43"/>
        <v>6</v>
      </c>
      <c r="K88" s="6">
        <f>IF($C88="","",IFERROR(VLOOKUP($C88,Aug!$B:$Z,16,FALSE),0))</f>
        <v>0</v>
      </c>
      <c r="L88">
        <f>IF($C88="","",IFERROR(VLOOKUP($C88,Aug!$B:$Z,17,FALSE),0))</f>
        <v>0</v>
      </c>
      <c r="M88" s="11">
        <f t="shared" si="44"/>
        <v>0</v>
      </c>
      <c r="N88">
        <f>IF($C88="","",IFERROR(VLOOKUP($C88,Aug!$B:$Z,19,FALSE),0))</f>
        <v>0</v>
      </c>
      <c r="O88" s="11">
        <f t="shared" si="45"/>
        <v>0</v>
      </c>
      <c r="P88">
        <f>IF($C88="","",IFERROR(VLOOKUP($C88,Aug!$B:$Z,20,FALSE),0))</f>
        <v>0</v>
      </c>
      <c r="Q88" s="10">
        <f t="shared" si="46"/>
        <v>0</v>
      </c>
      <c r="R88" s="6">
        <f>IF($C88="","",IFERROR(VLOOKUP($C88,Sep!$B:$Z,16,FALSE),0))</f>
        <v>0</v>
      </c>
      <c r="S88">
        <f>IF($C88="","",IFERROR(VLOOKUP($C88,Sep!$B:$Z,17,FALSE),0))</f>
        <v>0</v>
      </c>
      <c r="T88" s="11">
        <f t="shared" si="47"/>
        <v>0</v>
      </c>
      <c r="U88">
        <f>IF($C88="","",IFERROR(VLOOKUP($C88,Sep!$B:$Z,19,FALSE),0))</f>
        <v>0</v>
      </c>
      <c r="V88" s="11">
        <f t="shared" si="48"/>
        <v>0</v>
      </c>
      <c r="W88">
        <f>IF($C88="","",IFERROR(VLOOKUP($C88,Sep!$B:$Z,20,FALSE),0))</f>
        <v>0</v>
      </c>
      <c r="X88" s="10">
        <f t="shared" si="49"/>
        <v>0</v>
      </c>
      <c r="Y88" s="6">
        <f>IF($C88="","",IFERROR(VLOOKUP($C88,'Oct &amp; Nov'!$B:$Z,16,FALSE),0))</f>
        <v>3</v>
      </c>
      <c r="Z88">
        <f>IF($C88="","",IFERROR(VLOOKUP($C88,'Oct &amp; Nov'!$B:$Z,17,FALSE),0))</f>
        <v>0</v>
      </c>
      <c r="AA88" s="11">
        <f t="shared" si="50"/>
        <v>3</v>
      </c>
      <c r="AB88">
        <f>IF($C88="","",IFERROR(VLOOKUP($C88,'Oct &amp; Nov'!$B:$Z,19,FALSE),0))</f>
        <v>0</v>
      </c>
      <c r="AC88" s="11">
        <f t="shared" si="51"/>
        <v>3</v>
      </c>
      <c r="AD88">
        <f>IF($C88="","",IFERROR(VLOOKUP($C88,'Oct &amp; Nov'!$B:$Z,20,FALSE),0))</f>
        <v>0</v>
      </c>
      <c r="AE88" s="10">
        <f t="shared" si="52"/>
        <v>3</v>
      </c>
      <c r="AJ88" s="11"/>
      <c r="AM88" s="6">
        <f>IF($C88="","",IFERROR(VLOOKUP($C88,Dec!$B:$Z,16,FALSE),0))</f>
        <v>2</v>
      </c>
      <c r="AN88">
        <f>IF($C88="","",IFERROR(VLOOKUP($C88,Dec!$B:$Z,17,FALSE),0))</f>
        <v>0</v>
      </c>
      <c r="AO88" s="11">
        <f t="shared" si="53"/>
        <v>2</v>
      </c>
      <c r="AP88">
        <f>IF($C88="","",IFERROR(VLOOKUP($C88,Dec!$B:$Z,19,FALSE),0))</f>
        <v>0</v>
      </c>
      <c r="AQ88" s="11">
        <f t="shared" si="54"/>
        <v>2</v>
      </c>
      <c r="AR88">
        <f>IF($C88="","",IFERROR(VLOOKUP($C88,Dec!$B:$Z,20,FALSE),0))</f>
        <v>1</v>
      </c>
      <c r="AS88" s="10">
        <f t="shared" si="55"/>
        <v>3</v>
      </c>
      <c r="AT88" s="6">
        <f>IF($C88="","",IFERROR(VLOOKUP($C88,Jan!$B:$Z,16,FALSE),0))</f>
        <v>0</v>
      </c>
      <c r="AU88">
        <f>IF($C88="","",IFERROR(VLOOKUP($C88,Jan!$B:$Z,17,FALSE),0))</f>
        <v>0</v>
      </c>
      <c r="AV88" s="11">
        <f t="shared" si="56"/>
        <v>0</v>
      </c>
      <c r="AW88">
        <f>IF($C88="","",IFERROR(VLOOKUP($C88,Jan!$B:$Z,19,FALSE),0))</f>
        <v>0</v>
      </c>
      <c r="AX88" s="11">
        <f t="shared" si="57"/>
        <v>0</v>
      </c>
      <c r="AY88">
        <f>IF($C88="","",IFERROR(VLOOKUP($C88,Jan!$B:$Z,20,FALSE),0))</f>
        <v>0</v>
      </c>
      <c r="AZ88" s="10">
        <f t="shared" si="58"/>
        <v>0</v>
      </c>
      <c r="BA88" s="6">
        <f>IF($C88="","",IFERROR(VLOOKUP($C88,Feb!$B:$Z,16,FALSE),0))</f>
        <v>0</v>
      </c>
      <c r="BB88">
        <f>IF($C88="","",IFERROR(VLOOKUP($C88,Feb!$B:$Z,17,FALSE),0))</f>
        <v>0</v>
      </c>
      <c r="BC88" s="11">
        <f t="shared" si="59"/>
        <v>0</v>
      </c>
      <c r="BD88">
        <f>IF($C88="","",IFERROR(VLOOKUP($C88,Feb!$B:$Z,19,FALSE),0))</f>
        <v>0</v>
      </c>
      <c r="BE88" s="11">
        <f t="shared" si="60"/>
        <v>0</v>
      </c>
      <c r="BF88">
        <f>IF($C88="","",IFERROR(VLOOKUP($C88,Feb!$B:$Z,20,FALSE),0))</f>
        <v>0</v>
      </c>
      <c r="BG88" s="10">
        <f t="shared" si="61"/>
        <v>0</v>
      </c>
      <c r="BH88" s="6">
        <f>IF($C88="","",IFERROR(VLOOKUP($C88,Mar!$B:$Z,16,FALSE),0))</f>
        <v>0</v>
      </c>
      <c r="BI88">
        <f>IF($C88="","",IFERROR(VLOOKUP($C88,Mar!$B:$Z,17,FALSE),0))</f>
        <v>0</v>
      </c>
      <c r="BJ88" s="11">
        <f t="shared" si="62"/>
        <v>0</v>
      </c>
      <c r="BK88">
        <f>IF($C88="","",IFERROR(VLOOKUP($C88,Mar!$B:$Z,19,FALSE),0))</f>
        <v>0</v>
      </c>
      <c r="BL88" s="11">
        <f t="shared" si="63"/>
        <v>0</v>
      </c>
      <c r="BM88">
        <f>IF($C88="","",IFERROR(VLOOKUP($C88,Mar!$B:$Z,20,FALSE),0))</f>
        <v>0</v>
      </c>
      <c r="BN88" s="10">
        <f t="shared" si="64"/>
        <v>0</v>
      </c>
      <c r="BO88" s="6">
        <f>IF($C88="","",IFERROR(VLOOKUP($C88,'Apr &amp; May'!$B:$Z,16,FALSE),0))</f>
        <v>0</v>
      </c>
      <c r="BP88">
        <f>IF($C88="","",IFERROR(VLOOKUP($C88,'Apr &amp; May'!$B:$Z,17,FALSE),0))</f>
        <v>0</v>
      </c>
      <c r="BQ88" s="11">
        <f t="shared" si="65"/>
        <v>0</v>
      </c>
      <c r="BR88">
        <f>IF($C88="","",IFERROR(VLOOKUP($C88,'Apr &amp; May'!$B:$Z,19,FALSE),0))</f>
        <v>0</v>
      </c>
      <c r="BS88" s="11">
        <f t="shared" si="66"/>
        <v>0</v>
      </c>
      <c r="BT88">
        <f>IF($C88="","",IFERROR(VLOOKUP($C88,'Apr &amp; May'!$B:$Z,20,FALSE),0))</f>
        <v>0</v>
      </c>
      <c r="BU88" s="10">
        <f t="shared" si="67"/>
        <v>0</v>
      </c>
      <c r="BV88" s="6">
        <f>IF($C88="","",IFERROR(VLOOKUP($C88,Jun!$B:$Z,16,FALSE),0))</f>
        <v>0</v>
      </c>
      <c r="BW88">
        <f>IF($C88="","",IFERROR(VLOOKUP($C88,Jun!$B:$Z,17,FALSE),0))</f>
        <v>0</v>
      </c>
      <c r="BX88" s="11">
        <f t="shared" si="68"/>
        <v>0</v>
      </c>
      <c r="BY88">
        <f>IF($C88="","",IFERROR(VLOOKUP($C88,Jun!$B:$Z,19,FALSE),0))</f>
        <v>0</v>
      </c>
      <c r="BZ88" s="11">
        <f t="shared" si="69"/>
        <v>0</v>
      </c>
      <c r="CA88">
        <f>IF($C88="","",IFERROR(VLOOKUP($C88,Jun!$B:$Z,20,FALSE),0))</f>
        <v>0</v>
      </c>
      <c r="CB88" s="10">
        <f t="shared" si="70"/>
        <v>0</v>
      </c>
    </row>
    <row r="89" spans="1:80" x14ac:dyDescent="0.3">
      <c r="A89">
        <v>85</v>
      </c>
      <c r="B89" t="str">
        <f>IF(Namelist!A86="","",UPPER(Namelist!A86))</f>
        <v>FANYA TAN YING XUAN</v>
      </c>
      <c r="C89" t="str">
        <f>IF(Namelist!B86="","",UPPER(Namelist!B86))</f>
        <v>NUSSTU\E0564192</v>
      </c>
      <c r="D89" s="6">
        <f t="shared" si="37"/>
        <v>4</v>
      </c>
      <c r="E89">
        <f t="shared" si="38"/>
        <v>0</v>
      </c>
      <c r="F89" s="11">
        <f t="shared" si="39"/>
        <v>4</v>
      </c>
      <c r="G89">
        <f t="shared" si="40"/>
        <v>0</v>
      </c>
      <c r="H89" s="11">
        <f t="shared" si="41"/>
        <v>4</v>
      </c>
      <c r="I89">
        <f t="shared" si="42"/>
        <v>0</v>
      </c>
      <c r="J89" s="10">
        <f t="shared" si="43"/>
        <v>4</v>
      </c>
      <c r="K89" s="6">
        <f>IF($C89="","",IFERROR(VLOOKUP($C89,Aug!$B:$Z,16,FALSE),0))</f>
        <v>0</v>
      </c>
      <c r="L89">
        <f>IF($C89="","",IFERROR(VLOOKUP($C89,Aug!$B:$Z,17,FALSE),0))</f>
        <v>0</v>
      </c>
      <c r="M89" s="11">
        <f t="shared" si="44"/>
        <v>0</v>
      </c>
      <c r="N89">
        <f>IF($C89="","",IFERROR(VLOOKUP($C89,Aug!$B:$Z,19,FALSE),0))</f>
        <v>0</v>
      </c>
      <c r="O89" s="11">
        <f t="shared" si="45"/>
        <v>0</v>
      </c>
      <c r="P89">
        <f>IF($C89="","",IFERROR(VLOOKUP($C89,Aug!$B:$Z,20,FALSE),0))</f>
        <v>0</v>
      </c>
      <c r="Q89" s="10">
        <f t="shared" si="46"/>
        <v>0</v>
      </c>
      <c r="R89" s="6">
        <f>IF($C89="","",IFERROR(VLOOKUP($C89,Sep!$B:$Z,16,FALSE),0))</f>
        <v>0</v>
      </c>
      <c r="S89">
        <f>IF($C89="","",IFERROR(VLOOKUP($C89,Sep!$B:$Z,17,FALSE),0))</f>
        <v>0</v>
      </c>
      <c r="T89" s="11">
        <f t="shared" si="47"/>
        <v>0</v>
      </c>
      <c r="U89">
        <f>IF($C89="","",IFERROR(VLOOKUP($C89,Sep!$B:$Z,19,FALSE),0))</f>
        <v>0</v>
      </c>
      <c r="V89" s="11">
        <f t="shared" si="48"/>
        <v>0</v>
      </c>
      <c r="W89">
        <f>IF($C89="","",IFERROR(VLOOKUP($C89,Sep!$B:$Z,20,FALSE),0))</f>
        <v>0</v>
      </c>
      <c r="X89" s="10">
        <f t="shared" si="49"/>
        <v>0</v>
      </c>
      <c r="Y89" s="6">
        <f>IF($C89="","",IFERROR(VLOOKUP($C89,'Oct &amp; Nov'!$B:$Z,16,FALSE),0))</f>
        <v>3</v>
      </c>
      <c r="Z89">
        <f>IF($C89="","",IFERROR(VLOOKUP($C89,'Oct &amp; Nov'!$B:$Z,17,FALSE),0))</f>
        <v>0</v>
      </c>
      <c r="AA89" s="11">
        <f t="shared" si="50"/>
        <v>3</v>
      </c>
      <c r="AB89">
        <f>IF($C89="","",IFERROR(VLOOKUP($C89,'Oct &amp; Nov'!$B:$Z,19,FALSE),0))</f>
        <v>0</v>
      </c>
      <c r="AC89" s="11">
        <f t="shared" si="51"/>
        <v>3</v>
      </c>
      <c r="AD89">
        <f>IF($C89="","",IFERROR(VLOOKUP($C89,'Oct &amp; Nov'!$B:$Z,20,FALSE),0))</f>
        <v>0</v>
      </c>
      <c r="AE89" s="10">
        <f t="shared" si="52"/>
        <v>3</v>
      </c>
      <c r="AJ89" s="11"/>
      <c r="AM89" s="6">
        <f>IF($C89="","",IFERROR(VLOOKUP($C89,Dec!$B:$Z,16,FALSE),0))</f>
        <v>1</v>
      </c>
      <c r="AN89">
        <f>IF($C89="","",IFERROR(VLOOKUP($C89,Dec!$B:$Z,17,FALSE),0))</f>
        <v>0</v>
      </c>
      <c r="AO89" s="11">
        <f t="shared" si="53"/>
        <v>1</v>
      </c>
      <c r="AP89">
        <f>IF($C89="","",IFERROR(VLOOKUP($C89,Dec!$B:$Z,19,FALSE),0))</f>
        <v>0</v>
      </c>
      <c r="AQ89" s="11">
        <f t="shared" si="54"/>
        <v>1</v>
      </c>
      <c r="AR89">
        <f>IF($C89="","",IFERROR(VLOOKUP($C89,Dec!$B:$Z,20,FALSE),0))</f>
        <v>0</v>
      </c>
      <c r="AS89" s="10">
        <f t="shared" si="55"/>
        <v>1</v>
      </c>
      <c r="AT89" s="6">
        <f>IF($C89="","",IFERROR(VLOOKUP($C89,Jan!$B:$Z,16,FALSE),0))</f>
        <v>0</v>
      </c>
      <c r="AU89">
        <f>IF($C89="","",IFERROR(VLOOKUP($C89,Jan!$B:$Z,17,FALSE),0))</f>
        <v>0</v>
      </c>
      <c r="AV89" s="11">
        <f t="shared" si="56"/>
        <v>0</v>
      </c>
      <c r="AW89">
        <f>IF($C89="","",IFERROR(VLOOKUP($C89,Jan!$B:$Z,19,FALSE),0))</f>
        <v>0</v>
      </c>
      <c r="AX89" s="11">
        <f t="shared" si="57"/>
        <v>0</v>
      </c>
      <c r="AY89">
        <f>IF($C89="","",IFERROR(VLOOKUP($C89,Jan!$B:$Z,20,FALSE),0))</f>
        <v>0</v>
      </c>
      <c r="AZ89" s="10">
        <f t="shared" si="58"/>
        <v>0</v>
      </c>
      <c r="BA89" s="6">
        <f>IF($C89="","",IFERROR(VLOOKUP($C89,Feb!$B:$Z,16,FALSE),0))</f>
        <v>0</v>
      </c>
      <c r="BB89">
        <f>IF($C89="","",IFERROR(VLOOKUP($C89,Feb!$B:$Z,17,FALSE),0))</f>
        <v>0</v>
      </c>
      <c r="BC89" s="11">
        <f t="shared" si="59"/>
        <v>0</v>
      </c>
      <c r="BD89">
        <f>IF($C89="","",IFERROR(VLOOKUP($C89,Feb!$B:$Z,19,FALSE),0))</f>
        <v>0</v>
      </c>
      <c r="BE89" s="11">
        <f t="shared" si="60"/>
        <v>0</v>
      </c>
      <c r="BF89">
        <f>IF($C89="","",IFERROR(VLOOKUP($C89,Feb!$B:$Z,20,FALSE),0))</f>
        <v>0</v>
      </c>
      <c r="BG89" s="10">
        <f t="shared" si="61"/>
        <v>0</v>
      </c>
      <c r="BH89" s="6">
        <f>IF($C89="","",IFERROR(VLOOKUP($C89,Mar!$B:$Z,16,FALSE),0))</f>
        <v>0</v>
      </c>
      <c r="BI89">
        <f>IF($C89="","",IFERROR(VLOOKUP($C89,Mar!$B:$Z,17,FALSE),0))</f>
        <v>0</v>
      </c>
      <c r="BJ89" s="11">
        <f t="shared" si="62"/>
        <v>0</v>
      </c>
      <c r="BK89">
        <f>IF($C89="","",IFERROR(VLOOKUP($C89,Mar!$B:$Z,19,FALSE),0))</f>
        <v>0</v>
      </c>
      <c r="BL89" s="11">
        <f t="shared" si="63"/>
        <v>0</v>
      </c>
      <c r="BM89">
        <f>IF($C89="","",IFERROR(VLOOKUP($C89,Mar!$B:$Z,20,FALSE),0))</f>
        <v>0</v>
      </c>
      <c r="BN89" s="10">
        <f t="shared" si="64"/>
        <v>0</v>
      </c>
      <c r="BO89" s="6">
        <f>IF($C89="","",IFERROR(VLOOKUP($C89,'Apr &amp; May'!$B:$Z,16,FALSE),0))</f>
        <v>0</v>
      </c>
      <c r="BP89">
        <f>IF($C89="","",IFERROR(VLOOKUP($C89,'Apr &amp; May'!$B:$Z,17,FALSE),0))</f>
        <v>0</v>
      </c>
      <c r="BQ89" s="11">
        <f t="shared" si="65"/>
        <v>0</v>
      </c>
      <c r="BR89">
        <f>IF($C89="","",IFERROR(VLOOKUP($C89,'Apr &amp; May'!$B:$Z,19,FALSE),0))</f>
        <v>0</v>
      </c>
      <c r="BS89" s="11">
        <f t="shared" si="66"/>
        <v>0</v>
      </c>
      <c r="BT89">
        <f>IF($C89="","",IFERROR(VLOOKUP($C89,'Apr &amp; May'!$B:$Z,20,FALSE),0))</f>
        <v>0</v>
      </c>
      <c r="BU89" s="10">
        <f t="shared" si="67"/>
        <v>0</v>
      </c>
      <c r="BV89" s="6">
        <f>IF($C89="","",IFERROR(VLOOKUP($C89,Jun!$B:$Z,16,FALSE),0))</f>
        <v>0</v>
      </c>
      <c r="BW89">
        <f>IF($C89="","",IFERROR(VLOOKUP($C89,Jun!$B:$Z,17,FALSE),0))</f>
        <v>0</v>
      </c>
      <c r="BX89" s="11">
        <f t="shared" si="68"/>
        <v>0</v>
      </c>
      <c r="BY89">
        <f>IF($C89="","",IFERROR(VLOOKUP($C89,Jun!$B:$Z,19,FALSE),0))</f>
        <v>0</v>
      </c>
      <c r="BZ89" s="11">
        <f t="shared" si="69"/>
        <v>0</v>
      </c>
      <c r="CA89">
        <f>IF($C89="","",IFERROR(VLOOKUP($C89,Jun!$B:$Z,20,FALSE),0))</f>
        <v>0</v>
      </c>
      <c r="CB89" s="10">
        <f t="shared" si="70"/>
        <v>0</v>
      </c>
    </row>
    <row r="90" spans="1:80" x14ac:dyDescent="0.3">
      <c r="A90">
        <v>86</v>
      </c>
      <c r="B90" t="str">
        <f>IF(Namelist!A87="","",UPPER(Namelist!A87))</f>
        <v>FATHINAH SUBHAN</v>
      </c>
      <c r="C90" t="str">
        <f>IF(Namelist!B87="","",UPPER(Namelist!B87))</f>
        <v>NUSSTU\E0773866</v>
      </c>
      <c r="D90" s="6">
        <f t="shared" si="37"/>
        <v>0</v>
      </c>
      <c r="E90">
        <f t="shared" si="38"/>
        <v>0</v>
      </c>
      <c r="F90" s="11">
        <f t="shared" si="39"/>
        <v>0</v>
      </c>
      <c r="G90">
        <f t="shared" si="40"/>
        <v>0</v>
      </c>
      <c r="H90" s="11">
        <f t="shared" si="41"/>
        <v>0</v>
      </c>
      <c r="I90">
        <f t="shared" si="42"/>
        <v>2</v>
      </c>
      <c r="J90" s="10">
        <f t="shared" si="43"/>
        <v>2</v>
      </c>
      <c r="K90" s="6">
        <f>IF($C90="","",IFERROR(VLOOKUP($C90,Aug!$B:$Z,16,FALSE),0))</f>
        <v>0</v>
      </c>
      <c r="L90">
        <f>IF($C90="","",IFERROR(VLOOKUP($C90,Aug!$B:$Z,17,FALSE),0))</f>
        <v>0</v>
      </c>
      <c r="M90" s="11">
        <f t="shared" si="44"/>
        <v>0</v>
      </c>
      <c r="N90">
        <f>IF($C90="","",IFERROR(VLOOKUP($C90,Aug!$B:$Z,19,FALSE),0))</f>
        <v>0</v>
      </c>
      <c r="O90" s="11">
        <f t="shared" si="45"/>
        <v>0</v>
      </c>
      <c r="P90">
        <f>IF($C90="","",IFERROR(VLOOKUP($C90,Aug!$B:$Z,20,FALSE),0))</f>
        <v>0</v>
      </c>
      <c r="Q90" s="10">
        <f t="shared" si="46"/>
        <v>0</v>
      </c>
      <c r="R90" s="6">
        <f>IF($C90="","",IFERROR(VLOOKUP($C90,Sep!$B:$Z,16,FALSE),0))</f>
        <v>0</v>
      </c>
      <c r="S90">
        <f>IF($C90="","",IFERROR(VLOOKUP($C90,Sep!$B:$Z,17,FALSE),0))</f>
        <v>0</v>
      </c>
      <c r="T90" s="11">
        <f t="shared" si="47"/>
        <v>0</v>
      </c>
      <c r="U90">
        <f>IF($C90="","",IFERROR(VLOOKUP($C90,Sep!$B:$Z,19,FALSE),0))</f>
        <v>0</v>
      </c>
      <c r="V90" s="11">
        <f t="shared" si="48"/>
        <v>0</v>
      </c>
      <c r="W90">
        <f>IF($C90="","",IFERROR(VLOOKUP($C90,Sep!$B:$Z,20,FALSE),0))</f>
        <v>0</v>
      </c>
      <c r="X90" s="10">
        <f t="shared" si="49"/>
        <v>0</v>
      </c>
      <c r="Y90" s="6">
        <f>IF($C90="","",IFERROR(VLOOKUP($C90,'Oct &amp; Nov'!$B:$Z,16,FALSE),0))</f>
        <v>0</v>
      </c>
      <c r="Z90">
        <f>IF($C90="","",IFERROR(VLOOKUP($C90,'Oct &amp; Nov'!$B:$Z,17,FALSE),0))</f>
        <v>0</v>
      </c>
      <c r="AA90" s="11">
        <f t="shared" si="50"/>
        <v>0</v>
      </c>
      <c r="AB90">
        <f>IF($C90="","",IFERROR(VLOOKUP($C90,'Oct &amp; Nov'!$B:$Z,19,FALSE),0))</f>
        <v>0</v>
      </c>
      <c r="AC90" s="11">
        <f t="shared" si="51"/>
        <v>0</v>
      </c>
      <c r="AD90">
        <f>IF($C90="","",IFERROR(VLOOKUP($C90,'Oct &amp; Nov'!$B:$Z,20,FALSE),0))</f>
        <v>0</v>
      </c>
      <c r="AE90" s="10">
        <f t="shared" si="52"/>
        <v>0</v>
      </c>
      <c r="AJ90" s="11"/>
      <c r="AM90" s="6">
        <f>IF($C90="","",IFERROR(VLOOKUP($C90,Dec!$B:$Z,16,FALSE),0))</f>
        <v>0</v>
      </c>
      <c r="AN90">
        <f>IF($C90="","",IFERROR(VLOOKUP($C90,Dec!$B:$Z,17,FALSE),0))</f>
        <v>0</v>
      </c>
      <c r="AO90" s="11">
        <f t="shared" si="53"/>
        <v>0</v>
      </c>
      <c r="AP90">
        <f>IF($C90="","",IFERROR(VLOOKUP($C90,Dec!$B:$Z,19,FALSE),0))</f>
        <v>0</v>
      </c>
      <c r="AQ90" s="11">
        <f t="shared" si="54"/>
        <v>0</v>
      </c>
      <c r="AR90">
        <f>IF($C90="","",IFERROR(VLOOKUP($C90,Dec!$B:$Z,20,FALSE),0))</f>
        <v>2</v>
      </c>
      <c r="AS90" s="10">
        <f t="shared" si="55"/>
        <v>2</v>
      </c>
      <c r="AT90" s="6">
        <f>IF($C90="","",IFERROR(VLOOKUP($C90,Jan!$B:$Z,16,FALSE),0))</f>
        <v>0</v>
      </c>
      <c r="AU90">
        <f>IF($C90="","",IFERROR(VLOOKUP($C90,Jan!$B:$Z,17,FALSE),0))</f>
        <v>0</v>
      </c>
      <c r="AV90" s="11">
        <f t="shared" si="56"/>
        <v>0</v>
      </c>
      <c r="AW90">
        <f>IF($C90="","",IFERROR(VLOOKUP($C90,Jan!$B:$Z,19,FALSE),0))</f>
        <v>0</v>
      </c>
      <c r="AX90" s="11">
        <f t="shared" si="57"/>
        <v>0</v>
      </c>
      <c r="AY90">
        <f>IF($C90="","",IFERROR(VLOOKUP($C90,Jan!$B:$Z,20,FALSE),0))</f>
        <v>0</v>
      </c>
      <c r="AZ90" s="10">
        <f t="shared" si="58"/>
        <v>0</v>
      </c>
      <c r="BA90" s="6">
        <f>IF($C90="","",IFERROR(VLOOKUP($C90,Feb!$B:$Z,16,FALSE),0))</f>
        <v>0</v>
      </c>
      <c r="BB90">
        <f>IF($C90="","",IFERROR(VLOOKUP($C90,Feb!$B:$Z,17,FALSE),0))</f>
        <v>0</v>
      </c>
      <c r="BC90" s="11">
        <f t="shared" si="59"/>
        <v>0</v>
      </c>
      <c r="BD90">
        <f>IF($C90="","",IFERROR(VLOOKUP($C90,Feb!$B:$Z,19,FALSE),0))</f>
        <v>0</v>
      </c>
      <c r="BE90" s="11">
        <f t="shared" si="60"/>
        <v>0</v>
      </c>
      <c r="BF90">
        <f>IF($C90="","",IFERROR(VLOOKUP($C90,Feb!$B:$Z,20,FALSE),0))</f>
        <v>0</v>
      </c>
      <c r="BG90" s="10">
        <f t="shared" si="61"/>
        <v>0</v>
      </c>
      <c r="BH90" s="6">
        <f>IF($C90="","",IFERROR(VLOOKUP($C90,Mar!$B:$Z,16,FALSE),0))</f>
        <v>0</v>
      </c>
      <c r="BI90">
        <f>IF($C90="","",IFERROR(VLOOKUP($C90,Mar!$B:$Z,17,FALSE),0))</f>
        <v>0</v>
      </c>
      <c r="BJ90" s="11">
        <f t="shared" si="62"/>
        <v>0</v>
      </c>
      <c r="BK90">
        <f>IF($C90="","",IFERROR(VLOOKUP($C90,Mar!$B:$Z,19,FALSE),0))</f>
        <v>0</v>
      </c>
      <c r="BL90" s="11">
        <f t="shared" si="63"/>
        <v>0</v>
      </c>
      <c r="BM90">
        <f>IF($C90="","",IFERROR(VLOOKUP($C90,Mar!$B:$Z,20,FALSE),0))</f>
        <v>0</v>
      </c>
      <c r="BN90" s="10">
        <f t="shared" si="64"/>
        <v>0</v>
      </c>
      <c r="BO90" s="6">
        <f>IF($C90="","",IFERROR(VLOOKUP($C90,'Apr &amp; May'!$B:$Z,16,FALSE),0))</f>
        <v>0</v>
      </c>
      <c r="BP90">
        <f>IF($C90="","",IFERROR(VLOOKUP($C90,'Apr &amp; May'!$B:$Z,17,FALSE),0))</f>
        <v>0</v>
      </c>
      <c r="BQ90" s="11">
        <f t="shared" si="65"/>
        <v>0</v>
      </c>
      <c r="BR90">
        <f>IF($C90="","",IFERROR(VLOOKUP($C90,'Apr &amp; May'!$B:$Z,19,FALSE),0))</f>
        <v>0</v>
      </c>
      <c r="BS90" s="11">
        <f t="shared" si="66"/>
        <v>0</v>
      </c>
      <c r="BT90">
        <f>IF($C90="","",IFERROR(VLOOKUP($C90,'Apr &amp; May'!$B:$Z,20,FALSE),0))</f>
        <v>0</v>
      </c>
      <c r="BU90" s="10">
        <f t="shared" si="67"/>
        <v>0</v>
      </c>
      <c r="BV90" s="6">
        <f>IF($C90="","",IFERROR(VLOOKUP($C90,Jun!$B:$Z,16,FALSE),0))</f>
        <v>0</v>
      </c>
      <c r="BW90">
        <f>IF($C90="","",IFERROR(VLOOKUP($C90,Jun!$B:$Z,17,FALSE),0))</f>
        <v>0</v>
      </c>
      <c r="BX90" s="11">
        <f t="shared" si="68"/>
        <v>0</v>
      </c>
      <c r="BY90">
        <f>IF($C90="","",IFERROR(VLOOKUP($C90,Jun!$B:$Z,19,FALSE),0))</f>
        <v>0</v>
      </c>
      <c r="BZ90" s="11">
        <f t="shared" si="69"/>
        <v>0</v>
      </c>
      <c r="CA90">
        <f>IF($C90="","",IFERROR(VLOOKUP($C90,Jun!$B:$Z,20,FALSE),0))</f>
        <v>0</v>
      </c>
      <c r="CB90" s="10">
        <f t="shared" si="70"/>
        <v>0</v>
      </c>
    </row>
    <row r="91" spans="1:80" x14ac:dyDescent="0.3">
      <c r="A91">
        <v>87</v>
      </c>
      <c r="B91" t="str">
        <f>IF(Namelist!A88="","",UPPER(Namelist!A88))</f>
        <v>FELICIA IVANE PRANOTO</v>
      </c>
      <c r="C91" t="str">
        <f>IF(Namelist!B88="","",UPPER(Namelist!B88))</f>
        <v>NUSSTU\E0552298</v>
      </c>
      <c r="D91" s="6">
        <f t="shared" si="37"/>
        <v>1</v>
      </c>
      <c r="E91">
        <f t="shared" si="38"/>
        <v>0</v>
      </c>
      <c r="F91" s="11">
        <f t="shared" si="39"/>
        <v>1</v>
      </c>
      <c r="G91">
        <f t="shared" si="40"/>
        <v>0</v>
      </c>
      <c r="H91" s="11">
        <f t="shared" si="41"/>
        <v>1</v>
      </c>
      <c r="I91">
        <f t="shared" si="42"/>
        <v>0</v>
      </c>
      <c r="J91" s="10">
        <f t="shared" si="43"/>
        <v>1</v>
      </c>
      <c r="K91" s="6">
        <f>IF($C91="","",IFERROR(VLOOKUP($C91,Aug!$B:$Z,16,FALSE),0))</f>
        <v>0</v>
      </c>
      <c r="L91">
        <f>IF($C91="","",IFERROR(VLOOKUP($C91,Aug!$B:$Z,17,FALSE),0))</f>
        <v>0</v>
      </c>
      <c r="M91" s="11">
        <f t="shared" si="44"/>
        <v>0</v>
      </c>
      <c r="N91">
        <f>IF($C91="","",IFERROR(VLOOKUP($C91,Aug!$B:$Z,19,FALSE),0))</f>
        <v>0</v>
      </c>
      <c r="O91" s="11">
        <f t="shared" si="45"/>
        <v>0</v>
      </c>
      <c r="P91">
        <f>IF($C91="","",IFERROR(VLOOKUP($C91,Aug!$B:$Z,20,FALSE),0))</f>
        <v>0</v>
      </c>
      <c r="Q91" s="10">
        <f t="shared" si="46"/>
        <v>0</v>
      </c>
      <c r="R91" s="6">
        <f>IF($C91="","",IFERROR(VLOOKUP($C91,Sep!$B:$Z,16,FALSE),0))</f>
        <v>0</v>
      </c>
      <c r="S91">
        <f>IF($C91="","",IFERROR(VLOOKUP($C91,Sep!$B:$Z,17,FALSE),0))</f>
        <v>0</v>
      </c>
      <c r="T91" s="11">
        <f t="shared" si="47"/>
        <v>0</v>
      </c>
      <c r="U91">
        <f>IF($C91="","",IFERROR(VLOOKUP($C91,Sep!$B:$Z,19,FALSE),0))</f>
        <v>0</v>
      </c>
      <c r="V91" s="11">
        <f t="shared" si="48"/>
        <v>0</v>
      </c>
      <c r="W91">
        <f>IF($C91="","",IFERROR(VLOOKUP($C91,Sep!$B:$Z,20,FALSE),0))</f>
        <v>0</v>
      </c>
      <c r="X91" s="10">
        <f t="shared" si="49"/>
        <v>0</v>
      </c>
      <c r="Y91" s="6">
        <f>IF($C91="","",IFERROR(VLOOKUP($C91,'Oct &amp; Nov'!$B:$Z,16,FALSE),0))</f>
        <v>0</v>
      </c>
      <c r="Z91">
        <f>IF($C91="","",IFERROR(VLOOKUP($C91,'Oct &amp; Nov'!$B:$Z,17,FALSE),0))</f>
        <v>0</v>
      </c>
      <c r="AA91" s="11">
        <f t="shared" si="50"/>
        <v>0</v>
      </c>
      <c r="AB91">
        <f>IF($C91="","",IFERROR(VLOOKUP($C91,'Oct &amp; Nov'!$B:$Z,19,FALSE),0))</f>
        <v>0</v>
      </c>
      <c r="AC91" s="11">
        <f t="shared" si="51"/>
        <v>0</v>
      </c>
      <c r="AD91">
        <f>IF($C91="","",IFERROR(VLOOKUP($C91,'Oct &amp; Nov'!$B:$Z,20,FALSE),0))</f>
        <v>0</v>
      </c>
      <c r="AE91" s="10">
        <f t="shared" si="52"/>
        <v>0</v>
      </c>
      <c r="AJ91" s="11"/>
      <c r="AM91" s="6">
        <f>IF($C91="","",IFERROR(VLOOKUP($C91,Dec!$B:$Z,16,FALSE),0))</f>
        <v>0</v>
      </c>
      <c r="AN91">
        <f>IF($C91="","",IFERROR(VLOOKUP($C91,Dec!$B:$Z,17,FALSE),0))</f>
        <v>0</v>
      </c>
      <c r="AO91" s="11">
        <f t="shared" si="53"/>
        <v>0</v>
      </c>
      <c r="AP91">
        <f>IF($C91="","",IFERROR(VLOOKUP($C91,Dec!$B:$Z,19,FALSE),0))</f>
        <v>0</v>
      </c>
      <c r="AQ91" s="11">
        <f t="shared" si="54"/>
        <v>0</v>
      </c>
      <c r="AR91">
        <f>IF($C91="","",IFERROR(VLOOKUP($C91,Dec!$B:$Z,20,FALSE),0))</f>
        <v>0</v>
      </c>
      <c r="AS91" s="10">
        <f t="shared" si="55"/>
        <v>0</v>
      </c>
      <c r="AT91" s="6">
        <f>IF($C91="","",IFERROR(VLOOKUP($C91,Jan!$B:$Z,16,FALSE),0))</f>
        <v>1</v>
      </c>
      <c r="AU91">
        <f>IF($C91="","",IFERROR(VLOOKUP($C91,Jan!$B:$Z,17,FALSE),0))</f>
        <v>0</v>
      </c>
      <c r="AV91" s="11">
        <f t="shared" si="56"/>
        <v>1</v>
      </c>
      <c r="AW91">
        <f>IF($C91="","",IFERROR(VLOOKUP($C91,Jan!$B:$Z,19,FALSE),0))</f>
        <v>0</v>
      </c>
      <c r="AX91" s="11">
        <f t="shared" si="57"/>
        <v>1</v>
      </c>
      <c r="AY91">
        <f>IF($C91="","",IFERROR(VLOOKUP($C91,Jan!$B:$Z,20,FALSE),0))</f>
        <v>0</v>
      </c>
      <c r="AZ91" s="10">
        <f t="shared" si="58"/>
        <v>1</v>
      </c>
      <c r="BA91" s="6">
        <f>IF($C91="","",IFERROR(VLOOKUP($C91,Feb!$B:$Z,16,FALSE),0))</f>
        <v>0</v>
      </c>
      <c r="BB91">
        <f>IF($C91="","",IFERROR(VLOOKUP($C91,Feb!$B:$Z,17,FALSE),0))</f>
        <v>0</v>
      </c>
      <c r="BC91" s="11">
        <f t="shared" si="59"/>
        <v>0</v>
      </c>
      <c r="BD91">
        <f>IF($C91="","",IFERROR(VLOOKUP($C91,Feb!$B:$Z,19,FALSE),0))</f>
        <v>0</v>
      </c>
      <c r="BE91" s="11">
        <f t="shared" si="60"/>
        <v>0</v>
      </c>
      <c r="BF91">
        <f>IF($C91="","",IFERROR(VLOOKUP($C91,Feb!$B:$Z,20,FALSE),0))</f>
        <v>0</v>
      </c>
      <c r="BG91" s="10">
        <f t="shared" si="61"/>
        <v>0</v>
      </c>
      <c r="BH91" s="6">
        <f>IF($C91="","",IFERROR(VLOOKUP($C91,Mar!$B:$Z,16,FALSE),0))</f>
        <v>0</v>
      </c>
      <c r="BI91">
        <f>IF($C91="","",IFERROR(VLOOKUP($C91,Mar!$B:$Z,17,FALSE),0))</f>
        <v>0</v>
      </c>
      <c r="BJ91" s="11">
        <f t="shared" si="62"/>
        <v>0</v>
      </c>
      <c r="BK91">
        <f>IF($C91="","",IFERROR(VLOOKUP($C91,Mar!$B:$Z,19,FALSE),0))</f>
        <v>0</v>
      </c>
      <c r="BL91" s="11">
        <f t="shared" si="63"/>
        <v>0</v>
      </c>
      <c r="BM91">
        <f>IF($C91="","",IFERROR(VLOOKUP($C91,Mar!$B:$Z,20,FALSE),0))</f>
        <v>0</v>
      </c>
      <c r="BN91" s="10">
        <f t="shared" si="64"/>
        <v>0</v>
      </c>
      <c r="BO91" s="6">
        <f>IF($C91="","",IFERROR(VLOOKUP($C91,'Apr &amp; May'!$B:$Z,16,FALSE),0))</f>
        <v>0</v>
      </c>
      <c r="BP91">
        <f>IF($C91="","",IFERROR(VLOOKUP($C91,'Apr &amp; May'!$B:$Z,17,FALSE),0))</f>
        <v>0</v>
      </c>
      <c r="BQ91" s="11">
        <f t="shared" si="65"/>
        <v>0</v>
      </c>
      <c r="BR91">
        <f>IF($C91="","",IFERROR(VLOOKUP($C91,'Apr &amp; May'!$B:$Z,19,FALSE),0))</f>
        <v>0</v>
      </c>
      <c r="BS91" s="11">
        <f t="shared" si="66"/>
        <v>0</v>
      </c>
      <c r="BT91">
        <f>IF($C91="","",IFERROR(VLOOKUP($C91,'Apr &amp; May'!$B:$Z,20,FALSE),0))</f>
        <v>0</v>
      </c>
      <c r="BU91" s="10">
        <f t="shared" si="67"/>
        <v>0</v>
      </c>
      <c r="BV91" s="6">
        <f>IF($C91="","",IFERROR(VLOOKUP($C91,Jun!$B:$Z,16,FALSE),0))</f>
        <v>0</v>
      </c>
      <c r="BW91">
        <f>IF($C91="","",IFERROR(VLOOKUP($C91,Jun!$B:$Z,17,FALSE),0))</f>
        <v>0</v>
      </c>
      <c r="BX91" s="11">
        <f t="shared" si="68"/>
        <v>0</v>
      </c>
      <c r="BY91">
        <f>IF($C91="","",IFERROR(VLOOKUP($C91,Jun!$B:$Z,19,FALSE),0))</f>
        <v>0</v>
      </c>
      <c r="BZ91" s="11">
        <f t="shared" si="69"/>
        <v>0</v>
      </c>
      <c r="CA91">
        <f>IF($C91="","",IFERROR(VLOOKUP($C91,Jun!$B:$Z,20,FALSE),0))</f>
        <v>0</v>
      </c>
      <c r="CB91" s="10">
        <f t="shared" si="70"/>
        <v>0</v>
      </c>
    </row>
    <row r="92" spans="1:80" x14ac:dyDescent="0.3">
      <c r="A92">
        <v>88</v>
      </c>
      <c r="B92" t="str">
        <f>IF(Namelist!A89="","",UPPER(Namelist!A89))</f>
        <v>FRANCESCA TOH</v>
      </c>
      <c r="C92" t="str">
        <f>IF(Namelist!B89="","",UPPER(Namelist!B89))</f>
        <v>NUSSTU\E0968626</v>
      </c>
      <c r="D92" s="6">
        <f t="shared" si="37"/>
        <v>0</v>
      </c>
      <c r="E92">
        <f t="shared" si="38"/>
        <v>0</v>
      </c>
      <c r="F92" s="11">
        <f t="shared" si="39"/>
        <v>0</v>
      </c>
      <c r="G92">
        <f t="shared" si="40"/>
        <v>1</v>
      </c>
      <c r="H92" s="11">
        <f t="shared" si="41"/>
        <v>1</v>
      </c>
      <c r="I92">
        <f t="shared" si="42"/>
        <v>2</v>
      </c>
      <c r="J92" s="10">
        <f t="shared" si="43"/>
        <v>3</v>
      </c>
      <c r="K92" s="6">
        <f>IF($C92="","",IFERROR(VLOOKUP($C92,Aug!$B:$Z,16,FALSE),0))</f>
        <v>0</v>
      </c>
      <c r="L92">
        <f>IF($C92="","",IFERROR(VLOOKUP($C92,Aug!$B:$Z,17,FALSE),0))</f>
        <v>0</v>
      </c>
      <c r="M92" s="11">
        <f t="shared" si="44"/>
        <v>0</v>
      </c>
      <c r="N92">
        <f>IF($C92="","",IFERROR(VLOOKUP($C92,Aug!$B:$Z,19,FALSE),0))</f>
        <v>1</v>
      </c>
      <c r="O92" s="11">
        <f t="shared" si="45"/>
        <v>1</v>
      </c>
      <c r="P92">
        <f>IF($C92="","",IFERROR(VLOOKUP($C92,Aug!$B:$Z,20,FALSE),0))</f>
        <v>2</v>
      </c>
      <c r="Q92" s="10">
        <f t="shared" si="46"/>
        <v>3</v>
      </c>
      <c r="R92" s="6">
        <f>IF($C92="","",IFERROR(VLOOKUP($C92,Sep!$B:$Z,16,FALSE),0))</f>
        <v>0</v>
      </c>
      <c r="S92">
        <f>IF($C92="","",IFERROR(VLOOKUP($C92,Sep!$B:$Z,17,FALSE),0))</f>
        <v>0</v>
      </c>
      <c r="T92" s="11">
        <f t="shared" si="47"/>
        <v>0</v>
      </c>
      <c r="U92">
        <f>IF($C92="","",IFERROR(VLOOKUP($C92,Sep!$B:$Z,19,FALSE),0))</f>
        <v>0</v>
      </c>
      <c r="V92" s="11">
        <f t="shared" si="48"/>
        <v>0</v>
      </c>
      <c r="W92">
        <f>IF($C92="","",IFERROR(VLOOKUP($C92,Sep!$B:$Z,20,FALSE),0))</f>
        <v>0</v>
      </c>
      <c r="X92" s="10">
        <f t="shared" si="49"/>
        <v>0</v>
      </c>
      <c r="Y92" s="6">
        <f>IF($C92="","",IFERROR(VLOOKUP($C92,'Oct &amp; Nov'!$B:$Z,16,FALSE),0))</f>
        <v>0</v>
      </c>
      <c r="Z92">
        <f>IF($C92="","",IFERROR(VLOOKUP($C92,'Oct &amp; Nov'!$B:$Z,17,FALSE),0))</f>
        <v>0</v>
      </c>
      <c r="AA92" s="11">
        <f t="shared" si="50"/>
        <v>0</v>
      </c>
      <c r="AB92">
        <f>IF($C92="","",IFERROR(VLOOKUP($C92,'Oct &amp; Nov'!$B:$Z,19,FALSE),0))</f>
        <v>0</v>
      </c>
      <c r="AC92" s="11">
        <f t="shared" si="51"/>
        <v>0</v>
      </c>
      <c r="AD92">
        <f>IF($C92="","",IFERROR(VLOOKUP($C92,'Oct &amp; Nov'!$B:$Z,20,FALSE),0))</f>
        <v>0</v>
      </c>
      <c r="AE92" s="10">
        <f t="shared" si="52"/>
        <v>0</v>
      </c>
      <c r="AJ92" s="11"/>
      <c r="AM92" s="6">
        <f>IF($C92="","",IFERROR(VLOOKUP($C92,Dec!$B:$Z,16,FALSE),0))</f>
        <v>0</v>
      </c>
      <c r="AN92">
        <f>IF($C92="","",IFERROR(VLOOKUP($C92,Dec!$B:$Z,17,FALSE),0))</f>
        <v>0</v>
      </c>
      <c r="AO92" s="11">
        <f t="shared" si="53"/>
        <v>0</v>
      </c>
      <c r="AP92">
        <f>IF($C92="","",IFERROR(VLOOKUP($C92,Dec!$B:$Z,19,FALSE),0))</f>
        <v>0</v>
      </c>
      <c r="AQ92" s="11">
        <f t="shared" si="54"/>
        <v>0</v>
      </c>
      <c r="AR92">
        <f>IF($C92="","",IFERROR(VLOOKUP($C92,Dec!$B:$Z,20,FALSE),0))</f>
        <v>0</v>
      </c>
      <c r="AS92" s="10">
        <f t="shared" si="55"/>
        <v>0</v>
      </c>
      <c r="AT92" s="6">
        <f>IF($C92="","",IFERROR(VLOOKUP($C92,Jan!$B:$Z,16,FALSE),0))</f>
        <v>0</v>
      </c>
      <c r="AU92">
        <f>IF($C92="","",IFERROR(VLOOKUP($C92,Jan!$B:$Z,17,FALSE),0))</f>
        <v>0</v>
      </c>
      <c r="AV92" s="11">
        <f t="shared" si="56"/>
        <v>0</v>
      </c>
      <c r="AW92">
        <f>IF($C92="","",IFERROR(VLOOKUP($C92,Jan!$B:$Z,19,FALSE),0))</f>
        <v>0</v>
      </c>
      <c r="AX92" s="11">
        <f t="shared" si="57"/>
        <v>0</v>
      </c>
      <c r="AY92">
        <f>IF($C92="","",IFERROR(VLOOKUP($C92,Jan!$B:$Z,20,FALSE),0))</f>
        <v>0</v>
      </c>
      <c r="AZ92" s="10">
        <f t="shared" si="58"/>
        <v>0</v>
      </c>
      <c r="BA92" s="6">
        <f>IF($C92="","",IFERROR(VLOOKUP($C92,Feb!$B:$Z,16,FALSE),0))</f>
        <v>0</v>
      </c>
      <c r="BB92">
        <f>IF($C92="","",IFERROR(VLOOKUP($C92,Feb!$B:$Z,17,FALSE),0))</f>
        <v>0</v>
      </c>
      <c r="BC92" s="11">
        <f t="shared" si="59"/>
        <v>0</v>
      </c>
      <c r="BD92">
        <f>IF($C92="","",IFERROR(VLOOKUP($C92,Feb!$B:$Z,19,FALSE),0))</f>
        <v>0</v>
      </c>
      <c r="BE92" s="11">
        <f t="shared" si="60"/>
        <v>0</v>
      </c>
      <c r="BF92">
        <f>IF($C92="","",IFERROR(VLOOKUP($C92,Feb!$B:$Z,20,FALSE),0))</f>
        <v>0</v>
      </c>
      <c r="BG92" s="10">
        <f t="shared" si="61"/>
        <v>0</v>
      </c>
      <c r="BH92" s="6">
        <f>IF($C92="","",IFERROR(VLOOKUP($C92,Mar!$B:$Z,16,FALSE),0))</f>
        <v>0</v>
      </c>
      <c r="BI92">
        <f>IF($C92="","",IFERROR(VLOOKUP($C92,Mar!$B:$Z,17,FALSE),0))</f>
        <v>0</v>
      </c>
      <c r="BJ92" s="11">
        <f t="shared" si="62"/>
        <v>0</v>
      </c>
      <c r="BK92">
        <f>IF($C92="","",IFERROR(VLOOKUP($C92,Mar!$B:$Z,19,FALSE),0))</f>
        <v>0</v>
      </c>
      <c r="BL92" s="11">
        <f t="shared" si="63"/>
        <v>0</v>
      </c>
      <c r="BM92">
        <f>IF($C92="","",IFERROR(VLOOKUP($C92,Mar!$B:$Z,20,FALSE),0))</f>
        <v>0</v>
      </c>
      <c r="BN92" s="10">
        <f t="shared" si="64"/>
        <v>0</v>
      </c>
      <c r="BO92" s="6">
        <f>IF($C92="","",IFERROR(VLOOKUP($C92,'Apr &amp; May'!$B:$Z,16,FALSE),0))</f>
        <v>0</v>
      </c>
      <c r="BP92">
        <f>IF($C92="","",IFERROR(VLOOKUP($C92,'Apr &amp; May'!$B:$Z,17,FALSE),0))</f>
        <v>0</v>
      </c>
      <c r="BQ92" s="11">
        <f t="shared" si="65"/>
        <v>0</v>
      </c>
      <c r="BR92">
        <f>IF($C92="","",IFERROR(VLOOKUP($C92,'Apr &amp; May'!$B:$Z,19,FALSE),0))</f>
        <v>0</v>
      </c>
      <c r="BS92" s="11">
        <f t="shared" si="66"/>
        <v>0</v>
      </c>
      <c r="BT92">
        <f>IF($C92="","",IFERROR(VLOOKUP($C92,'Apr &amp; May'!$B:$Z,20,FALSE),0))</f>
        <v>0</v>
      </c>
      <c r="BU92" s="10">
        <f t="shared" si="67"/>
        <v>0</v>
      </c>
      <c r="BV92" s="6">
        <f>IF($C92="","",IFERROR(VLOOKUP($C92,Jun!$B:$Z,16,FALSE),0))</f>
        <v>0</v>
      </c>
      <c r="BW92">
        <f>IF($C92="","",IFERROR(VLOOKUP($C92,Jun!$B:$Z,17,FALSE),0))</f>
        <v>0</v>
      </c>
      <c r="BX92" s="11">
        <f t="shared" si="68"/>
        <v>0</v>
      </c>
      <c r="BY92">
        <f>IF($C92="","",IFERROR(VLOOKUP($C92,Jun!$B:$Z,19,FALSE),0))</f>
        <v>0</v>
      </c>
      <c r="BZ92" s="11">
        <f t="shared" si="69"/>
        <v>0</v>
      </c>
      <c r="CA92">
        <f>IF($C92="","",IFERROR(VLOOKUP($C92,Jun!$B:$Z,20,FALSE),0))</f>
        <v>0</v>
      </c>
      <c r="CB92" s="10">
        <f t="shared" si="70"/>
        <v>0</v>
      </c>
    </row>
    <row r="93" spans="1:80" x14ac:dyDescent="0.3">
      <c r="A93">
        <v>89</v>
      </c>
      <c r="B93" t="str">
        <f>IF(Namelist!A90="","",UPPER(Namelist!A90))</f>
        <v>GABRIEL KOO</v>
      </c>
      <c r="C93" t="str">
        <f>IF(Namelist!B90="","",UPPER(Namelist!B90))</f>
        <v>NUSSTU\E0725813</v>
      </c>
      <c r="D93" s="6">
        <f t="shared" si="37"/>
        <v>0</v>
      </c>
      <c r="E93">
        <f t="shared" si="38"/>
        <v>1</v>
      </c>
      <c r="F93" s="11">
        <f t="shared" si="39"/>
        <v>1</v>
      </c>
      <c r="G93">
        <f t="shared" si="40"/>
        <v>0</v>
      </c>
      <c r="H93" s="11">
        <f t="shared" si="41"/>
        <v>1</v>
      </c>
      <c r="I93">
        <f t="shared" si="42"/>
        <v>0</v>
      </c>
      <c r="J93" s="10">
        <f t="shared" si="43"/>
        <v>1</v>
      </c>
      <c r="K93" s="6">
        <f>IF($C93="","",IFERROR(VLOOKUP($C93,Aug!$B:$Z,16,FALSE),0))</f>
        <v>0</v>
      </c>
      <c r="L93">
        <f>IF($C93="","",IFERROR(VLOOKUP($C93,Aug!$B:$Z,17,FALSE),0))</f>
        <v>0</v>
      </c>
      <c r="M93" s="11">
        <f t="shared" si="44"/>
        <v>0</v>
      </c>
      <c r="N93">
        <f>IF($C93="","",IFERROR(VLOOKUP($C93,Aug!$B:$Z,19,FALSE),0))</f>
        <v>0</v>
      </c>
      <c r="O93" s="11">
        <f t="shared" si="45"/>
        <v>0</v>
      </c>
      <c r="P93">
        <f>IF($C93="","",IFERROR(VLOOKUP($C93,Aug!$B:$Z,20,FALSE),0))</f>
        <v>0</v>
      </c>
      <c r="Q93" s="10">
        <f t="shared" si="46"/>
        <v>0</v>
      </c>
      <c r="R93" s="6">
        <f>IF($C93="","",IFERROR(VLOOKUP($C93,Sep!$B:$Z,16,FALSE),0))</f>
        <v>0</v>
      </c>
      <c r="S93">
        <f>IF($C93="","",IFERROR(VLOOKUP($C93,Sep!$B:$Z,17,FALSE),0))</f>
        <v>0</v>
      </c>
      <c r="T93" s="11">
        <f t="shared" si="47"/>
        <v>0</v>
      </c>
      <c r="U93">
        <f>IF($C93="","",IFERROR(VLOOKUP($C93,Sep!$B:$Z,19,FALSE),0))</f>
        <v>0</v>
      </c>
      <c r="V93" s="11">
        <f t="shared" si="48"/>
        <v>0</v>
      </c>
      <c r="W93">
        <f>IF($C93="","",IFERROR(VLOOKUP($C93,Sep!$B:$Z,20,FALSE),0))</f>
        <v>0</v>
      </c>
      <c r="X93" s="10">
        <f t="shared" si="49"/>
        <v>0</v>
      </c>
      <c r="Y93" s="6">
        <f>IF($C93="","",IFERROR(VLOOKUP($C93,'Oct &amp; Nov'!$B:$Z,16,FALSE),0))</f>
        <v>0</v>
      </c>
      <c r="Z93">
        <f>IF($C93="","",IFERROR(VLOOKUP($C93,'Oct &amp; Nov'!$B:$Z,17,FALSE),0))</f>
        <v>1</v>
      </c>
      <c r="AA93" s="11">
        <f t="shared" si="50"/>
        <v>1</v>
      </c>
      <c r="AB93">
        <f>IF($C93="","",IFERROR(VLOOKUP($C93,'Oct &amp; Nov'!$B:$Z,19,FALSE),0))</f>
        <v>0</v>
      </c>
      <c r="AC93" s="11">
        <f t="shared" si="51"/>
        <v>1</v>
      </c>
      <c r="AD93">
        <f>IF($C93="","",IFERROR(VLOOKUP($C93,'Oct &amp; Nov'!$B:$Z,20,FALSE),0))</f>
        <v>0</v>
      </c>
      <c r="AE93" s="10">
        <f t="shared" si="52"/>
        <v>1</v>
      </c>
      <c r="AJ93" s="11"/>
      <c r="AM93" s="6">
        <f>IF($C93="","",IFERROR(VLOOKUP($C93,Dec!$B:$Z,16,FALSE),0))</f>
        <v>0</v>
      </c>
      <c r="AN93">
        <f>IF($C93="","",IFERROR(VLOOKUP($C93,Dec!$B:$Z,17,FALSE),0))</f>
        <v>0</v>
      </c>
      <c r="AO93" s="11">
        <f t="shared" si="53"/>
        <v>0</v>
      </c>
      <c r="AP93">
        <f>IF($C93="","",IFERROR(VLOOKUP($C93,Dec!$B:$Z,19,FALSE),0))</f>
        <v>0</v>
      </c>
      <c r="AQ93" s="11">
        <f t="shared" si="54"/>
        <v>0</v>
      </c>
      <c r="AR93">
        <f>IF($C93="","",IFERROR(VLOOKUP($C93,Dec!$B:$Z,20,FALSE),0))</f>
        <v>0</v>
      </c>
      <c r="AS93" s="10">
        <f t="shared" si="55"/>
        <v>0</v>
      </c>
      <c r="AT93" s="6">
        <f>IF($C93="","",IFERROR(VLOOKUP($C93,Jan!$B:$Z,16,FALSE),0))</f>
        <v>0</v>
      </c>
      <c r="AU93">
        <f>IF($C93="","",IFERROR(VLOOKUP($C93,Jan!$B:$Z,17,FALSE),0))</f>
        <v>0</v>
      </c>
      <c r="AV93" s="11">
        <f t="shared" si="56"/>
        <v>0</v>
      </c>
      <c r="AW93">
        <f>IF($C93="","",IFERROR(VLOOKUP($C93,Jan!$B:$Z,19,FALSE),0))</f>
        <v>0</v>
      </c>
      <c r="AX93" s="11">
        <f t="shared" si="57"/>
        <v>0</v>
      </c>
      <c r="AY93">
        <f>IF($C93="","",IFERROR(VLOOKUP($C93,Jan!$B:$Z,20,FALSE),0))</f>
        <v>0</v>
      </c>
      <c r="AZ93" s="10">
        <f t="shared" si="58"/>
        <v>0</v>
      </c>
      <c r="BA93" s="6">
        <f>IF($C93="","",IFERROR(VLOOKUP($C93,Feb!$B:$Z,16,FALSE),0))</f>
        <v>0</v>
      </c>
      <c r="BB93">
        <f>IF($C93="","",IFERROR(VLOOKUP($C93,Feb!$B:$Z,17,FALSE),0))</f>
        <v>0</v>
      </c>
      <c r="BC93" s="11">
        <f t="shared" si="59"/>
        <v>0</v>
      </c>
      <c r="BD93">
        <f>IF($C93="","",IFERROR(VLOOKUP($C93,Feb!$B:$Z,19,FALSE),0))</f>
        <v>0</v>
      </c>
      <c r="BE93" s="11">
        <f t="shared" si="60"/>
        <v>0</v>
      </c>
      <c r="BF93">
        <f>IF($C93="","",IFERROR(VLOOKUP($C93,Feb!$B:$Z,20,FALSE),0))</f>
        <v>0</v>
      </c>
      <c r="BG93" s="10">
        <f t="shared" si="61"/>
        <v>0</v>
      </c>
      <c r="BH93" s="6">
        <f>IF($C93="","",IFERROR(VLOOKUP($C93,Mar!$B:$Z,16,FALSE),0))</f>
        <v>0</v>
      </c>
      <c r="BI93">
        <f>IF($C93="","",IFERROR(VLOOKUP($C93,Mar!$B:$Z,17,FALSE),0))</f>
        <v>0</v>
      </c>
      <c r="BJ93" s="11">
        <f t="shared" si="62"/>
        <v>0</v>
      </c>
      <c r="BK93">
        <f>IF($C93="","",IFERROR(VLOOKUP($C93,Mar!$B:$Z,19,FALSE),0))</f>
        <v>0</v>
      </c>
      <c r="BL93" s="11">
        <f t="shared" si="63"/>
        <v>0</v>
      </c>
      <c r="BM93">
        <f>IF($C93="","",IFERROR(VLOOKUP($C93,Mar!$B:$Z,20,FALSE),0))</f>
        <v>0</v>
      </c>
      <c r="BN93" s="10">
        <f t="shared" si="64"/>
        <v>0</v>
      </c>
      <c r="BO93" s="6">
        <f>IF($C93="","",IFERROR(VLOOKUP($C93,'Apr &amp; May'!$B:$Z,16,FALSE),0))</f>
        <v>0</v>
      </c>
      <c r="BP93">
        <f>IF($C93="","",IFERROR(VLOOKUP($C93,'Apr &amp; May'!$B:$Z,17,FALSE),0))</f>
        <v>0</v>
      </c>
      <c r="BQ93" s="11">
        <f t="shared" si="65"/>
        <v>0</v>
      </c>
      <c r="BR93">
        <f>IF($C93="","",IFERROR(VLOOKUP($C93,'Apr &amp; May'!$B:$Z,19,FALSE),0))</f>
        <v>0</v>
      </c>
      <c r="BS93" s="11">
        <f t="shared" si="66"/>
        <v>0</v>
      </c>
      <c r="BT93">
        <f>IF($C93="","",IFERROR(VLOOKUP($C93,'Apr &amp; May'!$B:$Z,20,FALSE),0))</f>
        <v>0</v>
      </c>
      <c r="BU93" s="10">
        <f t="shared" si="67"/>
        <v>0</v>
      </c>
      <c r="BV93" s="6">
        <f>IF($C93="","",IFERROR(VLOOKUP($C93,Jun!$B:$Z,16,FALSE),0))</f>
        <v>0</v>
      </c>
      <c r="BW93">
        <f>IF($C93="","",IFERROR(VLOOKUP($C93,Jun!$B:$Z,17,FALSE),0))</f>
        <v>0</v>
      </c>
      <c r="BX93" s="11">
        <f t="shared" si="68"/>
        <v>0</v>
      </c>
      <c r="BY93">
        <f>IF($C93="","",IFERROR(VLOOKUP($C93,Jun!$B:$Z,19,FALSE),0))</f>
        <v>0</v>
      </c>
      <c r="BZ93" s="11">
        <f t="shared" si="69"/>
        <v>0</v>
      </c>
      <c r="CA93">
        <f>IF($C93="","",IFERROR(VLOOKUP($C93,Jun!$B:$Z,20,FALSE),0))</f>
        <v>0</v>
      </c>
      <c r="CB93" s="10">
        <f t="shared" si="70"/>
        <v>0</v>
      </c>
    </row>
    <row r="94" spans="1:80" x14ac:dyDescent="0.3">
      <c r="A94">
        <v>90</v>
      </c>
      <c r="B94" t="str">
        <f>IF(Namelist!A91="","",UPPER(Namelist!A91))</f>
        <v>GLADYS CHUA</v>
      </c>
      <c r="C94" t="str">
        <f>IF(Namelist!B91="","",UPPER(Namelist!B91))</f>
        <v>NUSSTU\E0773449</v>
      </c>
      <c r="D94" s="6">
        <f t="shared" si="37"/>
        <v>3</v>
      </c>
      <c r="E94">
        <f t="shared" si="38"/>
        <v>0</v>
      </c>
      <c r="F94" s="11">
        <f t="shared" si="39"/>
        <v>3</v>
      </c>
      <c r="G94">
        <f t="shared" si="40"/>
        <v>0</v>
      </c>
      <c r="H94" s="11">
        <f t="shared" si="41"/>
        <v>3</v>
      </c>
      <c r="I94">
        <f t="shared" si="42"/>
        <v>5</v>
      </c>
      <c r="J94" s="10">
        <f t="shared" si="43"/>
        <v>8</v>
      </c>
      <c r="K94" s="6">
        <f>IF($C94="","",IFERROR(VLOOKUP($C94,Aug!$B:$Z,16,FALSE),0))</f>
        <v>0</v>
      </c>
      <c r="L94">
        <f>IF($C94="","",IFERROR(VLOOKUP($C94,Aug!$B:$Z,17,FALSE),0))</f>
        <v>0</v>
      </c>
      <c r="M94" s="11">
        <f t="shared" si="44"/>
        <v>0</v>
      </c>
      <c r="N94">
        <f>IF($C94="","",IFERROR(VLOOKUP($C94,Aug!$B:$Z,19,FALSE),0))</f>
        <v>0</v>
      </c>
      <c r="O94" s="11">
        <f t="shared" si="45"/>
        <v>0</v>
      </c>
      <c r="P94">
        <f>IF($C94="","",IFERROR(VLOOKUP($C94,Aug!$B:$Z,20,FALSE),0))</f>
        <v>0</v>
      </c>
      <c r="Q94" s="10">
        <f t="shared" si="46"/>
        <v>0</v>
      </c>
      <c r="R94" s="6">
        <f>IF($C94="","",IFERROR(VLOOKUP($C94,Sep!$B:$Z,16,FALSE),0))</f>
        <v>0</v>
      </c>
      <c r="S94">
        <f>IF($C94="","",IFERROR(VLOOKUP($C94,Sep!$B:$Z,17,FALSE),0))</f>
        <v>0</v>
      </c>
      <c r="T94" s="11">
        <f t="shared" si="47"/>
        <v>0</v>
      </c>
      <c r="U94">
        <f>IF($C94="","",IFERROR(VLOOKUP($C94,Sep!$B:$Z,19,FALSE),0))</f>
        <v>0</v>
      </c>
      <c r="V94" s="11">
        <f t="shared" si="48"/>
        <v>0</v>
      </c>
      <c r="W94">
        <f>IF($C94="","",IFERROR(VLOOKUP($C94,Sep!$B:$Z,20,FALSE),0))</f>
        <v>0</v>
      </c>
      <c r="X94" s="10">
        <f t="shared" si="49"/>
        <v>0</v>
      </c>
      <c r="Y94" s="6">
        <f>IF($C94="","",IFERROR(VLOOKUP($C94,'Oct &amp; Nov'!$B:$Z,16,FALSE),0))</f>
        <v>0</v>
      </c>
      <c r="Z94">
        <f>IF($C94="","",IFERROR(VLOOKUP($C94,'Oct &amp; Nov'!$B:$Z,17,FALSE),0))</f>
        <v>0</v>
      </c>
      <c r="AA94" s="11">
        <f t="shared" si="50"/>
        <v>0</v>
      </c>
      <c r="AB94">
        <f>IF($C94="","",IFERROR(VLOOKUP($C94,'Oct &amp; Nov'!$B:$Z,19,FALSE),0))</f>
        <v>0</v>
      </c>
      <c r="AC94" s="11">
        <f t="shared" si="51"/>
        <v>0</v>
      </c>
      <c r="AD94">
        <f>IF($C94="","",IFERROR(VLOOKUP($C94,'Oct &amp; Nov'!$B:$Z,20,FALSE),0))</f>
        <v>0</v>
      </c>
      <c r="AE94" s="10">
        <f t="shared" si="52"/>
        <v>0</v>
      </c>
      <c r="AJ94" s="11"/>
      <c r="AM94" s="6">
        <f>IF($C94="","",IFERROR(VLOOKUP($C94,Dec!$B:$Z,16,FALSE),0))</f>
        <v>0</v>
      </c>
      <c r="AN94">
        <f>IF($C94="","",IFERROR(VLOOKUP($C94,Dec!$B:$Z,17,FALSE),0))</f>
        <v>0</v>
      </c>
      <c r="AO94" s="11">
        <f t="shared" si="53"/>
        <v>0</v>
      </c>
      <c r="AP94">
        <f>IF($C94="","",IFERROR(VLOOKUP($C94,Dec!$B:$Z,19,FALSE),0))</f>
        <v>0</v>
      </c>
      <c r="AQ94" s="11">
        <f t="shared" si="54"/>
        <v>0</v>
      </c>
      <c r="AR94">
        <f>IF($C94="","",IFERROR(VLOOKUP($C94,Dec!$B:$Z,20,FALSE),0))</f>
        <v>0</v>
      </c>
      <c r="AS94" s="10">
        <f t="shared" si="55"/>
        <v>0</v>
      </c>
      <c r="AT94" s="6">
        <f>IF($C94="","",IFERROR(VLOOKUP($C94,Jan!$B:$Z,16,FALSE),0))</f>
        <v>2</v>
      </c>
      <c r="AU94">
        <f>IF($C94="","",IFERROR(VLOOKUP($C94,Jan!$B:$Z,17,FALSE),0))</f>
        <v>0</v>
      </c>
      <c r="AV94" s="11">
        <f t="shared" si="56"/>
        <v>2</v>
      </c>
      <c r="AW94">
        <f>IF($C94="","",IFERROR(VLOOKUP($C94,Jan!$B:$Z,19,FALSE),0))</f>
        <v>0</v>
      </c>
      <c r="AX94" s="11">
        <f t="shared" si="57"/>
        <v>2</v>
      </c>
      <c r="AY94">
        <f>IF($C94="","",IFERROR(VLOOKUP($C94,Jan!$B:$Z,20,FALSE),0))</f>
        <v>1</v>
      </c>
      <c r="AZ94" s="10">
        <f t="shared" si="58"/>
        <v>3</v>
      </c>
      <c r="BA94" s="6">
        <f>IF($C94="","",IFERROR(VLOOKUP($C94,Feb!$B:$Z,16,FALSE),0))</f>
        <v>0</v>
      </c>
      <c r="BB94">
        <f>IF($C94="","",IFERROR(VLOOKUP($C94,Feb!$B:$Z,17,FALSE),0))</f>
        <v>0</v>
      </c>
      <c r="BC94" s="11">
        <f t="shared" si="59"/>
        <v>0</v>
      </c>
      <c r="BD94">
        <f>IF($C94="","",IFERROR(VLOOKUP($C94,Feb!$B:$Z,19,FALSE),0))</f>
        <v>0</v>
      </c>
      <c r="BE94" s="11">
        <f t="shared" si="60"/>
        <v>0</v>
      </c>
      <c r="BF94">
        <f>IF($C94="","",IFERROR(VLOOKUP($C94,Feb!$B:$Z,20,FALSE),0))</f>
        <v>1</v>
      </c>
      <c r="BG94" s="10">
        <f t="shared" si="61"/>
        <v>1</v>
      </c>
      <c r="BH94" s="6">
        <f>IF($C94="","",IFERROR(VLOOKUP($C94,Mar!$B:$Z,16,FALSE),0))</f>
        <v>1</v>
      </c>
      <c r="BI94">
        <f>IF($C94="","",IFERROR(VLOOKUP($C94,Mar!$B:$Z,17,FALSE),0))</f>
        <v>0</v>
      </c>
      <c r="BJ94" s="11">
        <f t="shared" si="62"/>
        <v>1</v>
      </c>
      <c r="BK94">
        <f>IF($C94="","",IFERROR(VLOOKUP($C94,Mar!$B:$Z,19,FALSE),0))</f>
        <v>0</v>
      </c>
      <c r="BL94" s="11">
        <f t="shared" si="63"/>
        <v>1</v>
      </c>
      <c r="BM94">
        <f>IF($C94="","",IFERROR(VLOOKUP($C94,Mar!$B:$Z,20,FALSE),0))</f>
        <v>3</v>
      </c>
      <c r="BN94" s="10">
        <f t="shared" si="64"/>
        <v>4</v>
      </c>
      <c r="BO94" s="6">
        <f>IF($C94="","",IFERROR(VLOOKUP($C94,'Apr &amp; May'!$B:$Z,16,FALSE),0))</f>
        <v>0</v>
      </c>
      <c r="BP94">
        <f>IF($C94="","",IFERROR(VLOOKUP($C94,'Apr &amp; May'!$B:$Z,17,FALSE),0))</f>
        <v>0</v>
      </c>
      <c r="BQ94" s="11">
        <f t="shared" si="65"/>
        <v>0</v>
      </c>
      <c r="BR94">
        <f>IF($C94="","",IFERROR(VLOOKUP($C94,'Apr &amp; May'!$B:$Z,19,FALSE),0))</f>
        <v>0</v>
      </c>
      <c r="BS94" s="11">
        <f t="shared" si="66"/>
        <v>0</v>
      </c>
      <c r="BT94">
        <f>IF($C94="","",IFERROR(VLOOKUP($C94,'Apr &amp; May'!$B:$Z,20,FALSE),0))</f>
        <v>0</v>
      </c>
      <c r="BU94" s="10">
        <f t="shared" si="67"/>
        <v>0</v>
      </c>
      <c r="BV94" s="6">
        <f>IF($C94="","",IFERROR(VLOOKUP($C94,Jun!$B:$Z,16,FALSE),0))</f>
        <v>0</v>
      </c>
      <c r="BW94">
        <f>IF($C94="","",IFERROR(VLOOKUP($C94,Jun!$B:$Z,17,FALSE),0))</f>
        <v>0</v>
      </c>
      <c r="BX94" s="11">
        <f t="shared" si="68"/>
        <v>0</v>
      </c>
      <c r="BY94">
        <f>IF($C94="","",IFERROR(VLOOKUP($C94,Jun!$B:$Z,19,FALSE),0))</f>
        <v>0</v>
      </c>
      <c r="BZ94" s="11">
        <f t="shared" si="69"/>
        <v>0</v>
      </c>
      <c r="CA94">
        <f>IF($C94="","",IFERROR(VLOOKUP($C94,Jun!$B:$Z,20,FALSE),0))</f>
        <v>0</v>
      </c>
      <c r="CB94" s="10">
        <f t="shared" si="70"/>
        <v>0</v>
      </c>
    </row>
    <row r="95" spans="1:80" x14ac:dyDescent="0.3">
      <c r="A95">
        <v>91</v>
      </c>
      <c r="B95" t="str">
        <f>IF(Namelist!A92="","",UPPER(Namelist!A92))</f>
        <v>GLADYS CHUA</v>
      </c>
      <c r="C95" t="str">
        <f>IF(Namelist!B92="","",UPPER(Namelist!B92))</f>
        <v>NUSSTU\E0425891</v>
      </c>
      <c r="D95" s="6">
        <f t="shared" si="37"/>
        <v>2</v>
      </c>
      <c r="E95">
        <f t="shared" si="38"/>
        <v>0</v>
      </c>
      <c r="F95" s="11">
        <f t="shared" si="39"/>
        <v>2</v>
      </c>
      <c r="G95">
        <f t="shared" si="40"/>
        <v>0</v>
      </c>
      <c r="H95" s="11">
        <f t="shared" si="41"/>
        <v>2</v>
      </c>
      <c r="I95">
        <f t="shared" si="42"/>
        <v>0</v>
      </c>
      <c r="J95" s="10">
        <f t="shared" si="43"/>
        <v>2</v>
      </c>
      <c r="K95" s="6">
        <f>IF($C95="","",IFERROR(VLOOKUP($C95,Aug!$B:$Z,16,FALSE),0))</f>
        <v>0</v>
      </c>
      <c r="L95">
        <f>IF($C95="","",IFERROR(VLOOKUP($C95,Aug!$B:$Z,17,FALSE),0))</f>
        <v>0</v>
      </c>
      <c r="M95" s="11">
        <f t="shared" si="44"/>
        <v>0</v>
      </c>
      <c r="N95">
        <f>IF($C95="","",IFERROR(VLOOKUP($C95,Aug!$B:$Z,19,FALSE),0))</f>
        <v>0</v>
      </c>
      <c r="O95" s="11">
        <f t="shared" si="45"/>
        <v>0</v>
      </c>
      <c r="P95">
        <f>IF($C95="","",IFERROR(VLOOKUP($C95,Aug!$B:$Z,20,FALSE),0))</f>
        <v>0</v>
      </c>
      <c r="Q95" s="10">
        <f t="shared" si="46"/>
        <v>0</v>
      </c>
      <c r="R95" s="6">
        <f>IF($C95="","",IFERROR(VLOOKUP($C95,Sep!$B:$Z,16,FALSE),0))</f>
        <v>0</v>
      </c>
      <c r="S95">
        <f>IF($C95="","",IFERROR(VLOOKUP($C95,Sep!$B:$Z,17,FALSE),0))</f>
        <v>0</v>
      </c>
      <c r="T95" s="11">
        <f t="shared" si="47"/>
        <v>0</v>
      </c>
      <c r="U95">
        <f>IF($C95="","",IFERROR(VLOOKUP($C95,Sep!$B:$Z,19,FALSE),0))</f>
        <v>0</v>
      </c>
      <c r="V95" s="11">
        <f t="shared" si="48"/>
        <v>0</v>
      </c>
      <c r="W95">
        <f>IF($C95="","",IFERROR(VLOOKUP($C95,Sep!$B:$Z,20,FALSE),0))</f>
        <v>0</v>
      </c>
      <c r="X95" s="10">
        <f t="shared" si="49"/>
        <v>0</v>
      </c>
      <c r="Y95" s="6">
        <f>IF($C95="","",IFERROR(VLOOKUP($C95,'Oct &amp; Nov'!$B:$Z,16,FALSE),0))</f>
        <v>0</v>
      </c>
      <c r="Z95">
        <f>IF($C95="","",IFERROR(VLOOKUP($C95,'Oct &amp; Nov'!$B:$Z,17,FALSE),0))</f>
        <v>0</v>
      </c>
      <c r="AA95" s="11">
        <f t="shared" si="50"/>
        <v>0</v>
      </c>
      <c r="AB95">
        <f>IF($C95="","",IFERROR(VLOOKUP($C95,'Oct &amp; Nov'!$B:$Z,19,FALSE),0))</f>
        <v>0</v>
      </c>
      <c r="AC95" s="11">
        <f t="shared" si="51"/>
        <v>0</v>
      </c>
      <c r="AD95">
        <f>IF($C95="","",IFERROR(VLOOKUP($C95,'Oct &amp; Nov'!$B:$Z,20,FALSE),0))</f>
        <v>0</v>
      </c>
      <c r="AE95" s="10">
        <f t="shared" si="52"/>
        <v>0</v>
      </c>
      <c r="AJ95" s="11"/>
      <c r="AM95" s="6">
        <f>IF($C95="","",IFERROR(VLOOKUP($C95,Dec!$B:$Z,16,FALSE),0))</f>
        <v>2</v>
      </c>
      <c r="AN95">
        <f>IF($C95="","",IFERROR(VLOOKUP($C95,Dec!$B:$Z,17,FALSE),0))</f>
        <v>0</v>
      </c>
      <c r="AO95" s="11">
        <f t="shared" si="53"/>
        <v>2</v>
      </c>
      <c r="AP95">
        <f>IF($C95="","",IFERROR(VLOOKUP($C95,Dec!$B:$Z,19,FALSE),0))</f>
        <v>0</v>
      </c>
      <c r="AQ95" s="11">
        <f t="shared" si="54"/>
        <v>2</v>
      </c>
      <c r="AR95">
        <f>IF($C95="","",IFERROR(VLOOKUP($C95,Dec!$B:$Z,20,FALSE),0))</f>
        <v>0</v>
      </c>
      <c r="AS95" s="10">
        <f t="shared" si="55"/>
        <v>2</v>
      </c>
      <c r="AT95" s="6">
        <f>IF($C95="","",IFERROR(VLOOKUP($C95,Jan!$B:$Z,16,FALSE),0))</f>
        <v>0</v>
      </c>
      <c r="AU95">
        <f>IF($C95="","",IFERROR(VLOOKUP($C95,Jan!$B:$Z,17,FALSE),0))</f>
        <v>0</v>
      </c>
      <c r="AV95" s="11">
        <f t="shared" si="56"/>
        <v>0</v>
      </c>
      <c r="AW95">
        <f>IF($C95="","",IFERROR(VLOOKUP($C95,Jan!$B:$Z,19,FALSE),0))</f>
        <v>0</v>
      </c>
      <c r="AX95" s="11">
        <f t="shared" si="57"/>
        <v>0</v>
      </c>
      <c r="AY95">
        <f>IF($C95="","",IFERROR(VLOOKUP($C95,Jan!$B:$Z,20,FALSE),0))</f>
        <v>0</v>
      </c>
      <c r="AZ95" s="10">
        <f t="shared" si="58"/>
        <v>0</v>
      </c>
      <c r="BA95" s="6">
        <f>IF($C95="","",IFERROR(VLOOKUP($C95,Feb!$B:$Z,16,FALSE),0))</f>
        <v>0</v>
      </c>
      <c r="BB95">
        <f>IF($C95="","",IFERROR(VLOOKUP($C95,Feb!$B:$Z,17,FALSE),0))</f>
        <v>0</v>
      </c>
      <c r="BC95" s="11">
        <f t="shared" si="59"/>
        <v>0</v>
      </c>
      <c r="BD95">
        <f>IF($C95="","",IFERROR(VLOOKUP($C95,Feb!$B:$Z,19,FALSE),0))</f>
        <v>0</v>
      </c>
      <c r="BE95" s="11">
        <f t="shared" si="60"/>
        <v>0</v>
      </c>
      <c r="BF95">
        <f>IF($C95="","",IFERROR(VLOOKUP($C95,Feb!$B:$Z,20,FALSE),0))</f>
        <v>0</v>
      </c>
      <c r="BG95" s="10">
        <f t="shared" si="61"/>
        <v>0</v>
      </c>
      <c r="BH95" s="6">
        <f>IF($C95="","",IFERROR(VLOOKUP($C95,Mar!$B:$Z,16,FALSE),0))</f>
        <v>0</v>
      </c>
      <c r="BI95">
        <f>IF($C95="","",IFERROR(VLOOKUP($C95,Mar!$B:$Z,17,FALSE),0))</f>
        <v>0</v>
      </c>
      <c r="BJ95" s="11">
        <f t="shared" si="62"/>
        <v>0</v>
      </c>
      <c r="BK95">
        <f>IF($C95="","",IFERROR(VLOOKUP($C95,Mar!$B:$Z,19,FALSE),0))</f>
        <v>0</v>
      </c>
      <c r="BL95" s="11">
        <f t="shared" si="63"/>
        <v>0</v>
      </c>
      <c r="BM95">
        <f>IF($C95="","",IFERROR(VLOOKUP($C95,Mar!$B:$Z,20,FALSE),0))</f>
        <v>0</v>
      </c>
      <c r="BN95" s="10">
        <f t="shared" si="64"/>
        <v>0</v>
      </c>
      <c r="BO95" s="6">
        <f>IF($C95="","",IFERROR(VLOOKUP($C95,'Apr &amp; May'!$B:$Z,16,FALSE),0))</f>
        <v>0</v>
      </c>
      <c r="BP95">
        <f>IF($C95="","",IFERROR(VLOOKUP($C95,'Apr &amp; May'!$B:$Z,17,FALSE),0))</f>
        <v>0</v>
      </c>
      <c r="BQ95" s="11">
        <f t="shared" si="65"/>
        <v>0</v>
      </c>
      <c r="BR95">
        <f>IF($C95="","",IFERROR(VLOOKUP($C95,'Apr &amp; May'!$B:$Z,19,FALSE),0))</f>
        <v>0</v>
      </c>
      <c r="BS95" s="11">
        <f t="shared" si="66"/>
        <v>0</v>
      </c>
      <c r="BT95">
        <f>IF($C95="","",IFERROR(VLOOKUP($C95,'Apr &amp; May'!$B:$Z,20,FALSE),0))</f>
        <v>0</v>
      </c>
      <c r="BU95" s="10">
        <f t="shared" si="67"/>
        <v>0</v>
      </c>
      <c r="BV95" s="6">
        <f>IF($C95="","",IFERROR(VLOOKUP($C95,Jun!$B:$Z,16,FALSE),0))</f>
        <v>0</v>
      </c>
      <c r="BW95">
        <f>IF($C95="","",IFERROR(VLOOKUP($C95,Jun!$B:$Z,17,FALSE),0))</f>
        <v>0</v>
      </c>
      <c r="BX95" s="11">
        <f t="shared" si="68"/>
        <v>0</v>
      </c>
      <c r="BY95">
        <f>IF($C95="","",IFERROR(VLOOKUP($C95,Jun!$B:$Z,19,FALSE),0))</f>
        <v>0</v>
      </c>
      <c r="BZ95" s="11">
        <f t="shared" si="69"/>
        <v>0</v>
      </c>
      <c r="CA95">
        <f>IF($C95="","",IFERROR(VLOOKUP($C95,Jun!$B:$Z,20,FALSE),0))</f>
        <v>0</v>
      </c>
      <c r="CB95" s="10">
        <f t="shared" si="70"/>
        <v>0</v>
      </c>
    </row>
    <row r="96" spans="1:80" x14ac:dyDescent="0.3">
      <c r="A96">
        <v>92</v>
      </c>
      <c r="B96" t="str">
        <f>IF(Namelist!A93="","",UPPER(Namelist!A93))</f>
        <v>GOWRI LAKSHMIKANTH BHAT</v>
      </c>
      <c r="C96" t="str">
        <f>IF(Namelist!B93="","",UPPER(Namelist!B93))</f>
        <v>NUSSTU\E0774972</v>
      </c>
      <c r="D96" s="6">
        <f t="shared" si="37"/>
        <v>2</v>
      </c>
      <c r="E96">
        <f t="shared" si="38"/>
        <v>0</v>
      </c>
      <c r="F96" s="11">
        <f t="shared" si="39"/>
        <v>2</v>
      </c>
      <c r="G96">
        <f t="shared" si="40"/>
        <v>0</v>
      </c>
      <c r="H96" s="11">
        <f t="shared" si="41"/>
        <v>2</v>
      </c>
      <c r="I96">
        <f t="shared" si="42"/>
        <v>0</v>
      </c>
      <c r="J96" s="10">
        <f t="shared" si="43"/>
        <v>2</v>
      </c>
      <c r="K96" s="6">
        <f>IF($C96="","",IFERROR(VLOOKUP($C96,Aug!$B:$Z,16,FALSE),0))</f>
        <v>0</v>
      </c>
      <c r="L96">
        <f>IF($C96="","",IFERROR(VLOOKUP($C96,Aug!$B:$Z,17,FALSE),0))</f>
        <v>0</v>
      </c>
      <c r="M96" s="11">
        <f t="shared" si="44"/>
        <v>0</v>
      </c>
      <c r="N96">
        <f>IF($C96="","",IFERROR(VLOOKUP($C96,Aug!$B:$Z,19,FALSE),0))</f>
        <v>0</v>
      </c>
      <c r="O96" s="11">
        <f t="shared" si="45"/>
        <v>0</v>
      </c>
      <c r="P96">
        <f>IF($C96="","",IFERROR(VLOOKUP($C96,Aug!$B:$Z,20,FALSE),0))</f>
        <v>0</v>
      </c>
      <c r="Q96" s="10">
        <f t="shared" si="46"/>
        <v>0</v>
      </c>
      <c r="R96" s="6">
        <f>IF($C96="","",IFERROR(VLOOKUP($C96,Sep!$B:$Z,16,FALSE),0))</f>
        <v>0</v>
      </c>
      <c r="S96">
        <f>IF($C96="","",IFERROR(VLOOKUP($C96,Sep!$B:$Z,17,FALSE),0))</f>
        <v>0</v>
      </c>
      <c r="T96" s="11">
        <f t="shared" si="47"/>
        <v>0</v>
      </c>
      <c r="U96">
        <f>IF($C96="","",IFERROR(VLOOKUP($C96,Sep!$B:$Z,19,FALSE),0))</f>
        <v>0</v>
      </c>
      <c r="V96" s="11">
        <f t="shared" si="48"/>
        <v>0</v>
      </c>
      <c r="W96">
        <f>IF($C96="","",IFERROR(VLOOKUP($C96,Sep!$B:$Z,20,FALSE),0))</f>
        <v>0</v>
      </c>
      <c r="X96" s="10">
        <f t="shared" si="49"/>
        <v>0</v>
      </c>
      <c r="Y96" s="6">
        <f>IF($C96="","",IFERROR(VLOOKUP($C96,'Oct &amp; Nov'!$B:$Z,16,FALSE),0))</f>
        <v>0</v>
      </c>
      <c r="Z96">
        <f>IF($C96="","",IFERROR(VLOOKUP($C96,'Oct &amp; Nov'!$B:$Z,17,FALSE),0))</f>
        <v>0</v>
      </c>
      <c r="AA96" s="11">
        <f t="shared" si="50"/>
        <v>0</v>
      </c>
      <c r="AB96">
        <f>IF($C96="","",IFERROR(VLOOKUP($C96,'Oct &amp; Nov'!$B:$Z,19,FALSE),0))</f>
        <v>0</v>
      </c>
      <c r="AC96" s="11">
        <f t="shared" si="51"/>
        <v>0</v>
      </c>
      <c r="AD96">
        <f>IF($C96="","",IFERROR(VLOOKUP($C96,'Oct &amp; Nov'!$B:$Z,20,FALSE),0))</f>
        <v>0</v>
      </c>
      <c r="AE96" s="10">
        <f t="shared" si="52"/>
        <v>0</v>
      </c>
      <c r="AJ96" s="11"/>
      <c r="AM96" s="6">
        <f>IF($C96="","",IFERROR(VLOOKUP($C96,Dec!$B:$Z,16,FALSE),0))</f>
        <v>0</v>
      </c>
      <c r="AN96">
        <f>IF($C96="","",IFERROR(VLOOKUP($C96,Dec!$B:$Z,17,FALSE),0))</f>
        <v>0</v>
      </c>
      <c r="AO96" s="11">
        <f t="shared" si="53"/>
        <v>0</v>
      </c>
      <c r="AP96">
        <f>IF($C96="","",IFERROR(VLOOKUP($C96,Dec!$B:$Z,19,FALSE),0))</f>
        <v>0</v>
      </c>
      <c r="AQ96" s="11">
        <f t="shared" si="54"/>
        <v>0</v>
      </c>
      <c r="AR96">
        <f>IF($C96="","",IFERROR(VLOOKUP($C96,Dec!$B:$Z,20,FALSE),0))</f>
        <v>0</v>
      </c>
      <c r="AS96" s="10">
        <f t="shared" si="55"/>
        <v>0</v>
      </c>
      <c r="AT96" s="6">
        <f>IF($C96="","",IFERROR(VLOOKUP($C96,Jan!$B:$Z,16,FALSE),0))</f>
        <v>0</v>
      </c>
      <c r="AU96">
        <f>IF($C96="","",IFERROR(VLOOKUP($C96,Jan!$B:$Z,17,FALSE),0))</f>
        <v>0</v>
      </c>
      <c r="AV96" s="11">
        <f t="shared" si="56"/>
        <v>0</v>
      </c>
      <c r="AW96">
        <f>IF($C96="","",IFERROR(VLOOKUP($C96,Jan!$B:$Z,19,FALSE),0))</f>
        <v>0</v>
      </c>
      <c r="AX96" s="11">
        <f t="shared" si="57"/>
        <v>0</v>
      </c>
      <c r="AY96">
        <f>IF($C96="","",IFERROR(VLOOKUP($C96,Jan!$B:$Z,20,FALSE),0))</f>
        <v>0</v>
      </c>
      <c r="AZ96" s="10">
        <f t="shared" si="58"/>
        <v>0</v>
      </c>
      <c r="BA96" s="6">
        <f>IF($C96="","",IFERROR(VLOOKUP($C96,Feb!$B:$Z,16,FALSE),0))</f>
        <v>0</v>
      </c>
      <c r="BB96">
        <f>IF($C96="","",IFERROR(VLOOKUP($C96,Feb!$B:$Z,17,FALSE),0))</f>
        <v>0</v>
      </c>
      <c r="BC96" s="11">
        <f t="shared" si="59"/>
        <v>0</v>
      </c>
      <c r="BD96">
        <f>IF($C96="","",IFERROR(VLOOKUP($C96,Feb!$B:$Z,19,FALSE),0))</f>
        <v>0</v>
      </c>
      <c r="BE96" s="11">
        <f t="shared" si="60"/>
        <v>0</v>
      </c>
      <c r="BF96">
        <f>IF($C96="","",IFERROR(VLOOKUP($C96,Feb!$B:$Z,20,FALSE),0))</f>
        <v>0</v>
      </c>
      <c r="BG96" s="10">
        <f t="shared" si="61"/>
        <v>0</v>
      </c>
      <c r="BH96" s="6">
        <f>IF($C96="","",IFERROR(VLOOKUP($C96,Mar!$B:$Z,16,FALSE),0))</f>
        <v>2</v>
      </c>
      <c r="BI96">
        <f>IF($C96="","",IFERROR(VLOOKUP($C96,Mar!$B:$Z,17,FALSE),0))</f>
        <v>0</v>
      </c>
      <c r="BJ96" s="11">
        <f t="shared" si="62"/>
        <v>2</v>
      </c>
      <c r="BK96">
        <f>IF($C96="","",IFERROR(VLOOKUP($C96,Mar!$B:$Z,19,FALSE),0))</f>
        <v>0</v>
      </c>
      <c r="BL96" s="11">
        <f t="shared" si="63"/>
        <v>2</v>
      </c>
      <c r="BM96">
        <f>IF($C96="","",IFERROR(VLOOKUP($C96,Mar!$B:$Z,20,FALSE),0))</f>
        <v>0</v>
      </c>
      <c r="BN96" s="10">
        <f t="shared" si="64"/>
        <v>2</v>
      </c>
      <c r="BO96" s="6">
        <f>IF($C96="","",IFERROR(VLOOKUP($C96,'Apr &amp; May'!$B:$Z,16,FALSE),0))</f>
        <v>0</v>
      </c>
      <c r="BP96">
        <f>IF($C96="","",IFERROR(VLOOKUP($C96,'Apr &amp; May'!$B:$Z,17,FALSE),0))</f>
        <v>0</v>
      </c>
      <c r="BQ96" s="11">
        <f t="shared" si="65"/>
        <v>0</v>
      </c>
      <c r="BR96">
        <f>IF($C96="","",IFERROR(VLOOKUP($C96,'Apr &amp; May'!$B:$Z,19,FALSE),0))</f>
        <v>0</v>
      </c>
      <c r="BS96" s="11">
        <f t="shared" si="66"/>
        <v>0</v>
      </c>
      <c r="BT96">
        <f>IF($C96="","",IFERROR(VLOOKUP($C96,'Apr &amp; May'!$B:$Z,20,FALSE),0))</f>
        <v>0</v>
      </c>
      <c r="BU96" s="10">
        <f t="shared" si="67"/>
        <v>0</v>
      </c>
      <c r="BV96" s="6">
        <f>IF($C96="","",IFERROR(VLOOKUP($C96,Jun!$B:$Z,16,FALSE),0))</f>
        <v>0</v>
      </c>
      <c r="BW96">
        <f>IF($C96="","",IFERROR(VLOOKUP($C96,Jun!$B:$Z,17,FALSE),0))</f>
        <v>0</v>
      </c>
      <c r="BX96" s="11">
        <f t="shared" si="68"/>
        <v>0</v>
      </c>
      <c r="BY96">
        <f>IF($C96="","",IFERROR(VLOOKUP($C96,Jun!$B:$Z,19,FALSE),0))</f>
        <v>0</v>
      </c>
      <c r="BZ96" s="11">
        <f t="shared" si="69"/>
        <v>0</v>
      </c>
      <c r="CA96">
        <f>IF($C96="","",IFERROR(VLOOKUP($C96,Jun!$B:$Z,20,FALSE),0))</f>
        <v>0</v>
      </c>
      <c r="CB96" s="10">
        <f t="shared" si="70"/>
        <v>0</v>
      </c>
    </row>
    <row r="97" spans="1:80" x14ac:dyDescent="0.3">
      <c r="A97">
        <v>93</v>
      </c>
      <c r="B97" t="str">
        <f>IF(Namelist!A94="","",UPPER(Namelist!A94))</f>
        <v>GRACE CHEW XINYI</v>
      </c>
      <c r="C97" t="str">
        <f>IF(Namelist!B94="","",UPPER(Namelist!B94))</f>
        <v>NUSSTU\E0775165</v>
      </c>
      <c r="D97" s="6">
        <f t="shared" si="37"/>
        <v>2</v>
      </c>
      <c r="E97">
        <f t="shared" si="38"/>
        <v>0</v>
      </c>
      <c r="F97" s="11">
        <f t="shared" si="39"/>
        <v>2</v>
      </c>
      <c r="G97">
        <f t="shared" si="40"/>
        <v>0</v>
      </c>
      <c r="H97" s="11">
        <f t="shared" si="41"/>
        <v>2</v>
      </c>
      <c r="I97">
        <f t="shared" si="42"/>
        <v>0</v>
      </c>
      <c r="J97" s="10">
        <f t="shared" si="43"/>
        <v>2</v>
      </c>
      <c r="K97" s="6">
        <f>IF($C97="","",IFERROR(VLOOKUP($C97,Aug!$B:$Z,16,FALSE),0))</f>
        <v>0</v>
      </c>
      <c r="L97">
        <f>IF($C97="","",IFERROR(VLOOKUP($C97,Aug!$B:$Z,17,FALSE),0))</f>
        <v>0</v>
      </c>
      <c r="M97" s="11">
        <f t="shared" si="44"/>
        <v>0</v>
      </c>
      <c r="N97">
        <f>IF($C97="","",IFERROR(VLOOKUP($C97,Aug!$B:$Z,19,FALSE),0))</f>
        <v>0</v>
      </c>
      <c r="O97" s="11">
        <f t="shared" si="45"/>
        <v>0</v>
      </c>
      <c r="P97">
        <f>IF($C97="","",IFERROR(VLOOKUP($C97,Aug!$B:$Z,20,FALSE),0))</f>
        <v>0</v>
      </c>
      <c r="Q97" s="10">
        <f t="shared" si="46"/>
        <v>0</v>
      </c>
      <c r="R97" s="6">
        <f>IF($C97="","",IFERROR(VLOOKUP($C97,Sep!$B:$Z,16,FALSE),0))</f>
        <v>0</v>
      </c>
      <c r="S97">
        <f>IF($C97="","",IFERROR(VLOOKUP($C97,Sep!$B:$Z,17,FALSE),0))</f>
        <v>0</v>
      </c>
      <c r="T97" s="11">
        <f t="shared" si="47"/>
        <v>0</v>
      </c>
      <c r="U97">
        <f>IF($C97="","",IFERROR(VLOOKUP($C97,Sep!$B:$Z,19,FALSE),0))</f>
        <v>0</v>
      </c>
      <c r="V97" s="11">
        <f t="shared" si="48"/>
        <v>0</v>
      </c>
      <c r="W97">
        <f>IF($C97="","",IFERROR(VLOOKUP($C97,Sep!$B:$Z,20,FALSE),0))</f>
        <v>0</v>
      </c>
      <c r="X97" s="10">
        <f t="shared" si="49"/>
        <v>0</v>
      </c>
      <c r="Y97" s="6">
        <f>IF($C97="","",IFERROR(VLOOKUP($C97,'Oct &amp; Nov'!$B:$Z,16,FALSE),0))</f>
        <v>2</v>
      </c>
      <c r="Z97">
        <f>IF($C97="","",IFERROR(VLOOKUP($C97,'Oct &amp; Nov'!$B:$Z,17,FALSE),0))</f>
        <v>0</v>
      </c>
      <c r="AA97" s="11">
        <f t="shared" si="50"/>
        <v>2</v>
      </c>
      <c r="AB97">
        <f>IF($C97="","",IFERROR(VLOOKUP($C97,'Oct &amp; Nov'!$B:$Z,19,FALSE),0))</f>
        <v>0</v>
      </c>
      <c r="AC97" s="11">
        <f t="shared" si="51"/>
        <v>2</v>
      </c>
      <c r="AD97">
        <f>IF($C97="","",IFERROR(VLOOKUP($C97,'Oct &amp; Nov'!$B:$Z,20,FALSE),0))</f>
        <v>0</v>
      </c>
      <c r="AE97" s="10">
        <f t="shared" si="52"/>
        <v>2</v>
      </c>
      <c r="AJ97" s="11"/>
      <c r="AM97" s="6">
        <f>IF($C97="","",IFERROR(VLOOKUP($C97,Dec!$B:$Z,16,FALSE),0))</f>
        <v>0</v>
      </c>
      <c r="AN97">
        <f>IF($C97="","",IFERROR(VLOOKUP($C97,Dec!$B:$Z,17,FALSE),0))</f>
        <v>0</v>
      </c>
      <c r="AO97" s="11">
        <f t="shared" si="53"/>
        <v>0</v>
      </c>
      <c r="AP97">
        <f>IF($C97="","",IFERROR(VLOOKUP($C97,Dec!$B:$Z,19,FALSE),0))</f>
        <v>0</v>
      </c>
      <c r="AQ97" s="11">
        <f t="shared" si="54"/>
        <v>0</v>
      </c>
      <c r="AR97">
        <f>IF($C97="","",IFERROR(VLOOKUP($C97,Dec!$B:$Z,20,FALSE),0))</f>
        <v>0</v>
      </c>
      <c r="AS97" s="10">
        <f t="shared" si="55"/>
        <v>0</v>
      </c>
      <c r="AT97" s="6">
        <f>IF($C97="","",IFERROR(VLOOKUP($C97,Jan!$B:$Z,16,FALSE),0))</f>
        <v>0</v>
      </c>
      <c r="AU97">
        <f>IF($C97="","",IFERROR(VLOOKUP($C97,Jan!$B:$Z,17,FALSE),0))</f>
        <v>0</v>
      </c>
      <c r="AV97" s="11">
        <f t="shared" si="56"/>
        <v>0</v>
      </c>
      <c r="AW97">
        <f>IF($C97="","",IFERROR(VLOOKUP($C97,Jan!$B:$Z,19,FALSE),0))</f>
        <v>0</v>
      </c>
      <c r="AX97" s="11">
        <f t="shared" si="57"/>
        <v>0</v>
      </c>
      <c r="AY97">
        <f>IF($C97="","",IFERROR(VLOOKUP($C97,Jan!$B:$Z,20,FALSE),0))</f>
        <v>0</v>
      </c>
      <c r="AZ97" s="10">
        <f t="shared" si="58"/>
        <v>0</v>
      </c>
      <c r="BA97" s="6">
        <f>IF($C97="","",IFERROR(VLOOKUP($C97,Feb!$B:$Z,16,FALSE),0))</f>
        <v>0</v>
      </c>
      <c r="BB97">
        <f>IF($C97="","",IFERROR(VLOOKUP($C97,Feb!$B:$Z,17,FALSE),0))</f>
        <v>0</v>
      </c>
      <c r="BC97" s="11">
        <f t="shared" si="59"/>
        <v>0</v>
      </c>
      <c r="BD97">
        <f>IF($C97="","",IFERROR(VLOOKUP($C97,Feb!$B:$Z,19,FALSE),0))</f>
        <v>0</v>
      </c>
      <c r="BE97" s="11">
        <f t="shared" si="60"/>
        <v>0</v>
      </c>
      <c r="BF97">
        <f>IF($C97="","",IFERROR(VLOOKUP($C97,Feb!$B:$Z,20,FALSE),0))</f>
        <v>0</v>
      </c>
      <c r="BG97" s="10">
        <f t="shared" si="61"/>
        <v>0</v>
      </c>
      <c r="BH97" s="6">
        <f>IF($C97="","",IFERROR(VLOOKUP($C97,Mar!$B:$Z,16,FALSE),0))</f>
        <v>0</v>
      </c>
      <c r="BI97">
        <f>IF($C97="","",IFERROR(VLOOKUP($C97,Mar!$B:$Z,17,FALSE),0))</f>
        <v>0</v>
      </c>
      <c r="BJ97" s="11">
        <f t="shared" si="62"/>
        <v>0</v>
      </c>
      <c r="BK97">
        <f>IF($C97="","",IFERROR(VLOOKUP($C97,Mar!$B:$Z,19,FALSE),0))</f>
        <v>0</v>
      </c>
      <c r="BL97" s="11">
        <f t="shared" si="63"/>
        <v>0</v>
      </c>
      <c r="BM97">
        <f>IF($C97="","",IFERROR(VLOOKUP($C97,Mar!$B:$Z,20,FALSE),0))</f>
        <v>0</v>
      </c>
      <c r="BN97" s="10">
        <f t="shared" si="64"/>
        <v>0</v>
      </c>
      <c r="BO97" s="6">
        <f>IF($C97="","",IFERROR(VLOOKUP($C97,'Apr &amp; May'!$B:$Z,16,FALSE),0))</f>
        <v>0</v>
      </c>
      <c r="BP97">
        <f>IF($C97="","",IFERROR(VLOOKUP($C97,'Apr &amp; May'!$B:$Z,17,FALSE),0))</f>
        <v>0</v>
      </c>
      <c r="BQ97" s="11">
        <f t="shared" si="65"/>
        <v>0</v>
      </c>
      <c r="BR97">
        <f>IF($C97="","",IFERROR(VLOOKUP($C97,'Apr &amp; May'!$B:$Z,19,FALSE),0))</f>
        <v>0</v>
      </c>
      <c r="BS97" s="11">
        <f t="shared" si="66"/>
        <v>0</v>
      </c>
      <c r="BT97">
        <f>IF($C97="","",IFERROR(VLOOKUP($C97,'Apr &amp; May'!$B:$Z,20,FALSE),0))</f>
        <v>0</v>
      </c>
      <c r="BU97" s="10">
        <f t="shared" si="67"/>
        <v>0</v>
      </c>
      <c r="BV97" s="6">
        <f>IF($C97="","",IFERROR(VLOOKUP($C97,Jun!$B:$Z,16,FALSE),0))</f>
        <v>0</v>
      </c>
      <c r="BW97">
        <f>IF($C97="","",IFERROR(VLOOKUP($C97,Jun!$B:$Z,17,FALSE),0))</f>
        <v>0</v>
      </c>
      <c r="BX97" s="11">
        <f t="shared" si="68"/>
        <v>0</v>
      </c>
      <c r="BY97">
        <f>IF($C97="","",IFERROR(VLOOKUP($C97,Jun!$B:$Z,19,FALSE),0))</f>
        <v>0</v>
      </c>
      <c r="BZ97" s="11">
        <f t="shared" si="69"/>
        <v>0</v>
      </c>
      <c r="CA97">
        <f>IF($C97="","",IFERROR(VLOOKUP($C97,Jun!$B:$Z,20,FALSE),0))</f>
        <v>0</v>
      </c>
      <c r="CB97" s="10">
        <f t="shared" si="70"/>
        <v>0</v>
      </c>
    </row>
    <row r="98" spans="1:80" x14ac:dyDescent="0.3">
      <c r="A98">
        <v>94</v>
      </c>
      <c r="B98" t="str">
        <f>IF(Namelist!A95="","",UPPER(Namelist!A95))</f>
        <v>GWEN SU</v>
      </c>
      <c r="C98" t="str">
        <f>IF(Namelist!B95="","",UPPER(Namelist!B95))</f>
        <v>NUSSTU\E0420625</v>
      </c>
      <c r="D98" s="6">
        <f t="shared" si="37"/>
        <v>0</v>
      </c>
      <c r="E98">
        <f t="shared" si="38"/>
        <v>0</v>
      </c>
      <c r="F98" s="11">
        <f t="shared" si="39"/>
        <v>0</v>
      </c>
      <c r="G98">
        <f t="shared" si="40"/>
        <v>0</v>
      </c>
      <c r="H98" s="11">
        <f t="shared" si="41"/>
        <v>0</v>
      </c>
      <c r="I98">
        <f t="shared" si="42"/>
        <v>2</v>
      </c>
      <c r="J98" s="10">
        <f t="shared" si="43"/>
        <v>2</v>
      </c>
      <c r="K98" s="6">
        <f>IF($C98="","",IFERROR(VLOOKUP($C98,Aug!$B:$Z,16,FALSE),0))</f>
        <v>0</v>
      </c>
      <c r="L98">
        <f>IF($C98="","",IFERROR(VLOOKUP($C98,Aug!$B:$Z,17,FALSE),0))</f>
        <v>0</v>
      </c>
      <c r="M98" s="11">
        <f t="shared" si="44"/>
        <v>0</v>
      </c>
      <c r="N98">
        <f>IF($C98="","",IFERROR(VLOOKUP($C98,Aug!$B:$Z,19,FALSE),0))</f>
        <v>0</v>
      </c>
      <c r="O98" s="11">
        <f t="shared" si="45"/>
        <v>0</v>
      </c>
      <c r="P98">
        <f>IF($C98="","",IFERROR(VLOOKUP($C98,Aug!$B:$Z,20,FALSE),0))</f>
        <v>0</v>
      </c>
      <c r="Q98" s="10">
        <f t="shared" si="46"/>
        <v>0</v>
      </c>
      <c r="R98" s="6">
        <f>IF($C98="","",IFERROR(VLOOKUP($C98,Sep!$B:$Z,16,FALSE),0))</f>
        <v>0</v>
      </c>
      <c r="S98">
        <f>IF($C98="","",IFERROR(VLOOKUP($C98,Sep!$B:$Z,17,FALSE),0))</f>
        <v>0</v>
      </c>
      <c r="T98" s="11">
        <f t="shared" si="47"/>
        <v>0</v>
      </c>
      <c r="U98">
        <f>IF($C98="","",IFERROR(VLOOKUP($C98,Sep!$B:$Z,19,FALSE),0))</f>
        <v>0</v>
      </c>
      <c r="V98" s="11">
        <f t="shared" si="48"/>
        <v>0</v>
      </c>
      <c r="W98">
        <f>IF($C98="","",IFERROR(VLOOKUP($C98,Sep!$B:$Z,20,FALSE),0))</f>
        <v>0</v>
      </c>
      <c r="X98" s="10">
        <f t="shared" si="49"/>
        <v>0</v>
      </c>
      <c r="Y98" s="6">
        <f>IF($C98="","",IFERROR(VLOOKUP($C98,'Oct &amp; Nov'!$B:$Z,16,FALSE),0))</f>
        <v>0</v>
      </c>
      <c r="Z98">
        <f>IF($C98="","",IFERROR(VLOOKUP($C98,'Oct &amp; Nov'!$B:$Z,17,FALSE),0))</f>
        <v>0</v>
      </c>
      <c r="AA98" s="11">
        <f t="shared" si="50"/>
        <v>0</v>
      </c>
      <c r="AB98">
        <f>IF($C98="","",IFERROR(VLOOKUP($C98,'Oct &amp; Nov'!$B:$Z,19,FALSE),0))</f>
        <v>0</v>
      </c>
      <c r="AC98" s="11">
        <f t="shared" si="51"/>
        <v>0</v>
      </c>
      <c r="AD98">
        <f>IF($C98="","",IFERROR(VLOOKUP($C98,'Oct &amp; Nov'!$B:$Z,20,FALSE),0))</f>
        <v>0</v>
      </c>
      <c r="AE98" s="10">
        <f t="shared" si="52"/>
        <v>0</v>
      </c>
      <c r="AJ98" s="11"/>
      <c r="AM98" s="6">
        <f>IF($C98="","",IFERROR(VLOOKUP($C98,Dec!$B:$Z,16,FALSE),0))</f>
        <v>0</v>
      </c>
      <c r="AN98">
        <f>IF($C98="","",IFERROR(VLOOKUP($C98,Dec!$B:$Z,17,FALSE),0))</f>
        <v>0</v>
      </c>
      <c r="AO98" s="11">
        <f t="shared" si="53"/>
        <v>0</v>
      </c>
      <c r="AP98">
        <f>IF($C98="","",IFERROR(VLOOKUP($C98,Dec!$B:$Z,19,FALSE),0))</f>
        <v>0</v>
      </c>
      <c r="AQ98" s="11">
        <f t="shared" si="54"/>
        <v>0</v>
      </c>
      <c r="AR98">
        <f>IF($C98="","",IFERROR(VLOOKUP($C98,Dec!$B:$Z,20,FALSE),0))</f>
        <v>0</v>
      </c>
      <c r="AS98" s="10">
        <f t="shared" si="55"/>
        <v>0</v>
      </c>
      <c r="AT98" s="6">
        <f>IF($C98="","",IFERROR(VLOOKUP($C98,Jan!$B:$Z,16,FALSE),0))</f>
        <v>0</v>
      </c>
      <c r="AU98">
        <f>IF($C98="","",IFERROR(VLOOKUP($C98,Jan!$B:$Z,17,FALSE),0))</f>
        <v>0</v>
      </c>
      <c r="AV98" s="11">
        <f t="shared" si="56"/>
        <v>0</v>
      </c>
      <c r="AW98">
        <f>IF($C98="","",IFERROR(VLOOKUP($C98,Jan!$B:$Z,19,FALSE),0))</f>
        <v>0</v>
      </c>
      <c r="AX98" s="11">
        <f t="shared" si="57"/>
        <v>0</v>
      </c>
      <c r="AY98">
        <f>IF($C98="","",IFERROR(VLOOKUP($C98,Jan!$B:$Z,20,FALSE),0))</f>
        <v>0</v>
      </c>
      <c r="AZ98" s="10">
        <f t="shared" si="58"/>
        <v>0</v>
      </c>
      <c r="BA98" s="6">
        <f>IF($C98="","",IFERROR(VLOOKUP($C98,Feb!$B:$Z,16,FALSE),0))</f>
        <v>0</v>
      </c>
      <c r="BB98">
        <f>IF($C98="","",IFERROR(VLOOKUP($C98,Feb!$B:$Z,17,FALSE),0))</f>
        <v>0</v>
      </c>
      <c r="BC98" s="11">
        <f t="shared" si="59"/>
        <v>0</v>
      </c>
      <c r="BD98">
        <f>IF($C98="","",IFERROR(VLOOKUP($C98,Feb!$B:$Z,19,FALSE),0))</f>
        <v>0</v>
      </c>
      <c r="BE98" s="11">
        <f t="shared" si="60"/>
        <v>0</v>
      </c>
      <c r="BF98">
        <f>IF($C98="","",IFERROR(VLOOKUP($C98,Feb!$B:$Z,20,FALSE),0))</f>
        <v>2</v>
      </c>
      <c r="BG98" s="10">
        <f t="shared" si="61"/>
        <v>2</v>
      </c>
      <c r="BH98" s="6">
        <f>IF($C98="","",IFERROR(VLOOKUP($C98,Mar!$B:$Z,16,FALSE),0))</f>
        <v>0</v>
      </c>
      <c r="BI98">
        <f>IF($C98="","",IFERROR(VLOOKUP($C98,Mar!$B:$Z,17,FALSE),0))</f>
        <v>0</v>
      </c>
      <c r="BJ98" s="11">
        <f t="shared" si="62"/>
        <v>0</v>
      </c>
      <c r="BK98">
        <f>IF($C98="","",IFERROR(VLOOKUP($C98,Mar!$B:$Z,19,FALSE),0))</f>
        <v>0</v>
      </c>
      <c r="BL98" s="11">
        <f t="shared" si="63"/>
        <v>0</v>
      </c>
      <c r="BM98">
        <f>IF($C98="","",IFERROR(VLOOKUP($C98,Mar!$B:$Z,20,FALSE),0))</f>
        <v>0</v>
      </c>
      <c r="BN98" s="10">
        <f t="shared" si="64"/>
        <v>0</v>
      </c>
      <c r="BO98" s="6">
        <f>IF($C98="","",IFERROR(VLOOKUP($C98,'Apr &amp; May'!$B:$Z,16,FALSE),0))</f>
        <v>0</v>
      </c>
      <c r="BP98">
        <f>IF($C98="","",IFERROR(VLOOKUP($C98,'Apr &amp; May'!$B:$Z,17,FALSE),0))</f>
        <v>0</v>
      </c>
      <c r="BQ98" s="11">
        <f t="shared" si="65"/>
        <v>0</v>
      </c>
      <c r="BR98">
        <f>IF($C98="","",IFERROR(VLOOKUP($C98,'Apr &amp; May'!$B:$Z,19,FALSE),0))</f>
        <v>0</v>
      </c>
      <c r="BS98" s="11">
        <f t="shared" si="66"/>
        <v>0</v>
      </c>
      <c r="BT98">
        <f>IF($C98="","",IFERROR(VLOOKUP($C98,'Apr &amp; May'!$B:$Z,20,FALSE),0))</f>
        <v>0</v>
      </c>
      <c r="BU98" s="10">
        <f t="shared" si="67"/>
        <v>0</v>
      </c>
      <c r="BV98" s="6">
        <f>IF($C98="","",IFERROR(VLOOKUP($C98,Jun!$B:$Z,16,FALSE),0))</f>
        <v>0</v>
      </c>
      <c r="BW98">
        <f>IF($C98="","",IFERROR(VLOOKUP($C98,Jun!$B:$Z,17,FALSE),0))</f>
        <v>0</v>
      </c>
      <c r="BX98" s="11">
        <f t="shared" si="68"/>
        <v>0</v>
      </c>
      <c r="BY98">
        <f>IF($C98="","",IFERROR(VLOOKUP($C98,Jun!$B:$Z,19,FALSE),0))</f>
        <v>0</v>
      </c>
      <c r="BZ98" s="11">
        <f t="shared" si="69"/>
        <v>0</v>
      </c>
      <c r="CA98">
        <f>IF($C98="","",IFERROR(VLOOKUP($C98,Jun!$B:$Z,20,FALSE),0))</f>
        <v>0</v>
      </c>
      <c r="CB98" s="10">
        <f t="shared" si="70"/>
        <v>0</v>
      </c>
    </row>
    <row r="99" spans="1:80" x14ac:dyDescent="0.3">
      <c r="A99">
        <v>95</v>
      </c>
      <c r="B99" t="str">
        <f>IF(Namelist!A96="","",UPPER(Namelist!A96))</f>
        <v>HADIF AIMAN HERMAN</v>
      </c>
      <c r="C99" t="str">
        <f>IF(Namelist!B96="","",UPPER(Namelist!B96))</f>
        <v>NUSSTU\E0958300</v>
      </c>
      <c r="D99" s="6">
        <f t="shared" si="37"/>
        <v>4</v>
      </c>
      <c r="E99">
        <f t="shared" si="38"/>
        <v>1</v>
      </c>
      <c r="F99" s="11">
        <f t="shared" si="39"/>
        <v>5</v>
      </c>
      <c r="G99">
        <f t="shared" si="40"/>
        <v>1</v>
      </c>
      <c r="H99" s="11">
        <f t="shared" si="41"/>
        <v>6</v>
      </c>
      <c r="I99">
        <f t="shared" si="42"/>
        <v>7</v>
      </c>
      <c r="J99" s="10">
        <f t="shared" si="43"/>
        <v>13</v>
      </c>
      <c r="K99" s="6">
        <f>IF($C99="","",IFERROR(VLOOKUP($C99,Aug!$B:$Z,16,FALSE),0))</f>
        <v>0</v>
      </c>
      <c r="L99">
        <f>IF($C99="","",IFERROR(VLOOKUP($C99,Aug!$B:$Z,17,FALSE),0))</f>
        <v>0</v>
      </c>
      <c r="M99" s="11">
        <f t="shared" si="44"/>
        <v>0</v>
      </c>
      <c r="N99">
        <f>IF($C99="","",IFERROR(VLOOKUP($C99,Aug!$B:$Z,19,FALSE),0))</f>
        <v>0</v>
      </c>
      <c r="O99" s="11">
        <f t="shared" si="45"/>
        <v>0</v>
      </c>
      <c r="P99">
        <f>IF($C99="","",IFERROR(VLOOKUP($C99,Aug!$B:$Z,20,FALSE),0))</f>
        <v>0</v>
      </c>
      <c r="Q99" s="10">
        <f t="shared" si="46"/>
        <v>0</v>
      </c>
      <c r="R99" s="6">
        <f>IF($C99="","",IFERROR(VLOOKUP($C99,Sep!$B:$Z,16,FALSE),0))</f>
        <v>1</v>
      </c>
      <c r="S99">
        <f>IF($C99="","",IFERROR(VLOOKUP($C99,Sep!$B:$Z,17,FALSE),0))</f>
        <v>0</v>
      </c>
      <c r="T99" s="11">
        <f t="shared" si="47"/>
        <v>1</v>
      </c>
      <c r="U99">
        <f>IF($C99="","",IFERROR(VLOOKUP($C99,Sep!$B:$Z,19,FALSE),0))</f>
        <v>0</v>
      </c>
      <c r="V99" s="11">
        <f t="shared" si="48"/>
        <v>1</v>
      </c>
      <c r="W99">
        <f>IF($C99="","",IFERROR(VLOOKUP($C99,Sep!$B:$Z,20,FALSE),0))</f>
        <v>1</v>
      </c>
      <c r="X99" s="10">
        <f t="shared" si="49"/>
        <v>2</v>
      </c>
      <c r="Y99" s="6">
        <f>IF($C99="","",IFERROR(VLOOKUP($C99,'Oct &amp; Nov'!$B:$Z,16,FALSE),0))</f>
        <v>1</v>
      </c>
      <c r="Z99">
        <f>IF($C99="","",IFERROR(VLOOKUP($C99,'Oct &amp; Nov'!$B:$Z,17,FALSE),0))</f>
        <v>0</v>
      </c>
      <c r="AA99" s="11">
        <f t="shared" si="50"/>
        <v>1</v>
      </c>
      <c r="AB99">
        <f>IF($C99="","",IFERROR(VLOOKUP($C99,'Oct &amp; Nov'!$B:$Z,19,FALSE),0))</f>
        <v>0</v>
      </c>
      <c r="AC99" s="11">
        <f t="shared" si="51"/>
        <v>1</v>
      </c>
      <c r="AD99">
        <f>IF($C99="","",IFERROR(VLOOKUP($C99,'Oct &amp; Nov'!$B:$Z,20,FALSE),0))</f>
        <v>0</v>
      </c>
      <c r="AE99" s="10">
        <f t="shared" si="52"/>
        <v>1</v>
      </c>
      <c r="AJ99" s="11"/>
      <c r="AM99" s="6">
        <f>IF($C99="","",IFERROR(VLOOKUP($C99,Dec!$B:$Z,16,FALSE),0))</f>
        <v>0</v>
      </c>
      <c r="AN99">
        <f>IF($C99="","",IFERROR(VLOOKUP($C99,Dec!$B:$Z,17,FALSE),0))</f>
        <v>0</v>
      </c>
      <c r="AO99" s="11">
        <f t="shared" si="53"/>
        <v>0</v>
      </c>
      <c r="AP99">
        <f>IF($C99="","",IFERROR(VLOOKUP($C99,Dec!$B:$Z,19,FALSE),0))</f>
        <v>0</v>
      </c>
      <c r="AQ99" s="11">
        <f t="shared" si="54"/>
        <v>0</v>
      </c>
      <c r="AR99">
        <f>IF($C99="","",IFERROR(VLOOKUP($C99,Dec!$B:$Z,20,FALSE),0))</f>
        <v>0</v>
      </c>
      <c r="AS99" s="10">
        <f t="shared" si="55"/>
        <v>0</v>
      </c>
      <c r="AT99" s="6">
        <f>IF($C99="","",IFERROR(VLOOKUP($C99,Jan!$B:$Z,16,FALSE),0))</f>
        <v>0</v>
      </c>
      <c r="AU99">
        <f>IF($C99="","",IFERROR(VLOOKUP($C99,Jan!$B:$Z,17,FALSE),0))</f>
        <v>0</v>
      </c>
      <c r="AV99" s="11">
        <f t="shared" si="56"/>
        <v>0</v>
      </c>
      <c r="AW99">
        <f>IF($C99="","",IFERROR(VLOOKUP($C99,Jan!$B:$Z,19,FALSE),0))</f>
        <v>1</v>
      </c>
      <c r="AX99" s="11">
        <f t="shared" si="57"/>
        <v>1</v>
      </c>
      <c r="AY99">
        <f>IF($C99="","",IFERROR(VLOOKUP($C99,Jan!$B:$Z,20,FALSE),0))</f>
        <v>2</v>
      </c>
      <c r="AZ99" s="10">
        <f t="shared" si="58"/>
        <v>3</v>
      </c>
      <c r="BA99" s="6">
        <f>IF($C99="","",IFERROR(VLOOKUP($C99,Feb!$B:$Z,16,FALSE),0))</f>
        <v>0</v>
      </c>
      <c r="BB99">
        <f>IF($C99="","",IFERROR(VLOOKUP($C99,Feb!$B:$Z,17,FALSE),0))</f>
        <v>0</v>
      </c>
      <c r="BC99" s="11">
        <f t="shared" si="59"/>
        <v>0</v>
      </c>
      <c r="BD99">
        <f>IF($C99="","",IFERROR(VLOOKUP($C99,Feb!$B:$Z,19,FALSE),0))</f>
        <v>0</v>
      </c>
      <c r="BE99" s="11">
        <f t="shared" si="60"/>
        <v>0</v>
      </c>
      <c r="BF99">
        <f>IF($C99="","",IFERROR(VLOOKUP($C99,Feb!$B:$Z,20,FALSE),0))</f>
        <v>0</v>
      </c>
      <c r="BG99" s="10">
        <f t="shared" si="61"/>
        <v>0</v>
      </c>
      <c r="BH99" s="6">
        <f>IF($C99="","",IFERROR(VLOOKUP($C99,Mar!$B:$Z,16,FALSE),0))</f>
        <v>1</v>
      </c>
      <c r="BI99">
        <f>IF($C99="","",IFERROR(VLOOKUP($C99,Mar!$B:$Z,17,FALSE),0))</f>
        <v>1</v>
      </c>
      <c r="BJ99" s="11">
        <f t="shared" si="62"/>
        <v>2</v>
      </c>
      <c r="BK99">
        <f>IF($C99="","",IFERROR(VLOOKUP($C99,Mar!$B:$Z,19,FALSE),0))</f>
        <v>0</v>
      </c>
      <c r="BL99" s="11">
        <f t="shared" si="63"/>
        <v>2</v>
      </c>
      <c r="BM99">
        <f>IF($C99="","",IFERROR(VLOOKUP($C99,Mar!$B:$Z,20,FALSE),0))</f>
        <v>3</v>
      </c>
      <c r="BN99" s="10">
        <f t="shared" si="64"/>
        <v>5</v>
      </c>
      <c r="BO99" s="6">
        <f>IF($C99="","",IFERROR(VLOOKUP($C99,'Apr &amp; May'!$B:$Z,16,FALSE),0))</f>
        <v>1</v>
      </c>
      <c r="BP99">
        <f>IF($C99="","",IFERROR(VLOOKUP($C99,'Apr &amp; May'!$B:$Z,17,FALSE),0))</f>
        <v>0</v>
      </c>
      <c r="BQ99" s="11">
        <f t="shared" si="65"/>
        <v>1</v>
      </c>
      <c r="BR99">
        <f>IF($C99="","",IFERROR(VLOOKUP($C99,'Apr &amp; May'!$B:$Z,19,FALSE),0))</f>
        <v>0</v>
      </c>
      <c r="BS99" s="11">
        <f t="shared" si="66"/>
        <v>1</v>
      </c>
      <c r="BT99">
        <f>IF($C99="","",IFERROR(VLOOKUP($C99,'Apr &amp; May'!$B:$Z,20,FALSE),0))</f>
        <v>1</v>
      </c>
      <c r="BU99" s="10">
        <f t="shared" si="67"/>
        <v>2</v>
      </c>
      <c r="BV99" s="6">
        <f>IF($C99="","",IFERROR(VLOOKUP($C99,Jun!$B:$Z,16,FALSE),0))</f>
        <v>0</v>
      </c>
      <c r="BW99">
        <f>IF($C99="","",IFERROR(VLOOKUP($C99,Jun!$B:$Z,17,FALSE),0))</f>
        <v>0</v>
      </c>
      <c r="BX99" s="11">
        <f t="shared" si="68"/>
        <v>0</v>
      </c>
      <c r="BY99">
        <f>IF($C99="","",IFERROR(VLOOKUP($C99,Jun!$B:$Z,19,FALSE),0))</f>
        <v>0</v>
      </c>
      <c r="BZ99" s="11">
        <f t="shared" si="69"/>
        <v>0</v>
      </c>
      <c r="CA99">
        <f>IF($C99="","",IFERROR(VLOOKUP($C99,Jun!$B:$Z,20,FALSE),0))</f>
        <v>0</v>
      </c>
      <c r="CB99" s="10">
        <f t="shared" si="70"/>
        <v>0</v>
      </c>
    </row>
    <row r="100" spans="1:80" x14ac:dyDescent="0.3">
      <c r="A100">
        <v>96</v>
      </c>
      <c r="B100" t="str">
        <f>IF(Namelist!A97="","",UPPER(Namelist!A97))</f>
        <v>HAIZUL ALI SERON</v>
      </c>
      <c r="C100" t="str">
        <f>IF(Namelist!B97="","",UPPER(Namelist!B97))</f>
        <v>NUSSTU\E0958266</v>
      </c>
      <c r="D100" s="6">
        <f t="shared" si="37"/>
        <v>0</v>
      </c>
      <c r="E100">
        <f t="shared" si="38"/>
        <v>0</v>
      </c>
      <c r="F100" s="11">
        <f t="shared" si="39"/>
        <v>0</v>
      </c>
      <c r="G100">
        <f t="shared" si="40"/>
        <v>0</v>
      </c>
      <c r="H100" s="11">
        <f t="shared" si="41"/>
        <v>0</v>
      </c>
      <c r="I100">
        <f t="shared" si="42"/>
        <v>1</v>
      </c>
      <c r="J100" s="10">
        <f t="shared" si="43"/>
        <v>1</v>
      </c>
      <c r="K100" s="6">
        <f>IF($C100="","",IFERROR(VLOOKUP($C100,Aug!$B:$Z,16,FALSE),0))</f>
        <v>0</v>
      </c>
      <c r="L100">
        <f>IF($C100="","",IFERROR(VLOOKUP($C100,Aug!$B:$Z,17,FALSE),0))</f>
        <v>0</v>
      </c>
      <c r="M100" s="11">
        <f t="shared" si="44"/>
        <v>0</v>
      </c>
      <c r="N100">
        <f>IF($C100="","",IFERROR(VLOOKUP($C100,Aug!$B:$Z,19,FALSE),0))</f>
        <v>0</v>
      </c>
      <c r="O100" s="11">
        <f t="shared" si="45"/>
        <v>0</v>
      </c>
      <c r="P100">
        <f>IF($C100="","",IFERROR(VLOOKUP($C100,Aug!$B:$Z,20,FALSE),0))</f>
        <v>0</v>
      </c>
      <c r="Q100" s="10">
        <f t="shared" si="46"/>
        <v>0</v>
      </c>
      <c r="R100" s="6">
        <f>IF($C100="","",IFERROR(VLOOKUP($C100,Sep!$B:$Z,16,FALSE),0))</f>
        <v>0</v>
      </c>
      <c r="S100">
        <f>IF($C100="","",IFERROR(VLOOKUP($C100,Sep!$B:$Z,17,FALSE),0))</f>
        <v>0</v>
      </c>
      <c r="T100" s="11">
        <f t="shared" si="47"/>
        <v>0</v>
      </c>
      <c r="U100">
        <f>IF($C100="","",IFERROR(VLOOKUP($C100,Sep!$B:$Z,19,FALSE),0))</f>
        <v>0</v>
      </c>
      <c r="V100" s="11">
        <f t="shared" si="48"/>
        <v>0</v>
      </c>
      <c r="W100">
        <f>IF($C100="","",IFERROR(VLOOKUP($C100,Sep!$B:$Z,20,FALSE),0))</f>
        <v>0</v>
      </c>
      <c r="X100" s="10">
        <f t="shared" si="49"/>
        <v>0</v>
      </c>
      <c r="Y100" s="6">
        <f>IF($C100="","",IFERROR(VLOOKUP($C100,'Oct &amp; Nov'!$B:$Z,16,FALSE),0))</f>
        <v>0</v>
      </c>
      <c r="Z100">
        <f>IF($C100="","",IFERROR(VLOOKUP($C100,'Oct &amp; Nov'!$B:$Z,17,FALSE),0))</f>
        <v>0</v>
      </c>
      <c r="AA100" s="11">
        <f t="shared" si="50"/>
        <v>0</v>
      </c>
      <c r="AB100">
        <f>IF($C100="","",IFERROR(VLOOKUP($C100,'Oct &amp; Nov'!$B:$Z,19,FALSE),0))</f>
        <v>0</v>
      </c>
      <c r="AC100" s="11">
        <f t="shared" si="51"/>
        <v>0</v>
      </c>
      <c r="AD100">
        <f>IF($C100="","",IFERROR(VLOOKUP($C100,'Oct &amp; Nov'!$B:$Z,20,FALSE),0))</f>
        <v>0</v>
      </c>
      <c r="AE100" s="10">
        <f t="shared" si="52"/>
        <v>0</v>
      </c>
      <c r="AJ100" s="11"/>
      <c r="AM100" s="6">
        <f>IF($C100="","",IFERROR(VLOOKUP($C100,Dec!$B:$Z,16,FALSE),0))</f>
        <v>0</v>
      </c>
      <c r="AN100">
        <f>IF($C100="","",IFERROR(VLOOKUP($C100,Dec!$B:$Z,17,FALSE),0))</f>
        <v>0</v>
      </c>
      <c r="AO100" s="11">
        <f t="shared" si="53"/>
        <v>0</v>
      </c>
      <c r="AP100">
        <f>IF($C100="","",IFERROR(VLOOKUP($C100,Dec!$B:$Z,19,FALSE),0))</f>
        <v>0</v>
      </c>
      <c r="AQ100" s="11">
        <f t="shared" si="54"/>
        <v>0</v>
      </c>
      <c r="AR100">
        <f>IF($C100="","",IFERROR(VLOOKUP($C100,Dec!$B:$Z,20,FALSE),0))</f>
        <v>0</v>
      </c>
      <c r="AS100" s="10">
        <f t="shared" si="55"/>
        <v>0</v>
      </c>
      <c r="AT100" s="6">
        <f>IF($C100="","",IFERROR(VLOOKUP($C100,Jan!$B:$Z,16,FALSE),0))</f>
        <v>0</v>
      </c>
      <c r="AU100">
        <f>IF($C100="","",IFERROR(VLOOKUP($C100,Jan!$B:$Z,17,FALSE),0))</f>
        <v>0</v>
      </c>
      <c r="AV100" s="11">
        <f t="shared" si="56"/>
        <v>0</v>
      </c>
      <c r="AW100">
        <f>IF($C100="","",IFERROR(VLOOKUP($C100,Jan!$B:$Z,19,FALSE),0))</f>
        <v>0</v>
      </c>
      <c r="AX100" s="11">
        <f t="shared" si="57"/>
        <v>0</v>
      </c>
      <c r="AY100">
        <f>IF($C100="","",IFERROR(VLOOKUP($C100,Jan!$B:$Z,20,FALSE),0))</f>
        <v>0</v>
      </c>
      <c r="AZ100" s="10">
        <f t="shared" si="58"/>
        <v>0</v>
      </c>
      <c r="BA100" s="6">
        <f>IF($C100="","",IFERROR(VLOOKUP($C100,Feb!$B:$Z,16,FALSE),0))</f>
        <v>0</v>
      </c>
      <c r="BB100">
        <f>IF($C100="","",IFERROR(VLOOKUP($C100,Feb!$B:$Z,17,FALSE),0))</f>
        <v>0</v>
      </c>
      <c r="BC100" s="11">
        <f t="shared" si="59"/>
        <v>0</v>
      </c>
      <c r="BD100">
        <f>IF($C100="","",IFERROR(VLOOKUP($C100,Feb!$B:$Z,19,FALSE),0))</f>
        <v>0</v>
      </c>
      <c r="BE100" s="11">
        <f t="shared" si="60"/>
        <v>0</v>
      </c>
      <c r="BF100">
        <f>IF($C100="","",IFERROR(VLOOKUP($C100,Feb!$B:$Z,20,FALSE),0))</f>
        <v>1</v>
      </c>
      <c r="BG100" s="10">
        <f t="shared" si="61"/>
        <v>1</v>
      </c>
      <c r="BH100" s="6">
        <f>IF($C100="","",IFERROR(VLOOKUP($C100,Mar!$B:$Z,16,FALSE),0))</f>
        <v>0</v>
      </c>
      <c r="BI100">
        <f>IF($C100="","",IFERROR(VLOOKUP($C100,Mar!$B:$Z,17,FALSE),0))</f>
        <v>0</v>
      </c>
      <c r="BJ100" s="11">
        <f t="shared" si="62"/>
        <v>0</v>
      </c>
      <c r="BK100">
        <f>IF($C100="","",IFERROR(VLOOKUP($C100,Mar!$B:$Z,19,FALSE),0))</f>
        <v>0</v>
      </c>
      <c r="BL100" s="11">
        <f t="shared" si="63"/>
        <v>0</v>
      </c>
      <c r="BM100">
        <f>IF($C100="","",IFERROR(VLOOKUP($C100,Mar!$B:$Z,20,FALSE),0))</f>
        <v>0</v>
      </c>
      <c r="BN100" s="10">
        <f t="shared" si="64"/>
        <v>0</v>
      </c>
      <c r="BO100" s="6">
        <f>IF($C100="","",IFERROR(VLOOKUP($C100,'Apr &amp; May'!$B:$Z,16,FALSE),0))</f>
        <v>0</v>
      </c>
      <c r="BP100">
        <f>IF($C100="","",IFERROR(VLOOKUP($C100,'Apr &amp; May'!$B:$Z,17,FALSE),0))</f>
        <v>0</v>
      </c>
      <c r="BQ100" s="11">
        <f t="shared" si="65"/>
        <v>0</v>
      </c>
      <c r="BR100">
        <f>IF($C100="","",IFERROR(VLOOKUP($C100,'Apr &amp; May'!$B:$Z,19,FALSE),0))</f>
        <v>0</v>
      </c>
      <c r="BS100" s="11">
        <f t="shared" si="66"/>
        <v>0</v>
      </c>
      <c r="BT100">
        <f>IF($C100="","",IFERROR(VLOOKUP($C100,'Apr &amp; May'!$B:$Z,20,FALSE),0))</f>
        <v>0</v>
      </c>
      <c r="BU100" s="10">
        <f t="shared" si="67"/>
        <v>0</v>
      </c>
      <c r="BV100" s="6">
        <f>IF($C100="","",IFERROR(VLOOKUP($C100,Jun!$B:$Z,16,FALSE),0))</f>
        <v>0</v>
      </c>
      <c r="BW100">
        <f>IF($C100="","",IFERROR(VLOOKUP($C100,Jun!$B:$Z,17,FALSE),0))</f>
        <v>0</v>
      </c>
      <c r="BX100" s="11">
        <f t="shared" si="68"/>
        <v>0</v>
      </c>
      <c r="BY100">
        <f>IF($C100="","",IFERROR(VLOOKUP($C100,Jun!$B:$Z,19,FALSE),0))</f>
        <v>0</v>
      </c>
      <c r="BZ100" s="11">
        <f t="shared" si="69"/>
        <v>0</v>
      </c>
      <c r="CA100">
        <f>IF($C100="","",IFERROR(VLOOKUP($C100,Jun!$B:$Z,20,FALSE),0))</f>
        <v>0</v>
      </c>
      <c r="CB100" s="10">
        <f t="shared" si="70"/>
        <v>0</v>
      </c>
    </row>
    <row r="101" spans="1:80" x14ac:dyDescent="0.3">
      <c r="A101">
        <v>97</v>
      </c>
      <c r="B101" t="str">
        <f>IF(Namelist!A98="","",UPPER(Namelist!A98))</f>
        <v>HANNA PYOERIAE</v>
      </c>
      <c r="C101" t="str">
        <f>IF(Namelist!B98="","",UPPER(Namelist!B98))</f>
        <v>NUSSTU\E1043318</v>
      </c>
      <c r="D101" s="6">
        <f t="shared" si="37"/>
        <v>7</v>
      </c>
      <c r="E101">
        <f t="shared" si="38"/>
        <v>0</v>
      </c>
      <c r="F101" s="11">
        <f t="shared" si="39"/>
        <v>7</v>
      </c>
      <c r="G101">
        <f t="shared" si="40"/>
        <v>0</v>
      </c>
      <c r="H101" s="11">
        <f t="shared" si="41"/>
        <v>7</v>
      </c>
      <c r="I101">
        <f t="shared" si="42"/>
        <v>0</v>
      </c>
      <c r="J101" s="10">
        <f t="shared" si="43"/>
        <v>7</v>
      </c>
      <c r="K101" s="6">
        <f>IF($C101="","",IFERROR(VLOOKUP($C101,Aug!$B:$Z,16,FALSE),0))</f>
        <v>0</v>
      </c>
      <c r="L101">
        <f>IF($C101="","",IFERROR(VLOOKUP($C101,Aug!$B:$Z,17,FALSE),0))</f>
        <v>0</v>
      </c>
      <c r="M101" s="11">
        <f t="shared" si="44"/>
        <v>0</v>
      </c>
      <c r="N101">
        <f>IF($C101="","",IFERROR(VLOOKUP($C101,Aug!$B:$Z,19,FALSE),0))</f>
        <v>0</v>
      </c>
      <c r="O101" s="11">
        <f t="shared" si="45"/>
        <v>0</v>
      </c>
      <c r="P101">
        <f>IF($C101="","",IFERROR(VLOOKUP($C101,Aug!$B:$Z,20,FALSE),0))</f>
        <v>0</v>
      </c>
      <c r="Q101" s="10">
        <f t="shared" si="46"/>
        <v>0</v>
      </c>
      <c r="R101" s="6">
        <f>IF($C101="","",IFERROR(VLOOKUP($C101,Sep!$B:$Z,16,FALSE),0))</f>
        <v>2</v>
      </c>
      <c r="S101">
        <f>IF($C101="","",IFERROR(VLOOKUP($C101,Sep!$B:$Z,17,FALSE),0))</f>
        <v>0</v>
      </c>
      <c r="T101" s="11">
        <f t="shared" si="47"/>
        <v>2</v>
      </c>
      <c r="U101">
        <f>IF($C101="","",IFERROR(VLOOKUP($C101,Sep!$B:$Z,19,FALSE),0))</f>
        <v>0</v>
      </c>
      <c r="V101" s="11">
        <f t="shared" si="48"/>
        <v>2</v>
      </c>
      <c r="W101">
        <f>IF($C101="","",IFERROR(VLOOKUP($C101,Sep!$B:$Z,20,FALSE),0))</f>
        <v>0</v>
      </c>
      <c r="X101" s="10">
        <f t="shared" si="49"/>
        <v>2</v>
      </c>
      <c r="Y101" s="6">
        <f>IF($C101="","",IFERROR(VLOOKUP($C101,'Oct &amp; Nov'!$B:$Z,16,FALSE),0))</f>
        <v>5</v>
      </c>
      <c r="Z101">
        <f>IF($C101="","",IFERROR(VLOOKUP($C101,'Oct &amp; Nov'!$B:$Z,17,FALSE),0))</f>
        <v>0</v>
      </c>
      <c r="AA101" s="11">
        <f t="shared" si="50"/>
        <v>5</v>
      </c>
      <c r="AB101">
        <f>IF($C101="","",IFERROR(VLOOKUP($C101,'Oct &amp; Nov'!$B:$Z,19,FALSE),0))</f>
        <v>0</v>
      </c>
      <c r="AC101" s="11">
        <f t="shared" si="51"/>
        <v>5</v>
      </c>
      <c r="AD101">
        <f>IF($C101="","",IFERROR(VLOOKUP($C101,'Oct &amp; Nov'!$B:$Z,20,FALSE),0))</f>
        <v>0</v>
      </c>
      <c r="AE101" s="10">
        <f t="shared" si="52"/>
        <v>5</v>
      </c>
      <c r="AJ101" s="11"/>
      <c r="AM101" s="6">
        <f>IF($C101="","",IFERROR(VLOOKUP($C101,Dec!$B:$Z,16,FALSE),0))</f>
        <v>0</v>
      </c>
      <c r="AN101">
        <f>IF($C101="","",IFERROR(VLOOKUP($C101,Dec!$B:$Z,17,FALSE),0))</f>
        <v>0</v>
      </c>
      <c r="AO101" s="11">
        <f t="shared" si="53"/>
        <v>0</v>
      </c>
      <c r="AP101">
        <f>IF($C101="","",IFERROR(VLOOKUP($C101,Dec!$B:$Z,19,FALSE),0))</f>
        <v>0</v>
      </c>
      <c r="AQ101" s="11">
        <f t="shared" si="54"/>
        <v>0</v>
      </c>
      <c r="AR101">
        <f>IF($C101="","",IFERROR(VLOOKUP($C101,Dec!$B:$Z,20,FALSE),0))</f>
        <v>0</v>
      </c>
      <c r="AS101" s="10">
        <f t="shared" si="55"/>
        <v>0</v>
      </c>
      <c r="AT101" s="6">
        <f>IF($C101="","",IFERROR(VLOOKUP($C101,Jan!$B:$Z,16,FALSE),0))</f>
        <v>0</v>
      </c>
      <c r="AU101">
        <f>IF($C101="","",IFERROR(VLOOKUP($C101,Jan!$B:$Z,17,FALSE),0))</f>
        <v>0</v>
      </c>
      <c r="AV101" s="11">
        <f t="shared" si="56"/>
        <v>0</v>
      </c>
      <c r="AW101">
        <f>IF($C101="","",IFERROR(VLOOKUP($C101,Jan!$B:$Z,19,FALSE),0))</f>
        <v>0</v>
      </c>
      <c r="AX101" s="11">
        <f t="shared" si="57"/>
        <v>0</v>
      </c>
      <c r="AY101">
        <f>IF($C101="","",IFERROR(VLOOKUP($C101,Jan!$B:$Z,20,FALSE),0))</f>
        <v>0</v>
      </c>
      <c r="AZ101" s="10">
        <f t="shared" si="58"/>
        <v>0</v>
      </c>
      <c r="BA101" s="6">
        <f>IF($C101="","",IFERROR(VLOOKUP($C101,Feb!$B:$Z,16,FALSE),0))</f>
        <v>0</v>
      </c>
      <c r="BB101">
        <f>IF($C101="","",IFERROR(VLOOKUP($C101,Feb!$B:$Z,17,FALSE),0))</f>
        <v>0</v>
      </c>
      <c r="BC101" s="11">
        <f t="shared" si="59"/>
        <v>0</v>
      </c>
      <c r="BD101">
        <f>IF($C101="","",IFERROR(VLOOKUP($C101,Feb!$B:$Z,19,FALSE),0))</f>
        <v>0</v>
      </c>
      <c r="BE101" s="11">
        <f t="shared" si="60"/>
        <v>0</v>
      </c>
      <c r="BF101">
        <f>IF($C101="","",IFERROR(VLOOKUP($C101,Feb!$B:$Z,20,FALSE),0))</f>
        <v>0</v>
      </c>
      <c r="BG101" s="10">
        <f t="shared" si="61"/>
        <v>0</v>
      </c>
      <c r="BH101" s="6">
        <f>IF($C101="","",IFERROR(VLOOKUP($C101,Mar!$B:$Z,16,FALSE),0))</f>
        <v>0</v>
      </c>
      <c r="BI101">
        <f>IF($C101="","",IFERROR(VLOOKUP($C101,Mar!$B:$Z,17,FALSE),0))</f>
        <v>0</v>
      </c>
      <c r="BJ101" s="11">
        <f t="shared" si="62"/>
        <v>0</v>
      </c>
      <c r="BK101">
        <f>IF($C101="","",IFERROR(VLOOKUP($C101,Mar!$B:$Z,19,FALSE),0))</f>
        <v>0</v>
      </c>
      <c r="BL101" s="11">
        <f t="shared" si="63"/>
        <v>0</v>
      </c>
      <c r="BM101">
        <f>IF($C101="","",IFERROR(VLOOKUP($C101,Mar!$B:$Z,20,FALSE),0))</f>
        <v>0</v>
      </c>
      <c r="BN101" s="10">
        <f t="shared" si="64"/>
        <v>0</v>
      </c>
      <c r="BO101" s="6">
        <f>IF($C101="","",IFERROR(VLOOKUP($C101,'Apr &amp; May'!$B:$Z,16,FALSE),0))</f>
        <v>0</v>
      </c>
      <c r="BP101">
        <f>IF($C101="","",IFERROR(VLOOKUP($C101,'Apr &amp; May'!$B:$Z,17,FALSE),0))</f>
        <v>0</v>
      </c>
      <c r="BQ101" s="11">
        <f t="shared" si="65"/>
        <v>0</v>
      </c>
      <c r="BR101">
        <f>IF($C101="","",IFERROR(VLOOKUP($C101,'Apr &amp; May'!$B:$Z,19,FALSE),0))</f>
        <v>0</v>
      </c>
      <c r="BS101" s="11">
        <f t="shared" si="66"/>
        <v>0</v>
      </c>
      <c r="BT101">
        <f>IF($C101="","",IFERROR(VLOOKUP($C101,'Apr &amp; May'!$B:$Z,20,FALSE),0))</f>
        <v>0</v>
      </c>
      <c r="BU101" s="10">
        <f t="shared" si="67"/>
        <v>0</v>
      </c>
      <c r="BV101" s="6">
        <f>IF($C101="","",IFERROR(VLOOKUP($C101,Jun!$B:$Z,16,FALSE),0))</f>
        <v>0</v>
      </c>
      <c r="BW101">
        <f>IF($C101="","",IFERROR(VLOOKUP($C101,Jun!$B:$Z,17,FALSE),0))</f>
        <v>0</v>
      </c>
      <c r="BX101" s="11">
        <f t="shared" si="68"/>
        <v>0</v>
      </c>
      <c r="BY101">
        <f>IF($C101="","",IFERROR(VLOOKUP($C101,Jun!$B:$Z,19,FALSE),0))</f>
        <v>0</v>
      </c>
      <c r="BZ101" s="11">
        <f t="shared" si="69"/>
        <v>0</v>
      </c>
      <c r="CA101">
        <f>IF($C101="","",IFERROR(VLOOKUP($C101,Jun!$B:$Z,20,FALSE),0))</f>
        <v>0</v>
      </c>
      <c r="CB101" s="10">
        <f t="shared" si="70"/>
        <v>0</v>
      </c>
    </row>
    <row r="102" spans="1:80" x14ac:dyDescent="0.3">
      <c r="A102">
        <v>98</v>
      </c>
      <c r="B102" t="str">
        <f>IF(Namelist!A99="","",UPPER(Namelist!A99))</f>
        <v>HANNAH CAROLINE SOLOMONRAJ</v>
      </c>
      <c r="C102" t="str">
        <f>IF(Namelist!B99="","",UPPER(Namelist!B99))</f>
        <v>NUSSTU\E0969869</v>
      </c>
      <c r="D102" s="6">
        <f t="shared" si="37"/>
        <v>9</v>
      </c>
      <c r="E102">
        <f t="shared" si="38"/>
        <v>0</v>
      </c>
      <c r="F102" s="11">
        <f t="shared" si="39"/>
        <v>9</v>
      </c>
      <c r="G102">
        <f t="shared" si="40"/>
        <v>0</v>
      </c>
      <c r="H102" s="11">
        <f t="shared" si="41"/>
        <v>9</v>
      </c>
      <c r="I102">
        <f t="shared" si="42"/>
        <v>1</v>
      </c>
      <c r="J102" s="10">
        <f t="shared" si="43"/>
        <v>10</v>
      </c>
      <c r="K102" s="6">
        <f>IF($C102="","",IFERROR(VLOOKUP($C102,Aug!$B:$Z,16,FALSE),0))</f>
        <v>0</v>
      </c>
      <c r="L102">
        <f>IF($C102="","",IFERROR(VLOOKUP($C102,Aug!$B:$Z,17,FALSE),0))</f>
        <v>0</v>
      </c>
      <c r="M102" s="11">
        <f t="shared" si="44"/>
        <v>0</v>
      </c>
      <c r="N102">
        <f>IF($C102="","",IFERROR(VLOOKUP($C102,Aug!$B:$Z,19,FALSE),0))</f>
        <v>0</v>
      </c>
      <c r="O102" s="11">
        <f t="shared" si="45"/>
        <v>0</v>
      </c>
      <c r="P102">
        <f>IF($C102="","",IFERROR(VLOOKUP($C102,Aug!$B:$Z,20,FALSE),0))</f>
        <v>0</v>
      </c>
      <c r="Q102" s="10">
        <f t="shared" si="46"/>
        <v>0</v>
      </c>
      <c r="R102" s="6">
        <f>IF($C102="","",IFERROR(VLOOKUP($C102,Sep!$B:$Z,16,FALSE),0))</f>
        <v>0</v>
      </c>
      <c r="S102">
        <f>IF($C102="","",IFERROR(VLOOKUP($C102,Sep!$B:$Z,17,FALSE),0))</f>
        <v>0</v>
      </c>
      <c r="T102" s="11">
        <f t="shared" si="47"/>
        <v>0</v>
      </c>
      <c r="U102">
        <f>IF($C102="","",IFERROR(VLOOKUP($C102,Sep!$B:$Z,19,FALSE),0))</f>
        <v>0</v>
      </c>
      <c r="V102" s="11">
        <f t="shared" si="48"/>
        <v>0</v>
      </c>
      <c r="W102">
        <f>IF($C102="","",IFERROR(VLOOKUP($C102,Sep!$B:$Z,20,FALSE),0))</f>
        <v>0</v>
      </c>
      <c r="X102" s="10">
        <f t="shared" si="49"/>
        <v>0</v>
      </c>
      <c r="Y102" s="6">
        <f>IF($C102="","",IFERROR(VLOOKUP($C102,'Oct &amp; Nov'!$B:$Z,16,FALSE),0))</f>
        <v>3</v>
      </c>
      <c r="Z102">
        <f>IF($C102="","",IFERROR(VLOOKUP($C102,'Oct &amp; Nov'!$B:$Z,17,FALSE),0))</f>
        <v>0</v>
      </c>
      <c r="AA102" s="11">
        <f t="shared" si="50"/>
        <v>3</v>
      </c>
      <c r="AB102">
        <f>IF($C102="","",IFERROR(VLOOKUP($C102,'Oct &amp; Nov'!$B:$Z,19,FALSE),0))</f>
        <v>0</v>
      </c>
      <c r="AC102" s="11">
        <f t="shared" si="51"/>
        <v>3</v>
      </c>
      <c r="AD102">
        <f>IF($C102="","",IFERROR(VLOOKUP($C102,'Oct &amp; Nov'!$B:$Z,20,FALSE),0))</f>
        <v>0</v>
      </c>
      <c r="AE102" s="10">
        <f t="shared" si="52"/>
        <v>3</v>
      </c>
      <c r="AJ102" s="11"/>
      <c r="AM102" s="6">
        <f>IF($C102="","",IFERROR(VLOOKUP($C102,Dec!$B:$Z,16,FALSE),0))</f>
        <v>0</v>
      </c>
      <c r="AN102">
        <f>IF($C102="","",IFERROR(VLOOKUP($C102,Dec!$B:$Z,17,FALSE),0))</f>
        <v>0</v>
      </c>
      <c r="AO102" s="11">
        <f t="shared" si="53"/>
        <v>0</v>
      </c>
      <c r="AP102">
        <f>IF($C102="","",IFERROR(VLOOKUP($C102,Dec!$B:$Z,19,FALSE),0))</f>
        <v>0</v>
      </c>
      <c r="AQ102" s="11">
        <f t="shared" si="54"/>
        <v>0</v>
      </c>
      <c r="AR102">
        <f>IF($C102="","",IFERROR(VLOOKUP($C102,Dec!$B:$Z,20,FALSE),0))</f>
        <v>0</v>
      </c>
      <c r="AS102" s="10">
        <f t="shared" si="55"/>
        <v>0</v>
      </c>
      <c r="AT102" s="6">
        <f>IF($C102="","",IFERROR(VLOOKUP($C102,Jan!$B:$Z,16,FALSE),0))</f>
        <v>2</v>
      </c>
      <c r="AU102">
        <f>IF($C102="","",IFERROR(VLOOKUP($C102,Jan!$B:$Z,17,FALSE),0))</f>
        <v>0</v>
      </c>
      <c r="AV102" s="11">
        <f t="shared" si="56"/>
        <v>2</v>
      </c>
      <c r="AW102">
        <f>IF($C102="","",IFERROR(VLOOKUP($C102,Jan!$B:$Z,19,FALSE),0))</f>
        <v>0</v>
      </c>
      <c r="AX102" s="11">
        <f t="shared" si="57"/>
        <v>2</v>
      </c>
      <c r="AY102">
        <f>IF($C102="","",IFERROR(VLOOKUP($C102,Jan!$B:$Z,20,FALSE),0))</f>
        <v>0</v>
      </c>
      <c r="AZ102" s="10">
        <f t="shared" si="58"/>
        <v>2</v>
      </c>
      <c r="BA102" s="6">
        <f>IF($C102="","",IFERROR(VLOOKUP($C102,Feb!$B:$Z,16,FALSE),0))</f>
        <v>0</v>
      </c>
      <c r="BB102">
        <f>IF($C102="","",IFERROR(VLOOKUP($C102,Feb!$B:$Z,17,FALSE),0))</f>
        <v>0</v>
      </c>
      <c r="BC102" s="11">
        <f t="shared" si="59"/>
        <v>0</v>
      </c>
      <c r="BD102">
        <f>IF($C102="","",IFERROR(VLOOKUP($C102,Feb!$B:$Z,19,FALSE),0))</f>
        <v>0</v>
      </c>
      <c r="BE102" s="11">
        <f t="shared" si="60"/>
        <v>0</v>
      </c>
      <c r="BF102">
        <f>IF($C102="","",IFERROR(VLOOKUP($C102,Feb!$B:$Z,20,FALSE),0))</f>
        <v>1</v>
      </c>
      <c r="BG102" s="10">
        <f t="shared" si="61"/>
        <v>1</v>
      </c>
      <c r="BH102" s="6">
        <f>IF($C102="","",IFERROR(VLOOKUP($C102,Mar!$B:$Z,16,FALSE),0))</f>
        <v>4</v>
      </c>
      <c r="BI102">
        <f>IF($C102="","",IFERROR(VLOOKUP($C102,Mar!$B:$Z,17,FALSE),0))</f>
        <v>0</v>
      </c>
      <c r="BJ102" s="11">
        <f t="shared" si="62"/>
        <v>4</v>
      </c>
      <c r="BK102">
        <f>IF($C102="","",IFERROR(VLOOKUP($C102,Mar!$B:$Z,19,FALSE),0))</f>
        <v>0</v>
      </c>
      <c r="BL102" s="11">
        <f t="shared" si="63"/>
        <v>4</v>
      </c>
      <c r="BM102">
        <f>IF($C102="","",IFERROR(VLOOKUP($C102,Mar!$B:$Z,20,FALSE),0))</f>
        <v>0</v>
      </c>
      <c r="BN102" s="10">
        <f t="shared" si="64"/>
        <v>4</v>
      </c>
      <c r="BO102" s="6">
        <f>IF($C102="","",IFERROR(VLOOKUP($C102,'Apr &amp; May'!$B:$Z,16,FALSE),0))</f>
        <v>0</v>
      </c>
      <c r="BP102">
        <f>IF($C102="","",IFERROR(VLOOKUP($C102,'Apr &amp; May'!$B:$Z,17,FALSE),0))</f>
        <v>0</v>
      </c>
      <c r="BQ102" s="11">
        <f t="shared" si="65"/>
        <v>0</v>
      </c>
      <c r="BR102">
        <f>IF($C102="","",IFERROR(VLOOKUP($C102,'Apr &amp; May'!$B:$Z,19,FALSE),0))</f>
        <v>0</v>
      </c>
      <c r="BS102" s="11">
        <f t="shared" si="66"/>
        <v>0</v>
      </c>
      <c r="BT102">
        <f>IF($C102="","",IFERROR(VLOOKUP($C102,'Apr &amp; May'!$B:$Z,20,FALSE),0))</f>
        <v>0</v>
      </c>
      <c r="BU102" s="10">
        <f t="shared" si="67"/>
        <v>0</v>
      </c>
      <c r="BV102" s="6">
        <f>IF($C102="","",IFERROR(VLOOKUP($C102,Jun!$B:$Z,16,FALSE),0))</f>
        <v>0</v>
      </c>
      <c r="BW102">
        <f>IF($C102="","",IFERROR(VLOOKUP($C102,Jun!$B:$Z,17,FALSE),0))</f>
        <v>0</v>
      </c>
      <c r="BX102" s="11">
        <f t="shared" si="68"/>
        <v>0</v>
      </c>
      <c r="BY102">
        <f>IF($C102="","",IFERROR(VLOOKUP($C102,Jun!$B:$Z,19,FALSE),0))</f>
        <v>0</v>
      </c>
      <c r="BZ102" s="11">
        <f t="shared" si="69"/>
        <v>0</v>
      </c>
      <c r="CA102">
        <f>IF($C102="","",IFERROR(VLOOKUP($C102,Jun!$B:$Z,20,FALSE),0))</f>
        <v>0</v>
      </c>
      <c r="CB102" s="10">
        <f t="shared" si="70"/>
        <v>0</v>
      </c>
    </row>
    <row r="103" spans="1:80" x14ac:dyDescent="0.3">
      <c r="A103">
        <v>99</v>
      </c>
      <c r="B103" t="str">
        <f>IF(Namelist!A100="","",UPPER(Namelist!A100))</f>
        <v>HAO JIE, JEREMY TEO</v>
      </c>
      <c r="C103" t="str">
        <f>IF(Namelist!B100="","",UPPER(Namelist!B100))</f>
        <v>NUSSTU\E0415736</v>
      </c>
      <c r="D103" s="6">
        <f t="shared" si="37"/>
        <v>1</v>
      </c>
      <c r="E103">
        <f t="shared" si="38"/>
        <v>0</v>
      </c>
      <c r="F103" s="11">
        <f t="shared" si="39"/>
        <v>1</v>
      </c>
      <c r="G103">
        <f t="shared" si="40"/>
        <v>2</v>
      </c>
      <c r="H103" s="11">
        <f t="shared" si="41"/>
        <v>3</v>
      </c>
      <c r="I103">
        <f t="shared" si="42"/>
        <v>2</v>
      </c>
      <c r="J103" s="10">
        <f t="shared" si="43"/>
        <v>5</v>
      </c>
      <c r="K103" s="6">
        <f>IF($C103="","",IFERROR(VLOOKUP($C103,Aug!$B:$Z,16,FALSE),0))</f>
        <v>0</v>
      </c>
      <c r="L103">
        <f>IF($C103="","",IFERROR(VLOOKUP($C103,Aug!$B:$Z,17,FALSE),0))</f>
        <v>0</v>
      </c>
      <c r="M103" s="11">
        <f t="shared" si="44"/>
        <v>0</v>
      </c>
      <c r="N103">
        <f>IF($C103="","",IFERROR(VLOOKUP($C103,Aug!$B:$Z,19,FALSE),0))</f>
        <v>0</v>
      </c>
      <c r="O103" s="11">
        <f t="shared" si="45"/>
        <v>0</v>
      </c>
      <c r="P103">
        <f>IF($C103="","",IFERROR(VLOOKUP($C103,Aug!$B:$Z,20,FALSE),0))</f>
        <v>0</v>
      </c>
      <c r="Q103" s="10">
        <f t="shared" si="46"/>
        <v>0</v>
      </c>
      <c r="R103" s="6">
        <f>IF($C103="","",IFERROR(VLOOKUP($C103,Sep!$B:$Z,16,FALSE),0))</f>
        <v>0</v>
      </c>
      <c r="S103">
        <f>IF($C103="","",IFERROR(VLOOKUP($C103,Sep!$B:$Z,17,FALSE),0))</f>
        <v>0</v>
      </c>
      <c r="T103" s="11">
        <f t="shared" si="47"/>
        <v>0</v>
      </c>
      <c r="U103">
        <f>IF($C103="","",IFERROR(VLOOKUP($C103,Sep!$B:$Z,19,FALSE),0))</f>
        <v>0</v>
      </c>
      <c r="V103" s="11">
        <f t="shared" si="48"/>
        <v>0</v>
      </c>
      <c r="W103">
        <f>IF($C103="","",IFERROR(VLOOKUP($C103,Sep!$B:$Z,20,FALSE),0))</f>
        <v>0</v>
      </c>
      <c r="X103" s="10">
        <f t="shared" si="49"/>
        <v>0</v>
      </c>
      <c r="Y103" s="6">
        <f>IF($C103="","",IFERROR(VLOOKUP($C103,'Oct &amp; Nov'!$B:$Z,16,FALSE),0))</f>
        <v>1</v>
      </c>
      <c r="Z103">
        <f>IF($C103="","",IFERROR(VLOOKUP($C103,'Oct &amp; Nov'!$B:$Z,17,FALSE),0))</f>
        <v>0</v>
      </c>
      <c r="AA103" s="11">
        <f t="shared" si="50"/>
        <v>1</v>
      </c>
      <c r="AB103">
        <f>IF($C103="","",IFERROR(VLOOKUP($C103,'Oct &amp; Nov'!$B:$Z,19,FALSE),0))</f>
        <v>1</v>
      </c>
      <c r="AC103" s="11">
        <f t="shared" si="51"/>
        <v>2</v>
      </c>
      <c r="AD103">
        <f>IF($C103="","",IFERROR(VLOOKUP($C103,'Oct &amp; Nov'!$B:$Z,20,FALSE),0))</f>
        <v>1</v>
      </c>
      <c r="AE103" s="10">
        <f t="shared" si="52"/>
        <v>3</v>
      </c>
      <c r="AJ103" s="11"/>
      <c r="AM103" s="6">
        <f>IF($C103="","",IFERROR(VLOOKUP($C103,Dec!$B:$Z,16,FALSE),0))</f>
        <v>0</v>
      </c>
      <c r="AN103">
        <f>IF($C103="","",IFERROR(VLOOKUP($C103,Dec!$B:$Z,17,FALSE),0))</f>
        <v>0</v>
      </c>
      <c r="AO103" s="11">
        <f t="shared" si="53"/>
        <v>0</v>
      </c>
      <c r="AP103">
        <f>IF($C103="","",IFERROR(VLOOKUP($C103,Dec!$B:$Z,19,FALSE),0))</f>
        <v>0</v>
      </c>
      <c r="AQ103" s="11">
        <f t="shared" si="54"/>
        <v>0</v>
      </c>
      <c r="AR103">
        <f>IF($C103="","",IFERROR(VLOOKUP($C103,Dec!$B:$Z,20,FALSE),0))</f>
        <v>0</v>
      </c>
      <c r="AS103" s="10">
        <f t="shared" si="55"/>
        <v>0</v>
      </c>
      <c r="AT103" s="6">
        <f>IF($C103="","",IFERROR(VLOOKUP($C103,Jan!$B:$Z,16,FALSE),0))</f>
        <v>0</v>
      </c>
      <c r="AU103">
        <f>IF($C103="","",IFERROR(VLOOKUP($C103,Jan!$B:$Z,17,FALSE),0))</f>
        <v>0</v>
      </c>
      <c r="AV103" s="11">
        <f t="shared" si="56"/>
        <v>0</v>
      </c>
      <c r="AW103">
        <f>IF($C103="","",IFERROR(VLOOKUP($C103,Jan!$B:$Z,19,FALSE),0))</f>
        <v>0</v>
      </c>
      <c r="AX103" s="11">
        <f t="shared" si="57"/>
        <v>0</v>
      </c>
      <c r="AY103">
        <f>IF($C103="","",IFERROR(VLOOKUP($C103,Jan!$B:$Z,20,FALSE),0))</f>
        <v>0</v>
      </c>
      <c r="AZ103" s="10">
        <f t="shared" si="58"/>
        <v>0</v>
      </c>
      <c r="BA103" s="6">
        <f>IF($C103="","",IFERROR(VLOOKUP($C103,Feb!$B:$Z,16,FALSE),0))</f>
        <v>0</v>
      </c>
      <c r="BB103">
        <f>IF($C103="","",IFERROR(VLOOKUP($C103,Feb!$B:$Z,17,FALSE),0))</f>
        <v>0</v>
      </c>
      <c r="BC103" s="11">
        <f t="shared" si="59"/>
        <v>0</v>
      </c>
      <c r="BD103">
        <f>IF($C103="","",IFERROR(VLOOKUP($C103,Feb!$B:$Z,19,FALSE),0))</f>
        <v>1</v>
      </c>
      <c r="BE103" s="11">
        <f t="shared" si="60"/>
        <v>1</v>
      </c>
      <c r="BF103">
        <f>IF($C103="","",IFERROR(VLOOKUP($C103,Feb!$B:$Z,20,FALSE),0))</f>
        <v>1</v>
      </c>
      <c r="BG103" s="10">
        <f t="shared" si="61"/>
        <v>2</v>
      </c>
      <c r="BH103" s="6">
        <f>IF($C103="","",IFERROR(VLOOKUP($C103,Mar!$B:$Z,16,FALSE),0))</f>
        <v>0</v>
      </c>
      <c r="BI103">
        <f>IF($C103="","",IFERROR(VLOOKUP($C103,Mar!$B:$Z,17,FALSE),0))</f>
        <v>0</v>
      </c>
      <c r="BJ103" s="11">
        <f t="shared" si="62"/>
        <v>0</v>
      </c>
      <c r="BK103">
        <f>IF($C103="","",IFERROR(VLOOKUP($C103,Mar!$B:$Z,19,FALSE),0))</f>
        <v>0</v>
      </c>
      <c r="BL103" s="11">
        <f t="shared" si="63"/>
        <v>0</v>
      </c>
      <c r="BM103">
        <f>IF($C103="","",IFERROR(VLOOKUP($C103,Mar!$B:$Z,20,FALSE),0))</f>
        <v>0</v>
      </c>
      <c r="BN103" s="10">
        <f t="shared" si="64"/>
        <v>0</v>
      </c>
      <c r="BO103" s="6">
        <f>IF($C103="","",IFERROR(VLOOKUP($C103,'Apr &amp; May'!$B:$Z,16,FALSE),0))</f>
        <v>0</v>
      </c>
      <c r="BP103">
        <f>IF($C103="","",IFERROR(VLOOKUP($C103,'Apr &amp; May'!$B:$Z,17,FALSE),0))</f>
        <v>0</v>
      </c>
      <c r="BQ103" s="11">
        <f t="shared" si="65"/>
        <v>0</v>
      </c>
      <c r="BR103">
        <f>IF($C103="","",IFERROR(VLOOKUP($C103,'Apr &amp; May'!$B:$Z,19,FALSE),0))</f>
        <v>0</v>
      </c>
      <c r="BS103" s="11">
        <f t="shared" si="66"/>
        <v>0</v>
      </c>
      <c r="BT103">
        <f>IF($C103="","",IFERROR(VLOOKUP($C103,'Apr &amp; May'!$B:$Z,20,FALSE),0))</f>
        <v>0</v>
      </c>
      <c r="BU103" s="10">
        <f t="shared" si="67"/>
        <v>0</v>
      </c>
      <c r="BV103" s="6">
        <f>IF($C103="","",IFERROR(VLOOKUP($C103,Jun!$B:$Z,16,FALSE),0))</f>
        <v>0</v>
      </c>
      <c r="BW103">
        <f>IF($C103="","",IFERROR(VLOOKUP($C103,Jun!$B:$Z,17,FALSE),0))</f>
        <v>0</v>
      </c>
      <c r="BX103" s="11">
        <f t="shared" si="68"/>
        <v>0</v>
      </c>
      <c r="BY103">
        <f>IF($C103="","",IFERROR(VLOOKUP($C103,Jun!$B:$Z,19,FALSE),0))</f>
        <v>0</v>
      </c>
      <c r="BZ103" s="11">
        <f t="shared" si="69"/>
        <v>0</v>
      </c>
      <c r="CA103">
        <f>IF($C103="","",IFERROR(VLOOKUP($C103,Jun!$B:$Z,20,FALSE),0))</f>
        <v>0</v>
      </c>
      <c r="CB103" s="10">
        <f t="shared" si="70"/>
        <v>0</v>
      </c>
    </row>
    <row r="104" spans="1:80" x14ac:dyDescent="0.3">
      <c r="A104">
        <v>100</v>
      </c>
      <c r="B104" t="str">
        <f>IF(Namelist!A101="","",UPPER(Namelist!A101))</f>
        <v>HAO YANG NG</v>
      </c>
      <c r="C104" t="str">
        <f>IF(Namelist!B101="","",UPPER(Namelist!B101))</f>
        <v>NUSSTU\E0958053</v>
      </c>
      <c r="D104" s="6">
        <f t="shared" si="37"/>
        <v>0</v>
      </c>
      <c r="E104">
        <f t="shared" si="38"/>
        <v>0</v>
      </c>
      <c r="F104" s="11">
        <f t="shared" si="39"/>
        <v>0</v>
      </c>
      <c r="G104">
        <f t="shared" si="40"/>
        <v>0</v>
      </c>
      <c r="H104" s="11">
        <f t="shared" si="41"/>
        <v>0</v>
      </c>
      <c r="I104">
        <f t="shared" si="42"/>
        <v>0</v>
      </c>
      <c r="J104" s="10">
        <f t="shared" si="43"/>
        <v>0</v>
      </c>
      <c r="K104" s="6">
        <f>IF($C104="","",IFERROR(VLOOKUP($C104,Aug!$B:$Z,16,FALSE),0))</f>
        <v>0</v>
      </c>
      <c r="L104">
        <f>IF($C104="","",IFERROR(VLOOKUP($C104,Aug!$B:$Z,17,FALSE),0))</f>
        <v>0</v>
      </c>
      <c r="M104" s="11">
        <f t="shared" si="44"/>
        <v>0</v>
      </c>
      <c r="N104">
        <f>IF($C104="","",IFERROR(VLOOKUP($C104,Aug!$B:$Z,19,FALSE),0))</f>
        <v>0</v>
      </c>
      <c r="O104" s="11">
        <f t="shared" si="45"/>
        <v>0</v>
      </c>
      <c r="P104">
        <f>IF($C104="","",IFERROR(VLOOKUP($C104,Aug!$B:$Z,20,FALSE),0))</f>
        <v>0</v>
      </c>
      <c r="Q104" s="10">
        <f t="shared" si="46"/>
        <v>0</v>
      </c>
      <c r="R104" s="6">
        <f>IF($C104="","",IFERROR(VLOOKUP($C104,Sep!$B:$Z,16,FALSE),0))</f>
        <v>0</v>
      </c>
      <c r="S104">
        <f>IF($C104="","",IFERROR(VLOOKUP($C104,Sep!$B:$Z,17,FALSE),0))</f>
        <v>0</v>
      </c>
      <c r="T104" s="11">
        <f t="shared" si="47"/>
        <v>0</v>
      </c>
      <c r="U104">
        <f>IF($C104="","",IFERROR(VLOOKUP($C104,Sep!$B:$Z,19,FALSE),0))</f>
        <v>0</v>
      </c>
      <c r="V104" s="11">
        <f t="shared" si="48"/>
        <v>0</v>
      </c>
      <c r="W104">
        <f>IF($C104="","",IFERROR(VLOOKUP($C104,Sep!$B:$Z,20,FALSE),0))</f>
        <v>0</v>
      </c>
      <c r="X104" s="10">
        <f t="shared" si="49"/>
        <v>0</v>
      </c>
      <c r="Y104" s="6">
        <f>IF($C104="","",IFERROR(VLOOKUP($C104,'Oct &amp; Nov'!$B:$Z,16,FALSE),0))</f>
        <v>0</v>
      </c>
      <c r="Z104">
        <f>IF($C104="","",IFERROR(VLOOKUP($C104,'Oct &amp; Nov'!$B:$Z,17,FALSE),0))</f>
        <v>0</v>
      </c>
      <c r="AA104" s="11">
        <f t="shared" si="50"/>
        <v>0</v>
      </c>
      <c r="AB104">
        <f>IF($C104="","",IFERROR(VLOOKUP($C104,'Oct &amp; Nov'!$B:$Z,19,FALSE),0))</f>
        <v>0</v>
      </c>
      <c r="AC104" s="11">
        <f t="shared" si="51"/>
        <v>0</v>
      </c>
      <c r="AD104">
        <f>IF($C104="","",IFERROR(VLOOKUP($C104,'Oct &amp; Nov'!$B:$Z,20,FALSE),0))</f>
        <v>0</v>
      </c>
      <c r="AE104" s="10">
        <f t="shared" si="52"/>
        <v>0</v>
      </c>
      <c r="AJ104" s="11"/>
      <c r="AM104" s="6">
        <f>IF($C104="","",IFERROR(VLOOKUP($C104,Dec!$B:$Z,16,FALSE),0))</f>
        <v>0</v>
      </c>
      <c r="AN104">
        <f>IF($C104="","",IFERROR(VLOOKUP($C104,Dec!$B:$Z,17,FALSE),0))</f>
        <v>0</v>
      </c>
      <c r="AO104" s="11">
        <f t="shared" si="53"/>
        <v>0</v>
      </c>
      <c r="AP104">
        <f>IF($C104="","",IFERROR(VLOOKUP($C104,Dec!$B:$Z,19,FALSE),0))</f>
        <v>0</v>
      </c>
      <c r="AQ104" s="11">
        <f t="shared" si="54"/>
        <v>0</v>
      </c>
      <c r="AR104">
        <f>IF($C104="","",IFERROR(VLOOKUP($C104,Dec!$B:$Z,20,FALSE),0))</f>
        <v>0</v>
      </c>
      <c r="AS104" s="10">
        <f t="shared" si="55"/>
        <v>0</v>
      </c>
      <c r="AT104" s="6">
        <f>IF($C104="","",IFERROR(VLOOKUP($C104,Jan!$B:$Z,16,FALSE),0))</f>
        <v>0</v>
      </c>
      <c r="AU104">
        <f>IF($C104="","",IFERROR(VLOOKUP($C104,Jan!$B:$Z,17,FALSE),0))</f>
        <v>0</v>
      </c>
      <c r="AV104" s="11">
        <f t="shared" si="56"/>
        <v>0</v>
      </c>
      <c r="AW104">
        <f>IF($C104="","",IFERROR(VLOOKUP($C104,Jan!$B:$Z,19,FALSE),0))</f>
        <v>0</v>
      </c>
      <c r="AX104" s="11">
        <f t="shared" si="57"/>
        <v>0</v>
      </c>
      <c r="AY104">
        <f>IF($C104="","",IFERROR(VLOOKUP($C104,Jan!$B:$Z,20,FALSE),0))</f>
        <v>0</v>
      </c>
      <c r="AZ104" s="10">
        <f t="shared" si="58"/>
        <v>0</v>
      </c>
      <c r="BA104" s="6">
        <f>IF($C104="","",IFERROR(VLOOKUP($C104,Feb!$B:$Z,16,FALSE),0))</f>
        <v>0</v>
      </c>
      <c r="BB104">
        <f>IF($C104="","",IFERROR(VLOOKUP($C104,Feb!$B:$Z,17,FALSE),0))</f>
        <v>0</v>
      </c>
      <c r="BC104" s="11">
        <f t="shared" si="59"/>
        <v>0</v>
      </c>
      <c r="BD104">
        <f>IF($C104="","",IFERROR(VLOOKUP($C104,Feb!$B:$Z,19,FALSE),0))</f>
        <v>0</v>
      </c>
      <c r="BE104" s="11">
        <f t="shared" si="60"/>
        <v>0</v>
      </c>
      <c r="BF104">
        <f>IF($C104="","",IFERROR(VLOOKUP($C104,Feb!$B:$Z,20,FALSE),0))</f>
        <v>0</v>
      </c>
      <c r="BG104" s="10">
        <f t="shared" si="61"/>
        <v>0</v>
      </c>
      <c r="BH104" s="6">
        <f>IF($C104="","",IFERROR(VLOOKUP($C104,Mar!$B:$Z,16,FALSE),0))</f>
        <v>0</v>
      </c>
      <c r="BI104">
        <f>IF($C104="","",IFERROR(VLOOKUP($C104,Mar!$B:$Z,17,FALSE),0))</f>
        <v>0</v>
      </c>
      <c r="BJ104" s="11">
        <f t="shared" si="62"/>
        <v>0</v>
      </c>
      <c r="BK104">
        <f>IF($C104="","",IFERROR(VLOOKUP($C104,Mar!$B:$Z,19,FALSE),0))</f>
        <v>0</v>
      </c>
      <c r="BL104" s="11">
        <f t="shared" si="63"/>
        <v>0</v>
      </c>
      <c r="BM104">
        <f>IF($C104="","",IFERROR(VLOOKUP($C104,Mar!$B:$Z,20,FALSE),0))</f>
        <v>0</v>
      </c>
      <c r="BN104" s="10">
        <f t="shared" si="64"/>
        <v>0</v>
      </c>
      <c r="BO104" s="6">
        <f>IF($C104="","",IFERROR(VLOOKUP($C104,'Apr &amp; May'!$B:$Z,16,FALSE),0))</f>
        <v>0</v>
      </c>
      <c r="BP104">
        <f>IF($C104="","",IFERROR(VLOOKUP($C104,'Apr &amp; May'!$B:$Z,17,FALSE),0))</f>
        <v>0</v>
      </c>
      <c r="BQ104" s="11">
        <f t="shared" si="65"/>
        <v>0</v>
      </c>
      <c r="BR104">
        <f>IF($C104="","",IFERROR(VLOOKUP($C104,'Apr &amp; May'!$B:$Z,19,FALSE),0))</f>
        <v>0</v>
      </c>
      <c r="BS104" s="11">
        <f t="shared" si="66"/>
        <v>0</v>
      </c>
      <c r="BT104">
        <f>IF($C104="","",IFERROR(VLOOKUP($C104,'Apr &amp; May'!$B:$Z,20,FALSE),0))</f>
        <v>0</v>
      </c>
      <c r="BU104" s="10">
        <f t="shared" si="67"/>
        <v>0</v>
      </c>
      <c r="BV104" s="6">
        <f>IF($C104="","",IFERROR(VLOOKUP($C104,Jun!$B:$Z,16,FALSE),0))</f>
        <v>0</v>
      </c>
      <c r="BW104">
        <f>IF($C104="","",IFERROR(VLOOKUP($C104,Jun!$B:$Z,17,FALSE),0))</f>
        <v>0</v>
      </c>
      <c r="BX104" s="11">
        <f t="shared" si="68"/>
        <v>0</v>
      </c>
      <c r="BY104">
        <f>IF($C104="","",IFERROR(VLOOKUP($C104,Jun!$B:$Z,19,FALSE),0))</f>
        <v>0</v>
      </c>
      <c r="BZ104" s="11">
        <f t="shared" si="69"/>
        <v>0</v>
      </c>
      <c r="CA104">
        <f>IF($C104="","",IFERROR(VLOOKUP($C104,Jun!$B:$Z,20,FALSE),0))</f>
        <v>0</v>
      </c>
      <c r="CB104" s="10">
        <f t="shared" si="70"/>
        <v>0</v>
      </c>
    </row>
    <row r="105" spans="1:80" x14ac:dyDescent="0.3">
      <c r="A105">
        <v>101</v>
      </c>
      <c r="B105" t="str">
        <f>IF(Namelist!A102="","",UPPER(Namelist!A102))</f>
        <v>HAOWEI NEO</v>
      </c>
      <c r="C105" t="str">
        <f>IF(Namelist!B102="","",UPPER(Namelist!B102))</f>
        <v>NUSSTU\E1032495</v>
      </c>
      <c r="D105" s="6">
        <f t="shared" si="37"/>
        <v>1</v>
      </c>
      <c r="E105">
        <f t="shared" si="38"/>
        <v>0</v>
      </c>
      <c r="F105" s="11">
        <f t="shared" si="39"/>
        <v>1</v>
      </c>
      <c r="G105">
        <f t="shared" si="40"/>
        <v>0</v>
      </c>
      <c r="H105" s="11">
        <f t="shared" si="41"/>
        <v>1</v>
      </c>
      <c r="I105">
        <f t="shared" si="42"/>
        <v>1</v>
      </c>
      <c r="J105" s="10">
        <f t="shared" si="43"/>
        <v>2</v>
      </c>
      <c r="K105" s="6">
        <f>IF($C105="","",IFERROR(VLOOKUP($C105,Aug!$B:$Z,16,FALSE),0))</f>
        <v>0</v>
      </c>
      <c r="L105">
        <f>IF($C105="","",IFERROR(VLOOKUP($C105,Aug!$B:$Z,17,FALSE),0))</f>
        <v>0</v>
      </c>
      <c r="M105" s="11">
        <f t="shared" si="44"/>
        <v>0</v>
      </c>
      <c r="N105">
        <f>IF($C105="","",IFERROR(VLOOKUP($C105,Aug!$B:$Z,19,FALSE),0))</f>
        <v>0</v>
      </c>
      <c r="O105" s="11">
        <f t="shared" si="45"/>
        <v>0</v>
      </c>
      <c r="P105">
        <f>IF($C105="","",IFERROR(VLOOKUP($C105,Aug!$B:$Z,20,FALSE),0))</f>
        <v>0</v>
      </c>
      <c r="Q105" s="10">
        <f t="shared" si="46"/>
        <v>0</v>
      </c>
      <c r="R105" s="6">
        <f>IF($C105="","",IFERROR(VLOOKUP($C105,Sep!$B:$Z,16,FALSE),0))</f>
        <v>1</v>
      </c>
      <c r="S105">
        <f>IF($C105="","",IFERROR(VLOOKUP($C105,Sep!$B:$Z,17,FALSE),0))</f>
        <v>0</v>
      </c>
      <c r="T105" s="11">
        <f t="shared" si="47"/>
        <v>1</v>
      </c>
      <c r="U105">
        <f>IF($C105="","",IFERROR(VLOOKUP($C105,Sep!$B:$Z,19,FALSE),0))</f>
        <v>0</v>
      </c>
      <c r="V105" s="11">
        <f t="shared" si="48"/>
        <v>1</v>
      </c>
      <c r="W105">
        <f>IF($C105="","",IFERROR(VLOOKUP($C105,Sep!$B:$Z,20,FALSE),0))</f>
        <v>1</v>
      </c>
      <c r="X105" s="10">
        <f t="shared" si="49"/>
        <v>2</v>
      </c>
      <c r="Y105" s="6">
        <f>IF($C105="","",IFERROR(VLOOKUP($C105,'Oct &amp; Nov'!$B:$Z,16,FALSE),0))</f>
        <v>0</v>
      </c>
      <c r="Z105">
        <f>IF($C105="","",IFERROR(VLOOKUP($C105,'Oct &amp; Nov'!$B:$Z,17,FALSE),0))</f>
        <v>0</v>
      </c>
      <c r="AA105" s="11">
        <f t="shared" si="50"/>
        <v>0</v>
      </c>
      <c r="AB105">
        <f>IF($C105="","",IFERROR(VLOOKUP($C105,'Oct &amp; Nov'!$B:$Z,19,FALSE),0))</f>
        <v>0</v>
      </c>
      <c r="AC105" s="11">
        <f t="shared" si="51"/>
        <v>0</v>
      </c>
      <c r="AD105">
        <f>IF($C105="","",IFERROR(VLOOKUP($C105,'Oct &amp; Nov'!$B:$Z,20,FALSE),0))</f>
        <v>0</v>
      </c>
      <c r="AE105" s="10">
        <f t="shared" si="52"/>
        <v>0</v>
      </c>
      <c r="AJ105" s="11"/>
      <c r="AM105" s="6">
        <f>IF($C105="","",IFERROR(VLOOKUP($C105,Dec!$B:$Z,16,FALSE),0))</f>
        <v>0</v>
      </c>
      <c r="AN105">
        <f>IF($C105="","",IFERROR(VLOOKUP($C105,Dec!$B:$Z,17,FALSE),0))</f>
        <v>0</v>
      </c>
      <c r="AO105" s="11">
        <f t="shared" si="53"/>
        <v>0</v>
      </c>
      <c r="AP105">
        <f>IF($C105="","",IFERROR(VLOOKUP($C105,Dec!$B:$Z,19,FALSE),0))</f>
        <v>0</v>
      </c>
      <c r="AQ105" s="11">
        <f t="shared" si="54"/>
        <v>0</v>
      </c>
      <c r="AR105">
        <f>IF($C105="","",IFERROR(VLOOKUP($C105,Dec!$B:$Z,20,FALSE),0))</f>
        <v>0</v>
      </c>
      <c r="AS105" s="10">
        <f t="shared" si="55"/>
        <v>0</v>
      </c>
      <c r="AT105" s="6">
        <f>IF($C105="","",IFERROR(VLOOKUP($C105,Jan!$B:$Z,16,FALSE),0))</f>
        <v>0</v>
      </c>
      <c r="AU105">
        <f>IF($C105="","",IFERROR(VLOOKUP($C105,Jan!$B:$Z,17,FALSE),0))</f>
        <v>0</v>
      </c>
      <c r="AV105" s="11">
        <f t="shared" si="56"/>
        <v>0</v>
      </c>
      <c r="AW105">
        <f>IF($C105="","",IFERROR(VLOOKUP($C105,Jan!$B:$Z,19,FALSE),0))</f>
        <v>0</v>
      </c>
      <c r="AX105" s="11">
        <f t="shared" si="57"/>
        <v>0</v>
      </c>
      <c r="AY105">
        <f>IF($C105="","",IFERROR(VLOOKUP($C105,Jan!$B:$Z,20,FALSE),0))</f>
        <v>0</v>
      </c>
      <c r="AZ105" s="10">
        <f t="shared" si="58"/>
        <v>0</v>
      </c>
      <c r="BA105" s="6">
        <f>IF($C105="","",IFERROR(VLOOKUP($C105,Feb!$B:$Z,16,FALSE),0))</f>
        <v>0</v>
      </c>
      <c r="BB105">
        <f>IF($C105="","",IFERROR(VLOOKUP($C105,Feb!$B:$Z,17,FALSE),0))</f>
        <v>0</v>
      </c>
      <c r="BC105" s="11">
        <f t="shared" si="59"/>
        <v>0</v>
      </c>
      <c r="BD105">
        <f>IF($C105="","",IFERROR(VLOOKUP($C105,Feb!$B:$Z,19,FALSE),0))</f>
        <v>0</v>
      </c>
      <c r="BE105" s="11">
        <f t="shared" si="60"/>
        <v>0</v>
      </c>
      <c r="BF105">
        <f>IF($C105="","",IFERROR(VLOOKUP($C105,Feb!$B:$Z,20,FALSE),0))</f>
        <v>0</v>
      </c>
      <c r="BG105" s="10">
        <f t="shared" si="61"/>
        <v>0</v>
      </c>
      <c r="BH105" s="6">
        <f>IF($C105="","",IFERROR(VLOOKUP($C105,Mar!$B:$Z,16,FALSE),0))</f>
        <v>0</v>
      </c>
      <c r="BI105">
        <f>IF($C105="","",IFERROR(VLOOKUP($C105,Mar!$B:$Z,17,FALSE),0))</f>
        <v>0</v>
      </c>
      <c r="BJ105" s="11">
        <f t="shared" si="62"/>
        <v>0</v>
      </c>
      <c r="BK105">
        <f>IF($C105="","",IFERROR(VLOOKUP($C105,Mar!$B:$Z,19,FALSE),0))</f>
        <v>0</v>
      </c>
      <c r="BL105" s="11">
        <f t="shared" si="63"/>
        <v>0</v>
      </c>
      <c r="BM105">
        <f>IF($C105="","",IFERROR(VLOOKUP($C105,Mar!$B:$Z,20,FALSE),0))</f>
        <v>0</v>
      </c>
      <c r="BN105" s="10">
        <f t="shared" si="64"/>
        <v>0</v>
      </c>
      <c r="BO105" s="6">
        <f>IF($C105="","",IFERROR(VLOOKUP($C105,'Apr &amp; May'!$B:$Z,16,FALSE),0))</f>
        <v>0</v>
      </c>
      <c r="BP105">
        <f>IF($C105="","",IFERROR(VLOOKUP($C105,'Apr &amp; May'!$B:$Z,17,FALSE),0))</f>
        <v>0</v>
      </c>
      <c r="BQ105" s="11">
        <f t="shared" si="65"/>
        <v>0</v>
      </c>
      <c r="BR105">
        <f>IF($C105="","",IFERROR(VLOOKUP($C105,'Apr &amp; May'!$B:$Z,19,FALSE),0))</f>
        <v>0</v>
      </c>
      <c r="BS105" s="11">
        <f t="shared" si="66"/>
        <v>0</v>
      </c>
      <c r="BT105">
        <f>IF($C105="","",IFERROR(VLOOKUP($C105,'Apr &amp; May'!$B:$Z,20,FALSE),0))</f>
        <v>0</v>
      </c>
      <c r="BU105" s="10">
        <f t="shared" si="67"/>
        <v>0</v>
      </c>
      <c r="BV105" s="6">
        <f>IF($C105="","",IFERROR(VLOOKUP($C105,Jun!$B:$Z,16,FALSE),0))</f>
        <v>0</v>
      </c>
      <c r="BW105">
        <f>IF($C105="","",IFERROR(VLOOKUP($C105,Jun!$B:$Z,17,FALSE),0))</f>
        <v>0</v>
      </c>
      <c r="BX105" s="11">
        <f t="shared" si="68"/>
        <v>0</v>
      </c>
      <c r="BY105">
        <f>IF($C105="","",IFERROR(VLOOKUP($C105,Jun!$B:$Z,19,FALSE),0))</f>
        <v>0</v>
      </c>
      <c r="BZ105" s="11">
        <f t="shared" si="69"/>
        <v>0</v>
      </c>
      <c r="CA105">
        <f>IF($C105="","",IFERROR(VLOOKUP($C105,Jun!$B:$Z,20,FALSE),0))</f>
        <v>0</v>
      </c>
      <c r="CB105" s="10">
        <f t="shared" si="70"/>
        <v>0</v>
      </c>
    </row>
    <row r="106" spans="1:80" x14ac:dyDescent="0.3">
      <c r="A106">
        <v>102</v>
      </c>
      <c r="B106" t="str">
        <f>IF(Namelist!A103="","",UPPER(Namelist!A103))</f>
        <v>HARISH RAI</v>
      </c>
      <c r="C106" t="str">
        <f>IF(Namelist!B103="","",UPPER(Namelist!B103))</f>
        <v>NUSSTU\E0957511</v>
      </c>
      <c r="D106" s="6">
        <f t="shared" si="37"/>
        <v>1</v>
      </c>
      <c r="E106">
        <f t="shared" si="38"/>
        <v>0</v>
      </c>
      <c r="F106" s="11">
        <f t="shared" si="39"/>
        <v>1</v>
      </c>
      <c r="G106">
        <f t="shared" si="40"/>
        <v>1</v>
      </c>
      <c r="H106" s="11">
        <f t="shared" si="41"/>
        <v>2</v>
      </c>
      <c r="I106">
        <f t="shared" si="42"/>
        <v>2</v>
      </c>
      <c r="J106" s="10">
        <f t="shared" si="43"/>
        <v>4</v>
      </c>
      <c r="K106" s="6">
        <f>IF($C106="","",IFERROR(VLOOKUP($C106,Aug!$B:$Z,16,FALSE),0))</f>
        <v>0</v>
      </c>
      <c r="L106">
        <f>IF($C106="","",IFERROR(VLOOKUP($C106,Aug!$B:$Z,17,FALSE),0))</f>
        <v>0</v>
      </c>
      <c r="M106" s="11">
        <f t="shared" si="44"/>
        <v>0</v>
      </c>
      <c r="N106">
        <f>IF($C106="","",IFERROR(VLOOKUP($C106,Aug!$B:$Z,19,FALSE),0))</f>
        <v>0</v>
      </c>
      <c r="O106" s="11">
        <f t="shared" si="45"/>
        <v>0</v>
      </c>
      <c r="P106">
        <f>IF($C106="","",IFERROR(VLOOKUP($C106,Aug!$B:$Z,20,FALSE),0))</f>
        <v>0</v>
      </c>
      <c r="Q106" s="10">
        <f t="shared" si="46"/>
        <v>0</v>
      </c>
      <c r="R106" s="6">
        <f>IF($C106="","",IFERROR(VLOOKUP($C106,Sep!$B:$Z,16,FALSE),0))</f>
        <v>0</v>
      </c>
      <c r="S106">
        <f>IF($C106="","",IFERROR(VLOOKUP($C106,Sep!$B:$Z,17,FALSE),0))</f>
        <v>0</v>
      </c>
      <c r="T106" s="11">
        <f t="shared" si="47"/>
        <v>0</v>
      </c>
      <c r="U106">
        <f>IF($C106="","",IFERROR(VLOOKUP($C106,Sep!$B:$Z,19,FALSE),0))</f>
        <v>0</v>
      </c>
      <c r="V106" s="11">
        <f t="shared" si="48"/>
        <v>0</v>
      </c>
      <c r="W106">
        <f>IF($C106="","",IFERROR(VLOOKUP($C106,Sep!$B:$Z,20,FALSE),0))</f>
        <v>0</v>
      </c>
      <c r="X106" s="10">
        <f t="shared" si="49"/>
        <v>0</v>
      </c>
      <c r="Y106" s="6">
        <f>IF($C106="","",IFERROR(VLOOKUP($C106,'Oct &amp; Nov'!$B:$Z,16,FALSE),0))</f>
        <v>0</v>
      </c>
      <c r="Z106">
        <f>IF($C106="","",IFERROR(VLOOKUP($C106,'Oct &amp; Nov'!$B:$Z,17,FALSE),0))</f>
        <v>0</v>
      </c>
      <c r="AA106" s="11">
        <f t="shared" si="50"/>
        <v>0</v>
      </c>
      <c r="AB106">
        <f>IF($C106="","",IFERROR(VLOOKUP($C106,'Oct &amp; Nov'!$B:$Z,19,FALSE),0))</f>
        <v>0</v>
      </c>
      <c r="AC106" s="11">
        <f t="shared" si="51"/>
        <v>0</v>
      </c>
      <c r="AD106">
        <f>IF($C106="","",IFERROR(VLOOKUP($C106,'Oct &amp; Nov'!$B:$Z,20,FALSE),0))</f>
        <v>0</v>
      </c>
      <c r="AE106" s="10">
        <f t="shared" si="52"/>
        <v>0</v>
      </c>
      <c r="AJ106" s="11"/>
      <c r="AM106" s="6">
        <f>IF($C106="","",IFERROR(VLOOKUP($C106,Dec!$B:$Z,16,FALSE),0))</f>
        <v>0</v>
      </c>
      <c r="AN106">
        <f>IF($C106="","",IFERROR(VLOOKUP($C106,Dec!$B:$Z,17,FALSE),0))</f>
        <v>0</v>
      </c>
      <c r="AO106" s="11">
        <f t="shared" si="53"/>
        <v>0</v>
      </c>
      <c r="AP106">
        <f>IF($C106="","",IFERROR(VLOOKUP($C106,Dec!$B:$Z,19,FALSE),0))</f>
        <v>0</v>
      </c>
      <c r="AQ106" s="11">
        <f t="shared" si="54"/>
        <v>0</v>
      </c>
      <c r="AR106">
        <f>IF($C106="","",IFERROR(VLOOKUP($C106,Dec!$B:$Z,20,FALSE),0))</f>
        <v>0</v>
      </c>
      <c r="AS106" s="10">
        <f t="shared" si="55"/>
        <v>0</v>
      </c>
      <c r="AT106" s="6">
        <f>IF($C106="","",IFERROR(VLOOKUP($C106,Jan!$B:$Z,16,FALSE),0))</f>
        <v>0</v>
      </c>
      <c r="AU106">
        <f>IF($C106="","",IFERROR(VLOOKUP($C106,Jan!$B:$Z,17,FALSE),0))</f>
        <v>0</v>
      </c>
      <c r="AV106" s="11">
        <f t="shared" si="56"/>
        <v>0</v>
      </c>
      <c r="AW106">
        <f>IF($C106="","",IFERROR(VLOOKUP($C106,Jan!$B:$Z,19,FALSE),0))</f>
        <v>0</v>
      </c>
      <c r="AX106" s="11">
        <f t="shared" si="57"/>
        <v>0</v>
      </c>
      <c r="AY106">
        <f>IF($C106="","",IFERROR(VLOOKUP($C106,Jan!$B:$Z,20,FALSE),0))</f>
        <v>0</v>
      </c>
      <c r="AZ106" s="10">
        <f t="shared" si="58"/>
        <v>0</v>
      </c>
      <c r="BA106" s="6">
        <f>IF($C106="","",IFERROR(VLOOKUP($C106,Feb!$B:$Z,16,FALSE),0))</f>
        <v>0</v>
      </c>
      <c r="BB106">
        <f>IF($C106="","",IFERROR(VLOOKUP($C106,Feb!$B:$Z,17,FALSE),0))</f>
        <v>0</v>
      </c>
      <c r="BC106" s="11">
        <f t="shared" si="59"/>
        <v>0</v>
      </c>
      <c r="BD106">
        <f>IF($C106="","",IFERROR(VLOOKUP($C106,Feb!$B:$Z,19,FALSE),0))</f>
        <v>0</v>
      </c>
      <c r="BE106" s="11">
        <f t="shared" si="60"/>
        <v>0</v>
      </c>
      <c r="BF106">
        <f>IF($C106="","",IFERROR(VLOOKUP($C106,Feb!$B:$Z,20,FALSE),0))</f>
        <v>0</v>
      </c>
      <c r="BG106" s="10">
        <f t="shared" si="61"/>
        <v>0</v>
      </c>
      <c r="BH106" s="6">
        <f>IF($C106="","",IFERROR(VLOOKUP($C106,Mar!$B:$Z,16,FALSE),0))</f>
        <v>1</v>
      </c>
      <c r="BI106">
        <f>IF($C106="","",IFERROR(VLOOKUP($C106,Mar!$B:$Z,17,FALSE),0))</f>
        <v>0</v>
      </c>
      <c r="BJ106" s="11">
        <f t="shared" si="62"/>
        <v>1</v>
      </c>
      <c r="BK106">
        <f>IF($C106="","",IFERROR(VLOOKUP($C106,Mar!$B:$Z,19,FALSE),0))</f>
        <v>1</v>
      </c>
      <c r="BL106" s="11">
        <f t="shared" si="63"/>
        <v>2</v>
      </c>
      <c r="BM106">
        <f>IF($C106="","",IFERROR(VLOOKUP($C106,Mar!$B:$Z,20,FALSE),0))</f>
        <v>2</v>
      </c>
      <c r="BN106" s="10">
        <f t="shared" si="64"/>
        <v>4</v>
      </c>
      <c r="BO106" s="6">
        <f>IF($C106="","",IFERROR(VLOOKUP($C106,'Apr &amp; May'!$B:$Z,16,FALSE),0))</f>
        <v>0</v>
      </c>
      <c r="BP106">
        <f>IF($C106="","",IFERROR(VLOOKUP($C106,'Apr &amp; May'!$B:$Z,17,FALSE),0))</f>
        <v>0</v>
      </c>
      <c r="BQ106" s="11">
        <f t="shared" si="65"/>
        <v>0</v>
      </c>
      <c r="BR106">
        <f>IF($C106="","",IFERROR(VLOOKUP($C106,'Apr &amp; May'!$B:$Z,19,FALSE),0))</f>
        <v>0</v>
      </c>
      <c r="BS106" s="11">
        <f t="shared" si="66"/>
        <v>0</v>
      </c>
      <c r="BT106">
        <f>IF($C106="","",IFERROR(VLOOKUP($C106,'Apr &amp; May'!$B:$Z,20,FALSE),0))</f>
        <v>0</v>
      </c>
      <c r="BU106" s="10">
        <f t="shared" si="67"/>
        <v>0</v>
      </c>
      <c r="BV106" s="6">
        <f>IF($C106="","",IFERROR(VLOOKUP($C106,Jun!$B:$Z,16,FALSE),0))</f>
        <v>0</v>
      </c>
      <c r="BW106">
        <f>IF($C106="","",IFERROR(VLOOKUP($C106,Jun!$B:$Z,17,FALSE),0))</f>
        <v>0</v>
      </c>
      <c r="BX106" s="11">
        <f t="shared" si="68"/>
        <v>0</v>
      </c>
      <c r="BY106">
        <f>IF($C106="","",IFERROR(VLOOKUP($C106,Jun!$B:$Z,19,FALSE),0))</f>
        <v>0</v>
      </c>
      <c r="BZ106" s="11">
        <f t="shared" si="69"/>
        <v>0</v>
      </c>
      <c r="CA106">
        <f>IF($C106="","",IFERROR(VLOOKUP($C106,Jun!$B:$Z,20,FALSE),0))</f>
        <v>0</v>
      </c>
      <c r="CB106" s="10">
        <f t="shared" si="70"/>
        <v>0</v>
      </c>
    </row>
    <row r="107" spans="1:80" x14ac:dyDescent="0.3">
      <c r="A107">
        <v>103</v>
      </c>
      <c r="B107" t="str">
        <f>IF(Namelist!A104="","",UPPER(Namelist!A104))</f>
        <v>HARITS BIN IZHAR</v>
      </c>
      <c r="C107" t="str">
        <f>IF(Namelist!B104="","",UPPER(Namelist!B104))</f>
        <v>NUSSTU\E0726460</v>
      </c>
      <c r="D107" s="6">
        <f t="shared" si="37"/>
        <v>1</v>
      </c>
      <c r="E107">
        <f t="shared" si="38"/>
        <v>0</v>
      </c>
      <c r="F107" s="11">
        <f t="shared" si="39"/>
        <v>1</v>
      </c>
      <c r="G107">
        <f t="shared" si="40"/>
        <v>0</v>
      </c>
      <c r="H107" s="11">
        <f t="shared" si="41"/>
        <v>1</v>
      </c>
      <c r="I107">
        <f t="shared" si="42"/>
        <v>7</v>
      </c>
      <c r="J107" s="10">
        <f t="shared" si="43"/>
        <v>8</v>
      </c>
      <c r="K107" s="6">
        <f>IF($C107="","",IFERROR(VLOOKUP($C107,Aug!$B:$Z,16,FALSE),0))</f>
        <v>1</v>
      </c>
      <c r="L107">
        <f>IF($C107="","",IFERROR(VLOOKUP($C107,Aug!$B:$Z,17,FALSE),0))</f>
        <v>0</v>
      </c>
      <c r="M107" s="11">
        <f t="shared" si="44"/>
        <v>1</v>
      </c>
      <c r="N107">
        <f>IF($C107="","",IFERROR(VLOOKUP($C107,Aug!$B:$Z,19,FALSE),0))</f>
        <v>0</v>
      </c>
      <c r="O107" s="11">
        <f t="shared" si="45"/>
        <v>1</v>
      </c>
      <c r="P107">
        <f>IF($C107="","",IFERROR(VLOOKUP($C107,Aug!$B:$Z,20,FALSE),0))</f>
        <v>0</v>
      </c>
      <c r="Q107" s="10">
        <f t="shared" si="46"/>
        <v>1</v>
      </c>
      <c r="R107" s="6">
        <f>IF($C107="","",IFERROR(VLOOKUP($C107,Sep!$B:$Z,16,FALSE),0))</f>
        <v>0</v>
      </c>
      <c r="S107">
        <f>IF($C107="","",IFERROR(VLOOKUP($C107,Sep!$B:$Z,17,FALSE),0))</f>
        <v>0</v>
      </c>
      <c r="T107" s="11">
        <f t="shared" si="47"/>
        <v>0</v>
      </c>
      <c r="U107">
        <f>IF($C107="","",IFERROR(VLOOKUP($C107,Sep!$B:$Z,19,FALSE),0))</f>
        <v>0</v>
      </c>
      <c r="V107" s="11">
        <f t="shared" si="48"/>
        <v>0</v>
      </c>
      <c r="W107">
        <f>IF($C107="","",IFERROR(VLOOKUP($C107,Sep!$B:$Z,20,FALSE),0))</f>
        <v>3</v>
      </c>
      <c r="X107" s="10">
        <f t="shared" si="49"/>
        <v>3</v>
      </c>
      <c r="Y107" s="6">
        <f>IF($C107="","",IFERROR(VLOOKUP($C107,'Oct &amp; Nov'!$B:$Z,16,FALSE),0))</f>
        <v>0</v>
      </c>
      <c r="Z107">
        <f>IF($C107="","",IFERROR(VLOOKUP($C107,'Oct &amp; Nov'!$B:$Z,17,FALSE),0))</f>
        <v>0</v>
      </c>
      <c r="AA107" s="11">
        <f t="shared" si="50"/>
        <v>0</v>
      </c>
      <c r="AB107">
        <f>IF($C107="","",IFERROR(VLOOKUP($C107,'Oct &amp; Nov'!$B:$Z,19,FALSE),0))</f>
        <v>0</v>
      </c>
      <c r="AC107" s="11">
        <f t="shared" si="51"/>
        <v>0</v>
      </c>
      <c r="AD107">
        <f>IF($C107="","",IFERROR(VLOOKUP($C107,'Oct &amp; Nov'!$B:$Z,20,FALSE),0))</f>
        <v>0</v>
      </c>
      <c r="AE107" s="10">
        <f t="shared" si="52"/>
        <v>0</v>
      </c>
      <c r="AJ107" s="11"/>
      <c r="AM107" s="6">
        <f>IF($C107="","",IFERROR(VLOOKUP($C107,Dec!$B:$Z,16,FALSE),0))</f>
        <v>0</v>
      </c>
      <c r="AN107">
        <f>IF($C107="","",IFERROR(VLOOKUP($C107,Dec!$B:$Z,17,FALSE),0))</f>
        <v>0</v>
      </c>
      <c r="AO107" s="11">
        <f t="shared" si="53"/>
        <v>0</v>
      </c>
      <c r="AP107">
        <f>IF($C107="","",IFERROR(VLOOKUP($C107,Dec!$B:$Z,19,FALSE),0))</f>
        <v>0</v>
      </c>
      <c r="AQ107" s="11">
        <f t="shared" si="54"/>
        <v>0</v>
      </c>
      <c r="AR107">
        <f>IF($C107="","",IFERROR(VLOOKUP($C107,Dec!$B:$Z,20,FALSE),0))</f>
        <v>0</v>
      </c>
      <c r="AS107" s="10">
        <f t="shared" si="55"/>
        <v>0</v>
      </c>
      <c r="AT107" s="6">
        <f>IF($C107="","",IFERROR(VLOOKUP($C107,Jan!$B:$Z,16,FALSE),0))</f>
        <v>0</v>
      </c>
      <c r="AU107">
        <f>IF($C107="","",IFERROR(VLOOKUP($C107,Jan!$B:$Z,17,FALSE),0))</f>
        <v>0</v>
      </c>
      <c r="AV107" s="11">
        <f t="shared" si="56"/>
        <v>0</v>
      </c>
      <c r="AW107">
        <f>IF($C107="","",IFERROR(VLOOKUP($C107,Jan!$B:$Z,19,FALSE),0))</f>
        <v>0</v>
      </c>
      <c r="AX107" s="11">
        <f t="shared" si="57"/>
        <v>0</v>
      </c>
      <c r="AY107">
        <f>IF($C107="","",IFERROR(VLOOKUP($C107,Jan!$B:$Z,20,FALSE),0))</f>
        <v>0</v>
      </c>
      <c r="AZ107" s="10">
        <f t="shared" si="58"/>
        <v>0</v>
      </c>
      <c r="BA107" s="6">
        <f>IF($C107="","",IFERROR(VLOOKUP($C107,Feb!$B:$Z,16,FALSE),0))</f>
        <v>0</v>
      </c>
      <c r="BB107">
        <f>IF($C107="","",IFERROR(VLOOKUP($C107,Feb!$B:$Z,17,FALSE),0))</f>
        <v>0</v>
      </c>
      <c r="BC107" s="11">
        <f t="shared" si="59"/>
        <v>0</v>
      </c>
      <c r="BD107">
        <f>IF($C107="","",IFERROR(VLOOKUP($C107,Feb!$B:$Z,19,FALSE),0))</f>
        <v>0</v>
      </c>
      <c r="BE107" s="11">
        <f t="shared" si="60"/>
        <v>0</v>
      </c>
      <c r="BF107">
        <f>IF($C107="","",IFERROR(VLOOKUP($C107,Feb!$B:$Z,20,FALSE),0))</f>
        <v>2</v>
      </c>
      <c r="BG107" s="10">
        <f t="shared" si="61"/>
        <v>2</v>
      </c>
      <c r="BH107" s="6">
        <f>IF($C107="","",IFERROR(VLOOKUP($C107,Mar!$B:$Z,16,FALSE),0))</f>
        <v>0</v>
      </c>
      <c r="BI107">
        <f>IF($C107="","",IFERROR(VLOOKUP($C107,Mar!$B:$Z,17,FALSE),0))</f>
        <v>0</v>
      </c>
      <c r="BJ107" s="11">
        <f t="shared" si="62"/>
        <v>0</v>
      </c>
      <c r="BK107">
        <f>IF($C107="","",IFERROR(VLOOKUP($C107,Mar!$B:$Z,19,FALSE),0))</f>
        <v>0</v>
      </c>
      <c r="BL107" s="11">
        <f t="shared" si="63"/>
        <v>0</v>
      </c>
      <c r="BM107">
        <f>IF($C107="","",IFERROR(VLOOKUP($C107,Mar!$B:$Z,20,FALSE),0))</f>
        <v>2</v>
      </c>
      <c r="BN107" s="10">
        <f t="shared" si="64"/>
        <v>2</v>
      </c>
      <c r="BO107" s="6">
        <f>IF($C107="","",IFERROR(VLOOKUP($C107,'Apr &amp; May'!$B:$Z,16,FALSE),0))</f>
        <v>0</v>
      </c>
      <c r="BP107">
        <f>IF($C107="","",IFERROR(VLOOKUP($C107,'Apr &amp; May'!$B:$Z,17,FALSE),0))</f>
        <v>0</v>
      </c>
      <c r="BQ107" s="11">
        <f t="shared" si="65"/>
        <v>0</v>
      </c>
      <c r="BR107">
        <f>IF($C107="","",IFERROR(VLOOKUP($C107,'Apr &amp; May'!$B:$Z,19,FALSE),0))</f>
        <v>0</v>
      </c>
      <c r="BS107" s="11">
        <f t="shared" si="66"/>
        <v>0</v>
      </c>
      <c r="BT107">
        <f>IF($C107="","",IFERROR(VLOOKUP($C107,'Apr &amp; May'!$B:$Z,20,FALSE),0))</f>
        <v>0</v>
      </c>
      <c r="BU107" s="10">
        <f t="shared" si="67"/>
        <v>0</v>
      </c>
      <c r="BV107" s="6">
        <f>IF($C107="","",IFERROR(VLOOKUP($C107,Jun!$B:$Z,16,FALSE),0))</f>
        <v>0</v>
      </c>
      <c r="BW107">
        <f>IF($C107="","",IFERROR(VLOOKUP($C107,Jun!$B:$Z,17,FALSE),0))</f>
        <v>0</v>
      </c>
      <c r="BX107" s="11">
        <f t="shared" si="68"/>
        <v>0</v>
      </c>
      <c r="BY107">
        <f>IF($C107="","",IFERROR(VLOOKUP($C107,Jun!$B:$Z,19,FALSE),0))</f>
        <v>0</v>
      </c>
      <c r="BZ107" s="11">
        <f t="shared" si="69"/>
        <v>0</v>
      </c>
      <c r="CA107">
        <f>IF($C107="","",IFERROR(VLOOKUP($C107,Jun!$B:$Z,20,FALSE),0))</f>
        <v>0</v>
      </c>
      <c r="CB107" s="10">
        <f t="shared" si="70"/>
        <v>0</v>
      </c>
    </row>
    <row r="108" spans="1:80" x14ac:dyDescent="0.3">
      <c r="A108">
        <v>104</v>
      </c>
      <c r="B108" t="str">
        <f>IF(Namelist!A105="","",UPPER(Namelist!A105))</f>
        <v>HAZEL KHOO</v>
      </c>
      <c r="C108" t="str">
        <f>IF(Namelist!B105="","",UPPER(Namelist!B105))</f>
        <v>NUSSTU\E0424921</v>
      </c>
      <c r="D108" s="6">
        <f t="shared" si="37"/>
        <v>0</v>
      </c>
      <c r="E108">
        <f t="shared" si="38"/>
        <v>0</v>
      </c>
      <c r="F108" s="11">
        <f t="shared" si="39"/>
        <v>0</v>
      </c>
      <c r="G108">
        <f t="shared" si="40"/>
        <v>0</v>
      </c>
      <c r="H108" s="11">
        <f t="shared" si="41"/>
        <v>0</v>
      </c>
      <c r="I108">
        <f t="shared" si="42"/>
        <v>2</v>
      </c>
      <c r="J108" s="10">
        <f t="shared" si="43"/>
        <v>2</v>
      </c>
      <c r="K108" s="6">
        <f>IF($C108="","",IFERROR(VLOOKUP($C108,Aug!$B:$Z,16,FALSE),0))</f>
        <v>0</v>
      </c>
      <c r="L108">
        <f>IF($C108="","",IFERROR(VLOOKUP($C108,Aug!$B:$Z,17,FALSE),0))</f>
        <v>0</v>
      </c>
      <c r="M108" s="11">
        <f t="shared" si="44"/>
        <v>0</v>
      </c>
      <c r="N108">
        <f>IF($C108="","",IFERROR(VLOOKUP($C108,Aug!$B:$Z,19,FALSE),0))</f>
        <v>0</v>
      </c>
      <c r="O108" s="11">
        <f t="shared" si="45"/>
        <v>0</v>
      </c>
      <c r="P108">
        <f>IF($C108="","",IFERROR(VLOOKUP($C108,Aug!$B:$Z,20,FALSE),0))</f>
        <v>0</v>
      </c>
      <c r="Q108" s="10">
        <f t="shared" si="46"/>
        <v>0</v>
      </c>
      <c r="R108" s="6">
        <f>IF($C108="","",IFERROR(VLOOKUP($C108,Sep!$B:$Z,16,FALSE),0))</f>
        <v>0</v>
      </c>
      <c r="S108">
        <f>IF($C108="","",IFERROR(VLOOKUP($C108,Sep!$B:$Z,17,FALSE),0))</f>
        <v>0</v>
      </c>
      <c r="T108" s="11">
        <f t="shared" si="47"/>
        <v>0</v>
      </c>
      <c r="U108">
        <f>IF($C108="","",IFERROR(VLOOKUP($C108,Sep!$B:$Z,19,FALSE),0))</f>
        <v>0</v>
      </c>
      <c r="V108" s="11">
        <f t="shared" si="48"/>
        <v>0</v>
      </c>
      <c r="W108">
        <f>IF($C108="","",IFERROR(VLOOKUP($C108,Sep!$B:$Z,20,FALSE),0))</f>
        <v>0</v>
      </c>
      <c r="X108" s="10">
        <f t="shared" si="49"/>
        <v>0</v>
      </c>
      <c r="Y108" s="6">
        <f>IF($C108="","",IFERROR(VLOOKUP($C108,'Oct &amp; Nov'!$B:$Z,16,FALSE),0))</f>
        <v>0</v>
      </c>
      <c r="Z108">
        <f>IF($C108="","",IFERROR(VLOOKUP($C108,'Oct &amp; Nov'!$B:$Z,17,FALSE),0))</f>
        <v>0</v>
      </c>
      <c r="AA108" s="11">
        <f t="shared" si="50"/>
        <v>0</v>
      </c>
      <c r="AB108">
        <f>IF($C108="","",IFERROR(VLOOKUP($C108,'Oct &amp; Nov'!$B:$Z,19,FALSE),0))</f>
        <v>0</v>
      </c>
      <c r="AC108" s="11">
        <f t="shared" si="51"/>
        <v>0</v>
      </c>
      <c r="AD108">
        <f>IF($C108="","",IFERROR(VLOOKUP($C108,'Oct &amp; Nov'!$B:$Z,20,FALSE),0))</f>
        <v>0</v>
      </c>
      <c r="AE108" s="10">
        <f t="shared" si="52"/>
        <v>0</v>
      </c>
      <c r="AJ108" s="11"/>
      <c r="AM108" s="6">
        <f>IF($C108="","",IFERROR(VLOOKUP($C108,Dec!$B:$Z,16,FALSE),0))</f>
        <v>0</v>
      </c>
      <c r="AN108">
        <f>IF($C108="","",IFERROR(VLOOKUP($C108,Dec!$B:$Z,17,FALSE),0))</f>
        <v>0</v>
      </c>
      <c r="AO108" s="11">
        <f t="shared" si="53"/>
        <v>0</v>
      </c>
      <c r="AP108">
        <f>IF($C108="","",IFERROR(VLOOKUP($C108,Dec!$B:$Z,19,FALSE),0))</f>
        <v>0</v>
      </c>
      <c r="AQ108" s="11">
        <f t="shared" si="54"/>
        <v>0</v>
      </c>
      <c r="AR108">
        <f>IF($C108="","",IFERROR(VLOOKUP($C108,Dec!$B:$Z,20,FALSE),0))</f>
        <v>0</v>
      </c>
      <c r="AS108" s="10">
        <f t="shared" si="55"/>
        <v>0</v>
      </c>
      <c r="AT108" s="6">
        <f>IF($C108="","",IFERROR(VLOOKUP($C108,Jan!$B:$Z,16,FALSE),0))</f>
        <v>0</v>
      </c>
      <c r="AU108">
        <f>IF($C108="","",IFERROR(VLOOKUP($C108,Jan!$B:$Z,17,FALSE),0))</f>
        <v>0</v>
      </c>
      <c r="AV108" s="11">
        <f t="shared" si="56"/>
        <v>0</v>
      </c>
      <c r="AW108">
        <f>IF($C108="","",IFERROR(VLOOKUP($C108,Jan!$B:$Z,19,FALSE),0))</f>
        <v>0</v>
      </c>
      <c r="AX108" s="11">
        <f t="shared" si="57"/>
        <v>0</v>
      </c>
      <c r="AY108">
        <f>IF($C108="","",IFERROR(VLOOKUP($C108,Jan!$B:$Z,20,FALSE),0))</f>
        <v>0</v>
      </c>
      <c r="AZ108" s="10">
        <f t="shared" si="58"/>
        <v>0</v>
      </c>
      <c r="BA108" s="6">
        <f>IF($C108="","",IFERROR(VLOOKUP($C108,Feb!$B:$Z,16,FALSE),0))</f>
        <v>0</v>
      </c>
      <c r="BB108">
        <f>IF($C108="","",IFERROR(VLOOKUP($C108,Feb!$B:$Z,17,FALSE),0))</f>
        <v>0</v>
      </c>
      <c r="BC108" s="11">
        <f t="shared" si="59"/>
        <v>0</v>
      </c>
      <c r="BD108">
        <f>IF($C108="","",IFERROR(VLOOKUP($C108,Feb!$B:$Z,19,FALSE),0))</f>
        <v>0</v>
      </c>
      <c r="BE108" s="11">
        <f t="shared" si="60"/>
        <v>0</v>
      </c>
      <c r="BF108">
        <f>IF($C108="","",IFERROR(VLOOKUP($C108,Feb!$B:$Z,20,FALSE),0))</f>
        <v>2</v>
      </c>
      <c r="BG108" s="10">
        <f t="shared" si="61"/>
        <v>2</v>
      </c>
      <c r="BH108" s="6">
        <f>IF($C108="","",IFERROR(VLOOKUP($C108,Mar!$B:$Z,16,FALSE),0))</f>
        <v>0</v>
      </c>
      <c r="BI108">
        <f>IF($C108="","",IFERROR(VLOOKUP($C108,Mar!$B:$Z,17,FALSE),0))</f>
        <v>0</v>
      </c>
      <c r="BJ108" s="11">
        <f t="shared" si="62"/>
        <v>0</v>
      </c>
      <c r="BK108">
        <f>IF($C108="","",IFERROR(VLOOKUP($C108,Mar!$B:$Z,19,FALSE),0))</f>
        <v>0</v>
      </c>
      <c r="BL108" s="11">
        <f t="shared" si="63"/>
        <v>0</v>
      </c>
      <c r="BM108">
        <f>IF($C108="","",IFERROR(VLOOKUP($C108,Mar!$B:$Z,20,FALSE),0))</f>
        <v>0</v>
      </c>
      <c r="BN108" s="10">
        <f t="shared" si="64"/>
        <v>0</v>
      </c>
      <c r="BO108" s="6">
        <f>IF($C108="","",IFERROR(VLOOKUP($C108,'Apr &amp; May'!$B:$Z,16,FALSE),0))</f>
        <v>0</v>
      </c>
      <c r="BP108">
        <f>IF($C108="","",IFERROR(VLOOKUP($C108,'Apr &amp; May'!$B:$Z,17,FALSE),0))</f>
        <v>0</v>
      </c>
      <c r="BQ108" s="11">
        <f t="shared" si="65"/>
        <v>0</v>
      </c>
      <c r="BR108">
        <f>IF($C108="","",IFERROR(VLOOKUP($C108,'Apr &amp; May'!$B:$Z,19,FALSE),0))</f>
        <v>0</v>
      </c>
      <c r="BS108" s="11">
        <f t="shared" si="66"/>
        <v>0</v>
      </c>
      <c r="BT108">
        <f>IF($C108="","",IFERROR(VLOOKUP($C108,'Apr &amp; May'!$B:$Z,20,FALSE),0))</f>
        <v>0</v>
      </c>
      <c r="BU108" s="10">
        <f t="shared" si="67"/>
        <v>0</v>
      </c>
      <c r="BV108" s="6">
        <f>IF($C108="","",IFERROR(VLOOKUP($C108,Jun!$B:$Z,16,FALSE),0))</f>
        <v>0</v>
      </c>
      <c r="BW108">
        <f>IF($C108="","",IFERROR(VLOOKUP($C108,Jun!$B:$Z,17,FALSE),0))</f>
        <v>0</v>
      </c>
      <c r="BX108" s="11">
        <f t="shared" si="68"/>
        <v>0</v>
      </c>
      <c r="BY108">
        <f>IF($C108="","",IFERROR(VLOOKUP($C108,Jun!$B:$Z,19,FALSE),0))</f>
        <v>0</v>
      </c>
      <c r="BZ108" s="11">
        <f t="shared" si="69"/>
        <v>0</v>
      </c>
      <c r="CA108">
        <f>IF($C108="","",IFERROR(VLOOKUP($C108,Jun!$B:$Z,20,FALSE),0))</f>
        <v>0</v>
      </c>
      <c r="CB108" s="10">
        <f t="shared" si="70"/>
        <v>0</v>
      </c>
    </row>
    <row r="109" spans="1:80" x14ac:dyDescent="0.3">
      <c r="A109">
        <v>105</v>
      </c>
      <c r="B109" t="str">
        <f>IF(Namelist!A106="","",UPPER(Namelist!A106))</f>
        <v>HEIDI HENG</v>
      </c>
      <c r="C109" t="str">
        <f>IF(Namelist!B106="","",UPPER(Namelist!B106))</f>
        <v>NUSSTU\E0967979</v>
      </c>
      <c r="D109" s="6">
        <f t="shared" si="37"/>
        <v>1</v>
      </c>
      <c r="E109">
        <f t="shared" si="38"/>
        <v>1</v>
      </c>
      <c r="F109" s="11">
        <f t="shared" si="39"/>
        <v>2</v>
      </c>
      <c r="G109">
        <f t="shared" si="40"/>
        <v>0</v>
      </c>
      <c r="H109" s="11">
        <f t="shared" si="41"/>
        <v>2</v>
      </c>
      <c r="I109">
        <f t="shared" si="42"/>
        <v>1</v>
      </c>
      <c r="J109" s="10">
        <f t="shared" si="43"/>
        <v>3</v>
      </c>
      <c r="K109" s="6">
        <f>IF($C109="","",IFERROR(VLOOKUP($C109,Aug!$B:$Z,16,FALSE),0))</f>
        <v>0</v>
      </c>
      <c r="L109">
        <f>IF($C109="","",IFERROR(VLOOKUP($C109,Aug!$B:$Z,17,FALSE),0))</f>
        <v>0</v>
      </c>
      <c r="M109" s="11">
        <f t="shared" si="44"/>
        <v>0</v>
      </c>
      <c r="N109">
        <f>IF($C109="","",IFERROR(VLOOKUP($C109,Aug!$B:$Z,19,FALSE),0))</f>
        <v>0</v>
      </c>
      <c r="O109" s="11">
        <f t="shared" si="45"/>
        <v>0</v>
      </c>
      <c r="P109">
        <f>IF($C109="","",IFERROR(VLOOKUP($C109,Aug!$B:$Z,20,FALSE),0))</f>
        <v>0</v>
      </c>
      <c r="Q109" s="10">
        <f t="shared" si="46"/>
        <v>0</v>
      </c>
      <c r="R109" s="6">
        <f>IF($C109="","",IFERROR(VLOOKUP($C109,Sep!$B:$Z,16,FALSE),0))</f>
        <v>0</v>
      </c>
      <c r="S109">
        <f>IF($C109="","",IFERROR(VLOOKUP($C109,Sep!$B:$Z,17,FALSE),0))</f>
        <v>0</v>
      </c>
      <c r="T109" s="11">
        <f t="shared" si="47"/>
        <v>0</v>
      </c>
      <c r="U109">
        <f>IF($C109="","",IFERROR(VLOOKUP($C109,Sep!$B:$Z,19,FALSE),0))</f>
        <v>0</v>
      </c>
      <c r="V109" s="11">
        <f t="shared" si="48"/>
        <v>0</v>
      </c>
      <c r="W109">
        <f>IF($C109="","",IFERROR(VLOOKUP($C109,Sep!$B:$Z,20,FALSE),0))</f>
        <v>0</v>
      </c>
      <c r="X109" s="10">
        <f t="shared" si="49"/>
        <v>0</v>
      </c>
      <c r="Y109" s="6">
        <f>IF($C109="","",IFERROR(VLOOKUP($C109,'Oct &amp; Nov'!$B:$Z,16,FALSE),0))</f>
        <v>0</v>
      </c>
      <c r="Z109">
        <f>IF($C109="","",IFERROR(VLOOKUP($C109,'Oct &amp; Nov'!$B:$Z,17,FALSE),0))</f>
        <v>0</v>
      </c>
      <c r="AA109" s="11">
        <f t="shared" si="50"/>
        <v>0</v>
      </c>
      <c r="AB109">
        <f>IF($C109="","",IFERROR(VLOOKUP($C109,'Oct &amp; Nov'!$B:$Z,19,FALSE),0))</f>
        <v>0</v>
      </c>
      <c r="AC109" s="11">
        <f t="shared" si="51"/>
        <v>0</v>
      </c>
      <c r="AD109">
        <f>IF($C109="","",IFERROR(VLOOKUP($C109,'Oct &amp; Nov'!$B:$Z,20,FALSE),0))</f>
        <v>0</v>
      </c>
      <c r="AE109" s="10">
        <f t="shared" si="52"/>
        <v>0</v>
      </c>
      <c r="AJ109" s="11"/>
      <c r="AM109" s="6">
        <f>IF($C109="","",IFERROR(VLOOKUP($C109,Dec!$B:$Z,16,FALSE),0))</f>
        <v>0</v>
      </c>
      <c r="AN109">
        <f>IF($C109="","",IFERROR(VLOOKUP($C109,Dec!$B:$Z,17,FALSE),0))</f>
        <v>0</v>
      </c>
      <c r="AO109" s="11">
        <f t="shared" si="53"/>
        <v>0</v>
      </c>
      <c r="AP109">
        <f>IF($C109="","",IFERROR(VLOOKUP($C109,Dec!$B:$Z,19,FALSE),0))</f>
        <v>0</v>
      </c>
      <c r="AQ109" s="11">
        <f t="shared" si="54"/>
        <v>0</v>
      </c>
      <c r="AR109">
        <f>IF($C109="","",IFERROR(VLOOKUP($C109,Dec!$B:$Z,20,FALSE),0))</f>
        <v>0</v>
      </c>
      <c r="AS109" s="10">
        <f t="shared" si="55"/>
        <v>0</v>
      </c>
      <c r="AT109" s="6">
        <f>IF($C109="","",IFERROR(VLOOKUP($C109,Jan!$B:$Z,16,FALSE),0))</f>
        <v>0</v>
      </c>
      <c r="AU109">
        <f>IF($C109="","",IFERROR(VLOOKUP($C109,Jan!$B:$Z,17,FALSE),0))</f>
        <v>0</v>
      </c>
      <c r="AV109" s="11">
        <f t="shared" si="56"/>
        <v>0</v>
      </c>
      <c r="AW109">
        <f>IF($C109="","",IFERROR(VLOOKUP($C109,Jan!$B:$Z,19,FALSE),0))</f>
        <v>0</v>
      </c>
      <c r="AX109" s="11">
        <f t="shared" si="57"/>
        <v>0</v>
      </c>
      <c r="AY109">
        <f>IF($C109="","",IFERROR(VLOOKUP($C109,Jan!$B:$Z,20,FALSE),0))</f>
        <v>0</v>
      </c>
      <c r="AZ109" s="10">
        <f t="shared" si="58"/>
        <v>0</v>
      </c>
      <c r="BA109" s="6">
        <f>IF($C109="","",IFERROR(VLOOKUP($C109,Feb!$B:$Z,16,FALSE),0))</f>
        <v>0</v>
      </c>
      <c r="BB109">
        <f>IF($C109="","",IFERROR(VLOOKUP($C109,Feb!$B:$Z,17,FALSE),0))</f>
        <v>1</v>
      </c>
      <c r="BC109" s="11">
        <f t="shared" si="59"/>
        <v>1</v>
      </c>
      <c r="BD109">
        <f>IF($C109="","",IFERROR(VLOOKUP($C109,Feb!$B:$Z,19,FALSE),0))</f>
        <v>0</v>
      </c>
      <c r="BE109" s="11">
        <f t="shared" si="60"/>
        <v>1</v>
      </c>
      <c r="BF109">
        <f>IF($C109="","",IFERROR(VLOOKUP($C109,Feb!$B:$Z,20,FALSE),0))</f>
        <v>0</v>
      </c>
      <c r="BG109" s="10">
        <f t="shared" si="61"/>
        <v>1</v>
      </c>
      <c r="BH109" s="6">
        <f>IF($C109="","",IFERROR(VLOOKUP($C109,Mar!$B:$Z,16,FALSE),0))</f>
        <v>1</v>
      </c>
      <c r="BI109">
        <f>IF($C109="","",IFERROR(VLOOKUP($C109,Mar!$B:$Z,17,FALSE),0))</f>
        <v>0</v>
      </c>
      <c r="BJ109" s="11">
        <f t="shared" si="62"/>
        <v>1</v>
      </c>
      <c r="BK109">
        <f>IF($C109="","",IFERROR(VLOOKUP($C109,Mar!$B:$Z,19,FALSE),0))</f>
        <v>0</v>
      </c>
      <c r="BL109" s="11">
        <f t="shared" si="63"/>
        <v>1</v>
      </c>
      <c r="BM109">
        <f>IF($C109="","",IFERROR(VLOOKUP($C109,Mar!$B:$Z,20,FALSE),0))</f>
        <v>1</v>
      </c>
      <c r="BN109" s="10">
        <f t="shared" si="64"/>
        <v>2</v>
      </c>
      <c r="BO109" s="6">
        <f>IF($C109="","",IFERROR(VLOOKUP($C109,'Apr &amp; May'!$B:$Z,16,FALSE),0))</f>
        <v>0</v>
      </c>
      <c r="BP109">
        <f>IF($C109="","",IFERROR(VLOOKUP($C109,'Apr &amp; May'!$B:$Z,17,FALSE),0))</f>
        <v>0</v>
      </c>
      <c r="BQ109" s="11">
        <f t="shared" si="65"/>
        <v>0</v>
      </c>
      <c r="BR109">
        <f>IF($C109="","",IFERROR(VLOOKUP($C109,'Apr &amp; May'!$B:$Z,19,FALSE),0))</f>
        <v>0</v>
      </c>
      <c r="BS109" s="11">
        <f t="shared" si="66"/>
        <v>0</v>
      </c>
      <c r="BT109">
        <f>IF($C109="","",IFERROR(VLOOKUP($C109,'Apr &amp; May'!$B:$Z,20,FALSE),0))</f>
        <v>0</v>
      </c>
      <c r="BU109" s="10">
        <f t="shared" si="67"/>
        <v>0</v>
      </c>
      <c r="BV109" s="6">
        <f>IF($C109="","",IFERROR(VLOOKUP($C109,Jun!$B:$Z,16,FALSE),0))</f>
        <v>0</v>
      </c>
      <c r="BW109">
        <f>IF($C109="","",IFERROR(VLOOKUP($C109,Jun!$B:$Z,17,FALSE),0))</f>
        <v>0</v>
      </c>
      <c r="BX109" s="11">
        <f t="shared" si="68"/>
        <v>0</v>
      </c>
      <c r="BY109">
        <f>IF($C109="","",IFERROR(VLOOKUP($C109,Jun!$B:$Z,19,FALSE),0))</f>
        <v>0</v>
      </c>
      <c r="BZ109" s="11">
        <f t="shared" si="69"/>
        <v>0</v>
      </c>
      <c r="CA109">
        <f>IF($C109="","",IFERROR(VLOOKUP($C109,Jun!$B:$Z,20,FALSE),0))</f>
        <v>0</v>
      </c>
      <c r="CB109" s="10">
        <f t="shared" si="70"/>
        <v>0</v>
      </c>
    </row>
    <row r="110" spans="1:80" x14ac:dyDescent="0.3">
      <c r="A110">
        <v>106</v>
      </c>
      <c r="B110" t="str">
        <f>IF(Namelist!A107="","",UPPER(Namelist!A107))</f>
        <v>HIONG WU, DARRYL YEO</v>
      </c>
      <c r="C110" t="str">
        <f>IF(Namelist!B107="","",UPPER(Namelist!B107))</f>
        <v>NUSSTU\E0726132</v>
      </c>
      <c r="D110" s="6">
        <f t="shared" si="37"/>
        <v>11</v>
      </c>
      <c r="E110">
        <f t="shared" si="38"/>
        <v>0</v>
      </c>
      <c r="F110" s="11">
        <f t="shared" si="39"/>
        <v>11</v>
      </c>
      <c r="G110">
        <f t="shared" si="40"/>
        <v>0</v>
      </c>
      <c r="H110" s="11">
        <f t="shared" si="41"/>
        <v>11</v>
      </c>
      <c r="I110">
        <f t="shared" si="42"/>
        <v>4</v>
      </c>
      <c r="J110" s="10">
        <f t="shared" si="43"/>
        <v>15</v>
      </c>
      <c r="K110" s="6">
        <f>IF($C110="","",IFERROR(VLOOKUP($C110,Aug!$B:$Z,16,FALSE),0))</f>
        <v>2</v>
      </c>
      <c r="L110">
        <f>IF($C110="","",IFERROR(VLOOKUP($C110,Aug!$B:$Z,17,FALSE),0))</f>
        <v>0</v>
      </c>
      <c r="M110" s="11">
        <f t="shared" si="44"/>
        <v>2</v>
      </c>
      <c r="N110">
        <f>IF($C110="","",IFERROR(VLOOKUP($C110,Aug!$B:$Z,19,FALSE),0))</f>
        <v>0</v>
      </c>
      <c r="O110" s="11">
        <f t="shared" si="45"/>
        <v>2</v>
      </c>
      <c r="P110">
        <f>IF($C110="","",IFERROR(VLOOKUP($C110,Aug!$B:$Z,20,FALSE),0))</f>
        <v>1</v>
      </c>
      <c r="Q110" s="10">
        <f t="shared" si="46"/>
        <v>3</v>
      </c>
      <c r="R110" s="6">
        <f>IF($C110="","",IFERROR(VLOOKUP($C110,Sep!$B:$Z,16,FALSE),0))</f>
        <v>0</v>
      </c>
      <c r="S110">
        <f>IF($C110="","",IFERROR(VLOOKUP($C110,Sep!$B:$Z,17,FALSE),0))</f>
        <v>0</v>
      </c>
      <c r="T110" s="11">
        <f t="shared" si="47"/>
        <v>0</v>
      </c>
      <c r="U110">
        <f>IF($C110="","",IFERROR(VLOOKUP($C110,Sep!$B:$Z,19,FALSE),0))</f>
        <v>0</v>
      </c>
      <c r="V110" s="11">
        <f t="shared" si="48"/>
        <v>0</v>
      </c>
      <c r="W110">
        <f>IF($C110="","",IFERROR(VLOOKUP($C110,Sep!$B:$Z,20,FALSE),0))</f>
        <v>0</v>
      </c>
      <c r="X110" s="10">
        <f t="shared" si="49"/>
        <v>0</v>
      </c>
      <c r="Y110" s="6">
        <f>IF($C110="","",IFERROR(VLOOKUP($C110,'Oct &amp; Nov'!$B:$Z,16,FALSE),0))</f>
        <v>0</v>
      </c>
      <c r="Z110">
        <f>IF($C110="","",IFERROR(VLOOKUP($C110,'Oct &amp; Nov'!$B:$Z,17,FALSE),0))</f>
        <v>0</v>
      </c>
      <c r="AA110" s="11">
        <f t="shared" si="50"/>
        <v>0</v>
      </c>
      <c r="AB110">
        <f>IF($C110="","",IFERROR(VLOOKUP($C110,'Oct &amp; Nov'!$B:$Z,19,FALSE),0))</f>
        <v>0</v>
      </c>
      <c r="AC110" s="11">
        <f t="shared" si="51"/>
        <v>0</v>
      </c>
      <c r="AD110">
        <f>IF($C110="","",IFERROR(VLOOKUP($C110,'Oct &amp; Nov'!$B:$Z,20,FALSE),0))</f>
        <v>0</v>
      </c>
      <c r="AE110" s="10">
        <f t="shared" si="52"/>
        <v>0</v>
      </c>
      <c r="AJ110" s="11"/>
      <c r="AM110" s="6">
        <f>IF($C110="","",IFERROR(VLOOKUP($C110,Dec!$B:$Z,16,FALSE),0))</f>
        <v>1</v>
      </c>
      <c r="AN110">
        <f>IF($C110="","",IFERROR(VLOOKUP($C110,Dec!$B:$Z,17,FALSE),0))</f>
        <v>0</v>
      </c>
      <c r="AO110" s="11">
        <f t="shared" si="53"/>
        <v>1</v>
      </c>
      <c r="AP110">
        <f>IF($C110="","",IFERROR(VLOOKUP($C110,Dec!$B:$Z,19,FALSE),0))</f>
        <v>0</v>
      </c>
      <c r="AQ110" s="11">
        <f t="shared" si="54"/>
        <v>1</v>
      </c>
      <c r="AR110">
        <f>IF($C110="","",IFERROR(VLOOKUP($C110,Dec!$B:$Z,20,FALSE),0))</f>
        <v>2</v>
      </c>
      <c r="AS110" s="10">
        <f t="shared" si="55"/>
        <v>3</v>
      </c>
      <c r="AT110" s="6">
        <f>IF($C110="","",IFERROR(VLOOKUP($C110,Jan!$B:$Z,16,FALSE),0))</f>
        <v>3</v>
      </c>
      <c r="AU110">
        <f>IF($C110="","",IFERROR(VLOOKUP($C110,Jan!$B:$Z,17,FALSE),0))</f>
        <v>0</v>
      </c>
      <c r="AV110" s="11">
        <f t="shared" si="56"/>
        <v>3</v>
      </c>
      <c r="AW110">
        <f>IF($C110="","",IFERROR(VLOOKUP($C110,Jan!$B:$Z,19,FALSE),0))</f>
        <v>0</v>
      </c>
      <c r="AX110" s="11">
        <f t="shared" si="57"/>
        <v>3</v>
      </c>
      <c r="AY110">
        <f>IF($C110="","",IFERROR(VLOOKUP($C110,Jan!$B:$Z,20,FALSE),0))</f>
        <v>0</v>
      </c>
      <c r="AZ110" s="10">
        <f t="shared" si="58"/>
        <v>3</v>
      </c>
      <c r="BA110" s="6">
        <f>IF($C110="","",IFERROR(VLOOKUP($C110,Feb!$B:$Z,16,FALSE),0))</f>
        <v>2</v>
      </c>
      <c r="BB110">
        <f>IF($C110="","",IFERROR(VLOOKUP($C110,Feb!$B:$Z,17,FALSE),0))</f>
        <v>0</v>
      </c>
      <c r="BC110" s="11">
        <f t="shared" si="59"/>
        <v>2</v>
      </c>
      <c r="BD110">
        <f>IF($C110="","",IFERROR(VLOOKUP($C110,Feb!$B:$Z,19,FALSE),0))</f>
        <v>0</v>
      </c>
      <c r="BE110" s="11">
        <f t="shared" si="60"/>
        <v>2</v>
      </c>
      <c r="BF110">
        <f>IF($C110="","",IFERROR(VLOOKUP($C110,Feb!$B:$Z,20,FALSE),0))</f>
        <v>0</v>
      </c>
      <c r="BG110" s="10">
        <f t="shared" si="61"/>
        <v>2</v>
      </c>
      <c r="BH110" s="6">
        <f>IF($C110="","",IFERROR(VLOOKUP($C110,Mar!$B:$Z,16,FALSE),0))</f>
        <v>3</v>
      </c>
      <c r="BI110">
        <f>IF($C110="","",IFERROR(VLOOKUP($C110,Mar!$B:$Z,17,FALSE),0))</f>
        <v>0</v>
      </c>
      <c r="BJ110" s="11">
        <f t="shared" si="62"/>
        <v>3</v>
      </c>
      <c r="BK110">
        <f>IF($C110="","",IFERROR(VLOOKUP($C110,Mar!$B:$Z,19,FALSE),0))</f>
        <v>0</v>
      </c>
      <c r="BL110" s="11">
        <f t="shared" si="63"/>
        <v>3</v>
      </c>
      <c r="BM110">
        <f>IF($C110="","",IFERROR(VLOOKUP($C110,Mar!$B:$Z,20,FALSE),0))</f>
        <v>1</v>
      </c>
      <c r="BN110" s="10">
        <f t="shared" si="64"/>
        <v>4</v>
      </c>
      <c r="BO110" s="6">
        <f>IF($C110="","",IFERROR(VLOOKUP($C110,'Apr &amp; May'!$B:$Z,16,FALSE),0))</f>
        <v>0</v>
      </c>
      <c r="BP110">
        <f>IF($C110="","",IFERROR(VLOOKUP($C110,'Apr &amp; May'!$B:$Z,17,FALSE),0))</f>
        <v>0</v>
      </c>
      <c r="BQ110" s="11">
        <f t="shared" si="65"/>
        <v>0</v>
      </c>
      <c r="BR110">
        <f>IF($C110="","",IFERROR(VLOOKUP($C110,'Apr &amp; May'!$B:$Z,19,FALSE),0))</f>
        <v>0</v>
      </c>
      <c r="BS110" s="11">
        <f t="shared" si="66"/>
        <v>0</v>
      </c>
      <c r="BT110">
        <f>IF($C110="","",IFERROR(VLOOKUP($C110,'Apr &amp; May'!$B:$Z,20,FALSE),0))</f>
        <v>0</v>
      </c>
      <c r="BU110" s="10">
        <f t="shared" si="67"/>
        <v>0</v>
      </c>
      <c r="BV110" s="6">
        <f>IF($C110="","",IFERROR(VLOOKUP($C110,Jun!$B:$Z,16,FALSE),0))</f>
        <v>0</v>
      </c>
      <c r="BW110">
        <f>IF($C110="","",IFERROR(VLOOKUP($C110,Jun!$B:$Z,17,FALSE),0))</f>
        <v>0</v>
      </c>
      <c r="BX110" s="11">
        <f t="shared" si="68"/>
        <v>0</v>
      </c>
      <c r="BY110">
        <f>IF($C110="","",IFERROR(VLOOKUP($C110,Jun!$B:$Z,19,FALSE),0))</f>
        <v>0</v>
      </c>
      <c r="BZ110" s="11">
        <f t="shared" si="69"/>
        <v>0</v>
      </c>
      <c r="CA110">
        <f>IF($C110="","",IFERROR(VLOOKUP($C110,Jun!$B:$Z,20,FALSE),0))</f>
        <v>0</v>
      </c>
      <c r="CB110" s="10">
        <f t="shared" si="70"/>
        <v>0</v>
      </c>
    </row>
    <row r="111" spans="1:80" x14ac:dyDescent="0.3">
      <c r="A111">
        <v>107</v>
      </c>
      <c r="B111" t="str">
        <f>IF(Namelist!A108="","",UPPER(Namelist!A108))</f>
        <v>HJALMAR SABURO CARL BOERJE OEHMAN</v>
      </c>
      <c r="C111" t="str">
        <f>IF(Namelist!B108="","",UPPER(Namelist!B108))</f>
        <v>NUSSTU\E1035790</v>
      </c>
      <c r="D111" s="6">
        <f t="shared" si="37"/>
        <v>3</v>
      </c>
      <c r="E111">
        <f t="shared" si="38"/>
        <v>0</v>
      </c>
      <c r="F111" s="11">
        <f t="shared" si="39"/>
        <v>3</v>
      </c>
      <c r="G111">
        <f t="shared" si="40"/>
        <v>1</v>
      </c>
      <c r="H111" s="11">
        <f t="shared" si="41"/>
        <v>4</v>
      </c>
      <c r="I111">
        <f t="shared" si="42"/>
        <v>3</v>
      </c>
      <c r="J111" s="10">
        <f t="shared" si="43"/>
        <v>7</v>
      </c>
      <c r="K111" s="6">
        <f>IF($C111="","",IFERROR(VLOOKUP($C111,Aug!$B:$Z,16,FALSE),0))</f>
        <v>1</v>
      </c>
      <c r="L111">
        <f>IF($C111="","",IFERROR(VLOOKUP($C111,Aug!$B:$Z,17,FALSE),0))</f>
        <v>0</v>
      </c>
      <c r="M111" s="11">
        <f t="shared" si="44"/>
        <v>1</v>
      </c>
      <c r="N111">
        <f>IF($C111="","",IFERROR(VLOOKUP($C111,Aug!$B:$Z,19,FALSE),0))</f>
        <v>0</v>
      </c>
      <c r="O111" s="11">
        <f t="shared" si="45"/>
        <v>1</v>
      </c>
      <c r="P111">
        <f>IF($C111="","",IFERROR(VLOOKUP($C111,Aug!$B:$Z,20,FALSE),0))</f>
        <v>0</v>
      </c>
      <c r="Q111" s="10">
        <f t="shared" si="46"/>
        <v>1</v>
      </c>
      <c r="R111" s="6">
        <f>IF($C111="","",IFERROR(VLOOKUP($C111,Sep!$B:$Z,16,FALSE),0))</f>
        <v>2</v>
      </c>
      <c r="S111">
        <f>IF($C111="","",IFERROR(VLOOKUP($C111,Sep!$B:$Z,17,FALSE),0))</f>
        <v>0</v>
      </c>
      <c r="T111" s="11">
        <f t="shared" si="47"/>
        <v>2</v>
      </c>
      <c r="U111">
        <f>IF($C111="","",IFERROR(VLOOKUP($C111,Sep!$B:$Z,19,FALSE),0))</f>
        <v>0</v>
      </c>
      <c r="V111" s="11">
        <f t="shared" si="48"/>
        <v>2</v>
      </c>
      <c r="W111">
        <f>IF($C111="","",IFERROR(VLOOKUP($C111,Sep!$B:$Z,20,FALSE),0))</f>
        <v>0</v>
      </c>
      <c r="X111" s="10">
        <f t="shared" si="49"/>
        <v>2</v>
      </c>
      <c r="Y111" s="6">
        <f>IF($C111="","",IFERROR(VLOOKUP($C111,'Oct &amp; Nov'!$B:$Z,16,FALSE),0))</f>
        <v>0</v>
      </c>
      <c r="Z111">
        <f>IF($C111="","",IFERROR(VLOOKUP($C111,'Oct &amp; Nov'!$B:$Z,17,FALSE),0))</f>
        <v>0</v>
      </c>
      <c r="AA111" s="11">
        <f t="shared" si="50"/>
        <v>0</v>
      </c>
      <c r="AB111">
        <f>IF($C111="","",IFERROR(VLOOKUP($C111,'Oct &amp; Nov'!$B:$Z,19,FALSE),0))</f>
        <v>1</v>
      </c>
      <c r="AC111" s="11">
        <f t="shared" si="51"/>
        <v>1</v>
      </c>
      <c r="AD111">
        <f>IF($C111="","",IFERROR(VLOOKUP($C111,'Oct &amp; Nov'!$B:$Z,20,FALSE),0))</f>
        <v>3</v>
      </c>
      <c r="AE111" s="10">
        <f t="shared" si="52"/>
        <v>4</v>
      </c>
      <c r="AJ111" s="11"/>
      <c r="AM111" s="6">
        <f>IF($C111="","",IFERROR(VLOOKUP($C111,Dec!$B:$Z,16,FALSE),0))</f>
        <v>0</v>
      </c>
      <c r="AN111">
        <f>IF($C111="","",IFERROR(VLOOKUP($C111,Dec!$B:$Z,17,FALSE),0))</f>
        <v>0</v>
      </c>
      <c r="AO111" s="11">
        <f t="shared" si="53"/>
        <v>0</v>
      </c>
      <c r="AP111">
        <f>IF($C111="","",IFERROR(VLOOKUP($C111,Dec!$B:$Z,19,FALSE),0))</f>
        <v>0</v>
      </c>
      <c r="AQ111" s="11">
        <f t="shared" si="54"/>
        <v>0</v>
      </c>
      <c r="AR111">
        <f>IF($C111="","",IFERROR(VLOOKUP($C111,Dec!$B:$Z,20,FALSE),0))</f>
        <v>0</v>
      </c>
      <c r="AS111" s="10">
        <f t="shared" si="55"/>
        <v>0</v>
      </c>
      <c r="AT111" s="6">
        <f>IF($C111="","",IFERROR(VLOOKUP($C111,Jan!$B:$Z,16,FALSE),0))</f>
        <v>0</v>
      </c>
      <c r="AU111">
        <f>IF($C111="","",IFERROR(VLOOKUP($C111,Jan!$B:$Z,17,FALSE),0))</f>
        <v>0</v>
      </c>
      <c r="AV111" s="11">
        <f t="shared" si="56"/>
        <v>0</v>
      </c>
      <c r="AW111">
        <f>IF($C111="","",IFERROR(VLOOKUP($C111,Jan!$B:$Z,19,FALSE),0))</f>
        <v>0</v>
      </c>
      <c r="AX111" s="11">
        <f t="shared" si="57"/>
        <v>0</v>
      </c>
      <c r="AY111">
        <f>IF($C111="","",IFERROR(VLOOKUP($C111,Jan!$B:$Z,20,FALSE),0))</f>
        <v>0</v>
      </c>
      <c r="AZ111" s="10">
        <f t="shared" si="58"/>
        <v>0</v>
      </c>
      <c r="BA111" s="6">
        <f>IF($C111="","",IFERROR(VLOOKUP($C111,Feb!$B:$Z,16,FALSE),0))</f>
        <v>0</v>
      </c>
      <c r="BB111">
        <f>IF($C111="","",IFERROR(VLOOKUP($C111,Feb!$B:$Z,17,FALSE),0))</f>
        <v>0</v>
      </c>
      <c r="BC111" s="11">
        <f t="shared" si="59"/>
        <v>0</v>
      </c>
      <c r="BD111">
        <f>IF($C111="","",IFERROR(VLOOKUP($C111,Feb!$B:$Z,19,FALSE),0))</f>
        <v>0</v>
      </c>
      <c r="BE111" s="11">
        <f t="shared" si="60"/>
        <v>0</v>
      </c>
      <c r="BF111">
        <f>IF($C111="","",IFERROR(VLOOKUP($C111,Feb!$B:$Z,20,FALSE),0))</f>
        <v>0</v>
      </c>
      <c r="BG111" s="10">
        <f t="shared" si="61"/>
        <v>0</v>
      </c>
      <c r="BH111" s="6">
        <f>IF($C111="","",IFERROR(VLOOKUP($C111,Mar!$B:$Z,16,FALSE),0))</f>
        <v>0</v>
      </c>
      <c r="BI111">
        <f>IF($C111="","",IFERROR(VLOOKUP($C111,Mar!$B:$Z,17,FALSE),0))</f>
        <v>0</v>
      </c>
      <c r="BJ111" s="11">
        <f t="shared" si="62"/>
        <v>0</v>
      </c>
      <c r="BK111">
        <f>IF($C111="","",IFERROR(VLOOKUP($C111,Mar!$B:$Z,19,FALSE),0))</f>
        <v>0</v>
      </c>
      <c r="BL111" s="11">
        <f t="shared" si="63"/>
        <v>0</v>
      </c>
      <c r="BM111">
        <f>IF($C111="","",IFERROR(VLOOKUP($C111,Mar!$B:$Z,20,FALSE),0))</f>
        <v>0</v>
      </c>
      <c r="BN111" s="10">
        <f t="shared" si="64"/>
        <v>0</v>
      </c>
      <c r="BO111" s="6">
        <f>IF($C111="","",IFERROR(VLOOKUP($C111,'Apr &amp; May'!$B:$Z,16,FALSE),0))</f>
        <v>0</v>
      </c>
      <c r="BP111">
        <f>IF($C111="","",IFERROR(VLOOKUP($C111,'Apr &amp; May'!$B:$Z,17,FALSE),0))</f>
        <v>0</v>
      </c>
      <c r="BQ111" s="11">
        <f t="shared" si="65"/>
        <v>0</v>
      </c>
      <c r="BR111">
        <f>IF($C111="","",IFERROR(VLOOKUP($C111,'Apr &amp; May'!$B:$Z,19,FALSE),0))</f>
        <v>0</v>
      </c>
      <c r="BS111" s="11">
        <f t="shared" si="66"/>
        <v>0</v>
      </c>
      <c r="BT111">
        <f>IF($C111="","",IFERROR(VLOOKUP($C111,'Apr &amp; May'!$B:$Z,20,FALSE),0))</f>
        <v>0</v>
      </c>
      <c r="BU111" s="10">
        <f t="shared" si="67"/>
        <v>0</v>
      </c>
      <c r="BV111" s="6">
        <f>IF($C111="","",IFERROR(VLOOKUP($C111,Jun!$B:$Z,16,FALSE),0))</f>
        <v>0</v>
      </c>
      <c r="BW111">
        <f>IF($C111="","",IFERROR(VLOOKUP($C111,Jun!$B:$Z,17,FALSE),0))</f>
        <v>0</v>
      </c>
      <c r="BX111" s="11">
        <f t="shared" si="68"/>
        <v>0</v>
      </c>
      <c r="BY111">
        <f>IF($C111="","",IFERROR(VLOOKUP($C111,Jun!$B:$Z,19,FALSE),0))</f>
        <v>0</v>
      </c>
      <c r="BZ111" s="11">
        <f t="shared" si="69"/>
        <v>0</v>
      </c>
      <c r="CA111">
        <f>IF($C111="","",IFERROR(VLOOKUP($C111,Jun!$B:$Z,20,FALSE),0))</f>
        <v>0</v>
      </c>
      <c r="CB111" s="10">
        <f t="shared" si="70"/>
        <v>0</v>
      </c>
    </row>
    <row r="112" spans="1:80" x14ac:dyDescent="0.3">
      <c r="A112">
        <v>108</v>
      </c>
      <c r="B112" t="str">
        <f>IF(Namelist!A109="","",UPPER(Namelist!A109))</f>
        <v>HOA SHEN CHEW</v>
      </c>
      <c r="C112" t="str">
        <f>IF(Namelist!B109="","",UPPER(Namelist!B109))</f>
        <v>NUSSTU\E0407025</v>
      </c>
      <c r="D112" s="6">
        <f t="shared" si="37"/>
        <v>2</v>
      </c>
      <c r="E112">
        <f t="shared" si="38"/>
        <v>2</v>
      </c>
      <c r="F112" s="11">
        <f t="shared" si="39"/>
        <v>4</v>
      </c>
      <c r="G112">
        <f t="shared" si="40"/>
        <v>0</v>
      </c>
      <c r="H112" s="11">
        <f t="shared" si="41"/>
        <v>4</v>
      </c>
      <c r="I112">
        <f t="shared" si="42"/>
        <v>0</v>
      </c>
      <c r="J112" s="10">
        <f t="shared" si="43"/>
        <v>4</v>
      </c>
      <c r="K112" s="6">
        <f>IF($C112="","",IFERROR(VLOOKUP($C112,Aug!$B:$Z,16,FALSE),0))</f>
        <v>0</v>
      </c>
      <c r="L112">
        <f>IF($C112="","",IFERROR(VLOOKUP($C112,Aug!$B:$Z,17,FALSE),0))</f>
        <v>1</v>
      </c>
      <c r="M112" s="11">
        <f t="shared" si="44"/>
        <v>1</v>
      </c>
      <c r="N112">
        <f>IF($C112="","",IFERROR(VLOOKUP($C112,Aug!$B:$Z,19,FALSE),0))</f>
        <v>0</v>
      </c>
      <c r="O112" s="11">
        <f t="shared" si="45"/>
        <v>1</v>
      </c>
      <c r="P112">
        <f>IF($C112="","",IFERROR(VLOOKUP($C112,Aug!$B:$Z,20,FALSE),0))</f>
        <v>0</v>
      </c>
      <c r="Q112" s="10">
        <f t="shared" si="46"/>
        <v>1</v>
      </c>
      <c r="R112" s="6">
        <f>IF($C112="","",IFERROR(VLOOKUP($C112,Sep!$B:$Z,16,FALSE),0))</f>
        <v>1</v>
      </c>
      <c r="S112">
        <f>IF($C112="","",IFERROR(VLOOKUP($C112,Sep!$B:$Z,17,FALSE),0))</f>
        <v>1</v>
      </c>
      <c r="T112" s="11">
        <f t="shared" si="47"/>
        <v>2</v>
      </c>
      <c r="U112">
        <f>IF($C112="","",IFERROR(VLOOKUP($C112,Sep!$B:$Z,19,FALSE),0))</f>
        <v>0</v>
      </c>
      <c r="V112" s="11">
        <f t="shared" si="48"/>
        <v>2</v>
      </c>
      <c r="W112">
        <f>IF($C112="","",IFERROR(VLOOKUP($C112,Sep!$B:$Z,20,FALSE),0))</f>
        <v>0</v>
      </c>
      <c r="X112" s="10">
        <f t="shared" si="49"/>
        <v>2</v>
      </c>
      <c r="Y112" s="6">
        <f>IF($C112="","",IFERROR(VLOOKUP($C112,'Oct &amp; Nov'!$B:$Z,16,FALSE),0))</f>
        <v>1</v>
      </c>
      <c r="Z112">
        <f>IF($C112="","",IFERROR(VLOOKUP($C112,'Oct &amp; Nov'!$B:$Z,17,FALSE),0))</f>
        <v>0</v>
      </c>
      <c r="AA112" s="11">
        <f t="shared" si="50"/>
        <v>1</v>
      </c>
      <c r="AB112">
        <f>IF($C112="","",IFERROR(VLOOKUP($C112,'Oct &amp; Nov'!$B:$Z,19,FALSE),0))</f>
        <v>0</v>
      </c>
      <c r="AC112" s="11">
        <f t="shared" si="51"/>
        <v>1</v>
      </c>
      <c r="AD112">
        <f>IF($C112="","",IFERROR(VLOOKUP($C112,'Oct &amp; Nov'!$B:$Z,20,FALSE),0))</f>
        <v>0</v>
      </c>
      <c r="AE112" s="10">
        <f t="shared" si="52"/>
        <v>1</v>
      </c>
      <c r="AJ112" s="11"/>
      <c r="AM112" s="6">
        <f>IF($C112="","",IFERROR(VLOOKUP($C112,Dec!$B:$Z,16,FALSE),0))</f>
        <v>0</v>
      </c>
      <c r="AN112">
        <f>IF($C112="","",IFERROR(VLOOKUP($C112,Dec!$B:$Z,17,FALSE),0))</f>
        <v>0</v>
      </c>
      <c r="AO112" s="11">
        <f t="shared" si="53"/>
        <v>0</v>
      </c>
      <c r="AP112">
        <f>IF($C112="","",IFERROR(VLOOKUP($C112,Dec!$B:$Z,19,FALSE),0))</f>
        <v>0</v>
      </c>
      <c r="AQ112" s="11">
        <f t="shared" si="54"/>
        <v>0</v>
      </c>
      <c r="AR112">
        <f>IF($C112="","",IFERROR(VLOOKUP($C112,Dec!$B:$Z,20,FALSE),0))</f>
        <v>0</v>
      </c>
      <c r="AS112" s="10">
        <f t="shared" si="55"/>
        <v>0</v>
      </c>
      <c r="AT112" s="6">
        <f>IF($C112="","",IFERROR(VLOOKUP($C112,Jan!$B:$Z,16,FALSE),0))</f>
        <v>0</v>
      </c>
      <c r="AU112">
        <f>IF($C112="","",IFERROR(VLOOKUP($C112,Jan!$B:$Z,17,FALSE),0))</f>
        <v>0</v>
      </c>
      <c r="AV112" s="11">
        <f t="shared" si="56"/>
        <v>0</v>
      </c>
      <c r="AW112">
        <f>IF($C112="","",IFERROR(VLOOKUP($C112,Jan!$B:$Z,19,FALSE),0))</f>
        <v>0</v>
      </c>
      <c r="AX112" s="11">
        <f t="shared" si="57"/>
        <v>0</v>
      </c>
      <c r="AY112">
        <f>IF($C112="","",IFERROR(VLOOKUP($C112,Jan!$B:$Z,20,FALSE),0))</f>
        <v>0</v>
      </c>
      <c r="AZ112" s="10">
        <f t="shared" si="58"/>
        <v>0</v>
      </c>
      <c r="BA112" s="6">
        <f>IF($C112="","",IFERROR(VLOOKUP($C112,Feb!$B:$Z,16,FALSE),0))</f>
        <v>0</v>
      </c>
      <c r="BB112">
        <f>IF($C112="","",IFERROR(VLOOKUP($C112,Feb!$B:$Z,17,FALSE),0))</f>
        <v>0</v>
      </c>
      <c r="BC112" s="11">
        <f t="shared" si="59"/>
        <v>0</v>
      </c>
      <c r="BD112">
        <f>IF($C112="","",IFERROR(VLOOKUP($C112,Feb!$B:$Z,19,FALSE),0))</f>
        <v>0</v>
      </c>
      <c r="BE112" s="11">
        <f t="shared" si="60"/>
        <v>0</v>
      </c>
      <c r="BF112">
        <f>IF($C112="","",IFERROR(VLOOKUP($C112,Feb!$B:$Z,20,FALSE),0))</f>
        <v>0</v>
      </c>
      <c r="BG112" s="10">
        <f t="shared" si="61"/>
        <v>0</v>
      </c>
      <c r="BH112" s="6">
        <f>IF($C112="","",IFERROR(VLOOKUP($C112,Mar!$B:$Z,16,FALSE),0))</f>
        <v>0</v>
      </c>
      <c r="BI112">
        <f>IF($C112="","",IFERROR(VLOOKUP($C112,Mar!$B:$Z,17,FALSE),0))</f>
        <v>0</v>
      </c>
      <c r="BJ112" s="11">
        <f t="shared" si="62"/>
        <v>0</v>
      </c>
      <c r="BK112">
        <f>IF($C112="","",IFERROR(VLOOKUP($C112,Mar!$B:$Z,19,FALSE),0))</f>
        <v>0</v>
      </c>
      <c r="BL112" s="11">
        <f t="shared" si="63"/>
        <v>0</v>
      </c>
      <c r="BM112">
        <f>IF($C112="","",IFERROR(VLOOKUP($C112,Mar!$B:$Z,20,FALSE),0))</f>
        <v>0</v>
      </c>
      <c r="BN112" s="10">
        <f t="shared" si="64"/>
        <v>0</v>
      </c>
      <c r="BO112" s="6">
        <f>IF($C112="","",IFERROR(VLOOKUP($C112,'Apr &amp; May'!$B:$Z,16,FALSE),0))</f>
        <v>0</v>
      </c>
      <c r="BP112">
        <f>IF($C112="","",IFERROR(VLOOKUP($C112,'Apr &amp; May'!$B:$Z,17,FALSE),0))</f>
        <v>0</v>
      </c>
      <c r="BQ112" s="11">
        <f t="shared" si="65"/>
        <v>0</v>
      </c>
      <c r="BR112">
        <f>IF($C112="","",IFERROR(VLOOKUP($C112,'Apr &amp; May'!$B:$Z,19,FALSE),0))</f>
        <v>0</v>
      </c>
      <c r="BS112" s="11">
        <f t="shared" si="66"/>
        <v>0</v>
      </c>
      <c r="BT112">
        <f>IF($C112="","",IFERROR(VLOOKUP($C112,'Apr &amp; May'!$B:$Z,20,FALSE),0))</f>
        <v>0</v>
      </c>
      <c r="BU112" s="10">
        <f t="shared" si="67"/>
        <v>0</v>
      </c>
      <c r="BV112" s="6">
        <f>IF($C112="","",IFERROR(VLOOKUP($C112,Jun!$B:$Z,16,FALSE),0))</f>
        <v>0</v>
      </c>
      <c r="BW112">
        <f>IF($C112="","",IFERROR(VLOOKUP($C112,Jun!$B:$Z,17,FALSE),0))</f>
        <v>0</v>
      </c>
      <c r="BX112" s="11">
        <f t="shared" si="68"/>
        <v>0</v>
      </c>
      <c r="BY112">
        <f>IF($C112="","",IFERROR(VLOOKUP($C112,Jun!$B:$Z,19,FALSE),0))</f>
        <v>0</v>
      </c>
      <c r="BZ112" s="11">
        <f t="shared" si="69"/>
        <v>0</v>
      </c>
      <c r="CA112">
        <f>IF($C112="","",IFERROR(VLOOKUP($C112,Jun!$B:$Z,20,FALSE),0))</f>
        <v>0</v>
      </c>
      <c r="CB112" s="10">
        <f t="shared" si="70"/>
        <v>0</v>
      </c>
    </row>
    <row r="113" spans="1:80" x14ac:dyDescent="0.3">
      <c r="A113">
        <v>109</v>
      </c>
      <c r="B113" t="str">
        <f>IF(Namelist!A110="","",UPPER(Namelist!A110))</f>
        <v>HONGHUI CHI</v>
      </c>
      <c r="C113" t="str">
        <f>IF(Namelist!B110="","",UPPER(Namelist!B110))</f>
        <v>NUSSTU\E0421863</v>
      </c>
      <c r="D113" s="6">
        <f t="shared" si="37"/>
        <v>0</v>
      </c>
      <c r="E113">
        <f t="shared" si="38"/>
        <v>0</v>
      </c>
      <c r="F113" s="11">
        <f t="shared" si="39"/>
        <v>0</v>
      </c>
      <c r="G113">
        <f t="shared" si="40"/>
        <v>0</v>
      </c>
      <c r="H113" s="11">
        <f t="shared" si="41"/>
        <v>0</v>
      </c>
      <c r="I113">
        <f t="shared" si="42"/>
        <v>1</v>
      </c>
      <c r="J113" s="10">
        <f t="shared" si="43"/>
        <v>1</v>
      </c>
      <c r="K113" s="6">
        <f>IF($C113="","",IFERROR(VLOOKUP($C113,Aug!$B:$Z,16,FALSE),0))</f>
        <v>0</v>
      </c>
      <c r="L113">
        <f>IF($C113="","",IFERROR(VLOOKUP($C113,Aug!$B:$Z,17,FALSE),0))</f>
        <v>0</v>
      </c>
      <c r="M113" s="11">
        <f t="shared" si="44"/>
        <v>0</v>
      </c>
      <c r="N113">
        <f>IF($C113="","",IFERROR(VLOOKUP($C113,Aug!$B:$Z,19,FALSE),0))</f>
        <v>0</v>
      </c>
      <c r="O113" s="11">
        <f t="shared" si="45"/>
        <v>0</v>
      </c>
      <c r="P113">
        <f>IF($C113="","",IFERROR(VLOOKUP($C113,Aug!$B:$Z,20,FALSE),0))</f>
        <v>0</v>
      </c>
      <c r="Q113" s="10">
        <f t="shared" si="46"/>
        <v>0</v>
      </c>
      <c r="R113" s="6">
        <f>IF($C113="","",IFERROR(VLOOKUP($C113,Sep!$B:$Z,16,FALSE),0))</f>
        <v>0</v>
      </c>
      <c r="S113">
        <f>IF($C113="","",IFERROR(VLOOKUP($C113,Sep!$B:$Z,17,FALSE),0))</f>
        <v>0</v>
      </c>
      <c r="T113" s="11">
        <f t="shared" si="47"/>
        <v>0</v>
      </c>
      <c r="U113">
        <f>IF($C113="","",IFERROR(VLOOKUP($C113,Sep!$B:$Z,19,FALSE),0))</f>
        <v>0</v>
      </c>
      <c r="V113" s="11">
        <f t="shared" si="48"/>
        <v>0</v>
      </c>
      <c r="W113">
        <f>IF($C113="","",IFERROR(VLOOKUP($C113,Sep!$B:$Z,20,FALSE),0))</f>
        <v>0</v>
      </c>
      <c r="X113" s="10">
        <f t="shared" si="49"/>
        <v>0</v>
      </c>
      <c r="Y113" s="6">
        <f>IF($C113="","",IFERROR(VLOOKUP($C113,'Oct &amp; Nov'!$B:$Z,16,FALSE),0))</f>
        <v>0</v>
      </c>
      <c r="Z113">
        <f>IF($C113="","",IFERROR(VLOOKUP($C113,'Oct &amp; Nov'!$B:$Z,17,FALSE),0))</f>
        <v>0</v>
      </c>
      <c r="AA113" s="11">
        <f t="shared" si="50"/>
        <v>0</v>
      </c>
      <c r="AB113">
        <f>IF($C113="","",IFERROR(VLOOKUP($C113,'Oct &amp; Nov'!$B:$Z,19,FALSE),0))</f>
        <v>0</v>
      </c>
      <c r="AC113" s="11">
        <f t="shared" si="51"/>
        <v>0</v>
      </c>
      <c r="AD113">
        <f>IF($C113="","",IFERROR(VLOOKUP($C113,'Oct &amp; Nov'!$B:$Z,20,FALSE),0))</f>
        <v>1</v>
      </c>
      <c r="AE113" s="10">
        <f t="shared" si="52"/>
        <v>1</v>
      </c>
      <c r="AJ113" s="11"/>
      <c r="AM113" s="6">
        <f>IF($C113="","",IFERROR(VLOOKUP($C113,Dec!$B:$Z,16,FALSE),0))</f>
        <v>0</v>
      </c>
      <c r="AN113">
        <f>IF($C113="","",IFERROR(VLOOKUP($C113,Dec!$B:$Z,17,FALSE),0))</f>
        <v>0</v>
      </c>
      <c r="AO113" s="11">
        <f t="shared" si="53"/>
        <v>0</v>
      </c>
      <c r="AP113">
        <f>IF($C113="","",IFERROR(VLOOKUP($C113,Dec!$B:$Z,19,FALSE),0))</f>
        <v>0</v>
      </c>
      <c r="AQ113" s="11">
        <f t="shared" si="54"/>
        <v>0</v>
      </c>
      <c r="AR113">
        <f>IF($C113="","",IFERROR(VLOOKUP($C113,Dec!$B:$Z,20,FALSE),0))</f>
        <v>0</v>
      </c>
      <c r="AS113" s="10">
        <f t="shared" si="55"/>
        <v>0</v>
      </c>
      <c r="AT113" s="6">
        <f>IF($C113="","",IFERROR(VLOOKUP($C113,Jan!$B:$Z,16,FALSE),0))</f>
        <v>0</v>
      </c>
      <c r="AU113">
        <f>IF($C113="","",IFERROR(VLOOKUP($C113,Jan!$B:$Z,17,FALSE),0))</f>
        <v>0</v>
      </c>
      <c r="AV113" s="11">
        <f t="shared" si="56"/>
        <v>0</v>
      </c>
      <c r="AW113">
        <f>IF($C113="","",IFERROR(VLOOKUP($C113,Jan!$B:$Z,19,FALSE),0))</f>
        <v>0</v>
      </c>
      <c r="AX113" s="11">
        <f t="shared" si="57"/>
        <v>0</v>
      </c>
      <c r="AY113">
        <f>IF($C113="","",IFERROR(VLOOKUP($C113,Jan!$B:$Z,20,FALSE),0))</f>
        <v>0</v>
      </c>
      <c r="AZ113" s="10">
        <f t="shared" si="58"/>
        <v>0</v>
      </c>
      <c r="BA113" s="6">
        <f>IF($C113="","",IFERROR(VLOOKUP($C113,Feb!$B:$Z,16,FALSE),0))</f>
        <v>0</v>
      </c>
      <c r="BB113">
        <f>IF($C113="","",IFERROR(VLOOKUP($C113,Feb!$B:$Z,17,FALSE),0))</f>
        <v>0</v>
      </c>
      <c r="BC113" s="11">
        <f t="shared" si="59"/>
        <v>0</v>
      </c>
      <c r="BD113">
        <f>IF($C113="","",IFERROR(VLOOKUP($C113,Feb!$B:$Z,19,FALSE),0))</f>
        <v>0</v>
      </c>
      <c r="BE113" s="11">
        <f t="shared" si="60"/>
        <v>0</v>
      </c>
      <c r="BF113">
        <f>IF($C113="","",IFERROR(VLOOKUP($C113,Feb!$B:$Z,20,FALSE),0))</f>
        <v>0</v>
      </c>
      <c r="BG113" s="10">
        <f t="shared" si="61"/>
        <v>0</v>
      </c>
      <c r="BH113" s="6">
        <f>IF($C113="","",IFERROR(VLOOKUP($C113,Mar!$B:$Z,16,FALSE),0))</f>
        <v>0</v>
      </c>
      <c r="BI113">
        <f>IF($C113="","",IFERROR(VLOOKUP($C113,Mar!$B:$Z,17,FALSE),0))</f>
        <v>0</v>
      </c>
      <c r="BJ113" s="11">
        <f t="shared" si="62"/>
        <v>0</v>
      </c>
      <c r="BK113">
        <f>IF($C113="","",IFERROR(VLOOKUP($C113,Mar!$B:$Z,19,FALSE),0))</f>
        <v>0</v>
      </c>
      <c r="BL113" s="11">
        <f t="shared" si="63"/>
        <v>0</v>
      </c>
      <c r="BM113">
        <f>IF($C113="","",IFERROR(VLOOKUP($C113,Mar!$B:$Z,20,FALSE),0))</f>
        <v>0</v>
      </c>
      <c r="BN113" s="10">
        <f t="shared" si="64"/>
        <v>0</v>
      </c>
      <c r="BO113" s="6">
        <f>IF($C113="","",IFERROR(VLOOKUP($C113,'Apr &amp; May'!$B:$Z,16,FALSE),0))</f>
        <v>0</v>
      </c>
      <c r="BP113">
        <f>IF($C113="","",IFERROR(VLOOKUP($C113,'Apr &amp; May'!$B:$Z,17,FALSE),0))</f>
        <v>0</v>
      </c>
      <c r="BQ113" s="11">
        <f t="shared" si="65"/>
        <v>0</v>
      </c>
      <c r="BR113">
        <f>IF($C113="","",IFERROR(VLOOKUP($C113,'Apr &amp; May'!$B:$Z,19,FALSE),0))</f>
        <v>0</v>
      </c>
      <c r="BS113" s="11">
        <f t="shared" si="66"/>
        <v>0</v>
      </c>
      <c r="BT113">
        <f>IF($C113="","",IFERROR(VLOOKUP($C113,'Apr &amp; May'!$B:$Z,20,FALSE),0))</f>
        <v>0</v>
      </c>
      <c r="BU113" s="10">
        <f t="shared" si="67"/>
        <v>0</v>
      </c>
      <c r="BV113" s="6">
        <f>IF($C113="","",IFERROR(VLOOKUP($C113,Jun!$B:$Z,16,FALSE),0))</f>
        <v>0</v>
      </c>
      <c r="BW113">
        <f>IF($C113="","",IFERROR(VLOOKUP($C113,Jun!$B:$Z,17,FALSE),0))</f>
        <v>0</v>
      </c>
      <c r="BX113" s="11">
        <f t="shared" si="68"/>
        <v>0</v>
      </c>
      <c r="BY113">
        <f>IF($C113="","",IFERROR(VLOOKUP($C113,Jun!$B:$Z,19,FALSE),0))</f>
        <v>0</v>
      </c>
      <c r="BZ113" s="11">
        <f t="shared" si="69"/>
        <v>0</v>
      </c>
      <c r="CA113">
        <f>IF($C113="","",IFERROR(VLOOKUP($C113,Jun!$B:$Z,20,FALSE),0))</f>
        <v>0</v>
      </c>
      <c r="CB113" s="10">
        <f t="shared" si="70"/>
        <v>0</v>
      </c>
    </row>
    <row r="114" spans="1:80" x14ac:dyDescent="0.3">
      <c r="A114">
        <v>110</v>
      </c>
      <c r="B114" t="str">
        <f>IF(Namelist!A111="","",UPPER(Namelist!A111))</f>
        <v>HONGYI GUO</v>
      </c>
      <c r="C114" t="str">
        <f>IF(Namelist!B111="","",UPPER(Namelist!B111))</f>
        <v>NUSSTU\E0957728</v>
      </c>
      <c r="D114" s="6">
        <f t="shared" si="37"/>
        <v>1</v>
      </c>
      <c r="E114">
        <f t="shared" si="38"/>
        <v>0</v>
      </c>
      <c r="F114" s="11">
        <f t="shared" si="39"/>
        <v>1</v>
      </c>
      <c r="G114">
        <f t="shared" si="40"/>
        <v>0</v>
      </c>
      <c r="H114" s="11">
        <f t="shared" si="41"/>
        <v>1</v>
      </c>
      <c r="I114">
        <f t="shared" si="42"/>
        <v>1</v>
      </c>
      <c r="J114" s="10">
        <f t="shared" si="43"/>
        <v>2</v>
      </c>
      <c r="K114" s="6">
        <f>IF($C114="","",IFERROR(VLOOKUP($C114,Aug!$B:$Z,16,FALSE),0))</f>
        <v>0</v>
      </c>
      <c r="L114">
        <f>IF($C114="","",IFERROR(VLOOKUP($C114,Aug!$B:$Z,17,FALSE),0))</f>
        <v>0</v>
      </c>
      <c r="M114" s="11">
        <f t="shared" si="44"/>
        <v>0</v>
      </c>
      <c r="N114">
        <f>IF($C114="","",IFERROR(VLOOKUP($C114,Aug!$B:$Z,19,FALSE),0))</f>
        <v>0</v>
      </c>
      <c r="O114" s="11">
        <f t="shared" si="45"/>
        <v>0</v>
      </c>
      <c r="P114">
        <f>IF($C114="","",IFERROR(VLOOKUP($C114,Aug!$B:$Z,20,FALSE),0))</f>
        <v>0</v>
      </c>
      <c r="Q114" s="10">
        <f t="shared" si="46"/>
        <v>0</v>
      </c>
      <c r="R114" s="6">
        <f>IF($C114="","",IFERROR(VLOOKUP($C114,Sep!$B:$Z,16,FALSE),0))</f>
        <v>1</v>
      </c>
      <c r="S114">
        <f>IF($C114="","",IFERROR(VLOOKUP($C114,Sep!$B:$Z,17,FALSE),0))</f>
        <v>0</v>
      </c>
      <c r="T114" s="11">
        <f t="shared" si="47"/>
        <v>1</v>
      </c>
      <c r="U114">
        <f>IF($C114="","",IFERROR(VLOOKUP($C114,Sep!$B:$Z,19,FALSE),0))</f>
        <v>0</v>
      </c>
      <c r="V114" s="11">
        <f t="shared" si="48"/>
        <v>1</v>
      </c>
      <c r="W114">
        <f>IF($C114="","",IFERROR(VLOOKUP($C114,Sep!$B:$Z,20,FALSE),0))</f>
        <v>1</v>
      </c>
      <c r="X114" s="10">
        <f t="shared" si="49"/>
        <v>2</v>
      </c>
      <c r="Y114" s="6">
        <f>IF($C114="","",IFERROR(VLOOKUP($C114,'Oct &amp; Nov'!$B:$Z,16,FALSE),0))</f>
        <v>0</v>
      </c>
      <c r="Z114">
        <f>IF($C114="","",IFERROR(VLOOKUP($C114,'Oct &amp; Nov'!$B:$Z,17,FALSE),0))</f>
        <v>0</v>
      </c>
      <c r="AA114" s="11">
        <f t="shared" si="50"/>
        <v>0</v>
      </c>
      <c r="AB114">
        <f>IF($C114="","",IFERROR(VLOOKUP($C114,'Oct &amp; Nov'!$B:$Z,19,FALSE),0))</f>
        <v>0</v>
      </c>
      <c r="AC114" s="11">
        <f t="shared" si="51"/>
        <v>0</v>
      </c>
      <c r="AD114">
        <f>IF($C114="","",IFERROR(VLOOKUP($C114,'Oct &amp; Nov'!$B:$Z,20,FALSE),0))</f>
        <v>0</v>
      </c>
      <c r="AE114" s="10">
        <f t="shared" si="52"/>
        <v>0</v>
      </c>
      <c r="AJ114" s="11"/>
      <c r="AM114" s="6">
        <f>IF($C114="","",IFERROR(VLOOKUP($C114,Dec!$B:$Z,16,FALSE),0))</f>
        <v>0</v>
      </c>
      <c r="AN114">
        <f>IF($C114="","",IFERROR(VLOOKUP($C114,Dec!$B:$Z,17,FALSE),0))</f>
        <v>0</v>
      </c>
      <c r="AO114" s="11">
        <f t="shared" si="53"/>
        <v>0</v>
      </c>
      <c r="AP114">
        <f>IF($C114="","",IFERROR(VLOOKUP($C114,Dec!$B:$Z,19,FALSE),0))</f>
        <v>0</v>
      </c>
      <c r="AQ114" s="11">
        <f t="shared" si="54"/>
        <v>0</v>
      </c>
      <c r="AR114">
        <f>IF($C114="","",IFERROR(VLOOKUP($C114,Dec!$B:$Z,20,FALSE),0))</f>
        <v>0</v>
      </c>
      <c r="AS114" s="10">
        <f t="shared" si="55"/>
        <v>0</v>
      </c>
      <c r="AT114" s="6">
        <f>IF($C114="","",IFERROR(VLOOKUP($C114,Jan!$B:$Z,16,FALSE),0))</f>
        <v>0</v>
      </c>
      <c r="AU114">
        <f>IF($C114="","",IFERROR(VLOOKUP($C114,Jan!$B:$Z,17,FALSE),0))</f>
        <v>0</v>
      </c>
      <c r="AV114" s="11">
        <f t="shared" si="56"/>
        <v>0</v>
      </c>
      <c r="AW114">
        <f>IF($C114="","",IFERROR(VLOOKUP($C114,Jan!$B:$Z,19,FALSE),0))</f>
        <v>0</v>
      </c>
      <c r="AX114" s="11">
        <f t="shared" si="57"/>
        <v>0</v>
      </c>
      <c r="AY114">
        <f>IF($C114="","",IFERROR(VLOOKUP($C114,Jan!$B:$Z,20,FALSE),0))</f>
        <v>0</v>
      </c>
      <c r="AZ114" s="10">
        <f t="shared" si="58"/>
        <v>0</v>
      </c>
      <c r="BA114" s="6">
        <f>IF($C114="","",IFERROR(VLOOKUP($C114,Feb!$B:$Z,16,FALSE),0))</f>
        <v>0</v>
      </c>
      <c r="BB114">
        <f>IF($C114="","",IFERROR(VLOOKUP($C114,Feb!$B:$Z,17,FALSE),0))</f>
        <v>0</v>
      </c>
      <c r="BC114" s="11">
        <f t="shared" si="59"/>
        <v>0</v>
      </c>
      <c r="BD114">
        <f>IF($C114="","",IFERROR(VLOOKUP($C114,Feb!$B:$Z,19,FALSE),0))</f>
        <v>0</v>
      </c>
      <c r="BE114" s="11">
        <f t="shared" si="60"/>
        <v>0</v>
      </c>
      <c r="BF114">
        <f>IF($C114="","",IFERROR(VLOOKUP($C114,Feb!$B:$Z,20,FALSE),0))</f>
        <v>0</v>
      </c>
      <c r="BG114" s="10">
        <f t="shared" si="61"/>
        <v>0</v>
      </c>
      <c r="BH114" s="6">
        <f>IF($C114="","",IFERROR(VLOOKUP($C114,Mar!$B:$Z,16,FALSE),0))</f>
        <v>0</v>
      </c>
      <c r="BI114">
        <f>IF($C114="","",IFERROR(VLOOKUP($C114,Mar!$B:$Z,17,FALSE),0))</f>
        <v>0</v>
      </c>
      <c r="BJ114" s="11">
        <f t="shared" si="62"/>
        <v>0</v>
      </c>
      <c r="BK114">
        <f>IF($C114="","",IFERROR(VLOOKUP($C114,Mar!$B:$Z,19,FALSE),0))</f>
        <v>0</v>
      </c>
      <c r="BL114" s="11">
        <f t="shared" si="63"/>
        <v>0</v>
      </c>
      <c r="BM114">
        <f>IF($C114="","",IFERROR(VLOOKUP($C114,Mar!$B:$Z,20,FALSE),0))</f>
        <v>0</v>
      </c>
      <c r="BN114" s="10">
        <f t="shared" si="64"/>
        <v>0</v>
      </c>
      <c r="BO114" s="6">
        <f>IF($C114="","",IFERROR(VLOOKUP($C114,'Apr &amp; May'!$B:$Z,16,FALSE),0))</f>
        <v>0</v>
      </c>
      <c r="BP114">
        <f>IF($C114="","",IFERROR(VLOOKUP($C114,'Apr &amp; May'!$B:$Z,17,FALSE),0))</f>
        <v>0</v>
      </c>
      <c r="BQ114" s="11">
        <f t="shared" si="65"/>
        <v>0</v>
      </c>
      <c r="BR114">
        <f>IF($C114="","",IFERROR(VLOOKUP($C114,'Apr &amp; May'!$B:$Z,19,FALSE),0))</f>
        <v>0</v>
      </c>
      <c r="BS114" s="11">
        <f t="shared" si="66"/>
        <v>0</v>
      </c>
      <c r="BT114">
        <f>IF($C114="","",IFERROR(VLOOKUP($C114,'Apr &amp; May'!$B:$Z,20,FALSE),0))</f>
        <v>0</v>
      </c>
      <c r="BU114" s="10">
        <f t="shared" si="67"/>
        <v>0</v>
      </c>
      <c r="BV114" s="6">
        <f>IF($C114="","",IFERROR(VLOOKUP($C114,Jun!$B:$Z,16,FALSE),0))</f>
        <v>0</v>
      </c>
      <c r="BW114">
        <f>IF($C114="","",IFERROR(VLOOKUP($C114,Jun!$B:$Z,17,FALSE),0))</f>
        <v>0</v>
      </c>
      <c r="BX114" s="11">
        <f t="shared" si="68"/>
        <v>0</v>
      </c>
      <c r="BY114">
        <f>IF($C114="","",IFERROR(VLOOKUP($C114,Jun!$B:$Z,19,FALSE),0))</f>
        <v>0</v>
      </c>
      <c r="BZ114" s="11">
        <f t="shared" si="69"/>
        <v>0</v>
      </c>
      <c r="CA114">
        <f>IF($C114="","",IFERROR(VLOOKUP($C114,Jun!$B:$Z,20,FALSE),0))</f>
        <v>0</v>
      </c>
      <c r="CB114" s="10">
        <f t="shared" si="70"/>
        <v>0</v>
      </c>
    </row>
    <row r="115" spans="1:80" x14ac:dyDescent="0.3">
      <c r="A115">
        <v>111</v>
      </c>
      <c r="B115" t="str">
        <f>IF(Namelist!A112="","",UPPER(Namelist!A112))</f>
        <v>HSUEN WEI MELISSA YONG</v>
      </c>
      <c r="C115" t="str">
        <f>IF(Namelist!B112="","",UPPER(Namelist!B112))</f>
        <v>NUSSTU\E0859915</v>
      </c>
      <c r="D115" s="6">
        <f t="shared" si="37"/>
        <v>2</v>
      </c>
      <c r="E115">
        <f t="shared" si="38"/>
        <v>0</v>
      </c>
      <c r="F115" s="11">
        <f t="shared" si="39"/>
        <v>2</v>
      </c>
      <c r="G115">
        <f t="shared" si="40"/>
        <v>0</v>
      </c>
      <c r="H115" s="11">
        <f t="shared" si="41"/>
        <v>2</v>
      </c>
      <c r="I115">
        <f t="shared" si="42"/>
        <v>1</v>
      </c>
      <c r="J115" s="10">
        <f t="shared" si="43"/>
        <v>3</v>
      </c>
      <c r="K115" s="6">
        <f>IF($C115="","",IFERROR(VLOOKUP($C115,Aug!$B:$Z,16,FALSE),0))</f>
        <v>0</v>
      </c>
      <c r="L115">
        <f>IF($C115="","",IFERROR(VLOOKUP($C115,Aug!$B:$Z,17,FALSE),0))</f>
        <v>0</v>
      </c>
      <c r="M115" s="11">
        <f t="shared" si="44"/>
        <v>0</v>
      </c>
      <c r="N115">
        <f>IF($C115="","",IFERROR(VLOOKUP($C115,Aug!$B:$Z,19,FALSE),0))</f>
        <v>0</v>
      </c>
      <c r="O115" s="11">
        <f t="shared" si="45"/>
        <v>0</v>
      </c>
      <c r="P115">
        <f>IF($C115="","",IFERROR(VLOOKUP($C115,Aug!$B:$Z,20,FALSE),0))</f>
        <v>0</v>
      </c>
      <c r="Q115" s="10">
        <f t="shared" si="46"/>
        <v>0</v>
      </c>
      <c r="R115" s="6">
        <f>IF($C115="","",IFERROR(VLOOKUP($C115,Sep!$B:$Z,16,FALSE),0))</f>
        <v>0</v>
      </c>
      <c r="S115">
        <f>IF($C115="","",IFERROR(VLOOKUP($C115,Sep!$B:$Z,17,FALSE),0))</f>
        <v>0</v>
      </c>
      <c r="T115" s="11">
        <f t="shared" si="47"/>
        <v>0</v>
      </c>
      <c r="U115">
        <f>IF($C115="","",IFERROR(VLOOKUP($C115,Sep!$B:$Z,19,FALSE),0))</f>
        <v>0</v>
      </c>
      <c r="V115" s="11">
        <f t="shared" si="48"/>
        <v>0</v>
      </c>
      <c r="W115">
        <f>IF($C115="","",IFERROR(VLOOKUP($C115,Sep!$B:$Z,20,FALSE),0))</f>
        <v>0</v>
      </c>
      <c r="X115" s="10">
        <f t="shared" si="49"/>
        <v>0</v>
      </c>
      <c r="Y115" s="6">
        <f>IF($C115="","",IFERROR(VLOOKUP($C115,'Oct &amp; Nov'!$B:$Z,16,FALSE),0))</f>
        <v>0</v>
      </c>
      <c r="Z115">
        <f>IF($C115="","",IFERROR(VLOOKUP($C115,'Oct &amp; Nov'!$B:$Z,17,FALSE),0))</f>
        <v>0</v>
      </c>
      <c r="AA115" s="11">
        <f t="shared" si="50"/>
        <v>0</v>
      </c>
      <c r="AB115">
        <f>IF($C115="","",IFERROR(VLOOKUP($C115,'Oct &amp; Nov'!$B:$Z,19,FALSE),0))</f>
        <v>0</v>
      </c>
      <c r="AC115" s="11">
        <f t="shared" si="51"/>
        <v>0</v>
      </c>
      <c r="AD115">
        <f>IF($C115="","",IFERROR(VLOOKUP($C115,'Oct &amp; Nov'!$B:$Z,20,FALSE),0))</f>
        <v>0</v>
      </c>
      <c r="AE115" s="10">
        <f t="shared" si="52"/>
        <v>0</v>
      </c>
      <c r="AJ115" s="11"/>
      <c r="AM115" s="6">
        <f>IF($C115="","",IFERROR(VLOOKUP($C115,Dec!$B:$Z,16,FALSE),0))</f>
        <v>0</v>
      </c>
      <c r="AN115">
        <f>IF($C115="","",IFERROR(VLOOKUP($C115,Dec!$B:$Z,17,FALSE),0))</f>
        <v>0</v>
      </c>
      <c r="AO115" s="11">
        <f t="shared" si="53"/>
        <v>0</v>
      </c>
      <c r="AP115">
        <f>IF($C115="","",IFERROR(VLOOKUP($C115,Dec!$B:$Z,19,FALSE),0))</f>
        <v>0</v>
      </c>
      <c r="AQ115" s="11">
        <f t="shared" si="54"/>
        <v>0</v>
      </c>
      <c r="AR115">
        <f>IF($C115="","",IFERROR(VLOOKUP($C115,Dec!$B:$Z,20,FALSE),0))</f>
        <v>0</v>
      </c>
      <c r="AS115" s="10">
        <f t="shared" si="55"/>
        <v>0</v>
      </c>
      <c r="AT115" s="6">
        <f>IF($C115="","",IFERROR(VLOOKUP($C115,Jan!$B:$Z,16,FALSE),0))</f>
        <v>0</v>
      </c>
      <c r="AU115">
        <f>IF($C115="","",IFERROR(VLOOKUP($C115,Jan!$B:$Z,17,FALSE),0))</f>
        <v>0</v>
      </c>
      <c r="AV115" s="11">
        <f t="shared" si="56"/>
        <v>0</v>
      </c>
      <c r="AW115">
        <f>IF($C115="","",IFERROR(VLOOKUP($C115,Jan!$B:$Z,19,FALSE),0))</f>
        <v>0</v>
      </c>
      <c r="AX115" s="11">
        <f t="shared" si="57"/>
        <v>0</v>
      </c>
      <c r="AY115">
        <f>IF($C115="","",IFERROR(VLOOKUP($C115,Jan!$B:$Z,20,FALSE),0))</f>
        <v>0</v>
      </c>
      <c r="AZ115" s="10">
        <f t="shared" si="58"/>
        <v>0</v>
      </c>
      <c r="BA115" s="6">
        <f>IF($C115="","",IFERROR(VLOOKUP($C115,Feb!$B:$Z,16,FALSE),0))</f>
        <v>0</v>
      </c>
      <c r="BB115">
        <f>IF($C115="","",IFERROR(VLOOKUP($C115,Feb!$B:$Z,17,FALSE),0))</f>
        <v>0</v>
      </c>
      <c r="BC115" s="11">
        <f t="shared" si="59"/>
        <v>0</v>
      </c>
      <c r="BD115">
        <f>IF($C115="","",IFERROR(VLOOKUP($C115,Feb!$B:$Z,19,FALSE),0))</f>
        <v>0</v>
      </c>
      <c r="BE115" s="11">
        <f t="shared" si="60"/>
        <v>0</v>
      </c>
      <c r="BF115">
        <f>IF($C115="","",IFERROR(VLOOKUP($C115,Feb!$B:$Z,20,FALSE),0))</f>
        <v>0</v>
      </c>
      <c r="BG115" s="10">
        <f t="shared" si="61"/>
        <v>0</v>
      </c>
      <c r="BH115" s="6">
        <f>IF($C115="","",IFERROR(VLOOKUP($C115,Mar!$B:$Z,16,FALSE),0))</f>
        <v>0</v>
      </c>
      <c r="BI115">
        <f>IF($C115="","",IFERROR(VLOOKUP($C115,Mar!$B:$Z,17,FALSE),0))</f>
        <v>0</v>
      </c>
      <c r="BJ115" s="11">
        <f t="shared" si="62"/>
        <v>0</v>
      </c>
      <c r="BK115">
        <f>IF($C115="","",IFERROR(VLOOKUP($C115,Mar!$B:$Z,19,FALSE),0))</f>
        <v>0</v>
      </c>
      <c r="BL115" s="11">
        <f t="shared" si="63"/>
        <v>0</v>
      </c>
      <c r="BM115">
        <f>IF($C115="","",IFERROR(VLOOKUP($C115,Mar!$B:$Z,20,FALSE),0))</f>
        <v>0</v>
      </c>
      <c r="BN115" s="10">
        <f t="shared" si="64"/>
        <v>0</v>
      </c>
      <c r="BO115" s="6">
        <f>IF($C115="","",IFERROR(VLOOKUP($C115,'Apr &amp; May'!$B:$Z,16,FALSE),0))</f>
        <v>2</v>
      </c>
      <c r="BP115">
        <f>IF($C115="","",IFERROR(VLOOKUP($C115,'Apr &amp; May'!$B:$Z,17,FALSE),0))</f>
        <v>0</v>
      </c>
      <c r="BQ115" s="11">
        <f t="shared" si="65"/>
        <v>2</v>
      </c>
      <c r="BR115">
        <f>IF($C115="","",IFERROR(VLOOKUP($C115,'Apr &amp; May'!$B:$Z,19,FALSE),0))</f>
        <v>0</v>
      </c>
      <c r="BS115" s="11">
        <f t="shared" si="66"/>
        <v>2</v>
      </c>
      <c r="BT115">
        <f>IF($C115="","",IFERROR(VLOOKUP($C115,'Apr &amp; May'!$B:$Z,20,FALSE),0))</f>
        <v>1</v>
      </c>
      <c r="BU115" s="10">
        <f t="shared" si="67"/>
        <v>3</v>
      </c>
      <c r="BV115" s="6">
        <f>IF($C115="","",IFERROR(VLOOKUP($C115,Jun!$B:$Z,16,FALSE),0))</f>
        <v>0</v>
      </c>
      <c r="BW115">
        <f>IF($C115="","",IFERROR(VLOOKUP($C115,Jun!$B:$Z,17,FALSE),0))</f>
        <v>0</v>
      </c>
      <c r="BX115" s="11">
        <f t="shared" si="68"/>
        <v>0</v>
      </c>
      <c r="BY115">
        <f>IF($C115="","",IFERROR(VLOOKUP($C115,Jun!$B:$Z,19,FALSE),0))</f>
        <v>0</v>
      </c>
      <c r="BZ115" s="11">
        <f t="shared" si="69"/>
        <v>0</v>
      </c>
      <c r="CA115">
        <f>IF($C115="","",IFERROR(VLOOKUP($C115,Jun!$B:$Z,20,FALSE),0))</f>
        <v>0</v>
      </c>
      <c r="CB115" s="10">
        <f t="shared" si="70"/>
        <v>0</v>
      </c>
    </row>
    <row r="116" spans="1:80" x14ac:dyDescent="0.3">
      <c r="A116">
        <v>112</v>
      </c>
      <c r="B116" t="str">
        <f>IF(Namelist!A113="","",UPPER(Namelist!A113))</f>
        <v>HUAI ZE KOH</v>
      </c>
      <c r="C116" t="str">
        <f>IF(Namelist!B113="","",UPPER(Namelist!B113))</f>
        <v>NUSSTU\E0426227</v>
      </c>
      <c r="D116" s="6">
        <f t="shared" si="37"/>
        <v>9</v>
      </c>
      <c r="E116">
        <f t="shared" si="38"/>
        <v>0</v>
      </c>
      <c r="F116" s="11">
        <f t="shared" si="39"/>
        <v>9</v>
      </c>
      <c r="G116">
        <f t="shared" si="40"/>
        <v>0</v>
      </c>
      <c r="H116" s="11">
        <f t="shared" si="41"/>
        <v>9</v>
      </c>
      <c r="I116">
        <f t="shared" si="42"/>
        <v>7</v>
      </c>
      <c r="J116" s="10">
        <f t="shared" si="43"/>
        <v>16</v>
      </c>
      <c r="K116" s="6">
        <f>IF($C116="","",IFERROR(VLOOKUP($C116,Aug!$B:$Z,16,FALSE),0))</f>
        <v>0</v>
      </c>
      <c r="L116">
        <f>IF($C116="","",IFERROR(VLOOKUP($C116,Aug!$B:$Z,17,FALSE),0))</f>
        <v>0</v>
      </c>
      <c r="M116" s="11">
        <f t="shared" si="44"/>
        <v>0</v>
      </c>
      <c r="N116">
        <f>IF($C116="","",IFERROR(VLOOKUP($C116,Aug!$B:$Z,19,FALSE),0))</f>
        <v>0</v>
      </c>
      <c r="O116" s="11">
        <f t="shared" si="45"/>
        <v>0</v>
      </c>
      <c r="P116">
        <f>IF($C116="","",IFERROR(VLOOKUP($C116,Aug!$B:$Z,20,FALSE),0))</f>
        <v>0</v>
      </c>
      <c r="Q116" s="10">
        <f t="shared" si="46"/>
        <v>0</v>
      </c>
      <c r="R116" s="6">
        <f>IF($C116="","",IFERROR(VLOOKUP($C116,Sep!$B:$Z,16,FALSE),0))</f>
        <v>2</v>
      </c>
      <c r="S116">
        <f>IF($C116="","",IFERROR(VLOOKUP($C116,Sep!$B:$Z,17,FALSE),0))</f>
        <v>0</v>
      </c>
      <c r="T116" s="11">
        <f t="shared" si="47"/>
        <v>2</v>
      </c>
      <c r="U116">
        <f>IF($C116="","",IFERROR(VLOOKUP($C116,Sep!$B:$Z,19,FALSE),0))</f>
        <v>0</v>
      </c>
      <c r="V116" s="11">
        <f t="shared" si="48"/>
        <v>2</v>
      </c>
      <c r="W116">
        <f>IF($C116="","",IFERROR(VLOOKUP($C116,Sep!$B:$Z,20,FALSE),0))</f>
        <v>0</v>
      </c>
      <c r="X116" s="10">
        <f t="shared" si="49"/>
        <v>2</v>
      </c>
      <c r="Y116" s="6">
        <f>IF($C116="","",IFERROR(VLOOKUP($C116,'Oct &amp; Nov'!$B:$Z,16,FALSE),0))</f>
        <v>1</v>
      </c>
      <c r="Z116">
        <f>IF($C116="","",IFERROR(VLOOKUP($C116,'Oct &amp; Nov'!$B:$Z,17,FALSE),0))</f>
        <v>0</v>
      </c>
      <c r="AA116" s="11">
        <f t="shared" si="50"/>
        <v>1</v>
      </c>
      <c r="AB116">
        <f>IF($C116="","",IFERROR(VLOOKUP($C116,'Oct &amp; Nov'!$B:$Z,19,FALSE),0))</f>
        <v>0</v>
      </c>
      <c r="AC116" s="11">
        <f t="shared" si="51"/>
        <v>1</v>
      </c>
      <c r="AD116">
        <f>IF($C116="","",IFERROR(VLOOKUP($C116,'Oct &amp; Nov'!$B:$Z,20,FALSE),0))</f>
        <v>2</v>
      </c>
      <c r="AE116" s="10">
        <f t="shared" si="52"/>
        <v>3</v>
      </c>
      <c r="AJ116" s="11"/>
      <c r="AM116" s="6">
        <f>IF($C116="","",IFERROR(VLOOKUP($C116,Dec!$B:$Z,16,FALSE),0))</f>
        <v>1</v>
      </c>
      <c r="AN116">
        <f>IF($C116="","",IFERROR(VLOOKUP($C116,Dec!$B:$Z,17,FALSE),0))</f>
        <v>0</v>
      </c>
      <c r="AO116" s="11">
        <f t="shared" si="53"/>
        <v>1</v>
      </c>
      <c r="AP116">
        <f>IF($C116="","",IFERROR(VLOOKUP($C116,Dec!$B:$Z,19,FALSE),0))</f>
        <v>0</v>
      </c>
      <c r="AQ116" s="11">
        <f t="shared" si="54"/>
        <v>1</v>
      </c>
      <c r="AR116">
        <f>IF($C116="","",IFERROR(VLOOKUP($C116,Dec!$B:$Z,20,FALSE),0))</f>
        <v>0</v>
      </c>
      <c r="AS116" s="10">
        <f t="shared" si="55"/>
        <v>1</v>
      </c>
      <c r="AT116" s="6">
        <f>IF($C116="","",IFERROR(VLOOKUP($C116,Jan!$B:$Z,16,FALSE),0))</f>
        <v>0</v>
      </c>
      <c r="AU116">
        <f>IF($C116="","",IFERROR(VLOOKUP($C116,Jan!$B:$Z,17,FALSE),0))</f>
        <v>0</v>
      </c>
      <c r="AV116" s="11">
        <f t="shared" si="56"/>
        <v>0</v>
      </c>
      <c r="AW116">
        <f>IF($C116="","",IFERROR(VLOOKUP($C116,Jan!$B:$Z,19,FALSE),0))</f>
        <v>0</v>
      </c>
      <c r="AX116" s="11">
        <f t="shared" si="57"/>
        <v>0</v>
      </c>
      <c r="AY116">
        <f>IF($C116="","",IFERROR(VLOOKUP($C116,Jan!$B:$Z,20,FALSE),0))</f>
        <v>3</v>
      </c>
      <c r="AZ116" s="10">
        <f t="shared" si="58"/>
        <v>3</v>
      </c>
      <c r="BA116" s="6">
        <f>IF($C116="","",IFERROR(VLOOKUP($C116,Feb!$B:$Z,16,FALSE),0))</f>
        <v>1</v>
      </c>
      <c r="BB116">
        <f>IF($C116="","",IFERROR(VLOOKUP($C116,Feb!$B:$Z,17,FALSE),0))</f>
        <v>0</v>
      </c>
      <c r="BC116" s="11">
        <f t="shared" si="59"/>
        <v>1</v>
      </c>
      <c r="BD116">
        <f>IF($C116="","",IFERROR(VLOOKUP($C116,Feb!$B:$Z,19,FALSE),0))</f>
        <v>0</v>
      </c>
      <c r="BE116" s="11">
        <f t="shared" si="60"/>
        <v>1</v>
      </c>
      <c r="BF116">
        <f>IF($C116="","",IFERROR(VLOOKUP($C116,Feb!$B:$Z,20,FALSE),0))</f>
        <v>0</v>
      </c>
      <c r="BG116" s="10">
        <f t="shared" si="61"/>
        <v>1</v>
      </c>
      <c r="BH116" s="6">
        <f>IF($C116="","",IFERROR(VLOOKUP($C116,Mar!$B:$Z,16,FALSE),0))</f>
        <v>3</v>
      </c>
      <c r="BI116">
        <f>IF($C116="","",IFERROR(VLOOKUP($C116,Mar!$B:$Z,17,FALSE),0))</f>
        <v>0</v>
      </c>
      <c r="BJ116" s="11">
        <f t="shared" si="62"/>
        <v>3</v>
      </c>
      <c r="BK116">
        <f>IF($C116="","",IFERROR(VLOOKUP($C116,Mar!$B:$Z,19,FALSE),0))</f>
        <v>0</v>
      </c>
      <c r="BL116" s="11">
        <f t="shared" si="63"/>
        <v>3</v>
      </c>
      <c r="BM116">
        <f>IF($C116="","",IFERROR(VLOOKUP($C116,Mar!$B:$Z,20,FALSE),0))</f>
        <v>1</v>
      </c>
      <c r="BN116" s="10">
        <f t="shared" si="64"/>
        <v>4</v>
      </c>
      <c r="BO116" s="6">
        <f>IF($C116="","",IFERROR(VLOOKUP($C116,'Apr &amp; May'!$B:$Z,16,FALSE),0))</f>
        <v>1</v>
      </c>
      <c r="BP116">
        <f>IF($C116="","",IFERROR(VLOOKUP($C116,'Apr &amp; May'!$B:$Z,17,FALSE),0))</f>
        <v>0</v>
      </c>
      <c r="BQ116" s="11">
        <f t="shared" si="65"/>
        <v>1</v>
      </c>
      <c r="BR116">
        <f>IF($C116="","",IFERROR(VLOOKUP($C116,'Apr &amp; May'!$B:$Z,19,FALSE),0))</f>
        <v>0</v>
      </c>
      <c r="BS116" s="11">
        <f t="shared" si="66"/>
        <v>1</v>
      </c>
      <c r="BT116">
        <f>IF($C116="","",IFERROR(VLOOKUP($C116,'Apr &amp; May'!$B:$Z,20,FALSE),0))</f>
        <v>1</v>
      </c>
      <c r="BU116" s="10">
        <f t="shared" si="67"/>
        <v>2</v>
      </c>
      <c r="BV116" s="6">
        <f>IF($C116="","",IFERROR(VLOOKUP($C116,Jun!$B:$Z,16,FALSE),0))</f>
        <v>0</v>
      </c>
      <c r="BW116">
        <f>IF($C116="","",IFERROR(VLOOKUP($C116,Jun!$B:$Z,17,FALSE),0))</f>
        <v>0</v>
      </c>
      <c r="BX116" s="11">
        <f t="shared" si="68"/>
        <v>0</v>
      </c>
      <c r="BY116">
        <f>IF($C116="","",IFERROR(VLOOKUP($C116,Jun!$B:$Z,19,FALSE),0))</f>
        <v>0</v>
      </c>
      <c r="BZ116" s="11">
        <f t="shared" si="69"/>
        <v>0</v>
      </c>
      <c r="CA116">
        <f>IF($C116="","",IFERROR(VLOOKUP($C116,Jun!$B:$Z,20,FALSE),0))</f>
        <v>0</v>
      </c>
      <c r="CB116" s="10">
        <f t="shared" si="70"/>
        <v>0</v>
      </c>
    </row>
    <row r="117" spans="1:80" x14ac:dyDescent="0.3">
      <c r="A117">
        <v>113</v>
      </c>
      <c r="B117" t="str">
        <f>IF(Namelist!A114="","",UPPER(Namelist!A114))</f>
        <v>HUI FANG KOH</v>
      </c>
      <c r="C117" t="str">
        <f>IF(Namelist!B114="","",UPPER(Namelist!B114))</f>
        <v>NUSSTU\E0748500</v>
      </c>
      <c r="D117" s="6">
        <f t="shared" si="37"/>
        <v>2</v>
      </c>
      <c r="E117">
        <f t="shared" si="38"/>
        <v>1</v>
      </c>
      <c r="F117" s="11">
        <f t="shared" si="39"/>
        <v>3</v>
      </c>
      <c r="G117">
        <f t="shared" si="40"/>
        <v>0</v>
      </c>
      <c r="H117" s="11">
        <f t="shared" si="41"/>
        <v>3</v>
      </c>
      <c r="I117">
        <f t="shared" si="42"/>
        <v>4</v>
      </c>
      <c r="J117" s="10">
        <f t="shared" si="43"/>
        <v>7</v>
      </c>
      <c r="K117" s="6">
        <f>IF($C117="","",IFERROR(VLOOKUP($C117,Aug!$B:$Z,16,FALSE),0))</f>
        <v>0</v>
      </c>
      <c r="L117">
        <f>IF($C117="","",IFERROR(VLOOKUP($C117,Aug!$B:$Z,17,FALSE),0))</f>
        <v>0</v>
      </c>
      <c r="M117" s="11">
        <f t="shared" si="44"/>
        <v>0</v>
      </c>
      <c r="N117">
        <f>IF($C117="","",IFERROR(VLOOKUP($C117,Aug!$B:$Z,19,FALSE),0))</f>
        <v>0</v>
      </c>
      <c r="O117" s="11">
        <f t="shared" si="45"/>
        <v>0</v>
      </c>
      <c r="P117">
        <f>IF($C117="","",IFERROR(VLOOKUP($C117,Aug!$B:$Z,20,FALSE),0))</f>
        <v>0</v>
      </c>
      <c r="Q117" s="10">
        <f t="shared" si="46"/>
        <v>0</v>
      </c>
      <c r="R117" s="6">
        <f>IF($C117="","",IFERROR(VLOOKUP($C117,Sep!$B:$Z,16,FALSE),0))</f>
        <v>0</v>
      </c>
      <c r="S117">
        <f>IF($C117="","",IFERROR(VLOOKUP($C117,Sep!$B:$Z,17,FALSE),0))</f>
        <v>0</v>
      </c>
      <c r="T117" s="11">
        <f t="shared" si="47"/>
        <v>0</v>
      </c>
      <c r="U117">
        <f>IF($C117="","",IFERROR(VLOOKUP($C117,Sep!$B:$Z,19,FALSE),0))</f>
        <v>0</v>
      </c>
      <c r="V117" s="11">
        <f t="shared" si="48"/>
        <v>0</v>
      </c>
      <c r="W117">
        <f>IF($C117="","",IFERROR(VLOOKUP($C117,Sep!$B:$Z,20,FALSE),0))</f>
        <v>0</v>
      </c>
      <c r="X117" s="10">
        <f t="shared" si="49"/>
        <v>0</v>
      </c>
      <c r="Y117" s="6">
        <f>IF($C117="","",IFERROR(VLOOKUP($C117,'Oct &amp; Nov'!$B:$Z,16,FALSE),0))</f>
        <v>0</v>
      </c>
      <c r="Z117">
        <f>IF($C117="","",IFERROR(VLOOKUP($C117,'Oct &amp; Nov'!$B:$Z,17,FALSE),0))</f>
        <v>0</v>
      </c>
      <c r="AA117" s="11">
        <f t="shared" si="50"/>
        <v>0</v>
      </c>
      <c r="AB117">
        <f>IF($C117="","",IFERROR(VLOOKUP($C117,'Oct &amp; Nov'!$B:$Z,19,FALSE),0))</f>
        <v>0</v>
      </c>
      <c r="AC117" s="11">
        <f t="shared" si="51"/>
        <v>0</v>
      </c>
      <c r="AD117">
        <f>IF($C117="","",IFERROR(VLOOKUP($C117,'Oct &amp; Nov'!$B:$Z,20,FALSE),0))</f>
        <v>0</v>
      </c>
      <c r="AE117" s="10">
        <f t="shared" si="52"/>
        <v>0</v>
      </c>
      <c r="AJ117" s="11"/>
      <c r="AM117" s="6">
        <f>IF($C117="","",IFERROR(VLOOKUP($C117,Dec!$B:$Z,16,FALSE),0))</f>
        <v>0</v>
      </c>
      <c r="AN117">
        <f>IF($C117="","",IFERROR(VLOOKUP($C117,Dec!$B:$Z,17,FALSE),0))</f>
        <v>0</v>
      </c>
      <c r="AO117" s="11">
        <f t="shared" si="53"/>
        <v>0</v>
      </c>
      <c r="AP117">
        <f>IF($C117="","",IFERROR(VLOOKUP($C117,Dec!$B:$Z,19,FALSE),0))</f>
        <v>0</v>
      </c>
      <c r="AQ117" s="11">
        <f t="shared" si="54"/>
        <v>0</v>
      </c>
      <c r="AR117">
        <f>IF($C117="","",IFERROR(VLOOKUP($C117,Dec!$B:$Z,20,FALSE),0))</f>
        <v>0</v>
      </c>
      <c r="AS117" s="10">
        <f t="shared" si="55"/>
        <v>0</v>
      </c>
      <c r="AT117" s="6">
        <f>IF($C117="","",IFERROR(VLOOKUP($C117,Jan!$B:$Z,16,FALSE),0))</f>
        <v>1</v>
      </c>
      <c r="AU117">
        <f>IF($C117="","",IFERROR(VLOOKUP($C117,Jan!$B:$Z,17,FALSE),0))</f>
        <v>1</v>
      </c>
      <c r="AV117" s="11">
        <f t="shared" si="56"/>
        <v>2</v>
      </c>
      <c r="AW117">
        <f>IF($C117="","",IFERROR(VLOOKUP($C117,Jan!$B:$Z,19,FALSE),0))</f>
        <v>0</v>
      </c>
      <c r="AX117" s="11">
        <f t="shared" si="57"/>
        <v>2</v>
      </c>
      <c r="AY117">
        <f>IF($C117="","",IFERROR(VLOOKUP($C117,Jan!$B:$Z,20,FALSE),0))</f>
        <v>1</v>
      </c>
      <c r="AZ117" s="10">
        <f t="shared" si="58"/>
        <v>3</v>
      </c>
      <c r="BA117" s="6">
        <f>IF($C117="","",IFERROR(VLOOKUP($C117,Feb!$B:$Z,16,FALSE),0))</f>
        <v>0</v>
      </c>
      <c r="BB117">
        <f>IF($C117="","",IFERROR(VLOOKUP($C117,Feb!$B:$Z,17,FALSE),0))</f>
        <v>0</v>
      </c>
      <c r="BC117" s="11">
        <f t="shared" si="59"/>
        <v>0</v>
      </c>
      <c r="BD117">
        <f>IF($C117="","",IFERROR(VLOOKUP($C117,Feb!$B:$Z,19,FALSE),0))</f>
        <v>0</v>
      </c>
      <c r="BE117" s="11">
        <f t="shared" si="60"/>
        <v>0</v>
      </c>
      <c r="BF117">
        <f>IF($C117="","",IFERROR(VLOOKUP($C117,Feb!$B:$Z,20,FALSE),0))</f>
        <v>0</v>
      </c>
      <c r="BG117" s="10">
        <f t="shared" si="61"/>
        <v>0</v>
      </c>
      <c r="BH117" s="6">
        <f>IF($C117="","",IFERROR(VLOOKUP($C117,Mar!$B:$Z,16,FALSE),0))</f>
        <v>1</v>
      </c>
      <c r="BI117">
        <f>IF($C117="","",IFERROR(VLOOKUP($C117,Mar!$B:$Z,17,FALSE),0))</f>
        <v>0</v>
      </c>
      <c r="BJ117" s="11">
        <f t="shared" si="62"/>
        <v>1</v>
      </c>
      <c r="BK117">
        <f>IF($C117="","",IFERROR(VLOOKUP($C117,Mar!$B:$Z,19,FALSE),0))</f>
        <v>0</v>
      </c>
      <c r="BL117" s="11">
        <f t="shared" si="63"/>
        <v>1</v>
      </c>
      <c r="BM117">
        <f>IF($C117="","",IFERROR(VLOOKUP($C117,Mar!$B:$Z,20,FALSE),0))</f>
        <v>3</v>
      </c>
      <c r="BN117" s="10">
        <f t="shared" si="64"/>
        <v>4</v>
      </c>
      <c r="BO117" s="6">
        <f>IF($C117="","",IFERROR(VLOOKUP($C117,'Apr &amp; May'!$B:$Z,16,FALSE),0))</f>
        <v>0</v>
      </c>
      <c r="BP117">
        <f>IF($C117="","",IFERROR(VLOOKUP($C117,'Apr &amp; May'!$B:$Z,17,FALSE),0))</f>
        <v>0</v>
      </c>
      <c r="BQ117" s="11">
        <f t="shared" si="65"/>
        <v>0</v>
      </c>
      <c r="BR117">
        <f>IF($C117="","",IFERROR(VLOOKUP($C117,'Apr &amp; May'!$B:$Z,19,FALSE),0))</f>
        <v>0</v>
      </c>
      <c r="BS117" s="11">
        <f t="shared" si="66"/>
        <v>0</v>
      </c>
      <c r="BT117">
        <f>IF($C117="","",IFERROR(VLOOKUP($C117,'Apr &amp; May'!$B:$Z,20,FALSE),0))</f>
        <v>0</v>
      </c>
      <c r="BU117" s="10">
        <f t="shared" si="67"/>
        <v>0</v>
      </c>
      <c r="BV117" s="6">
        <f>IF($C117="","",IFERROR(VLOOKUP($C117,Jun!$B:$Z,16,FALSE),0))</f>
        <v>0</v>
      </c>
      <c r="BW117">
        <f>IF($C117="","",IFERROR(VLOOKUP($C117,Jun!$B:$Z,17,FALSE),0))</f>
        <v>0</v>
      </c>
      <c r="BX117" s="11">
        <f t="shared" si="68"/>
        <v>0</v>
      </c>
      <c r="BY117">
        <f>IF($C117="","",IFERROR(VLOOKUP($C117,Jun!$B:$Z,19,FALSE),0))</f>
        <v>0</v>
      </c>
      <c r="BZ117" s="11">
        <f t="shared" si="69"/>
        <v>0</v>
      </c>
      <c r="CA117">
        <f>IF($C117="","",IFERROR(VLOOKUP($C117,Jun!$B:$Z,20,FALSE),0))</f>
        <v>0</v>
      </c>
      <c r="CB117" s="10">
        <f t="shared" si="70"/>
        <v>0</v>
      </c>
    </row>
    <row r="118" spans="1:80" x14ac:dyDescent="0.3">
      <c r="A118">
        <v>114</v>
      </c>
      <c r="B118" t="str">
        <f>IF(Namelist!A115="","",UPPER(Namelist!A115))</f>
        <v>HUI WEN STACY KHO</v>
      </c>
      <c r="C118" t="str">
        <f>IF(Namelist!B115="","",UPPER(Namelist!B115))</f>
        <v>NUSSTU\E0746373</v>
      </c>
      <c r="D118" s="6">
        <f t="shared" si="37"/>
        <v>1</v>
      </c>
      <c r="E118">
        <f t="shared" si="38"/>
        <v>0</v>
      </c>
      <c r="F118" s="11">
        <f t="shared" si="39"/>
        <v>1</v>
      </c>
      <c r="G118">
        <f t="shared" si="40"/>
        <v>0</v>
      </c>
      <c r="H118" s="11">
        <f t="shared" si="41"/>
        <v>1</v>
      </c>
      <c r="I118">
        <f t="shared" si="42"/>
        <v>6</v>
      </c>
      <c r="J118" s="10">
        <f t="shared" si="43"/>
        <v>7</v>
      </c>
      <c r="K118" s="6">
        <f>IF($C118="","",IFERROR(VLOOKUP($C118,Aug!$B:$Z,16,FALSE),0))</f>
        <v>0</v>
      </c>
      <c r="L118">
        <f>IF($C118="","",IFERROR(VLOOKUP($C118,Aug!$B:$Z,17,FALSE),0))</f>
        <v>0</v>
      </c>
      <c r="M118" s="11">
        <f t="shared" si="44"/>
        <v>0</v>
      </c>
      <c r="N118">
        <f>IF($C118="","",IFERROR(VLOOKUP($C118,Aug!$B:$Z,19,FALSE),0))</f>
        <v>0</v>
      </c>
      <c r="O118" s="11">
        <f t="shared" si="45"/>
        <v>0</v>
      </c>
      <c r="P118">
        <f>IF($C118="","",IFERROR(VLOOKUP($C118,Aug!$B:$Z,20,FALSE),0))</f>
        <v>0</v>
      </c>
      <c r="Q118" s="10">
        <f t="shared" si="46"/>
        <v>0</v>
      </c>
      <c r="R118" s="6">
        <f>IF($C118="","",IFERROR(VLOOKUP($C118,Sep!$B:$Z,16,FALSE),0))</f>
        <v>0</v>
      </c>
      <c r="S118">
        <f>IF($C118="","",IFERROR(VLOOKUP($C118,Sep!$B:$Z,17,FALSE),0))</f>
        <v>0</v>
      </c>
      <c r="T118" s="11">
        <f t="shared" si="47"/>
        <v>0</v>
      </c>
      <c r="U118">
        <f>IF($C118="","",IFERROR(VLOOKUP($C118,Sep!$B:$Z,19,FALSE),0))</f>
        <v>0</v>
      </c>
      <c r="V118" s="11">
        <f t="shared" si="48"/>
        <v>0</v>
      </c>
      <c r="W118">
        <f>IF($C118="","",IFERROR(VLOOKUP($C118,Sep!$B:$Z,20,FALSE),0))</f>
        <v>0</v>
      </c>
      <c r="X118" s="10">
        <f t="shared" si="49"/>
        <v>0</v>
      </c>
      <c r="Y118" s="6">
        <f>IF($C118="","",IFERROR(VLOOKUP($C118,'Oct &amp; Nov'!$B:$Z,16,FALSE),0))</f>
        <v>0</v>
      </c>
      <c r="Z118">
        <f>IF($C118="","",IFERROR(VLOOKUP($C118,'Oct &amp; Nov'!$B:$Z,17,FALSE),0))</f>
        <v>0</v>
      </c>
      <c r="AA118" s="11">
        <f t="shared" si="50"/>
        <v>0</v>
      </c>
      <c r="AB118">
        <f>IF($C118="","",IFERROR(VLOOKUP($C118,'Oct &amp; Nov'!$B:$Z,19,FALSE),0))</f>
        <v>0</v>
      </c>
      <c r="AC118" s="11">
        <f t="shared" si="51"/>
        <v>0</v>
      </c>
      <c r="AD118">
        <f>IF($C118="","",IFERROR(VLOOKUP($C118,'Oct &amp; Nov'!$B:$Z,20,FALSE),0))</f>
        <v>3</v>
      </c>
      <c r="AE118" s="10">
        <f t="shared" si="52"/>
        <v>3</v>
      </c>
      <c r="AJ118" s="11"/>
      <c r="AM118" s="6">
        <f>IF($C118="","",IFERROR(VLOOKUP($C118,Dec!$B:$Z,16,FALSE),0))</f>
        <v>0</v>
      </c>
      <c r="AN118">
        <f>IF($C118="","",IFERROR(VLOOKUP($C118,Dec!$B:$Z,17,FALSE),0))</f>
        <v>0</v>
      </c>
      <c r="AO118" s="11">
        <f t="shared" si="53"/>
        <v>0</v>
      </c>
      <c r="AP118">
        <f>IF($C118="","",IFERROR(VLOOKUP($C118,Dec!$B:$Z,19,FALSE),0))</f>
        <v>0</v>
      </c>
      <c r="AQ118" s="11">
        <f t="shared" si="54"/>
        <v>0</v>
      </c>
      <c r="AR118">
        <f>IF($C118="","",IFERROR(VLOOKUP($C118,Dec!$B:$Z,20,FALSE),0))</f>
        <v>0</v>
      </c>
      <c r="AS118" s="10">
        <f t="shared" si="55"/>
        <v>0</v>
      </c>
      <c r="AT118" s="6">
        <f>IF($C118="","",IFERROR(VLOOKUP($C118,Jan!$B:$Z,16,FALSE),0))</f>
        <v>0</v>
      </c>
      <c r="AU118">
        <f>IF($C118="","",IFERROR(VLOOKUP($C118,Jan!$B:$Z,17,FALSE),0))</f>
        <v>0</v>
      </c>
      <c r="AV118" s="11">
        <f t="shared" si="56"/>
        <v>0</v>
      </c>
      <c r="AW118">
        <f>IF($C118="","",IFERROR(VLOOKUP($C118,Jan!$B:$Z,19,FALSE),0))</f>
        <v>0</v>
      </c>
      <c r="AX118" s="11">
        <f t="shared" si="57"/>
        <v>0</v>
      </c>
      <c r="AY118">
        <f>IF($C118="","",IFERROR(VLOOKUP($C118,Jan!$B:$Z,20,FALSE),0))</f>
        <v>0</v>
      </c>
      <c r="AZ118" s="10">
        <f t="shared" si="58"/>
        <v>0</v>
      </c>
      <c r="BA118" s="6">
        <f>IF($C118="","",IFERROR(VLOOKUP($C118,Feb!$B:$Z,16,FALSE),0))</f>
        <v>0</v>
      </c>
      <c r="BB118">
        <f>IF($C118="","",IFERROR(VLOOKUP($C118,Feb!$B:$Z,17,FALSE),0))</f>
        <v>0</v>
      </c>
      <c r="BC118" s="11">
        <f t="shared" si="59"/>
        <v>0</v>
      </c>
      <c r="BD118">
        <f>IF($C118="","",IFERROR(VLOOKUP($C118,Feb!$B:$Z,19,FALSE),0))</f>
        <v>0</v>
      </c>
      <c r="BE118" s="11">
        <f t="shared" si="60"/>
        <v>0</v>
      </c>
      <c r="BF118">
        <f>IF($C118="","",IFERROR(VLOOKUP($C118,Feb!$B:$Z,20,FALSE),0))</f>
        <v>0</v>
      </c>
      <c r="BG118" s="10">
        <f t="shared" si="61"/>
        <v>0</v>
      </c>
      <c r="BH118" s="6">
        <f>IF($C118="","",IFERROR(VLOOKUP($C118,Mar!$B:$Z,16,FALSE),0))</f>
        <v>1</v>
      </c>
      <c r="BI118">
        <f>IF($C118="","",IFERROR(VLOOKUP($C118,Mar!$B:$Z,17,FALSE),0))</f>
        <v>0</v>
      </c>
      <c r="BJ118" s="11">
        <f t="shared" si="62"/>
        <v>1</v>
      </c>
      <c r="BK118">
        <f>IF($C118="","",IFERROR(VLOOKUP($C118,Mar!$B:$Z,19,FALSE),0))</f>
        <v>0</v>
      </c>
      <c r="BL118" s="11">
        <f t="shared" si="63"/>
        <v>1</v>
      </c>
      <c r="BM118">
        <f>IF($C118="","",IFERROR(VLOOKUP($C118,Mar!$B:$Z,20,FALSE),0))</f>
        <v>3</v>
      </c>
      <c r="BN118" s="10">
        <f t="shared" si="64"/>
        <v>4</v>
      </c>
      <c r="BO118" s="6">
        <f>IF($C118="","",IFERROR(VLOOKUP($C118,'Apr &amp; May'!$B:$Z,16,FALSE),0))</f>
        <v>0</v>
      </c>
      <c r="BP118">
        <f>IF($C118="","",IFERROR(VLOOKUP($C118,'Apr &amp; May'!$B:$Z,17,FALSE),0))</f>
        <v>0</v>
      </c>
      <c r="BQ118" s="11">
        <f t="shared" si="65"/>
        <v>0</v>
      </c>
      <c r="BR118">
        <f>IF($C118="","",IFERROR(VLOOKUP($C118,'Apr &amp; May'!$B:$Z,19,FALSE),0))</f>
        <v>0</v>
      </c>
      <c r="BS118" s="11">
        <f t="shared" si="66"/>
        <v>0</v>
      </c>
      <c r="BT118">
        <f>IF($C118="","",IFERROR(VLOOKUP($C118,'Apr &amp; May'!$B:$Z,20,FALSE),0))</f>
        <v>0</v>
      </c>
      <c r="BU118" s="10">
        <f t="shared" si="67"/>
        <v>0</v>
      </c>
      <c r="BV118" s="6">
        <f>IF($C118="","",IFERROR(VLOOKUP($C118,Jun!$B:$Z,16,FALSE),0))</f>
        <v>0</v>
      </c>
      <c r="BW118">
        <f>IF($C118="","",IFERROR(VLOOKUP($C118,Jun!$B:$Z,17,FALSE),0))</f>
        <v>0</v>
      </c>
      <c r="BX118" s="11">
        <f t="shared" si="68"/>
        <v>0</v>
      </c>
      <c r="BY118">
        <f>IF($C118="","",IFERROR(VLOOKUP($C118,Jun!$B:$Z,19,FALSE),0))</f>
        <v>0</v>
      </c>
      <c r="BZ118" s="11">
        <f t="shared" si="69"/>
        <v>0</v>
      </c>
      <c r="CA118">
        <f>IF($C118="","",IFERROR(VLOOKUP($C118,Jun!$B:$Z,20,FALSE),0))</f>
        <v>0</v>
      </c>
      <c r="CB118" s="10">
        <f t="shared" si="70"/>
        <v>0</v>
      </c>
    </row>
    <row r="119" spans="1:80" x14ac:dyDescent="0.3">
      <c r="A119">
        <v>115</v>
      </c>
      <c r="B119" t="str">
        <f>IF(Namelist!A116="","",UPPER(Namelist!A116))</f>
        <v>HUI ZHEN LEE</v>
      </c>
      <c r="C119" t="str">
        <f>IF(Namelist!B116="","",UPPER(Namelist!B116))</f>
        <v>NUSSTU\E0969484</v>
      </c>
      <c r="D119" s="6">
        <f t="shared" si="37"/>
        <v>1</v>
      </c>
      <c r="E119">
        <f t="shared" si="38"/>
        <v>0</v>
      </c>
      <c r="F119" s="11">
        <f t="shared" si="39"/>
        <v>1</v>
      </c>
      <c r="G119">
        <f t="shared" si="40"/>
        <v>0</v>
      </c>
      <c r="H119" s="11">
        <f t="shared" si="41"/>
        <v>1</v>
      </c>
      <c r="I119">
        <f t="shared" si="42"/>
        <v>4</v>
      </c>
      <c r="J119" s="10">
        <f t="shared" si="43"/>
        <v>5</v>
      </c>
      <c r="K119" s="6">
        <f>IF($C119="","",IFERROR(VLOOKUP($C119,Aug!$B:$Z,16,FALSE),0))</f>
        <v>0</v>
      </c>
      <c r="L119">
        <f>IF($C119="","",IFERROR(VLOOKUP($C119,Aug!$B:$Z,17,FALSE),0))</f>
        <v>0</v>
      </c>
      <c r="M119" s="11">
        <f t="shared" si="44"/>
        <v>0</v>
      </c>
      <c r="N119">
        <f>IF($C119="","",IFERROR(VLOOKUP($C119,Aug!$B:$Z,19,FALSE),0))</f>
        <v>0</v>
      </c>
      <c r="O119" s="11">
        <f t="shared" si="45"/>
        <v>0</v>
      </c>
      <c r="P119">
        <f>IF($C119="","",IFERROR(VLOOKUP($C119,Aug!$B:$Z,20,FALSE),0))</f>
        <v>0</v>
      </c>
      <c r="Q119" s="10">
        <f t="shared" si="46"/>
        <v>0</v>
      </c>
      <c r="R119" s="6">
        <f>IF($C119="","",IFERROR(VLOOKUP($C119,Sep!$B:$Z,16,FALSE),0))</f>
        <v>0</v>
      </c>
      <c r="S119">
        <f>IF($C119="","",IFERROR(VLOOKUP($C119,Sep!$B:$Z,17,FALSE),0))</f>
        <v>0</v>
      </c>
      <c r="T119" s="11">
        <f t="shared" si="47"/>
        <v>0</v>
      </c>
      <c r="U119">
        <f>IF($C119="","",IFERROR(VLOOKUP($C119,Sep!$B:$Z,19,FALSE),0))</f>
        <v>0</v>
      </c>
      <c r="V119" s="11">
        <f t="shared" si="48"/>
        <v>0</v>
      </c>
      <c r="W119">
        <f>IF($C119="","",IFERROR(VLOOKUP($C119,Sep!$B:$Z,20,FALSE),0))</f>
        <v>0</v>
      </c>
      <c r="X119" s="10">
        <f t="shared" si="49"/>
        <v>0</v>
      </c>
      <c r="Y119" s="6">
        <f>IF($C119="","",IFERROR(VLOOKUP($C119,'Oct &amp; Nov'!$B:$Z,16,FALSE),0))</f>
        <v>0</v>
      </c>
      <c r="Z119">
        <f>IF($C119="","",IFERROR(VLOOKUP($C119,'Oct &amp; Nov'!$B:$Z,17,FALSE),0))</f>
        <v>0</v>
      </c>
      <c r="AA119" s="11">
        <f t="shared" si="50"/>
        <v>0</v>
      </c>
      <c r="AB119">
        <f>IF($C119="","",IFERROR(VLOOKUP($C119,'Oct &amp; Nov'!$B:$Z,19,FALSE),0))</f>
        <v>0</v>
      </c>
      <c r="AC119" s="11">
        <f t="shared" si="51"/>
        <v>0</v>
      </c>
      <c r="AD119">
        <f>IF($C119="","",IFERROR(VLOOKUP($C119,'Oct &amp; Nov'!$B:$Z,20,FALSE),0))</f>
        <v>0</v>
      </c>
      <c r="AE119" s="10">
        <f t="shared" si="52"/>
        <v>0</v>
      </c>
      <c r="AJ119" s="11"/>
      <c r="AM119" s="6">
        <f>IF($C119="","",IFERROR(VLOOKUP($C119,Dec!$B:$Z,16,FALSE),0))</f>
        <v>0</v>
      </c>
      <c r="AN119">
        <f>IF($C119="","",IFERROR(VLOOKUP($C119,Dec!$B:$Z,17,FALSE),0))</f>
        <v>0</v>
      </c>
      <c r="AO119" s="11">
        <f t="shared" si="53"/>
        <v>0</v>
      </c>
      <c r="AP119">
        <f>IF($C119="","",IFERROR(VLOOKUP($C119,Dec!$B:$Z,19,FALSE),0))</f>
        <v>0</v>
      </c>
      <c r="AQ119" s="11">
        <f t="shared" si="54"/>
        <v>0</v>
      </c>
      <c r="AR119">
        <f>IF($C119="","",IFERROR(VLOOKUP($C119,Dec!$B:$Z,20,FALSE),0))</f>
        <v>2</v>
      </c>
      <c r="AS119" s="10">
        <f t="shared" si="55"/>
        <v>2</v>
      </c>
      <c r="AT119" s="6">
        <f>IF($C119="","",IFERROR(VLOOKUP($C119,Jan!$B:$Z,16,FALSE),0))</f>
        <v>1</v>
      </c>
      <c r="AU119">
        <f>IF($C119="","",IFERROR(VLOOKUP($C119,Jan!$B:$Z,17,FALSE),0))</f>
        <v>0</v>
      </c>
      <c r="AV119" s="11">
        <f t="shared" si="56"/>
        <v>1</v>
      </c>
      <c r="AW119">
        <f>IF($C119="","",IFERROR(VLOOKUP($C119,Jan!$B:$Z,19,FALSE),0))</f>
        <v>0</v>
      </c>
      <c r="AX119" s="11">
        <f t="shared" si="57"/>
        <v>1</v>
      </c>
      <c r="AY119">
        <f>IF($C119="","",IFERROR(VLOOKUP($C119,Jan!$B:$Z,20,FALSE),0))</f>
        <v>0</v>
      </c>
      <c r="AZ119" s="10">
        <f t="shared" si="58"/>
        <v>1</v>
      </c>
      <c r="BA119" s="6">
        <f>IF($C119="","",IFERROR(VLOOKUP($C119,Feb!$B:$Z,16,FALSE),0))</f>
        <v>0</v>
      </c>
      <c r="BB119">
        <f>IF($C119="","",IFERROR(VLOOKUP($C119,Feb!$B:$Z,17,FALSE),0))</f>
        <v>0</v>
      </c>
      <c r="BC119" s="11">
        <f t="shared" si="59"/>
        <v>0</v>
      </c>
      <c r="BD119">
        <f>IF($C119="","",IFERROR(VLOOKUP($C119,Feb!$B:$Z,19,FALSE),0))</f>
        <v>0</v>
      </c>
      <c r="BE119" s="11">
        <f t="shared" si="60"/>
        <v>0</v>
      </c>
      <c r="BF119">
        <f>IF($C119="","",IFERROR(VLOOKUP($C119,Feb!$B:$Z,20,FALSE),0))</f>
        <v>0</v>
      </c>
      <c r="BG119" s="10">
        <f t="shared" si="61"/>
        <v>0</v>
      </c>
      <c r="BH119" s="6">
        <f>IF($C119="","",IFERROR(VLOOKUP($C119,Mar!$B:$Z,16,FALSE),0))</f>
        <v>0</v>
      </c>
      <c r="BI119">
        <f>IF($C119="","",IFERROR(VLOOKUP($C119,Mar!$B:$Z,17,FALSE),0))</f>
        <v>0</v>
      </c>
      <c r="BJ119" s="11">
        <f t="shared" si="62"/>
        <v>0</v>
      </c>
      <c r="BK119">
        <f>IF($C119="","",IFERROR(VLOOKUP($C119,Mar!$B:$Z,19,FALSE),0))</f>
        <v>0</v>
      </c>
      <c r="BL119" s="11">
        <f t="shared" si="63"/>
        <v>0</v>
      </c>
      <c r="BM119">
        <f>IF($C119="","",IFERROR(VLOOKUP($C119,Mar!$B:$Z,20,FALSE),0))</f>
        <v>0</v>
      </c>
      <c r="BN119" s="10">
        <f t="shared" si="64"/>
        <v>0</v>
      </c>
      <c r="BO119" s="6">
        <f>IF($C119="","",IFERROR(VLOOKUP($C119,'Apr &amp; May'!$B:$Z,16,FALSE),0))</f>
        <v>0</v>
      </c>
      <c r="BP119">
        <f>IF($C119="","",IFERROR(VLOOKUP($C119,'Apr &amp; May'!$B:$Z,17,FALSE),0))</f>
        <v>0</v>
      </c>
      <c r="BQ119" s="11">
        <f t="shared" si="65"/>
        <v>0</v>
      </c>
      <c r="BR119">
        <f>IF($C119="","",IFERROR(VLOOKUP($C119,'Apr &amp; May'!$B:$Z,19,FALSE),0))</f>
        <v>0</v>
      </c>
      <c r="BS119" s="11">
        <f t="shared" si="66"/>
        <v>0</v>
      </c>
      <c r="BT119">
        <f>IF($C119="","",IFERROR(VLOOKUP($C119,'Apr &amp; May'!$B:$Z,20,FALSE),0))</f>
        <v>2</v>
      </c>
      <c r="BU119" s="10">
        <f t="shared" si="67"/>
        <v>2</v>
      </c>
      <c r="BV119" s="6">
        <f>IF($C119="","",IFERROR(VLOOKUP($C119,Jun!$B:$Z,16,FALSE),0))</f>
        <v>0</v>
      </c>
      <c r="BW119">
        <f>IF($C119="","",IFERROR(VLOOKUP($C119,Jun!$B:$Z,17,FALSE),0))</f>
        <v>0</v>
      </c>
      <c r="BX119" s="11">
        <f t="shared" si="68"/>
        <v>0</v>
      </c>
      <c r="BY119">
        <f>IF($C119="","",IFERROR(VLOOKUP($C119,Jun!$B:$Z,19,FALSE),0))</f>
        <v>0</v>
      </c>
      <c r="BZ119" s="11">
        <f t="shared" si="69"/>
        <v>0</v>
      </c>
      <c r="CA119">
        <f>IF($C119="","",IFERROR(VLOOKUP($C119,Jun!$B:$Z,20,FALSE),0))</f>
        <v>0</v>
      </c>
      <c r="CB119" s="10">
        <f t="shared" si="70"/>
        <v>0</v>
      </c>
    </row>
    <row r="120" spans="1:80" x14ac:dyDescent="0.3">
      <c r="A120">
        <v>116</v>
      </c>
      <c r="B120" t="str">
        <f>IF(Namelist!A117="","",UPPER(Namelist!A117))</f>
        <v>IMAN BASHIR</v>
      </c>
      <c r="C120" t="str">
        <f>IF(Namelist!B117="","",UPPER(Namelist!B117))</f>
        <v>NUSSTU\E0968541</v>
      </c>
      <c r="D120" s="6">
        <f t="shared" si="37"/>
        <v>0</v>
      </c>
      <c r="E120">
        <f t="shared" si="38"/>
        <v>1</v>
      </c>
      <c r="F120" s="11">
        <f t="shared" si="39"/>
        <v>1</v>
      </c>
      <c r="G120">
        <f t="shared" si="40"/>
        <v>0</v>
      </c>
      <c r="H120" s="11">
        <f t="shared" si="41"/>
        <v>1</v>
      </c>
      <c r="I120">
        <f t="shared" si="42"/>
        <v>2</v>
      </c>
      <c r="J120" s="10">
        <f t="shared" si="43"/>
        <v>3</v>
      </c>
      <c r="K120" s="6">
        <f>IF($C120="","",IFERROR(VLOOKUP($C120,Aug!$B:$Z,16,FALSE),0))</f>
        <v>0</v>
      </c>
      <c r="L120">
        <f>IF($C120="","",IFERROR(VLOOKUP($C120,Aug!$B:$Z,17,FALSE),0))</f>
        <v>1</v>
      </c>
      <c r="M120" s="11">
        <f t="shared" si="44"/>
        <v>1</v>
      </c>
      <c r="N120">
        <f>IF($C120="","",IFERROR(VLOOKUP($C120,Aug!$B:$Z,19,FALSE),0))</f>
        <v>0</v>
      </c>
      <c r="O120" s="11">
        <f t="shared" si="45"/>
        <v>1</v>
      </c>
      <c r="P120">
        <f>IF($C120="","",IFERROR(VLOOKUP($C120,Aug!$B:$Z,20,FALSE),0))</f>
        <v>2</v>
      </c>
      <c r="Q120" s="10">
        <f t="shared" si="46"/>
        <v>3</v>
      </c>
      <c r="R120" s="6">
        <f>IF($C120="","",IFERROR(VLOOKUP($C120,Sep!$B:$Z,16,FALSE),0))</f>
        <v>0</v>
      </c>
      <c r="S120">
        <f>IF($C120="","",IFERROR(VLOOKUP($C120,Sep!$B:$Z,17,FALSE),0))</f>
        <v>0</v>
      </c>
      <c r="T120" s="11">
        <f t="shared" si="47"/>
        <v>0</v>
      </c>
      <c r="U120">
        <f>IF($C120="","",IFERROR(VLOOKUP($C120,Sep!$B:$Z,19,FALSE),0))</f>
        <v>0</v>
      </c>
      <c r="V120" s="11">
        <f t="shared" si="48"/>
        <v>0</v>
      </c>
      <c r="W120">
        <f>IF($C120="","",IFERROR(VLOOKUP($C120,Sep!$B:$Z,20,FALSE),0))</f>
        <v>0</v>
      </c>
      <c r="X120" s="10">
        <f t="shared" si="49"/>
        <v>0</v>
      </c>
      <c r="Y120" s="6">
        <f>IF($C120="","",IFERROR(VLOOKUP($C120,'Oct &amp; Nov'!$B:$Z,16,FALSE),0))</f>
        <v>0</v>
      </c>
      <c r="Z120">
        <f>IF($C120="","",IFERROR(VLOOKUP($C120,'Oct &amp; Nov'!$B:$Z,17,FALSE),0))</f>
        <v>0</v>
      </c>
      <c r="AA120" s="11">
        <f t="shared" si="50"/>
        <v>0</v>
      </c>
      <c r="AB120">
        <f>IF($C120="","",IFERROR(VLOOKUP($C120,'Oct &amp; Nov'!$B:$Z,19,FALSE),0))</f>
        <v>0</v>
      </c>
      <c r="AC120" s="11">
        <f t="shared" si="51"/>
        <v>0</v>
      </c>
      <c r="AD120">
        <f>IF($C120="","",IFERROR(VLOOKUP($C120,'Oct &amp; Nov'!$B:$Z,20,FALSE),0))</f>
        <v>0</v>
      </c>
      <c r="AE120" s="10">
        <f t="shared" si="52"/>
        <v>0</v>
      </c>
      <c r="AJ120" s="11"/>
      <c r="AM120" s="6">
        <f>IF($C120="","",IFERROR(VLOOKUP($C120,Dec!$B:$Z,16,FALSE),0))</f>
        <v>0</v>
      </c>
      <c r="AN120">
        <f>IF($C120="","",IFERROR(VLOOKUP($C120,Dec!$B:$Z,17,FALSE),0))</f>
        <v>0</v>
      </c>
      <c r="AO120" s="11">
        <f t="shared" si="53"/>
        <v>0</v>
      </c>
      <c r="AP120">
        <f>IF($C120="","",IFERROR(VLOOKUP($C120,Dec!$B:$Z,19,FALSE),0))</f>
        <v>0</v>
      </c>
      <c r="AQ120" s="11">
        <f t="shared" si="54"/>
        <v>0</v>
      </c>
      <c r="AR120">
        <f>IF($C120="","",IFERROR(VLOOKUP($C120,Dec!$B:$Z,20,FALSE),0))</f>
        <v>0</v>
      </c>
      <c r="AS120" s="10">
        <f t="shared" si="55"/>
        <v>0</v>
      </c>
      <c r="AT120" s="6">
        <f>IF($C120="","",IFERROR(VLOOKUP($C120,Jan!$B:$Z,16,FALSE),0))</f>
        <v>0</v>
      </c>
      <c r="AU120">
        <f>IF($C120="","",IFERROR(VLOOKUP($C120,Jan!$B:$Z,17,FALSE),0))</f>
        <v>0</v>
      </c>
      <c r="AV120" s="11">
        <f t="shared" si="56"/>
        <v>0</v>
      </c>
      <c r="AW120">
        <f>IF($C120="","",IFERROR(VLOOKUP($C120,Jan!$B:$Z,19,FALSE),0))</f>
        <v>0</v>
      </c>
      <c r="AX120" s="11">
        <f t="shared" si="57"/>
        <v>0</v>
      </c>
      <c r="AY120">
        <f>IF($C120="","",IFERROR(VLOOKUP($C120,Jan!$B:$Z,20,FALSE),0))</f>
        <v>0</v>
      </c>
      <c r="AZ120" s="10">
        <f t="shared" si="58"/>
        <v>0</v>
      </c>
      <c r="BA120" s="6">
        <f>IF($C120="","",IFERROR(VLOOKUP($C120,Feb!$B:$Z,16,FALSE),0))</f>
        <v>0</v>
      </c>
      <c r="BB120">
        <f>IF($C120="","",IFERROR(VLOOKUP($C120,Feb!$B:$Z,17,FALSE),0))</f>
        <v>0</v>
      </c>
      <c r="BC120" s="11">
        <f t="shared" si="59"/>
        <v>0</v>
      </c>
      <c r="BD120">
        <f>IF($C120="","",IFERROR(VLOOKUP($C120,Feb!$B:$Z,19,FALSE),0))</f>
        <v>0</v>
      </c>
      <c r="BE120" s="11">
        <f t="shared" si="60"/>
        <v>0</v>
      </c>
      <c r="BF120">
        <f>IF($C120="","",IFERROR(VLOOKUP($C120,Feb!$B:$Z,20,FALSE),0))</f>
        <v>0</v>
      </c>
      <c r="BG120" s="10">
        <f t="shared" si="61"/>
        <v>0</v>
      </c>
      <c r="BH120" s="6">
        <f>IF($C120="","",IFERROR(VLOOKUP($C120,Mar!$B:$Z,16,FALSE),0))</f>
        <v>0</v>
      </c>
      <c r="BI120">
        <f>IF($C120="","",IFERROR(VLOOKUP($C120,Mar!$B:$Z,17,FALSE),0))</f>
        <v>0</v>
      </c>
      <c r="BJ120" s="11">
        <f t="shared" si="62"/>
        <v>0</v>
      </c>
      <c r="BK120">
        <f>IF($C120="","",IFERROR(VLOOKUP($C120,Mar!$B:$Z,19,FALSE),0))</f>
        <v>0</v>
      </c>
      <c r="BL120" s="11">
        <f t="shared" si="63"/>
        <v>0</v>
      </c>
      <c r="BM120">
        <f>IF($C120="","",IFERROR(VLOOKUP($C120,Mar!$B:$Z,20,FALSE),0))</f>
        <v>0</v>
      </c>
      <c r="BN120" s="10">
        <f t="shared" si="64"/>
        <v>0</v>
      </c>
      <c r="BO120" s="6">
        <f>IF($C120="","",IFERROR(VLOOKUP($C120,'Apr &amp; May'!$B:$Z,16,FALSE),0))</f>
        <v>0</v>
      </c>
      <c r="BP120">
        <f>IF($C120="","",IFERROR(VLOOKUP($C120,'Apr &amp; May'!$B:$Z,17,FALSE),0))</f>
        <v>0</v>
      </c>
      <c r="BQ120" s="11">
        <f t="shared" si="65"/>
        <v>0</v>
      </c>
      <c r="BR120">
        <f>IF($C120="","",IFERROR(VLOOKUP($C120,'Apr &amp; May'!$B:$Z,19,FALSE),0))</f>
        <v>0</v>
      </c>
      <c r="BS120" s="11">
        <f t="shared" si="66"/>
        <v>0</v>
      </c>
      <c r="BT120">
        <f>IF($C120="","",IFERROR(VLOOKUP($C120,'Apr &amp; May'!$B:$Z,20,FALSE),0))</f>
        <v>0</v>
      </c>
      <c r="BU120" s="10">
        <f t="shared" si="67"/>
        <v>0</v>
      </c>
      <c r="BV120" s="6">
        <f>IF($C120="","",IFERROR(VLOOKUP($C120,Jun!$B:$Z,16,FALSE),0))</f>
        <v>0</v>
      </c>
      <c r="BW120">
        <f>IF($C120="","",IFERROR(VLOOKUP($C120,Jun!$B:$Z,17,FALSE),0))</f>
        <v>0</v>
      </c>
      <c r="BX120" s="11">
        <f t="shared" si="68"/>
        <v>0</v>
      </c>
      <c r="BY120">
        <f>IF($C120="","",IFERROR(VLOOKUP($C120,Jun!$B:$Z,19,FALSE),0))</f>
        <v>0</v>
      </c>
      <c r="BZ120" s="11">
        <f t="shared" si="69"/>
        <v>0</v>
      </c>
      <c r="CA120">
        <f>IF($C120="","",IFERROR(VLOOKUP($C120,Jun!$B:$Z,20,FALSE),0))</f>
        <v>0</v>
      </c>
      <c r="CB120" s="10">
        <f t="shared" si="70"/>
        <v>0</v>
      </c>
    </row>
    <row r="121" spans="1:80" x14ac:dyDescent="0.3">
      <c r="A121">
        <v>117</v>
      </c>
      <c r="B121" t="str">
        <f>IF(Namelist!A118="","",UPPER(Namelist!A118))</f>
        <v>IMELDA NATHAN</v>
      </c>
      <c r="C121" t="str">
        <f>IF(Namelist!B118="","",UPPER(Namelist!B118))</f>
        <v>NUSSTU\E0959777</v>
      </c>
      <c r="D121" s="6">
        <f t="shared" si="37"/>
        <v>1</v>
      </c>
      <c r="E121">
        <f t="shared" si="38"/>
        <v>0</v>
      </c>
      <c r="F121" s="11">
        <f t="shared" si="39"/>
        <v>1</v>
      </c>
      <c r="G121">
        <f t="shared" si="40"/>
        <v>0</v>
      </c>
      <c r="H121" s="11">
        <f t="shared" si="41"/>
        <v>1</v>
      </c>
      <c r="I121">
        <f t="shared" si="42"/>
        <v>0</v>
      </c>
      <c r="J121" s="10">
        <f t="shared" si="43"/>
        <v>1</v>
      </c>
      <c r="K121" s="6">
        <f>IF($C121="","",IFERROR(VLOOKUP($C121,Aug!$B:$Z,16,FALSE),0))</f>
        <v>0</v>
      </c>
      <c r="L121">
        <f>IF($C121="","",IFERROR(VLOOKUP($C121,Aug!$B:$Z,17,FALSE),0))</f>
        <v>0</v>
      </c>
      <c r="M121" s="11">
        <f t="shared" si="44"/>
        <v>0</v>
      </c>
      <c r="N121">
        <f>IF($C121="","",IFERROR(VLOOKUP($C121,Aug!$B:$Z,19,FALSE),0))</f>
        <v>0</v>
      </c>
      <c r="O121" s="11">
        <f t="shared" si="45"/>
        <v>0</v>
      </c>
      <c r="P121">
        <f>IF($C121="","",IFERROR(VLOOKUP($C121,Aug!$B:$Z,20,FALSE),0))</f>
        <v>0</v>
      </c>
      <c r="Q121" s="10">
        <f t="shared" si="46"/>
        <v>0</v>
      </c>
      <c r="R121" s="6">
        <f>IF($C121="","",IFERROR(VLOOKUP($C121,Sep!$B:$Z,16,FALSE),0))</f>
        <v>0</v>
      </c>
      <c r="S121">
        <f>IF($C121="","",IFERROR(VLOOKUP($C121,Sep!$B:$Z,17,FALSE),0))</f>
        <v>0</v>
      </c>
      <c r="T121" s="11">
        <f t="shared" si="47"/>
        <v>0</v>
      </c>
      <c r="U121">
        <f>IF($C121="","",IFERROR(VLOOKUP($C121,Sep!$B:$Z,19,FALSE),0))</f>
        <v>0</v>
      </c>
      <c r="V121" s="11">
        <f t="shared" si="48"/>
        <v>0</v>
      </c>
      <c r="W121">
        <f>IF($C121="","",IFERROR(VLOOKUP($C121,Sep!$B:$Z,20,FALSE),0))</f>
        <v>0</v>
      </c>
      <c r="X121" s="10">
        <f t="shared" si="49"/>
        <v>0</v>
      </c>
      <c r="Y121" s="6">
        <f>IF($C121="","",IFERROR(VLOOKUP($C121,'Oct &amp; Nov'!$B:$Z,16,FALSE),0))</f>
        <v>0</v>
      </c>
      <c r="Z121">
        <f>IF($C121="","",IFERROR(VLOOKUP($C121,'Oct &amp; Nov'!$B:$Z,17,FALSE),0))</f>
        <v>0</v>
      </c>
      <c r="AA121" s="11">
        <f t="shared" si="50"/>
        <v>0</v>
      </c>
      <c r="AB121">
        <f>IF($C121="","",IFERROR(VLOOKUP($C121,'Oct &amp; Nov'!$B:$Z,19,FALSE),0))</f>
        <v>0</v>
      </c>
      <c r="AC121" s="11">
        <f t="shared" si="51"/>
        <v>0</v>
      </c>
      <c r="AD121">
        <f>IF($C121="","",IFERROR(VLOOKUP($C121,'Oct &amp; Nov'!$B:$Z,20,FALSE),0))</f>
        <v>0</v>
      </c>
      <c r="AE121" s="10">
        <f t="shared" si="52"/>
        <v>0</v>
      </c>
      <c r="AJ121" s="11"/>
      <c r="AM121" s="6">
        <f>IF($C121="","",IFERROR(VLOOKUP($C121,Dec!$B:$Z,16,FALSE),0))</f>
        <v>0</v>
      </c>
      <c r="AN121">
        <f>IF($C121="","",IFERROR(VLOOKUP($C121,Dec!$B:$Z,17,FALSE),0))</f>
        <v>0</v>
      </c>
      <c r="AO121" s="11">
        <f t="shared" si="53"/>
        <v>0</v>
      </c>
      <c r="AP121">
        <f>IF($C121="","",IFERROR(VLOOKUP($C121,Dec!$B:$Z,19,FALSE),0))</f>
        <v>0</v>
      </c>
      <c r="AQ121" s="11">
        <f t="shared" si="54"/>
        <v>0</v>
      </c>
      <c r="AR121">
        <f>IF($C121="","",IFERROR(VLOOKUP($C121,Dec!$B:$Z,20,FALSE),0))</f>
        <v>0</v>
      </c>
      <c r="AS121" s="10">
        <f t="shared" si="55"/>
        <v>0</v>
      </c>
      <c r="AT121" s="6">
        <f>IF($C121="","",IFERROR(VLOOKUP($C121,Jan!$B:$Z,16,FALSE),0))</f>
        <v>0</v>
      </c>
      <c r="AU121">
        <f>IF($C121="","",IFERROR(VLOOKUP($C121,Jan!$B:$Z,17,FALSE),0))</f>
        <v>0</v>
      </c>
      <c r="AV121" s="11">
        <f t="shared" si="56"/>
        <v>0</v>
      </c>
      <c r="AW121">
        <f>IF($C121="","",IFERROR(VLOOKUP($C121,Jan!$B:$Z,19,FALSE),0))</f>
        <v>0</v>
      </c>
      <c r="AX121" s="11">
        <f t="shared" si="57"/>
        <v>0</v>
      </c>
      <c r="AY121">
        <f>IF($C121="","",IFERROR(VLOOKUP($C121,Jan!$B:$Z,20,FALSE),0))</f>
        <v>0</v>
      </c>
      <c r="AZ121" s="10">
        <f t="shared" si="58"/>
        <v>0</v>
      </c>
      <c r="BA121" s="6">
        <f>IF($C121="","",IFERROR(VLOOKUP($C121,Feb!$B:$Z,16,FALSE),0))</f>
        <v>0</v>
      </c>
      <c r="BB121">
        <f>IF($C121="","",IFERROR(VLOOKUP($C121,Feb!$B:$Z,17,FALSE),0))</f>
        <v>0</v>
      </c>
      <c r="BC121" s="11">
        <f t="shared" si="59"/>
        <v>0</v>
      </c>
      <c r="BD121">
        <f>IF($C121="","",IFERROR(VLOOKUP($C121,Feb!$B:$Z,19,FALSE),0))</f>
        <v>0</v>
      </c>
      <c r="BE121" s="11">
        <f t="shared" si="60"/>
        <v>0</v>
      </c>
      <c r="BF121">
        <f>IF($C121="","",IFERROR(VLOOKUP($C121,Feb!$B:$Z,20,FALSE),0))</f>
        <v>0</v>
      </c>
      <c r="BG121" s="10">
        <f t="shared" si="61"/>
        <v>0</v>
      </c>
      <c r="BH121" s="6">
        <f>IF($C121="","",IFERROR(VLOOKUP($C121,Mar!$B:$Z,16,FALSE),0))</f>
        <v>1</v>
      </c>
      <c r="BI121">
        <f>IF($C121="","",IFERROR(VLOOKUP($C121,Mar!$B:$Z,17,FALSE),0))</f>
        <v>0</v>
      </c>
      <c r="BJ121" s="11">
        <f t="shared" si="62"/>
        <v>1</v>
      </c>
      <c r="BK121">
        <f>IF($C121="","",IFERROR(VLOOKUP($C121,Mar!$B:$Z,19,FALSE),0))</f>
        <v>0</v>
      </c>
      <c r="BL121" s="11">
        <f t="shared" si="63"/>
        <v>1</v>
      </c>
      <c r="BM121">
        <f>IF($C121="","",IFERROR(VLOOKUP($C121,Mar!$B:$Z,20,FALSE),0))</f>
        <v>0</v>
      </c>
      <c r="BN121" s="10">
        <f t="shared" si="64"/>
        <v>1</v>
      </c>
      <c r="BO121" s="6">
        <f>IF($C121="","",IFERROR(VLOOKUP($C121,'Apr &amp; May'!$B:$Z,16,FALSE),0))</f>
        <v>0</v>
      </c>
      <c r="BP121">
        <f>IF($C121="","",IFERROR(VLOOKUP($C121,'Apr &amp; May'!$B:$Z,17,FALSE),0))</f>
        <v>0</v>
      </c>
      <c r="BQ121" s="11">
        <f t="shared" si="65"/>
        <v>0</v>
      </c>
      <c r="BR121">
        <f>IF($C121="","",IFERROR(VLOOKUP($C121,'Apr &amp; May'!$B:$Z,19,FALSE),0))</f>
        <v>0</v>
      </c>
      <c r="BS121" s="11">
        <f t="shared" si="66"/>
        <v>0</v>
      </c>
      <c r="BT121">
        <f>IF($C121="","",IFERROR(VLOOKUP($C121,'Apr &amp; May'!$B:$Z,20,FALSE),0))</f>
        <v>0</v>
      </c>
      <c r="BU121" s="10">
        <f t="shared" si="67"/>
        <v>0</v>
      </c>
      <c r="BV121" s="6">
        <f>IF($C121="","",IFERROR(VLOOKUP($C121,Jun!$B:$Z,16,FALSE),0))</f>
        <v>0</v>
      </c>
      <c r="BW121">
        <f>IF($C121="","",IFERROR(VLOOKUP($C121,Jun!$B:$Z,17,FALSE),0))</f>
        <v>0</v>
      </c>
      <c r="BX121" s="11">
        <f t="shared" si="68"/>
        <v>0</v>
      </c>
      <c r="BY121">
        <f>IF($C121="","",IFERROR(VLOOKUP($C121,Jun!$B:$Z,19,FALSE),0))</f>
        <v>0</v>
      </c>
      <c r="BZ121" s="11">
        <f t="shared" si="69"/>
        <v>0</v>
      </c>
      <c r="CA121">
        <f>IF($C121="","",IFERROR(VLOOKUP($C121,Jun!$B:$Z,20,FALSE),0))</f>
        <v>0</v>
      </c>
      <c r="CB121" s="10">
        <f t="shared" si="70"/>
        <v>0</v>
      </c>
    </row>
    <row r="122" spans="1:80" x14ac:dyDescent="0.3">
      <c r="A122">
        <v>118</v>
      </c>
      <c r="B122" t="str">
        <f>IF(Namelist!A119="","",UPPER(Namelist!A119))</f>
        <v>IMMANUEL CHIA</v>
      </c>
      <c r="C122" t="str">
        <f>IF(Namelist!B119="","",UPPER(Namelist!B119))</f>
        <v>NUSSTU\E0958018</v>
      </c>
      <c r="D122" s="6">
        <f t="shared" si="37"/>
        <v>7</v>
      </c>
      <c r="E122">
        <f t="shared" si="38"/>
        <v>0</v>
      </c>
      <c r="F122" s="11">
        <f t="shared" si="39"/>
        <v>7</v>
      </c>
      <c r="G122">
        <f t="shared" si="40"/>
        <v>0</v>
      </c>
      <c r="H122" s="11">
        <f t="shared" si="41"/>
        <v>7</v>
      </c>
      <c r="I122">
        <f t="shared" si="42"/>
        <v>3</v>
      </c>
      <c r="J122" s="10">
        <f t="shared" si="43"/>
        <v>10</v>
      </c>
      <c r="K122" s="6">
        <f>IF($C122="","",IFERROR(VLOOKUP($C122,Aug!$B:$Z,16,FALSE),0))</f>
        <v>0</v>
      </c>
      <c r="L122">
        <f>IF($C122="","",IFERROR(VLOOKUP($C122,Aug!$B:$Z,17,FALSE),0))</f>
        <v>0</v>
      </c>
      <c r="M122" s="11">
        <f t="shared" si="44"/>
        <v>0</v>
      </c>
      <c r="N122">
        <f>IF($C122="","",IFERROR(VLOOKUP($C122,Aug!$B:$Z,19,FALSE),0))</f>
        <v>0</v>
      </c>
      <c r="O122" s="11">
        <f t="shared" si="45"/>
        <v>0</v>
      </c>
      <c r="P122">
        <f>IF($C122="","",IFERROR(VLOOKUP($C122,Aug!$B:$Z,20,FALSE),0))</f>
        <v>0</v>
      </c>
      <c r="Q122" s="10">
        <f t="shared" si="46"/>
        <v>0</v>
      </c>
      <c r="R122" s="6">
        <f>IF($C122="","",IFERROR(VLOOKUP($C122,Sep!$B:$Z,16,FALSE),0))</f>
        <v>3</v>
      </c>
      <c r="S122">
        <f>IF($C122="","",IFERROR(VLOOKUP($C122,Sep!$B:$Z,17,FALSE),0))</f>
        <v>0</v>
      </c>
      <c r="T122" s="11">
        <f t="shared" si="47"/>
        <v>3</v>
      </c>
      <c r="U122">
        <f>IF($C122="","",IFERROR(VLOOKUP($C122,Sep!$B:$Z,19,FALSE),0))</f>
        <v>0</v>
      </c>
      <c r="V122" s="11">
        <f t="shared" si="48"/>
        <v>3</v>
      </c>
      <c r="W122">
        <f>IF($C122="","",IFERROR(VLOOKUP($C122,Sep!$B:$Z,20,FALSE),0))</f>
        <v>1</v>
      </c>
      <c r="X122" s="10">
        <f t="shared" si="49"/>
        <v>4</v>
      </c>
      <c r="Y122" s="6">
        <f>IF($C122="","",IFERROR(VLOOKUP($C122,'Oct &amp; Nov'!$B:$Z,16,FALSE),0))</f>
        <v>3</v>
      </c>
      <c r="Z122">
        <f>IF($C122="","",IFERROR(VLOOKUP($C122,'Oct &amp; Nov'!$B:$Z,17,FALSE),0))</f>
        <v>0</v>
      </c>
      <c r="AA122" s="11">
        <f t="shared" si="50"/>
        <v>3</v>
      </c>
      <c r="AB122">
        <f>IF($C122="","",IFERROR(VLOOKUP($C122,'Oct &amp; Nov'!$B:$Z,19,FALSE),0))</f>
        <v>0</v>
      </c>
      <c r="AC122" s="11">
        <f t="shared" si="51"/>
        <v>3</v>
      </c>
      <c r="AD122">
        <f>IF($C122="","",IFERROR(VLOOKUP($C122,'Oct &amp; Nov'!$B:$Z,20,FALSE),0))</f>
        <v>0</v>
      </c>
      <c r="AE122" s="10">
        <f t="shared" si="52"/>
        <v>3</v>
      </c>
      <c r="AJ122" s="11"/>
      <c r="AM122" s="6">
        <f>IF($C122="","",IFERROR(VLOOKUP($C122,Dec!$B:$Z,16,FALSE),0))</f>
        <v>1</v>
      </c>
      <c r="AN122">
        <f>IF($C122="","",IFERROR(VLOOKUP($C122,Dec!$B:$Z,17,FALSE),0))</f>
        <v>0</v>
      </c>
      <c r="AO122" s="11">
        <f t="shared" si="53"/>
        <v>1</v>
      </c>
      <c r="AP122">
        <f>IF($C122="","",IFERROR(VLOOKUP($C122,Dec!$B:$Z,19,FALSE),0))</f>
        <v>0</v>
      </c>
      <c r="AQ122" s="11">
        <f t="shared" si="54"/>
        <v>1</v>
      </c>
      <c r="AR122">
        <f>IF($C122="","",IFERROR(VLOOKUP($C122,Dec!$B:$Z,20,FALSE),0))</f>
        <v>2</v>
      </c>
      <c r="AS122" s="10">
        <f t="shared" si="55"/>
        <v>3</v>
      </c>
      <c r="AT122" s="6">
        <f>IF($C122="","",IFERROR(VLOOKUP($C122,Jan!$B:$Z,16,FALSE),0))</f>
        <v>0</v>
      </c>
      <c r="AU122">
        <f>IF($C122="","",IFERROR(VLOOKUP($C122,Jan!$B:$Z,17,FALSE),0))</f>
        <v>0</v>
      </c>
      <c r="AV122" s="11">
        <f t="shared" si="56"/>
        <v>0</v>
      </c>
      <c r="AW122">
        <f>IF($C122="","",IFERROR(VLOOKUP($C122,Jan!$B:$Z,19,FALSE),0))</f>
        <v>0</v>
      </c>
      <c r="AX122" s="11">
        <f t="shared" si="57"/>
        <v>0</v>
      </c>
      <c r="AY122">
        <f>IF($C122="","",IFERROR(VLOOKUP($C122,Jan!$B:$Z,20,FALSE),0))</f>
        <v>0</v>
      </c>
      <c r="AZ122" s="10">
        <f t="shared" si="58"/>
        <v>0</v>
      </c>
      <c r="BA122" s="6">
        <f>IF($C122="","",IFERROR(VLOOKUP($C122,Feb!$B:$Z,16,FALSE),0))</f>
        <v>0</v>
      </c>
      <c r="BB122">
        <f>IF($C122="","",IFERROR(VLOOKUP($C122,Feb!$B:$Z,17,FALSE),0))</f>
        <v>0</v>
      </c>
      <c r="BC122" s="11">
        <f t="shared" si="59"/>
        <v>0</v>
      </c>
      <c r="BD122">
        <f>IF($C122="","",IFERROR(VLOOKUP($C122,Feb!$B:$Z,19,FALSE),0))</f>
        <v>0</v>
      </c>
      <c r="BE122" s="11">
        <f t="shared" si="60"/>
        <v>0</v>
      </c>
      <c r="BF122">
        <f>IF($C122="","",IFERROR(VLOOKUP($C122,Feb!$B:$Z,20,FALSE),0))</f>
        <v>0</v>
      </c>
      <c r="BG122" s="10">
        <f t="shared" si="61"/>
        <v>0</v>
      </c>
      <c r="BH122" s="6">
        <f>IF($C122="","",IFERROR(VLOOKUP($C122,Mar!$B:$Z,16,FALSE),0))</f>
        <v>0</v>
      </c>
      <c r="BI122">
        <f>IF($C122="","",IFERROR(VLOOKUP($C122,Mar!$B:$Z,17,FALSE),0))</f>
        <v>0</v>
      </c>
      <c r="BJ122" s="11">
        <f t="shared" si="62"/>
        <v>0</v>
      </c>
      <c r="BK122">
        <f>IF($C122="","",IFERROR(VLOOKUP($C122,Mar!$B:$Z,19,FALSE),0))</f>
        <v>0</v>
      </c>
      <c r="BL122" s="11">
        <f t="shared" si="63"/>
        <v>0</v>
      </c>
      <c r="BM122">
        <f>IF($C122="","",IFERROR(VLOOKUP($C122,Mar!$B:$Z,20,FALSE),0))</f>
        <v>0</v>
      </c>
      <c r="BN122" s="10">
        <f t="shared" si="64"/>
        <v>0</v>
      </c>
      <c r="BO122" s="6">
        <f>IF($C122="","",IFERROR(VLOOKUP($C122,'Apr &amp; May'!$B:$Z,16,FALSE),0))</f>
        <v>0</v>
      </c>
      <c r="BP122">
        <f>IF($C122="","",IFERROR(VLOOKUP($C122,'Apr &amp; May'!$B:$Z,17,FALSE),0))</f>
        <v>0</v>
      </c>
      <c r="BQ122" s="11">
        <f t="shared" si="65"/>
        <v>0</v>
      </c>
      <c r="BR122">
        <f>IF($C122="","",IFERROR(VLOOKUP($C122,'Apr &amp; May'!$B:$Z,19,FALSE),0))</f>
        <v>0</v>
      </c>
      <c r="BS122" s="11">
        <f t="shared" si="66"/>
        <v>0</v>
      </c>
      <c r="BT122">
        <f>IF($C122="","",IFERROR(VLOOKUP($C122,'Apr &amp; May'!$B:$Z,20,FALSE),0))</f>
        <v>0</v>
      </c>
      <c r="BU122" s="10">
        <f t="shared" si="67"/>
        <v>0</v>
      </c>
      <c r="BV122" s="6">
        <f>IF($C122="","",IFERROR(VLOOKUP($C122,Jun!$B:$Z,16,FALSE),0))</f>
        <v>0</v>
      </c>
      <c r="BW122">
        <f>IF($C122="","",IFERROR(VLOOKUP($C122,Jun!$B:$Z,17,FALSE),0))</f>
        <v>0</v>
      </c>
      <c r="BX122" s="11">
        <f t="shared" si="68"/>
        <v>0</v>
      </c>
      <c r="BY122">
        <f>IF($C122="","",IFERROR(VLOOKUP($C122,Jun!$B:$Z,19,FALSE),0))</f>
        <v>0</v>
      </c>
      <c r="BZ122" s="11">
        <f t="shared" si="69"/>
        <v>0</v>
      </c>
      <c r="CA122">
        <f>IF($C122="","",IFERROR(VLOOKUP($C122,Jun!$B:$Z,20,FALSE),0))</f>
        <v>0</v>
      </c>
      <c r="CB122" s="10">
        <f t="shared" si="70"/>
        <v>0</v>
      </c>
    </row>
    <row r="123" spans="1:80" x14ac:dyDescent="0.3">
      <c r="A123">
        <v>119</v>
      </c>
      <c r="B123" t="str">
        <f>IF(Namelist!A120="","",UPPER(Namelist!A120))</f>
        <v>IMRAJ SINGH SANDHU</v>
      </c>
      <c r="C123" t="str">
        <f>IF(Namelist!B120="","",UPPER(Namelist!B120))</f>
        <v>NUSSTU\E0543951</v>
      </c>
      <c r="D123" s="6">
        <f t="shared" si="37"/>
        <v>0</v>
      </c>
      <c r="E123">
        <f t="shared" si="38"/>
        <v>0</v>
      </c>
      <c r="F123" s="11">
        <f t="shared" si="39"/>
        <v>0</v>
      </c>
      <c r="G123">
        <f t="shared" si="40"/>
        <v>0</v>
      </c>
      <c r="H123" s="11">
        <f t="shared" si="41"/>
        <v>0</v>
      </c>
      <c r="I123">
        <f t="shared" si="42"/>
        <v>0</v>
      </c>
      <c r="J123" s="10">
        <f t="shared" si="43"/>
        <v>0</v>
      </c>
      <c r="K123" s="6">
        <f>IF($C123="","",IFERROR(VLOOKUP($C123,Aug!$B:$Z,16,FALSE),0))</f>
        <v>0</v>
      </c>
      <c r="L123">
        <f>IF($C123="","",IFERROR(VLOOKUP($C123,Aug!$B:$Z,17,FALSE),0))</f>
        <v>0</v>
      </c>
      <c r="M123" s="11">
        <f t="shared" si="44"/>
        <v>0</v>
      </c>
      <c r="N123">
        <f>IF($C123="","",IFERROR(VLOOKUP($C123,Aug!$B:$Z,19,FALSE),0))</f>
        <v>0</v>
      </c>
      <c r="O123" s="11">
        <f t="shared" si="45"/>
        <v>0</v>
      </c>
      <c r="P123">
        <f>IF($C123="","",IFERROR(VLOOKUP($C123,Aug!$B:$Z,20,FALSE),0))</f>
        <v>0</v>
      </c>
      <c r="Q123" s="10">
        <f t="shared" si="46"/>
        <v>0</v>
      </c>
      <c r="R123" s="6">
        <f>IF($C123="","",IFERROR(VLOOKUP($C123,Sep!$B:$Z,16,FALSE),0))</f>
        <v>0</v>
      </c>
      <c r="S123">
        <f>IF($C123="","",IFERROR(VLOOKUP($C123,Sep!$B:$Z,17,FALSE),0))</f>
        <v>0</v>
      </c>
      <c r="T123" s="11">
        <f t="shared" si="47"/>
        <v>0</v>
      </c>
      <c r="U123">
        <f>IF($C123="","",IFERROR(VLOOKUP($C123,Sep!$B:$Z,19,FALSE),0))</f>
        <v>0</v>
      </c>
      <c r="V123" s="11">
        <f t="shared" si="48"/>
        <v>0</v>
      </c>
      <c r="W123">
        <f>IF($C123="","",IFERROR(VLOOKUP($C123,Sep!$B:$Z,20,FALSE),0))</f>
        <v>0</v>
      </c>
      <c r="X123" s="10">
        <f t="shared" si="49"/>
        <v>0</v>
      </c>
      <c r="Y123" s="6">
        <f>IF($C123="","",IFERROR(VLOOKUP($C123,'Oct &amp; Nov'!$B:$Z,16,FALSE),0))</f>
        <v>0</v>
      </c>
      <c r="Z123">
        <f>IF($C123="","",IFERROR(VLOOKUP($C123,'Oct &amp; Nov'!$B:$Z,17,FALSE),0))</f>
        <v>0</v>
      </c>
      <c r="AA123" s="11">
        <f t="shared" si="50"/>
        <v>0</v>
      </c>
      <c r="AB123">
        <f>IF($C123="","",IFERROR(VLOOKUP($C123,'Oct &amp; Nov'!$B:$Z,19,FALSE),0))</f>
        <v>0</v>
      </c>
      <c r="AC123" s="11">
        <f t="shared" si="51"/>
        <v>0</v>
      </c>
      <c r="AD123">
        <f>IF($C123="","",IFERROR(VLOOKUP($C123,'Oct &amp; Nov'!$B:$Z,20,FALSE),0))</f>
        <v>0</v>
      </c>
      <c r="AE123" s="10">
        <f t="shared" si="52"/>
        <v>0</v>
      </c>
      <c r="AJ123" s="11"/>
      <c r="AM123" s="6">
        <f>IF($C123="","",IFERROR(VLOOKUP($C123,Dec!$B:$Z,16,FALSE),0))</f>
        <v>0</v>
      </c>
      <c r="AN123">
        <f>IF($C123="","",IFERROR(VLOOKUP($C123,Dec!$B:$Z,17,FALSE),0))</f>
        <v>0</v>
      </c>
      <c r="AO123" s="11">
        <f t="shared" si="53"/>
        <v>0</v>
      </c>
      <c r="AP123">
        <f>IF($C123="","",IFERROR(VLOOKUP($C123,Dec!$B:$Z,19,FALSE),0))</f>
        <v>0</v>
      </c>
      <c r="AQ123" s="11">
        <f t="shared" si="54"/>
        <v>0</v>
      </c>
      <c r="AR123">
        <f>IF($C123="","",IFERROR(VLOOKUP($C123,Dec!$B:$Z,20,FALSE),0))</f>
        <v>0</v>
      </c>
      <c r="AS123" s="10">
        <f t="shared" si="55"/>
        <v>0</v>
      </c>
      <c r="AT123" s="6">
        <f>IF($C123="","",IFERROR(VLOOKUP($C123,Jan!$B:$Z,16,FALSE),0))</f>
        <v>0</v>
      </c>
      <c r="AU123">
        <f>IF($C123="","",IFERROR(VLOOKUP($C123,Jan!$B:$Z,17,FALSE),0))</f>
        <v>0</v>
      </c>
      <c r="AV123" s="11">
        <f t="shared" si="56"/>
        <v>0</v>
      </c>
      <c r="AW123">
        <f>IF($C123="","",IFERROR(VLOOKUP($C123,Jan!$B:$Z,19,FALSE),0))</f>
        <v>0</v>
      </c>
      <c r="AX123" s="11">
        <f t="shared" si="57"/>
        <v>0</v>
      </c>
      <c r="AY123">
        <f>IF($C123="","",IFERROR(VLOOKUP($C123,Jan!$B:$Z,20,FALSE),0))</f>
        <v>0</v>
      </c>
      <c r="AZ123" s="10">
        <f t="shared" si="58"/>
        <v>0</v>
      </c>
      <c r="BA123" s="6">
        <f>IF($C123="","",IFERROR(VLOOKUP($C123,Feb!$B:$Z,16,FALSE),0))</f>
        <v>0</v>
      </c>
      <c r="BB123">
        <f>IF($C123="","",IFERROR(VLOOKUP($C123,Feb!$B:$Z,17,FALSE),0))</f>
        <v>0</v>
      </c>
      <c r="BC123" s="11">
        <f t="shared" si="59"/>
        <v>0</v>
      </c>
      <c r="BD123">
        <f>IF($C123="","",IFERROR(VLOOKUP($C123,Feb!$B:$Z,19,FALSE),0))</f>
        <v>0</v>
      </c>
      <c r="BE123" s="11">
        <f t="shared" si="60"/>
        <v>0</v>
      </c>
      <c r="BF123">
        <f>IF($C123="","",IFERROR(VLOOKUP($C123,Feb!$B:$Z,20,FALSE),0))</f>
        <v>0</v>
      </c>
      <c r="BG123" s="10">
        <f t="shared" si="61"/>
        <v>0</v>
      </c>
      <c r="BH123" s="6">
        <f>IF($C123="","",IFERROR(VLOOKUP($C123,Mar!$B:$Z,16,FALSE),0))</f>
        <v>0</v>
      </c>
      <c r="BI123">
        <f>IF($C123="","",IFERROR(VLOOKUP($C123,Mar!$B:$Z,17,FALSE),0))</f>
        <v>0</v>
      </c>
      <c r="BJ123" s="11">
        <f t="shared" si="62"/>
        <v>0</v>
      </c>
      <c r="BK123">
        <f>IF($C123="","",IFERROR(VLOOKUP($C123,Mar!$B:$Z,19,FALSE),0))</f>
        <v>0</v>
      </c>
      <c r="BL123" s="11">
        <f t="shared" si="63"/>
        <v>0</v>
      </c>
      <c r="BM123">
        <f>IF($C123="","",IFERROR(VLOOKUP($C123,Mar!$B:$Z,20,FALSE),0))</f>
        <v>0</v>
      </c>
      <c r="BN123" s="10">
        <f t="shared" si="64"/>
        <v>0</v>
      </c>
      <c r="BO123" s="6">
        <f>IF($C123="","",IFERROR(VLOOKUP($C123,'Apr &amp; May'!$B:$Z,16,FALSE),0))</f>
        <v>0</v>
      </c>
      <c r="BP123">
        <f>IF($C123="","",IFERROR(VLOOKUP($C123,'Apr &amp; May'!$B:$Z,17,FALSE),0))</f>
        <v>0</v>
      </c>
      <c r="BQ123" s="11">
        <f t="shared" si="65"/>
        <v>0</v>
      </c>
      <c r="BR123">
        <f>IF($C123="","",IFERROR(VLOOKUP($C123,'Apr &amp; May'!$B:$Z,19,FALSE),0))</f>
        <v>0</v>
      </c>
      <c r="BS123" s="11">
        <f t="shared" si="66"/>
        <v>0</v>
      </c>
      <c r="BT123">
        <f>IF($C123="","",IFERROR(VLOOKUP($C123,'Apr &amp; May'!$B:$Z,20,FALSE),0))</f>
        <v>0</v>
      </c>
      <c r="BU123" s="10">
        <f t="shared" si="67"/>
        <v>0</v>
      </c>
      <c r="BV123" s="6">
        <f>IF($C123="","",IFERROR(VLOOKUP($C123,Jun!$B:$Z,16,FALSE),0))</f>
        <v>0</v>
      </c>
      <c r="BW123">
        <f>IF($C123="","",IFERROR(VLOOKUP($C123,Jun!$B:$Z,17,FALSE),0))</f>
        <v>0</v>
      </c>
      <c r="BX123" s="11">
        <f t="shared" si="68"/>
        <v>0</v>
      </c>
      <c r="BY123">
        <f>IF($C123="","",IFERROR(VLOOKUP($C123,Jun!$B:$Z,19,FALSE),0))</f>
        <v>0</v>
      </c>
      <c r="BZ123" s="11">
        <f t="shared" si="69"/>
        <v>0</v>
      </c>
      <c r="CA123">
        <f>IF($C123="","",IFERROR(VLOOKUP($C123,Jun!$B:$Z,20,FALSE),0))</f>
        <v>0</v>
      </c>
      <c r="CB123" s="10">
        <f t="shared" si="70"/>
        <v>0</v>
      </c>
    </row>
    <row r="124" spans="1:80" x14ac:dyDescent="0.3">
      <c r="A124">
        <v>120</v>
      </c>
      <c r="B124" t="str">
        <f>IF(Namelist!A121="","",UPPER(Namelist!A121))</f>
        <v>IRVINE LIM</v>
      </c>
      <c r="C124" t="str">
        <f>IF(Namelist!B121="","",UPPER(Namelist!B121))</f>
        <v>NUSSTU\E0967937</v>
      </c>
      <c r="D124" s="6">
        <f t="shared" si="37"/>
        <v>4</v>
      </c>
      <c r="E124">
        <f t="shared" si="38"/>
        <v>1</v>
      </c>
      <c r="F124" s="11">
        <f t="shared" si="39"/>
        <v>5</v>
      </c>
      <c r="G124">
        <f t="shared" si="40"/>
        <v>0</v>
      </c>
      <c r="H124" s="11">
        <f t="shared" si="41"/>
        <v>5</v>
      </c>
      <c r="I124">
        <f t="shared" si="42"/>
        <v>1</v>
      </c>
      <c r="J124" s="10">
        <f t="shared" si="43"/>
        <v>6</v>
      </c>
      <c r="K124" s="6">
        <f>IF($C124="","",IFERROR(VLOOKUP($C124,Aug!$B:$Z,16,FALSE),0))</f>
        <v>0</v>
      </c>
      <c r="L124">
        <f>IF($C124="","",IFERROR(VLOOKUP($C124,Aug!$B:$Z,17,FALSE),0))</f>
        <v>0</v>
      </c>
      <c r="M124" s="11">
        <f t="shared" si="44"/>
        <v>0</v>
      </c>
      <c r="N124">
        <f>IF($C124="","",IFERROR(VLOOKUP($C124,Aug!$B:$Z,19,FALSE),0))</f>
        <v>0</v>
      </c>
      <c r="O124" s="11">
        <f t="shared" si="45"/>
        <v>0</v>
      </c>
      <c r="P124">
        <f>IF($C124="","",IFERROR(VLOOKUP($C124,Aug!$B:$Z,20,FALSE),0))</f>
        <v>0</v>
      </c>
      <c r="Q124" s="10">
        <f t="shared" si="46"/>
        <v>0</v>
      </c>
      <c r="R124" s="6">
        <f>IF($C124="","",IFERROR(VLOOKUP($C124,Sep!$B:$Z,16,FALSE),0))</f>
        <v>0</v>
      </c>
      <c r="S124">
        <f>IF($C124="","",IFERROR(VLOOKUP($C124,Sep!$B:$Z,17,FALSE),0))</f>
        <v>0</v>
      </c>
      <c r="T124" s="11">
        <f t="shared" si="47"/>
        <v>0</v>
      </c>
      <c r="U124">
        <f>IF($C124="","",IFERROR(VLOOKUP($C124,Sep!$B:$Z,19,FALSE),0))</f>
        <v>0</v>
      </c>
      <c r="V124" s="11">
        <f t="shared" si="48"/>
        <v>0</v>
      </c>
      <c r="W124">
        <f>IF($C124="","",IFERROR(VLOOKUP($C124,Sep!$B:$Z,20,FALSE),0))</f>
        <v>0</v>
      </c>
      <c r="X124" s="10">
        <f t="shared" si="49"/>
        <v>0</v>
      </c>
      <c r="Y124" s="6">
        <f>IF($C124="","",IFERROR(VLOOKUP($C124,'Oct &amp; Nov'!$B:$Z,16,FALSE),0))</f>
        <v>0</v>
      </c>
      <c r="Z124">
        <f>IF($C124="","",IFERROR(VLOOKUP($C124,'Oct &amp; Nov'!$B:$Z,17,FALSE),0))</f>
        <v>0</v>
      </c>
      <c r="AA124" s="11">
        <f t="shared" si="50"/>
        <v>0</v>
      </c>
      <c r="AB124">
        <f>IF($C124="","",IFERROR(VLOOKUP($C124,'Oct &amp; Nov'!$B:$Z,19,FALSE),0))</f>
        <v>0</v>
      </c>
      <c r="AC124" s="11">
        <f t="shared" si="51"/>
        <v>0</v>
      </c>
      <c r="AD124">
        <f>IF($C124="","",IFERROR(VLOOKUP($C124,'Oct &amp; Nov'!$B:$Z,20,FALSE),0))</f>
        <v>0</v>
      </c>
      <c r="AE124" s="10">
        <f t="shared" si="52"/>
        <v>0</v>
      </c>
      <c r="AJ124" s="11"/>
      <c r="AM124" s="6">
        <f>IF($C124="","",IFERROR(VLOOKUP($C124,Dec!$B:$Z,16,FALSE),0))</f>
        <v>0</v>
      </c>
      <c r="AN124">
        <f>IF($C124="","",IFERROR(VLOOKUP($C124,Dec!$B:$Z,17,FALSE),0))</f>
        <v>0</v>
      </c>
      <c r="AO124" s="11">
        <f t="shared" si="53"/>
        <v>0</v>
      </c>
      <c r="AP124">
        <f>IF($C124="","",IFERROR(VLOOKUP($C124,Dec!$B:$Z,19,FALSE),0))</f>
        <v>0</v>
      </c>
      <c r="AQ124" s="11">
        <f t="shared" si="54"/>
        <v>0</v>
      </c>
      <c r="AR124">
        <f>IF($C124="","",IFERROR(VLOOKUP($C124,Dec!$B:$Z,20,FALSE),0))</f>
        <v>0</v>
      </c>
      <c r="AS124" s="10">
        <f t="shared" si="55"/>
        <v>0</v>
      </c>
      <c r="AT124" s="6">
        <f>IF($C124="","",IFERROR(VLOOKUP($C124,Jan!$B:$Z,16,FALSE),0))</f>
        <v>0</v>
      </c>
      <c r="AU124">
        <f>IF($C124="","",IFERROR(VLOOKUP($C124,Jan!$B:$Z,17,FALSE),0))</f>
        <v>0</v>
      </c>
      <c r="AV124" s="11">
        <f t="shared" si="56"/>
        <v>0</v>
      </c>
      <c r="AW124">
        <f>IF($C124="","",IFERROR(VLOOKUP($C124,Jan!$B:$Z,19,FALSE),0))</f>
        <v>0</v>
      </c>
      <c r="AX124" s="11">
        <f t="shared" si="57"/>
        <v>0</v>
      </c>
      <c r="AY124">
        <f>IF($C124="","",IFERROR(VLOOKUP($C124,Jan!$B:$Z,20,FALSE),0))</f>
        <v>0</v>
      </c>
      <c r="AZ124" s="10">
        <f t="shared" si="58"/>
        <v>0</v>
      </c>
      <c r="BA124" s="6">
        <f>IF($C124="","",IFERROR(VLOOKUP($C124,Feb!$B:$Z,16,FALSE),0))</f>
        <v>0</v>
      </c>
      <c r="BB124">
        <f>IF($C124="","",IFERROR(VLOOKUP($C124,Feb!$B:$Z,17,FALSE),0))</f>
        <v>0</v>
      </c>
      <c r="BC124" s="11">
        <f t="shared" si="59"/>
        <v>0</v>
      </c>
      <c r="BD124">
        <f>IF($C124="","",IFERROR(VLOOKUP($C124,Feb!$B:$Z,19,FALSE),0))</f>
        <v>0</v>
      </c>
      <c r="BE124" s="11">
        <f t="shared" si="60"/>
        <v>0</v>
      </c>
      <c r="BF124">
        <f>IF($C124="","",IFERROR(VLOOKUP($C124,Feb!$B:$Z,20,FALSE),0))</f>
        <v>0</v>
      </c>
      <c r="BG124" s="10">
        <f t="shared" si="61"/>
        <v>0</v>
      </c>
      <c r="BH124" s="6">
        <f>IF($C124="","",IFERROR(VLOOKUP($C124,Mar!$B:$Z,16,FALSE),0))</f>
        <v>2</v>
      </c>
      <c r="BI124">
        <f>IF($C124="","",IFERROR(VLOOKUP($C124,Mar!$B:$Z,17,FALSE),0))</f>
        <v>1</v>
      </c>
      <c r="BJ124" s="11">
        <f t="shared" si="62"/>
        <v>3</v>
      </c>
      <c r="BK124">
        <f>IF($C124="","",IFERROR(VLOOKUP($C124,Mar!$B:$Z,19,FALSE),0))</f>
        <v>0</v>
      </c>
      <c r="BL124" s="11">
        <f t="shared" si="63"/>
        <v>3</v>
      </c>
      <c r="BM124">
        <f>IF($C124="","",IFERROR(VLOOKUP($C124,Mar!$B:$Z,20,FALSE),0))</f>
        <v>0</v>
      </c>
      <c r="BN124" s="10">
        <f t="shared" si="64"/>
        <v>3</v>
      </c>
      <c r="BO124" s="6">
        <f>IF($C124="","",IFERROR(VLOOKUP($C124,'Apr &amp; May'!$B:$Z,16,FALSE),0))</f>
        <v>2</v>
      </c>
      <c r="BP124">
        <f>IF($C124="","",IFERROR(VLOOKUP($C124,'Apr &amp; May'!$B:$Z,17,FALSE),0))</f>
        <v>0</v>
      </c>
      <c r="BQ124" s="11">
        <f t="shared" si="65"/>
        <v>2</v>
      </c>
      <c r="BR124">
        <f>IF($C124="","",IFERROR(VLOOKUP($C124,'Apr &amp; May'!$B:$Z,19,FALSE),0))</f>
        <v>0</v>
      </c>
      <c r="BS124" s="11">
        <f t="shared" si="66"/>
        <v>2</v>
      </c>
      <c r="BT124">
        <f>IF($C124="","",IFERROR(VLOOKUP($C124,'Apr &amp; May'!$B:$Z,20,FALSE),0))</f>
        <v>1</v>
      </c>
      <c r="BU124" s="10">
        <f t="shared" si="67"/>
        <v>3</v>
      </c>
      <c r="BV124" s="6">
        <f>IF($C124="","",IFERROR(VLOOKUP($C124,Jun!$B:$Z,16,FALSE),0))</f>
        <v>0</v>
      </c>
      <c r="BW124">
        <f>IF($C124="","",IFERROR(VLOOKUP($C124,Jun!$B:$Z,17,FALSE),0))</f>
        <v>0</v>
      </c>
      <c r="BX124" s="11">
        <f t="shared" si="68"/>
        <v>0</v>
      </c>
      <c r="BY124">
        <f>IF($C124="","",IFERROR(VLOOKUP($C124,Jun!$B:$Z,19,FALSE),0))</f>
        <v>0</v>
      </c>
      <c r="BZ124" s="11">
        <f t="shared" si="69"/>
        <v>0</v>
      </c>
      <c r="CA124">
        <f>IF($C124="","",IFERROR(VLOOKUP($C124,Jun!$B:$Z,20,FALSE),0))</f>
        <v>0</v>
      </c>
      <c r="CB124" s="10">
        <f t="shared" si="70"/>
        <v>0</v>
      </c>
    </row>
    <row r="125" spans="1:80" x14ac:dyDescent="0.3">
      <c r="A125">
        <v>121</v>
      </c>
      <c r="B125" t="str">
        <f>IF(Namelist!A122="","",UPPER(Namelist!A122))</f>
        <v>ISAAC HAY</v>
      </c>
      <c r="C125" t="str">
        <f>IF(Namelist!B122="","",UPPER(Namelist!B122))</f>
        <v>NUSSTU\E0544151</v>
      </c>
      <c r="D125" s="6">
        <f t="shared" si="37"/>
        <v>0</v>
      </c>
      <c r="E125">
        <f t="shared" si="38"/>
        <v>0</v>
      </c>
      <c r="F125" s="11">
        <f t="shared" si="39"/>
        <v>0</v>
      </c>
      <c r="G125">
        <f t="shared" si="40"/>
        <v>0</v>
      </c>
      <c r="H125" s="11">
        <f t="shared" si="41"/>
        <v>0</v>
      </c>
      <c r="I125">
        <f t="shared" si="42"/>
        <v>2</v>
      </c>
      <c r="J125" s="10">
        <f t="shared" si="43"/>
        <v>2</v>
      </c>
      <c r="K125" s="6">
        <f>IF($C125="","",IFERROR(VLOOKUP($C125,Aug!$B:$Z,16,FALSE),0))</f>
        <v>0</v>
      </c>
      <c r="L125">
        <f>IF($C125="","",IFERROR(VLOOKUP($C125,Aug!$B:$Z,17,FALSE),0))</f>
        <v>0</v>
      </c>
      <c r="M125" s="11">
        <f t="shared" si="44"/>
        <v>0</v>
      </c>
      <c r="N125">
        <f>IF($C125="","",IFERROR(VLOOKUP($C125,Aug!$B:$Z,19,FALSE),0))</f>
        <v>0</v>
      </c>
      <c r="O125" s="11">
        <f t="shared" si="45"/>
        <v>0</v>
      </c>
      <c r="P125">
        <f>IF($C125="","",IFERROR(VLOOKUP($C125,Aug!$B:$Z,20,FALSE),0))</f>
        <v>0</v>
      </c>
      <c r="Q125" s="10">
        <f t="shared" si="46"/>
        <v>0</v>
      </c>
      <c r="R125" s="6">
        <f>IF($C125="","",IFERROR(VLOOKUP($C125,Sep!$B:$Z,16,FALSE),0))</f>
        <v>0</v>
      </c>
      <c r="S125">
        <f>IF($C125="","",IFERROR(VLOOKUP($C125,Sep!$B:$Z,17,FALSE),0))</f>
        <v>0</v>
      </c>
      <c r="T125" s="11">
        <f t="shared" si="47"/>
        <v>0</v>
      </c>
      <c r="U125">
        <f>IF($C125="","",IFERROR(VLOOKUP($C125,Sep!$B:$Z,19,FALSE),0))</f>
        <v>0</v>
      </c>
      <c r="V125" s="11">
        <f t="shared" si="48"/>
        <v>0</v>
      </c>
      <c r="W125">
        <f>IF($C125="","",IFERROR(VLOOKUP($C125,Sep!$B:$Z,20,FALSE),0))</f>
        <v>0</v>
      </c>
      <c r="X125" s="10">
        <f t="shared" si="49"/>
        <v>0</v>
      </c>
      <c r="Y125" s="6">
        <f>IF($C125="","",IFERROR(VLOOKUP($C125,'Oct &amp; Nov'!$B:$Z,16,FALSE),0))</f>
        <v>0</v>
      </c>
      <c r="Z125">
        <f>IF($C125="","",IFERROR(VLOOKUP($C125,'Oct &amp; Nov'!$B:$Z,17,FALSE),0))</f>
        <v>0</v>
      </c>
      <c r="AA125" s="11">
        <f t="shared" si="50"/>
        <v>0</v>
      </c>
      <c r="AB125">
        <f>IF($C125="","",IFERROR(VLOOKUP($C125,'Oct &amp; Nov'!$B:$Z,19,FALSE),0))</f>
        <v>0</v>
      </c>
      <c r="AC125" s="11">
        <f t="shared" si="51"/>
        <v>0</v>
      </c>
      <c r="AD125">
        <f>IF($C125="","",IFERROR(VLOOKUP($C125,'Oct &amp; Nov'!$B:$Z,20,FALSE),0))</f>
        <v>0</v>
      </c>
      <c r="AE125" s="10">
        <f t="shared" si="52"/>
        <v>0</v>
      </c>
      <c r="AJ125" s="11"/>
      <c r="AM125" s="6">
        <f>IF($C125="","",IFERROR(VLOOKUP($C125,Dec!$B:$Z,16,FALSE),0))</f>
        <v>0</v>
      </c>
      <c r="AN125">
        <f>IF($C125="","",IFERROR(VLOOKUP($C125,Dec!$B:$Z,17,FALSE),0))</f>
        <v>0</v>
      </c>
      <c r="AO125" s="11">
        <f t="shared" si="53"/>
        <v>0</v>
      </c>
      <c r="AP125">
        <f>IF($C125="","",IFERROR(VLOOKUP($C125,Dec!$B:$Z,19,FALSE),0))</f>
        <v>0</v>
      </c>
      <c r="AQ125" s="11">
        <f t="shared" si="54"/>
        <v>0</v>
      </c>
      <c r="AR125">
        <f>IF($C125="","",IFERROR(VLOOKUP($C125,Dec!$B:$Z,20,FALSE),0))</f>
        <v>2</v>
      </c>
      <c r="AS125" s="10">
        <f t="shared" si="55"/>
        <v>2</v>
      </c>
      <c r="AT125" s="6">
        <f>IF($C125="","",IFERROR(VLOOKUP($C125,Jan!$B:$Z,16,FALSE),0))</f>
        <v>0</v>
      </c>
      <c r="AU125">
        <f>IF($C125="","",IFERROR(VLOOKUP($C125,Jan!$B:$Z,17,FALSE),0))</f>
        <v>0</v>
      </c>
      <c r="AV125" s="11">
        <f t="shared" si="56"/>
        <v>0</v>
      </c>
      <c r="AW125">
        <f>IF($C125="","",IFERROR(VLOOKUP($C125,Jan!$B:$Z,19,FALSE),0))</f>
        <v>0</v>
      </c>
      <c r="AX125" s="11">
        <f t="shared" si="57"/>
        <v>0</v>
      </c>
      <c r="AY125">
        <f>IF($C125="","",IFERROR(VLOOKUP($C125,Jan!$B:$Z,20,FALSE),0))</f>
        <v>0</v>
      </c>
      <c r="AZ125" s="10">
        <f t="shared" si="58"/>
        <v>0</v>
      </c>
      <c r="BA125" s="6">
        <f>IF($C125="","",IFERROR(VLOOKUP($C125,Feb!$B:$Z,16,FALSE),0))</f>
        <v>0</v>
      </c>
      <c r="BB125">
        <f>IF($C125="","",IFERROR(VLOOKUP($C125,Feb!$B:$Z,17,FALSE),0))</f>
        <v>0</v>
      </c>
      <c r="BC125" s="11">
        <f t="shared" si="59"/>
        <v>0</v>
      </c>
      <c r="BD125">
        <f>IF($C125="","",IFERROR(VLOOKUP($C125,Feb!$B:$Z,19,FALSE),0))</f>
        <v>0</v>
      </c>
      <c r="BE125" s="11">
        <f t="shared" si="60"/>
        <v>0</v>
      </c>
      <c r="BF125">
        <f>IF($C125="","",IFERROR(VLOOKUP($C125,Feb!$B:$Z,20,FALSE),0))</f>
        <v>0</v>
      </c>
      <c r="BG125" s="10">
        <f t="shared" si="61"/>
        <v>0</v>
      </c>
      <c r="BH125" s="6">
        <f>IF($C125="","",IFERROR(VLOOKUP($C125,Mar!$B:$Z,16,FALSE),0))</f>
        <v>0</v>
      </c>
      <c r="BI125">
        <f>IF($C125="","",IFERROR(VLOOKUP($C125,Mar!$B:$Z,17,FALSE),0))</f>
        <v>0</v>
      </c>
      <c r="BJ125" s="11">
        <f t="shared" si="62"/>
        <v>0</v>
      </c>
      <c r="BK125">
        <f>IF($C125="","",IFERROR(VLOOKUP($C125,Mar!$B:$Z,19,FALSE),0))</f>
        <v>0</v>
      </c>
      <c r="BL125" s="11">
        <f t="shared" si="63"/>
        <v>0</v>
      </c>
      <c r="BM125">
        <f>IF($C125="","",IFERROR(VLOOKUP($C125,Mar!$B:$Z,20,FALSE),0))</f>
        <v>0</v>
      </c>
      <c r="BN125" s="10">
        <f t="shared" si="64"/>
        <v>0</v>
      </c>
      <c r="BO125" s="6">
        <f>IF($C125="","",IFERROR(VLOOKUP($C125,'Apr &amp; May'!$B:$Z,16,FALSE),0))</f>
        <v>0</v>
      </c>
      <c r="BP125">
        <f>IF($C125="","",IFERROR(VLOOKUP($C125,'Apr &amp; May'!$B:$Z,17,FALSE),0))</f>
        <v>0</v>
      </c>
      <c r="BQ125" s="11">
        <f t="shared" si="65"/>
        <v>0</v>
      </c>
      <c r="BR125">
        <f>IF($C125="","",IFERROR(VLOOKUP($C125,'Apr &amp; May'!$B:$Z,19,FALSE),0))</f>
        <v>0</v>
      </c>
      <c r="BS125" s="11">
        <f t="shared" si="66"/>
        <v>0</v>
      </c>
      <c r="BT125">
        <f>IF($C125="","",IFERROR(VLOOKUP($C125,'Apr &amp; May'!$B:$Z,20,FALSE),0))</f>
        <v>0</v>
      </c>
      <c r="BU125" s="10">
        <f t="shared" si="67"/>
        <v>0</v>
      </c>
      <c r="BV125" s="6">
        <f>IF($C125="","",IFERROR(VLOOKUP($C125,Jun!$B:$Z,16,FALSE),0))</f>
        <v>0</v>
      </c>
      <c r="BW125">
        <f>IF($C125="","",IFERROR(VLOOKUP($C125,Jun!$B:$Z,17,FALSE),0))</f>
        <v>0</v>
      </c>
      <c r="BX125" s="11">
        <f t="shared" si="68"/>
        <v>0</v>
      </c>
      <c r="BY125">
        <f>IF($C125="","",IFERROR(VLOOKUP($C125,Jun!$B:$Z,19,FALSE),0))</f>
        <v>0</v>
      </c>
      <c r="BZ125" s="11">
        <f t="shared" si="69"/>
        <v>0</v>
      </c>
      <c r="CA125">
        <f>IF($C125="","",IFERROR(VLOOKUP($C125,Jun!$B:$Z,20,FALSE),0))</f>
        <v>0</v>
      </c>
      <c r="CB125" s="10">
        <f t="shared" si="70"/>
        <v>0</v>
      </c>
    </row>
    <row r="126" spans="1:80" x14ac:dyDescent="0.3">
      <c r="A126">
        <v>122</v>
      </c>
      <c r="B126" t="str">
        <f>IF(Namelist!A123="","",UPPER(Namelist!A123))</f>
        <v>ISAAC LIM</v>
      </c>
      <c r="C126" t="str">
        <f>IF(Namelist!B123="","",UPPER(Namelist!B123))</f>
        <v>NUSSTU\E0969489</v>
      </c>
      <c r="D126" s="6">
        <f t="shared" si="37"/>
        <v>0</v>
      </c>
      <c r="E126">
        <f t="shared" si="38"/>
        <v>0</v>
      </c>
      <c r="F126" s="11">
        <f t="shared" si="39"/>
        <v>0</v>
      </c>
      <c r="G126">
        <f t="shared" si="40"/>
        <v>0</v>
      </c>
      <c r="H126" s="11">
        <f t="shared" si="41"/>
        <v>0</v>
      </c>
      <c r="I126">
        <f t="shared" si="42"/>
        <v>0</v>
      </c>
      <c r="J126" s="10">
        <f t="shared" si="43"/>
        <v>0</v>
      </c>
      <c r="K126" s="6">
        <f>IF($C126="","",IFERROR(VLOOKUP($C126,Aug!$B:$Z,16,FALSE),0))</f>
        <v>0</v>
      </c>
      <c r="L126">
        <f>IF($C126="","",IFERROR(VLOOKUP($C126,Aug!$B:$Z,17,FALSE),0))</f>
        <v>0</v>
      </c>
      <c r="M126" s="11">
        <f t="shared" si="44"/>
        <v>0</v>
      </c>
      <c r="N126">
        <f>IF($C126="","",IFERROR(VLOOKUP($C126,Aug!$B:$Z,19,FALSE),0))</f>
        <v>0</v>
      </c>
      <c r="O126" s="11">
        <f t="shared" si="45"/>
        <v>0</v>
      </c>
      <c r="P126">
        <f>IF($C126="","",IFERROR(VLOOKUP($C126,Aug!$B:$Z,20,FALSE),0))</f>
        <v>0</v>
      </c>
      <c r="Q126" s="10">
        <f t="shared" si="46"/>
        <v>0</v>
      </c>
      <c r="R126" s="6">
        <f>IF($C126="","",IFERROR(VLOOKUP($C126,Sep!$B:$Z,16,FALSE),0))</f>
        <v>0</v>
      </c>
      <c r="S126">
        <f>IF($C126="","",IFERROR(VLOOKUP($C126,Sep!$B:$Z,17,FALSE),0))</f>
        <v>0</v>
      </c>
      <c r="T126" s="11">
        <f t="shared" si="47"/>
        <v>0</v>
      </c>
      <c r="U126">
        <f>IF($C126="","",IFERROR(VLOOKUP($C126,Sep!$B:$Z,19,FALSE),0))</f>
        <v>0</v>
      </c>
      <c r="V126" s="11">
        <f t="shared" si="48"/>
        <v>0</v>
      </c>
      <c r="W126">
        <f>IF($C126="","",IFERROR(VLOOKUP($C126,Sep!$B:$Z,20,FALSE),0))</f>
        <v>0</v>
      </c>
      <c r="X126" s="10">
        <f t="shared" si="49"/>
        <v>0</v>
      </c>
      <c r="Y126" s="6">
        <f>IF($C126="","",IFERROR(VLOOKUP($C126,'Oct &amp; Nov'!$B:$Z,16,FALSE),0))</f>
        <v>0</v>
      </c>
      <c r="Z126">
        <f>IF($C126="","",IFERROR(VLOOKUP($C126,'Oct &amp; Nov'!$B:$Z,17,FALSE),0))</f>
        <v>0</v>
      </c>
      <c r="AA126" s="11">
        <f t="shared" si="50"/>
        <v>0</v>
      </c>
      <c r="AB126">
        <f>IF($C126="","",IFERROR(VLOOKUP($C126,'Oct &amp; Nov'!$B:$Z,19,FALSE),0))</f>
        <v>0</v>
      </c>
      <c r="AC126" s="11">
        <f t="shared" si="51"/>
        <v>0</v>
      </c>
      <c r="AD126">
        <f>IF($C126="","",IFERROR(VLOOKUP($C126,'Oct &amp; Nov'!$B:$Z,20,FALSE),0))</f>
        <v>0</v>
      </c>
      <c r="AE126" s="10">
        <f t="shared" si="52"/>
        <v>0</v>
      </c>
      <c r="AJ126" s="11"/>
      <c r="AM126" s="6">
        <f>IF($C126="","",IFERROR(VLOOKUP($C126,Dec!$B:$Z,16,FALSE),0))</f>
        <v>0</v>
      </c>
      <c r="AN126">
        <f>IF($C126="","",IFERROR(VLOOKUP($C126,Dec!$B:$Z,17,FALSE),0))</f>
        <v>0</v>
      </c>
      <c r="AO126" s="11">
        <f t="shared" si="53"/>
        <v>0</v>
      </c>
      <c r="AP126">
        <f>IF($C126="","",IFERROR(VLOOKUP($C126,Dec!$B:$Z,19,FALSE),0))</f>
        <v>0</v>
      </c>
      <c r="AQ126" s="11">
        <f t="shared" si="54"/>
        <v>0</v>
      </c>
      <c r="AR126">
        <f>IF($C126="","",IFERROR(VLOOKUP($C126,Dec!$B:$Z,20,FALSE),0))</f>
        <v>0</v>
      </c>
      <c r="AS126" s="10">
        <f t="shared" si="55"/>
        <v>0</v>
      </c>
      <c r="AT126" s="6">
        <f>IF($C126="","",IFERROR(VLOOKUP($C126,Jan!$B:$Z,16,FALSE),0))</f>
        <v>0</v>
      </c>
      <c r="AU126">
        <f>IF($C126="","",IFERROR(VLOOKUP($C126,Jan!$B:$Z,17,FALSE),0))</f>
        <v>0</v>
      </c>
      <c r="AV126" s="11">
        <f t="shared" si="56"/>
        <v>0</v>
      </c>
      <c r="AW126">
        <f>IF($C126="","",IFERROR(VLOOKUP($C126,Jan!$B:$Z,19,FALSE),0))</f>
        <v>0</v>
      </c>
      <c r="AX126" s="11">
        <f t="shared" si="57"/>
        <v>0</v>
      </c>
      <c r="AY126">
        <f>IF($C126="","",IFERROR(VLOOKUP($C126,Jan!$B:$Z,20,FALSE),0))</f>
        <v>0</v>
      </c>
      <c r="AZ126" s="10">
        <f t="shared" si="58"/>
        <v>0</v>
      </c>
      <c r="BA126" s="6">
        <f>IF($C126="","",IFERROR(VLOOKUP($C126,Feb!$B:$Z,16,FALSE),0))</f>
        <v>0</v>
      </c>
      <c r="BB126">
        <f>IF($C126="","",IFERROR(VLOOKUP($C126,Feb!$B:$Z,17,FALSE),0))</f>
        <v>0</v>
      </c>
      <c r="BC126" s="11">
        <f t="shared" si="59"/>
        <v>0</v>
      </c>
      <c r="BD126">
        <f>IF($C126="","",IFERROR(VLOOKUP($C126,Feb!$B:$Z,19,FALSE),0))</f>
        <v>0</v>
      </c>
      <c r="BE126" s="11">
        <f t="shared" si="60"/>
        <v>0</v>
      </c>
      <c r="BF126">
        <f>IF($C126="","",IFERROR(VLOOKUP($C126,Feb!$B:$Z,20,FALSE),0))</f>
        <v>0</v>
      </c>
      <c r="BG126" s="10">
        <f t="shared" si="61"/>
        <v>0</v>
      </c>
      <c r="BH126" s="6">
        <f>IF($C126="","",IFERROR(VLOOKUP($C126,Mar!$B:$Z,16,FALSE),0))</f>
        <v>0</v>
      </c>
      <c r="BI126">
        <f>IF($C126="","",IFERROR(VLOOKUP($C126,Mar!$B:$Z,17,FALSE),0))</f>
        <v>0</v>
      </c>
      <c r="BJ126" s="11">
        <f t="shared" si="62"/>
        <v>0</v>
      </c>
      <c r="BK126">
        <f>IF($C126="","",IFERROR(VLOOKUP($C126,Mar!$B:$Z,19,FALSE),0))</f>
        <v>0</v>
      </c>
      <c r="BL126" s="11">
        <f t="shared" si="63"/>
        <v>0</v>
      </c>
      <c r="BM126">
        <f>IF($C126="","",IFERROR(VLOOKUP($C126,Mar!$B:$Z,20,FALSE),0))</f>
        <v>0</v>
      </c>
      <c r="BN126" s="10">
        <f t="shared" si="64"/>
        <v>0</v>
      </c>
      <c r="BO126" s="6">
        <f>IF($C126="","",IFERROR(VLOOKUP($C126,'Apr &amp; May'!$B:$Z,16,FALSE),0))</f>
        <v>0</v>
      </c>
      <c r="BP126">
        <f>IF($C126="","",IFERROR(VLOOKUP($C126,'Apr &amp; May'!$B:$Z,17,FALSE),0))</f>
        <v>0</v>
      </c>
      <c r="BQ126" s="11">
        <f t="shared" si="65"/>
        <v>0</v>
      </c>
      <c r="BR126">
        <f>IF($C126="","",IFERROR(VLOOKUP($C126,'Apr &amp; May'!$B:$Z,19,FALSE),0))</f>
        <v>0</v>
      </c>
      <c r="BS126" s="11">
        <f t="shared" si="66"/>
        <v>0</v>
      </c>
      <c r="BT126">
        <f>IF($C126="","",IFERROR(VLOOKUP($C126,'Apr &amp; May'!$B:$Z,20,FALSE),0))</f>
        <v>0</v>
      </c>
      <c r="BU126" s="10">
        <f t="shared" si="67"/>
        <v>0</v>
      </c>
      <c r="BV126" s="6">
        <f>IF($C126="","",IFERROR(VLOOKUP($C126,Jun!$B:$Z,16,FALSE),0))</f>
        <v>0</v>
      </c>
      <c r="BW126">
        <f>IF($C126="","",IFERROR(VLOOKUP($C126,Jun!$B:$Z,17,FALSE),0))</f>
        <v>0</v>
      </c>
      <c r="BX126" s="11">
        <f t="shared" si="68"/>
        <v>0</v>
      </c>
      <c r="BY126">
        <f>IF($C126="","",IFERROR(VLOOKUP($C126,Jun!$B:$Z,19,FALSE),0))</f>
        <v>0</v>
      </c>
      <c r="BZ126" s="11">
        <f t="shared" si="69"/>
        <v>0</v>
      </c>
      <c r="CA126">
        <f>IF($C126="","",IFERROR(VLOOKUP($C126,Jun!$B:$Z,20,FALSE),0))</f>
        <v>0</v>
      </c>
      <c r="CB126" s="10">
        <f t="shared" si="70"/>
        <v>0</v>
      </c>
    </row>
    <row r="127" spans="1:80" x14ac:dyDescent="0.3">
      <c r="A127">
        <v>123</v>
      </c>
      <c r="B127" t="str">
        <f>IF(Namelist!A124="","",UPPER(Namelist!A124))</f>
        <v>ISABELLE SINGARAYAR</v>
      </c>
      <c r="C127" t="str">
        <f>IF(Namelist!B124="","",UPPER(Namelist!B124))</f>
        <v>NUSSTU\E0969028</v>
      </c>
      <c r="D127" s="6">
        <f t="shared" si="37"/>
        <v>2</v>
      </c>
      <c r="E127">
        <f t="shared" si="38"/>
        <v>0</v>
      </c>
      <c r="F127" s="11">
        <f t="shared" si="39"/>
        <v>2</v>
      </c>
      <c r="G127">
        <f t="shared" si="40"/>
        <v>0</v>
      </c>
      <c r="H127" s="11">
        <f t="shared" si="41"/>
        <v>2</v>
      </c>
      <c r="I127">
        <f t="shared" si="42"/>
        <v>1</v>
      </c>
      <c r="J127" s="10">
        <f t="shared" si="43"/>
        <v>3</v>
      </c>
      <c r="K127" s="6">
        <f>IF($C127="","",IFERROR(VLOOKUP($C127,Aug!$B:$Z,16,FALSE),0))</f>
        <v>0</v>
      </c>
      <c r="L127">
        <f>IF($C127="","",IFERROR(VLOOKUP($C127,Aug!$B:$Z,17,FALSE),0))</f>
        <v>0</v>
      </c>
      <c r="M127" s="11">
        <f t="shared" si="44"/>
        <v>0</v>
      </c>
      <c r="N127">
        <f>IF($C127="","",IFERROR(VLOOKUP($C127,Aug!$B:$Z,19,FALSE),0))</f>
        <v>0</v>
      </c>
      <c r="O127" s="11">
        <f t="shared" si="45"/>
        <v>0</v>
      </c>
      <c r="P127">
        <f>IF($C127="","",IFERROR(VLOOKUP($C127,Aug!$B:$Z,20,FALSE),0))</f>
        <v>0</v>
      </c>
      <c r="Q127" s="10">
        <f t="shared" si="46"/>
        <v>0</v>
      </c>
      <c r="R127" s="6">
        <f>IF($C127="","",IFERROR(VLOOKUP($C127,Sep!$B:$Z,16,FALSE),0))</f>
        <v>0</v>
      </c>
      <c r="S127">
        <f>IF($C127="","",IFERROR(VLOOKUP($C127,Sep!$B:$Z,17,FALSE),0))</f>
        <v>0</v>
      </c>
      <c r="T127" s="11">
        <f t="shared" si="47"/>
        <v>0</v>
      </c>
      <c r="U127">
        <f>IF($C127="","",IFERROR(VLOOKUP($C127,Sep!$B:$Z,19,FALSE),0))</f>
        <v>0</v>
      </c>
      <c r="V127" s="11">
        <f t="shared" si="48"/>
        <v>0</v>
      </c>
      <c r="W127">
        <f>IF($C127="","",IFERROR(VLOOKUP($C127,Sep!$B:$Z,20,FALSE),0))</f>
        <v>0</v>
      </c>
      <c r="X127" s="10">
        <f t="shared" si="49"/>
        <v>0</v>
      </c>
      <c r="Y127" s="6">
        <f>IF($C127="","",IFERROR(VLOOKUP($C127,'Oct &amp; Nov'!$B:$Z,16,FALSE),0))</f>
        <v>0</v>
      </c>
      <c r="Z127">
        <f>IF($C127="","",IFERROR(VLOOKUP($C127,'Oct &amp; Nov'!$B:$Z,17,FALSE),0))</f>
        <v>0</v>
      </c>
      <c r="AA127" s="11">
        <f t="shared" si="50"/>
        <v>0</v>
      </c>
      <c r="AB127">
        <f>IF($C127="","",IFERROR(VLOOKUP($C127,'Oct &amp; Nov'!$B:$Z,19,FALSE),0))</f>
        <v>0</v>
      </c>
      <c r="AC127" s="11">
        <f t="shared" si="51"/>
        <v>0</v>
      </c>
      <c r="AD127">
        <f>IF($C127="","",IFERROR(VLOOKUP($C127,'Oct &amp; Nov'!$B:$Z,20,FALSE),0))</f>
        <v>0</v>
      </c>
      <c r="AE127" s="10">
        <f t="shared" si="52"/>
        <v>0</v>
      </c>
      <c r="AJ127" s="11"/>
      <c r="AM127" s="6">
        <f>IF($C127="","",IFERROR(VLOOKUP($C127,Dec!$B:$Z,16,FALSE),0))</f>
        <v>0</v>
      </c>
      <c r="AN127">
        <f>IF($C127="","",IFERROR(VLOOKUP($C127,Dec!$B:$Z,17,FALSE),0))</f>
        <v>0</v>
      </c>
      <c r="AO127" s="11">
        <f t="shared" si="53"/>
        <v>0</v>
      </c>
      <c r="AP127">
        <f>IF($C127="","",IFERROR(VLOOKUP($C127,Dec!$B:$Z,19,FALSE),0))</f>
        <v>0</v>
      </c>
      <c r="AQ127" s="11">
        <f t="shared" si="54"/>
        <v>0</v>
      </c>
      <c r="AR127">
        <f>IF($C127="","",IFERROR(VLOOKUP($C127,Dec!$B:$Z,20,FALSE),0))</f>
        <v>0</v>
      </c>
      <c r="AS127" s="10">
        <f t="shared" si="55"/>
        <v>0</v>
      </c>
      <c r="AT127" s="6">
        <f>IF($C127="","",IFERROR(VLOOKUP($C127,Jan!$B:$Z,16,FALSE),0))</f>
        <v>0</v>
      </c>
      <c r="AU127">
        <f>IF($C127="","",IFERROR(VLOOKUP($C127,Jan!$B:$Z,17,FALSE),0))</f>
        <v>0</v>
      </c>
      <c r="AV127" s="11">
        <f t="shared" si="56"/>
        <v>0</v>
      </c>
      <c r="AW127">
        <f>IF($C127="","",IFERROR(VLOOKUP($C127,Jan!$B:$Z,19,FALSE),0))</f>
        <v>0</v>
      </c>
      <c r="AX127" s="11">
        <f t="shared" si="57"/>
        <v>0</v>
      </c>
      <c r="AY127">
        <f>IF($C127="","",IFERROR(VLOOKUP($C127,Jan!$B:$Z,20,FALSE),0))</f>
        <v>0</v>
      </c>
      <c r="AZ127" s="10">
        <f t="shared" si="58"/>
        <v>0</v>
      </c>
      <c r="BA127" s="6">
        <f>IF($C127="","",IFERROR(VLOOKUP($C127,Feb!$B:$Z,16,FALSE),0))</f>
        <v>0</v>
      </c>
      <c r="BB127">
        <f>IF($C127="","",IFERROR(VLOOKUP($C127,Feb!$B:$Z,17,FALSE),0))</f>
        <v>0</v>
      </c>
      <c r="BC127" s="11">
        <f t="shared" si="59"/>
        <v>0</v>
      </c>
      <c r="BD127">
        <f>IF($C127="","",IFERROR(VLOOKUP($C127,Feb!$B:$Z,19,FALSE),0))</f>
        <v>0</v>
      </c>
      <c r="BE127" s="11">
        <f t="shared" si="60"/>
        <v>0</v>
      </c>
      <c r="BF127">
        <f>IF($C127="","",IFERROR(VLOOKUP($C127,Feb!$B:$Z,20,FALSE),0))</f>
        <v>0</v>
      </c>
      <c r="BG127" s="10">
        <f t="shared" si="61"/>
        <v>0</v>
      </c>
      <c r="BH127" s="6">
        <f>IF($C127="","",IFERROR(VLOOKUP($C127,Mar!$B:$Z,16,FALSE),0))</f>
        <v>2</v>
      </c>
      <c r="BI127">
        <f>IF($C127="","",IFERROR(VLOOKUP($C127,Mar!$B:$Z,17,FALSE),0))</f>
        <v>0</v>
      </c>
      <c r="BJ127" s="11">
        <f t="shared" si="62"/>
        <v>2</v>
      </c>
      <c r="BK127">
        <f>IF($C127="","",IFERROR(VLOOKUP($C127,Mar!$B:$Z,19,FALSE),0))</f>
        <v>0</v>
      </c>
      <c r="BL127" s="11">
        <f t="shared" si="63"/>
        <v>2</v>
      </c>
      <c r="BM127">
        <f>IF($C127="","",IFERROR(VLOOKUP($C127,Mar!$B:$Z,20,FALSE),0))</f>
        <v>1</v>
      </c>
      <c r="BN127" s="10">
        <f t="shared" si="64"/>
        <v>3</v>
      </c>
      <c r="BO127" s="6">
        <f>IF($C127="","",IFERROR(VLOOKUP($C127,'Apr &amp; May'!$B:$Z,16,FALSE),0))</f>
        <v>0</v>
      </c>
      <c r="BP127">
        <f>IF($C127="","",IFERROR(VLOOKUP($C127,'Apr &amp; May'!$B:$Z,17,FALSE),0))</f>
        <v>0</v>
      </c>
      <c r="BQ127" s="11">
        <f t="shared" si="65"/>
        <v>0</v>
      </c>
      <c r="BR127">
        <f>IF($C127="","",IFERROR(VLOOKUP($C127,'Apr &amp; May'!$B:$Z,19,FALSE),0))</f>
        <v>0</v>
      </c>
      <c r="BS127" s="11">
        <f t="shared" si="66"/>
        <v>0</v>
      </c>
      <c r="BT127">
        <f>IF($C127="","",IFERROR(VLOOKUP($C127,'Apr &amp; May'!$B:$Z,20,FALSE),0))</f>
        <v>0</v>
      </c>
      <c r="BU127" s="10">
        <f t="shared" si="67"/>
        <v>0</v>
      </c>
      <c r="BV127" s="6">
        <f>IF($C127="","",IFERROR(VLOOKUP($C127,Jun!$B:$Z,16,FALSE),0))</f>
        <v>0</v>
      </c>
      <c r="BW127">
        <f>IF($C127="","",IFERROR(VLOOKUP($C127,Jun!$B:$Z,17,FALSE),0))</f>
        <v>0</v>
      </c>
      <c r="BX127" s="11">
        <f t="shared" si="68"/>
        <v>0</v>
      </c>
      <c r="BY127">
        <f>IF($C127="","",IFERROR(VLOOKUP($C127,Jun!$B:$Z,19,FALSE),0))</f>
        <v>0</v>
      </c>
      <c r="BZ127" s="11">
        <f t="shared" si="69"/>
        <v>0</v>
      </c>
      <c r="CA127">
        <f>IF($C127="","",IFERROR(VLOOKUP($C127,Jun!$B:$Z,20,FALSE),0))</f>
        <v>0</v>
      </c>
      <c r="CB127" s="10">
        <f t="shared" si="70"/>
        <v>0</v>
      </c>
    </row>
    <row r="128" spans="1:80" x14ac:dyDescent="0.3">
      <c r="A128">
        <v>124</v>
      </c>
      <c r="B128" t="str">
        <f>IF(Namelist!A125="","",UPPER(Namelist!A125))</f>
        <v>ISAIAH SOH</v>
      </c>
      <c r="C128" t="str">
        <f>IF(Namelist!B125="","",UPPER(Namelist!B125))</f>
        <v>NUSSTU\E0969047</v>
      </c>
      <c r="D128" s="6">
        <f t="shared" si="37"/>
        <v>0</v>
      </c>
      <c r="E128">
        <f t="shared" si="38"/>
        <v>0</v>
      </c>
      <c r="F128" s="11">
        <f t="shared" si="39"/>
        <v>0</v>
      </c>
      <c r="G128">
        <f t="shared" si="40"/>
        <v>0</v>
      </c>
      <c r="H128" s="11">
        <f t="shared" si="41"/>
        <v>0</v>
      </c>
      <c r="I128">
        <f t="shared" si="42"/>
        <v>0</v>
      </c>
      <c r="J128" s="10">
        <f t="shared" si="43"/>
        <v>0</v>
      </c>
      <c r="K128" s="6">
        <f>IF($C128="","",IFERROR(VLOOKUP($C128,Aug!$B:$Z,16,FALSE),0))</f>
        <v>0</v>
      </c>
      <c r="L128">
        <f>IF($C128="","",IFERROR(VLOOKUP($C128,Aug!$B:$Z,17,FALSE),0))</f>
        <v>0</v>
      </c>
      <c r="M128" s="11">
        <f t="shared" si="44"/>
        <v>0</v>
      </c>
      <c r="N128">
        <f>IF($C128="","",IFERROR(VLOOKUP($C128,Aug!$B:$Z,19,FALSE),0))</f>
        <v>0</v>
      </c>
      <c r="O128" s="11">
        <f t="shared" si="45"/>
        <v>0</v>
      </c>
      <c r="P128">
        <f>IF($C128="","",IFERROR(VLOOKUP($C128,Aug!$B:$Z,20,FALSE),0))</f>
        <v>0</v>
      </c>
      <c r="Q128" s="10">
        <f t="shared" si="46"/>
        <v>0</v>
      </c>
      <c r="R128" s="6">
        <f>IF($C128="","",IFERROR(VLOOKUP($C128,Sep!$B:$Z,16,FALSE),0))</f>
        <v>0</v>
      </c>
      <c r="S128">
        <f>IF($C128="","",IFERROR(VLOOKUP($C128,Sep!$B:$Z,17,FALSE),0))</f>
        <v>0</v>
      </c>
      <c r="T128" s="11">
        <f t="shared" si="47"/>
        <v>0</v>
      </c>
      <c r="U128">
        <f>IF($C128="","",IFERROR(VLOOKUP($C128,Sep!$B:$Z,19,FALSE),0))</f>
        <v>0</v>
      </c>
      <c r="V128" s="11">
        <f t="shared" si="48"/>
        <v>0</v>
      </c>
      <c r="W128">
        <f>IF($C128="","",IFERROR(VLOOKUP($C128,Sep!$B:$Z,20,FALSE),0))</f>
        <v>0</v>
      </c>
      <c r="X128" s="10">
        <f t="shared" si="49"/>
        <v>0</v>
      </c>
      <c r="Y128" s="6">
        <f>IF($C128="","",IFERROR(VLOOKUP($C128,'Oct &amp; Nov'!$B:$Z,16,FALSE),0))</f>
        <v>0</v>
      </c>
      <c r="Z128">
        <f>IF($C128="","",IFERROR(VLOOKUP($C128,'Oct &amp; Nov'!$B:$Z,17,FALSE),0))</f>
        <v>0</v>
      </c>
      <c r="AA128" s="11">
        <f t="shared" si="50"/>
        <v>0</v>
      </c>
      <c r="AB128">
        <f>IF($C128="","",IFERROR(VLOOKUP($C128,'Oct &amp; Nov'!$B:$Z,19,FALSE),0))</f>
        <v>0</v>
      </c>
      <c r="AC128" s="11">
        <f t="shared" si="51"/>
        <v>0</v>
      </c>
      <c r="AD128">
        <f>IF($C128="","",IFERROR(VLOOKUP($C128,'Oct &amp; Nov'!$B:$Z,20,FALSE),0))</f>
        <v>0</v>
      </c>
      <c r="AE128" s="10">
        <f t="shared" si="52"/>
        <v>0</v>
      </c>
      <c r="AJ128" s="11"/>
      <c r="AM128" s="6">
        <f>IF($C128="","",IFERROR(VLOOKUP($C128,Dec!$B:$Z,16,FALSE),0))</f>
        <v>0</v>
      </c>
      <c r="AN128">
        <f>IF($C128="","",IFERROR(VLOOKUP($C128,Dec!$B:$Z,17,FALSE),0))</f>
        <v>0</v>
      </c>
      <c r="AO128" s="11">
        <f t="shared" si="53"/>
        <v>0</v>
      </c>
      <c r="AP128">
        <f>IF($C128="","",IFERROR(VLOOKUP($C128,Dec!$B:$Z,19,FALSE),0))</f>
        <v>0</v>
      </c>
      <c r="AQ128" s="11">
        <f t="shared" si="54"/>
        <v>0</v>
      </c>
      <c r="AR128">
        <f>IF($C128="","",IFERROR(VLOOKUP($C128,Dec!$B:$Z,20,FALSE),0))</f>
        <v>0</v>
      </c>
      <c r="AS128" s="10">
        <f t="shared" si="55"/>
        <v>0</v>
      </c>
      <c r="AT128" s="6">
        <f>IF($C128="","",IFERROR(VLOOKUP($C128,Jan!$B:$Z,16,FALSE),0))</f>
        <v>0</v>
      </c>
      <c r="AU128">
        <f>IF($C128="","",IFERROR(VLOOKUP($C128,Jan!$B:$Z,17,FALSE),0))</f>
        <v>0</v>
      </c>
      <c r="AV128" s="11">
        <f t="shared" si="56"/>
        <v>0</v>
      </c>
      <c r="AW128">
        <f>IF($C128="","",IFERROR(VLOOKUP($C128,Jan!$B:$Z,19,FALSE),0))</f>
        <v>0</v>
      </c>
      <c r="AX128" s="11">
        <f t="shared" si="57"/>
        <v>0</v>
      </c>
      <c r="AY128">
        <f>IF($C128="","",IFERROR(VLOOKUP($C128,Jan!$B:$Z,20,FALSE),0))</f>
        <v>0</v>
      </c>
      <c r="AZ128" s="10">
        <f t="shared" si="58"/>
        <v>0</v>
      </c>
      <c r="BA128" s="6">
        <f>IF($C128="","",IFERROR(VLOOKUP($C128,Feb!$B:$Z,16,FALSE),0))</f>
        <v>0</v>
      </c>
      <c r="BB128">
        <f>IF($C128="","",IFERROR(VLOOKUP($C128,Feb!$B:$Z,17,FALSE),0))</f>
        <v>0</v>
      </c>
      <c r="BC128" s="11">
        <f t="shared" si="59"/>
        <v>0</v>
      </c>
      <c r="BD128">
        <f>IF($C128="","",IFERROR(VLOOKUP($C128,Feb!$B:$Z,19,FALSE),0))</f>
        <v>0</v>
      </c>
      <c r="BE128" s="11">
        <f t="shared" si="60"/>
        <v>0</v>
      </c>
      <c r="BF128">
        <f>IF($C128="","",IFERROR(VLOOKUP($C128,Feb!$B:$Z,20,FALSE),0))</f>
        <v>0</v>
      </c>
      <c r="BG128" s="10">
        <f t="shared" si="61"/>
        <v>0</v>
      </c>
      <c r="BH128" s="6">
        <f>IF($C128="","",IFERROR(VLOOKUP($C128,Mar!$B:$Z,16,FALSE),0))</f>
        <v>0</v>
      </c>
      <c r="BI128">
        <f>IF($C128="","",IFERROR(VLOOKUP($C128,Mar!$B:$Z,17,FALSE),0))</f>
        <v>0</v>
      </c>
      <c r="BJ128" s="11">
        <f t="shared" si="62"/>
        <v>0</v>
      </c>
      <c r="BK128">
        <f>IF($C128="","",IFERROR(VLOOKUP($C128,Mar!$B:$Z,19,FALSE),0))</f>
        <v>0</v>
      </c>
      <c r="BL128" s="11">
        <f t="shared" si="63"/>
        <v>0</v>
      </c>
      <c r="BM128">
        <f>IF($C128="","",IFERROR(VLOOKUP($C128,Mar!$B:$Z,20,FALSE),0))</f>
        <v>0</v>
      </c>
      <c r="BN128" s="10">
        <f t="shared" si="64"/>
        <v>0</v>
      </c>
      <c r="BO128" s="6">
        <f>IF($C128="","",IFERROR(VLOOKUP($C128,'Apr &amp; May'!$B:$Z,16,FALSE),0))</f>
        <v>0</v>
      </c>
      <c r="BP128">
        <f>IF($C128="","",IFERROR(VLOOKUP($C128,'Apr &amp; May'!$B:$Z,17,FALSE),0))</f>
        <v>0</v>
      </c>
      <c r="BQ128" s="11">
        <f t="shared" si="65"/>
        <v>0</v>
      </c>
      <c r="BR128">
        <f>IF($C128="","",IFERROR(VLOOKUP($C128,'Apr &amp; May'!$B:$Z,19,FALSE),0))</f>
        <v>0</v>
      </c>
      <c r="BS128" s="11">
        <f t="shared" si="66"/>
        <v>0</v>
      </c>
      <c r="BT128">
        <f>IF($C128="","",IFERROR(VLOOKUP($C128,'Apr &amp; May'!$B:$Z,20,FALSE),0))</f>
        <v>0</v>
      </c>
      <c r="BU128" s="10">
        <f t="shared" si="67"/>
        <v>0</v>
      </c>
      <c r="BV128" s="6">
        <f>IF($C128="","",IFERROR(VLOOKUP($C128,Jun!$B:$Z,16,FALSE),0))</f>
        <v>0</v>
      </c>
      <c r="BW128">
        <f>IF($C128="","",IFERROR(VLOOKUP($C128,Jun!$B:$Z,17,FALSE),0))</f>
        <v>0</v>
      </c>
      <c r="BX128" s="11">
        <f t="shared" si="68"/>
        <v>0</v>
      </c>
      <c r="BY128">
        <f>IF($C128="","",IFERROR(VLOOKUP($C128,Jun!$B:$Z,19,FALSE),0))</f>
        <v>0</v>
      </c>
      <c r="BZ128" s="11">
        <f t="shared" si="69"/>
        <v>0</v>
      </c>
      <c r="CA128">
        <f>IF($C128="","",IFERROR(VLOOKUP($C128,Jun!$B:$Z,20,FALSE),0))</f>
        <v>0</v>
      </c>
      <c r="CB128" s="10">
        <f t="shared" si="70"/>
        <v>0</v>
      </c>
    </row>
    <row r="129" spans="1:80" x14ac:dyDescent="0.3">
      <c r="A129">
        <v>125</v>
      </c>
      <c r="B129" t="str">
        <f>IF(Namelist!A126="","",UPPER(Namelist!A126))</f>
        <v>JACINTH TAN</v>
      </c>
      <c r="C129" t="str">
        <f>IF(Namelist!B126="","",UPPER(Namelist!B126))</f>
        <v>NUSSTU\E0772515</v>
      </c>
      <c r="D129" s="6">
        <f t="shared" si="37"/>
        <v>2</v>
      </c>
      <c r="E129">
        <f t="shared" si="38"/>
        <v>0</v>
      </c>
      <c r="F129" s="11">
        <f t="shared" si="39"/>
        <v>2</v>
      </c>
      <c r="G129">
        <f t="shared" si="40"/>
        <v>0</v>
      </c>
      <c r="H129" s="11">
        <f t="shared" si="41"/>
        <v>2</v>
      </c>
      <c r="I129">
        <f t="shared" si="42"/>
        <v>2</v>
      </c>
      <c r="J129" s="10">
        <f t="shared" si="43"/>
        <v>4</v>
      </c>
      <c r="K129" s="6">
        <f>IF($C129="","",IFERROR(VLOOKUP($C129,Aug!$B:$Z,16,FALSE),0))</f>
        <v>0</v>
      </c>
      <c r="L129">
        <f>IF($C129="","",IFERROR(VLOOKUP($C129,Aug!$B:$Z,17,FALSE),0))</f>
        <v>0</v>
      </c>
      <c r="M129" s="11">
        <f t="shared" si="44"/>
        <v>0</v>
      </c>
      <c r="N129">
        <f>IF($C129="","",IFERROR(VLOOKUP($C129,Aug!$B:$Z,19,FALSE),0))</f>
        <v>0</v>
      </c>
      <c r="O129" s="11">
        <f t="shared" si="45"/>
        <v>0</v>
      </c>
      <c r="P129">
        <f>IF($C129="","",IFERROR(VLOOKUP($C129,Aug!$B:$Z,20,FALSE),0))</f>
        <v>0</v>
      </c>
      <c r="Q129" s="10">
        <f t="shared" si="46"/>
        <v>0</v>
      </c>
      <c r="R129" s="6">
        <f>IF($C129="","",IFERROR(VLOOKUP($C129,Sep!$B:$Z,16,FALSE),0))</f>
        <v>1</v>
      </c>
      <c r="S129">
        <f>IF($C129="","",IFERROR(VLOOKUP($C129,Sep!$B:$Z,17,FALSE),0))</f>
        <v>0</v>
      </c>
      <c r="T129" s="11">
        <f t="shared" si="47"/>
        <v>1</v>
      </c>
      <c r="U129">
        <f>IF($C129="","",IFERROR(VLOOKUP($C129,Sep!$B:$Z,19,FALSE),0))</f>
        <v>0</v>
      </c>
      <c r="V129" s="11">
        <f t="shared" si="48"/>
        <v>1</v>
      </c>
      <c r="W129">
        <f>IF($C129="","",IFERROR(VLOOKUP($C129,Sep!$B:$Z,20,FALSE),0))</f>
        <v>2</v>
      </c>
      <c r="X129" s="10">
        <f t="shared" si="49"/>
        <v>3</v>
      </c>
      <c r="Y129" s="6">
        <f>IF($C129="","",IFERROR(VLOOKUP($C129,'Oct &amp; Nov'!$B:$Z,16,FALSE),0))</f>
        <v>1</v>
      </c>
      <c r="Z129">
        <f>IF($C129="","",IFERROR(VLOOKUP($C129,'Oct &amp; Nov'!$B:$Z,17,FALSE),0))</f>
        <v>0</v>
      </c>
      <c r="AA129" s="11">
        <f t="shared" si="50"/>
        <v>1</v>
      </c>
      <c r="AB129">
        <f>IF($C129="","",IFERROR(VLOOKUP($C129,'Oct &amp; Nov'!$B:$Z,19,FALSE),0))</f>
        <v>0</v>
      </c>
      <c r="AC129" s="11">
        <f t="shared" si="51"/>
        <v>1</v>
      </c>
      <c r="AD129">
        <f>IF($C129="","",IFERROR(VLOOKUP($C129,'Oct &amp; Nov'!$B:$Z,20,FALSE),0))</f>
        <v>0</v>
      </c>
      <c r="AE129" s="10">
        <f t="shared" si="52"/>
        <v>1</v>
      </c>
      <c r="AJ129" s="11"/>
      <c r="AM129" s="6">
        <f>IF($C129="","",IFERROR(VLOOKUP($C129,Dec!$B:$Z,16,FALSE),0))</f>
        <v>0</v>
      </c>
      <c r="AN129">
        <f>IF($C129="","",IFERROR(VLOOKUP($C129,Dec!$B:$Z,17,FALSE),0))</f>
        <v>0</v>
      </c>
      <c r="AO129" s="11">
        <f t="shared" si="53"/>
        <v>0</v>
      </c>
      <c r="AP129">
        <f>IF($C129="","",IFERROR(VLOOKUP($C129,Dec!$B:$Z,19,FALSE),0))</f>
        <v>0</v>
      </c>
      <c r="AQ129" s="11">
        <f t="shared" si="54"/>
        <v>0</v>
      </c>
      <c r="AR129">
        <f>IF($C129="","",IFERROR(VLOOKUP($C129,Dec!$B:$Z,20,FALSE),0))</f>
        <v>0</v>
      </c>
      <c r="AS129" s="10">
        <f t="shared" si="55"/>
        <v>0</v>
      </c>
      <c r="AT129" s="6">
        <f>IF($C129="","",IFERROR(VLOOKUP($C129,Jan!$B:$Z,16,FALSE),0))</f>
        <v>0</v>
      </c>
      <c r="AU129">
        <f>IF($C129="","",IFERROR(VLOOKUP($C129,Jan!$B:$Z,17,FALSE),0))</f>
        <v>0</v>
      </c>
      <c r="AV129" s="11">
        <f t="shared" si="56"/>
        <v>0</v>
      </c>
      <c r="AW129">
        <f>IF($C129="","",IFERROR(VLOOKUP($C129,Jan!$B:$Z,19,FALSE),0))</f>
        <v>0</v>
      </c>
      <c r="AX129" s="11">
        <f t="shared" si="57"/>
        <v>0</v>
      </c>
      <c r="AY129">
        <f>IF($C129="","",IFERROR(VLOOKUP($C129,Jan!$B:$Z,20,FALSE),0))</f>
        <v>0</v>
      </c>
      <c r="AZ129" s="10">
        <f t="shared" si="58"/>
        <v>0</v>
      </c>
      <c r="BA129" s="6">
        <f>IF($C129="","",IFERROR(VLOOKUP($C129,Feb!$B:$Z,16,FALSE),0))</f>
        <v>0</v>
      </c>
      <c r="BB129">
        <f>IF($C129="","",IFERROR(VLOOKUP($C129,Feb!$B:$Z,17,FALSE),0))</f>
        <v>0</v>
      </c>
      <c r="BC129" s="11">
        <f t="shared" si="59"/>
        <v>0</v>
      </c>
      <c r="BD129">
        <f>IF($C129="","",IFERROR(VLOOKUP($C129,Feb!$B:$Z,19,FALSE),0))</f>
        <v>0</v>
      </c>
      <c r="BE129" s="11">
        <f t="shared" si="60"/>
        <v>0</v>
      </c>
      <c r="BF129">
        <f>IF($C129="","",IFERROR(VLOOKUP($C129,Feb!$B:$Z,20,FALSE),0))</f>
        <v>0</v>
      </c>
      <c r="BG129" s="10">
        <f t="shared" si="61"/>
        <v>0</v>
      </c>
      <c r="BH129" s="6">
        <f>IF($C129="","",IFERROR(VLOOKUP($C129,Mar!$B:$Z,16,FALSE),0))</f>
        <v>0</v>
      </c>
      <c r="BI129">
        <f>IF($C129="","",IFERROR(VLOOKUP($C129,Mar!$B:$Z,17,FALSE),0))</f>
        <v>0</v>
      </c>
      <c r="BJ129" s="11">
        <f t="shared" si="62"/>
        <v>0</v>
      </c>
      <c r="BK129">
        <f>IF($C129="","",IFERROR(VLOOKUP($C129,Mar!$B:$Z,19,FALSE),0))</f>
        <v>0</v>
      </c>
      <c r="BL129" s="11">
        <f t="shared" si="63"/>
        <v>0</v>
      </c>
      <c r="BM129">
        <f>IF($C129="","",IFERROR(VLOOKUP($C129,Mar!$B:$Z,20,FALSE),0))</f>
        <v>0</v>
      </c>
      <c r="BN129" s="10">
        <f t="shared" si="64"/>
        <v>0</v>
      </c>
      <c r="BO129" s="6">
        <f>IF($C129="","",IFERROR(VLOOKUP($C129,'Apr &amp; May'!$B:$Z,16,FALSE),0))</f>
        <v>0</v>
      </c>
      <c r="BP129">
        <f>IF($C129="","",IFERROR(VLOOKUP($C129,'Apr &amp; May'!$B:$Z,17,FALSE),0))</f>
        <v>0</v>
      </c>
      <c r="BQ129" s="11">
        <f t="shared" si="65"/>
        <v>0</v>
      </c>
      <c r="BR129">
        <f>IF($C129="","",IFERROR(VLOOKUP($C129,'Apr &amp; May'!$B:$Z,19,FALSE),0))</f>
        <v>0</v>
      </c>
      <c r="BS129" s="11">
        <f t="shared" si="66"/>
        <v>0</v>
      </c>
      <c r="BT129">
        <f>IF($C129="","",IFERROR(VLOOKUP($C129,'Apr &amp; May'!$B:$Z,20,FALSE),0))</f>
        <v>0</v>
      </c>
      <c r="BU129" s="10">
        <f t="shared" si="67"/>
        <v>0</v>
      </c>
      <c r="BV129" s="6">
        <f>IF($C129="","",IFERROR(VLOOKUP($C129,Jun!$B:$Z,16,FALSE),0))</f>
        <v>0</v>
      </c>
      <c r="BW129">
        <f>IF($C129="","",IFERROR(VLOOKUP($C129,Jun!$B:$Z,17,FALSE),0))</f>
        <v>0</v>
      </c>
      <c r="BX129" s="11">
        <f t="shared" si="68"/>
        <v>0</v>
      </c>
      <c r="BY129">
        <f>IF($C129="","",IFERROR(VLOOKUP($C129,Jun!$B:$Z,19,FALSE),0))</f>
        <v>0</v>
      </c>
      <c r="BZ129" s="11">
        <f t="shared" si="69"/>
        <v>0</v>
      </c>
      <c r="CA129">
        <f>IF($C129="","",IFERROR(VLOOKUP($C129,Jun!$B:$Z,20,FALSE),0))</f>
        <v>0</v>
      </c>
      <c r="CB129" s="10">
        <f t="shared" si="70"/>
        <v>0</v>
      </c>
    </row>
    <row r="130" spans="1:80" x14ac:dyDescent="0.3">
      <c r="A130">
        <v>126</v>
      </c>
      <c r="B130" t="str">
        <f>IF(Namelist!A127="","",UPPER(Namelist!A127))</f>
        <v>JAMES MAK</v>
      </c>
      <c r="C130" t="str">
        <f>IF(Namelist!B127="","",UPPER(Namelist!B127))</f>
        <v>NUSSTU\E0544454</v>
      </c>
      <c r="D130" s="6">
        <f t="shared" si="37"/>
        <v>1</v>
      </c>
      <c r="E130">
        <f t="shared" si="38"/>
        <v>0</v>
      </c>
      <c r="F130" s="11">
        <f t="shared" si="39"/>
        <v>1</v>
      </c>
      <c r="G130">
        <f t="shared" si="40"/>
        <v>0</v>
      </c>
      <c r="H130" s="11">
        <f t="shared" si="41"/>
        <v>1</v>
      </c>
      <c r="I130">
        <f t="shared" si="42"/>
        <v>0</v>
      </c>
      <c r="J130" s="10">
        <f t="shared" si="43"/>
        <v>1</v>
      </c>
      <c r="K130" s="6">
        <f>IF($C130="","",IFERROR(VLOOKUP($C130,Aug!$B:$Z,16,FALSE),0))</f>
        <v>0</v>
      </c>
      <c r="L130">
        <f>IF($C130="","",IFERROR(VLOOKUP($C130,Aug!$B:$Z,17,FALSE),0))</f>
        <v>0</v>
      </c>
      <c r="M130" s="11">
        <f t="shared" si="44"/>
        <v>0</v>
      </c>
      <c r="N130">
        <f>IF($C130="","",IFERROR(VLOOKUP($C130,Aug!$B:$Z,19,FALSE),0))</f>
        <v>0</v>
      </c>
      <c r="O130" s="11">
        <f t="shared" si="45"/>
        <v>0</v>
      </c>
      <c r="P130">
        <f>IF($C130="","",IFERROR(VLOOKUP($C130,Aug!$B:$Z,20,FALSE),0))</f>
        <v>0</v>
      </c>
      <c r="Q130" s="10">
        <f t="shared" si="46"/>
        <v>0</v>
      </c>
      <c r="R130" s="6">
        <f>IF($C130="","",IFERROR(VLOOKUP($C130,Sep!$B:$Z,16,FALSE),0))</f>
        <v>0</v>
      </c>
      <c r="S130">
        <f>IF($C130="","",IFERROR(VLOOKUP($C130,Sep!$B:$Z,17,FALSE),0))</f>
        <v>0</v>
      </c>
      <c r="T130" s="11">
        <f t="shared" si="47"/>
        <v>0</v>
      </c>
      <c r="U130">
        <f>IF($C130="","",IFERROR(VLOOKUP($C130,Sep!$B:$Z,19,FALSE),0))</f>
        <v>0</v>
      </c>
      <c r="V130" s="11">
        <f t="shared" si="48"/>
        <v>0</v>
      </c>
      <c r="W130">
        <f>IF($C130="","",IFERROR(VLOOKUP($C130,Sep!$B:$Z,20,FALSE),0))</f>
        <v>0</v>
      </c>
      <c r="X130" s="10">
        <f t="shared" si="49"/>
        <v>0</v>
      </c>
      <c r="Y130" s="6">
        <f>IF($C130="","",IFERROR(VLOOKUP($C130,'Oct &amp; Nov'!$B:$Z,16,FALSE),0))</f>
        <v>0</v>
      </c>
      <c r="Z130">
        <f>IF($C130="","",IFERROR(VLOOKUP($C130,'Oct &amp; Nov'!$B:$Z,17,FALSE),0))</f>
        <v>0</v>
      </c>
      <c r="AA130" s="11">
        <f t="shared" si="50"/>
        <v>0</v>
      </c>
      <c r="AB130">
        <f>IF($C130="","",IFERROR(VLOOKUP($C130,'Oct &amp; Nov'!$B:$Z,19,FALSE),0))</f>
        <v>0</v>
      </c>
      <c r="AC130" s="11">
        <f t="shared" si="51"/>
        <v>0</v>
      </c>
      <c r="AD130">
        <f>IF($C130="","",IFERROR(VLOOKUP($C130,'Oct &amp; Nov'!$B:$Z,20,FALSE),0))</f>
        <v>0</v>
      </c>
      <c r="AE130" s="10">
        <f t="shared" si="52"/>
        <v>0</v>
      </c>
      <c r="AJ130" s="11"/>
      <c r="AM130" s="6">
        <f>IF($C130="","",IFERROR(VLOOKUP($C130,Dec!$B:$Z,16,FALSE),0))</f>
        <v>0</v>
      </c>
      <c r="AN130">
        <f>IF($C130="","",IFERROR(VLOOKUP($C130,Dec!$B:$Z,17,FALSE),0))</f>
        <v>0</v>
      </c>
      <c r="AO130" s="11">
        <f t="shared" si="53"/>
        <v>0</v>
      </c>
      <c r="AP130">
        <f>IF($C130="","",IFERROR(VLOOKUP($C130,Dec!$B:$Z,19,FALSE),0))</f>
        <v>0</v>
      </c>
      <c r="AQ130" s="11">
        <f t="shared" si="54"/>
        <v>0</v>
      </c>
      <c r="AR130">
        <f>IF($C130="","",IFERROR(VLOOKUP($C130,Dec!$B:$Z,20,FALSE),0))</f>
        <v>0</v>
      </c>
      <c r="AS130" s="10">
        <f t="shared" si="55"/>
        <v>0</v>
      </c>
      <c r="AT130" s="6">
        <f>IF($C130="","",IFERROR(VLOOKUP($C130,Jan!$B:$Z,16,FALSE),0))</f>
        <v>1</v>
      </c>
      <c r="AU130">
        <f>IF($C130="","",IFERROR(VLOOKUP($C130,Jan!$B:$Z,17,FALSE),0))</f>
        <v>0</v>
      </c>
      <c r="AV130" s="11">
        <f t="shared" si="56"/>
        <v>1</v>
      </c>
      <c r="AW130">
        <f>IF($C130="","",IFERROR(VLOOKUP($C130,Jan!$B:$Z,19,FALSE),0))</f>
        <v>0</v>
      </c>
      <c r="AX130" s="11">
        <f t="shared" si="57"/>
        <v>1</v>
      </c>
      <c r="AY130">
        <f>IF($C130="","",IFERROR(VLOOKUP($C130,Jan!$B:$Z,20,FALSE),0))</f>
        <v>0</v>
      </c>
      <c r="AZ130" s="10">
        <f t="shared" si="58"/>
        <v>1</v>
      </c>
      <c r="BA130" s="6">
        <f>IF($C130="","",IFERROR(VLOOKUP($C130,Feb!$B:$Z,16,FALSE),0))</f>
        <v>0</v>
      </c>
      <c r="BB130">
        <f>IF($C130="","",IFERROR(VLOOKUP($C130,Feb!$B:$Z,17,FALSE),0))</f>
        <v>0</v>
      </c>
      <c r="BC130" s="11">
        <f t="shared" si="59"/>
        <v>0</v>
      </c>
      <c r="BD130">
        <f>IF($C130="","",IFERROR(VLOOKUP($C130,Feb!$B:$Z,19,FALSE),0))</f>
        <v>0</v>
      </c>
      <c r="BE130" s="11">
        <f t="shared" si="60"/>
        <v>0</v>
      </c>
      <c r="BF130">
        <f>IF($C130="","",IFERROR(VLOOKUP($C130,Feb!$B:$Z,20,FALSE),0))</f>
        <v>0</v>
      </c>
      <c r="BG130" s="10">
        <f t="shared" si="61"/>
        <v>0</v>
      </c>
      <c r="BH130" s="6">
        <f>IF($C130="","",IFERROR(VLOOKUP($C130,Mar!$B:$Z,16,FALSE),0))</f>
        <v>0</v>
      </c>
      <c r="BI130">
        <f>IF($C130="","",IFERROR(VLOOKUP($C130,Mar!$B:$Z,17,FALSE),0))</f>
        <v>0</v>
      </c>
      <c r="BJ130" s="11">
        <f t="shared" si="62"/>
        <v>0</v>
      </c>
      <c r="BK130">
        <f>IF($C130="","",IFERROR(VLOOKUP($C130,Mar!$B:$Z,19,FALSE),0))</f>
        <v>0</v>
      </c>
      <c r="BL130" s="11">
        <f t="shared" si="63"/>
        <v>0</v>
      </c>
      <c r="BM130">
        <f>IF($C130="","",IFERROR(VLOOKUP($C130,Mar!$B:$Z,20,FALSE),0))</f>
        <v>0</v>
      </c>
      <c r="BN130" s="10">
        <f t="shared" si="64"/>
        <v>0</v>
      </c>
      <c r="BO130" s="6">
        <f>IF($C130="","",IFERROR(VLOOKUP($C130,'Apr &amp; May'!$B:$Z,16,FALSE),0))</f>
        <v>0</v>
      </c>
      <c r="BP130">
        <f>IF($C130="","",IFERROR(VLOOKUP($C130,'Apr &amp; May'!$B:$Z,17,FALSE),0))</f>
        <v>0</v>
      </c>
      <c r="BQ130" s="11">
        <f t="shared" si="65"/>
        <v>0</v>
      </c>
      <c r="BR130">
        <f>IF($C130="","",IFERROR(VLOOKUP($C130,'Apr &amp; May'!$B:$Z,19,FALSE),0))</f>
        <v>0</v>
      </c>
      <c r="BS130" s="11">
        <f t="shared" si="66"/>
        <v>0</v>
      </c>
      <c r="BT130">
        <f>IF($C130="","",IFERROR(VLOOKUP($C130,'Apr &amp; May'!$B:$Z,20,FALSE),0))</f>
        <v>0</v>
      </c>
      <c r="BU130" s="10">
        <f t="shared" si="67"/>
        <v>0</v>
      </c>
      <c r="BV130" s="6">
        <f>IF($C130="","",IFERROR(VLOOKUP($C130,Jun!$B:$Z,16,FALSE),0))</f>
        <v>0</v>
      </c>
      <c r="BW130">
        <f>IF($C130="","",IFERROR(VLOOKUP($C130,Jun!$B:$Z,17,FALSE),0))</f>
        <v>0</v>
      </c>
      <c r="BX130" s="11">
        <f t="shared" si="68"/>
        <v>0</v>
      </c>
      <c r="BY130">
        <f>IF($C130="","",IFERROR(VLOOKUP($C130,Jun!$B:$Z,19,FALSE),0))</f>
        <v>0</v>
      </c>
      <c r="BZ130" s="11">
        <f t="shared" si="69"/>
        <v>0</v>
      </c>
      <c r="CA130">
        <f>IF($C130="","",IFERROR(VLOOKUP($C130,Jun!$B:$Z,20,FALSE),0))</f>
        <v>0</v>
      </c>
      <c r="CB130" s="10">
        <f t="shared" si="70"/>
        <v>0</v>
      </c>
    </row>
    <row r="131" spans="1:80" x14ac:dyDescent="0.3">
      <c r="A131">
        <v>127</v>
      </c>
      <c r="B131" t="str">
        <f>IF(Namelist!A128="","",UPPER(Namelist!A128))</f>
        <v>JAMIE TEH</v>
      </c>
      <c r="C131" t="str">
        <f>IF(Namelist!B128="","",UPPER(Namelist!B128))</f>
        <v>NUSSTU\E1032445</v>
      </c>
      <c r="D131" s="6">
        <f t="shared" si="37"/>
        <v>0</v>
      </c>
      <c r="E131">
        <f t="shared" si="38"/>
        <v>0</v>
      </c>
      <c r="F131" s="11">
        <f t="shared" si="39"/>
        <v>0</v>
      </c>
      <c r="G131">
        <f t="shared" si="40"/>
        <v>0</v>
      </c>
      <c r="H131" s="11">
        <f t="shared" si="41"/>
        <v>0</v>
      </c>
      <c r="I131">
        <f t="shared" si="42"/>
        <v>0</v>
      </c>
      <c r="J131" s="10">
        <f t="shared" si="43"/>
        <v>0</v>
      </c>
      <c r="K131" s="6">
        <f>IF($C131="","",IFERROR(VLOOKUP($C131,Aug!$B:$Z,16,FALSE),0))</f>
        <v>0</v>
      </c>
      <c r="L131">
        <f>IF($C131="","",IFERROR(VLOOKUP($C131,Aug!$B:$Z,17,FALSE),0))</f>
        <v>0</v>
      </c>
      <c r="M131" s="11">
        <f t="shared" si="44"/>
        <v>0</v>
      </c>
      <c r="N131">
        <f>IF($C131="","",IFERROR(VLOOKUP($C131,Aug!$B:$Z,19,FALSE),0))</f>
        <v>0</v>
      </c>
      <c r="O131" s="11">
        <f t="shared" si="45"/>
        <v>0</v>
      </c>
      <c r="P131">
        <f>IF($C131="","",IFERROR(VLOOKUP($C131,Aug!$B:$Z,20,FALSE),0))</f>
        <v>0</v>
      </c>
      <c r="Q131" s="10">
        <f t="shared" si="46"/>
        <v>0</v>
      </c>
      <c r="R131" s="6">
        <f>IF($C131="","",IFERROR(VLOOKUP($C131,Sep!$B:$Z,16,FALSE),0))</f>
        <v>0</v>
      </c>
      <c r="S131">
        <f>IF($C131="","",IFERROR(VLOOKUP($C131,Sep!$B:$Z,17,FALSE),0))</f>
        <v>0</v>
      </c>
      <c r="T131" s="11">
        <f t="shared" si="47"/>
        <v>0</v>
      </c>
      <c r="U131">
        <f>IF($C131="","",IFERROR(VLOOKUP($C131,Sep!$B:$Z,19,FALSE),0))</f>
        <v>0</v>
      </c>
      <c r="V131" s="11">
        <f t="shared" si="48"/>
        <v>0</v>
      </c>
      <c r="W131">
        <f>IF($C131="","",IFERROR(VLOOKUP($C131,Sep!$B:$Z,20,FALSE),0))</f>
        <v>0</v>
      </c>
      <c r="X131" s="10">
        <f t="shared" si="49"/>
        <v>0</v>
      </c>
      <c r="Y131" s="6">
        <f>IF($C131="","",IFERROR(VLOOKUP($C131,'Oct &amp; Nov'!$B:$Z,16,FALSE),0))</f>
        <v>0</v>
      </c>
      <c r="Z131">
        <f>IF($C131="","",IFERROR(VLOOKUP($C131,'Oct &amp; Nov'!$B:$Z,17,FALSE),0))</f>
        <v>0</v>
      </c>
      <c r="AA131" s="11">
        <f t="shared" si="50"/>
        <v>0</v>
      </c>
      <c r="AB131">
        <f>IF($C131="","",IFERROR(VLOOKUP($C131,'Oct &amp; Nov'!$B:$Z,19,FALSE),0))</f>
        <v>0</v>
      </c>
      <c r="AC131" s="11">
        <f t="shared" si="51"/>
        <v>0</v>
      </c>
      <c r="AD131">
        <f>IF($C131="","",IFERROR(VLOOKUP($C131,'Oct &amp; Nov'!$B:$Z,20,FALSE),0))</f>
        <v>0</v>
      </c>
      <c r="AE131" s="10">
        <f t="shared" si="52"/>
        <v>0</v>
      </c>
      <c r="AJ131" s="11"/>
      <c r="AM131" s="6">
        <f>IF($C131="","",IFERROR(VLOOKUP($C131,Dec!$B:$Z,16,FALSE),0))</f>
        <v>0</v>
      </c>
      <c r="AN131">
        <f>IF($C131="","",IFERROR(VLOOKUP($C131,Dec!$B:$Z,17,FALSE),0))</f>
        <v>0</v>
      </c>
      <c r="AO131" s="11">
        <f t="shared" si="53"/>
        <v>0</v>
      </c>
      <c r="AP131">
        <f>IF($C131="","",IFERROR(VLOOKUP($C131,Dec!$B:$Z,19,FALSE),0))</f>
        <v>0</v>
      </c>
      <c r="AQ131" s="11">
        <f t="shared" si="54"/>
        <v>0</v>
      </c>
      <c r="AR131">
        <f>IF($C131="","",IFERROR(VLOOKUP($C131,Dec!$B:$Z,20,FALSE),0))</f>
        <v>0</v>
      </c>
      <c r="AS131" s="10">
        <f t="shared" si="55"/>
        <v>0</v>
      </c>
      <c r="AT131" s="6">
        <f>IF($C131="","",IFERROR(VLOOKUP($C131,Jan!$B:$Z,16,FALSE),0))</f>
        <v>0</v>
      </c>
      <c r="AU131">
        <f>IF($C131="","",IFERROR(VLOOKUP($C131,Jan!$B:$Z,17,FALSE),0))</f>
        <v>0</v>
      </c>
      <c r="AV131" s="11">
        <f t="shared" si="56"/>
        <v>0</v>
      </c>
      <c r="AW131">
        <f>IF($C131="","",IFERROR(VLOOKUP($C131,Jan!$B:$Z,19,FALSE),0))</f>
        <v>0</v>
      </c>
      <c r="AX131" s="11">
        <f t="shared" si="57"/>
        <v>0</v>
      </c>
      <c r="AY131">
        <f>IF($C131="","",IFERROR(VLOOKUP($C131,Jan!$B:$Z,20,FALSE),0))</f>
        <v>0</v>
      </c>
      <c r="AZ131" s="10">
        <f t="shared" si="58"/>
        <v>0</v>
      </c>
      <c r="BA131" s="6">
        <f>IF($C131="","",IFERROR(VLOOKUP($C131,Feb!$B:$Z,16,FALSE),0))</f>
        <v>0</v>
      </c>
      <c r="BB131">
        <f>IF($C131="","",IFERROR(VLOOKUP($C131,Feb!$B:$Z,17,FALSE),0))</f>
        <v>0</v>
      </c>
      <c r="BC131" s="11">
        <f t="shared" si="59"/>
        <v>0</v>
      </c>
      <c r="BD131">
        <f>IF($C131="","",IFERROR(VLOOKUP($C131,Feb!$B:$Z,19,FALSE),0))</f>
        <v>0</v>
      </c>
      <c r="BE131" s="11">
        <f t="shared" si="60"/>
        <v>0</v>
      </c>
      <c r="BF131">
        <f>IF($C131="","",IFERROR(VLOOKUP($C131,Feb!$B:$Z,20,FALSE),0))</f>
        <v>0</v>
      </c>
      <c r="BG131" s="10">
        <f t="shared" si="61"/>
        <v>0</v>
      </c>
      <c r="BH131" s="6">
        <f>IF($C131="","",IFERROR(VLOOKUP($C131,Mar!$B:$Z,16,FALSE),0))</f>
        <v>0</v>
      </c>
      <c r="BI131">
        <f>IF($C131="","",IFERROR(VLOOKUP($C131,Mar!$B:$Z,17,FALSE),0))</f>
        <v>0</v>
      </c>
      <c r="BJ131" s="11">
        <f t="shared" si="62"/>
        <v>0</v>
      </c>
      <c r="BK131">
        <f>IF($C131="","",IFERROR(VLOOKUP($C131,Mar!$B:$Z,19,FALSE),0))</f>
        <v>0</v>
      </c>
      <c r="BL131" s="11">
        <f t="shared" si="63"/>
        <v>0</v>
      </c>
      <c r="BM131">
        <f>IF($C131="","",IFERROR(VLOOKUP($C131,Mar!$B:$Z,20,FALSE),0))</f>
        <v>0</v>
      </c>
      <c r="BN131" s="10">
        <f t="shared" si="64"/>
        <v>0</v>
      </c>
      <c r="BO131" s="6">
        <f>IF($C131="","",IFERROR(VLOOKUP($C131,'Apr &amp; May'!$B:$Z,16,FALSE),0))</f>
        <v>0</v>
      </c>
      <c r="BP131">
        <f>IF($C131="","",IFERROR(VLOOKUP($C131,'Apr &amp; May'!$B:$Z,17,FALSE),0))</f>
        <v>0</v>
      </c>
      <c r="BQ131" s="11">
        <f t="shared" si="65"/>
        <v>0</v>
      </c>
      <c r="BR131">
        <f>IF($C131="","",IFERROR(VLOOKUP($C131,'Apr &amp; May'!$B:$Z,19,FALSE),0))</f>
        <v>0</v>
      </c>
      <c r="BS131" s="11">
        <f t="shared" si="66"/>
        <v>0</v>
      </c>
      <c r="BT131">
        <f>IF($C131="","",IFERROR(VLOOKUP($C131,'Apr &amp; May'!$B:$Z,20,FALSE),0))</f>
        <v>0</v>
      </c>
      <c r="BU131" s="10">
        <f t="shared" si="67"/>
        <v>0</v>
      </c>
      <c r="BV131" s="6">
        <f>IF($C131="","",IFERROR(VLOOKUP($C131,Jun!$B:$Z,16,FALSE),0))</f>
        <v>0</v>
      </c>
      <c r="BW131">
        <f>IF($C131="","",IFERROR(VLOOKUP($C131,Jun!$B:$Z,17,FALSE),0))</f>
        <v>0</v>
      </c>
      <c r="BX131" s="11">
        <f t="shared" si="68"/>
        <v>0</v>
      </c>
      <c r="BY131">
        <f>IF($C131="","",IFERROR(VLOOKUP($C131,Jun!$B:$Z,19,FALSE),0))</f>
        <v>0</v>
      </c>
      <c r="BZ131" s="11">
        <f t="shared" si="69"/>
        <v>0</v>
      </c>
      <c r="CA131">
        <f>IF($C131="","",IFERROR(VLOOKUP($C131,Jun!$B:$Z,20,FALSE),0))</f>
        <v>0</v>
      </c>
      <c r="CB131" s="10">
        <f t="shared" si="70"/>
        <v>0</v>
      </c>
    </row>
    <row r="132" spans="1:80" x14ac:dyDescent="0.3">
      <c r="A132">
        <v>128</v>
      </c>
      <c r="B132" t="str">
        <f>IF(Namelist!A129="","",UPPER(Namelist!A129))</f>
        <v>JARRED HUN</v>
      </c>
      <c r="C132" t="str">
        <f>IF(Namelist!B129="","",UPPER(Namelist!B129))</f>
        <v>NUSSTU\E0543865</v>
      </c>
      <c r="D132" s="6">
        <f t="shared" si="37"/>
        <v>0</v>
      </c>
      <c r="E132">
        <f t="shared" si="38"/>
        <v>0</v>
      </c>
      <c r="F132" s="11">
        <f t="shared" si="39"/>
        <v>0</v>
      </c>
      <c r="G132">
        <f t="shared" si="40"/>
        <v>0</v>
      </c>
      <c r="H132" s="11">
        <f t="shared" si="41"/>
        <v>0</v>
      </c>
      <c r="I132">
        <f t="shared" si="42"/>
        <v>4</v>
      </c>
      <c r="J132" s="10">
        <f t="shared" si="43"/>
        <v>4</v>
      </c>
      <c r="K132" s="6">
        <f>IF($C132="","",IFERROR(VLOOKUP($C132,Aug!$B:$Z,16,FALSE),0))</f>
        <v>0</v>
      </c>
      <c r="L132">
        <f>IF($C132="","",IFERROR(VLOOKUP($C132,Aug!$B:$Z,17,FALSE),0))</f>
        <v>0</v>
      </c>
      <c r="M132" s="11">
        <f t="shared" si="44"/>
        <v>0</v>
      </c>
      <c r="N132">
        <f>IF($C132="","",IFERROR(VLOOKUP($C132,Aug!$B:$Z,19,FALSE),0))</f>
        <v>0</v>
      </c>
      <c r="O132" s="11">
        <f t="shared" si="45"/>
        <v>0</v>
      </c>
      <c r="P132">
        <f>IF($C132="","",IFERROR(VLOOKUP($C132,Aug!$B:$Z,20,FALSE),0))</f>
        <v>0</v>
      </c>
      <c r="Q132" s="10">
        <f t="shared" si="46"/>
        <v>0</v>
      </c>
      <c r="R132" s="6">
        <f>IF($C132="","",IFERROR(VLOOKUP($C132,Sep!$B:$Z,16,FALSE),0))</f>
        <v>0</v>
      </c>
      <c r="S132">
        <f>IF($C132="","",IFERROR(VLOOKUP($C132,Sep!$B:$Z,17,FALSE),0))</f>
        <v>0</v>
      </c>
      <c r="T132" s="11">
        <f t="shared" si="47"/>
        <v>0</v>
      </c>
      <c r="U132">
        <f>IF($C132="","",IFERROR(VLOOKUP($C132,Sep!$B:$Z,19,FALSE),0))</f>
        <v>0</v>
      </c>
      <c r="V132" s="11">
        <f t="shared" si="48"/>
        <v>0</v>
      </c>
      <c r="W132">
        <f>IF($C132="","",IFERROR(VLOOKUP($C132,Sep!$B:$Z,20,FALSE),0))</f>
        <v>0</v>
      </c>
      <c r="X132" s="10">
        <f t="shared" si="49"/>
        <v>0</v>
      </c>
      <c r="Y132" s="6">
        <f>IF($C132="","",IFERROR(VLOOKUP($C132,'Oct &amp; Nov'!$B:$Z,16,FALSE),0))</f>
        <v>0</v>
      </c>
      <c r="Z132">
        <f>IF($C132="","",IFERROR(VLOOKUP($C132,'Oct &amp; Nov'!$B:$Z,17,FALSE),0))</f>
        <v>0</v>
      </c>
      <c r="AA132" s="11">
        <f t="shared" si="50"/>
        <v>0</v>
      </c>
      <c r="AB132">
        <f>IF($C132="","",IFERROR(VLOOKUP($C132,'Oct &amp; Nov'!$B:$Z,19,FALSE),0))</f>
        <v>0</v>
      </c>
      <c r="AC132" s="11">
        <f t="shared" si="51"/>
        <v>0</v>
      </c>
      <c r="AD132">
        <f>IF($C132="","",IFERROR(VLOOKUP($C132,'Oct &amp; Nov'!$B:$Z,20,FALSE),0))</f>
        <v>0</v>
      </c>
      <c r="AE132" s="10">
        <f t="shared" si="52"/>
        <v>0</v>
      </c>
      <c r="AJ132" s="11"/>
      <c r="AM132" s="6">
        <f>IF($C132="","",IFERROR(VLOOKUP($C132,Dec!$B:$Z,16,FALSE),0))</f>
        <v>0</v>
      </c>
      <c r="AN132">
        <f>IF($C132="","",IFERROR(VLOOKUP($C132,Dec!$B:$Z,17,FALSE),0))</f>
        <v>0</v>
      </c>
      <c r="AO132" s="11">
        <f t="shared" si="53"/>
        <v>0</v>
      </c>
      <c r="AP132">
        <f>IF($C132="","",IFERROR(VLOOKUP($C132,Dec!$B:$Z,19,FALSE),0))</f>
        <v>0</v>
      </c>
      <c r="AQ132" s="11">
        <f t="shared" si="54"/>
        <v>0</v>
      </c>
      <c r="AR132">
        <f>IF($C132="","",IFERROR(VLOOKUP($C132,Dec!$B:$Z,20,FALSE),0))</f>
        <v>0</v>
      </c>
      <c r="AS132" s="10">
        <f t="shared" si="55"/>
        <v>0</v>
      </c>
      <c r="AT132" s="6">
        <f>IF($C132="","",IFERROR(VLOOKUP($C132,Jan!$B:$Z,16,FALSE),0))</f>
        <v>0</v>
      </c>
      <c r="AU132">
        <f>IF($C132="","",IFERROR(VLOOKUP($C132,Jan!$B:$Z,17,FALSE),0))</f>
        <v>0</v>
      </c>
      <c r="AV132" s="11">
        <f t="shared" si="56"/>
        <v>0</v>
      </c>
      <c r="AW132">
        <f>IF($C132="","",IFERROR(VLOOKUP($C132,Jan!$B:$Z,19,FALSE),0))</f>
        <v>0</v>
      </c>
      <c r="AX132" s="11">
        <f t="shared" si="57"/>
        <v>0</v>
      </c>
      <c r="AY132">
        <f>IF($C132="","",IFERROR(VLOOKUP($C132,Jan!$B:$Z,20,FALSE),0))</f>
        <v>0</v>
      </c>
      <c r="AZ132" s="10">
        <f t="shared" si="58"/>
        <v>0</v>
      </c>
      <c r="BA132" s="6">
        <f>IF($C132="","",IFERROR(VLOOKUP($C132,Feb!$B:$Z,16,FALSE),0))</f>
        <v>0</v>
      </c>
      <c r="BB132">
        <f>IF($C132="","",IFERROR(VLOOKUP($C132,Feb!$B:$Z,17,FALSE),0))</f>
        <v>0</v>
      </c>
      <c r="BC132" s="11">
        <f t="shared" si="59"/>
        <v>0</v>
      </c>
      <c r="BD132">
        <f>IF($C132="","",IFERROR(VLOOKUP($C132,Feb!$B:$Z,19,FALSE),0))</f>
        <v>0</v>
      </c>
      <c r="BE132" s="11">
        <f t="shared" si="60"/>
        <v>0</v>
      </c>
      <c r="BF132">
        <f>IF($C132="","",IFERROR(VLOOKUP($C132,Feb!$B:$Z,20,FALSE),0))</f>
        <v>0</v>
      </c>
      <c r="BG132" s="10">
        <f t="shared" si="61"/>
        <v>0</v>
      </c>
      <c r="BH132" s="6">
        <f>IF($C132="","",IFERROR(VLOOKUP($C132,Mar!$B:$Z,16,FALSE),0))</f>
        <v>0</v>
      </c>
      <c r="BI132">
        <f>IF($C132="","",IFERROR(VLOOKUP($C132,Mar!$B:$Z,17,FALSE),0))</f>
        <v>0</v>
      </c>
      <c r="BJ132" s="11">
        <f t="shared" si="62"/>
        <v>0</v>
      </c>
      <c r="BK132">
        <f>IF($C132="","",IFERROR(VLOOKUP($C132,Mar!$B:$Z,19,FALSE),0))</f>
        <v>0</v>
      </c>
      <c r="BL132" s="11">
        <f t="shared" si="63"/>
        <v>0</v>
      </c>
      <c r="BM132">
        <f>IF($C132="","",IFERROR(VLOOKUP($C132,Mar!$B:$Z,20,FALSE),0))</f>
        <v>4</v>
      </c>
      <c r="BN132" s="10">
        <f t="shared" si="64"/>
        <v>4</v>
      </c>
      <c r="BO132" s="6">
        <f>IF($C132="","",IFERROR(VLOOKUP($C132,'Apr &amp; May'!$B:$Z,16,FALSE),0))</f>
        <v>0</v>
      </c>
      <c r="BP132">
        <f>IF($C132="","",IFERROR(VLOOKUP($C132,'Apr &amp; May'!$B:$Z,17,FALSE),0))</f>
        <v>0</v>
      </c>
      <c r="BQ132" s="11">
        <f t="shared" si="65"/>
        <v>0</v>
      </c>
      <c r="BR132">
        <f>IF($C132="","",IFERROR(VLOOKUP($C132,'Apr &amp; May'!$B:$Z,19,FALSE),0))</f>
        <v>0</v>
      </c>
      <c r="BS132" s="11">
        <f t="shared" si="66"/>
        <v>0</v>
      </c>
      <c r="BT132">
        <f>IF($C132="","",IFERROR(VLOOKUP($C132,'Apr &amp; May'!$B:$Z,20,FALSE),0))</f>
        <v>0</v>
      </c>
      <c r="BU132" s="10">
        <f t="shared" si="67"/>
        <v>0</v>
      </c>
      <c r="BV132" s="6">
        <f>IF($C132="","",IFERROR(VLOOKUP($C132,Jun!$B:$Z,16,FALSE),0))</f>
        <v>0</v>
      </c>
      <c r="BW132">
        <f>IF($C132="","",IFERROR(VLOOKUP($C132,Jun!$B:$Z,17,FALSE),0))</f>
        <v>0</v>
      </c>
      <c r="BX132" s="11">
        <f t="shared" si="68"/>
        <v>0</v>
      </c>
      <c r="BY132">
        <f>IF($C132="","",IFERROR(VLOOKUP($C132,Jun!$B:$Z,19,FALSE),0))</f>
        <v>0</v>
      </c>
      <c r="BZ132" s="11">
        <f t="shared" si="69"/>
        <v>0</v>
      </c>
      <c r="CA132">
        <f>IF($C132="","",IFERROR(VLOOKUP($C132,Jun!$B:$Z,20,FALSE),0))</f>
        <v>0</v>
      </c>
      <c r="CB132" s="10">
        <f t="shared" si="70"/>
        <v>0</v>
      </c>
    </row>
    <row r="133" spans="1:80" x14ac:dyDescent="0.3">
      <c r="A133">
        <v>129</v>
      </c>
      <c r="B133" t="str">
        <f>IF(Namelist!A130="","",UPPER(Namelist!A130))</f>
        <v>JASON CHAN</v>
      </c>
      <c r="C133" t="str">
        <f>IF(Namelist!B130="","",UPPER(Namelist!B130))</f>
        <v>NUSSTU\E0959634</v>
      </c>
      <c r="D133" s="6">
        <f t="shared" ref="D133:D196" si="71">IF($C133&lt;&gt;"",SUM(K133,R133,Y133,AF133,AM133,AT133,BA133,BH133,BO133,BV133),"")</f>
        <v>0</v>
      </c>
      <c r="E133">
        <f t="shared" ref="E133:E196" si="72">IF($C133&lt;&gt;"",SUM(L133,S133,Z133,AG133,AN133,AU133,BB133,BI133,BP133,BW133),"")</f>
        <v>0</v>
      </c>
      <c r="F133" s="11">
        <f t="shared" ref="F133:F196" si="73">IF($C133&lt;&gt;"",D133+E133,"")</f>
        <v>0</v>
      </c>
      <c r="G133">
        <f t="shared" ref="G133:G196" si="74">IF($C133&lt;&gt;"",SUM(N133,U133,AB133,AI133,AP133,AW133,BD133,BK133,BR133,BY133),"")</f>
        <v>0</v>
      </c>
      <c r="H133" s="11">
        <f t="shared" ref="H133:H196" si="75">IF($C133&lt;&gt;"",SUM(F133:G133),"")</f>
        <v>0</v>
      </c>
      <c r="I133">
        <f t="shared" ref="I133:I196" si="76">IF($C133&lt;&gt;"",SUM(P133,W133,AD133,AK133,AR133,AY133,BF133,BM133,BT133,CA133),"")</f>
        <v>1</v>
      </c>
      <c r="J133" s="10">
        <f t="shared" ref="J133:J196" si="77">IF($C133&lt;&gt;"",SUM(H133:I133),"")</f>
        <v>1</v>
      </c>
      <c r="K133" s="6">
        <f>IF($C133="","",IFERROR(VLOOKUP($C133,Aug!$B:$Z,16,FALSE),0))</f>
        <v>0</v>
      </c>
      <c r="L133">
        <f>IF($C133="","",IFERROR(VLOOKUP($C133,Aug!$B:$Z,17,FALSE),0))</f>
        <v>0</v>
      </c>
      <c r="M133" s="11">
        <f t="shared" ref="M133:M196" si="78">IF($C133&lt;&gt;"",K133+L133,"")</f>
        <v>0</v>
      </c>
      <c r="N133">
        <f>IF($C133="","",IFERROR(VLOOKUP($C133,Aug!$B:$Z,19,FALSE),0))</f>
        <v>0</v>
      </c>
      <c r="O133" s="11">
        <f t="shared" ref="O133:O196" si="79">IF($C133&lt;&gt;"",SUM(M133:N133),"")</f>
        <v>0</v>
      </c>
      <c r="P133">
        <f>IF($C133="","",IFERROR(VLOOKUP($C133,Aug!$B:$Z,20,FALSE),0))</f>
        <v>0</v>
      </c>
      <c r="Q133" s="10">
        <f t="shared" ref="Q133:Q196" si="80">IF($C133&lt;&gt;"",SUM(O133:P133),"")</f>
        <v>0</v>
      </c>
      <c r="R133" s="6">
        <f>IF($C133="","",IFERROR(VLOOKUP($C133,Sep!$B:$Z,16,FALSE),0))</f>
        <v>0</v>
      </c>
      <c r="S133">
        <f>IF($C133="","",IFERROR(VLOOKUP($C133,Sep!$B:$Z,17,FALSE),0))</f>
        <v>0</v>
      </c>
      <c r="T133" s="11">
        <f t="shared" ref="T133:T196" si="81">IF($C133&lt;&gt;"",R133+S133,"")</f>
        <v>0</v>
      </c>
      <c r="U133">
        <f>IF($C133="","",IFERROR(VLOOKUP($C133,Sep!$B:$Z,19,FALSE),0))</f>
        <v>0</v>
      </c>
      <c r="V133" s="11">
        <f t="shared" ref="V133:V196" si="82">IF($C133&lt;&gt;"",SUM(T133:U133),"")</f>
        <v>0</v>
      </c>
      <c r="W133">
        <f>IF($C133="","",IFERROR(VLOOKUP($C133,Sep!$B:$Z,20,FALSE),0))</f>
        <v>1</v>
      </c>
      <c r="X133" s="10">
        <f t="shared" ref="X133:X196" si="83">IF($C133&lt;&gt;"",SUM(V133:W133),"")</f>
        <v>1</v>
      </c>
      <c r="Y133" s="6">
        <f>IF($C133="","",IFERROR(VLOOKUP($C133,'Oct &amp; Nov'!$B:$Z,16,FALSE),0))</f>
        <v>0</v>
      </c>
      <c r="Z133">
        <f>IF($C133="","",IFERROR(VLOOKUP($C133,'Oct &amp; Nov'!$B:$Z,17,FALSE),0))</f>
        <v>0</v>
      </c>
      <c r="AA133" s="11">
        <f t="shared" ref="AA133:AA196" si="84">IF($C133&lt;&gt;"",Y133+Z133,"")</f>
        <v>0</v>
      </c>
      <c r="AB133">
        <f>IF($C133="","",IFERROR(VLOOKUP($C133,'Oct &amp; Nov'!$B:$Z,19,FALSE),0))</f>
        <v>0</v>
      </c>
      <c r="AC133" s="11">
        <f t="shared" ref="AC133:AC196" si="85">IF($C133&lt;&gt;"",SUM(AA133:AB133),"")</f>
        <v>0</v>
      </c>
      <c r="AD133">
        <f>IF($C133="","",IFERROR(VLOOKUP($C133,'Oct &amp; Nov'!$B:$Z,20,FALSE),0))</f>
        <v>0</v>
      </c>
      <c r="AE133" s="10">
        <f t="shared" ref="AE133:AE196" si="86">IF($C133&lt;&gt;"",SUM(AC133:AD133),"")</f>
        <v>0</v>
      </c>
      <c r="AJ133" s="11"/>
      <c r="AM133" s="6">
        <f>IF($C133="","",IFERROR(VLOOKUP($C133,Dec!$B:$Z,16,FALSE),0))</f>
        <v>0</v>
      </c>
      <c r="AN133">
        <f>IF($C133="","",IFERROR(VLOOKUP($C133,Dec!$B:$Z,17,FALSE),0))</f>
        <v>0</v>
      </c>
      <c r="AO133" s="11">
        <f t="shared" ref="AO133:AO196" si="87">IF($C133&lt;&gt;"",AM133+AN133,"")</f>
        <v>0</v>
      </c>
      <c r="AP133">
        <f>IF($C133="","",IFERROR(VLOOKUP($C133,Dec!$B:$Z,19,FALSE),0))</f>
        <v>0</v>
      </c>
      <c r="AQ133" s="11">
        <f t="shared" ref="AQ133:AQ196" si="88">IF($C133&lt;&gt;"",SUM(AO133:AP133),"")</f>
        <v>0</v>
      </c>
      <c r="AR133">
        <f>IF($C133="","",IFERROR(VLOOKUP($C133,Dec!$B:$Z,20,FALSE),0))</f>
        <v>0</v>
      </c>
      <c r="AS133" s="10">
        <f t="shared" ref="AS133:AS196" si="89">IF($C133&lt;&gt;"",SUM(AQ133:AR133),"")</f>
        <v>0</v>
      </c>
      <c r="AT133" s="6">
        <f>IF($C133="","",IFERROR(VLOOKUP($C133,Jan!$B:$Z,16,FALSE),0))</f>
        <v>0</v>
      </c>
      <c r="AU133">
        <f>IF($C133="","",IFERROR(VLOOKUP($C133,Jan!$B:$Z,17,FALSE),0))</f>
        <v>0</v>
      </c>
      <c r="AV133" s="11">
        <f t="shared" ref="AV133:AV196" si="90">IF($C133&lt;&gt;"",AT133+AU133,"")</f>
        <v>0</v>
      </c>
      <c r="AW133">
        <f>IF($C133="","",IFERROR(VLOOKUP($C133,Jan!$B:$Z,19,FALSE),0))</f>
        <v>0</v>
      </c>
      <c r="AX133" s="11">
        <f t="shared" ref="AX133:AX196" si="91">IF($C133&lt;&gt;"",SUM(AV133:AW133),"")</f>
        <v>0</v>
      </c>
      <c r="AY133">
        <f>IF($C133="","",IFERROR(VLOOKUP($C133,Jan!$B:$Z,20,FALSE),0))</f>
        <v>0</v>
      </c>
      <c r="AZ133" s="10">
        <f t="shared" ref="AZ133:AZ196" si="92">IF($C133&lt;&gt;"",SUM(AX133:AY133),"")</f>
        <v>0</v>
      </c>
      <c r="BA133" s="6">
        <f>IF($C133="","",IFERROR(VLOOKUP($C133,Feb!$B:$Z,16,FALSE),0))</f>
        <v>0</v>
      </c>
      <c r="BB133">
        <f>IF($C133="","",IFERROR(VLOOKUP($C133,Feb!$B:$Z,17,FALSE),0))</f>
        <v>0</v>
      </c>
      <c r="BC133" s="11">
        <f t="shared" ref="BC133:BC196" si="93">IF($C133&lt;&gt;"",BA133+BB133,"")</f>
        <v>0</v>
      </c>
      <c r="BD133">
        <f>IF($C133="","",IFERROR(VLOOKUP($C133,Feb!$B:$Z,19,FALSE),0))</f>
        <v>0</v>
      </c>
      <c r="BE133" s="11">
        <f t="shared" ref="BE133:BE196" si="94">IF($C133&lt;&gt;"",SUM(BC133:BD133),"")</f>
        <v>0</v>
      </c>
      <c r="BF133">
        <f>IF($C133="","",IFERROR(VLOOKUP($C133,Feb!$B:$Z,20,FALSE),0))</f>
        <v>0</v>
      </c>
      <c r="BG133" s="10">
        <f t="shared" ref="BG133:BG196" si="95">IF($C133&lt;&gt;"",SUM(BE133:BF133),"")</f>
        <v>0</v>
      </c>
      <c r="BH133" s="6">
        <f>IF($C133="","",IFERROR(VLOOKUP($C133,Mar!$B:$Z,16,FALSE),0))</f>
        <v>0</v>
      </c>
      <c r="BI133">
        <f>IF($C133="","",IFERROR(VLOOKUP($C133,Mar!$B:$Z,17,FALSE),0))</f>
        <v>0</v>
      </c>
      <c r="BJ133" s="11">
        <f t="shared" ref="BJ133:BJ196" si="96">IF($C133&lt;&gt;"",BH133+BI133,"")</f>
        <v>0</v>
      </c>
      <c r="BK133">
        <f>IF($C133="","",IFERROR(VLOOKUP($C133,Mar!$B:$Z,19,FALSE),0))</f>
        <v>0</v>
      </c>
      <c r="BL133" s="11">
        <f t="shared" ref="BL133:BL196" si="97">IF($C133&lt;&gt;"",SUM(BJ133:BK133),"")</f>
        <v>0</v>
      </c>
      <c r="BM133">
        <f>IF($C133="","",IFERROR(VLOOKUP($C133,Mar!$B:$Z,20,FALSE),0))</f>
        <v>0</v>
      </c>
      <c r="BN133" s="10">
        <f t="shared" ref="BN133:BN196" si="98">IF($C133&lt;&gt;"",SUM(BL133:BM133),"")</f>
        <v>0</v>
      </c>
      <c r="BO133" s="6">
        <f>IF($C133="","",IFERROR(VLOOKUP($C133,'Apr &amp; May'!$B:$Z,16,FALSE),0))</f>
        <v>0</v>
      </c>
      <c r="BP133">
        <f>IF($C133="","",IFERROR(VLOOKUP($C133,'Apr &amp; May'!$B:$Z,17,FALSE),0))</f>
        <v>0</v>
      </c>
      <c r="BQ133" s="11">
        <f t="shared" ref="BQ133:BQ196" si="99">IF($C133&lt;&gt;"",BO133+BP133,"")</f>
        <v>0</v>
      </c>
      <c r="BR133">
        <f>IF($C133="","",IFERROR(VLOOKUP($C133,'Apr &amp; May'!$B:$Z,19,FALSE),0))</f>
        <v>0</v>
      </c>
      <c r="BS133" s="11">
        <f t="shared" ref="BS133:BS196" si="100">IF($C133&lt;&gt;"",SUM(BQ133:BR133),"")</f>
        <v>0</v>
      </c>
      <c r="BT133">
        <f>IF($C133="","",IFERROR(VLOOKUP($C133,'Apr &amp; May'!$B:$Z,20,FALSE),0))</f>
        <v>0</v>
      </c>
      <c r="BU133" s="10">
        <f t="shared" ref="BU133:BU196" si="101">IF($C133&lt;&gt;"",SUM(BS133:BT133),"")</f>
        <v>0</v>
      </c>
      <c r="BV133" s="6">
        <f>IF($C133="","",IFERROR(VLOOKUP($C133,Jun!$B:$Z,16,FALSE),0))</f>
        <v>0</v>
      </c>
      <c r="BW133">
        <f>IF($C133="","",IFERROR(VLOOKUP($C133,Jun!$B:$Z,17,FALSE),0))</f>
        <v>0</v>
      </c>
      <c r="BX133" s="11">
        <f t="shared" ref="BX133:BX196" si="102">IF($C133&lt;&gt;"",BV133+BW133,"")</f>
        <v>0</v>
      </c>
      <c r="BY133">
        <f>IF($C133="","",IFERROR(VLOOKUP($C133,Jun!$B:$Z,19,FALSE),0))</f>
        <v>0</v>
      </c>
      <c r="BZ133" s="11">
        <f t="shared" ref="BZ133:BZ196" si="103">IF($C133&lt;&gt;"",SUM(BX133:BY133),"")</f>
        <v>0</v>
      </c>
      <c r="CA133">
        <f>IF($C133="","",IFERROR(VLOOKUP($C133,Jun!$B:$Z,20,FALSE),0))</f>
        <v>0</v>
      </c>
      <c r="CB133" s="10">
        <f t="shared" ref="CB133:CB196" si="104">IF($C133&lt;&gt;"",SUM(BZ133:CA133),"")</f>
        <v>0</v>
      </c>
    </row>
    <row r="134" spans="1:80" x14ac:dyDescent="0.3">
      <c r="A134">
        <v>130</v>
      </c>
      <c r="B134" t="str">
        <f>IF(Namelist!A131="","",UPPER(Namelist!A131))</f>
        <v>JASON TEOH</v>
      </c>
      <c r="C134" t="str">
        <f>IF(Namelist!B131="","",UPPER(Namelist!B131))</f>
        <v>NUSSTU\E0957980</v>
      </c>
      <c r="D134" s="6">
        <f t="shared" si="71"/>
        <v>1</v>
      </c>
      <c r="E134">
        <f t="shared" si="72"/>
        <v>0</v>
      </c>
      <c r="F134" s="11">
        <f t="shared" si="73"/>
        <v>1</v>
      </c>
      <c r="G134">
        <f t="shared" si="74"/>
        <v>0</v>
      </c>
      <c r="H134" s="11">
        <f t="shared" si="75"/>
        <v>1</v>
      </c>
      <c r="I134">
        <f t="shared" si="76"/>
        <v>0</v>
      </c>
      <c r="J134" s="10">
        <f t="shared" si="77"/>
        <v>1</v>
      </c>
      <c r="K134" s="6">
        <f>IF($C134="","",IFERROR(VLOOKUP($C134,Aug!$B:$Z,16,FALSE),0))</f>
        <v>0</v>
      </c>
      <c r="L134">
        <f>IF($C134="","",IFERROR(VLOOKUP($C134,Aug!$B:$Z,17,FALSE),0))</f>
        <v>0</v>
      </c>
      <c r="M134" s="11">
        <f t="shared" si="78"/>
        <v>0</v>
      </c>
      <c r="N134">
        <f>IF($C134="","",IFERROR(VLOOKUP($C134,Aug!$B:$Z,19,FALSE),0))</f>
        <v>0</v>
      </c>
      <c r="O134" s="11">
        <f t="shared" si="79"/>
        <v>0</v>
      </c>
      <c r="P134">
        <f>IF($C134="","",IFERROR(VLOOKUP($C134,Aug!$B:$Z,20,FALSE),0))</f>
        <v>0</v>
      </c>
      <c r="Q134" s="10">
        <f t="shared" si="80"/>
        <v>0</v>
      </c>
      <c r="R134" s="6">
        <f>IF($C134="","",IFERROR(VLOOKUP($C134,Sep!$B:$Z,16,FALSE),0))</f>
        <v>0</v>
      </c>
      <c r="S134">
        <f>IF($C134="","",IFERROR(VLOOKUP($C134,Sep!$B:$Z,17,FALSE),0))</f>
        <v>0</v>
      </c>
      <c r="T134" s="11">
        <f t="shared" si="81"/>
        <v>0</v>
      </c>
      <c r="U134">
        <f>IF($C134="","",IFERROR(VLOOKUP($C134,Sep!$B:$Z,19,FALSE),0))</f>
        <v>0</v>
      </c>
      <c r="V134" s="11">
        <f t="shared" si="82"/>
        <v>0</v>
      </c>
      <c r="W134">
        <f>IF($C134="","",IFERROR(VLOOKUP($C134,Sep!$B:$Z,20,FALSE),0))</f>
        <v>0</v>
      </c>
      <c r="X134" s="10">
        <f t="shared" si="83"/>
        <v>0</v>
      </c>
      <c r="Y134" s="6">
        <f>IF($C134="","",IFERROR(VLOOKUP($C134,'Oct &amp; Nov'!$B:$Z,16,FALSE),0))</f>
        <v>1</v>
      </c>
      <c r="Z134">
        <f>IF($C134="","",IFERROR(VLOOKUP($C134,'Oct &amp; Nov'!$B:$Z,17,FALSE),0))</f>
        <v>0</v>
      </c>
      <c r="AA134" s="11">
        <f t="shared" si="84"/>
        <v>1</v>
      </c>
      <c r="AB134">
        <f>IF($C134="","",IFERROR(VLOOKUP($C134,'Oct &amp; Nov'!$B:$Z,19,FALSE),0))</f>
        <v>0</v>
      </c>
      <c r="AC134" s="11">
        <f t="shared" si="85"/>
        <v>1</v>
      </c>
      <c r="AD134">
        <f>IF($C134="","",IFERROR(VLOOKUP($C134,'Oct &amp; Nov'!$B:$Z,20,FALSE),0))</f>
        <v>0</v>
      </c>
      <c r="AE134" s="10">
        <f t="shared" si="86"/>
        <v>1</v>
      </c>
      <c r="AJ134" s="11"/>
      <c r="AM134" s="6">
        <f>IF($C134="","",IFERROR(VLOOKUP($C134,Dec!$B:$Z,16,FALSE),0))</f>
        <v>0</v>
      </c>
      <c r="AN134">
        <f>IF($C134="","",IFERROR(VLOOKUP($C134,Dec!$B:$Z,17,FALSE),0))</f>
        <v>0</v>
      </c>
      <c r="AO134" s="11">
        <f t="shared" si="87"/>
        <v>0</v>
      </c>
      <c r="AP134">
        <f>IF($C134="","",IFERROR(VLOOKUP($C134,Dec!$B:$Z,19,FALSE),0))</f>
        <v>0</v>
      </c>
      <c r="AQ134" s="11">
        <f t="shared" si="88"/>
        <v>0</v>
      </c>
      <c r="AR134">
        <f>IF($C134="","",IFERROR(VLOOKUP($C134,Dec!$B:$Z,20,FALSE),0))</f>
        <v>0</v>
      </c>
      <c r="AS134" s="10">
        <f t="shared" si="89"/>
        <v>0</v>
      </c>
      <c r="AT134" s="6">
        <f>IF($C134="","",IFERROR(VLOOKUP($C134,Jan!$B:$Z,16,FALSE),0))</f>
        <v>0</v>
      </c>
      <c r="AU134">
        <f>IF($C134="","",IFERROR(VLOOKUP($C134,Jan!$B:$Z,17,FALSE),0))</f>
        <v>0</v>
      </c>
      <c r="AV134" s="11">
        <f t="shared" si="90"/>
        <v>0</v>
      </c>
      <c r="AW134">
        <f>IF($C134="","",IFERROR(VLOOKUP($C134,Jan!$B:$Z,19,FALSE),0))</f>
        <v>0</v>
      </c>
      <c r="AX134" s="11">
        <f t="shared" si="91"/>
        <v>0</v>
      </c>
      <c r="AY134">
        <f>IF($C134="","",IFERROR(VLOOKUP($C134,Jan!$B:$Z,20,FALSE),0))</f>
        <v>0</v>
      </c>
      <c r="AZ134" s="10">
        <f t="shared" si="92"/>
        <v>0</v>
      </c>
      <c r="BA134" s="6">
        <f>IF($C134="","",IFERROR(VLOOKUP($C134,Feb!$B:$Z,16,FALSE),0))</f>
        <v>0</v>
      </c>
      <c r="BB134">
        <f>IF($C134="","",IFERROR(VLOOKUP($C134,Feb!$B:$Z,17,FALSE),0))</f>
        <v>0</v>
      </c>
      <c r="BC134" s="11">
        <f t="shared" si="93"/>
        <v>0</v>
      </c>
      <c r="BD134">
        <f>IF($C134="","",IFERROR(VLOOKUP($C134,Feb!$B:$Z,19,FALSE),0))</f>
        <v>0</v>
      </c>
      <c r="BE134" s="11">
        <f t="shared" si="94"/>
        <v>0</v>
      </c>
      <c r="BF134">
        <f>IF($C134="","",IFERROR(VLOOKUP($C134,Feb!$B:$Z,20,FALSE),0))</f>
        <v>0</v>
      </c>
      <c r="BG134" s="10">
        <f t="shared" si="95"/>
        <v>0</v>
      </c>
      <c r="BH134" s="6">
        <f>IF($C134="","",IFERROR(VLOOKUP($C134,Mar!$B:$Z,16,FALSE),0))</f>
        <v>0</v>
      </c>
      <c r="BI134">
        <f>IF($C134="","",IFERROR(VLOOKUP($C134,Mar!$B:$Z,17,FALSE),0))</f>
        <v>0</v>
      </c>
      <c r="BJ134" s="11">
        <f t="shared" si="96"/>
        <v>0</v>
      </c>
      <c r="BK134">
        <f>IF($C134="","",IFERROR(VLOOKUP($C134,Mar!$B:$Z,19,FALSE),0))</f>
        <v>0</v>
      </c>
      <c r="BL134" s="11">
        <f t="shared" si="97"/>
        <v>0</v>
      </c>
      <c r="BM134">
        <f>IF($C134="","",IFERROR(VLOOKUP($C134,Mar!$B:$Z,20,FALSE),0))</f>
        <v>0</v>
      </c>
      <c r="BN134" s="10">
        <f t="shared" si="98"/>
        <v>0</v>
      </c>
      <c r="BO134" s="6">
        <f>IF($C134="","",IFERROR(VLOOKUP($C134,'Apr &amp; May'!$B:$Z,16,FALSE),0))</f>
        <v>0</v>
      </c>
      <c r="BP134">
        <f>IF($C134="","",IFERROR(VLOOKUP($C134,'Apr &amp; May'!$B:$Z,17,FALSE),0))</f>
        <v>0</v>
      </c>
      <c r="BQ134" s="11">
        <f t="shared" si="99"/>
        <v>0</v>
      </c>
      <c r="BR134">
        <f>IF($C134="","",IFERROR(VLOOKUP($C134,'Apr &amp; May'!$B:$Z,19,FALSE),0))</f>
        <v>0</v>
      </c>
      <c r="BS134" s="11">
        <f t="shared" si="100"/>
        <v>0</v>
      </c>
      <c r="BT134">
        <f>IF($C134="","",IFERROR(VLOOKUP($C134,'Apr &amp; May'!$B:$Z,20,FALSE),0))</f>
        <v>0</v>
      </c>
      <c r="BU134" s="10">
        <f t="shared" si="101"/>
        <v>0</v>
      </c>
      <c r="BV134" s="6">
        <f>IF($C134="","",IFERROR(VLOOKUP($C134,Jun!$B:$Z,16,FALSE),0))</f>
        <v>0</v>
      </c>
      <c r="BW134">
        <f>IF($C134="","",IFERROR(VLOOKUP($C134,Jun!$B:$Z,17,FALSE),0))</f>
        <v>0</v>
      </c>
      <c r="BX134" s="11">
        <f t="shared" si="102"/>
        <v>0</v>
      </c>
      <c r="BY134">
        <f>IF($C134="","",IFERROR(VLOOKUP($C134,Jun!$B:$Z,19,FALSE),0))</f>
        <v>0</v>
      </c>
      <c r="BZ134" s="11">
        <f t="shared" si="103"/>
        <v>0</v>
      </c>
      <c r="CA134">
        <f>IF($C134="","",IFERROR(VLOOKUP($C134,Jun!$B:$Z,20,FALSE),0))</f>
        <v>0</v>
      </c>
      <c r="CB134" s="10">
        <f t="shared" si="104"/>
        <v>0</v>
      </c>
    </row>
    <row r="135" spans="1:80" x14ac:dyDescent="0.3">
      <c r="A135">
        <v>131</v>
      </c>
      <c r="B135" t="str">
        <f>IF(Namelist!A132="","",UPPER(Namelist!A132))</f>
        <v>JAVIER ONG</v>
      </c>
      <c r="C135" t="str">
        <f>IF(Namelist!B132="","",UPPER(Namelist!B132))</f>
        <v>NUSSTU\E0725215</v>
      </c>
      <c r="D135" s="6">
        <f t="shared" si="71"/>
        <v>1</v>
      </c>
      <c r="E135">
        <f t="shared" si="72"/>
        <v>0</v>
      </c>
      <c r="F135" s="11">
        <f t="shared" si="73"/>
        <v>1</v>
      </c>
      <c r="G135">
        <f t="shared" si="74"/>
        <v>0</v>
      </c>
      <c r="H135" s="11">
        <f t="shared" si="75"/>
        <v>1</v>
      </c>
      <c r="I135">
        <f t="shared" si="76"/>
        <v>0</v>
      </c>
      <c r="J135" s="10">
        <f t="shared" si="77"/>
        <v>1</v>
      </c>
      <c r="K135" s="6">
        <f>IF($C135="","",IFERROR(VLOOKUP($C135,Aug!$B:$Z,16,FALSE),0))</f>
        <v>0</v>
      </c>
      <c r="L135">
        <f>IF($C135="","",IFERROR(VLOOKUP($C135,Aug!$B:$Z,17,FALSE),0))</f>
        <v>0</v>
      </c>
      <c r="M135" s="11">
        <f t="shared" si="78"/>
        <v>0</v>
      </c>
      <c r="N135">
        <f>IF($C135="","",IFERROR(VLOOKUP($C135,Aug!$B:$Z,19,FALSE),0))</f>
        <v>0</v>
      </c>
      <c r="O135" s="11">
        <f t="shared" si="79"/>
        <v>0</v>
      </c>
      <c r="P135">
        <f>IF($C135="","",IFERROR(VLOOKUP($C135,Aug!$B:$Z,20,FALSE),0))</f>
        <v>0</v>
      </c>
      <c r="Q135" s="10">
        <f t="shared" si="80"/>
        <v>0</v>
      </c>
      <c r="R135" s="6">
        <f>IF($C135="","",IFERROR(VLOOKUP($C135,Sep!$B:$Z,16,FALSE),0))</f>
        <v>0</v>
      </c>
      <c r="S135">
        <f>IF($C135="","",IFERROR(VLOOKUP($C135,Sep!$B:$Z,17,FALSE),0))</f>
        <v>0</v>
      </c>
      <c r="T135" s="11">
        <f t="shared" si="81"/>
        <v>0</v>
      </c>
      <c r="U135">
        <f>IF($C135="","",IFERROR(VLOOKUP($C135,Sep!$B:$Z,19,FALSE),0))</f>
        <v>0</v>
      </c>
      <c r="V135" s="11">
        <f t="shared" si="82"/>
        <v>0</v>
      </c>
      <c r="W135">
        <f>IF($C135="","",IFERROR(VLOOKUP($C135,Sep!$B:$Z,20,FALSE),0))</f>
        <v>0</v>
      </c>
      <c r="X135" s="10">
        <f t="shared" si="83"/>
        <v>0</v>
      </c>
      <c r="Y135" s="6">
        <f>IF($C135="","",IFERROR(VLOOKUP($C135,'Oct &amp; Nov'!$B:$Z,16,FALSE),0))</f>
        <v>0</v>
      </c>
      <c r="Z135">
        <f>IF($C135="","",IFERROR(VLOOKUP($C135,'Oct &amp; Nov'!$B:$Z,17,FALSE),0))</f>
        <v>0</v>
      </c>
      <c r="AA135" s="11">
        <f t="shared" si="84"/>
        <v>0</v>
      </c>
      <c r="AB135">
        <f>IF($C135="","",IFERROR(VLOOKUP($C135,'Oct &amp; Nov'!$B:$Z,19,FALSE),0))</f>
        <v>0</v>
      </c>
      <c r="AC135" s="11">
        <f t="shared" si="85"/>
        <v>0</v>
      </c>
      <c r="AD135">
        <f>IF($C135="","",IFERROR(VLOOKUP($C135,'Oct &amp; Nov'!$B:$Z,20,FALSE),0))</f>
        <v>0</v>
      </c>
      <c r="AE135" s="10">
        <f t="shared" si="86"/>
        <v>0</v>
      </c>
      <c r="AJ135" s="11"/>
      <c r="AM135" s="6">
        <f>IF($C135="","",IFERROR(VLOOKUP($C135,Dec!$B:$Z,16,FALSE),0))</f>
        <v>0</v>
      </c>
      <c r="AN135">
        <f>IF($C135="","",IFERROR(VLOOKUP($C135,Dec!$B:$Z,17,FALSE),0))</f>
        <v>0</v>
      </c>
      <c r="AO135" s="11">
        <f t="shared" si="87"/>
        <v>0</v>
      </c>
      <c r="AP135">
        <f>IF($C135="","",IFERROR(VLOOKUP($C135,Dec!$B:$Z,19,FALSE),0))</f>
        <v>0</v>
      </c>
      <c r="AQ135" s="11">
        <f t="shared" si="88"/>
        <v>0</v>
      </c>
      <c r="AR135">
        <f>IF($C135="","",IFERROR(VLOOKUP($C135,Dec!$B:$Z,20,FALSE),0))</f>
        <v>0</v>
      </c>
      <c r="AS135" s="10">
        <f t="shared" si="89"/>
        <v>0</v>
      </c>
      <c r="AT135" s="6">
        <f>IF($C135="","",IFERROR(VLOOKUP($C135,Jan!$B:$Z,16,FALSE),0))</f>
        <v>1</v>
      </c>
      <c r="AU135">
        <f>IF($C135="","",IFERROR(VLOOKUP($C135,Jan!$B:$Z,17,FALSE),0))</f>
        <v>0</v>
      </c>
      <c r="AV135" s="11">
        <f t="shared" si="90"/>
        <v>1</v>
      </c>
      <c r="AW135">
        <f>IF($C135="","",IFERROR(VLOOKUP($C135,Jan!$B:$Z,19,FALSE),0))</f>
        <v>0</v>
      </c>
      <c r="AX135" s="11">
        <f t="shared" si="91"/>
        <v>1</v>
      </c>
      <c r="AY135">
        <f>IF($C135="","",IFERROR(VLOOKUP($C135,Jan!$B:$Z,20,FALSE),0))</f>
        <v>0</v>
      </c>
      <c r="AZ135" s="10">
        <f t="shared" si="92"/>
        <v>1</v>
      </c>
      <c r="BA135" s="6">
        <f>IF($C135="","",IFERROR(VLOOKUP($C135,Feb!$B:$Z,16,FALSE),0))</f>
        <v>0</v>
      </c>
      <c r="BB135">
        <f>IF($C135="","",IFERROR(VLOOKUP($C135,Feb!$B:$Z,17,FALSE),0))</f>
        <v>0</v>
      </c>
      <c r="BC135" s="11">
        <f t="shared" si="93"/>
        <v>0</v>
      </c>
      <c r="BD135">
        <f>IF($C135="","",IFERROR(VLOOKUP($C135,Feb!$B:$Z,19,FALSE),0))</f>
        <v>0</v>
      </c>
      <c r="BE135" s="11">
        <f t="shared" si="94"/>
        <v>0</v>
      </c>
      <c r="BF135">
        <f>IF($C135="","",IFERROR(VLOOKUP($C135,Feb!$B:$Z,20,FALSE),0))</f>
        <v>0</v>
      </c>
      <c r="BG135" s="10">
        <f t="shared" si="95"/>
        <v>0</v>
      </c>
      <c r="BH135" s="6">
        <f>IF($C135="","",IFERROR(VLOOKUP($C135,Mar!$B:$Z,16,FALSE),0))</f>
        <v>0</v>
      </c>
      <c r="BI135">
        <f>IF($C135="","",IFERROR(VLOOKUP($C135,Mar!$B:$Z,17,FALSE),0))</f>
        <v>0</v>
      </c>
      <c r="BJ135" s="11">
        <f t="shared" si="96"/>
        <v>0</v>
      </c>
      <c r="BK135">
        <f>IF($C135="","",IFERROR(VLOOKUP($C135,Mar!$B:$Z,19,FALSE),0))</f>
        <v>0</v>
      </c>
      <c r="BL135" s="11">
        <f t="shared" si="97"/>
        <v>0</v>
      </c>
      <c r="BM135">
        <f>IF($C135="","",IFERROR(VLOOKUP($C135,Mar!$B:$Z,20,FALSE),0))</f>
        <v>0</v>
      </c>
      <c r="BN135" s="10">
        <f t="shared" si="98"/>
        <v>0</v>
      </c>
      <c r="BO135" s="6">
        <f>IF($C135="","",IFERROR(VLOOKUP($C135,'Apr &amp; May'!$B:$Z,16,FALSE),0))</f>
        <v>0</v>
      </c>
      <c r="BP135">
        <f>IF($C135="","",IFERROR(VLOOKUP($C135,'Apr &amp; May'!$B:$Z,17,FALSE),0))</f>
        <v>0</v>
      </c>
      <c r="BQ135" s="11">
        <f t="shared" si="99"/>
        <v>0</v>
      </c>
      <c r="BR135">
        <f>IF($C135="","",IFERROR(VLOOKUP($C135,'Apr &amp; May'!$B:$Z,19,FALSE),0))</f>
        <v>0</v>
      </c>
      <c r="BS135" s="11">
        <f t="shared" si="100"/>
        <v>0</v>
      </c>
      <c r="BT135">
        <f>IF($C135="","",IFERROR(VLOOKUP($C135,'Apr &amp; May'!$B:$Z,20,FALSE),0))</f>
        <v>0</v>
      </c>
      <c r="BU135" s="10">
        <f t="shared" si="101"/>
        <v>0</v>
      </c>
      <c r="BV135" s="6">
        <f>IF($C135="","",IFERROR(VLOOKUP($C135,Jun!$B:$Z,16,FALSE),0))</f>
        <v>0</v>
      </c>
      <c r="BW135">
        <f>IF($C135="","",IFERROR(VLOOKUP($C135,Jun!$B:$Z,17,FALSE),0))</f>
        <v>0</v>
      </c>
      <c r="BX135" s="11">
        <f t="shared" si="102"/>
        <v>0</v>
      </c>
      <c r="BY135">
        <f>IF($C135="","",IFERROR(VLOOKUP($C135,Jun!$B:$Z,19,FALSE),0))</f>
        <v>0</v>
      </c>
      <c r="BZ135" s="11">
        <f t="shared" si="103"/>
        <v>0</v>
      </c>
      <c r="CA135">
        <f>IF($C135="","",IFERROR(VLOOKUP($C135,Jun!$B:$Z,20,FALSE),0))</f>
        <v>0</v>
      </c>
      <c r="CB135" s="10">
        <f t="shared" si="104"/>
        <v>0</v>
      </c>
    </row>
    <row r="136" spans="1:80" x14ac:dyDescent="0.3">
      <c r="A136">
        <v>132</v>
      </c>
      <c r="B136" t="str">
        <f>IF(Namelist!A133="","",UPPER(Namelist!A133))</f>
        <v>JAY-EN CHONG</v>
      </c>
      <c r="C136" t="str">
        <f>IF(Namelist!B133="","",UPPER(Namelist!B133))</f>
        <v>NUSSTU\E0941856</v>
      </c>
      <c r="D136" s="6">
        <f t="shared" si="71"/>
        <v>1</v>
      </c>
      <c r="E136">
        <f t="shared" si="72"/>
        <v>1</v>
      </c>
      <c r="F136" s="11">
        <f t="shared" si="73"/>
        <v>2</v>
      </c>
      <c r="G136">
        <f t="shared" si="74"/>
        <v>0</v>
      </c>
      <c r="H136" s="11">
        <f t="shared" si="75"/>
        <v>2</v>
      </c>
      <c r="I136">
        <f t="shared" si="76"/>
        <v>3</v>
      </c>
      <c r="J136" s="10">
        <f t="shared" si="77"/>
        <v>5</v>
      </c>
      <c r="K136" s="6">
        <f>IF($C136="","",IFERROR(VLOOKUP($C136,Aug!$B:$Z,16,FALSE),0))</f>
        <v>0</v>
      </c>
      <c r="L136">
        <f>IF($C136="","",IFERROR(VLOOKUP($C136,Aug!$B:$Z,17,FALSE),0))</f>
        <v>0</v>
      </c>
      <c r="M136" s="11">
        <f t="shared" si="78"/>
        <v>0</v>
      </c>
      <c r="N136">
        <f>IF($C136="","",IFERROR(VLOOKUP($C136,Aug!$B:$Z,19,FALSE),0))</f>
        <v>0</v>
      </c>
      <c r="O136" s="11">
        <f t="shared" si="79"/>
        <v>0</v>
      </c>
      <c r="P136">
        <f>IF($C136="","",IFERROR(VLOOKUP($C136,Aug!$B:$Z,20,FALSE),0))</f>
        <v>0</v>
      </c>
      <c r="Q136" s="10">
        <f t="shared" si="80"/>
        <v>0</v>
      </c>
      <c r="R136" s="6">
        <f>IF($C136="","",IFERROR(VLOOKUP($C136,Sep!$B:$Z,16,FALSE),0))</f>
        <v>1</v>
      </c>
      <c r="S136">
        <f>IF($C136="","",IFERROR(VLOOKUP($C136,Sep!$B:$Z,17,FALSE),0))</f>
        <v>1</v>
      </c>
      <c r="T136" s="11">
        <f t="shared" si="81"/>
        <v>2</v>
      </c>
      <c r="U136">
        <f>IF($C136="","",IFERROR(VLOOKUP($C136,Sep!$B:$Z,19,FALSE),0))</f>
        <v>0</v>
      </c>
      <c r="V136" s="11">
        <f t="shared" si="82"/>
        <v>2</v>
      </c>
      <c r="W136">
        <f>IF($C136="","",IFERROR(VLOOKUP($C136,Sep!$B:$Z,20,FALSE),0))</f>
        <v>1</v>
      </c>
      <c r="X136" s="10">
        <f t="shared" si="83"/>
        <v>3</v>
      </c>
      <c r="Y136" s="6">
        <f>IF($C136="","",IFERROR(VLOOKUP($C136,'Oct &amp; Nov'!$B:$Z,16,FALSE),0))</f>
        <v>0</v>
      </c>
      <c r="Z136">
        <f>IF($C136="","",IFERROR(VLOOKUP($C136,'Oct &amp; Nov'!$B:$Z,17,FALSE),0))</f>
        <v>0</v>
      </c>
      <c r="AA136" s="11">
        <f t="shared" si="84"/>
        <v>0</v>
      </c>
      <c r="AB136">
        <f>IF($C136="","",IFERROR(VLOOKUP($C136,'Oct &amp; Nov'!$B:$Z,19,FALSE),0))</f>
        <v>0</v>
      </c>
      <c r="AC136" s="11">
        <f t="shared" si="85"/>
        <v>0</v>
      </c>
      <c r="AD136">
        <f>IF($C136="","",IFERROR(VLOOKUP($C136,'Oct &amp; Nov'!$B:$Z,20,FALSE),0))</f>
        <v>2</v>
      </c>
      <c r="AE136" s="10">
        <f t="shared" si="86"/>
        <v>2</v>
      </c>
      <c r="AJ136" s="11"/>
      <c r="AM136" s="6">
        <f>IF($C136="","",IFERROR(VLOOKUP($C136,Dec!$B:$Z,16,FALSE),0))</f>
        <v>0</v>
      </c>
      <c r="AN136">
        <f>IF($C136="","",IFERROR(VLOOKUP($C136,Dec!$B:$Z,17,FALSE),0))</f>
        <v>0</v>
      </c>
      <c r="AO136" s="11">
        <f t="shared" si="87"/>
        <v>0</v>
      </c>
      <c r="AP136">
        <f>IF($C136="","",IFERROR(VLOOKUP($C136,Dec!$B:$Z,19,FALSE),0))</f>
        <v>0</v>
      </c>
      <c r="AQ136" s="11">
        <f t="shared" si="88"/>
        <v>0</v>
      </c>
      <c r="AR136">
        <f>IF($C136="","",IFERROR(VLOOKUP($C136,Dec!$B:$Z,20,FALSE),0))</f>
        <v>0</v>
      </c>
      <c r="AS136" s="10">
        <f t="shared" si="89"/>
        <v>0</v>
      </c>
      <c r="AT136" s="6">
        <f>IF($C136="","",IFERROR(VLOOKUP($C136,Jan!$B:$Z,16,FALSE),0))</f>
        <v>0</v>
      </c>
      <c r="AU136">
        <f>IF($C136="","",IFERROR(VLOOKUP($C136,Jan!$B:$Z,17,FALSE),0))</f>
        <v>0</v>
      </c>
      <c r="AV136" s="11">
        <f t="shared" si="90"/>
        <v>0</v>
      </c>
      <c r="AW136">
        <f>IF($C136="","",IFERROR(VLOOKUP($C136,Jan!$B:$Z,19,FALSE),0))</f>
        <v>0</v>
      </c>
      <c r="AX136" s="11">
        <f t="shared" si="91"/>
        <v>0</v>
      </c>
      <c r="AY136">
        <f>IF($C136="","",IFERROR(VLOOKUP($C136,Jan!$B:$Z,20,FALSE),0))</f>
        <v>0</v>
      </c>
      <c r="AZ136" s="10">
        <f t="shared" si="92"/>
        <v>0</v>
      </c>
      <c r="BA136" s="6">
        <f>IF($C136="","",IFERROR(VLOOKUP($C136,Feb!$B:$Z,16,FALSE),0))</f>
        <v>0</v>
      </c>
      <c r="BB136">
        <f>IF($C136="","",IFERROR(VLOOKUP($C136,Feb!$B:$Z,17,FALSE),0))</f>
        <v>0</v>
      </c>
      <c r="BC136" s="11">
        <f t="shared" si="93"/>
        <v>0</v>
      </c>
      <c r="BD136">
        <f>IF($C136="","",IFERROR(VLOOKUP($C136,Feb!$B:$Z,19,FALSE),0))</f>
        <v>0</v>
      </c>
      <c r="BE136" s="11">
        <f t="shared" si="94"/>
        <v>0</v>
      </c>
      <c r="BF136">
        <f>IF($C136="","",IFERROR(VLOOKUP($C136,Feb!$B:$Z,20,FALSE),0))</f>
        <v>0</v>
      </c>
      <c r="BG136" s="10">
        <f t="shared" si="95"/>
        <v>0</v>
      </c>
      <c r="BH136" s="6">
        <f>IF($C136="","",IFERROR(VLOOKUP($C136,Mar!$B:$Z,16,FALSE),0))</f>
        <v>0</v>
      </c>
      <c r="BI136">
        <f>IF($C136="","",IFERROR(VLOOKUP($C136,Mar!$B:$Z,17,FALSE),0))</f>
        <v>0</v>
      </c>
      <c r="BJ136" s="11">
        <f t="shared" si="96"/>
        <v>0</v>
      </c>
      <c r="BK136">
        <f>IF($C136="","",IFERROR(VLOOKUP($C136,Mar!$B:$Z,19,FALSE),0))</f>
        <v>0</v>
      </c>
      <c r="BL136" s="11">
        <f t="shared" si="97"/>
        <v>0</v>
      </c>
      <c r="BM136">
        <f>IF($C136="","",IFERROR(VLOOKUP($C136,Mar!$B:$Z,20,FALSE),0))</f>
        <v>0</v>
      </c>
      <c r="BN136" s="10">
        <f t="shared" si="98"/>
        <v>0</v>
      </c>
      <c r="BO136" s="6">
        <f>IF($C136="","",IFERROR(VLOOKUP($C136,'Apr &amp; May'!$B:$Z,16,FALSE),0))</f>
        <v>0</v>
      </c>
      <c r="BP136">
        <f>IF($C136="","",IFERROR(VLOOKUP($C136,'Apr &amp; May'!$B:$Z,17,FALSE),0))</f>
        <v>0</v>
      </c>
      <c r="BQ136" s="11">
        <f t="shared" si="99"/>
        <v>0</v>
      </c>
      <c r="BR136">
        <f>IF($C136="","",IFERROR(VLOOKUP($C136,'Apr &amp; May'!$B:$Z,19,FALSE),0))</f>
        <v>0</v>
      </c>
      <c r="BS136" s="11">
        <f t="shared" si="100"/>
        <v>0</v>
      </c>
      <c r="BT136">
        <f>IF($C136="","",IFERROR(VLOOKUP($C136,'Apr &amp; May'!$B:$Z,20,FALSE),0))</f>
        <v>0</v>
      </c>
      <c r="BU136" s="10">
        <f t="shared" si="101"/>
        <v>0</v>
      </c>
      <c r="BV136" s="6">
        <f>IF($C136="","",IFERROR(VLOOKUP($C136,Jun!$B:$Z,16,FALSE),0))</f>
        <v>0</v>
      </c>
      <c r="BW136">
        <f>IF($C136="","",IFERROR(VLOOKUP($C136,Jun!$B:$Z,17,FALSE),0))</f>
        <v>0</v>
      </c>
      <c r="BX136" s="11">
        <f t="shared" si="102"/>
        <v>0</v>
      </c>
      <c r="BY136">
        <f>IF($C136="","",IFERROR(VLOOKUP($C136,Jun!$B:$Z,19,FALSE),0))</f>
        <v>0</v>
      </c>
      <c r="BZ136" s="11">
        <f t="shared" si="103"/>
        <v>0</v>
      </c>
      <c r="CA136">
        <f>IF($C136="","",IFERROR(VLOOKUP($C136,Jun!$B:$Z,20,FALSE),0))</f>
        <v>0</v>
      </c>
      <c r="CB136" s="10">
        <f t="shared" si="104"/>
        <v>0</v>
      </c>
    </row>
    <row r="137" spans="1:80" x14ac:dyDescent="0.3">
      <c r="A137">
        <v>133</v>
      </c>
      <c r="B137" t="str">
        <f>IF(Namelist!A134="","",UPPER(Namelist!A134))</f>
        <v>JAYNIELLE CLAIRE PINEDA</v>
      </c>
      <c r="C137" t="str">
        <f>IF(Namelist!B134="","",UPPER(Namelist!B134))</f>
        <v>NUSSTU\E0774739</v>
      </c>
      <c r="D137" s="6">
        <f t="shared" si="71"/>
        <v>0</v>
      </c>
      <c r="E137">
        <f t="shared" si="72"/>
        <v>0</v>
      </c>
      <c r="F137" s="11">
        <f t="shared" si="73"/>
        <v>0</v>
      </c>
      <c r="G137">
        <f t="shared" si="74"/>
        <v>1</v>
      </c>
      <c r="H137" s="11">
        <f t="shared" si="75"/>
        <v>1</v>
      </c>
      <c r="I137">
        <f t="shared" si="76"/>
        <v>0</v>
      </c>
      <c r="J137" s="10">
        <f t="shared" si="77"/>
        <v>1</v>
      </c>
      <c r="K137" s="6">
        <f>IF($C137="","",IFERROR(VLOOKUP($C137,Aug!$B:$Z,16,FALSE),0))</f>
        <v>0</v>
      </c>
      <c r="L137">
        <f>IF($C137="","",IFERROR(VLOOKUP($C137,Aug!$B:$Z,17,FALSE),0))</f>
        <v>0</v>
      </c>
      <c r="M137" s="11">
        <f t="shared" si="78"/>
        <v>0</v>
      </c>
      <c r="N137">
        <f>IF($C137="","",IFERROR(VLOOKUP($C137,Aug!$B:$Z,19,FALSE),0))</f>
        <v>0</v>
      </c>
      <c r="O137" s="11">
        <f t="shared" si="79"/>
        <v>0</v>
      </c>
      <c r="P137">
        <f>IF($C137="","",IFERROR(VLOOKUP($C137,Aug!$B:$Z,20,FALSE),0))</f>
        <v>0</v>
      </c>
      <c r="Q137" s="10">
        <f t="shared" si="80"/>
        <v>0</v>
      </c>
      <c r="R137" s="6">
        <f>IF($C137="","",IFERROR(VLOOKUP($C137,Sep!$B:$Z,16,FALSE),0))</f>
        <v>0</v>
      </c>
      <c r="S137">
        <f>IF($C137="","",IFERROR(VLOOKUP($C137,Sep!$B:$Z,17,FALSE),0))</f>
        <v>0</v>
      </c>
      <c r="T137" s="11">
        <f t="shared" si="81"/>
        <v>0</v>
      </c>
      <c r="U137">
        <f>IF($C137="","",IFERROR(VLOOKUP($C137,Sep!$B:$Z,19,FALSE),0))</f>
        <v>0</v>
      </c>
      <c r="V137" s="11">
        <f t="shared" si="82"/>
        <v>0</v>
      </c>
      <c r="W137">
        <f>IF($C137="","",IFERROR(VLOOKUP($C137,Sep!$B:$Z,20,FALSE),0))</f>
        <v>0</v>
      </c>
      <c r="X137" s="10">
        <f t="shared" si="83"/>
        <v>0</v>
      </c>
      <c r="Y137" s="6">
        <f>IF($C137="","",IFERROR(VLOOKUP($C137,'Oct &amp; Nov'!$B:$Z,16,FALSE),0))</f>
        <v>0</v>
      </c>
      <c r="Z137">
        <f>IF($C137="","",IFERROR(VLOOKUP($C137,'Oct &amp; Nov'!$B:$Z,17,FALSE),0))</f>
        <v>0</v>
      </c>
      <c r="AA137" s="11">
        <f t="shared" si="84"/>
        <v>0</v>
      </c>
      <c r="AB137">
        <f>IF($C137="","",IFERROR(VLOOKUP($C137,'Oct &amp; Nov'!$B:$Z,19,FALSE),0))</f>
        <v>0</v>
      </c>
      <c r="AC137" s="11">
        <f t="shared" si="85"/>
        <v>0</v>
      </c>
      <c r="AD137">
        <f>IF($C137="","",IFERROR(VLOOKUP($C137,'Oct &amp; Nov'!$B:$Z,20,FALSE),0))</f>
        <v>0</v>
      </c>
      <c r="AE137" s="10">
        <f t="shared" si="86"/>
        <v>0</v>
      </c>
      <c r="AJ137" s="11"/>
      <c r="AM137" s="6">
        <f>IF($C137="","",IFERROR(VLOOKUP($C137,Dec!$B:$Z,16,FALSE),0))</f>
        <v>0</v>
      </c>
      <c r="AN137">
        <f>IF($C137="","",IFERROR(VLOOKUP($C137,Dec!$B:$Z,17,FALSE),0))</f>
        <v>0</v>
      </c>
      <c r="AO137" s="11">
        <f t="shared" si="87"/>
        <v>0</v>
      </c>
      <c r="AP137">
        <f>IF($C137="","",IFERROR(VLOOKUP($C137,Dec!$B:$Z,19,FALSE),0))</f>
        <v>1</v>
      </c>
      <c r="AQ137" s="11">
        <f t="shared" si="88"/>
        <v>1</v>
      </c>
      <c r="AR137">
        <f>IF($C137="","",IFERROR(VLOOKUP($C137,Dec!$B:$Z,20,FALSE),0))</f>
        <v>0</v>
      </c>
      <c r="AS137" s="10">
        <f t="shared" si="89"/>
        <v>1</v>
      </c>
      <c r="AT137" s="6">
        <f>IF($C137="","",IFERROR(VLOOKUP($C137,Jan!$B:$Z,16,FALSE),0))</f>
        <v>0</v>
      </c>
      <c r="AU137">
        <f>IF($C137="","",IFERROR(VLOOKUP($C137,Jan!$B:$Z,17,FALSE),0))</f>
        <v>0</v>
      </c>
      <c r="AV137" s="11">
        <f t="shared" si="90"/>
        <v>0</v>
      </c>
      <c r="AW137">
        <f>IF($C137="","",IFERROR(VLOOKUP($C137,Jan!$B:$Z,19,FALSE),0))</f>
        <v>0</v>
      </c>
      <c r="AX137" s="11">
        <f t="shared" si="91"/>
        <v>0</v>
      </c>
      <c r="AY137">
        <f>IF($C137="","",IFERROR(VLOOKUP($C137,Jan!$B:$Z,20,FALSE),0))</f>
        <v>0</v>
      </c>
      <c r="AZ137" s="10">
        <f t="shared" si="92"/>
        <v>0</v>
      </c>
      <c r="BA137" s="6">
        <f>IF($C137="","",IFERROR(VLOOKUP($C137,Feb!$B:$Z,16,FALSE),0))</f>
        <v>0</v>
      </c>
      <c r="BB137">
        <f>IF($C137="","",IFERROR(VLOOKUP($C137,Feb!$B:$Z,17,FALSE),0))</f>
        <v>0</v>
      </c>
      <c r="BC137" s="11">
        <f t="shared" si="93"/>
        <v>0</v>
      </c>
      <c r="BD137">
        <f>IF($C137="","",IFERROR(VLOOKUP($C137,Feb!$B:$Z,19,FALSE),0))</f>
        <v>0</v>
      </c>
      <c r="BE137" s="11">
        <f t="shared" si="94"/>
        <v>0</v>
      </c>
      <c r="BF137">
        <f>IF($C137="","",IFERROR(VLOOKUP($C137,Feb!$B:$Z,20,FALSE),0))</f>
        <v>0</v>
      </c>
      <c r="BG137" s="10">
        <f t="shared" si="95"/>
        <v>0</v>
      </c>
      <c r="BH137" s="6">
        <f>IF($C137="","",IFERROR(VLOOKUP($C137,Mar!$B:$Z,16,FALSE),0))</f>
        <v>0</v>
      </c>
      <c r="BI137">
        <f>IF($C137="","",IFERROR(VLOOKUP($C137,Mar!$B:$Z,17,FALSE),0))</f>
        <v>0</v>
      </c>
      <c r="BJ137" s="11">
        <f t="shared" si="96"/>
        <v>0</v>
      </c>
      <c r="BK137">
        <f>IF($C137="","",IFERROR(VLOOKUP($C137,Mar!$B:$Z,19,FALSE),0))</f>
        <v>0</v>
      </c>
      <c r="BL137" s="11">
        <f t="shared" si="97"/>
        <v>0</v>
      </c>
      <c r="BM137">
        <f>IF($C137="","",IFERROR(VLOOKUP($C137,Mar!$B:$Z,20,FALSE),0))</f>
        <v>0</v>
      </c>
      <c r="BN137" s="10">
        <f t="shared" si="98"/>
        <v>0</v>
      </c>
      <c r="BO137" s="6">
        <f>IF($C137="","",IFERROR(VLOOKUP($C137,'Apr &amp; May'!$B:$Z,16,FALSE),0))</f>
        <v>0</v>
      </c>
      <c r="BP137">
        <f>IF($C137="","",IFERROR(VLOOKUP($C137,'Apr &amp; May'!$B:$Z,17,FALSE),0))</f>
        <v>0</v>
      </c>
      <c r="BQ137" s="11">
        <f t="shared" si="99"/>
        <v>0</v>
      </c>
      <c r="BR137">
        <f>IF($C137="","",IFERROR(VLOOKUP($C137,'Apr &amp; May'!$B:$Z,19,FALSE),0))</f>
        <v>0</v>
      </c>
      <c r="BS137" s="11">
        <f t="shared" si="100"/>
        <v>0</v>
      </c>
      <c r="BT137">
        <f>IF($C137="","",IFERROR(VLOOKUP($C137,'Apr &amp; May'!$B:$Z,20,FALSE),0))</f>
        <v>0</v>
      </c>
      <c r="BU137" s="10">
        <f t="shared" si="101"/>
        <v>0</v>
      </c>
      <c r="BV137" s="6">
        <f>IF($C137="","",IFERROR(VLOOKUP($C137,Jun!$B:$Z,16,FALSE),0))</f>
        <v>0</v>
      </c>
      <c r="BW137">
        <f>IF($C137="","",IFERROR(VLOOKUP($C137,Jun!$B:$Z,17,FALSE),0))</f>
        <v>0</v>
      </c>
      <c r="BX137" s="11">
        <f t="shared" si="102"/>
        <v>0</v>
      </c>
      <c r="BY137">
        <f>IF($C137="","",IFERROR(VLOOKUP($C137,Jun!$B:$Z,19,FALSE),0))</f>
        <v>0</v>
      </c>
      <c r="BZ137" s="11">
        <f t="shared" si="103"/>
        <v>0</v>
      </c>
      <c r="CA137">
        <f>IF($C137="","",IFERROR(VLOOKUP($C137,Jun!$B:$Z,20,FALSE),0))</f>
        <v>0</v>
      </c>
      <c r="CB137" s="10">
        <f t="shared" si="104"/>
        <v>0</v>
      </c>
    </row>
    <row r="138" spans="1:80" x14ac:dyDescent="0.3">
      <c r="A138">
        <v>134</v>
      </c>
      <c r="B138" t="str">
        <f>IF(Namelist!A135="","",UPPER(Namelist!A135))</f>
        <v>JIA JUN TAN</v>
      </c>
      <c r="C138" t="str">
        <f>IF(Namelist!B135="","",UPPER(Namelist!B135))</f>
        <v>NUSSTU\E0725056</v>
      </c>
      <c r="D138" s="6">
        <f t="shared" si="71"/>
        <v>2</v>
      </c>
      <c r="E138">
        <f t="shared" si="72"/>
        <v>0</v>
      </c>
      <c r="F138" s="11">
        <f t="shared" si="73"/>
        <v>2</v>
      </c>
      <c r="G138">
        <f t="shared" si="74"/>
        <v>0</v>
      </c>
      <c r="H138" s="11">
        <f t="shared" si="75"/>
        <v>2</v>
      </c>
      <c r="I138">
        <f t="shared" si="76"/>
        <v>0</v>
      </c>
      <c r="J138" s="10">
        <f t="shared" si="77"/>
        <v>2</v>
      </c>
      <c r="K138" s="6">
        <f>IF($C138="","",IFERROR(VLOOKUP($C138,Aug!$B:$Z,16,FALSE),0))</f>
        <v>0</v>
      </c>
      <c r="L138">
        <f>IF($C138="","",IFERROR(VLOOKUP($C138,Aug!$B:$Z,17,FALSE),0))</f>
        <v>0</v>
      </c>
      <c r="M138" s="11">
        <f t="shared" si="78"/>
        <v>0</v>
      </c>
      <c r="N138">
        <f>IF($C138="","",IFERROR(VLOOKUP($C138,Aug!$B:$Z,19,FALSE),0))</f>
        <v>0</v>
      </c>
      <c r="O138" s="11">
        <f t="shared" si="79"/>
        <v>0</v>
      </c>
      <c r="P138">
        <f>IF($C138="","",IFERROR(VLOOKUP($C138,Aug!$B:$Z,20,FALSE),0))</f>
        <v>0</v>
      </c>
      <c r="Q138" s="10">
        <f t="shared" si="80"/>
        <v>0</v>
      </c>
      <c r="R138" s="6">
        <f>IF($C138="","",IFERROR(VLOOKUP($C138,Sep!$B:$Z,16,FALSE),0))</f>
        <v>0</v>
      </c>
      <c r="S138">
        <f>IF($C138="","",IFERROR(VLOOKUP($C138,Sep!$B:$Z,17,FALSE),0))</f>
        <v>0</v>
      </c>
      <c r="T138" s="11">
        <f t="shared" si="81"/>
        <v>0</v>
      </c>
      <c r="U138">
        <f>IF($C138="","",IFERROR(VLOOKUP($C138,Sep!$B:$Z,19,FALSE),0))</f>
        <v>0</v>
      </c>
      <c r="V138" s="11">
        <f t="shared" si="82"/>
        <v>0</v>
      </c>
      <c r="W138">
        <f>IF($C138="","",IFERROR(VLOOKUP($C138,Sep!$B:$Z,20,FALSE),0))</f>
        <v>0</v>
      </c>
      <c r="X138" s="10">
        <f t="shared" si="83"/>
        <v>0</v>
      </c>
      <c r="Y138" s="6">
        <f>IF($C138="","",IFERROR(VLOOKUP($C138,'Oct &amp; Nov'!$B:$Z,16,FALSE),0))</f>
        <v>0</v>
      </c>
      <c r="Z138">
        <f>IF($C138="","",IFERROR(VLOOKUP($C138,'Oct &amp; Nov'!$B:$Z,17,FALSE),0))</f>
        <v>0</v>
      </c>
      <c r="AA138" s="11">
        <f t="shared" si="84"/>
        <v>0</v>
      </c>
      <c r="AB138">
        <f>IF($C138="","",IFERROR(VLOOKUP($C138,'Oct &amp; Nov'!$B:$Z,19,FALSE),0))</f>
        <v>0</v>
      </c>
      <c r="AC138" s="11">
        <f t="shared" si="85"/>
        <v>0</v>
      </c>
      <c r="AD138">
        <f>IF($C138="","",IFERROR(VLOOKUP($C138,'Oct &amp; Nov'!$B:$Z,20,FALSE),0))</f>
        <v>0</v>
      </c>
      <c r="AE138" s="10">
        <f t="shared" si="86"/>
        <v>0</v>
      </c>
      <c r="AJ138" s="11"/>
      <c r="AM138" s="6">
        <f>IF($C138="","",IFERROR(VLOOKUP($C138,Dec!$B:$Z,16,FALSE),0))</f>
        <v>2</v>
      </c>
      <c r="AN138">
        <f>IF($C138="","",IFERROR(VLOOKUP($C138,Dec!$B:$Z,17,FALSE),0))</f>
        <v>0</v>
      </c>
      <c r="AO138" s="11">
        <f t="shared" si="87"/>
        <v>2</v>
      </c>
      <c r="AP138">
        <f>IF($C138="","",IFERROR(VLOOKUP($C138,Dec!$B:$Z,19,FALSE),0))</f>
        <v>0</v>
      </c>
      <c r="AQ138" s="11">
        <f t="shared" si="88"/>
        <v>2</v>
      </c>
      <c r="AR138">
        <f>IF($C138="","",IFERROR(VLOOKUP($C138,Dec!$B:$Z,20,FALSE),0))</f>
        <v>0</v>
      </c>
      <c r="AS138" s="10">
        <f t="shared" si="89"/>
        <v>2</v>
      </c>
      <c r="AT138" s="6">
        <f>IF($C138="","",IFERROR(VLOOKUP($C138,Jan!$B:$Z,16,FALSE),0))</f>
        <v>0</v>
      </c>
      <c r="AU138">
        <f>IF($C138="","",IFERROR(VLOOKUP($C138,Jan!$B:$Z,17,FALSE),0))</f>
        <v>0</v>
      </c>
      <c r="AV138" s="11">
        <f t="shared" si="90"/>
        <v>0</v>
      </c>
      <c r="AW138">
        <f>IF($C138="","",IFERROR(VLOOKUP($C138,Jan!$B:$Z,19,FALSE),0))</f>
        <v>0</v>
      </c>
      <c r="AX138" s="11">
        <f t="shared" si="91"/>
        <v>0</v>
      </c>
      <c r="AY138">
        <f>IF($C138="","",IFERROR(VLOOKUP($C138,Jan!$B:$Z,20,FALSE),0))</f>
        <v>0</v>
      </c>
      <c r="AZ138" s="10">
        <f t="shared" si="92"/>
        <v>0</v>
      </c>
      <c r="BA138" s="6">
        <f>IF($C138="","",IFERROR(VLOOKUP($C138,Feb!$B:$Z,16,FALSE),0))</f>
        <v>0</v>
      </c>
      <c r="BB138">
        <f>IF($C138="","",IFERROR(VLOOKUP($C138,Feb!$B:$Z,17,FALSE),0))</f>
        <v>0</v>
      </c>
      <c r="BC138" s="11">
        <f t="shared" si="93"/>
        <v>0</v>
      </c>
      <c r="BD138">
        <f>IF($C138="","",IFERROR(VLOOKUP($C138,Feb!$B:$Z,19,FALSE),0))</f>
        <v>0</v>
      </c>
      <c r="BE138" s="11">
        <f t="shared" si="94"/>
        <v>0</v>
      </c>
      <c r="BF138">
        <f>IF($C138="","",IFERROR(VLOOKUP($C138,Feb!$B:$Z,20,FALSE),0))</f>
        <v>0</v>
      </c>
      <c r="BG138" s="10">
        <f t="shared" si="95"/>
        <v>0</v>
      </c>
      <c r="BH138" s="6">
        <f>IF($C138="","",IFERROR(VLOOKUP($C138,Mar!$B:$Z,16,FALSE),0))</f>
        <v>0</v>
      </c>
      <c r="BI138">
        <f>IF($C138="","",IFERROR(VLOOKUP($C138,Mar!$B:$Z,17,FALSE),0))</f>
        <v>0</v>
      </c>
      <c r="BJ138" s="11">
        <f t="shared" si="96"/>
        <v>0</v>
      </c>
      <c r="BK138">
        <f>IF($C138="","",IFERROR(VLOOKUP($C138,Mar!$B:$Z,19,FALSE),0))</f>
        <v>0</v>
      </c>
      <c r="BL138" s="11">
        <f t="shared" si="97"/>
        <v>0</v>
      </c>
      <c r="BM138">
        <f>IF($C138="","",IFERROR(VLOOKUP($C138,Mar!$B:$Z,20,FALSE),0))</f>
        <v>0</v>
      </c>
      <c r="BN138" s="10">
        <f t="shared" si="98"/>
        <v>0</v>
      </c>
      <c r="BO138" s="6">
        <f>IF($C138="","",IFERROR(VLOOKUP($C138,'Apr &amp; May'!$B:$Z,16,FALSE),0))</f>
        <v>0</v>
      </c>
      <c r="BP138">
        <f>IF($C138="","",IFERROR(VLOOKUP($C138,'Apr &amp; May'!$B:$Z,17,FALSE),0))</f>
        <v>0</v>
      </c>
      <c r="BQ138" s="11">
        <f t="shared" si="99"/>
        <v>0</v>
      </c>
      <c r="BR138">
        <f>IF($C138="","",IFERROR(VLOOKUP($C138,'Apr &amp; May'!$B:$Z,19,FALSE),0))</f>
        <v>0</v>
      </c>
      <c r="BS138" s="11">
        <f t="shared" si="100"/>
        <v>0</v>
      </c>
      <c r="BT138">
        <f>IF($C138="","",IFERROR(VLOOKUP($C138,'Apr &amp; May'!$B:$Z,20,FALSE),0))</f>
        <v>0</v>
      </c>
      <c r="BU138" s="10">
        <f t="shared" si="101"/>
        <v>0</v>
      </c>
      <c r="BV138" s="6">
        <f>IF($C138="","",IFERROR(VLOOKUP($C138,Jun!$B:$Z,16,FALSE),0))</f>
        <v>0</v>
      </c>
      <c r="BW138">
        <f>IF($C138="","",IFERROR(VLOOKUP($C138,Jun!$B:$Z,17,FALSE),0))</f>
        <v>0</v>
      </c>
      <c r="BX138" s="11">
        <f t="shared" si="102"/>
        <v>0</v>
      </c>
      <c r="BY138">
        <f>IF($C138="","",IFERROR(VLOOKUP($C138,Jun!$B:$Z,19,FALSE),0))</f>
        <v>0</v>
      </c>
      <c r="BZ138" s="11">
        <f t="shared" si="103"/>
        <v>0</v>
      </c>
      <c r="CA138">
        <f>IF($C138="","",IFERROR(VLOOKUP($C138,Jun!$B:$Z,20,FALSE),0))</f>
        <v>0</v>
      </c>
      <c r="CB138" s="10">
        <f t="shared" si="104"/>
        <v>0</v>
      </c>
    </row>
    <row r="139" spans="1:80" x14ac:dyDescent="0.3">
      <c r="A139">
        <v>135</v>
      </c>
      <c r="B139" t="str">
        <f>IF(Namelist!A136="","",UPPER(Namelist!A136))</f>
        <v>JIA MING CHU</v>
      </c>
      <c r="C139" t="str">
        <f>IF(Namelist!B136="","",UPPER(Namelist!B136))</f>
        <v>NUSSTU\E0638849</v>
      </c>
      <c r="D139" s="6">
        <f t="shared" si="71"/>
        <v>0</v>
      </c>
      <c r="E139">
        <f t="shared" si="72"/>
        <v>0</v>
      </c>
      <c r="F139" s="11">
        <f t="shared" si="73"/>
        <v>0</v>
      </c>
      <c r="G139">
        <f t="shared" si="74"/>
        <v>0</v>
      </c>
      <c r="H139" s="11">
        <f t="shared" si="75"/>
        <v>0</v>
      </c>
      <c r="I139">
        <f t="shared" si="76"/>
        <v>0</v>
      </c>
      <c r="J139" s="10">
        <f t="shared" si="77"/>
        <v>0</v>
      </c>
      <c r="K139" s="6">
        <f>IF($C139="","",IFERROR(VLOOKUP($C139,Aug!$B:$Z,16,FALSE),0))</f>
        <v>0</v>
      </c>
      <c r="L139">
        <f>IF($C139="","",IFERROR(VLOOKUP($C139,Aug!$B:$Z,17,FALSE),0))</f>
        <v>0</v>
      </c>
      <c r="M139" s="11">
        <f t="shared" si="78"/>
        <v>0</v>
      </c>
      <c r="N139">
        <f>IF($C139="","",IFERROR(VLOOKUP($C139,Aug!$B:$Z,19,FALSE),0))</f>
        <v>0</v>
      </c>
      <c r="O139" s="11">
        <f t="shared" si="79"/>
        <v>0</v>
      </c>
      <c r="P139">
        <f>IF($C139="","",IFERROR(VLOOKUP($C139,Aug!$B:$Z,20,FALSE),0))</f>
        <v>0</v>
      </c>
      <c r="Q139" s="10">
        <f t="shared" si="80"/>
        <v>0</v>
      </c>
      <c r="R139" s="6">
        <f>IF($C139="","",IFERROR(VLOOKUP($C139,Sep!$B:$Z,16,FALSE),0))</f>
        <v>0</v>
      </c>
      <c r="S139">
        <f>IF($C139="","",IFERROR(VLOOKUP($C139,Sep!$B:$Z,17,FALSE),0))</f>
        <v>0</v>
      </c>
      <c r="T139" s="11">
        <f t="shared" si="81"/>
        <v>0</v>
      </c>
      <c r="U139">
        <f>IF($C139="","",IFERROR(VLOOKUP($C139,Sep!$B:$Z,19,FALSE),0))</f>
        <v>0</v>
      </c>
      <c r="V139" s="11">
        <f t="shared" si="82"/>
        <v>0</v>
      </c>
      <c r="W139">
        <f>IF($C139="","",IFERROR(VLOOKUP($C139,Sep!$B:$Z,20,FALSE),0))</f>
        <v>0</v>
      </c>
      <c r="X139" s="10">
        <f t="shared" si="83"/>
        <v>0</v>
      </c>
      <c r="Y139" s="6">
        <f>IF($C139="","",IFERROR(VLOOKUP($C139,'Oct &amp; Nov'!$B:$Z,16,FALSE),0))</f>
        <v>0</v>
      </c>
      <c r="Z139">
        <f>IF($C139="","",IFERROR(VLOOKUP($C139,'Oct &amp; Nov'!$B:$Z,17,FALSE),0))</f>
        <v>0</v>
      </c>
      <c r="AA139" s="11">
        <f t="shared" si="84"/>
        <v>0</v>
      </c>
      <c r="AB139">
        <f>IF($C139="","",IFERROR(VLOOKUP($C139,'Oct &amp; Nov'!$B:$Z,19,FALSE),0))</f>
        <v>0</v>
      </c>
      <c r="AC139" s="11">
        <f t="shared" si="85"/>
        <v>0</v>
      </c>
      <c r="AD139">
        <f>IF($C139="","",IFERROR(VLOOKUP($C139,'Oct &amp; Nov'!$B:$Z,20,FALSE),0))</f>
        <v>0</v>
      </c>
      <c r="AE139" s="10">
        <f t="shared" si="86"/>
        <v>0</v>
      </c>
      <c r="AJ139" s="11"/>
      <c r="AM139" s="6">
        <f>IF($C139="","",IFERROR(VLOOKUP($C139,Dec!$B:$Z,16,FALSE),0))</f>
        <v>0</v>
      </c>
      <c r="AN139">
        <f>IF($C139="","",IFERROR(VLOOKUP($C139,Dec!$B:$Z,17,FALSE),0))</f>
        <v>0</v>
      </c>
      <c r="AO139" s="11">
        <f t="shared" si="87"/>
        <v>0</v>
      </c>
      <c r="AP139">
        <f>IF($C139="","",IFERROR(VLOOKUP($C139,Dec!$B:$Z,19,FALSE),0))</f>
        <v>0</v>
      </c>
      <c r="AQ139" s="11">
        <f t="shared" si="88"/>
        <v>0</v>
      </c>
      <c r="AR139">
        <f>IF($C139="","",IFERROR(VLOOKUP($C139,Dec!$B:$Z,20,FALSE),0))</f>
        <v>0</v>
      </c>
      <c r="AS139" s="10">
        <f t="shared" si="89"/>
        <v>0</v>
      </c>
      <c r="AT139" s="6">
        <f>IF($C139="","",IFERROR(VLOOKUP($C139,Jan!$B:$Z,16,FALSE),0))</f>
        <v>0</v>
      </c>
      <c r="AU139">
        <f>IF($C139="","",IFERROR(VLOOKUP($C139,Jan!$B:$Z,17,FALSE),0))</f>
        <v>0</v>
      </c>
      <c r="AV139" s="11">
        <f t="shared" si="90"/>
        <v>0</v>
      </c>
      <c r="AW139">
        <f>IF($C139="","",IFERROR(VLOOKUP($C139,Jan!$B:$Z,19,FALSE),0))</f>
        <v>0</v>
      </c>
      <c r="AX139" s="11">
        <f t="shared" si="91"/>
        <v>0</v>
      </c>
      <c r="AY139">
        <f>IF($C139="","",IFERROR(VLOOKUP($C139,Jan!$B:$Z,20,FALSE),0))</f>
        <v>0</v>
      </c>
      <c r="AZ139" s="10">
        <f t="shared" si="92"/>
        <v>0</v>
      </c>
      <c r="BA139" s="6">
        <f>IF($C139="","",IFERROR(VLOOKUP($C139,Feb!$B:$Z,16,FALSE),0))</f>
        <v>0</v>
      </c>
      <c r="BB139">
        <f>IF($C139="","",IFERROR(VLOOKUP($C139,Feb!$B:$Z,17,FALSE),0))</f>
        <v>0</v>
      </c>
      <c r="BC139" s="11">
        <f t="shared" si="93"/>
        <v>0</v>
      </c>
      <c r="BD139">
        <f>IF($C139="","",IFERROR(VLOOKUP($C139,Feb!$B:$Z,19,FALSE),0))</f>
        <v>0</v>
      </c>
      <c r="BE139" s="11">
        <f t="shared" si="94"/>
        <v>0</v>
      </c>
      <c r="BF139">
        <f>IF($C139="","",IFERROR(VLOOKUP($C139,Feb!$B:$Z,20,FALSE),0))</f>
        <v>0</v>
      </c>
      <c r="BG139" s="10">
        <f t="shared" si="95"/>
        <v>0</v>
      </c>
      <c r="BH139" s="6">
        <f>IF($C139="","",IFERROR(VLOOKUP($C139,Mar!$B:$Z,16,FALSE),0))</f>
        <v>0</v>
      </c>
      <c r="BI139">
        <f>IF($C139="","",IFERROR(VLOOKUP($C139,Mar!$B:$Z,17,FALSE),0))</f>
        <v>0</v>
      </c>
      <c r="BJ139" s="11">
        <f t="shared" si="96"/>
        <v>0</v>
      </c>
      <c r="BK139">
        <f>IF($C139="","",IFERROR(VLOOKUP($C139,Mar!$B:$Z,19,FALSE),0))</f>
        <v>0</v>
      </c>
      <c r="BL139" s="11">
        <f t="shared" si="97"/>
        <v>0</v>
      </c>
      <c r="BM139">
        <f>IF($C139="","",IFERROR(VLOOKUP($C139,Mar!$B:$Z,20,FALSE),0))</f>
        <v>0</v>
      </c>
      <c r="BN139" s="10">
        <f t="shared" si="98"/>
        <v>0</v>
      </c>
      <c r="BO139" s="6">
        <f>IF($C139="","",IFERROR(VLOOKUP($C139,'Apr &amp; May'!$B:$Z,16,FALSE),0))</f>
        <v>0</v>
      </c>
      <c r="BP139">
        <f>IF($C139="","",IFERROR(VLOOKUP($C139,'Apr &amp; May'!$B:$Z,17,FALSE),0))</f>
        <v>0</v>
      </c>
      <c r="BQ139" s="11">
        <f t="shared" si="99"/>
        <v>0</v>
      </c>
      <c r="BR139">
        <f>IF($C139="","",IFERROR(VLOOKUP($C139,'Apr &amp; May'!$B:$Z,19,FALSE),0))</f>
        <v>0</v>
      </c>
      <c r="BS139" s="11">
        <f t="shared" si="100"/>
        <v>0</v>
      </c>
      <c r="BT139">
        <f>IF($C139="","",IFERROR(VLOOKUP($C139,'Apr &amp; May'!$B:$Z,20,FALSE),0))</f>
        <v>0</v>
      </c>
      <c r="BU139" s="10">
        <f t="shared" si="101"/>
        <v>0</v>
      </c>
      <c r="BV139" s="6">
        <f>IF($C139="","",IFERROR(VLOOKUP($C139,Jun!$B:$Z,16,FALSE),0))</f>
        <v>0</v>
      </c>
      <c r="BW139">
        <f>IF($C139="","",IFERROR(VLOOKUP($C139,Jun!$B:$Z,17,FALSE),0))</f>
        <v>0</v>
      </c>
      <c r="BX139" s="11">
        <f t="shared" si="102"/>
        <v>0</v>
      </c>
      <c r="BY139">
        <f>IF($C139="","",IFERROR(VLOOKUP($C139,Jun!$B:$Z,19,FALSE),0))</f>
        <v>0</v>
      </c>
      <c r="BZ139" s="11">
        <f t="shared" si="103"/>
        <v>0</v>
      </c>
      <c r="CA139">
        <f>IF($C139="","",IFERROR(VLOOKUP($C139,Jun!$B:$Z,20,FALSE),0))</f>
        <v>0</v>
      </c>
      <c r="CB139" s="10">
        <f t="shared" si="104"/>
        <v>0</v>
      </c>
    </row>
    <row r="140" spans="1:80" x14ac:dyDescent="0.3">
      <c r="A140">
        <v>136</v>
      </c>
      <c r="B140" t="str">
        <f>IF(Namelist!A137="","",UPPER(Namelist!A137))</f>
        <v>JIA WEI CHUNG</v>
      </c>
      <c r="C140" t="str">
        <f>IF(Namelist!B137="","",UPPER(Namelist!B137))</f>
        <v>NUSSTU\E0959711</v>
      </c>
      <c r="D140" s="6">
        <f t="shared" si="71"/>
        <v>8</v>
      </c>
      <c r="E140">
        <f t="shared" si="72"/>
        <v>0</v>
      </c>
      <c r="F140" s="11">
        <f t="shared" si="73"/>
        <v>8</v>
      </c>
      <c r="G140">
        <f t="shared" si="74"/>
        <v>0</v>
      </c>
      <c r="H140" s="11">
        <f t="shared" si="75"/>
        <v>8</v>
      </c>
      <c r="I140">
        <f t="shared" si="76"/>
        <v>9</v>
      </c>
      <c r="J140" s="10">
        <f t="shared" si="77"/>
        <v>17</v>
      </c>
      <c r="K140" s="6">
        <f>IF($C140="","",IFERROR(VLOOKUP($C140,Aug!$B:$Z,16,FALSE),0))</f>
        <v>0</v>
      </c>
      <c r="L140">
        <f>IF($C140="","",IFERROR(VLOOKUP($C140,Aug!$B:$Z,17,FALSE),0))</f>
        <v>0</v>
      </c>
      <c r="M140" s="11">
        <f t="shared" si="78"/>
        <v>0</v>
      </c>
      <c r="N140">
        <f>IF($C140="","",IFERROR(VLOOKUP($C140,Aug!$B:$Z,19,FALSE),0))</f>
        <v>0</v>
      </c>
      <c r="O140" s="11">
        <f t="shared" si="79"/>
        <v>0</v>
      </c>
      <c r="P140">
        <f>IF($C140="","",IFERROR(VLOOKUP($C140,Aug!$B:$Z,20,FALSE),0))</f>
        <v>0</v>
      </c>
      <c r="Q140" s="10">
        <f t="shared" si="80"/>
        <v>0</v>
      </c>
      <c r="R140" s="6">
        <f>IF($C140="","",IFERROR(VLOOKUP($C140,Sep!$B:$Z,16,FALSE),0))</f>
        <v>2</v>
      </c>
      <c r="S140">
        <f>IF($C140="","",IFERROR(VLOOKUP($C140,Sep!$B:$Z,17,FALSE),0))</f>
        <v>0</v>
      </c>
      <c r="T140" s="11">
        <f t="shared" si="81"/>
        <v>2</v>
      </c>
      <c r="U140">
        <f>IF($C140="","",IFERROR(VLOOKUP($C140,Sep!$B:$Z,19,FALSE),0))</f>
        <v>0</v>
      </c>
      <c r="V140" s="11">
        <f t="shared" si="82"/>
        <v>2</v>
      </c>
      <c r="W140">
        <f>IF($C140="","",IFERROR(VLOOKUP($C140,Sep!$B:$Z,20,FALSE),0))</f>
        <v>1</v>
      </c>
      <c r="X140" s="10">
        <f t="shared" si="83"/>
        <v>3</v>
      </c>
      <c r="Y140" s="6">
        <f>IF($C140="","",IFERROR(VLOOKUP($C140,'Oct &amp; Nov'!$B:$Z,16,FALSE),0))</f>
        <v>2</v>
      </c>
      <c r="Z140">
        <f>IF($C140="","",IFERROR(VLOOKUP($C140,'Oct &amp; Nov'!$B:$Z,17,FALSE),0))</f>
        <v>0</v>
      </c>
      <c r="AA140" s="11">
        <f t="shared" si="84"/>
        <v>2</v>
      </c>
      <c r="AB140">
        <f>IF($C140="","",IFERROR(VLOOKUP($C140,'Oct &amp; Nov'!$B:$Z,19,FALSE),0))</f>
        <v>0</v>
      </c>
      <c r="AC140" s="11">
        <f t="shared" si="85"/>
        <v>2</v>
      </c>
      <c r="AD140">
        <f>IF($C140="","",IFERROR(VLOOKUP($C140,'Oct &amp; Nov'!$B:$Z,20,FALSE),0))</f>
        <v>0</v>
      </c>
      <c r="AE140" s="10">
        <f t="shared" si="86"/>
        <v>2</v>
      </c>
      <c r="AJ140" s="11"/>
      <c r="AM140" s="6">
        <f>IF($C140="","",IFERROR(VLOOKUP($C140,Dec!$B:$Z,16,FALSE),0))</f>
        <v>3</v>
      </c>
      <c r="AN140">
        <f>IF($C140="","",IFERROR(VLOOKUP($C140,Dec!$B:$Z,17,FALSE),0))</f>
        <v>0</v>
      </c>
      <c r="AO140" s="11">
        <f t="shared" si="87"/>
        <v>3</v>
      </c>
      <c r="AP140">
        <f>IF($C140="","",IFERROR(VLOOKUP($C140,Dec!$B:$Z,19,FALSE),0))</f>
        <v>0</v>
      </c>
      <c r="AQ140" s="11">
        <f t="shared" si="88"/>
        <v>3</v>
      </c>
      <c r="AR140">
        <f>IF($C140="","",IFERROR(VLOOKUP($C140,Dec!$B:$Z,20,FALSE),0))</f>
        <v>0</v>
      </c>
      <c r="AS140" s="10">
        <f t="shared" si="89"/>
        <v>3</v>
      </c>
      <c r="AT140" s="6">
        <f>IF($C140="","",IFERROR(VLOOKUP($C140,Jan!$B:$Z,16,FALSE),0))</f>
        <v>0</v>
      </c>
      <c r="AU140">
        <f>IF($C140="","",IFERROR(VLOOKUP($C140,Jan!$B:$Z,17,FALSE),0))</f>
        <v>0</v>
      </c>
      <c r="AV140" s="11">
        <f t="shared" si="90"/>
        <v>0</v>
      </c>
      <c r="AW140">
        <f>IF($C140="","",IFERROR(VLOOKUP($C140,Jan!$B:$Z,19,FALSE),0))</f>
        <v>0</v>
      </c>
      <c r="AX140" s="11">
        <f t="shared" si="91"/>
        <v>0</v>
      </c>
      <c r="AY140">
        <f>IF($C140="","",IFERROR(VLOOKUP($C140,Jan!$B:$Z,20,FALSE),0))</f>
        <v>2</v>
      </c>
      <c r="AZ140" s="10">
        <f t="shared" si="92"/>
        <v>2</v>
      </c>
      <c r="BA140" s="6">
        <f>IF($C140="","",IFERROR(VLOOKUP($C140,Feb!$B:$Z,16,FALSE),0))</f>
        <v>1</v>
      </c>
      <c r="BB140">
        <f>IF($C140="","",IFERROR(VLOOKUP($C140,Feb!$B:$Z,17,FALSE),0))</f>
        <v>0</v>
      </c>
      <c r="BC140" s="11">
        <f t="shared" si="93"/>
        <v>1</v>
      </c>
      <c r="BD140">
        <f>IF($C140="","",IFERROR(VLOOKUP($C140,Feb!$B:$Z,19,FALSE),0))</f>
        <v>0</v>
      </c>
      <c r="BE140" s="11">
        <f t="shared" si="94"/>
        <v>1</v>
      </c>
      <c r="BF140">
        <f>IF($C140="","",IFERROR(VLOOKUP($C140,Feb!$B:$Z,20,FALSE),0))</f>
        <v>1</v>
      </c>
      <c r="BG140" s="10">
        <f t="shared" si="95"/>
        <v>2</v>
      </c>
      <c r="BH140" s="6">
        <f>IF($C140="","",IFERROR(VLOOKUP($C140,Mar!$B:$Z,16,FALSE),0))</f>
        <v>0</v>
      </c>
      <c r="BI140">
        <f>IF($C140="","",IFERROR(VLOOKUP($C140,Mar!$B:$Z,17,FALSE),0))</f>
        <v>0</v>
      </c>
      <c r="BJ140" s="11">
        <f t="shared" si="96"/>
        <v>0</v>
      </c>
      <c r="BK140">
        <f>IF($C140="","",IFERROR(VLOOKUP($C140,Mar!$B:$Z,19,FALSE),0))</f>
        <v>0</v>
      </c>
      <c r="BL140" s="11">
        <f t="shared" si="97"/>
        <v>0</v>
      </c>
      <c r="BM140">
        <f>IF($C140="","",IFERROR(VLOOKUP($C140,Mar!$B:$Z,20,FALSE),0))</f>
        <v>2</v>
      </c>
      <c r="BN140" s="10">
        <f t="shared" si="98"/>
        <v>2</v>
      </c>
      <c r="BO140" s="6">
        <f>IF($C140="","",IFERROR(VLOOKUP($C140,'Apr &amp; May'!$B:$Z,16,FALSE),0))</f>
        <v>0</v>
      </c>
      <c r="BP140">
        <f>IF($C140="","",IFERROR(VLOOKUP($C140,'Apr &amp; May'!$B:$Z,17,FALSE),0))</f>
        <v>0</v>
      </c>
      <c r="BQ140" s="11">
        <f t="shared" si="99"/>
        <v>0</v>
      </c>
      <c r="BR140">
        <f>IF($C140="","",IFERROR(VLOOKUP($C140,'Apr &amp; May'!$B:$Z,19,FALSE),0))</f>
        <v>0</v>
      </c>
      <c r="BS140" s="11">
        <f t="shared" si="100"/>
        <v>0</v>
      </c>
      <c r="BT140">
        <f>IF($C140="","",IFERROR(VLOOKUP($C140,'Apr &amp; May'!$B:$Z,20,FALSE),0))</f>
        <v>3</v>
      </c>
      <c r="BU140" s="10">
        <f t="shared" si="101"/>
        <v>3</v>
      </c>
      <c r="BV140" s="6">
        <f>IF($C140="","",IFERROR(VLOOKUP($C140,Jun!$B:$Z,16,FALSE),0))</f>
        <v>0</v>
      </c>
      <c r="BW140">
        <f>IF($C140="","",IFERROR(VLOOKUP($C140,Jun!$B:$Z,17,FALSE),0))</f>
        <v>0</v>
      </c>
      <c r="BX140" s="11">
        <f t="shared" si="102"/>
        <v>0</v>
      </c>
      <c r="BY140">
        <f>IF($C140="","",IFERROR(VLOOKUP($C140,Jun!$B:$Z,19,FALSE),0))</f>
        <v>0</v>
      </c>
      <c r="BZ140" s="11">
        <f t="shared" si="103"/>
        <v>0</v>
      </c>
      <c r="CA140">
        <f>IF($C140="","",IFERROR(VLOOKUP($C140,Jun!$B:$Z,20,FALSE),0))</f>
        <v>0</v>
      </c>
      <c r="CB140" s="10">
        <f t="shared" si="104"/>
        <v>0</v>
      </c>
    </row>
    <row r="141" spans="1:80" x14ac:dyDescent="0.3">
      <c r="A141">
        <v>137</v>
      </c>
      <c r="B141" t="str">
        <f>IF(Namelist!A138="","",UPPER(Namelist!A138))</f>
        <v>JIA YUE MOON NG</v>
      </c>
      <c r="C141" t="str">
        <f>IF(Namelist!B138="","",UPPER(Namelist!B138))</f>
        <v>NUSSTU\E0857385</v>
      </c>
      <c r="D141" s="6">
        <f t="shared" si="71"/>
        <v>0</v>
      </c>
      <c r="E141">
        <f t="shared" si="72"/>
        <v>0</v>
      </c>
      <c r="F141" s="11">
        <f t="shared" si="73"/>
        <v>0</v>
      </c>
      <c r="G141">
        <f t="shared" si="74"/>
        <v>0</v>
      </c>
      <c r="H141" s="11">
        <f t="shared" si="75"/>
        <v>0</v>
      </c>
      <c r="I141">
        <f t="shared" si="76"/>
        <v>2</v>
      </c>
      <c r="J141" s="10">
        <f t="shared" si="77"/>
        <v>2</v>
      </c>
      <c r="K141" s="6">
        <f>IF($C141="","",IFERROR(VLOOKUP($C141,Aug!$B:$Z,16,FALSE),0))</f>
        <v>0</v>
      </c>
      <c r="L141">
        <f>IF($C141="","",IFERROR(VLOOKUP($C141,Aug!$B:$Z,17,FALSE),0))</f>
        <v>0</v>
      </c>
      <c r="M141" s="11">
        <f t="shared" si="78"/>
        <v>0</v>
      </c>
      <c r="N141">
        <f>IF($C141="","",IFERROR(VLOOKUP($C141,Aug!$B:$Z,19,FALSE),0))</f>
        <v>0</v>
      </c>
      <c r="O141" s="11">
        <f t="shared" si="79"/>
        <v>0</v>
      </c>
      <c r="P141">
        <f>IF($C141="","",IFERROR(VLOOKUP($C141,Aug!$B:$Z,20,FALSE),0))</f>
        <v>0</v>
      </c>
      <c r="Q141" s="10">
        <f t="shared" si="80"/>
        <v>0</v>
      </c>
      <c r="R141" s="6">
        <f>IF($C141="","",IFERROR(VLOOKUP($C141,Sep!$B:$Z,16,FALSE),0))</f>
        <v>0</v>
      </c>
      <c r="S141">
        <f>IF($C141="","",IFERROR(VLOOKUP($C141,Sep!$B:$Z,17,FALSE),0))</f>
        <v>0</v>
      </c>
      <c r="T141" s="11">
        <f t="shared" si="81"/>
        <v>0</v>
      </c>
      <c r="U141">
        <f>IF($C141="","",IFERROR(VLOOKUP($C141,Sep!$B:$Z,19,FALSE),0))</f>
        <v>0</v>
      </c>
      <c r="V141" s="11">
        <f t="shared" si="82"/>
        <v>0</v>
      </c>
      <c r="W141">
        <f>IF($C141="","",IFERROR(VLOOKUP($C141,Sep!$B:$Z,20,FALSE),0))</f>
        <v>0</v>
      </c>
      <c r="X141" s="10">
        <f t="shared" si="83"/>
        <v>0</v>
      </c>
      <c r="Y141" s="6">
        <f>IF($C141="","",IFERROR(VLOOKUP($C141,'Oct &amp; Nov'!$B:$Z,16,FALSE),0))</f>
        <v>0</v>
      </c>
      <c r="Z141">
        <f>IF($C141="","",IFERROR(VLOOKUP($C141,'Oct &amp; Nov'!$B:$Z,17,FALSE),0))</f>
        <v>0</v>
      </c>
      <c r="AA141" s="11">
        <f t="shared" si="84"/>
        <v>0</v>
      </c>
      <c r="AB141">
        <f>IF($C141="","",IFERROR(VLOOKUP($C141,'Oct &amp; Nov'!$B:$Z,19,FALSE),0))</f>
        <v>0</v>
      </c>
      <c r="AC141" s="11">
        <f t="shared" si="85"/>
        <v>0</v>
      </c>
      <c r="AD141">
        <f>IF($C141="","",IFERROR(VLOOKUP($C141,'Oct &amp; Nov'!$B:$Z,20,FALSE),0))</f>
        <v>0</v>
      </c>
      <c r="AE141" s="10">
        <f t="shared" si="86"/>
        <v>0</v>
      </c>
      <c r="AJ141" s="11"/>
      <c r="AM141" s="6">
        <f>IF($C141="","",IFERROR(VLOOKUP($C141,Dec!$B:$Z,16,FALSE),0))</f>
        <v>0</v>
      </c>
      <c r="AN141">
        <f>IF($C141="","",IFERROR(VLOOKUP($C141,Dec!$B:$Z,17,FALSE),0))</f>
        <v>0</v>
      </c>
      <c r="AO141" s="11">
        <f t="shared" si="87"/>
        <v>0</v>
      </c>
      <c r="AP141">
        <f>IF($C141="","",IFERROR(VLOOKUP($C141,Dec!$B:$Z,19,FALSE),0))</f>
        <v>0</v>
      </c>
      <c r="AQ141" s="11">
        <f t="shared" si="88"/>
        <v>0</v>
      </c>
      <c r="AR141">
        <f>IF($C141="","",IFERROR(VLOOKUP($C141,Dec!$B:$Z,20,FALSE),0))</f>
        <v>0</v>
      </c>
      <c r="AS141" s="10">
        <f t="shared" si="89"/>
        <v>0</v>
      </c>
      <c r="AT141" s="6">
        <f>IF($C141="","",IFERROR(VLOOKUP($C141,Jan!$B:$Z,16,FALSE),0))</f>
        <v>0</v>
      </c>
      <c r="AU141">
        <f>IF($C141="","",IFERROR(VLOOKUP($C141,Jan!$B:$Z,17,FALSE),0))</f>
        <v>0</v>
      </c>
      <c r="AV141" s="11">
        <f t="shared" si="90"/>
        <v>0</v>
      </c>
      <c r="AW141">
        <f>IF($C141="","",IFERROR(VLOOKUP($C141,Jan!$B:$Z,19,FALSE),0))</f>
        <v>0</v>
      </c>
      <c r="AX141" s="11">
        <f t="shared" si="91"/>
        <v>0</v>
      </c>
      <c r="AY141">
        <f>IF($C141="","",IFERROR(VLOOKUP($C141,Jan!$B:$Z,20,FALSE),0))</f>
        <v>0</v>
      </c>
      <c r="AZ141" s="10">
        <f t="shared" si="92"/>
        <v>0</v>
      </c>
      <c r="BA141" s="6">
        <f>IF($C141="","",IFERROR(VLOOKUP($C141,Feb!$B:$Z,16,FALSE),0))</f>
        <v>0</v>
      </c>
      <c r="BB141">
        <f>IF($C141="","",IFERROR(VLOOKUP($C141,Feb!$B:$Z,17,FALSE),0))</f>
        <v>0</v>
      </c>
      <c r="BC141" s="11">
        <f t="shared" si="93"/>
        <v>0</v>
      </c>
      <c r="BD141">
        <f>IF($C141="","",IFERROR(VLOOKUP($C141,Feb!$B:$Z,19,FALSE),0))</f>
        <v>0</v>
      </c>
      <c r="BE141" s="11">
        <f t="shared" si="94"/>
        <v>0</v>
      </c>
      <c r="BF141">
        <f>IF($C141="","",IFERROR(VLOOKUP($C141,Feb!$B:$Z,20,FALSE),0))</f>
        <v>0</v>
      </c>
      <c r="BG141" s="10">
        <f t="shared" si="95"/>
        <v>0</v>
      </c>
      <c r="BH141" s="6">
        <f>IF($C141="","",IFERROR(VLOOKUP($C141,Mar!$B:$Z,16,FALSE),0))</f>
        <v>0</v>
      </c>
      <c r="BI141">
        <f>IF($C141="","",IFERROR(VLOOKUP($C141,Mar!$B:$Z,17,FALSE),0))</f>
        <v>0</v>
      </c>
      <c r="BJ141" s="11">
        <f t="shared" si="96"/>
        <v>0</v>
      </c>
      <c r="BK141">
        <f>IF($C141="","",IFERROR(VLOOKUP($C141,Mar!$B:$Z,19,FALSE),0))</f>
        <v>0</v>
      </c>
      <c r="BL141" s="11">
        <f t="shared" si="97"/>
        <v>0</v>
      </c>
      <c r="BM141">
        <f>IF($C141="","",IFERROR(VLOOKUP($C141,Mar!$B:$Z,20,FALSE),0))</f>
        <v>2</v>
      </c>
      <c r="BN141" s="10">
        <f t="shared" si="98"/>
        <v>2</v>
      </c>
      <c r="BO141" s="6">
        <f>IF($C141="","",IFERROR(VLOOKUP($C141,'Apr &amp; May'!$B:$Z,16,FALSE),0))</f>
        <v>0</v>
      </c>
      <c r="BP141">
        <f>IF($C141="","",IFERROR(VLOOKUP($C141,'Apr &amp; May'!$B:$Z,17,FALSE),0))</f>
        <v>0</v>
      </c>
      <c r="BQ141" s="11">
        <f t="shared" si="99"/>
        <v>0</v>
      </c>
      <c r="BR141">
        <f>IF($C141="","",IFERROR(VLOOKUP($C141,'Apr &amp; May'!$B:$Z,19,FALSE),0))</f>
        <v>0</v>
      </c>
      <c r="BS141" s="11">
        <f t="shared" si="100"/>
        <v>0</v>
      </c>
      <c r="BT141">
        <f>IF($C141="","",IFERROR(VLOOKUP($C141,'Apr &amp; May'!$B:$Z,20,FALSE),0))</f>
        <v>0</v>
      </c>
      <c r="BU141" s="10">
        <f t="shared" si="101"/>
        <v>0</v>
      </c>
      <c r="BV141" s="6">
        <f>IF($C141="","",IFERROR(VLOOKUP($C141,Jun!$B:$Z,16,FALSE),0))</f>
        <v>0</v>
      </c>
      <c r="BW141">
        <f>IF($C141="","",IFERROR(VLOOKUP($C141,Jun!$B:$Z,17,FALSE),0))</f>
        <v>0</v>
      </c>
      <c r="BX141" s="11">
        <f t="shared" si="102"/>
        <v>0</v>
      </c>
      <c r="BY141">
        <f>IF($C141="","",IFERROR(VLOOKUP($C141,Jun!$B:$Z,19,FALSE),0))</f>
        <v>0</v>
      </c>
      <c r="BZ141" s="11">
        <f t="shared" si="103"/>
        <v>0</v>
      </c>
      <c r="CA141">
        <f>IF($C141="","",IFERROR(VLOOKUP($C141,Jun!$B:$Z,20,FALSE),0))</f>
        <v>0</v>
      </c>
      <c r="CB141" s="10">
        <f t="shared" si="104"/>
        <v>0</v>
      </c>
    </row>
    <row r="142" spans="1:80" x14ac:dyDescent="0.3">
      <c r="A142">
        <v>138</v>
      </c>
      <c r="B142" t="str">
        <f>IF(Namelist!A139="","",UPPER(Namelist!A139))</f>
        <v>JIEYI GAN</v>
      </c>
      <c r="C142" t="str">
        <f>IF(Namelist!B139="","",UPPER(Namelist!B139))</f>
        <v>NUSSTU\E0968126</v>
      </c>
      <c r="D142" s="6">
        <f t="shared" si="71"/>
        <v>1</v>
      </c>
      <c r="E142">
        <f t="shared" si="72"/>
        <v>0</v>
      </c>
      <c r="F142" s="11">
        <f t="shared" si="73"/>
        <v>1</v>
      </c>
      <c r="G142">
        <f t="shared" si="74"/>
        <v>0</v>
      </c>
      <c r="H142" s="11">
        <f t="shared" si="75"/>
        <v>1</v>
      </c>
      <c r="I142">
        <f t="shared" si="76"/>
        <v>0</v>
      </c>
      <c r="J142" s="10">
        <f t="shared" si="77"/>
        <v>1</v>
      </c>
      <c r="K142" s="6">
        <f>IF($C142="","",IFERROR(VLOOKUP($C142,Aug!$B:$Z,16,FALSE),0))</f>
        <v>0</v>
      </c>
      <c r="L142">
        <f>IF($C142="","",IFERROR(VLOOKUP($C142,Aug!$B:$Z,17,FALSE),0))</f>
        <v>0</v>
      </c>
      <c r="M142" s="11">
        <f t="shared" si="78"/>
        <v>0</v>
      </c>
      <c r="N142">
        <f>IF($C142="","",IFERROR(VLOOKUP($C142,Aug!$B:$Z,19,FALSE),0))</f>
        <v>0</v>
      </c>
      <c r="O142" s="11">
        <f t="shared" si="79"/>
        <v>0</v>
      </c>
      <c r="P142">
        <f>IF($C142="","",IFERROR(VLOOKUP($C142,Aug!$B:$Z,20,FALSE),0))</f>
        <v>0</v>
      </c>
      <c r="Q142" s="10">
        <f t="shared" si="80"/>
        <v>0</v>
      </c>
      <c r="R142" s="6">
        <f>IF($C142="","",IFERROR(VLOOKUP($C142,Sep!$B:$Z,16,FALSE),0))</f>
        <v>0</v>
      </c>
      <c r="S142">
        <f>IF($C142="","",IFERROR(VLOOKUP($C142,Sep!$B:$Z,17,FALSE),0))</f>
        <v>0</v>
      </c>
      <c r="T142" s="11">
        <f t="shared" si="81"/>
        <v>0</v>
      </c>
      <c r="U142">
        <f>IF($C142="","",IFERROR(VLOOKUP($C142,Sep!$B:$Z,19,FALSE),0))</f>
        <v>0</v>
      </c>
      <c r="V142" s="11">
        <f t="shared" si="82"/>
        <v>0</v>
      </c>
      <c r="W142">
        <f>IF($C142="","",IFERROR(VLOOKUP($C142,Sep!$B:$Z,20,FALSE),0))</f>
        <v>0</v>
      </c>
      <c r="X142" s="10">
        <f t="shared" si="83"/>
        <v>0</v>
      </c>
      <c r="Y142" s="6">
        <f>IF($C142="","",IFERROR(VLOOKUP($C142,'Oct &amp; Nov'!$B:$Z,16,FALSE),0))</f>
        <v>0</v>
      </c>
      <c r="Z142">
        <f>IF($C142="","",IFERROR(VLOOKUP($C142,'Oct &amp; Nov'!$B:$Z,17,FALSE),0))</f>
        <v>0</v>
      </c>
      <c r="AA142" s="11">
        <f t="shared" si="84"/>
        <v>0</v>
      </c>
      <c r="AB142">
        <f>IF($C142="","",IFERROR(VLOOKUP($C142,'Oct &amp; Nov'!$B:$Z,19,FALSE),0))</f>
        <v>0</v>
      </c>
      <c r="AC142" s="11">
        <f t="shared" si="85"/>
        <v>0</v>
      </c>
      <c r="AD142">
        <f>IF($C142="","",IFERROR(VLOOKUP($C142,'Oct &amp; Nov'!$B:$Z,20,FALSE),0))</f>
        <v>0</v>
      </c>
      <c r="AE142" s="10">
        <f t="shared" si="86"/>
        <v>0</v>
      </c>
      <c r="AJ142" s="11"/>
      <c r="AM142" s="6">
        <f>IF($C142="","",IFERROR(VLOOKUP($C142,Dec!$B:$Z,16,FALSE),0))</f>
        <v>1</v>
      </c>
      <c r="AN142">
        <f>IF($C142="","",IFERROR(VLOOKUP($C142,Dec!$B:$Z,17,FALSE),0))</f>
        <v>0</v>
      </c>
      <c r="AO142" s="11">
        <f t="shared" si="87"/>
        <v>1</v>
      </c>
      <c r="AP142">
        <f>IF($C142="","",IFERROR(VLOOKUP($C142,Dec!$B:$Z,19,FALSE),0))</f>
        <v>0</v>
      </c>
      <c r="AQ142" s="11">
        <f t="shared" si="88"/>
        <v>1</v>
      </c>
      <c r="AR142">
        <f>IF($C142="","",IFERROR(VLOOKUP($C142,Dec!$B:$Z,20,FALSE),0))</f>
        <v>0</v>
      </c>
      <c r="AS142" s="10">
        <f t="shared" si="89"/>
        <v>1</v>
      </c>
      <c r="AT142" s="6">
        <f>IF($C142="","",IFERROR(VLOOKUP($C142,Jan!$B:$Z,16,FALSE),0))</f>
        <v>0</v>
      </c>
      <c r="AU142">
        <f>IF($C142="","",IFERROR(VLOOKUP($C142,Jan!$B:$Z,17,FALSE),0))</f>
        <v>0</v>
      </c>
      <c r="AV142" s="11">
        <f t="shared" si="90"/>
        <v>0</v>
      </c>
      <c r="AW142">
        <f>IF($C142="","",IFERROR(VLOOKUP($C142,Jan!$B:$Z,19,FALSE),0))</f>
        <v>0</v>
      </c>
      <c r="AX142" s="11">
        <f t="shared" si="91"/>
        <v>0</v>
      </c>
      <c r="AY142">
        <f>IF($C142="","",IFERROR(VLOOKUP($C142,Jan!$B:$Z,20,FALSE),0))</f>
        <v>0</v>
      </c>
      <c r="AZ142" s="10">
        <f t="shared" si="92"/>
        <v>0</v>
      </c>
      <c r="BA142" s="6">
        <f>IF($C142="","",IFERROR(VLOOKUP($C142,Feb!$B:$Z,16,FALSE),0))</f>
        <v>0</v>
      </c>
      <c r="BB142">
        <f>IF($C142="","",IFERROR(VLOOKUP($C142,Feb!$B:$Z,17,FALSE),0))</f>
        <v>0</v>
      </c>
      <c r="BC142" s="11">
        <f t="shared" si="93"/>
        <v>0</v>
      </c>
      <c r="BD142">
        <f>IF($C142="","",IFERROR(VLOOKUP($C142,Feb!$B:$Z,19,FALSE),0))</f>
        <v>0</v>
      </c>
      <c r="BE142" s="11">
        <f t="shared" si="94"/>
        <v>0</v>
      </c>
      <c r="BF142">
        <f>IF($C142="","",IFERROR(VLOOKUP($C142,Feb!$B:$Z,20,FALSE),0))</f>
        <v>0</v>
      </c>
      <c r="BG142" s="10">
        <f t="shared" si="95"/>
        <v>0</v>
      </c>
      <c r="BH142" s="6">
        <f>IF($C142="","",IFERROR(VLOOKUP($C142,Mar!$B:$Z,16,FALSE),0))</f>
        <v>0</v>
      </c>
      <c r="BI142">
        <f>IF($C142="","",IFERROR(VLOOKUP($C142,Mar!$B:$Z,17,FALSE),0))</f>
        <v>0</v>
      </c>
      <c r="BJ142" s="11">
        <f t="shared" si="96"/>
        <v>0</v>
      </c>
      <c r="BK142">
        <f>IF($C142="","",IFERROR(VLOOKUP($C142,Mar!$B:$Z,19,FALSE),0))</f>
        <v>0</v>
      </c>
      <c r="BL142" s="11">
        <f t="shared" si="97"/>
        <v>0</v>
      </c>
      <c r="BM142">
        <f>IF($C142="","",IFERROR(VLOOKUP($C142,Mar!$B:$Z,20,FALSE),0))</f>
        <v>0</v>
      </c>
      <c r="BN142" s="10">
        <f t="shared" si="98"/>
        <v>0</v>
      </c>
      <c r="BO142" s="6">
        <f>IF($C142="","",IFERROR(VLOOKUP($C142,'Apr &amp; May'!$B:$Z,16,FALSE),0))</f>
        <v>0</v>
      </c>
      <c r="BP142">
        <f>IF($C142="","",IFERROR(VLOOKUP($C142,'Apr &amp; May'!$B:$Z,17,FALSE),0))</f>
        <v>0</v>
      </c>
      <c r="BQ142" s="11">
        <f t="shared" si="99"/>
        <v>0</v>
      </c>
      <c r="BR142">
        <f>IF($C142="","",IFERROR(VLOOKUP($C142,'Apr &amp; May'!$B:$Z,19,FALSE),0))</f>
        <v>0</v>
      </c>
      <c r="BS142" s="11">
        <f t="shared" si="100"/>
        <v>0</v>
      </c>
      <c r="BT142">
        <f>IF($C142="","",IFERROR(VLOOKUP($C142,'Apr &amp; May'!$B:$Z,20,FALSE),0))</f>
        <v>0</v>
      </c>
      <c r="BU142" s="10">
        <f t="shared" si="101"/>
        <v>0</v>
      </c>
      <c r="BV142" s="6">
        <f>IF($C142="","",IFERROR(VLOOKUP($C142,Jun!$B:$Z,16,FALSE),0))</f>
        <v>0</v>
      </c>
      <c r="BW142">
        <f>IF($C142="","",IFERROR(VLOOKUP($C142,Jun!$B:$Z,17,FALSE),0))</f>
        <v>0</v>
      </c>
      <c r="BX142" s="11">
        <f t="shared" si="102"/>
        <v>0</v>
      </c>
      <c r="BY142">
        <f>IF($C142="","",IFERROR(VLOOKUP($C142,Jun!$B:$Z,19,FALSE),0))</f>
        <v>0</v>
      </c>
      <c r="BZ142" s="11">
        <f t="shared" si="103"/>
        <v>0</v>
      </c>
      <c r="CA142">
        <f>IF($C142="","",IFERROR(VLOOKUP($C142,Jun!$B:$Z,20,FALSE),0))</f>
        <v>0</v>
      </c>
      <c r="CB142" s="10">
        <f t="shared" si="104"/>
        <v>0</v>
      </c>
    </row>
    <row r="143" spans="1:80" x14ac:dyDescent="0.3">
      <c r="A143">
        <v>139</v>
      </c>
      <c r="B143" t="str">
        <f>IF(Namelist!A140="","",UPPER(Namelist!A140))</f>
        <v>JIM VINCENT ENGAY</v>
      </c>
      <c r="C143" t="str">
        <f>IF(Namelist!B140="","",UPPER(Namelist!B140))</f>
        <v>NUSSTU\E0425954</v>
      </c>
      <c r="D143" s="6">
        <f t="shared" si="71"/>
        <v>8</v>
      </c>
      <c r="E143">
        <f t="shared" si="72"/>
        <v>4</v>
      </c>
      <c r="F143" s="11">
        <f t="shared" si="73"/>
        <v>12</v>
      </c>
      <c r="G143">
        <f t="shared" si="74"/>
        <v>1</v>
      </c>
      <c r="H143" s="11">
        <f t="shared" si="75"/>
        <v>13</v>
      </c>
      <c r="I143">
        <f t="shared" si="76"/>
        <v>5</v>
      </c>
      <c r="J143" s="10">
        <f t="shared" si="77"/>
        <v>18</v>
      </c>
      <c r="K143" s="6">
        <f>IF($C143="","",IFERROR(VLOOKUP($C143,Aug!$B:$Z,16,FALSE),0))</f>
        <v>0</v>
      </c>
      <c r="L143">
        <f>IF($C143="","",IFERROR(VLOOKUP($C143,Aug!$B:$Z,17,FALSE),0))</f>
        <v>1</v>
      </c>
      <c r="M143" s="11">
        <f t="shared" si="78"/>
        <v>1</v>
      </c>
      <c r="N143">
        <f>IF($C143="","",IFERROR(VLOOKUP($C143,Aug!$B:$Z,19,FALSE),0))</f>
        <v>0</v>
      </c>
      <c r="O143" s="11">
        <f t="shared" si="79"/>
        <v>1</v>
      </c>
      <c r="P143">
        <f>IF($C143="","",IFERROR(VLOOKUP($C143,Aug!$B:$Z,20,FALSE),0))</f>
        <v>0</v>
      </c>
      <c r="Q143" s="10">
        <f t="shared" si="80"/>
        <v>1</v>
      </c>
      <c r="R143" s="6">
        <f>IF($C143="","",IFERROR(VLOOKUP($C143,Sep!$B:$Z,16,FALSE),0))</f>
        <v>0</v>
      </c>
      <c r="S143">
        <f>IF($C143="","",IFERROR(VLOOKUP($C143,Sep!$B:$Z,17,FALSE),0))</f>
        <v>2</v>
      </c>
      <c r="T143" s="11">
        <f t="shared" si="81"/>
        <v>2</v>
      </c>
      <c r="U143">
        <f>IF($C143="","",IFERROR(VLOOKUP($C143,Sep!$B:$Z,19,FALSE),0))</f>
        <v>0</v>
      </c>
      <c r="V143" s="11">
        <f t="shared" si="82"/>
        <v>2</v>
      </c>
      <c r="W143">
        <f>IF($C143="","",IFERROR(VLOOKUP($C143,Sep!$B:$Z,20,FALSE),0))</f>
        <v>0</v>
      </c>
      <c r="X143" s="10">
        <f t="shared" si="83"/>
        <v>2</v>
      </c>
      <c r="Y143" s="6">
        <f>IF($C143="","",IFERROR(VLOOKUP($C143,'Oct &amp; Nov'!$B:$Z,16,FALSE),0))</f>
        <v>0</v>
      </c>
      <c r="Z143">
        <f>IF($C143="","",IFERROR(VLOOKUP($C143,'Oct &amp; Nov'!$B:$Z,17,FALSE),0))</f>
        <v>0</v>
      </c>
      <c r="AA143" s="11">
        <f t="shared" si="84"/>
        <v>0</v>
      </c>
      <c r="AB143">
        <f>IF($C143="","",IFERROR(VLOOKUP($C143,'Oct &amp; Nov'!$B:$Z,19,FALSE),0))</f>
        <v>0</v>
      </c>
      <c r="AC143" s="11">
        <f t="shared" si="85"/>
        <v>0</v>
      </c>
      <c r="AD143">
        <f>IF($C143="","",IFERROR(VLOOKUP($C143,'Oct &amp; Nov'!$B:$Z,20,FALSE),0))</f>
        <v>0</v>
      </c>
      <c r="AE143" s="10">
        <f t="shared" si="86"/>
        <v>0</v>
      </c>
      <c r="AJ143" s="11"/>
      <c r="AM143" s="6">
        <f>IF($C143="","",IFERROR(VLOOKUP($C143,Dec!$B:$Z,16,FALSE),0))</f>
        <v>1</v>
      </c>
      <c r="AN143">
        <f>IF($C143="","",IFERROR(VLOOKUP($C143,Dec!$B:$Z,17,FALSE),0))</f>
        <v>1</v>
      </c>
      <c r="AO143" s="11">
        <f t="shared" si="87"/>
        <v>2</v>
      </c>
      <c r="AP143">
        <f>IF($C143="","",IFERROR(VLOOKUP($C143,Dec!$B:$Z,19,FALSE),0))</f>
        <v>0</v>
      </c>
      <c r="AQ143" s="11">
        <f t="shared" si="88"/>
        <v>2</v>
      </c>
      <c r="AR143">
        <f>IF($C143="","",IFERROR(VLOOKUP($C143,Dec!$B:$Z,20,FALSE),0))</f>
        <v>1</v>
      </c>
      <c r="AS143" s="10">
        <f t="shared" si="89"/>
        <v>3</v>
      </c>
      <c r="AT143" s="6">
        <f>IF($C143="","",IFERROR(VLOOKUP($C143,Jan!$B:$Z,16,FALSE),0))</f>
        <v>2</v>
      </c>
      <c r="AU143">
        <f>IF($C143="","",IFERROR(VLOOKUP($C143,Jan!$B:$Z,17,FALSE),0))</f>
        <v>0</v>
      </c>
      <c r="AV143" s="11">
        <f t="shared" si="90"/>
        <v>2</v>
      </c>
      <c r="AW143">
        <f>IF($C143="","",IFERROR(VLOOKUP($C143,Jan!$B:$Z,19,FALSE),0))</f>
        <v>0</v>
      </c>
      <c r="AX143" s="11">
        <f t="shared" si="91"/>
        <v>2</v>
      </c>
      <c r="AY143">
        <f>IF($C143="","",IFERROR(VLOOKUP($C143,Jan!$B:$Z,20,FALSE),0))</f>
        <v>1</v>
      </c>
      <c r="AZ143" s="10">
        <f t="shared" si="92"/>
        <v>3</v>
      </c>
      <c r="BA143" s="6">
        <f>IF($C143="","",IFERROR(VLOOKUP($C143,Feb!$B:$Z,16,FALSE),0))</f>
        <v>2</v>
      </c>
      <c r="BB143">
        <f>IF($C143="","",IFERROR(VLOOKUP($C143,Feb!$B:$Z,17,FALSE),0))</f>
        <v>0</v>
      </c>
      <c r="BC143" s="11">
        <f t="shared" si="93"/>
        <v>2</v>
      </c>
      <c r="BD143">
        <f>IF($C143="","",IFERROR(VLOOKUP($C143,Feb!$B:$Z,19,FALSE),0))</f>
        <v>0</v>
      </c>
      <c r="BE143" s="11">
        <f t="shared" si="94"/>
        <v>2</v>
      </c>
      <c r="BF143">
        <f>IF($C143="","",IFERROR(VLOOKUP($C143,Feb!$B:$Z,20,FALSE),0))</f>
        <v>0</v>
      </c>
      <c r="BG143" s="10">
        <f t="shared" si="95"/>
        <v>2</v>
      </c>
      <c r="BH143" s="6">
        <f>IF($C143="","",IFERROR(VLOOKUP($C143,Mar!$B:$Z,16,FALSE),0))</f>
        <v>1</v>
      </c>
      <c r="BI143">
        <f>IF($C143="","",IFERROR(VLOOKUP($C143,Mar!$B:$Z,17,FALSE),0))</f>
        <v>0</v>
      </c>
      <c r="BJ143" s="11">
        <f t="shared" si="96"/>
        <v>1</v>
      </c>
      <c r="BK143">
        <f>IF($C143="","",IFERROR(VLOOKUP($C143,Mar!$B:$Z,19,FALSE),0))</f>
        <v>1</v>
      </c>
      <c r="BL143" s="11">
        <f t="shared" si="97"/>
        <v>2</v>
      </c>
      <c r="BM143">
        <f>IF($C143="","",IFERROR(VLOOKUP($C143,Mar!$B:$Z,20,FALSE),0))</f>
        <v>2</v>
      </c>
      <c r="BN143" s="10">
        <f t="shared" si="98"/>
        <v>4</v>
      </c>
      <c r="BO143" s="6">
        <f>IF($C143="","",IFERROR(VLOOKUP($C143,'Apr &amp; May'!$B:$Z,16,FALSE),0))</f>
        <v>1</v>
      </c>
      <c r="BP143">
        <f>IF($C143="","",IFERROR(VLOOKUP($C143,'Apr &amp; May'!$B:$Z,17,FALSE),0))</f>
        <v>0</v>
      </c>
      <c r="BQ143" s="11">
        <f t="shared" si="99"/>
        <v>1</v>
      </c>
      <c r="BR143">
        <f>IF($C143="","",IFERROR(VLOOKUP($C143,'Apr &amp; May'!$B:$Z,19,FALSE),0))</f>
        <v>0</v>
      </c>
      <c r="BS143" s="11">
        <f t="shared" si="100"/>
        <v>1</v>
      </c>
      <c r="BT143">
        <f>IF($C143="","",IFERROR(VLOOKUP($C143,'Apr &amp; May'!$B:$Z,20,FALSE),0))</f>
        <v>0</v>
      </c>
      <c r="BU143" s="10">
        <f t="shared" si="101"/>
        <v>1</v>
      </c>
      <c r="BV143" s="6">
        <f>IF($C143="","",IFERROR(VLOOKUP($C143,Jun!$B:$Z,16,FALSE),0))</f>
        <v>1</v>
      </c>
      <c r="BW143">
        <f>IF($C143="","",IFERROR(VLOOKUP($C143,Jun!$B:$Z,17,FALSE),0))</f>
        <v>0</v>
      </c>
      <c r="BX143" s="11">
        <f t="shared" si="102"/>
        <v>1</v>
      </c>
      <c r="BY143">
        <f>IF($C143="","",IFERROR(VLOOKUP($C143,Jun!$B:$Z,19,FALSE),0))</f>
        <v>0</v>
      </c>
      <c r="BZ143" s="11">
        <f t="shared" si="103"/>
        <v>1</v>
      </c>
      <c r="CA143">
        <f>IF($C143="","",IFERROR(VLOOKUP($C143,Jun!$B:$Z,20,FALSE),0))</f>
        <v>1</v>
      </c>
      <c r="CB143" s="10">
        <f t="shared" si="104"/>
        <v>2</v>
      </c>
    </row>
    <row r="144" spans="1:80" x14ac:dyDescent="0.3">
      <c r="A144">
        <v>140</v>
      </c>
      <c r="B144" t="str">
        <f>IF(Namelist!A141="","",UPPER(Namelist!A141))</f>
        <v>JIN HO SEAH</v>
      </c>
      <c r="C144" t="str">
        <f>IF(Namelist!B141="","",UPPER(Namelist!B141))</f>
        <v>NUSSTU\E0543813</v>
      </c>
      <c r="D144" s="6">
        <f t="shared" si="71"/>
        <v>2</v>
      </c>
      <c r="E144">
        <f t="shared" si="72"/>
        <v>0</v>
      </c>
      <c r="F144" s="11">
        <f t="shared" si="73"/>
        <v>2</v>
      </c>
      <c r="G144">
        <f t="shared" si="74"/>
        <v>0</v>
      </c>
      <c r="H144" s="11">
        <f t="shared" si="75"/>
        <v>2</v>
      </c>
      <c r="I144">
        <f t="shared" si="76"/>
        <v>0</v>
      </c>
      <c r="J144" s="10">
        <f t="shared" si="77"/>
        <v>2</v>
      </c>
      <c r="K144" s="6">
        <f>IF($C144="","",IFERROR(VLOOKUP($C144,Aug!$B:$Z,16,FALSE),0))</f>
        <v>0</v>
      </c>
      <c r="L144">
        <f>IF($C144="","",IFERROR(VLOOKUP($C144,Aug!$B:$Z,17,FALSE),0))</f>
        <v>0</v>
      </c>
      <c r="M144" s="11">
        <f t="shared" si="78"/>
        <v>0</v>
      </c>
      <c r="N144">
        <f>IF($C144="","",IFERROR(VLOOKUP($C144,Aug!$B:$Z,19,FALSE),0))</f>
        <v>0</v>
      </c>
      <c r="O144" s="11">
        <f t="shared" si="79"/>
        <v>0</v>
      </c>
      <c r="P144">
        <f>IF($C144="","",IFERROR(VLOOKUP($C144,Aug!$B:$Z,20,FALSE),0))</f>
        <v>0</v>
      </c>
      <c r="Q144" s="10">
        <f t="shared" si="80"/>
        <v>0</v>
      </c>
      <c r="R144" s="6">
        <f>IF($C144="","",IFERROR(VLOOKUP($C144,Sep!$B:$Z,16,FALSE),0))</f>
        <v>0</v>
      </c>
      <c r="S144">
        <f>IF($C144="","",IFERROR(VLOOKUP($C144,Sep!$B:$Z,17,FALSE),0))</f>
        <v>0</v>
      </c>
      <c r="T144" s="11">
        <f t="shared" si="81"/>
        <v>0</v>
      </c>
      <c r="U144">
        <f>IF($C144="","",IFERROR(VLOOKUP($C144,Sep!$B:$Z,19,FALSE),0))</f>
        <v>0</v>
      </c>
      <c r="V144" s="11">
        <f t="shared" si="82"/>
        <v>0</v>
      </c>
      <c r="W144">
        <f>IF($C144="","",IFERROR(VLOOKUP($C144,Sep!$B:$Z,20,FALSE),0))</f>
        <v>0</v>
      </c>
      <c r="X144" s="10">
        <f t="shared" si="83"/>
        <v>0</v>
      </c>
      <c r="Y144" s="6">
        <f>IF($C144="","",IFERROR(VLOOKUP($C144,'Oct &amp; Nov'!$B:$Z,16,FALSE),0))</f>
        <v>2</v>
      </c>
      <c r="Z144">
        <f>IF($C144="","",IFERROR(VLOOKUP($C144,'Oct &amp; Nov'!$B:$Z,17,FALSE),0))</f>
        <v>0</v>
      </c>
      <c r="AA144" s="11">
        <f t="shared" si="84"/>
        <v>2</v>
      </c>
      <c r="AB144">
        <f>IF($C144="","",IFERROR(VLOOKUP($C144,'Oct &amp; Nov'!$B:$Z,19,FALSE),0))</f>
        <v>0</v>
      </c>
      <c r="AC144" s="11">
        <f t="shared" si="85"/>
        <v>2</v>
      </c>
      <c r="AD144">
        <f>IF($C144="","",IFERROR(VLOOKUP($C144,'Oct &amp; Nov'!$B:$Z,20,FALSE),0))</f>
        <v>0</v>
      </c>
      <c r="AE144" s="10">
        <f t="shared" si="86"/>
        <v>2</v>
      </c>
      <c r="AJ144" s="11"/>
      <c r="AM144" s="6">
        <f>IF($C144="","",IFERROR(VLOOKUP($C144,Dec!$B:$Z,16,FALSE),0))</f>
        <v>0</v>
      </c>
      <c r="AN144">
        <f>IF($C144="","",IFERROR(VLOOKUP($C144,Dec!$B:$Z,17,FALSE),0))</f>
        <v>0</v>
      </c>
      <c r="AO144" s="11">
        <f t="shared" si="87"/>
        <v>0</v>
      </c>
      <c r="AP144">
        <f>IF($C144="","",IFERROR(VLOOKUP($C144,Dec!$B:$Z,19,FALSE),0))</f>
        <v>0</v>
      </c>
      <c r="AQ144" s="11">
        <f t="shared" si="88"/>
        <v>0</v>
      </c>
      <c r="AR144">
        <f>IF($C144="","",IFERROR(VLOOKUP($C144,Dec!$B:$Z,20,FALSE),0))</f>
        <v>0</v>
      </c>
      <c r="AS144" s="10">
        <f t="shared" si="89"/>
        <v>0</v>
      </c>
      <c r="AT144" s="6">
        <f>IF($C144="","",IFERROR(VLOOKUP($C144,Jan!$B:$Z,16,FALSE),0))</f>
        <v>0</v>
      </c>
      <c r="AU144">
        <f>IF($C144="","",IFERROR(VLOOKUP($C144,Jan!$B:$Z,17,FALSE),0))</f>
        <v>0</v>
      </c>
      <c r="AV144" s="11">
        <f t="shared" si="90"/>
        <v>0</v>
      </c>
      <c r="AW144">
        <f>IF($C144="","",IFERROR(VLOOKUP($C144,Jan!$B:$Z,19,FALSE),0))</f>
        <v>0</v>
      </c>
      <c r="AX144" s="11">
        <f t="shared" si="91"/>
        <v>0</v>
      </c>
      <c r="AY144">
        <f>IF($C144="","",IFERROR(VLOOKUP($C144,Jan!$B:$Z,20,FALSE),0))</f>
        <v>0</v>
      </c>
      <c r="AZ144" s="10">
        <f t="shared" si="92"/>
        <v>0</v>
      </c>
      <c r="BA144" s="6">
        <f>IF($C144="","",IFERROR(VLOOKUP($C144,Feb!$B:$Z,16,FALSE),0))</f>
        <v>0</v>
      </c>
      <c r="BB144">
        <f>IF($C144="","",IFERROR(VLOOKUP($C144,Feb!$B:$Z,17,FALSE),0))</f>
        <v>0</v>
      </c>
      <c r="BC144" s="11">
        <f t="shared" si="93"/>
        <v>0</v>
      </c>
      <c r="BD144">
        <f>IF($C144="","",IFERROR(VLOOKUP($C144,Feb!$B:$Z,19,FALSE),0))</f>
        <v>0</v>
      </c>
      <c r="BE144" s="11">
        <f t="shared" si="94"/>
        <v>0</v>
      </c>
      <c r="BF144">
        <f>IF($C144="","",IFERROR(VLOOKUP($C144,Feb!$B:$Z,20,FALSE),0))</f>
        <v>0</v>
      </c>
      <c r="BG144" s="10">
        <f t="shared" si="95"/>
        <v>0</v>
      </c>
      <c r="BH144" s="6">
        <f>IF($C144="","",IFERROR(VLOOKUP($C144,Mar!$B:$Z,16,FALSE),0))</f>
        <v>0</v>
      </c>
      <c r="BI144">
        <f>IF($C144="","",IFERROR(VLOOKUP($C144,Mar!$B:$Z,17,FALSE),0))</f>
        <v>0</v>
      </c>
      <c r="BJ144" s="11">
        <f t="shared" si="96"/>
        <v>0</v>
      </c>
      <c r="BK144">
        <f>IF($C144="","",IFERROR(VLOOKUP($C144,Mar!$B:$Z,19,FALSE),0))</f>
        <v>0</v>
      </c>
      <c r="BL144" s="11">
        <f t="shared" si="97"/>
        <v>0</v>
      </c>
      <c r="BM144">
        <f>IF($C144="","",IFERROR(VLOOKUP($C144,Mar!$B:$Z,20,FALSE),0))</f>
        <v>0</v>
      </c>
      <c r="BN144" s="10">
        <f t="shared" si="98"/>
        <v>0</v>
      </c>
      <c r="BO144" s="6">
        <f>IF($C144="","",IFERROR(VLOOKUP($C144,'Apr &amp; May'!$B:$Z,16,FALSE),0))</f>
        <v>0</v>
      </c>
      <c r="BP144">
        <f>IF($C144="","",IFERROR(VLOOKUP($C144,'Apr &amp; May'!$B:$Z,17,FALSE),0))</f>
        <v>0</v>
      </c>
      <c r="BQ144" s="11">
        <f t="shared" si="99"/>
        <v>0</v>
      </c>
      <c r="BR144">
        <f>IF($C144="","",IFERROR(VLOOKUP($C144,'Apr &amp; May'!$B:$Z,19,FALSE),0))</f>
        <v>0</v>
      </c>
      <c r="BS144" s="11">
        <f t="shared" si="100"/>
        <v>0</v>
      </c>
      <c r="BT144">
        <f>IF($C144="","",IFERROR(VLOOKUP($C144,'Apr &amp; May'!$B:$Z,20,FALSE),0))</f>
        <v>0</v>
      </c>
      <c r="BU144" s="10">
        <f t="shared" si="101"/>
        <v>0</v>
      </c>
      <c r="BV144" s="6">
        <f>IF($C144="","",IFERROR(VLOOKUP($C144,Jun!$B:$Z,16,FALSE),0))</f>
        <v>0</v>
      </c>
      <c r="BW144">
        <f>IF($C144="","",IFERROR(VLOOKUP($C144,Jun!$B:$Z,17,FALSE),0))</f>
        <v>0</v>
      </c>
      <c r="BX144" s="11">
        <f t="shared" si="102"/>
        <v>0</v>
      </c>
      <c r="BY144">
        <f>IF($C144="","",IFERROR(VLOOKUP($C144,Jun!$B:$Z,19,FALSE),0))</f>
        <v>0</v>
      </c>
      <c r="BZ144" s="11">
        <f t="shared" si="103"/>
        <v>0</v>
      </c>
      <c r="CA144">
        <f>IF($C144="","",IFERROR(VLOOKUP($C144,Jun!$B:$Z,20,FALSE),0))</f>
        <v>0</v>
      </c>
      <c r="CB144" s="10">
        <f t="shared" si="104"/>
        <v>0</v>
      </c>
    </row>
    <row r="145" spans="1:80" x14ac:dyDescent="0.3">
      <c r="A145">
        <v>141</v>
      </c>
      <c r="B145" t="str">
        <f>IF(Namelist!A142="","",UPPER(Namelist!A142))</f>
        <v>JOE YEOW TAN</v>
      </c>
      <c r="C145" t="str">
        <f>IF(Namelist!B142="","",UPPER(Namelist!B142))</f>
        <v>NUSSTU\E0540157</v>
      </c>
      <c r="D145" s="6">
        <f t="shared" si="71"/>
        <v>16</v>
      </c>
      <c r="E145">
        <f t="shared" si="72"/>
        <v>0</v>
      </c>
      <c r="F145" s="11">
        <f t="shared" si="73"/>
        <v>16</v>
      </c>
      <c r="G145">
        <f t="shared" si="74"/>
        <v>0</v>
      </c>
      <c r="H145" s="11">
        <f t="shared" si="75"/>
        <v>16</v>
      </c>
      <c r="I145">
        <f t="shared" si="76"/>
        <v>1</v>
      </c>
      <c r="J145" s="10">
        <f t="shared" si="77"/>
        <v>17</v>
      </c>
      <c r="K145" s="6">
        <f>IF($C145="","",IFERROR(VLOOKUP($C145,Aug!$B:$Z,16,FALSE),0))</f>
        <v>0</v>
      </c>
      <c r="L145">
        <f>IF($C145="","",IFERROR(VLOOKUP($C145,Aug!$B:$Z,17,FALSE),0))</f>
        <v>0</v>
      </c>
      <c r="M145" s="11">
        <f t="shared" si="78"/>
        <v>0</v>
      </c>
      <c r="N145">
        <f>IF($C145="","",IFERROR(VLOOKUP($C145,Aug!$B:$Z,19,FALSE),0))</f>
        <v>0</v>
      </c>
      <c r="O145" s="11">
        <f t="shared" si="79"/>
        <v>0</v>
      </c>
      <c r="P145">
        <f>IF($C145="","",IFERROR(VLOOKUP($C145,Aug!$B:$Z,20,FALSE),0))</f>
        <v>0</v>
      </c>
      <c r="Q145" s="10">
        <f t="shared" si="80"/>
        <v>0</v>
      </c>
      <c r="R145" s="6">
        <f>IF($C145="","",IFERROR(VLOOKUP($C145,Sep!$B:$Z,16,FALSE),0))</f>
        <v>3</v>
      </c>
      <c r="S145">
        <f>IF($C145="","",IFERROR(VLOOKUP($C145,Sep!$B:$Z,17,FALSE),0))</f>
        <v>0</v>
      </c>
      <c r="T145" s="11">
        <f t="shared" si="81"/>
        <v>3</v>
      </c>
      <c r="U145">
        <f>IF($C145="","",IFERROR(VLOOKUP($C145,Sep!$B:$Z,19,FALSE),0))</f>
        <v>0</v>
      </c>
      <c r="V145" s="11">
        <f t="shared" si="82"/>
        <v>3</v>
      </c>
      <c r="W145">
        <f>IF($C145="","",IFERROR(VLOOKUP($C145,Sep!$B:$Z,20,FALSE),0))</f>
        <v>0</v>
      </c>
      <c r="X145" s="10">
        <f t="shared" si="83"/>
        <v>3</v>
      </c>
      <c r="Y145" s="6">
        <f>IF($C145="","",IFERROR(VLOOKUP($C145,'Oct &amp; Nov'!$B:$Z,16,FALSE),0))</f>
        <v>2</v>
      </c>
      <c r="Z145">
        <f>IF($C145="","",IFERROR(VLOOKUP($C145,'Oct &amp; Nov'!$B:$Z,17,FALSE),0))</f>
        <v>0</v>
      </c>
      <c r="AA145" s="11">
        <f t="shared" si="84"/>
        <v>2</v>
      </c>
      <c r="AB145">
        <f>IF($C145="","",IFERROR(VLOOKUP($C145,'Oct &amp; Nov'!$B:$Z,19,FALSE),0))</f>
        <v>0</v>
      </c>
      <c r="AC145" s="11">
        <f t="shared" si="85"/>
        <v>2</v>
      </c>
      <c r="AD145">
        <f>IF($C145="","",IFERROR(VLOOKUP($C145,'Oct &amp; Nov'!$B:$Z,20,FALSE),0))</f>
        <v>0</v>
      </c>
      <c r="AE145" s="10">
        <f t="shared" si="86"/>
        <v>2</v>
      </c>
      <c r="AJ145" s="11"/>
      <c r="AM145" s="6">
        <f>IF($C145="","",IFERROR(VLOOKUP($C145,Dec!$B:$Z,16,FALSE),0))</f>
        <v>3</v>
      </c>
      <c r="AN145">
        <f>IF($C145="","",IFERROR(VLOOKUP($C145,Dec!$B:$Z,17,FALSE),0))</f>
        <v>0</v>
      </c>
      <c r="AO145" s="11">
        <f t="shared" si="87"/>
        <v>3</v>
      </c>
      <c r="AP145">
        <f>IF($C145="","",IFERROR(VLOOKUP($C145,Dec!$B:$Z,19,FALSE),0))</f>
        <v>0</v>
      </c>
      <c r="AQ145" s="11">
        <f t="shared" si="88"/>
        <v>3</v>
      </c>
      <c r="AR145">
        <f>IF($C145="","",IFERROR(VLOOKUP($C145,Dec!$B:$Z,20,FALSE),0))</f>
        <v>0</v>
      </c>
      <c r="AS145" s="10">
        <f t="shared" si="89"/>
        <v>3</v>
      </c>
      <c r="AT145" s="6">
        <f>IF($C145="","",IFERROR(VLOOKUP($C145,Jan!$B:$Z,16,FALSE),0))</f>
        <v>2</v>
      </c>
      <c r="AU145">
        <f>IF($C145="","",IFERROR(VLOOKUP($C145,Jan!$B:$Z,17,FALSE),0))</f>
        <v>0</v>
      </c>
      <c r="AV145" s="11">
        <f t="shared" si="90"/>
        <v>2</v>
      </c>
      <c r="AW145">
        <f>IF($C145="","",IFERROR(VLOOKUP($C145,Jan!$B:$Z,19,FALSE),0))</f>
        <v>0</v>
      </c>
      <c r="AX145" s="11">
        <f t="shared" si="91"/>
        <v>2</v>
      </c>
      <c r="AY145">
        <f>IF($C145="","",IFERROR(VLOOKUP($C145,Jan!$B:$Z,20,FALSE),0))</f>
        <v>1</v>
      </c>
      <c r="AZ145" s="10">
        <f t="shared" si="92"/>
        <v>3</v>
      </c>
      <c r="BA145" s="6">
        <f>IF($C145="","",IFERROR(VLOOKUP($C145,Feb!$B:$Z,16,FALSE),0))</f>
        <v>2</v>
      </c>
      <c r="BB145">
        <f>IF($C145="","",IFERROR(VLOOKUP($C145,Feb!$B:$Z,17,FALSE),0))</f>
        <v>0</v>
      </c>
      <c r="BC145" s="11">
        <f t="shared" si="93"/>
        <v>2</v>
      </c>
      <c r="BD145">
        <f>IF($C145="","",IFERROR(VLOOKUP($C145,Feb!$B:$Z,19,FALSE),0))</f>
        <v>0</v>
      </c>
      <c r="BE145" s="11">
        <f t="shared" si="94"/>
        <v>2</v>
      </c>
      <c r="BF145">
        <f>IF($C145="","",IFERROR(VLOOKUP($C145,Feb!$B:$Z,20,FALSE),0))</f>
        <v>0</v>
      </c>
      <c r="BG145" s="10">
        <f t="shared" si="95"/>
        <v>2</v>
      </c>
      <c r="BH145" s="6">
        <f>IF($C145="","",IFERROR(VLOOKUP($C145,Mar!$B:$Z,16,FALSE),0))</f>
        <v>4</v>
      </c>
      <c r="BI145">
        <f>IF($C145="","",IFERROR(VLOOKUP($C145,Mar!$B:$Z,17,FALSE),0))</f>
        <v>0</v>
      </c>
      <c r="BJ145" s="11">
        <f t="shared" si="96"/>
        <v>4</v>
      </c>
      <c r="BK145">
        <f>IF($C145="","",IFERROR(VLOOKUP($C145,Mar!$B:$Z,19,FALSE),0))</f>
        <v>0</v>
      </c>
      <c r="BL145" s="11">
        <f t="shared" si="97"/>
        <v>4</v>
      </c>
      <c r="BM145">
        <f>IF($C145="","",IFERROR(VLOOKUP($C145,Mar!$B:$Z,20,FALSE),0))</f>
        <v>0</v>
      </c>
      <c r="BN145" s="10">
        <f t="shared" si="98"/>
        <v>4</v>
      </c>
      <c r="BO145" s="6">
        <f>IF($C145="","",IFERROR(VLOOKUP($C145,'Apr &amp; May'!$B:$Z,16,FALSE),0))</f>
        <v>0</v>
      </c>
      <c r="BP145">
        <f>IF($C145="","",IFERROR(VLOOKUP($C145,'Apr &amp; May'!$B:$Z,17,FALSE),0))</f>
        <v>0</v>
      </c>
      <c r="BQ145" s="11">
        <f t="shared" si="99"/>
        <v>0</v>
      </c>
      <c r="BR145">
        <f>IF($C145="","",IFERROR(VLOOKUP($C145,'Apr &amp; May'!$B:$Z,19,FALSE),0))</f>
        <v>0</v>
      </c>
      <c r="BS145" s="11">
        <f t="shared" si="100"/>
        <v>0</v>
      </c>
      <c r="BT145">
        <f>IF($C145="","",IFERROR(VLOOKUP($C145,'Apr &amp; May'!$B:$Z,20,FALSE),0))</f>
        <v>0</v>
      </c>
      <c r="BU145" s="10">
        <f t="shared" si="101"/>
        <v>0</v>
      </c>
      <c r="BV145" s="6">
        <f>IF($C145="","",IFERROR(VLOOKUP($C145,Jun!$B:$Z,16,FALSE),0))</f>
        <v>0</v>
      </c>
      <c r="BW145">
        <f>IF($C145="","",IFERROR(VLOOKUP($C145,Jun!$B:$Z,17,FALSE),0))</f>
        <v>0</v>
      </c>
      <c r="BX145" s="11">
        <f t="shared" si="102"/>
        <v>0</v>
      </c>
      <c r="BY145">
        <f>IF($C145="","",IFERROR(VLOOKUP($C145,Jun!$B:$Z,19,FALSE),0))</f>
        <v>0</v>
      </c>
      <c r="BZ145" s="11">
        <f t="shared" si="103"/>
        <v>0</v>
      </c>
      <c r="CA145">
        <f>IF($C145="","",IFERROR(VLOOKUP($C145,Jun!$B:$Z,20,FALSE),0))</f>
        <v>0</v>
      </c>
      <c r="CB145" s="10">
        <f t="shared" si="104"/>
        <v>0</v>
      </c>
    </row>
    <row r="146" spans="1:80" x14ac:dyDescent="0.3">
      <c r="A146">
        <v>142</v>
      </c>
      <c r="B146" t="str">
        <f>IF(Namelist!A143="","",UPPER(Namelist!A143))</f>
        <v>JOLLY CHEONG</v>
      </c>
      <c r="C146" t="str">
        <f>IF(Namelist!B143="","",UPPER(Namelist!B143))</f>
        <v>NUSSTU\E0538213</v>
      </c>
      <c r="D146" s="6">
        <f t="shared" si="71"/>
        <v>1</v>
      </c>
      <c r="E146">
        <f t="shared" si="72"/>
        <v>0</v>
      </c>
      <c r="F146" s="11">
        <f t="shared" si="73"/>
        <v>1</v>
      </c>
      <c r="G146">
        <f t="shared" si="74"/>
        <v>0</v>
      </c>
      <c r="H146" s="11">
        <f t="shared" si="75"/>
        <v>1</v>
      </c>
      <c r="I146">
        <f t="shared" si="76"/>
        <v>0</v>
      </c>
      <c r="J146" s="10">
        <f t="shared" si="77"/>
        <v>1</v>
      </c>
      <c r="K146" s="6">
        <f>IF($C146="","",IFERROR(VLOOKUP($C146,Aug!$B:$Z,16,FALSE),0))</f>
        <v>0</v>
      </c>
      <c r="L146">
        <f>IF($C146="","",IFERROR(VLOOKUP($C146,Aug!$B:$Z,17,FALSE),0))</f>
        <v>0</v>
      </c>
      <c r="M146" s="11">
        <f t="shared" si="78"/>
        <v>0</v>
      </c>
      <c r="N146">
        <f>IF($C146="","",IFERROR(VLOOKUP($C146,Aug!$B:$Z,19,FALSE),0))</f>
        <v>0</v>
      </c>
      <c r="O146" s="11">
        <f t="shared" si="79"/>
        <v>0</v>
      </c>
      <c r="P146">
        <f>IF($C146="","",IFERROR(VLOOKUP($C146,Aug!$B:$Z,20,FALSE),0))</f>
        <v>0</v>
      </c>
      <c r="Q146" s="10">
        <f t="shared" si="80"/>
        <v>0</v>
      </c>
      <c r="R146" s="6">
        <f>IF($C146="","",IFERROR(VLOOKUP($C146,Sep!$B:$Z,16,FALSE),0))</f>
        <v>1</v>
      </c>
      <c r="S146">
        <f>IF($C146="","",IFERROR(VLOOKUP($C146,Sep!$B:$Z,17,FALSE),0))</f>
        <v>0</v>
      </c>
      <c r="T146" s="11">
        <f t="shared" si="81"/>
        <v>1</v>
      </c>
      <c r="U146">
        <f>IF($C146="","",IFERROR(VLOOKUP($C146,Sep!$B:$Z,19,FALSE),0))</f>
        <v>0</v>
      </c>
      <c r="V146" s="11">
        <f t="shared" si="82"/>
        <v>1</v>
      </c>
      <c r="W146">
        <f>IF($C146="","",IFERROR(VLOOKUP($C146,Sep!$B:$Z,20,FALSE),0))</f>
        <v>0</v>
      </c>
      <c r="X146" s="10">
        <f t="shared" si="83"/>
        <v>1</v>
      </c>
      <c r="Y146" s="6">
        <f>IF($C146="","",IFERROR(VLOOKUP($C146,'Oct &amp; Nov'!$B:$Z,16,FALSE),0))</f>
        <v>0</v>
      </c>
      <c r="Z146">
        <f>IF($C146="","",IFERROR(VLOOKUP($C146,'Oct &amp; Nov'!$B:$Z,17,FALSE),0))</f>
        <v>0</v>
      </c>
      <c r="AA146" s="11">
        <f t="shared" si="84"/>
        <v>0</v>
      </c>
      <c r="AB146">
        <f>IF($C146="","",IFERROR(VLOOKUP($C146,'Oct &amp; Nov'!$B:$Z,19,FALSE),0))</f>
        <v>0</v>
      </c>
      <c r="AC146" s="11">
        <f t="shared" si="85"/>
        <v>0</v>
      </c>
      <c r="AD146">
        <f>IF($C146="","",IFERROR(VLOOKUP($C146,'Oct &amp; Nov'!$B:$Z,20,FALSE),0))</f>
        <v>0</v>
      </c>
      <c r="AE146" s="10">
        <f t="shared" si="86"/>
        <v>0</v>
      </c>
      <c r="AJ146" s="11"/>
      <c r="AM146" s="6">
        <f>IF($C146="","",IFERROR(VLOOKUP($C146,Dec!$B:$Z,16,FALSE),0))</f>
        <v>0</v>
      </c>
      <c r="AN146">
        <f>IF($C146="","",IFERROR(VLOOKUP($C146,Dec!$B:$Z,17,FALSE),0))</f>
        <v>0</v>
      </c>
      <c r="AO146" s="11">
        <f t="shared" si="87"/>
        <v>0</v>
      </c>
      <c r="AP146">
        <f>IF($C146="","",IFERROR(VLOOKUP($C146,Dec!$B:$Z,19,FALSE),0))</f>
        <v>0</v>
      </c>
      <c r="AQ146" s="11">
        <f t="shared" si="88"/>
        <v>0</v>
      </c>
      <c r="AR146">
        <f>IF($C146="","",IFERROR(VLOOKUP($C146,Dec!$B:$Z,20,FALSE),0))</f>
        <v>0</v>
      </c>
      <c r="AS146" s="10">
        <f t="shared" si="89"/>
        <v>0</v>
      </c>
      <c r="AT146" s="6">
        <f>IF($C146="","",IFERROR(VLOOKUP($C146,Jan!$B:$Z,16,FALSE),0))</f>
        <v>0</v>
      </c>
      <c r="AU146">
        <f>IF($C146="","",IFERROR(VLOOKUP($C146,Jan!$B:$Z,17,FALSE),0))</f>
        <v>0</v>
      </c>
      <c r="AV146" s="11">
        <f t="shared" si="90"/>
        <v>0</v>
      </c>
      <c r="AW146">
        <f>IF($C146="","",IFERROR(VLOOKUP($C146,Jan!$B:$Z,19,FALSE),0))</f>
        <v>0</v>
      </c>
      <c r="AX146" s="11">
        <f t="shared" si="91"/>
        <v>0</v>
      </c>
      <c r="AY146">
        <f>IF($C146="","",IFERROR(VLOOKUP($C146,Jan!$B:$Z,20,FALSE),0))</f>
        <v>0</v>
      </c>
      <c r="AZ146" s="10">
        <f t="shared" si="92"/>
        <v>0</v>
      </c>
      <c r="BA146" s="6">
        <f>IF($C146="","",IFERROR(VLOOKUP($C146,Feb!$B:$Z,16,FALSE),0))</f>
        <v>0</v>
      </c>
      <c r="BB146">
        <f>IF($C146="","",IFERROR(VLOOKUP($C146,Feb!$B:$Z,17,FALSE),0))</f>
        <v>0</v>
      </c>
      <c r="BC146" s="11">
        <f t="shared" si="93"/>
        <v>0</v>
      </c>
      <c r="BD146">
        <f>IF($C146="","",IFERROR(VLOOKUP($C146,Feb!$B:$Z,19,FALSE),0))</f>
        <v>0</v>
      </c>
      <c r="BE146" s="11">
        <f t="shared" si="94"/>
        <v>0</v>
      </c>
      <c r="BF146">
        <f>IF($C146="","",IFERROR(VLOOKUP($C146,Feb!$B:$Z,20,FALSE),0))</f>
        <v>0</v>
      </c>
      <c r="BG146" s="10">
        <f t="shared" si="95"/>
        <v>0</v>
      </c>
      <c r="BH146" s="6">
        <f>IF($C146="","",IFERROR(VLOOKUP($C146,Mar!$B:$Z,16,FALSE),0))</f>
        <v>0</v>
      </c>
      <c r="BI146">
        <f>IF($C146="","",IFERROR(VLOOKUP($C146,Mar!$B:$Z,17,FALSE),0))</f>
        <v>0</v>
      </c>
      <c r="BJ146" s="11">
        <f t="shared" si="96"/>
        <v>0</v>
      </c>
      <c r="BK146">
        <f>IF($C146="","",IFERROR(VLOOKUP($C146,Mar!$B:$Z,19,FALSE),0))</f>
        <v>0</v>
      </c>
      <c r="BL146" s="11">
        <f t="shared" si="97"/>
        <v>0</v>
      </c>
      <c r="BM146">
        <f>IF($C146="","",IFERROR(VLOOKUP($C146,Mar!$B:$Z,20,FALSE),0))</f>
        <v>0</v>
      </c>
      <c r="BN146" s="10">
        <f t="shared" si="98"/>
        <v>0</v>
      </c>
      <c r="BO146" s="6">
        <f>IF($C146="","",IFERROR(VLOOKUP($C146,'Apr &amp; May'!$B:$Z,16,FALSE),0))</f>
        <v>0</v>
      </c>
      <c r="BP146">
        <f>IF($C146="","",IFERROR(VLOOKUP($C146,'Apr &amp; May'!$B:$Z,17,FALSE),0))</f>
        <v>0</v>
      </c>
      <c r="BQ146" s="11">
        <f t="shared" si="99"/>
        <v>0</v>
      </c>
      <c r="BR146">
        <f>IF($C146="","",IFERROR(VLOOKUP($C146,'Apr &amp; May'!$B:$Z,19,FALSE),0))</f>
        <v>0</v>
      </c>
      <c r="BS146" s="11">
        <f t="shared" si="100"/>
        <v>0</v>
      </c>
      <c r="BT146">
        <f>IF($C146="","",IFERROR(VLOOKUP($C146,'Apr &amp; May'!$B:$Z,20,FALSE),0))</f>
        <v>0</v>
      </c>
      <c r="BU146" s="10">
        <f t="shared" si="101"/>
        <v>0</v>
      </c>
      <c r="BV146" s="6">
        <f>IF($C146="","",IFERROR(VLOOKUP($C146,Jun!$B:$Z,16,FALSE),0))</f>
        <v>0</v>
      </c>
      <c r="BW146">
        <f>IF($C146="","",IFERROR(VLOOKUP($C146,Jun!$B:$Z,17,FALSE),0))</f>
        <v>0</v>
      </c>
      <c r="BX146" s="11">
        <f t="shared" si="102"/>
        <v>0</v>
      </c>
      <c r="BY146">
        <f>IF($C146="","",IFERROR(VLOOKUP($C146,Jun!$B:$Z,19,FALSE),0))</f>
        <v>0</v>
      </c>
      <c r="BZ146" s="11">
        <f t="shared" si="103"/>
        <v>0</v>
      </c>
      <c r="CA146">
        <f>IF($C146="","",IFERROR(VLOOKUP($C146,Jun!$B:$Z,20,FALSE),0))</f>
        <v>0</v>
      </c>
      <c r="CB146" s="10">
        <f t="shared" si="104"/>
        <v>0</v>
      </c>
    </row>
    <row r="147" spans="1:80" x14ac:dyDescent="0.3">
      <c r="A147">
        <v>143</v>
      </c>
      <c r="B147" t="str">
        <f>IF(Namelist!A144="","",UPPER(Namelist!A144))</f>
        <v>JONATHAN LIM</v>
      </c>
      <c r="C147" t="str">
        <f>IF(Namelist!B144="","",UPPER(Namelist!B144))</f>
        <v>NUSSTU\E0726119</v>
      </c>
      <c r="D147" s="6">
        <f t="shared" si="71"/>
        <v>3</v>
      </c>
      <c r="E147">
        <f t="shared" si="72"/>
        <v>5</v>
      </c>
      <c r="F147" s="11">
        <f t="shared" si="73"/>
        <v>8</v>
      </c>
      <c r="G147">
        <f t="shared" si="74"/>
        <v>0</v>
      </c>
      <c r="H147" s="11">
        <f t="shared" si="75"/>
        <v>8</v>
      </c>
      <c r="I147">
        <f t="shared" si="76"/>
        <v>1</v>
      </c>
      <c r="J147" s="10">
        <f t="shared" si="77"/>
        <v>9</v>
      </c>
      <c r="K147" s="6">
        <f>IF($C147="","",IFERROR(VLOOKUP($C147,Aug!$B:$Z,16,FALSE),0))</f>
        <v>0</v>
      </c>
      <c r="L147">
        <f>IF($C147="","",IFERROR(VLOOKUP($C147,Aug!$B:$Z,17,FALSE),0))</f>
        <v>2</v>
      </c>
      <c r="M147" s="11">
        <f t="shared" si="78"/>
        <v>2</v>
      </c>
      <c r="N147">
        <f>IF($C147="","",IFERROR(VLOOKUP($C147,Aug!$B:$Z,19,FALSE),0))</f>
        <v>0</v>
      </c>
      <c r="O147" s="11">
        <f t="shared" si="79"/>
        <v>2</v>
      </c>
      <c r="P147">
        <f>IF($C147="","",IFERROR(VLOOKUP($C147,Aug!$B:$Z,20,FALSE),0))</f>
        <v>0</v>
      </c>
      <c r="Q147" s="10">
        <f t="shared" si="80"/>
        <v>2</v>
      </c>
      <c r="R147" s="6">
        <f>IF($C147="","",IFERROR(VLOOKUP($C147,Sep!$B:$Z,16,FALSE),0))</f>
        <v>1</v>
      </c>
      <c r="S147">
        <f>IF($C147="","",IFERROR(VLOOKUP($C147,Sep!$B:$Z,17,FALSE),0))</f>
        <v>0</v>
      </c>
      <c r="T147" s="11">
        <f t="shared" si="81"/>
        <v>1</v>
      </c>
      <c r="U147">
        <f>IF($C147="","",IFERROR(VLOOKUP($C147,Sep!$B:$Z,19,FALSE),0))</f>
        <v>0</v>
      </c>
      <c r="V147" s="11">
        <f t="shared" si="82"/>
        <v>1</v>
      </c>
      <c r="W147">
        <f>IF($C147="","",IFERROR(VLOOKUP($C147,Sep!$B:$Z,20,FALSE),0))</f>
        <v>1</v>
      </c>
      <c r="X147" s="10">
        <f t="shared" si="83"/>
        <v>2</v>
      </c>
      <c r="Y147" s="6">
        <f>IF($C147="","",IFERROR(VLOOKUP($C147,'Oct &amp; Nov'!$B:$Z,16,FALSE),0))</f>
        <v>1</v>
      </c>
      <c r="Z147">
        <f>IF($C147="","",IFERROR(VLOOKUP($C147,'Oct &amp; Nov'!$B:$Z,17,FALSE),0))</f>
        <v>2</v>
      </c>
      <c r="AA147" s="11">
        <f t="shared" si="84"/>
        <v>3</v>
      </c>
      <c r="AB147">
        <f>IF($C147="","",IFERROR(VLOOKUP($C147,'Oct &amp; Nov'!$B:$Z,19,FALSE),0))</f>
        <v>0</v>
      </c>
      <c r="AC147" s="11">
        <f t="shared" si="85"/>
        <v>3</v>
      </c>
      <c r="AD147">
        <f>IF($C147="","",IFERROR(VLOOKUP($C147,'Oct &amp; Nov'!$B:$Z,20,FALSE),0))</f>
        <v>0</v>
      </c>
      <c r="AE147" s="10">
        <f t="shared" si="86"/>
        <v>3</v>
      </c>
      <c r="AJ147" s="11"/>
      <c r="AM147" s="6">
        <f>IF($C147="","",IFERROR(VLOOKUP($C147,Dec!$B:$Z,16,FALSE),0))</f>
        <v>1</v>
      </c>
      <c r="AN147">
        <f>IF($C147="","",IFERROR(VLOOKUP($C147,Dec!$B:$Z,17,FALSE),0))</f>
        <v>1</v>
      </c>
      <c r="AO147" s="11">
        <f t="shared" si="87"/>
        <v>2</v>
      </c>
      <c r="AP147">
        <f>IF($C147="","",IFERROR(VLOOKUP($C147,Dec!$B:$Z,19,FALSE),0))</f>
        <v>0</v>
      </c>
      <c r="AQ147" s="11">
        <f t="shared" si="88"/>
        <v>2</v>
      </c>
      <c r="AR147">
        <f>IF($C147="","",IFERROR(VLOOKUP($C147,Dec!$B:$Z,20,FALSE),0))</f>
        <v>0</v>
      </c>
      <c r="AS147" s="10">
        <f t="shared" si="89"/>
        <v>2</v>
      </c>
      <c r="AT147" s="6">
        <f>IF($C147="","",IFERROR(VLOOKUP($C147,Jan!$B:$Z,16,FALSE),0))</f>
        <v>0</v>
      </c>
      <c r="AU147">
        <f>IF($C147="","",IFERROR(VLOOKUP($C147,Jan!$B:$Z,17,FALSE),0))</f>
        <v>0</v>
      </c>
      <c r="AV147" s="11">
        <f t="shared" si="90"/>
        <v>0</v>
      </c>
      <c r="AW147">
        <f>IF($C147="","",IFERROR(VLOOKUP($C147,Jan!$B:$Z,19,FALSE),0))</f>
        <v>0</v>
      </c>
      <c r="AX147" s="11">
        <f t="shared" si="91"/>
        <v>0</v>
      </c>
      <c r="AY147">
        <f>IF($C147="","",IFERROR(VLOOKUP($C147,Jan!$B:$Z,20,FALSE),0))</f>
        <v>0</v>
      </c>
      <c r="AZ147" s="10">
        <f t="shared" si="92"/>
        <v>0</v>
      </c>
      <c r="BA147" s="6">
        <f>IF($C147="","",IFERROR(VLOOKUP($C147,Feb!$B:$Z,16,FALSE),0))</f>
        <v>0</v>
      </c>
      <c r="BB147">
        <f>IF($C147="","",IFERROR(VLOOKUP($C147,Feb!$B:$Z,17,FALSE),0))</f>
        <v>0</v>
      </c>
      <c r="BC147" s="11">
        <f t="shared" si="93"/>
        <v>0</v>
      </c>
      <c r="BD147">
        <f>IF($C147="","",IFERROR(VLOOKUP($C147,Feb!$B:$Z,19,FALSE),0))</f>
        <v>0</v>
      </c>
      <c r="BE147" s="11">
        <f t="shared" si="94"/>
        <v>0</v>
      </c>
      <c r="BF147">
        <f>IF($C147="","",IFERROR(VLOOKUP($C147,Feb!$B:$Z,20,FALSE),0))</f>
        <v>0</v>
      </c>
      <c r="BG147" s="10">
        <f t="shared" si="95"/>
        <v>0</v>
      </c>
      <c r="BH147" s="6">
        <f>IF($C147="","",IFERROR(VLOOKUP($C147,Mar!$B:$Z,16,FALSE),0))</f>
        <v>0</v>
      </c>
      <c r="BI147">
        <f>IF($C147="","",IFERROR(VLOOKUP($C147,Mar!$B:$Z,17,FALSE),0))</f>
        <v>0</v>
      </c>
      <c r="BJ147" s="11">
        <f t="shared" si="96"/>
        <v>0</v>
      </c>
      <c r="BK147">
        <f>IF($C147="","",IFERROR(VLOOKUP($C147,Mar!$B:$Z,19,FALSE),0))</f>
        <v>0</v>
      </c>
      <c r="BL147" s="11">
        <f t="shared" si="97"/>
        <v>0</v>
      </c>
      <c r="BM147">
        <f>IF($C147="","",IFERROR(VLOOKUP($C147,Mar!$B:$Z,20,FALSE),0))</f>
        <v>0</v>
      </c>
      <c r="BN147" s="10">
        <f t="shared" si="98"/>
        <v>0</v>
      </c>
      <c r="BO147" s="6">
        <f>IF($C147="","",IFERROR(VLOOKUP($C147,'Apr &amp; May'!$B:$Z,16,FALSE),0))</f>
        <v>0</v>
      </c>
      <c r="BP147">
        <f>IF($C147="","",IFERROR(VLOOKUP($C147,'Apr &amp; May'!$B:$Z,17,FALSE),0))</f>
        <v>0</v>
      </c>
      <c r="BQ147" s="11">
        <f t="shared" si="99"/>
        <v>0</v>
      </c>
      <c r="BR147">
        <f>IF($C147="","",IFERROR(VLOOKUP($C147,'Apr &amp; May'!$B:$Z,19,FALSE),0))</f>
        <v>0</v>
      </c>
      <c r="BS147" s="11">
        <f t="shared" si="100"/>
        <v>0</v>
      </c>
      <c r="BT147">
        <f>IF($C147="","",IFERROR(VLOOKUP($C147,'Apr &amp; May'!$B:$Z,20,FALSE),0))</f>
        <v>0</v>
      </c>
      <c r="BU147" s="10">
        <f t="shared" si="101"/>
        <v>0</v>
      </c>
      <c r="BV147" s="6">
        <f>IF($C147="","",IFERROR(VLOOKUP($C147,Jun!$B:$Z,16,FALSE),0))</f>
        <v>0</v>
      </c>
      <c r="BW147">
        <f>IF($C147="","",IFERROR(VLOOKUP($C147,Jun!$B:$Z,17,FALSE),0))</f>
        <v>0</v>
      </c>
      <c r="BX147" s="11">
        <f t="shared" si="102"/>
        <v>0</v>
      </c>
      <c r="BY147">
        <f>IF($C147="","",IFERROR(VLOOKUP($C147,Jun!$B:$Z,19,FALSE),0))</f>
        <v>0</v>
      </c>
      <c r="BZ147" s="11">
        <f t="shared" si="103"/>
        <v>0</v>
      </c>
      <c r="CA147">
        <f>IF($C147="","",IFERROR(VLOOKUP($C147,Jun!$B:$Z,20,FALSE),0))</f>
        <v>0</v>
      </c>
      <c r="CB147" s="10">
        <f t="shared" si="104"/>
        <v>0</v>
      </c>
    </row>
    <row r="148" spans="1:80" x14ac:dyDescent="0.3">
      <c r="A148">
        <v>144</v>
      </c>
      <c r="B148" t="str">
        <f>IF(Namelist!A145="","",UPPER(Namelist!A145))</f>
        <v>JORDAN LONG YEW TAN</v>
      </c>
      <c r="C148" t="str">
        <f>IF(Namelist!B145="","",UPPER(Namelist!B145))</f>
        <v>NUSSTU\E0957259</v>
      </c>
      <c r="D148" s="6">
        <f t="shared" si="71"/>
        <v>2</v>
      </c>
      <c r="E148">
        <f t="shared" si="72"/>
        <v>1</v>
      </c>
      <c r="F148" s="11">
        <f t="shared" si="73"/>
        <v>3</v>
      </c>
      <c r="G148">
        <f t="shared" si="74"/>
        <v>0</v>
      </c>
      <c r="H148" s="11">
        <f t="shared" si="75"/>
        <v>3</v>
      </c>
      <c r="I148">
        <f t="shared" si="76"/>
        <v>2</v>
      </c>
      <c r="J148" s="10">
        <f t="shared" si="77"/>
        <v>5</v>
      </c>
      <c r="K148" s="6">
        <f>IF($C148="","",IFERROR(VLOOKUP($C148,Aug!$B:$Z,16,FALSE),0))</f>
        <v>1</v>
      </c>
      <c r="L148">
        <f>IF($C148="","",IFERROR(VLOOKUP($C148,Aug!$B:$Z,17,FALSE),0))</f>
        <v>1</v>
      </c>
      <c r="M148" s="11">
        <f t="shared" si="78"/>
        <v>2</v>
      </c>
      <c r="N148">
        <f>IF($C148="","",IFERROR(VLOOKUP($C148,Aug!$B:$Z,19,FALSE),0))</f>
        <v>0</v>
      </c>
      <c r="O148" s="11">
        <f t="shared" si="79"/>
        <v>2</v>
      </c>
      <c r="P148">
        <f>IF($C148="","",IFERROR(VLOOKUP($C148,Aug!$B:$Z,20,FALSE),0))</f>
        <v>1</v>
      </c>
      <c r="Q148" s="10">
        <f t="shared" si="80"/>
        <v>3</v>
      </c>
      <c r="R148" s="6">
        <f>IF($C148="","",IFERROR(VLOOKUP($C148,Sep!$B:$Z,16,FALSE),0))</f>
        <v>0</v>
      </c>
      <c r="S148">
        <f>IF($C148="","",IFERROR(VLOOKUP($C148,Sep!$B:$Z,17,FALSE),0))</f>
        <v>0</v>
      </c>
      <c r="T148" s="11">
        <f t="shared" si="81"/>
        <v>0</v>
      </c>
      <c r="U148">
        <f>IF($C148="","",IFERROR(VLOOKUP($C148,Sep!$B:$Z,19,FALSE),0))</f>
        <v>0</v>
      </c>
      <c r="V148" s="11">
        <f t="shared" si="82"/>
        <v>0</v>
      </c>
      <c r="W148">
        <f>IF($C148="","",IFERROR(VLOOKUP($C148,Sep!$B:$Z,20,FALSE),0))</f>
        <v>1</v>
      </c>
      <c r="X148" s="10">
        <f t="shared" si="83"/>
        <v>1</v>
      </c>
      <c r="Y148" s="6">
        <f>IF($C148="","",IFERROR(VLOOKUP($C148,'Oct &amp; Nov'!$B:$Z,16,FALSE),0))</f>
        <v>1</v>
      </c>
      <c r="Z148">
        <f>IF($C148="","",IFERROR(VLOOKUP($C148,'Oct &amp; Nov'!$B:$Z,17,FALSE),0))</f>
        <v>0</v>
      </c>
      <c r="AA148" s="11">
        <f t="shared" si="84"/>
        <v>1</v>
      </c>
      <c r="AB148">
        <f>IF($C148="","",IFERROR(VLOOKUP($C148,'Oct &amp; Nov'!$B:$Z,19,FALSE),0))</f>
        <v>0</v>
      </c>
      <c r="AC148" s="11">
        <f t="shared" si="85"/>
        <v>1</v>
      </c>
      <c r="AD148">
        <f>IF($C148="","",IFERROR(VLOOKUP($C148,'Oct &amp; Nov'!$B:$Z,20,FALSE),0))</f>
        <v>0</v>
      </c>
      <c r="AE148" s="10">
        <f t="shared" si="86"/>
        <v>1</v>
      </c>
      <c r="AJ148" s="11"/>
      <c r="AM148" s="6">
        <f>IF($C148="","",IFERROR(VLOOKUP($C148,Dec!$B:$Z,16,FALSE),0))</f>
        <v>0</v>
      </c>
      <c r="AN148">
        <f>IF($C148="","",IFERROR(VLOOKUP($C148,Dec!$B:$Z,17,FALSE),0))</f>
        <v>0</v>
      </c>
      <c r="AO148" s="11">
        <f t="shared" si="87"/>
        <v>0</v>
      </c>
      <c r="AP148">
        <f>IF($C148="","",IFERROR(VLOOKUP($C148,Dec!$B:$Z,19,FALSE),0))</f>
        <v>0</v>
      </c>
      <c r="AQ148" s="11">
        <f t="shared" si="88"/>
        <v>0</v>
      </c>
      <c r="AR148">
        <f>IF($C148="","",IFERROR(VLOOKUP($C148,Dec!$B:$Z,20,FALSE),0))</f>
        <v>0</v>
      </c>
      <c r="AS148" s="10">
        <f t="shared" si="89"/>
        <v>0</v>
      </c>
      <c r="AT148" s="6">
        <f>IF($C148="","",IFERROR(VLOOKUP($C148,Jan!$B:$Z,16,FALSE),0))</f>
        <v>0</v>
      </c>
      <c r="AU148">
        <f>IF($C148="","",IFERROR(VLOOKUP($C148,Jan!$B:$Z,17,FALSE),0))</f>
        <v>0</v>
      </c>
      <c r="AV148" s="11">
        <f t="shared" si="90"/>
        <v>0</v>
      </c>
      <c r="AW148">
        <f>IF($C148="","",IFERROR(VLOOKUP($C148,Jan!$B:$Z,19,FALSE),0))</f>
        <v>0</v>
      </c>
      <c r="AX148" s="11">
        <f t="shared" si="91"/>
        <v>0</v>
      </c>
      <c r="AY148">
        <f>IF($C148="","",IFERROR(VLOOKUP($C148,Jan!$B:$Z,20,FALSE),0))</f>
        <v>0</v>
      </c>
      <c r="AZ148" s="10">
        <f t="shared" si="92"/>
        <v>0</v>
      </c>
      <c r="BA148" s="6">
        <f>IF($C148="","",IFERROR(VLOOKUP($C148,Feb!$B:$Z,16,FALSE),0))</f>
        <v>0</v>
      </c>
      <c r="BB148">
        <f>IF($C148="","",IFERROR(VLOOKUP($C148,Feb!$B:$Z,17,FALSE),0))</f>
        <v>0</v>
      </c>
      <c r="BC148" s="11">
        <f t="shared" si="93"/>
        <v>0</v>
      </c>
      <c r="BD148">
        <f>IF($C148="","",IFERROR(VLOOKUP($C148,Feb!$B:$Z,19,FALSE),0))</f>
        <v>0</v>
      </c>
      <c r="BE148" s="11">
        <f t="shared" si="94"/>
        <v>0</v>
      </c>
      <c r="BF148">
        <f>IF($C148="","",IFERROR(VLOOKUP($C148,Feb!$B:$Z,20,FALSE),0))</f>
        <v>0</v>
      </c>
      <c r="BG148" s="10">
        <f t="shared" si="95"/>
        <v>0</v>
      </c>
      <c r="BH148" s="6">
        <f>IF($C148="","",IFERROR(VLOOKUP($C148,Mar!$B:$Z,16,FALSE),0))</f>
        <v>0</v>
      </c>
      <c r="BI148">
        <f>IF($C148="","",IFERROR(VLOOKUP($C148,Mar!$B:$Z,17,FALSE),0))</f>
        <v>0</v>
      </c>
      <c r="BJ148" s="11">
        <f t="shared" si="96"/>
        <v>0</v>
      </c>
      <c r="BK148">
        <f>IF($C148="","",IFERROR(VLOOKUP($C148,Mar!$B:$Z,19,FALSE),0))</f>
        <v>0</v>
      </c>
      <c r="BL148" s="11">
        <f t="shared" si="97"/>
        <v>0</v>
      </c>
      <c r="BM148">
        <f>IF($C148="","",IFERROR(VLOOKUP($C148,Mar!$B:$Z,20,FALSE),0))</f>
        <v>0</v>
      </c>
      <c r="BN148" s="10">
        <f t="shared" si="98"/>
        <v>0</v>
      </c>
      <c r="BO148" s="6">
        <f>IF($C148="","",IFERROR(VLOOKUP($C148,'Apr &amp; May'!$B:$Z,16,FALSE),0))</f>
        <v>0</v>
      </c>
      <c r="BP148">
        <f>IF($C148="","",IFERROR(VLOOKUP($C148,'Apr &amp; May'!$B:$Z,17,FALSE),0))</f>
        <v>0</v>
      </c>
      <c r="BQ148" s="11">
        <f t="shared" si="99"/>
        <v>0</v>
      </c>
      <c r="BR148">
        <f>IF($C148="","",IFERROR(VLOOKUP($C148,'Apr &amp; May'!$B:$Z,19,FALSE),0))</f>
        <v>0</v>
      </c>
      <c r="BS148" s="11">
        <f t="shared" si="100"/>
        <v>0</v>
      </c>
      <c r="BT148">
        <f>IF($C148="","",IFERROR(VLOOKUP($C148,'Apr &amp; May'!$B:$Z,20,FALSE),0))</f>
        <v>0</v>
      </c>
      <c r="BU148" s="10">
        <f t="shared" si="101"/>
        <v>0</v>
      </c>
      <c r="BV148" s="6">
        <f>IF($C148="","",IFERROR(VLOOKUP($C148,Jun!$B:$Z,16,FALSE),0))</f>
        <v>0</v>
      </c>
      <c r="BW148">
        <f>IF($C148="","",IFERROR(VLOOKUP($C148,Jun!$B:$Z,17,FALSE),0))</f>
        <v>0</v>
      </c>
      <c r="BX148" s="11">
        <f t="shared" si="102"/>
        <v>0</v>
      </c>
      <c r="BY148">
        <f>IF($C148="","",IFERROR(VLOOKUP($C148,Jun!$B:$Z,19,FALSE),0))</f>
        <v>0</v>
      </c>
      <c r="BZ148" s="11">
        <f t="shared" si="103"/>
        <v>0</v>
      </c>
      <c r="CA148">
        <f>IF($C148="","",IFERROR(VLOOKUP($C148,Jun!$B:$Z,20,FALSE),0))</f>
        <v>0</v>
      </c>
      <c r="CB148" s="10">
        <f t="shared" si="104"/>
        <v>0</v>
      </c>
    </row>
    <row r="149" spans="1:80" x14ac:dyDescent="0.3">
      <c r="A149">
        <v>145</v>
      </c>
      <c r="B149" t="str">
        <f>IF(Namelist!A146="","",UPPER(Namelist!A146))</f>
        <v>JOSE TAN</v>
      </c>
      <c r="C149" t="str">
        <f>IF(Namelist!B146="","",UPPER(Namelist!B146))</f>
        <v>NUSSTU\E0544217</v>
      </c>
      <c r="D149" s="6">
        <f t="shared" si="71"/>
        <v>1</v>
      </c>
      <c r="E149">
        <f t="shared" si="72"/>
        <v>0</v>
      </c>
      <c r="F149" s="11">
        <f t="shared" si="73"/>
        <v>1</v>
      </c>
      <c r="G149">
        <f t="shared" si="74"/>
        <v>0</v>
      </c>
      <c r="H149" s="11">
        <f t="shared" si="75"/>
        <v>1</v>
      </c>
      <c r="I149">
        <f t="shared" si="76"/>
        <v>3</v>
      </c>
      <c r="J149" s="10">
        <f t="shared" si="77"/>
        <v>4</v>
      </c>
      <c r="K149" s="6">
        <f>IF($C149="","",IFERROR(VLOOKUP($C149,Aug!$B:$Z,16,FALSE),0))</f>
        <v>1</v>
      </c>
      <c r="L149">
        <f>IF($C149="","",IFERROR(VLOOKUP($C149,Aug!$B:$Z,17,FALSE),0))</f>
        <v>0</v>
      </c>
      <c r="M149" s="11">
        <f t="shared" si="78"/>
        <v>1</v>
      </c>
      <c r="N149">
        <f>IF($C149="","",IFERROR(VLOOKUP($C149,Aug!$B:$Z,19,FALSE),0))</f>
        <v>0</v>
      </c>
      <c r="O149" s="11">
        <f t="shared" si="79"/>
        <v>1</v>
      </c>
      <c r="P149">
        <f>IF($C149="","",IFERROR(VLOOKUP($C149,Aug!$B:$Z,20,FALSE),0))</f>
        <v>0</v>
      </c>
      <c r="Q149" s="10">
        <f t="shared" si="80"/>
        <v>1</v>
      </c>
      <c r="R149" s="6">
        <f>IF($C149="","",IFERROR(VLOOKUP($C149,Sep!$B:$Z,16,FALSE),0))</f>
        <v>0</v>
      </c>
      <c r="S149">
        <f>IF($C149="","",IFERROR(VLOOKUP($C149,Sep!$B:$Z,17,FALSE),0))</f>
        <v>0</v>
      </c>
      <c r="T149" s="11">
        <f t="shared" si="81"/>
        <v>0</v>
      </c>
      <c r="U149">
        <f>IF($C149="","",IFERROR(VLOOKUP($C149,Sep!$B:$Z,19,FALSE),0))</f>
        <v>0</v>
      </c>
      <c r="V149" s="11">
        <f t="shared" si="82"/>
        <v>0</v>
      </c>
      <c r="W149">
        <f>IF($C149="","",IFERROR(VLOOKUP($C149,Sep!$B:$Z,20,FALSE),0))</f>
        <v>3</v>
      </c>
      <c r="X149" s="10">
        <f t="shared" si="83"/>
        <v>3</v>
      </c>
      <c r="Y149" s="6">
        <f>IF($C149="","",IFERROR(VLOOKUP($C149,'Oct &amp; Nov'!$B:$Z,16,FALSE),0))</f>
        <v>0</v>
      </c>
      <c r="Z149">
        <f>IF($C149="","",IFERROR(VLOOKUP($C149,'Oct &amp; Nov'!$B:$Z,17,FALSE),0))</f>
        <v>0</v>
      </c>
      <c r="AA149" s="11">
        <f t="shared" si="84"/>
        <v>0</v>
      </c>
      <c r="AB149">
        <f>IF($C149="","",IFERROR(VLOOKUP($C149,'Oct &amp; Nov'!$B:$Z,19,FALSE),0))</f>
        <v>0</v>
      </c>
      <c r="AC149" s="11">
        <f t="shared" si="85"/>
        <v>0</v>
      </c>
      <c r="AD149">
        <f>IF($C149="","",IFERROR(VLOOKUP($C149,'Oct &amp; Nov'!$B:$Z,20,FALSE),0))</f>
        <v>0</v>
      </c>
      <c r="AE149" s="10">
        <f t="shared" si="86"/>
        <v>0</v>
      </c>
      <c r="AJ149" s="11"/>
      <c r="AM149" s="6">
        <f>IF($C149="","",IFERROR(VLOOKUP($C149,Dec!$B:$Z,16,FALSE),0))</f>
        <v>0</v>
      </c>
      <c r="AN149">
        <f>IF($C149="","",IFERROR(VLOOKUP($C149,Dec!$B:$Z,17,FALSE),0))</f>
        <v>0</v>
      </c>
      <c r="AO149" s="11">
        <f t="shared" si="87"/>
        <v>0</v>
      </c>
      <c r="AP149">
        <f>IF($C149="","",IFERROR(VLOOKUP($C149,Dec!$B:$Z,19,FALSE),0))</f>
        <v>0</v>
      </c>
      <c r="AQ149" s="11">
        <f t="shared" si="88"/>
        <v>0</v>
      </c>
      <c r="AR149">
        <f>IF($C149="","",IFERROR(VLOOKUP($C149,Dec!$B:$Z,20,FALSE),0))</f>
        <v>0</v>
      </c>
      <c r="AS149" s="10">
        <f t="shared" si="89"/>
        <v>0</v>
      </c>
      <c r="AT149" s="6">
        <f>IF($C149="","",IFERROR(VLOOKUP($C149,Jan!$B:$Z,16,FALSE),0))</f>
        <v>0</v>
      </c>
      <c r="AU149">
        <f>IF($C149="","",IFERROR(VLOOKUP($C149,Jan!$B:$Z,17,FALSE),0))</f>
        <v>0</v>
      </c>
      <c r="AV149" s="11">
        <f t="shared" si="90"/>
        <v>0</v>
      </c>
      <c r="AW149">
        <f>IF($C149="","",IFERROR(VLOOKUP($C149,Jan!$B:$Z,19,FALSE),0))</f>
        <v>0</v>
      </c>
      <c r="AX149" s="11">
        <f t="shared" si="91"/>
        <v>0</v>
      </c>
      <c r="AY149">
        <f>IF($C149="","",IFERROR(VLOOKUP($C149,Jan!$B:$Z,20,FALSE),0))</f>
        <v>0</v>
      </c>
      <c r="AZ149" s="10">
        <f t="shared" si="92"/>
        <v>0</v>
      </c>
      <c r="BA149" s="6">
        <f>IF($C149="","",IFERROR(VLOOKUP($C149,Feb!$B:$Z,16,FALSE),0))</f>
        <v>0</v>
      </c>
      <c r="BB149">
        <f>IF($C149="","",IFERROR(VLOOKUP($C149,Feb!$B:$Z,17,FALSE),0))</f>
        <v>0</v>
      </c>
      <c r="BC149" s="11">
        <f t="shared" si="93"/>
        <v>0</v>
      </c>
      <c r="BD149">
        <f>IF($C149="","",IFERROR(VLOOKUP($C149,Feb!$B:$Z,19,FALSE),0))</f>
        <v>0</v>
      </c>
      <c r="BE149" s="11">
        <f t="shared" si="94"/>
        <v>0</v>
      </c>
      <c r="BF149">
        <f>IF($C149="","",IFERROR(VLOOKUP($C149,Feb!$B:$Z,20,FALSE),0))</f>
        <v>0</v>
      </c>
      <c r="BG149" s="10">
        <f t="shared" si="95"/>
        <v>0</v>
      </c>
      <c r="BH149" s="6">
        <f>IF($C149="","",IFERROR(VLOOKUP($C149,Mar!$B:$Z,16,FALSE),0))</f>
        <v>0</v>
      </c>
      <c r="BI149">
        <f>IF($C149="","",IFERROR(VLOOKUP($C149,Mar!$B:$Z,17,FALSE),0))</f>
        <v>0</v>
      </c>
      <c r="BJ149" s="11">
        <f t="shared" si="96"/>
        <v>0</v>
      </c>
      <c r="BK149">
        <f>IF($C149="","",IFERROR(VLOOKUP($C149,Mar!$B:$Z,19,FALSE),0))</f>
        <v>0</v>
      </c>
      <c r="BL149" s="11">
        <f t="shared" si="97"/>
        <v>0</v>
      </c>
      <c r="BM149">
        <f>IF($C149="","",IFERROR(VLOOKUP($C149,Mar!$B:$Z,20,FALSE),0))</f>
        <v>0</v>
      </c>
      <c r="BN149" s="10">
        <f t="shared" si="98"/>
        <v>0</v>
      </c>
      <c r="BO149" s="6">
        <f>IF($C149="","",IFERROR(VLOOKUP($C149,'Apr &amp; May'!$B:$Z,16,FALSE),0))</f>
        <v>0</v>
      </c>
      <c r="BP149">
        <f>IF($C149="","",IFERROR(VLOOKUP($C149,'Apr &amp; May'!$B:$Z,17,FALSE),0))</f>
        <v>0</v>
      </c>
      <c r="BQ149" s="11">
        <f t="shared" si="99"/>
        <v>0</v>
      </c>
      <c r="BR149">
        <f>IF($C149="","",IFERROR(VLOOKUP($C149,'Apr &amp; May'!$B:$Z,19,FALSE),0))</f>
        <v>0</v>
      </c>
      <c r="BS149" s="11">
        <f t="shared" si="100"/>
        <v>0</v>
      </c>
      <c r="BT149">
        <f>IF($C149="","",IFERROR(VLOOKUP($C149,'Apr &amp; May'!$B:$Z,20,FALSE),0))</f>
        <v>0</v>
      </c>
      <c r="BU149" s="10">
        <f t="shared" si="101"/>
        <v>0</v>
      </c>
      <c r="BV149" s="6">
        <f>IF($C149="","",IFERROR(VLOOKUP($C149,Jun!$B:$Z,16,FALSE),0))</f>
        <v>0</v>
      </c>
      <c r="BW149">
        <f>IF($C149="","",IFERROR(VLOOKUP($C149,Jun!$B:$Z,17,FALSE),0))</f>
        <v>0</v>
      </c>
      <c r="BX149" s="11">
        <f t="shared" si="102"/>
        <v>0</v>
      </c>
      <c r="BY149">
        <f>IF($C149="","",IFERROR(VLOOKUP($C149,Jun!$B:$Z,19,FALSE),0))</f>
        <v>0</v>
      </c>
      <c r="BZ149" s="11">
        <f t="shared" si="103"/>
        <v>0</v>
      </c>
      <c r="CA149">
        <f>IF($C149="","",IFERROR(VLOOKUP($C149,Jun!$B:$Z,20,FALSE),0))</f>
        <v>0</v>
      </c>
      <c r="CB149" s="10">
        <f t="shared" si="104"/>
        <v>0</v>
      </c>
    </row>
    <row r="150" spans="1:80" x14ac:dyDescent="0.3">
      <c r="A150">
        <v>146</v>
      </c>
      <c r="B150" t="str">
        <f>IF(Namelist!A147="","",UPPER(Namelist!A147))</f>
        <v>JOSHUA TAN</v>
      </c>
      <c r="C150" t="str">
        <f>IF(Namelist!B147="","",UPPER(Namelist!B147))</f>
        <v>NUSSTU\E0560196</v>
      </c>
      <c r="D150" s="6">
        <f t="shared" si="71"/>
        <v>9</v>
      </c>
      <c r="E150">
        <f t="shared" si="72"/>
        <v>0</v>
      </c>
      <c r="F150" s="11">
        <f t="shared" si="73"/>
        <v>9</v>
      </c>
      <c r="G150">
        <f t="shared" si="74"/>
        <v>0</v>
      </c>
      <c r="H150" s="11">
        <f t="shared" si="75"/>
        <v>9</v>
      </c>
      <c r="I150">
        <f t="shared" si="76"/>
        <v>4</v>
      </c>
      <c r="J150" s="10">
        <f t="shared" si="77"/>
        <v>13</v>
      </c>
      <c r="K150" s="6">
        <f>IF($C150="","",IFERROR(VLOOKUP($C150,Aug!$B:$Z,16,FALSE),0))</f>
        <v>0</v>
      </c>
      <c r="L150">
        <f>IF($C150="","",IFERROR(VLOOKUP($C150,Aug!$B:$Z,17,FALSE),0))</f>
        <v>0</v>
      </c>
      <c r="M150" s="11">
        <f t="shared" si="78"/>
        <v>0</v>
      </c>
      <c r="N150">
        <f>IF($C150="","",IFERROR(VLOOKUP($C150,Aug!$B:$Z,19,FALSE),0))</f>
        <v>0</v>
      </c>
      <c r="O150" s="11">
        <f t="shared" si="79"/>
        <v>0</v>
      </c>
      <c r="P150">
        <f>IF($C150="","",IFERROR(VLOOKUP($C150,Aug!$B:$Z,20,FALSE),0))</f>
        <v>0</v>
      </c>
      <c r="Q150" s="10">
        <f t="shared" si="80"/>
        <v>0</v>
      </c>
      <c r="R150" s="6">
        <f>IF($C150="","",IFERROR(VLOOKUP($C150,Sep!$B:$Z,16,FALSE),0))</f>
        <v>0</v>
      </c>
      <c r="S150">
        <f>IF($C150="","",IFERROR(VLOOKUP($C150,Sep!$B:$Z,17,FALSE),0))</f>
        <v>0</v>
      </c>
      <c r="T150" s="11">
        <f t="shared" si="81"/>
        <v>0</v>
      </c>
      <c r="U150">
        <f>IF($C150="","",IFERROR(VLOOKUP($C150,Sep!$B:$Z,19,FALSE),0))</f>
        <v>0</v>
      </c>
      <c r="V150" s="11">
        <f t="shared" si="82"/>
        <v>0</v>
      </c>
      <c r="W150">
        <f>IF($C150="","",IFERROR(VLOOKUP($C150,Sep!$B:$Z,20,FALSE),0))</f>
        <v>0</v>
      </c>
      <c r="X150" s="10">
        <f t="shared" si="83"/>
        <v>0</v>
      </c>
      <c r="Y150" s="6">
        <f>IF($C150="","",IFERROR(VLOOKUP($C150,'Oct &amp; Nov'!$B:$Z,16,FALSE),0))</f>
        <v>2</v>
      </c>
      <c r="Z150">
        <f>IF($C150="","",IFERROR(VLOOKUP($C150,'Oct &amp; Nov'!$B:$Z,17,FALSE),0))</f>
        <v>0</v>
      </c>
      <c r="AA150" s="11">
        <f t="shared" si="84"/>
        <v>2</v>
      </c>
      <c r="AB150">
        <f>IF($C150="","",IFERROR(VLOOKUP($C150,'Oct &amp; Nov'!$B:$Z,19,FALSE),0))</f>
        <v>0</v>
      </c>
      <c r="AC150" s="11">
        <f t="shared" si="85"/>
        <v>2</v>
      </c>
      <c r="AD150">
        <f>IF($C150="","",IFERROR(VLOOKUP($C150,'Oct &amp; Nov'!$B:$Z,20,FALSE),0))</f>
        <v>1</v>
      </c>
      <c r="AE150" s="10">
        <f t="shared" si="86"/>
        <v>3</v>
      </c>
      <c r="AJ150" s="11"/>
      <c r="AM150" s="6">
        <f>IF($C150="","",IFERROR(VLOOKUP($C150,Dec!$B:$Z,16,FALSE),0))</f>
        <v>3</v>
      </c>
      <c r="AN150">
        <f>IF($C150="","",IFERROR(VLOOKUP($C150,Dec!$B:$Z,17,FALSE),0))</f>
        <v>0</v>
      </c>
      <c r="AO150" s="11">
        <f t="shared" si="87"/>
        <v>3</v>
      </c>
      <c r="AP150">
        <f>IF($C150="","",IFERROR(VLOOKUP($C150,Dec!$B:$Z,19,FALSE),0))</f>
        <v>0</v>
      </c>
      <c r="AQ150" s="11">
        <f t="shared" si="88"/>
        <v>3</v>
      </c>
      <c r="AR150">
        <f>IF($C150="","",IFERROR(VLOOKUP($C150,Dec!$B:$Z,20,FALSE),0))</f>
        <v>0</v>
      </c>
      <c r="AS150" s="10">
        <f t="shared" si="89"/>
        <v>3</v>
      </c>
      <c r="AT150" s="6">
        <f>IF($C150="","",IFERROR(VLOOKUP($C150,Jan!$B:$Z,16,FALSE),0))</f>
        <v>2</v>
      </c>
      <c r="AU150">
        <f>IF($C150="","",IFERROR(VLOOKUP($C150,Jan!$B:$Z,17,FALSE),0))</f>
        <v>0</v>
      </c>
      <c r="AV150" s="11">
        <f t="shared" si="90"/>
        <v>2</v>
      </c>
      <c r="AW150">
        <f>IF($C150="","",IFERROR(VLOOKUP($C150,Jan!$B:$Z,19,FALSE),0))</f>
        <v>0</v>
      </c>
      <c r="AX150" s="11">
        <f t="shared" si="91"/>
        <v>2</v>
      </c>
      <c r="AY150">
        <f>IF($C150="","",IFERROR(VLOOKUP($C150,Jan!$B:$Z,20,FALSE),0))</f>
        <v>0</v>
      </c>
      <c r="AZ150" s="10">
        <f t="shared" si="92"/>
        <v>2</v>
      </c>
      <c r="BA150" s="6">
        <f>IF($C150="","",IFERROR(VLOOKUP($C150,Feb!$B:$Z,16,FALSE),0))</f>
        <v>0</v>
      </c>
      <c r="BB150">
        <f>IF($C150="","",IFERROR(VLOOKUP($C150,Feb!$B:$Z,17,FALSE),0))</f>
        <v>0</v>
      </c>
      <c r="BC150" s="11">
        <f t="shared" si="93"/>
        <v>0</v>
      </c>
      <c r="BD150">
        <f>IF($C150="","",IFERROR(VLOOKUP($C150,Feb!$B:$Z,19,FALSE),0))</f>
        <v>0</v>
      </c>
      <c r="BE150" s="11">
        <f t="shared" si="94"/>
        <v>0</v>
      </c>
      <c r="BF150">
        <f>IF($C150="","",IFERROR(VLOOKUP($C150,Feb!$B:$Z,20,FALSE),0))</f>
        <v>0</v>
      </c>
      <c r="BG150" s="10">
        <f t="shared" si="95"/>
        <v>0</v>
      </c>
      <c r="BH150" s="6">
        <f>IF($C150="","",IFERROR(VLOOKUP($C150,Mar!$B:$Z,16,FALSE),0))</f>
        <v>2</v>
      </c>
      <c r="BI150">
        <f>IF($C150="","",IFERROR(VLOOKUP($C150,Mar!$B:$Z,17,FALSE),0))</f>
        <v>0</v>
      </c>
      <c r="BJ150" s="11">
        <f t="shared" si="96"/>
        <v>2</v>
      </c>
      <c r="BK150">
        <f>IF($C150="","",IFERROR(VLOOKUP($C150,Mar!$B:$Z,19,FALSE),0))</f>
        <v>0</v>
      </c>
      <c r="BL150" s="11">
        <f t="shared" si="97"/>
        <v>2</v>
      </c>
      <c r="BM150">
        <f>IF($C150="","",IFERROR(VLOOKUP($C150,Mar!$B:$Z,20,FALSE),0))</f>
        <v>2</v>
      </c>
      <c r="BN150" s="10">
        <f t="shared" si="98"/>
        <v>4</v>
      </c>
      <c r="BO150" s="6">
        <f>IF($C150="","",IFERROR(VLOOKUP($C150,'Apr &amp; May'!$B:$Z,16,FALSE),0))</f>
        <v>0</v>
      </c>
      <c r="BP150">
        <f>IF($C150="","",IFERROR(VLOOKUP($C150,'Apr &amp; May'!$B:$Z,17,FALSE),0))</f>
        <v>0</v>
      </c>
      <c r="BQ150" s="11">
        <f t="shared" si="99"/>
        <v>0</v>
      </c>
      <c r="BR150">
        <f>IF($C150="","",IFERROR(VLOOKUP($C150,'Apr &amp; May'!$B:$Z,19,FALSE),0))</f>
        <v>0</v>
      </c>
      <c r="BS150" s="11">
        <f t="shared" si="100"/>
        <v>0</v>
      </c>
      <c r="BT150">
        <f>IF($C150="","",IFERROR(VLOOKUP($C150,'Apr &amp; May'!$B:$Z,20,FALSE),0))</f>
        <v>1</v>
      </c>
      <c r="BU150" s="10">
        <f t="shared" si="101"/>
        <v>1</v>
      </c>
      <c r="BV150" s="6">
        <f>IF($C150="","",IFERROR(VLOOKUP($C150,Jun!$B:$Z,16,FALSE),0))</f>
        <v>0</v>
      </c>
      <c r="BW150">
        <f>IF($C150="","",IFERROR(VLOOKUP($C150,Jun!$B:$Z,17,FALSE),0))</f>
        <v>0</v>
      </c>
      <c r="BX150" s="11">
        <f t="shared" si="102"/>
        <v>0</v>
      </c>
      <c r="BY150">
        <f>IF($C150="","",IFERROR(VLOOKUP($C150,Jun!$B:$Z,19,FALSE),0))</f>
        <v>0</v>
      </c>
      <c r="BZ150" s="11">
        <f t="shared" si="103"/>
        <v>0</v>
      </c>
      <c r="CA150">
        <f>IF($C150="","",IFERROR(VLOOKUP($C150,Jun!$B:$Z,20,FALSE),0))</f>
        <v>0</v>
      </c>
      <c r="CB150" s="10">
        <f t="shared" si="104"/>
        <v>0</v>
      </c>
    </row>
    <row r="151" spans="1:80" x14ac:dyDescent="0.3">
      <c r="A151">
        <v>147</v>
      </c>
      <c r="B151" t="str">
        <f>IF(Namelist!A148="","",UPPER(Namelist!A148))</f>
        <v>JOYCE HO</v>
      </c>
      <c r="C151" t="str">
        <f>IF(Namelist!B148="","",UPPER(Namelist!B148))</f>
        <v>NUSSTU\E0968360</v>
      </c>
      <c r="D151" s="6">
        <f t="shared" si="71"/>
        <v>0</v>
      </c>
      <c r="E151">
        <f t="shared" si="72"/>
        <v>0</v>
      </c>
      <c r="F151" s="11">
        <f t="shared" si="73"/>
        <v>0</v>
      </c>
      <c r="G151">
        <f t="shared" si="74"/>
        <v>0</v>
      </c>
      <c r="H151" s="11">
        <f t="shared" si="75"/>
        <v>0</v>
      </c>
      <c r="I151">
        <f t="shared" si="76"/>
        <v>0</v>
      </c>
      <c r="J151" s="10">
        <f t="shared" si="77"/>
        <v>0</v>
      </c>
      <c r="K151" s="6">
        <f>IF($C151="","",IFERROR(VLOOKUP($C151,Aug!$B:$Z,16,FALSE),0))</f>
        <v>0</v>
      </c>
      <c r="L151">
        <f>IF($C151="","",IFERROR(VLOOKUP($C151,Aug!$B:$Z,17,FALSE),0))</f>
        <v>0</v>
      </c>
      <c r="M151" s="11">
        <f t="shared" si="78"/>
        <v>0</v>
      </c>
      <c r="N151">
        <f>IF($C151="","",IFERROR(VLOOKUP($C151,Aug!$B:$Z,19,FALSE),0))</f>
        <v>0</v>
      </c>
      <c r="O151" s="11">
        <f t="shared" si="79"/>
        <v>0</v>
      </c>
      <c r="P151">
        <f>IF($C151="","",IFERROR(VLOOKUP($C151,Aug!$B:$Z,20,FALSE),0))</f>
        <v>0</v>
      </c>
      <c r="Q151" s="10">
        <f t="shared" si="80"/>
        <v>0</v>
      </c>
      <c r="R151" s="6">
        <f>IF($C151="","",IFERROR(VLOOKUP($C151,Sep!$B:$Z,16,FALSE),0))</f>
        <v>0</v>
      </c>
      <c r="S151">
        <f>IF($C151="","",IFERROR(VLOOKUP($C151,Sep!$B:$Z,17,FALSE),0))</f>
        <v>0</v>
      </c>
      <c r="T151" s="11">
        <f t="shared" si="81"/>
        <v>0</v>
      </c>
      <c r="U151">
        <f>IF($C151="","",IFERROR(VLOOKUP($C151,Sep!$B:$Z,19,FALSE),0))</f>
        <v>0</v>
      </c>
      <c r="V151" s="11">
        <f t="shared" si="82"/>
        <v>0</v>
      </c>
      <c r="W151">
        <f>IF($C151="","",IFERROR(VLOOKUP($C151,Sep!$B:$Z,20,FALSE),0))</f>
        <v>0</v>
      </c>
      <c r="X151" s="10">
        <f t="shared" si="83"/>
        <v>0</v>
      </c>
      <c r="Y151" s="6">
        <f>IF($C151="","",IFERROR(VLOOKUP($C151,'Oct &amp; Nov'!$B:$Z,16,FALSE),0))</f>
        <v>0</v>
      </c>
      <c r="Z151">
        <f>IF($C151="","",IFERROR(VLOOKUP($C151,'Oct &amp; Nov'!$B:$Z,17,FALSE),0))</f>
        <v>0</v>
      </c>
      <c r="AA151" s="11">
        <f t="shared" si="84"/>
        <v>0</v>
      </c>
      <c r="AB151">
        <f>IF($C151="","",IFERROR(VLOOKUP($C151,'Oct &amp; Nov'!$B:$Z,19,FALSE),0))</f>
        <v>0</v>
      </c>
      <c r="AC151" s="11">
        <f t="shared" si="85"/>
        <v>0</v>
      </c>
      <c r="AD151">
        <f>IF($C151="","",IFERROR(VLOOKUP($C151,'Oct &amp; Nov'!$B:$Z,20,FALSE),0))</f>
        <v>0</v>
      </c>
      <c r="AE151" s="10">
        <f t="shared" si="86"/>
        <v>0</v>
      </c>
      <c r="AJ151" s="11"/>
      <c r="AM151" s="6">
        <f>IF($C151="","",IFERROR(VLOOKUP($C151,Dec!$B:$Z,16,FALSE),0))</f>
        <v>0</v>
      </c>
      <c r="AN151">
        <f>IF($C151="","",IFERROR(VLOOKUP($C151,Dec!$B:$Z,17,FALSE),0))</f>
        <v>0</v>
      </c>
      <c r="AO151" s="11">
        <f t="shared" si="87"/>
        <v>0</v>
      </c>
      <c r="AP151">
        <f>IF($C151="","",IFERROR(VLOOKUP($C151,Dec!$B:$Z,19,FALSE),0))</f>
        <v>0</v>
      </c>
      <c r="AQ151" s="11">
        <f t="shared" si="88"/>
        <v>0</v>
      </c>
      <c r="AR151">
        <f>IF($C151="","",IFERROR(VLOOKUP($C151,Dec!$B:$Z,20,FALSE),0))</f>
        <v>0</v>
      </c>
      <c r="AS151" s="10">
        <f t="shared" si="89"/>
        <v>0</v>
      </c>
      <c r="AT151" s="6">
        <f>IF($C151="","",IFERROR(VLOOKUP($C151,Jan!$B:$Z,16,FALSE),0))</f>
        <v>0</v>
      </c>
      <c r="AU151">
        <f>IF($C151="","",IFERROR(VLOOKUP($C151,Jan!$B:$Z,17,FALSE),0))</f>
        <v>0</v>
      </c>
      <c r="AV151" s="11">
        <f t="shared" si="90"/>
        <v>0</v>
      </c>
      <c r="AW151">
        <f>IF($C151="","",IFERROR(VLOOKUP($C151,Jan!$B:$Z,19,FALSE),0))</f>
        <v>0</v>
      </c>
      <c r="AX151" s="11">
        <f t="shared" si="91"/>
        <v>0</v>
      </c>
      <c r="AY151">
        <f>IF($C151="","",IFERROR(VLOOKUP($C151,Jan!$B:$Z,20,FALSE),0))</f>
        <v>0</v>
      </c>
      <c r="AZ151" s="10">
        <f t="shared" si="92"/>
        <v>0</v>
      </c>
      <c r="BA151" s="6">
        <f>IF($C151="","",IFERROR(VLOOKUP($C151,Feb!$B:$Z,16,FALSE),0))</f>
        <v>0</v>
      </c>
      <c r="BB151">
        <f>IF($C151="","",IFERROR(VLOOKUP($C151,Feb!$B:$Z,17,FALSE),0))</f>
        <v>0</v>
      </c>
      <c r="BC151" s="11">
        <f t="shared" si="93"/>
        <v>0</v>
      </c>
      <c r="BD151">
        <f>IF($C151="","",IFERROR(VLOOKUP($C151,Feb!$B:$Z,19,FALSE),0))</f>
        <v>0</v>
      </c>
      <c r="BE151" s="11">
        <f t="shared" si="94"/>
        <v>0</v>
      </c>
      <c r="BF151">
        <f>IF($C151="","",IFERROR(VLOOKUP($C151,Feb!$B:$Z,20,FALSE),0))</f>
        <v>0</v>
      </c>
      <c r="BG151" s="10">
        <f t="shared" si="95"/>
        <v>0</v>
      </c>
      <c r="BH151" s="6">
        <f>IF($C151="","",IFERROR(VLOOKUP($C151,Mar!$B:$Z,16,FALSE),0))</f>
        <v>0</v>
      </c>
      <c r="BI151">
        <f>IF($C151="","",IFERROR(VLOOKUP($C151,Mar!$B:$Z,17,FALSE),0))</f>
        <v>0</v>
      </c>
      <c r="BJ151" s="11">
        <f t="shared" si="96"/>
        <v>0</v>
      </c>
      <c r="BK151">
        <f>IF($C151="","",IFERROR(VLOOKUP($C151,Mar!$B:$Z,19,FALSE),0))</f>
        <v>0</v>
      </c>
      <c r="BL151" s="11">
        <f t="shared" si="97"/>
        <v>0</v>
      </c>
      <c r="BM151">
        <f>IF($C151="","",IFERROR(VLOOKUP($C151,Mar!$B:$Z,20,FALSE),0))</f>
        <v>0</v>
      </c>
      <c r="BN151" s="10">
        <f t="shared" si="98"/>
        <v>0</v>
      </c>
      <c r="BO151" s="6">
        <f>IF($C151="","",IFERROR(VLOOKUP($C151,'Apr &amp; May'!$B:$Z,16,FALSE),0))</f>
        <v>0</v>
      </c>
      <c r="BP151">
        <f>IF($C151="","",IFERROR(VLOOKUP($C151,'Apr &amp; May'!$B:$Z,17,FALSE),0))</f>
        <v>0</v>
      </c>
      <c r="BQ151" s="11">
        <f t="shared" si="99"/>
        <v>0</v>
      </c>
      <c r="BR151">
        <f>IF($C151="","",IFERROR(VLOOKUP($C151,'Apr &amp; May'!$B:$Z,19,FALSE),0))</f>
        <v>0</v>
      </c>
      <c r="BS151" s="11">
        <f t="shared" si="100"/>
        <v>0</v>
      </c>
      <c r="BT151">
        <f>IF($C151="","",IFERROR(VLOOKUP($C151,'Apr &amp; May'!$B:$Z,20,FALSE),0))</f>
        <v>0</v>
      </c>
      <c r="BU151" s="10">
        <f t="shared" si="101"/>
        <v>0</v>
      </c>
      <c r="BV151" s="6">
        <f>IF($C151="","",IFERROR(VLOOKUP($C151,Jun!$B:$Z,16,FALSE),0))</f>
        <v>0</v>
      </c>
      <c r="BW151">
        <f>IF($C151="","",IFERROR(VLOOKUP($C151,Jun!$B:$Z,17,FALSE),0))</f>
        <v>0</v>
      </c>
      <c r="BX151" s="11">
        <f t="shared" si="102"/>
        <v>0</v>
      </c>
      <c r="BY151">
        <f>IF($C151="","",IFERROR(VLOOKUP($C151,Jun!$B:$Z,19,FALSE),0))</f>
        <v>0</v>
      </c>
      <c r="BZ151" s="11">
        <f t="shared" si="103"/>
        <v>0</v>
      </c>
      <c r="CA151">
        <f>IF($C151="","",IFERROR(VLOOKUP($C151,Jun!$B:$Z,20,FALSE),0))</f>
        <v>0</v>
      </c>
      <c r="CB151" s="10">
        <f t="shared" si="104"/>
        <v>0</v>
      </c>
    </row>
    <row r="152" spans="1:80" x14ac:dyDescent="0.3">
      <c r="A152">
        <v>148</v>
      </c>
      <c r="B152" t="str">
        <f>IF(Namelist!A149="","",UPPER(Namelist!A149))</f>
        <v>JUN HENG LEOW</v>
      </c>
      <c r="C152" t="str">
        <f>IF(Namelist!B149="","",UPPER(Namelist!B149))</f>
        <v>NUSSTU\E0543895</v>
      </c>
      <c r="D152" s="6">
        <f t="shared" si="71"/>
        <v>0</v>
      </c>
      <c r="E152">
        <f t="shared" si="72"/>
        <v>0</v>
      </c>
      <c r="F152" s="11">
        <f t="shared" si="73"/>
        <v>0</v>
      </c>
      <c r="G152">
        <f t="shared" si="74"/>
        <v>0</v>
      </c>
      <c r="H152" s="11">
        <f t="shared" si="75"/>
        <v>0</v>
      </c>
      <c r="I152">
        <f t="shared" si="76"/>
        <v>2</v>
      </c>
      <c r="J152" s="10">
        <f t="shared" si="77"/>
        <v>2</v>
      </c>
      <c r="K152" s="6">
        <f>IF($C152="","",IFERROR(VLOOKUP($C152,Aug!$B:$Z,16,FALSE),0))</f>
        <v>0</v>
      </c>
      <c r="L152">
        <f>IF($C152="","",IFERROR(VLOOKUP($C152,Aug!$B:$Z,17,FALSE),0))</f>
        <v>0</v>
      </c>
      <c r="M152" s="11">
        <f t="shared" si="78"/>
        <v>0</v>
      </c>
      <c r="N152">
        <f>IF($C152="","",IFERROR(VLOOKUP($C152,Aug!$B:$Z,19,FALSE),0))</f>
        <v>0</v>
      </c>
      <c r="O152" s="11">
        <f t="shared" si="79"/>
        <v>0</v>
      </c>
      <c r="P152">
        <f>IF($C152="","",IFERROR(VLOOKUP($C152,Aug!$B:$Z,20,FALSE),0))</f>
        <v>0</v>
      </c>
      <c r="Q152" s="10">
        <f t="shared" si="80"/>
        <v>0</v>
      </c>
      <c r="R152" s="6">
        <f>IF($C152="","",IFERROR(VLOOKUP($C152,Sep!$B:$Z,16,FALSE),0))</f>
        <v>0</v>
      </c>
      <c r="S152">
        <f>IF($C152="","",IFERROR(VLOOKUP($C152,Sep!$B:$Z,17,FALSE),0))</f>
        <v>0</v>
      </c>
      <c r="T152" s="11">
        <f t="shared" si="81"/>
        <v>0</v>
      </c>
      <c r="U152">
        <f>IF($C152="","",IFERROR(VLOOKUP($C152,Sep!$B:$Z,19,FALSE),0))</f>
        <v>0</v>
      </c>
      <c r="V152" s="11">
        <f t="shared" si="82"/>
        <v>0</v>
      </c>
      <c r="W152">
        <f>IF($C152="","",IFERROR(VLOOKUP($C152,Sep!$B:$Z,20,FALSE),0))</f>
        <v>0</v>
      </c>
      <c r="X152" s="10">
        <f t="shared" si="83"/>
        <v>0</v>
      </c>
      <c r="Y152" s="6">
        <f>IF($C152="","",IFERROR(VLOOKUP($C152,'Oct &amp; Nov'!$B:$Z,16,FALSE),0))</f>
        <v>0</v>
      </c>
      <c r="Z152">
        <f>IF($C152="","",IFERROR(VLOOKUP($C152,'Oct &amp; Nov'!$B:$Z,17,FALSE),0))</f>
        <v>0</v>
      </c>
      <c r="AA152" s="11">
        <f t="shared" si="84"/>
        <v>0</v>
      </c>
      <c r="AB152">
        <f>IF($C152="","",IFERROR(VLOOKUP($C152,'Oct &amp; Nov'!$B:$Z,19,FALSE),0))</f>
        <v>0</v>
      </c>
      <c r="AC152" s="11">
        <f t="shared" si="85"/>
        <v>0</v>
      </c>
      <c r="AD152">
        <f>IF($C152="","",IFERROR(VLOOKUP($C152,'Oct &amp; Nov'!$B:$Z,20,FALSE),0))</f>
        <v>0</v>
      </c>
      <c r="AE152" s="10">
        <f t="shared" si="86"/>
        <v>0</v>
      </c>
      <c r="AJ152" s="11"/>
      <c r="AM152" s="6">
        <f>IF($C152="","",IFERROR(VLOOKUP($C152,Dec!$B:$Z,16,FALSE),0))</f>
        <v>0</v>
      </c>
      <c r="AN152">
        <f>IF($C152="","",IFERROR(VLOOKUP($C152,Dec!$B:$Z,17,FALSE),0))</f>
        <v>0</v>
      </c>
      <c r="AO152" s="11">
        <f t="shared" si="87"/>
        <v>0</v>
      </c>
      <c r="AP152">
        <f>IF($C152="","",IFERROR(VLOOKUP($C152,Dec!$B:$Z,19,FALSE),0))</f>
        <v>0</v>
      </c>
      <c r="AQ152" s="11">
        <f t="shared" si="88"/>
        <v>0</v>
      </c>
      <c r="AR152">
        <f>IF($C152="","",IFERROR(VLOOKUP($C152,Dec!$B:$Z,20,FALSE),0))</f>
        <v>0</v>
      </c>
      <c r="AS152" s="10">
        <f t="shared" si="89"/>
        <v>0</v>
      </c>
      <c r="AT152" s="6">
        <f>IF($C152="","",IFERROR(VLOOKUP($C152,Jan!$B:$Z,16,FALSE),0))</f>
        <v>0</v>
      </c>
      <c r="AU152">
        <f>IF($C152="","",IFERROR(VLOOKUP($C152,Jan!$B:$Z,17,FALSE),0))</f>
        <v>0</v>
      </c>
      <c r="AV152" s="11">
        <f t="shared" si="90"/>
        <v>0</v>
      </c>
      <c r="AW152">
        <f>IF($C152="","",IFERROR(VLOOKUP($C152,Jan!$B:$Z,19,FALSE),0))</f>
        <v>0</v>
      </c>
      <c r="AX152" s="11">
        <f t="shared" si="91"/>
        <v>0</v>
      </c>
      <c r="AY152">
        <f>IF($C152="","",IFERROR(VLOOKUP($C152,Jan!$B:$Z,20,FALSE),0))</f>
        <v>0</v>
      </c>
      <c r="AZ152" s="10">
        <f t="shared" si="92"/>
        <v>0</v>
      </c>
      <c r="BA152" s="6">
        <f>IF($C152="","",IFERROR(VLOOKUP($C152,Feb!$B:$Z,16,FALSE),0))</f>
        <v>0</v>
      </c>
      <c r="BB152">
        <f>IF($C152="","",IFERROR(VLOOKUP($C152,Feb!$B:$Z,17,FALSE),0))</f>
        <v>0</v>
      </c>
      <c r="BC152" s="11">
        <f t="shared" si="93"/>
        <v>0</v>
      </c>
      <c r="BD152">
        <f>IF($C152="","",IFERROR(VLOOKUP($C152,Feb!$B:$Z,19,FALSE),0))</f>
        <v>0</v>
      </c>
      <c r="BE152" s="11">
        <f t="shared" si="94"/>
        <v>0</v>
      </c>
      <c r="BF152">
        <f>IF($C152="","",IFERROR(VLOOKUP($C152,Feb!$B:$Z,20,FALSE),0))</f>
        <v>2</v>
      </c>
      <c r="BG152" s="10">
        <f t="shared" si="95"/>
        <v>2</v>
      </c>
      <c r="BH152" s="6">
        <f>IF($C152="","",IFERROR(VLOOKUP($C152,Mar!$B:$Z,16,FALSE),0))</f>
        <v>0</v>
      </c>
      <c r="BI152">
        <f>IF($C152="","",IFERROR(VLOOKUP($C152,Mar!$B:$Z,17,FALSE),0))</f>
        <v>0</v>
      </c>
      <c r="BJ152" s="11">
        <f t="shared" si="96"/>
        <v>0</v>
      </c>
      <c r="BK152">
        <f>IF($C152="","",IFERROR(VLOOKUP($C152,Mar!$B:$Z,19,FALSE),0))</f>
        <v>0</v>
      </c>
      <c r="BL152" s="11">
        <f t="shared" si="97"/>
        <v>0</v>
      </c>
      <c r="BM152">
        <f>IF($C152="","",IFERROR(VLOOKUP($C152,Mar!$B:$Z,20,FALSE),0))</f>
        <v>0</v>
      </c>
      <c r="BN152" s="10">
        <f t="shared" si="98"/>
        <v>0</v>
      </c>
      <c r="BO152" s="6">
        <f>IF($C152="","",IFERROR(VLOOKUP($C152,'Apr &amp; May'!$B:$Z,16,FALSE),0))</f>
        <v>0</v>
      </c>
      <c r="BP152">
        <f>IF($C152="","",IFERROR(VLOOKUP($C152,'Apr &amp; May'!$B:$Z,17,FALSE),0))</f>
        <v>0</v>
      </c>
      <c r="BQ152" s="11">
        <f t="shared" si="99"/>
        <v>0</v>
      </c>
      <c r="BR152">
        <f>IF($C152="","",IFERROR(VLOOKUP($C152,'Apr &amp; May'!$B:$Z,19,FALSE),0))</f>
        <v>0</v>
      </c>
      <c r="BS152" s="11">
        <f t="shared" si="100"/>
        <v>0</v>
      </c>
      <c r="BT152">
        <f>IF($C152="","",IFERROR(VLOOKUP($C152,'Apr &amp; May'!$B:$Z,20,FALSE),0))</f>
        <v>0</v>
      </c>
      <c r="BU152" s="10">
        <f t="shared" si="101"/>
        <v>0</v>
      </c>
      <c r="BV152" s="6">
        <f>IF($C152="","",IFERROR(VLOOKUP($C152,Jun!$B:$Z,16,FALSE),0))</f>
        <v>0</v>
      </c>
      <c r="BW152">
        <f>IF($C152="","",IFERROR(VLOOKUP($C152,Jun!$B:$Z,17,FALSE),0))</f>
        <v>0</v>
      </c>
      <c r="BX152" s="11">
        <f t="shared" si="102"/>
        <v>0</v>
      </c>
      <c r="BY152">
        <f>IF($C152="","",IFERROR(VLOOKUP($C152,Jun!$B:$Z,19,FALSE),0))</f>
        <v>0</v>
      </c>
      <c r="BZ152" s="11">
        <f t="shared" si="103"/>
        <v>0</v>
      </c>
      <c r="CA152">
        <f>IF($C152="","",IFERROR(VLOOKUP($C152,Jun!$B:$Z,20,FALSE),0))</f>
        <v>0</v>
      </c>
      <c r="CB152" s="10">
        <f t="shared" si="104"/>
        <v>0</v>
      </c>
    </row>
    <row r="153" spans="1:80" x14ac:dyDescent="0.3">
      <c r="A153">
        <v>149</v>
      </c>
      <c r="B153" t="str">
        <f>IF(Namelist!A150="","",UPPER(Namelist!A150))</f>
        <v>JUN HONG WONG</v>
      </c>
      <c r="C153" t="str">
        <f>IF(Namelist!B150="","",UPPER(Namelist!B150))</f>
        <v>NUSSTU\E0958161</v>
      </c>
      <c r="D153" s="6">
        <f t="shared" si="71"/>
        <v>2</v>
      </c>
      <c r="E153">
        <f t="shared" si="72"/>
        <v>1</v>
      </c>
      <c r="F153" s="11">
        <f t="shared" si="73"/>
        <v>3</v>
      </c>
      <c r="G153">
        <f t="shared" si="74"/>
        <v>0</v>
      </c>
      <c r="H153" s="11">
        <f t="shared" si="75"/>
        <v>3</v>
      </c>
      <c r="I153">
        <f t="shared" si="76"/>
        <v>5</v>
      </c>
      <c r="J153" s="10">
        <f t="shared" si="77"/>
        <v>8</v>
      </c>
      <c r="K153" s="6">
        <f>IF($C153="","",IFERROR(VLOOKUP($C153,Aug!$B:$Z,16,FALSE),0))</f>
        <v>0</v>
      </c>
      <c r="L153">
        <f>IF($C153="","",IFERROR(VLOOKUP($C153,Aug!$B:$Z,17,FALSE),0))</f>
        <v>0</v>
      </c>
      <c r="M153" s="11">
        <f t="shared" si="78"/>
        <v>0</v>
      </c>
      <c r="N153">
        <f>IF($C153="","",IFERROR(VLOOKUP($C153,Aug!$B:$Z,19,FALSE),0))</f>
        <v>0</v>
      </c>
      <c r="O153" s="11">
        <f t="shared" si="79"/>
        <v>0</v>
      </c>
      <c r="P153">
        <f>IF($C153="","",IFERROR(VLOOKUP($C153,Aug!$B:$Z,20,FALSE),0))</f>
        <v>3</v>
      </c>
      <c r="Q153" s="10">
        <f t="shared" si="80"/>
        <v>3</v>
      </c>
      <c r="R153" s="6">
        <f>IF($C153="","",IFERROR(VLOOKUP($C153,Sep!$B:$Z,16,FALSE),0))</f>
        <v>1</v>
      </c>
      <c r="S153">
        <f>IF($C153="","",IFERROR(VLOOKUP($C153,Sep!$B:$Z,17,FALSE),0))</f>
        <v>1</v>
      </c>
      <c r="T153" s="11">
        <f t="shared" si="81"/>
        <v>2</v>
      </c>
      <c r="U153">
        <f>IF($C153="","",IFERROR(VLOOKUP($C153,Sep!$B:$Z,19,FALSE),0))</f>
        <v>0</v>
      </c>
      <c r="V153" s="11">
        <f t="shared" si="82"/>
        <v>2</v>
      </c>
      <c r="W153">
        <f>IF($C153="","",IFERROR(VLOOKUP($C153,Sep!$B:$Z,20,FALSE),0))</f>
        <v>0</v>
      </c>
      <c r="X153" s="10">
        <f t="shared" si="83"/>
        <v>2</v>
      </c>
      <c r="Y153" s="6">
        <f>IF($C153="","",IFERROR(VLOOKUP($C153,'Oct &amp; Nov'!$B:$Z,16,FALSE),0))</f>
        <v>1</v>
      </c>
      <c r="Z153">
        <f>IF($C153="","",IFERROR(VLOOKUP($C153,'Oct &amp; Nov'!$B:$Z,17,FALSE),0))</f>
        <v>0</v>
      </c>
      <c r="AA153" s="11">
        <f t="shared" si="84"/>
        <v>1</v>
      </c>
      <c r="AB153">
        <f>IF($C153="","",IFERROR(VLOOKUP($C153,'Oct &amp; Nov'!$B:$Z,19,FALSE),0))</f>
        <v>0</v>
      </c>
      <c r="AC153" s="11">
        <f t="shared" si="85"/>
        <v>1</v>
      </c>
      <c r="AD153">
        <f>IF($C153="","",IFERROR(VLOOKUP($C153,'Oct &amp; Nov'!$B:$Z,20,FALSE),0))</f>
        <v>2</v>
      </c>
      <c r="AE153" s="10">
        <f t="shared" si="86"/>
        <v>3</v>
      </c>
      <c r="AJ153" s="11"/>
      <c r="AM153" s="6">
        <f>IF($C153="","",IFERROR(VLOOKUP($C153,Dec!$B:$Z,16,FALSE),0))</f>
        <v>0</v>
      </c>
      <c r="AN153">
        <f>IF($C153="","",IFERROR(VLOOKUP($C153,Dec!$B:$Z,17,FALSE),0))</f>
        <v>0</v>
      </c>
      <c r="AO153" s="11">
        <f t="shared" si="87"/>
        <v>0</v>
      </c>
      <c r="AP153">
        <f>IF($C153="","",IFERROR(VLOOKUP($C153,Dec!$B:$Z,19,FALSE),0))</f>
        <v>0</v>
      </c>
      <c r="AQ153" s="11">
        <f t="shared" si="88"/>
        <v>0</v>
      </c>
      <c r="AR153">
        <f>IF($C153="","",IFERROR(VLOOKUP($C153,Dec!$B:$Z,20,FALSE),0))</f>
        <v>0</v>
      </c>
      <c r="AS153" s="10">
        <f t="shared" si="89"/>
        <v>0</v>
      </c>
      <c r="AT153" s="6">
        <f>IF($C153="","",IFERROR(VLOOKUP($C153,Jan!$B:$Z,16,FALSE),0))</f>
        <v>0</v>
      </c>
      <c r="AU153">
        <f>IF($C153="","",IFERROR(VLOOKUP($C153,Jan!$B:$Z,17,FALSE),0))</f>
        <v>0</v>
      </c>
      <c r="AV153" s="11">
        <f t="shared" si="90"/>
        <v>0</v>
      </c>
      <c r="AW153">
        <f>IF($C153="","",IFERROR(VLOOKUP($C153,Jan!$B:$Z,19,FALSE),0))</f>
        <v>0</v>
      </c>
      <c r="AX153" s="11">
        <f t="shared" si="91"/>
        <v>0</v>
      </c>
      <c r="AY153">
        <f>IF($C153="","",IFERROR(VLOOKUP($C153,Jan!$B:$Z,20,FALSE),0))</f>
        <v>0</v>
      </c>
      <c r="AZ153" s="10">
        <f t="shared" si="92"/>
        <v>0</v>
      </c>
      <c r="BA153" s="6">
        <f>IF($C153="","",IFERROR(VLOOKUP($C153,Feb!$B:$Z,16,FALSE),0))</f>
        <v>0</v>
      </c>
      <c r="BB153">
        <f>IF($C153="","",IFERROR(VLOOKUP($C153,Feb!$B:$Z,17,FALSE),0))</f>
        <v>0</v>
      </c>
      <c r="BC153" s="11">
        <f t="shared" si="93"/>
        <v>0</v>
      </c>
      <c r="BD153">
        <f>IF($C153="","",IFERROR(VLOOKUP($C153,Feb!$B:$Z,19,FALSE),0))</f>
        <v>0</v>
      </c>
      <c r="BE153" s="11">
        <f t="shared" si="94"/>
        <v>0</v>
      </c>
      <c r="BF153">
        <f>IF($C153="","",IFERROR(VLOOKUP($C153,Feb!$B:$Z,20,FALSE),0))</f>
        <v>0</v>
      </c>
      <c r="BG153" s="10">
        <f t="shared" si="95"/>
        <v>0</v>
      </c>
      <c r="BH153" s="6">
        <f>IF($C153="","",IFERROR(VLOOKUP($C153,Mar!$B:$Z,16,FALSE),0))</f>
        <v>0</v>
      </c>
      <c r="BI153">
        <f>IF($C153="","",IFERROR(VLOOKUP($C153,Mar!$B:$Z,17,FALSE),0))</f>
        <v>0</v>
      </c>
      <c r="BJ153" s="11">
        <f t="shared" si="96"/>
        <v>0</v>
      </c>
      <c r="BK153">
        <f>IF($C153="","",IFERROR(VLOOKUP($C153,Mar!$B:$Z,19,FALSE),0))</f>
        <v>0</v>
      </c>
      <c r="BL153" s="11">
        <f t="shared" si="97"/>
        <v>0</v>
      </c>
      <c r="BM153">
        <f>IF($C153="","",IFERROR(VLOOKUP($C153,Mar!$B:$Z,20,FALSE),0))</f>
        <v>0</v>
      </c>
      <c r="BN153" s="10">
        <f t="shared" si="98"/>
        <v>0</v>
      </c>
      <c r="BO153" s="6">
        <f>IF($C153="","",IFERROR(VLOOKUP($C153,'Apr &amp; May'!$B:$Z,16,FALSE),0))</f>
        <v>0</v>
      </c>
      <c r="BP153">
        <f>IF($C153="","",IFERROR(VLOOKUP($C153,'Apr &amp; May'!$B:$Z,17,FALSE),0))</f>
        <v>0</v>
      </c>
      <c r="BQ153" s="11">
        <f t="shared" si="99"/>
        <v>0</v>
      </c>
      <c r="BR153">
        <f>IF($C153="","",IFERROR(VLOOKUP($C153,'Apr &amp; May'!$B:$Z,19,FALSE),0))</f>
        <v>0</v>
      </c>
      <c r="BS153" s="11">
        <f t="shared" si="100"/>
        <v>0</v>
      </c>
      <c r="BT153">
        <f>IF($C153="","",IFERROR(VLOOKUP($C153,'Apr &amp; May'!$B:$Z,20,FALSE),0))</f>
        <v>0</v>
      </c>
      <c r="BU153" s="10">
        <f t="shared" si="101"/>
        <v>0</v>
      </c>
      <c r="BV153" s="6">
        <f>IF($C153="","",IFERROR(VLOOKUP($C153,Jun!$B:$Z,16,FALSE),0))</f>
        <v>0</v>
      </c>
      <c r="BW153">
        <f>IF($C153="","",IFERROR(VLOOKUP($C153,Jun!$B:$Z,17,FALSE),0))</f>
        <v>0</v>
      </c>
      <c r="BX153" s="11">
        <f t="shared" si="102"/>
        <v>0</v>
      </c>
      <c r="BY153">
        <f>IF($C153="","",IFERROR(VLOOKUP($C153,Jun!$B:$Z,19,FALSE),0))</f>
        <v>0</v>
      </c>
      <c r="BZ153" s="11">
        <f t="shared" si="103"/>
        <v>0</v>
      </c>
      <c r="CA153">
        <f>IF($C153="","",IFERROR(VLOOKUP($C153,Jun!$B:$Z,20,FALSE),0))</f>
        <v>0</v>
      </c>
      <c r="CB153" s="10">
        <f t="shared" si="104"/>
        <v>0</v>
      </c>
    </row>
    <row r="154" spans="1:80" x14ac:dyDescent="0.3">
      <c r="A154">
        <v>150</v>
      </c>
      <c r="B154" t="str">
        <f>IF(Namelist!A151="","",UPPER(Namelist!A151))</f>
        <v>JUN KAI GREGORY LER</v>
      </c>
      <c r="C154" t="str">
        <f>IF(Namelist!B151="","",UPPER(Namelist!B151))</f>
        <v>NUSSTU\E0727122</v>
      </c>
      <c r="D154" s="6">
        <f t="shared" si="71"/>
        <v>3</v>
      </c>
      <c r="E154">
        <f t="shared" si="72"/>
        <v>0</v>
      </c>
      <c r="F154" s="11">
        <f t="shared" si="73"/>
        <v>3</v>
      </c>
      <c r="G154">
        <f t="shared" si="74"/>
        <v>0</v>
      </c>
      <c r="H154" s="11">
        <f t="shared" si="75"/>
        <v>3</v>
      </c>
      <c r="I154">
        <f t="shared" si="76"/>
        <v>3</v>
      </c>
      <c r="J154" s="10">
        <f t="shared" si="77"/>
        <v>6</v>
      </c>
      <c r="K154" s="6">
        <f>IF($C154="","",IFERROR(VLOOKUP($C154,Aug!$B:$Z,16,FALSE),0))</f>
        <v>2</v>
      </c>
      <c r="L154">
        <f>IF($C154="","",IFERROR(VLOOKUP($C154,Aug!$B:$Z,17,FALSE),0))</f>
        <v>0</v>
      </c>
      <c r="M154" s="11">
        <f t="shared" si="78"/>
        <v>2</v>
      </c>
      <c r="N154">
        <f>IF($C154="","",IFERROR(VLOOKUP($C154,Aug!$B:$Z,19,FALSE),0))</f>
        <v>0</v>
      </c>
      <c r="O154" s="11">
        <f t="shared" si="79"/>
        <v>2</v>
      </c>
      <c r="P154">
        <f>IF($C154="","",IFERROR(VLOOKUP($C154,Aug!$B:$Z,20,FALSE),0))</f>
        <v>1</v>
      </c>
      <c r="Q154" s="10">
        <f t="shared" si="80"/>
        <v>3</v>
      </c>
      <c r="R154" s="6">
        <f>IF($C154="","",IFERROR(VLOOKUP($C154,Sep!$B:$Z,16,FALSE),0))</f>
        <v>1</v>
      </c>
      <c r="S154">
        <f>IF($C154="","",IFERROR(VLOOKUP($C154,Sep!$B:$Z,17,FALSE),0))</f>
        <v>0</v>
      </c>
      <c r="T154" s="11">
        <f t="shared" si="81"/>
        <v>1</v>
      </c>
      <c r="U154">
        <f>IF($C154="","",IFERROR(VLOOKUP($C154,Sep!$B:$Z,19,FALSE),0))</f>
        <v>0</v>
      </c>
      <c r="V154" s="11">
        <f t="shared" si="82"/>
        <v>1</v>
      </c>
      <c r="W154">
        <f>IF($C154="","",IFERROR(VLOOKUP($C154,Sep!$B:$Z,20,FALSE),0))</f>
        <v>2</v>
      </c>
      <c r="X154" s="10">
        <f t="shared" si="83"/>
        <v>3</v>
      </c>
      <c r="Y154" s="6">
        <f>IF($C154="","",IFERROR(VLOOKUP($C154,'Oct &amp; Nov'!$B:$Z,16,FALSE),0))</f>
        <v>0</v>
      </c>
      <c r="Z154">
        <f>IF($C154="","",IFERROR(VLOOKUP($C154,'Oct &amp; Nov'!$B:$Z,17,FALSE),0))</f>
        <v>0</v>
      </c>
      <c r="AA154" s="11">
        <f t="shared" si="84"/>
        <v>0</v>
      </c>
      <c r="AB154">
        <f>IF($C154="","",IFERROR(VLOOKUP($C154,'Oct &amp; Nov'!$B:$Z,19,FALSE),0))</f>
        <v>0</v>
      </c>
      <c r="AC154" s="11">
        <f t="shared" si="85"/>
        <v>0</v>
      </c>
      <c r="AD154">
        <f>IF($C154="","",IFERROR(VLOOKUP($C154,'Oct &amp; Nov'!$B:$Z,20,FALSE),0))</f>
        <v>0</v>
      </c>
      <c r="AE154" s="10">
        <f t="shared" si="86"/>
        <v>0</v>
      </c>
      <c r="AJ154" s="11"/>
      <c r="AM154" s="6">
        <f>IF($C154="","",IFERROR(VLOOKUP($C154,Dec!$B:$Z,16,FALSE),0))</f>
        <v>0</v>
      </c>
      <c r="AN154">
        <f>IF($C154="","",IFERROR(VLOOKUP($C154,Dec!$B:$Z,17,FALSE),0))</f>
        <v>0</v>
      </c>
      <c r="AO154" s="11">
        <f t="shared" si="87"/>
        <v>0</v>
      </c>
      <c r="AP154">
        <f>IF($C154="","",IFERROR(VLOOKUP($C154,Dec!$B:$Z,19,FALSE),0))</f>
        <v>0</v>
      </c>
      <c r="AQ154" s="11">
        <f t="shared" si="88"/>
        <v>0</v>
      </c>
      <c r="AR154">
        <f>IF($C154="","",IFERROR(VLOOKUP($C154,Dec!$B:$Z,20,FALSE),0))</f>
        <v>0</v>
      </c>
      <c r="AS154" s="10">
        <f t="shared" si="89"/>
        <v>0</v>
      </c>
      <c r="AT154" s="6">
        <f>IF($C154="","",IFERROR(VLOOKUP($C154,Jan!$B:$Z,16,FALSE),0))</f>
        <v>0</v>
      </c>
      <c r="AU154">
        <f>IF($C154="","",IFERROR(VLOOKUP($C154,Jan!$B:$Z,17,FALSE),0))</f>
        <v>0</v>
      </c>
      <c r="AV154" s="11">
        <f t="shared" si="90"/>
        <v>0</v>
      </c>
      <c r="AW154">
        <f>IF($C154="","",IFERROR(VLOOKUP($C154,Jan!$B:$Z,19,FALSE),0))</f>
        <v>0</v>
      </c>
      <c r="AX154" s="11">
        <f t="shared" si="91"/>
        <v>0</v>
      </c>
      <c r="AY154">
        <f>IF($C154="","",IFERROR(VLOOKUP($C154,Jan!$B:$Z,20,FALSE),0))</f>
        <v>0</v>
      </c>
      <c r="AZ154" s="10">
        <f t="shared" si="92"/>
        <v>0</v>
      </c>
      <c r="BA154" s="6">
        <f>IF($C154="","",IFERROR(VLOOKUP($C154,Feb!$B:$Z,16,FALSE),0))</f>
        <v>0</v>
      </c>
      <c r="BB154">
        <f>IF($C154="","",IFERROR(VLOOKUP($C154,Feb!$B:$Z,17,FALSE),0))</f>
        <v>0</v>
      </c>
      <c r="BC154" s="11">
        <f t="shared" si="93"/>
        <v>0</v>
      </c>
      <c r="BD154">
        <f>IF($C154="","",IFERROR(VLOOKUP($C154,Feb!$B:$Z,19,FALSE),0))</f>
        <v>0</v>
      </c>
      <c r="BE154" s="11">
        <f t="shared" si="94"/>
        <v>0</v>
      </c>
      <c r="BF154">
        <f>IF($C154="","",IFERROR(VLOOKUP($C154,Feb!$B:$Z,20,FALSE),0))</f>
        <v>0</v>
      </c>
      <c r="BG154" s="10">
        <f t="shared" si="95"/>
        <v>0</v>
      </c>
      <c r="BH154" s="6">
        <f>IF($C154="","",IFERROR(VLOOKUP($C154,Mar!$B:$Z,16,FALSE),0))</f>
        <v>0</v>
      </c>
      <c r="BI154">
        <f>IF($C154="","",IFERROR(VLOOKUP($C154,Mar!$B:$Z,17,FALSE),0))</f>
        <v>0</v>
      </c>
      <c r="BJ154" s="11">
        <f t="shared" si="96"/>
        <v>0</v>
      </c>
      <c r="BK154">
        <f>IF($C154="","",IFERROR(VLOOKUP($C154,Mar!$B:$Z,19,FALSE),0))</f>
        <v>0</v>
      </c>
      <c r="BL154" s="11">
        <f t="shared" si="97"/>
        <v>0</v>
      </c>
      <c r="BM154">
        <f>IF($C154="","",IFERROR(VLOOKUP($C154,Mar!$B:$Z,20,FALSE),0))</f>
        <v>0</v>
      </c>
      <c r="BN154" s="10">
        <f t="shared" si="98"/>
        <v>0</v>
      </c>
      <c r="BO154" s="6">
        <f>IF($C154="","",IFERROR(VLOOKUP($C154,'Apr &amp; May'!$B:$Z,16,FALSE),0))</f>
        <v>0</v>
      </c>
      <c r="BP154">
        <f>IF($C154="","",IFERROR(VLOOKUP($C154,'Apr &amp; May'!$B:$Z,17,FALSE),0))</f>
        <v>0</v>
      </c>
      <c r="BQ154" s="11">
        <f t="shared" si="99"/>
        <v>0</v>
      </c>
      <c r="BR154">
        <f>IF($C154="","",IFERROR(VLOOKUP($C154,'Apr &amp; May'!$B:$Z,19,FALSE),0))</f>
        <v>0</v>
      </c>
      <c r="BS154" s="11">
        <f t="shared" si="100"/>
        <v>0</v>
      </c>
      <c r="BT154">
        <f>IF($C154="","",IFERROR(VLOOKUP($C154,'Apr &amp; May'!$B:$Z,20,FALSE),0))</f>
        <v>0</v>
      </c>
      <c r="BU154" s="10">
        <f t="shared" si="101"/>
        <v>0</v>
      </c>
      <c r="BV154" s="6">
        <f>IF($C154="","",IFERROR(VLOOKUP($C154,Jun!$B:$Z,16,FALSE),0))</f>
        <v>0</v>
      </c>
      <c r="BW154">
        <f>IF($C154="","",IFERROR(VLOOKUP($C154,Jun!$B:$Z,17,FALSE),0))</f>
        <v>0</v>
      </c>
      <c r="BX154" s="11">
        <f t="shared" si="102"/>
        <v>0</v>
      </c>
      <c r="BY154">
        <f>IF($C154="","",IFERROR(VLOOKUP($C154,Jun!$B:$Z,19,FALSE),0))</f>
        <v>0</v>
      </c>
      <c r="BZ154" s="11">
        <f t="shared" si="103"/>
        <v>0</v>
      </c>
      <c r="CA154">
        <f>IF($C154="","",IFERROR(VLOOKUP($C154,Jun!$B:$Z,20,FALSE),0))</f>
        <v>0</v>
      </c>
      <c r="CB154" s="10">
        <f t="shared" si="104"/>
        <v>0</v>
      </c>
    </row>
    <row r="155" spans="1:80" x14ac:dyDescent="0.3">
      <c r="A155">
        <v>151</v>
      </c>
      <c r="B155" t="str">
        <f>IF(Namelist!A152="","",UPPER(Namelist!A152))</f>
        <v>JUN NING OH</v>
      </c>
      <c r="C155" t="str">
        <f>IF(Namelist!B152="","",UPPER(Namelist!B152))</f>
        <v>NUSSTU\E0773467</v>
      </c>
      <c r="D155" s="6">
        <f t="shared" si="71"/>
        <v>0</v>
      </c>
      <c r="E155">
        <f t="shared" si="72"/>
        <v>0</v>
      </c>
      <c r="F155" s="11">
        <f t="shared" si="73"/>
        <v>0</v>
      </c>
      <c r="G155">
        <f t="shared" si="74"/>
        <v>0</v>
      </c>
      <c r="H155" s="11">
        <f t="shared" si="75"/>
        <v>0</v>
      </c>
      <c r="I155">
        <f t="shared" si="76"/>
        <v>0</v>
      </c>
      <c r="J155" s="10">
        <f t="shared" si="77"/>
        <v>0</v>
      </c>
      <c r="K155" s="6">
        <f>IF($C155="","",IFERROR(VLOOKUP($C155,Aug!$B:$Z,16,FALSE),0))</f>
        <v>0</v>
      </c>
      <c r="L155">
        <f>IF($C155="","",IFERROR(VLOOKUP($C155,Aug!$B:$Z,17,FALSE),0))</f>
        <v>0</v>
      </c>
      <c r="M155" s="11">
        <f t="shared" si="78"/>
        <v>0</v>
      </c>
      <c r="N155">
        <f>IF($C155="","",IFERROR(VLOOKUP($C155,Aug!$B:$Z,19,FALSE),0))</f>
        <v>0</v>
      </c>
      <c r="O155" s="11">
        <f t="shared" si="79"/>
        <v>0</v>
      </c>
      <c r="P155">
        <f>IF($C155="","",IFERROR(VLOOKUP($C155,Aug!$B:$Z,20,FALSE),0))</f>
        <v>0</v>
      </c>
      <c r="Q155" s="10">
        <f t="shared" si="80"/>
        <v>0</v>
      </c>
      <c r="R155" s="6">
        <f>IF($C155="","",IFERROR(VLOOKUP($C155,Sep!$B:$Z,16,FALSE),0))</f>
        <v>0</v>
      </c>
      <c r="S155">
        <f>IF($C155="","",IFERROR(VLOOKUP($C155,Sep!$B:$Z,17,FALSE),0))</f>
        <v>0</v>
      </c>
      <c r="T155" s="11">
        <f t="shared" si="81"/>
        <v>0</v>
      </c>
      <c r="U155">
        <f>IF($C155="","",IFERROR(VLOOKUP($C155,Sep!$B:$Z,19,FALSE),0))</f>
        <v>0</v>
      </c>
      <c r="V155" s="11">
        <f t="shared" si="82"/>
        <v>0</v>
      </c>
      <c r="W155">
        <f>IF($C155="","",IFERROR(VLOOKUP($C155,Sep!$B:$Z,20,FALSE),0))</f>
        <v>0</v>
      </c>
      <c r="X155" s="10">
        <f t="shared" si="83"/>
        <v>0</v>
      </c>
      <c r="Y155" s="6">
        <f>IF($C155="","",IFERROR(VLOOKUP($C155,'Oct &amp; Nov'!$B:$Z,16,FALSE),0))</f>
        <v>0</v>
      </c>
      <c r="Z155">
        <f>IF($C155="","",IFERROR(VLOOKUP($C155,'Oct &amp; Nov'!$B:$Z,17,FALSE),0))</f>
        <v>0</v>
      </c>
      <c r="AA155" s="11">
        <f t="shared" si="84"/>
        <v>0</v>
      </c>
      <c r="AB155">
        <f>IF($C155="","",IFERROR(VLOOKUP($C155,'Oct &amp; Nov'!$B:$Z,19,FALSE),0))</f>
        <v>0</v>
      </c>
      <c r="AC155" s="11">
        <f t="shared" si="85"/>
        <v>0</v>
      </c>
      <c r="AD155">
        <f>IF($C155="","",IFERROR(VLOOKUP($C155,'Oct &amp; Nov'!$B:$Z,20,FALSE),0))</f>
        <v>0</v>
      </c>
      <c r="AE155" s="10">
        <f t="shared" si="86"/>
        <v>0</v>
      </c>
      <c r="AJ155" s="11"/>
      <c r="AM155" s="6">
        <f>IF($C155="","",IFERROR(VLOOKUP($C155,Dec!$B:$Z,16,FALSE),0))</f>
        <v>0</v>
      </c>
      <c r="AN155">
        <f>IF($C155="","",IFERROR(VLOOKUP($C155,Dec!$B:$Z,17,FALSE),0))</f>
        <v>0</v>
      </c>
      <c r="AO155" s="11">
        <f t="shared" si="87"/>
        <v>0</v>
      </c>
      <c r="AP155">
        <f>IF($C155="","",IFERROR(VLOOKUP($C155,Dec!$B:$Z,19,FALSE),0))</f>
        <v>0</v>
      </c>
      <c r="AQ155" s="11">
        <f t="shared" si="88"/>
        <v>0</v>
      </c>
      <c r="AR155">
        <f>IF($C155="","",IFERROR(VLOOKUP($C155,Dec!$B:$Z,20,FALSE),0))</f>
        <v>0</v>
      </c>
      <c r="AS155" s="10">
        <f t="shared" si="89"/>
        <v>0</v>
      </c>
      <c r="AT155" s="6">
        <f>IF($C155="","",IFERROR(VLOOKUP($C155,Jan!$B:$Z,16,FALSE),0))</f>
        <v>0</v>
      </c>
      <c r="AU155">
        <f>IF($C155="","",IFERROR(VLOOKUP($C155,Jan!$B:$Z,17,FALSE),0))</f>
        <v>0</v>
      </c>
      <c r="AV155" s="11">
        <f t="shared" si="90"/>
        <v>0</v>
      </c>
      <c r="AW155">
        <f>IF($C155="","",IFERROR(VLOOKUP($C155,Jan!$B:$Z,19,FALSE),0))</f>
        <v>0</v>
      </c>
      <c r="AX155" s="11">
        <f t="shared" si="91"/>
        <v>0</v>
      </c>
      <c r="AY155">
        <f>IF($C155="","",IFERROR(VLOOKUP($C155,Jan!$B:$Z,20,FALSE),0))</f>
        <v>0</v>
      </c>
      <c r="AZ155" s="10">
        <f t="shared" si="92"/>
        <v>0</v>
      </c>
      <c r="BA155" s="6">
        <f>IF($C155="","",IFERROR(VLOOKUP($C155,Feb!$B:$Z,16,FALSE),0))</f>
        <v>0</v>
      </c>
      <c r="BB155">
        <f>IF($C155="","",IFERROR(VLOOKUP($C155,Feb!$B:$Z,17,FALSE),0))</f>
        <v>0</v>
      </c>
      <c r="BC155" s="11">
        <f t="shared" si="93"/>
        <v>0</v>
      </c>
      <c r="BD155">
        <f>IF($C155="","",IFERROR(VLOOKUP($C155,Feb!$B:$Z,19,FALSE),0))</f>
        <v>0</v>
      </c>
      <c r="BE155" s="11">
        <f t="shared" si="94"/>
        <v>0</v>
      </c>
      <c r="BF155">
        <f>IF($C155="","",IFERROR(VLOOKUP($C155,Feb!$B:$Z,20,FALSE),0))</f>
        <v>0</v>
      </c>
      <c r="BG155" s="10">
        <f t="shared" si="95"/>
        <v>0</v>
      </c>
      <c r="BH155" s="6">
        <f>IF($C155="","",IFERROR(VLOOKUP($C155,Mar!$B:$Z,16,FALSE),0))</f>
        <v>0</v>
      </c>
      <c r="BI155">
        <f>IF($C155="","",IFERROR(VLOOKUP($C155,Mar!$B:$Z,17,FALSE),0))</f>
        <v>0</v>
      </c>
      <c r="BJ155" s="11">
        <f t="shared" si="96"/>
        <v>0</v>
      </c>
      <c r="BK155">
        <f>IF($C155="","",IFERROR(VLOOKUP($C155,Mar!$B:$Z,19,FALSE),0))</f>
        <v>0</v>
      </c>
      <c r="BL155" s="11">
        <f t="shared" si="97"/>
        <v>0</v>
      </c>
      <c r="BM155">
        <f>IF($C155="","",IFERROR(VLOOKUP($C155,Mar!$B:$Z,20,FALSE),0))</f>
        <v>0</v>
      </c>
      <c r="BN155" s="10">
        <f t="shared" si="98"/>
        <v>0</v>
      </c>
      <c r="BO155" s="6">
        <f>IF($C155="","",IFERROR(VLOOKUP($C155,'Apr &amp; May'!$B:$Z,16,FALSE),0))</f>
        <v>0</v>
      </c>
      <c r="BP155">
        <f>IF($C155="","",IFERROR(VLOOKUP($C155,'Apr &amp; May'!$B:$Z,17,FALSE),0))</f>
        <v>0</v>
      </c>
      <c r="BQ155" s="11">
        <f t="shared" si="99"/>
        <v>0</v>
      </c>
      <c r="BR155">
        <f>IF($C155="","",IFERROR(VLOOKUP($C155,'Apr &amp; May'!$B:$Z,19,FALSE),0))</f>
        <v>0</v>
      </c>
      <c r="BS155" s="11">
        <f t="shared" si="100"/>
        <v>0</v>
      </c>
      <c r="BT155">
        <f>IF($C155="","",IFERROR(VLOOKUP($C155,'Apr &amp; May'!$B:$Z,20,FALSE),0))</f>
        <v>0</v>
      </c>
      <c r="BU155" s="10">
        <f t="shared" si="101"/>
        <v>0</v>
      </c>
      <c r="BV155" s="6">
        <f>IF($C155="","",IFERROR(VLOOKUP($C155,Jun!$B:$Z,16,FALSE),0))</f>
        <v>0</v>
      </c>
      <c r="BW155">
        <f>IF($C155="","",IFERROR(VLOOKUP($C155,Jun!$B:$Z,17,FALSE),0))</f>
        <v>0</v>
      </c>
      <c r="BX155" s="11">
        <f t="shared" si="102"/>
        <v>0</v>
      </c>
      <c r="BY155">
        <f>IF($C155="","",IFERROR(VLOOKUP($C155,Jun!$B:$Z,19,FALSE),0))</f>
        <v>0</v>
      </c>
      <c r="BZ155" s="11">
        <f t="shared" si="103"/>
        <v>0</v>
      </c>
      <c r="CA155">
        <f>IF($C155="","",IFERROR(VLOOKUP($C155,Jun!$B:$Z,20,FALSE),0))</f>
        <v>0</v>
      </c>
      <c r="CB155" s="10">
        <f t="shared" si="104"/>
        <v>0</v>
      </c>
    </row>
    <row r="156" spans="1:80" x14ac:dyDescent="0.3">
      <c r="A156">
        <v>152</v>
      </c>
      <c r="B156" t="str">
        <f>IF(Namelist!A153="","",UPPER(Namelist!A153))</f>
        <v>JUN WEI NG</v>
      </c>
      <c r="C156" t="str">
        <f>IF(Namelist!B153="","",UPPER(Namelist!B153))</f>
        <v>NUSSTU\E0725199</v>
      </c>
      <c r="D156" s="6">
        <f t="shared" si="71"/>
        <v>0</v>
      </c>
      <c r="E156">
        <f t="shared" si="72"/>
        <v>1</v>
      </c>
      <c r="F156" s="11">
        <f t="shared" si="73"/>
        <v>1</v>
      </c>
      <c r="G156">
        <f t="shared" si="74"/>
        <v>0</v>
      </c>
      <c r="H156" s="11">
        <f t="shared" si="75"/>
        <v>1</v>
      </c>
      <c r="I156">
        <f t="shared" si="76"/>
        <v>3</v>
      </c>
      <c r="J156" s="10">
        <f t="shared" si="77"/>
        <v>4</v>
      </c>
      <c r="K156" s="6">
        <f>IF($C156="","",IFERROR(VLOOKUP($C156,Aug!$B:$Z,16,FALSE),0))</f>
        <v>0</v>
      </c>
      <c r="L156">
        <f>IF($C156="","",IFERROR(VLOOKUP($C156,Aug!$B:$Z,17,FALSE),0))</f>
        <v>0</v>
      </c>
      <c r="M156" s="11">
        <f t="shared" si="78"/>
        <v>0</v>
      </c>
      <c r="N156">
        <f>IF($C156="","",IFERROR(VLOOKUP($C156,Aug!$B:$Z,19,FALSE),0))</f>
        <v>0</v>
      </c>
      <c r="O156" s="11">
        <f t="shared" si="79"/>
        <v>0</v>
      </c>
      <c r="P156">
        <f>IF($C156="","",IFERROR(VLOOKUP($C156,Aug!$B:$Z,20,FALSE),0))</f>
        <v>0</v>
      </c>
      <c r="Q156" s="10">
        <f t="shared" si="80"/>
        <v>0</v>
      </c>
      <c r="R156" s="6">
        <f>IF($C156="","",IFERROR(VLOOKUP($C156,Sep!$B:$Z,16,FALSE),0))</f>
        <v>0</v>
      </c>
      <c r="S156">
        <f>IF($C156="","",IFERROR(VLOOKUP($C156,Sep!$B:$Z,17,FALSE),0))</f>
        <v>0</v>
      </c>
      <c r="T156" s="11">
        <f t="shared" si="81"/>
        <v>0</v>
      </c>
      <c r="U156">
        <f>IF($C156="","",IFERROR(VLOOKUP($C156,Sep!$B:$Z,19,FALSE),0))</f>
        <v>0</v>
      </c>
      <c r="V156" s="11">
        <f t="shared" si="82"/>
        <v>0</v>
      </c>
      <c r="W156">
        <f>IF($C156="","",IFERROR(VLOOKUP($C156,Sep!$B:$Z,20,FALSE),0))</f>
        <v>0</v>
      </c>
      <c r="X156" s="10">
        <f t="shared" si="83"/>
        <v>0</v>
      </c>
      <c r="Y156" s="6">
        <f>IF($C156="","",IFERROR(VLOOKUP($C156,'Oct &amp; Nov'!$B:$Z,16,FALSE),0))</f>
        <v>0</v>
      </c>
      <c r="Z156">
        <f>IF($C156="","",IFERROR(VLOOKUP($C156,'Oct &amp; Nov'!$B:$Z,17,FALSE),0))</f>
        <v>0</v>
      </c>
      <c r="AA156" s="11">
        <f t="shared" si="84"/>
        <v>0</v>
      </c>
      <c r="AB156">
        <f>IF($C156="","",IFERROR(VLOOKUP($C156,'Oct &amp; Nov'!$B:$Z,19,FALSE),0))</f>
        <v>0</v>
      </c>
      <c r="AC156" s="11">
        <f t="shared" si="85"/>
        <v>0</v>
      </c>
      <c r="AD156">
        <f>IF($C156="","",IFERROR(VLOOKUP($C156,'Oct &amp; Nov'!$B:$Z,20,FALSE),0))</f>
        <v>0</v>
      </c>
      <c r="AE156" s="10">
        <f t="shared" si="86"/>
        <v>0</v>
      </c>
      <c r="AJ156" s="11"/>
      <c r="AM156" s="6">
        <f>IF($C156="","",IFERROR(VLOOKUP($C156,Dec!$B:$Z,16,FALSE),0))</f>
        <v>0</v>
      </c>
      <c r="AN156">
        <f>IF($C156="","",IFERROR(VLOOKUP($C156,Dec!$B:$Z,17,FALSE),0))</f>
        <v>0</v>
      </c>
      <c r="AO156" s="11">
        <f t="shared" si="87"/>
        <v>0</v>
      </c>
      <c r="AP156">
        <f>IF($C156="","",IFERROR(VLOOKUP($C156,Dec!$B:$Z,19,FALSE),0))</f>
        <v>0</v>
      </c>
      <c r="AQ156" s="11">
        <f t="shared" si="88"/>
        <v>0</v>
      </c>
      <c r="AR156">
        <f>IF($C156="","",IFERROR(VLOOKUP($C156,Dec!$B:$Z,20,FALSE),0))</f>
        <v>0</v>
      </c>
      <c r="AS156" s="10">
        <f t="shared" si="89"/>
        <v>0</v>
      </c>
      <c r="AT156" s="6">
        <f>IF($C156="","",IFERROR(VLOOKUP($C156,Jan!$B:$Z,16,FALSE),0))</f>
        <v>0</v>
      </c>
      <c r="AU156">
        <f>IF($C156="","",IFERROR(VLOOKUP($C156,Jan!$B:$Z,17,FALSE),0))</f>
        <v>0</v>
      </c>
      <c r="AV156" s="11">
        <f t="shared" si="90"/>
        <v>0</v>
      </c>
      <c r="AW156">
        <f>IF($C156="","",IFERROR(VLOOKUP($C156,Jan!$B:$Z,19,FALSE),0))</f>
        <v>0</v>
      </c>
      <c r="AX156" s="11">
        <f t="shared" si="91"/>
        <v>0</v>
      </c>
      <c r="AY156">
        <f>IF($C156="","",IFERROR(VLOOKUP($C156,Jan!$B:$Z,20,FALSE),0))</f>
        <v>0</v>
      </c>
      <c r="AZ156" s="10">
        <f t="shared" si="92"/>
        <v>0</v>
      </c>
      <c r="BA156" s="6">
        <f>IF($C156="","",IFERROR(VLOOKUP($C156,Feb!$B:$Z,16,FALSE),0))</f>
        <v>0</v>
      </c>
      <c r="BB156">
        <f>IF($C156="","",IFERROR(VLOOKUP($C156,Feb!$B:$Z,17,FALSE),0))</f>
        <v>0</v>
      </c>
      <c r="BC156" s="11">
        <f t="shared" si="93"/>
        <v>0</v>
      </c>
      <c r="BD156">
        <f>IF($C156="","",IFERROR(VLOOKUP($C156,Feb!$B:$Z,19,FALSE),0))</f>
        <v>0</v>
      </c>
      <c r="BE156" s="11">
        <f t="shared" si="94"/>
        <v>0</v>
      </c>
      <c r="BF156">
        <f>IF($C156="","",IFERROR(VLOOKUP($C156,Feb!$B:$Z,20,FALSE),0))</f>
        <v>0</v>
      </c>
      <c r="BG156" s="10">
        <f t="shared" si="95"/>
        <v>0</v>
      </c>
      <c r="BH156" s="6">
        <f>IF($C156="","",IFERROR(VLOOKUP($C156,Mar!$B:$Z,16,FALSE),0))</f>
        <v>0</v>
      </c>
      <c r="BI156">
        <f>IF($C156="","",IFERROR(VLOOKUP($C156,Mar!$B:$Z,17,FALSE),0))</f>
        <v>1</v>
      </c>
      <c r="BJ156" s="11">
        <f t="shared" si="96"/>
        <v>1</v>
      </c>
      <c r="BK156">
        <f>IF($C156="","",IFERROR(VLOOKUP($C156,Mar!$B:$Z,19,FALSE),0))</f>
        <v>0</v>
      </c>
      <c r="BL156" s="11">
        <f t="shared" si="97"/>
        <v>1</v>
      </c>
      <c r="BM156">
        <f>IF($C156="","",IFERROR(VLOOKUP($C156,Mar!$B:$Z,20,FALSE),0))</f>
        <v>3</v>
      </c>
      <c r="BN156" s="10">
        <f t="shared" si="98"/>
        <v>4</v>
      </c>
      <c r="BO156" s="6">
        <f>IF($C156="","",IFERROR(VLOOKUP($C156,'Apr &amp; May'!$B:$Z,16,FALSE),0))</f>
        <v>0</v>
      </c>
      <c r="BP156">
        <f>IF($C156="","",IFERROR(VLOOKUP($C156,'Apr &amp; May'!$B:$Z,17,FALSE),0))</f>
        <v>0</v>
      </c>
      <c r="BQ156" s="11">
        <f t="shared" si="99"/>
        <v>0</v>
      </c>
      <c r="BR156">
        <f>IF($C156="","",IFERROR(VLOOKUP($C156,'Apr &amp; May'!$B:$Z,19,FALSE),0))</f>
        <v>0</v>
      </c>
      <c r="BS156" s="11">
        <f t="shared" si="100"/>
        <v>0</v>
      </c>
      <c r="BT156">
        <f>IF($C156="","",IFERROR(VLOOKUP($C156,'Apr &amp; May'!$B:$Z,20,FALSE),0))</f>
        <v>0</v>
      </c>
      <c r="BU156" s="10">
        <f t="shared" si="101"/>
        <v>0</v>
      </c>
      <c r="BV156" s="6">
        <f>IF($C156="","",IFERROR(VLOOKUP($C156,Jun!$B:$Z,16,FALSE),0))</f>
        <v>0</v>
      </c>
      <c r="BW156">
        <f>IF($C156="","",IFERROR(VLOOKUP($C156,Jun!$B:$Z,17,FALSE),0))</f>
        <v>0</v>
      </c>
      <c r="BX156" s="11">
        <f t="shared" si="102"/>
        <v>0</v>
      </c>
      <c r="BY156">
        <f>IF($C156="","",IFERROR(VLOOKUP($C156,Jun!$B:$Z,19,FALSE),0))</f>
        <v>0</v>
      </c>
      <c r="BZ156" s="11">
        <f t="shared" si="103"/>
        <v>0</v>
      </c>
      <c r="CA156">
        <f>IF($C156="","",IFERROR(VLOOKUP($C156,Jun!$B:$Z,20,FALSE),0))</f>
        <v>0</v>
      </c>
      <c r="CB156" s="10">
        <f t="shared" si="104"/>
        <v>0</v>
      </c>
    </row>
    <row r="157" spans="1:80" x14ac:dyDescent="0.3">
      <c r="A157">
        <v>153</v>
      </c>
      <c r="B157" t="str">
        <f>IF(Namelist!A154="","",UPPER(Namelist!A154))</f>
        <v>JUN YANG, LEROY TEO</v>
      </c>
      <c r="C157" t="str">
        <f>IF(Namelist!B154="","",UPPER(Namelist!B154))</f>
        <v>NUSSTU\E0957961</v>
      </c>
      <c r="D157" s="6">
        <f t="shared" si="71"/>
        <v>7</v>
      </c>
      <c r="E157">
        <f t="shared" si="72"/>
        <v>0</v>
      </c>
      <c r="F157" s="11">
        <f t="shared" si="73"/>
        <v>7</v>
      </c>
      <c r="G157">
        <f t="shared" si="74"/>
        <v>0</v>
      </c>
      <c r="H157" s="11">
        <f t="shared" si="75"/>
        <v>7</v>
      </c>
      <c r="I157">
        <f t="shared" si="76"/>
        <v>2</v>
      </c>
      <c r="J157" s="10">
        <f t="shared" si="77"/>
        <v>9</v>
      </c>
      <c r="K157" s="6">
        <f>IF($C157="","",IFERROR(VLOOKUP($C157,Aug!$B:$Z,16,FALSE),0))</f>
        <v>2</v>
      </c>
      <c r="L157">
        <f>IF($C157="","",IFERROR(VLOOKUP($C157,Aug!$B:$Z,17,FALSE),0))</f>
        <v>0</v>
      </c>
      <c r="M157" s="11">
        <f t="shared" si="78"/>
        <v>2</v>
      </c>
      <c r="N157">
        <f>IF($C157="","",IFERROR(VLOOKUP($C157,Aug!$B:$Z,19,FALSE),0))</f>
        <v>0</v>
      </c>
      <c r="O157" s="11">
        <f t="shared" si="79"/>
        <v>2</v>
      </c>
      <c r="P157">
        <f>IF($C157="","",IFERROR(VLOOKUP($C157,Aug!$B:$Z,20,FALSE),0))</f>
        <v>1</v>
      </c>
      <c r="Q157" s="10">
        <f t="shared" si="80"/>
        <v>3</v>
      </c>
      <c r="R157" s="6">
        <f>IF($C157="","",IFERROR(VLOOKUP($C157,Sep!$B:$Z,16,FALSE),0))</f>
        <v>3</v>
      </c>
      <c r="S157">
        <f>IF($C157="","",IFERROR(VLOOKUP($C157,Sep!$B:$Z,17,FALSE),0))</f>
        <v>0</v>
      </c>
      <c r="T157" s="11">
        <f t="shared" si="81"/>
        <v>3</v>
      </c>
      <c r="U157">
        <f>IF($C157="","",IFERROR(VLOOKUP($C157,Sep!$B:$Z,19,FALSE),0))</f>
        <v>0</v>
      </c>
      <c r="V157" s="11">
        <f t="shared" si="82"/>
        <v>3</v>
      </c>
      <c r="W157">
        <f>IF($C157="","",IFERROR(VLOOKUP($C157,Sep!$B:$Z,20,FALSE),0))</f>
        <v>0</v>
      </c>
      <c r="X157" s="10">
        <f t="shared" si="83"/>
        <v>3</v>
      </c>
      <c r="Y157" s="6">
        <f>IF($C157="","",IFERROR(VLOOKUP($C157,'Oct &amp; Nov'!$B:$Z,16,FALSE),0))</f>
        <v>0</v>
      </c>
      <c r="Z157">
        <f>IF($C157="","",IFERROR(VLOOKUP($C157,'Oct &amp; Nov'!$B:$Z,17,FALSE),0))</f>
        <v>0</v>
      </c>
      <c r="AA157" s="11">
        <f t="shared" si="84"/>
        <v>0</v>
      </c>
      <c r="AB157">
        <f>IF($C157="","",IFERROR(VLOOKUP($C157,'Oct &amp; Nov'!$B:$Z,19,FALSE),0))</f>
        <v>0</v>
      </c>
      <c r="AC157" s="11">
        <f t="shared" si="85"/>
        <v>0</v>
      </c>
      <c r="AD157">
        <f>IF($C157="","",IFERROR(VLOOKUP($C157,'Oct &amp; Nov'!$B:$Z,20,FALSE),0))</f>
        <v>0</v>
      </c>
      <c r="AE157" s="10">
        <f t="shared" si="86"/>
        <v>0</v>
      </c>
      <c r="AJ157" s="11"/>
      <c r="AM157" s="6">
        <f>IF($C157="","",IFERROR(VLOOKUP($C157,Dec!$B:$Z,16,FALSE),0))</f>
        <v>2</v>
      </c>
      <c r="AN157">
        <f>IF($C157="","",IFERROR(VLOOKUP($C157,Dec!$B:$Z,17,FALSE),0))</f>
        <v>0</v>
      </c>
      <c r="AO157" s="11">
        <f t="shared" si="87"/>
        <v>2</v>
      </c>
      <c r="AP157">
        <f>IF($C157="","",IFERROR(VLOOKUP($C157,Dec!$B:$Z,19,FALSE),0))</f>
        <v>0</v>
      </c>
      <c r="AQ157" s="11">
        <f t="shared" si="88"/>
        <v>2</v>
      </c>
      <c r="AR157">
        <f>IF($C157="","",IFERROR(VLOOKUP($C157,Dec!$B:$Z,20,FALSE),0))</f>
        <v>1</v>
      </c>
      <c r="AS157" s="10">
        <f t="shared" si="89"/>
        <v>3</v>
      </c>
      <c r="AT157" s="6">
        <f>IF($C157="","",IFERROR(VLOOKUP($C157,Jan!$B:$Z,16,FALSE),0))</f>
        <v>0</v>
      </c>
      <c r="AU157">
        <f>IF($C157="","",IFERROR(VLOOKUP($C157,Jan!$B:$Z,17,FALSE),0))</f>
        <v>0</v>
      </c>
      <c r="AV157" s="11">
        <f t="shared" si="90"/>
        <v>0</v>
      </c>
      <c r="AW157">
        <f>IF($C157="","",IFERROR(VLOOKUP($C157,Jan!$B:$Z,19,FALSE),0))</f>
        <v>0</v>
      </c>
      <c r="AX157" s="11">
        <f t="shared" si="91"/>
        <v>0</v>
      </c>
      <c r="AY157">
        <f>IF($C157="","",IFERROR(VLOOKUP($C157,Jan!$B:$Z,20,FALSE),0))</f>
        <v>0</v>
      </c>
      <c r="AZ157" s="10">
        <f t="shared" si="92"/>
        <v>0</v>
      </c>
      <c r="BA157" s="6">
        <f>IF($C157="","",IFERROR(VLOOKUP($C157,Feb!$B:$Z,16,FALSE),0))</f>
        <v>0</v>
      </c>
      <c r="BB157">
        <f>IF($C157="","",IFERROR(VLOOKUP($C157,Feb!$B:$Z,17,FALSE),0))</f>
        <v>0</v>
      </c>
      <c r="BC157" s="11">
        <f t="shared" si="93"/>
        <v>0</v>
      </c>
      <c r="BD157">
        <f>IF($C157="","",IFERROR(VLOOKUP($C157,Feb!$B:$Z,19,FALSE),0))</f>
        <v>0</v>
      </c>
      <c r="BE157" s="11">
        <f t="shared" si="94"/>
        <v>0</v>
      </c>
      <c r="BF157">
        <f>IF($C157="","",IFERROR(VLOOKUP($C157,Feb!$B:$Z,20,FALSE),0))</f>
        <v>0</v>
      </c>
      <c r="BG157" s="10">
        <f t="shared" si="95"/>
        <v>0</v>
      </c>
      <c r="BH157" s="6">
        <f>IF($C157="","",IFERROR(VLOOKUP($C157,Mar!$B:$Z,16,FALSE),0))</f>
        <v>0</v>
      </c>
      <c r="BI157">
        <f>IF($C157="","",IFERROR(VLOOKUP($C157,Mar!$B:$Z,17,FALSE),0))</f>
        <v>0</v>
      </c>
      <c r="BJ157" s="11">
        <f t="shared" si="96"/>
        <v>0</v>
      </c>
      <c r="BK157">
        <f>IF($C157="","",IFERROR(VLOOKUP($C157,Mar!$B:$Z,19,FALSE),0))</f>
        <v>0</v>
      </c>
      <c r="BL157" s="11">
        <f t="shared" si="97"/>
        <v>0</v>
      </c>
      <c r="BM157">
        <f>IF($C157="","",IFERROR(VLOOKUP($C157,Mar!$B:$Z,20,FALSE),0))</f>
        <v>0</v>
      </c>
      <c r="BN157" s="10">
        <f t="shared" si="98"/>
        <v>0</v>
      </c>
      <c r="BO157" s="6">
        <f>IF($C157="","",IFERROR(VLOOKUP($C157,'Apr &amp; May'!$B:$Z,16,FALSE),0))</f>
        <v>0</v>
      </c>
      <c r="BP157">
        <f>IF($C157="","",IFERROR(VLOOKUP($C157,'Apr &amp; May'!$B:$Z,17,FALSE),0))</f>
        <v>0</v>
      </c>
      <c r="BQ157" s="11">
        <f t="shared" si="99"/>
        <v>0</v>
      </c>
      <c r="BR157">
        <f>IF($C157="","",IFERROR(VLOOKUP($C157,'Apr &amp; May'!$B:$Z,19,FALSE),0))</f>
        <v>0</v>
      </c>
      <c r="BS157" s="11">
        <f t="shared" si="100"/>
        <v>0</v>
      </c>
      <c r="BT157">
        <f>IF($C157="","",IFERROR(VLOOKUP($C157,'Apr &amp; May'!$B:$Z,20,FALSE),0))</f>
        <v>0</v>
      </c>
      <c r="BU157" s="10">
        <f t="shared" si="101"/>
        <v>0</v>
      </c>
      <c r="BV157" s="6">
        <f>IF($C157="","",IFERROR(VLOOKUP($C157,Jun!$B:$Z,16,FALSE),0))</f>
        <v>0</v>
      </c>
      <c r="BW157">
        <f>IF($C157="","",IFERROR(VLOOKUP($C157,Jun!$B:$Z,17,FALSE),0))</f>
        <v>0</v>
      </c>
      <c r="BX157" s="11">
        <f t="shared" si="102"/>
        <v>0</v>
      </c>
      <c r="BY157">
        <f>IF($C157="","",IFERROR(VLOOKUP($C157,Jun!$B:$Z,19,FALSE),0))</f>
        <v>0</v>
      </c>
      <c r="BZ157" s="11">
        <f t="shared" si="103"/>
        <v>0</v>
      </c>
      <c r="CA157">
        <f>IF($C157="","",IFERROR(VLOOKUP($C157,Jun!$B:$Z,20,FALSE),0))</f>
        <v>0</v>
      </c>
      <c r="CB157" s="10">
        <f t="shared" si="104"/>
        <v>0</v>
      </c>
    </row>
    <row r="158" spans="1:80" x14ac:dyDescent="0.3">
      <c r="A158">
        <v>154</v>
      </c>
      <c r="B158" t="str">
        <f>IF(Namelist!A155="","",UPPER(Namelist!A155))</f>
        <v>JUN YOU SIM</v>
      </c>
      <c r="C158" t="str">
        <f>IF(Namelist!B155="","",UPPER(Namelist!B155))</f>
        <v>NUSSTU\E0407179</v>
      </c>
      <c r="D158" s="6">
        <f t="shared" si="71"/>
        <v>1</v>
      </c>
      <c r="E158">
        <f t="shared" si="72"/>
        <v>0</v>
      </c>
      <c r="F158" s="11">
        <f t="shared" si="73"/>
        <v>1</v>
      </c>
      <c r="G158">
        <f t="shared" si="74"/>
        <v>0</v>
      </c>
      <c r="H158" s="11">
        <f t="shared" si="75"/>
        <v>1</v>
      </c>
      <c r="I158">
        <f t="shared" si="76"/>
        <v>2</v>
      </c>
      <c r="J158" s="10">
        <f t="shared" si="77"/>
        <v>3</v>
      </c>
      <c r="K158" s="6">
        <f>IF($C158="","",IFERROR(VLOOKUP($C158,Aug!$B:$Z,16,FALSE),0))</f>
        <v>0</v>
      </c>
      <c r="L158">
        <f>IF($C158="","",IFERROR(VLOOKUP($C158,Aug!$B:$Z,17,FALSE),0))</f>
        <v>0</v>
      </c>
      <c r="M158" s="11">
        <f t="shared" si="78"/>
        <v>0</v>
      </c>
      <c r="N158">
        <f>IF($C158="","",IFERROR(VLOOKUP($C158,Aug!$B:$Z,19,FALSE),0))</f>
        <v>0</v>
      </c>
      <c r="O158" s="11">
        <f t="shared" si="79"/>
        <v>0</v>
      </c>
      <c r="P158">
        <f>IF($C158="","",IFERROR(VLOOKUP($C158,Aug!$B:$Z,20,FALSE),0))</f>
        <v>0</v>
      </c>
      <c r="Q158" s="10">
        <f t="shared" si="80"/>
        <v>0</v>
      </c>
      <c r="R158" s="6">
        <f>IF($C158="","",IFERROR(VLOOKUP($C158,Sep!$B:$Z,16,FALSE),0))</f>
        <v>1</v>
      </c>
      <c r="S158">
        <f>IF($C158="","",IFERROR(VLOOKUP($C158,Sep!$B:$Z,17,FALSE),0))</f>
        <v>0</v>
      </c>
      <c r="T158" s="11">
        <f t="shared" si="81"/>
        <v>1</v>
      </c>
      <c r="U158">
        <f>IF($C158="","",IFERROR(VLOOKUP($C158,Sep!$B:$Z,19,FALSE),0))</f>
        <v>0</v>
      </c>
      <c r="V158" s="11">
        <f t="shared" si="82"/>
        <v>1</v>
      </c>
      <c r="W158">
        <f>IF($C158="","",IFERROR(VLOOKUP($C158,Sep!$B:$Z,20,FALSE),0))</f>
        <v>2</v>
      </c>
      <c r="X158" s="10">
        <f t="shared" si="83"/>
        <v>3</v>
      </c>
      <c r="Y158" s="6">
        <f>IF($C158="","",IFERROR(VLOOKUP($C158,'Oct &amp; Nov'!$B:$Z,16,FALSE),0))</f>
        <v>0</v>
      </c>
      <c r="Z158">
        <f>IF($C158="","",IFERROR(VLOOKUP($C158,'Oct &amp; Nov'!$B:$Z,17,FALSE),0))</f>
        <v>0</v>
      </c>
      <c r="AA158" s="11">
        <f t="shared" si="84"/>
        <v>0</v>
      </c>
      <c r="AB158">
        <f>IF($C158="","",IFERROR(VLOOKUP($C158,'Oct &amp; Nov'!$B:$Z,19,FALSE),0))</f>
        <v>0</v>
      </c>
      <c r="AC158" s="11">
        <f t="shared" si="85"/>
        <v>0</v>
      </c>
      <c r="AD158">
        <f>IF($C158="","",IFERROR(VLOOKUP($C158,'Oct &amp; Nov'!$B:$Z,20,FALSE),0))</f>
        <v>0</v>
      </c>
      <c r="AE158" s="10">
        <f t="shared" si="86"/>
        <v>0</v>
      </c>
      <c r="AJ158" s="11"/>
      <c r="AM158" s="6">
        <f>IF($C158="","",IFERROR(VLOOKUP($C158,Dec!$B:$Z,16,FALSE),0))</f>
        <v>0</v>
      </c>
      <c r="AN158">
        <f>IF($C158="","",IFERROR(VLOOKUP($C158,Dec!$B:$Z,17,FALSE),0))</f>
        <v>0</v>
      </c>
      <c r="AO158" s="11">
        <f t="shared" si="87"/>
        <v>0</v>
      </c>
      <c r="AP158">
        <f>IF($C158="","",IFERROR(VLOOKUP($C158,Dec!$B:$Z,19,FALSE),0))</f>
        <v>0</v>
      </c>
      <c r="AQ158" s="11">
        <f t="shared" si="88"/>
        <v>0</v>
      </c>
      <c r="AR158">
        <f>IF($C158="","",IFERROR(VLOOKUP($C158,Dec!$B:$Z,20,FALSE),0))</f>
        <v>0</v>
      </c>
      <c r="AS158" s="10">
        <f t="shared" si="89"/>
        <v>0</v>
      </c>
      <c r="AT158" s="6">
        <f>IF($C158="","",IFERROR(VLOOKUP($C158,Jan!$B:$Z,16,FALSE),0))</f>
        <v>0</v>
      </c>
      <c r="AU158">
        <f>IF($C158="","",IFERROR(VLOOKUP($C158,Jan!$B:$Z,17,FALSE),0))</f>
        <v>0</v>
      </c>
      <c r="AV158" s="11">
        <f t="shared" si="90"/>
        <v>0</v>
      </c>
      <c r="AW158">
        <f>IF($C158="","",IFERROR(VLOOKUP($C158,Jan!$B:$Z,19,FALSE),0))</f>
        <v>0</v>
      </c>
      <c r="AX158" s="11">
        <f t="shared" si="91"/>
        <v>0</v>
      </c>
      <c r="AY158">
        <f>IF($C158="","",IFERROR(VLOOKUP($C158,Jan!$B:$Z,20,FALSE),0))</f>
        <v>0</v>
      </c>
      <c r="AZ158" s="10">
        <f t="shared" si="92"/>
        <v>0</v>
      </c>
      <c r="BA158" s="6">
        <f>IF($C158="","",IFERROR(VLOOKUP($C158,Feb!$B:$Z,16,FALSE),0))</f>
        <v>0</v>
      </c>
      <c r="BB158">
        <f>IF($C158="","",IFERROR(VLOOKUP($C158,Feb!$B:$Z,17,FALSE),0))</f>
        <v>0</v>
      </c>
      <c r="BC158" s="11">
        <f t="shared" si="93"/>
        <v>0</v>
      </c>
      <c r="BD158">
        <f>IF($C158="","",IFERROR(VLOOKUP($C158,Feb!$B:$Z,19,FALSE),0))</f>
        <v>0</v>
      </c>
      <c r="BE158" s="11">
        <f t="shared" si="94"/>
        <v>0</v>
      </c>
      <c r="BF158">
        <f>IF($C158="","",IFERROR(VLOOKUP($C158,Feb!$B:$Z,20,FALSE),0))</f>
        <v>0</v>
      </c>
      <c r="BG158" s="10">
        <f t="shared" si="95"/>
        <v>0</v>
      </c>
      <c r="BH158" s="6">
        <f>IF($C158="","",IFERROR(VLOOKUP($C158,Mar!$B:$Z,16,FALSE),0))</f>
        <v>0</v>
      </c>
      <c r="BI158">
        <f>IF($C158="","",IFERROR(VLOOKUP($C158,Mar!$B:$Z,17,FALSE),0))</f>
        <v>0</v>
      </c>
      <c r="BJ158" s="11">
        <f t="shared" si="96"/>
        <v>0</v>
      </c>
      <c r="BK158">
        <f>IF($C158="","",IFERROR(VLOOKUP($C158,Mar!$B:$Z,19,FALSE),0))</f>
        <v>0</v>
      </c>
      <c r="BL158" s="11">
        <f t="shared" si="97"/>
        <v>0</v>
      </c>
      <c r="BM158">
        <f>IF($C158="","",IFERROR(VLOOKUP($C158,Mar!$B:$Z,20,FALSE),0))</f>
        <v>0</v>
      </c>
      <c r="BN158" s="10">
        <f t="shared" si="98"/>
        <v>0</v>
      </c>
      <c r="BO158" s="6">
        <f>IF($C158="","",IFERROR(VLOOKUP($C158,'Apr &amp; May'!$B:$Z,16,FALSE),0))</f>
        <v>0</v>
      </c>
      <c r="BP158">
        <f>IF($C158="","",IFERROR(VLOOKUP($C158,'Apr &amp; May'!$B:$Z,17,FALSE),0))</f>
        <v>0</v>
      </c>
      <c r="BQ158" s="11">
        <f t="shared" si="99"/>
        <v>0</v>
      </c>
      <c r="BR158">
        <f>IF($C158="","",IFERROR(VLOOKUP($C158,'Apr &amp; May'!$B:$Z,19,FALSE),0))</f>
        <v>0</v>
      </c>
      <c r="BS158" s="11">
        <f t="shared" si="100"/>
        <v>0</v>
      </c>
      <c r="BT158">
        <f>IF($C158="","",IFERROR(VLOOKUP($C158,'Apr &amp; May'!$B:$Z,20,FALSE),0))</f>
        <v>0</v>
      </c>
      <c r="BU158" s="10">
        <f t="shared" si="101"/>
        <v>0</v>
      </c>
      <c r="BV158" s="6">
        <f>IF($C158="","",IFERROR(VLOOKUP($C158,Jun!$B:$Z,16,FALSE),0))</f>
        <v>0</v>
      </c>
      <c r="BW158">
        <f>IF($C158="","",IFERROR(VLOOKUP($C158,Jun!$B:$Z,17,FALSE),0))</f>
        <v>0</v>
      </c>
      <c r="BX158" s="11">
        <f t="shared" si="102"/>
        <v>0</v>
      </c>
      <c r="BY158">
        <f>IF($C158="","",IFERROR(VLOOKUP($C158,Jun!$B:$Z,19,FALSE),0))</f>
        <v>0</v>
      </c>
      <c r="BZ158" s="11">
        <f t="shared" si="103"/>
        <v>0</v>
      </c>
      <c r="CA158">
        <f>IF($C158="","",IFERROR(VLOOKUP($C158,Jun!$B:$Z,20,FALSE),0))</f>
        <v>0</v>
      </c>
      <c r="CB158" s="10">
        <f t="shared" si="104"/>
        <v>0</v>
      </c>
    </row>
    <row r="159" spans="1:80" x14ac:dyDescent="0.3">
      <c r="A159">
        <v>155</v>
      </c>
      <c r="B159" t="str">
        <f>IF(Namelist!A156="","",UPPER(Namelist!A156))</f>
        <v>JUNJIN CHEN</v>
      </c>
      <c r="C159" t="str">
        <f>IF(Namelist!B156="","",UPPER(Namelist!B156))</f>
        <v>NUSSTU\E0540060</v>
      </c>
      <c r="D159" s="6">
        <f t="shared" si="71"/>
        <v>21</v>
      </c>
      <c r="E159">
        <f t="shared" si="72"/>
        <v>3</v>
      </c>
      <c r="F159" s="11">
        <f t="shared" si="73"/>
        <v>24</v>
      </c>
      <c r="G159">
        <f t="shared" si="74"/>
        <v>0</v>
      </c>
      <c r="H159" s="11">
        <f t="shared" si="75"/>
        <v>24</v>
      </c>
      <c r="I159">
        <f t="shared" si="76"/>
        <v>2</v>
      </c>
      <c r="J159" s="10">
        <f t="shared" si="77"/>
        <v>26</v>
      </c>
      <c r="K159" s="6">
        <f>IF($C159="","",IFERROR(VLOOKUP($C159,Aug!$B:$Z,16,FALSE),0))</f>
        <v>0</v>
      </c>
      <c r="L159">
        <f>IF($C159="","",IFERROR(VLOOKUP($C159,Aug!$B:$Z,17,FALSE),0))</f>
        <v>0</v>
      </c>
      <c r="M159" s="11">
        <f t="shared" si="78"/>
        <v>0</v>
      </c>
      <c r="N159">
        <f>IF($C159="","",IFERROR(VLOOKUP($C159,Aug!$B:$Z,19,FALSE),0))</f>
        <v>0</v>
      </c>
      <c r="O159" s="11">
        <f t="shared" si="79"/>
        <v>0</v>
      </c>
      <c r="P159">
        <f>IF($C159="","",IFERROR(VLOOKUP($C159,Aug!$B:$Z,20,FALSE),0))</f>
        <v>0</v>
      </c>
      <c r="Q159" s="10">
        <f t="shared" si="80"/>
        <v>0</v>
      </c>
      <c r="R159" s="6">
        <f>IF($C159="","",IFERROR(VLOOKUP($C159,Sep!$B:$Z,16,FALSE),0))</f>
        <v>3</v>
      </c>
      <c r="S159">
        <f>IF($C159="","",IFERROR(VLOOKUP($C159,Sep!$B:$Z,17,FALSE),0))</f>
        <v>0</v>
      </c>
      <c r="T159" s="11">
        <f t="shared" si="81"/>
        <v>3</v>
      </c>
      <c r="U159">
        <f>IF($C159="","",IFERROR(VLOOKUP($C159,Sep!$B:$Z,19,FALSE),0))</f>
        <v>0</v>
      </c>
      <c r="V159" s="11">
        <f t="shared" si="82"/>
        <v>3</v>
      </c>
      <c r="W159">
        <f>IF($C159="","",IFERROR(VLOOKUP($C159,Sep!$B:$Z,20,FALSE),0))</f>
        <v>1</v>
      </c>
      <c r="X159" s="10">
        <f t="shared" si="83"/>
        <v>4</v>
      </c>
      <c r="Y159" s="6">
        <f>IF($C159="","",IFERROR(VLOOKUP($C159,'Oct &amp; Nov'!$B:$Z,16,FALSE),0))</f>
        <v>1</v>
      </c>
      <c r="Z159">
        <f>IF($C159="","",IFERROR(VLOOKUP($C159,'Oct &amp; Nov'!$B:$Z,17,FALSE),0))</f>
        <v>1</v>
      </c>
      <c r="AA159" s="11">
        <f t="shared" si="84"/>
        <v>2</v>
      </c>
      <c r="AB159">
        <f>IF($C159="","",IFERROR(VLOOKUP($C159,'Oct &amp; Nov'!$B:$Z,19,FALSE),0))</f>
        <v>0</v>
      </c>
      <c r="AC159" s="11">
        <f t="shared" si="85"/>
        <v>2</v>
      </c>
      <c r="AD159">
        <f>IF($C159="","",IFERROR(VLOOKUP($C159,'Oct &amp; Nov'!$B:$Z,20,FALSE),0))</f>
        <v>0</v>
      </c>
      <c r="AE159" s="10">
        <f t="shared" si="86"/>
        <v>2</v>
      </c>
      <c r="AJ159" s="11"/>
      <c r="AM159" s="6">
        <f>IF($C159="","",IFERROR(VLOOKUP($C159,Dec!$B:$Z,16,FALSE),0))</f>
        <v>3</v>
      </c>
      <c r="AN159">
        <f>IF($C159="","",IFERROR(VLOOKUP($C159,Dec!$B:$Z,17,FALSE),0))</f>
        <v>0</v>
      </c>
      <c r="AO159" s="11">
        <f t="shared" si="87"/>
        <v>3</v>
      </c>
      <c r="AP159">
        <f>IF($C159="","",IFERROR(VLOOKUP($C159,Dec!$B:$Z,19,FALSE),0))</f>
        <v>0</v>
      </c>
      <c r="AQ159" s="11">
        <f t="shared" si="88"/>
        <v>3</v>
      </c>
      <c r="AR159">
        <f>IF($C159="","",IFERROR(VLOOKUP($C159,Dec!$B:$Z,20,FALSE),0))</f>
        <v>0</v>
      </c>
      <c r="AS159" s="10">
        <f t="shared" si="89"/>
        <v>3</v>
      </c>
      <c r="AT159" s="6">
        <f>IF($C159="","",IFERROR(VLOOKUP($C159,Jan!$B:$Z,16,FALSE),0))</f>
        <v>3</v>
      </c>
      <c r="AU159">
        <f>IF($C159="","",IFERROR(VLOOKUP($C159,Jan!$B:$Z,17,FALSE),0))</f>
        <v>0</v>
      </c>
      <c r="AV159" s="11">
        <f t="shared" si="90"/>
        <v>3</v>
      </c>
      <c r="AW159">
        <f>IF($C159="","",IFERROR(VLOOKUP($C159,Jan!$B:$Z,19,FALSE),0))</f>
        <v>0</v>
      </c>
      <c r="AX159" s="11">
        <f t="shared" si="91"/>
        <v>3</v>
      </c>
      <c r="AY159">
        <f>IF($C159="","",IFERROR(VLOOKUP($C159,Jan!$B:$Z,20,FALSE),0))</f>
        <v>0</v>
      </c>
      <c r="AZ159" s="10">
        <f t="shared" si="92"/>
        <v>3</v>
      </c>
      <c r="BA159" s="6">
        <f>IF($C159="","",IFERROR(VLOOKUP($C159,Feb!$B:$Z,16,FALSE),0))</f>
        <v>2</v>
      </c>
      <c r="BB159">
        <f>IF($C159="","",IFERROR(VLOOKUP($C159,Feb!$B:$Z,17,FALSE),0))</f>
        <v>0</v>
      </c>
      <c r="BC159" s="11">
        <f t="shared" si="93"/>
        <v>2</v>
      </c>
      <c r="BD159">
        <f>IF($C159="","",IFERROR(VLOOKUP($C159,Feb!$B:$Z,19,FALSE),0))</f>
        <v>0</v>
      </c>
      <c r="BE159" s="11">
        <f t="shared" si="94"/>
        <v>2</v>
      </c>
      <c r="BF159">
        <f>IF($C159="","",IFERROR(VLOOKUP($C159,Feb!$B:$Z,20,FALSE),0))</f>
        <v>0</v>
      </c>
      <c r="BG159" s="10">
        <f t="shared" si="95"/>
        <v>2</v>
      </c>
      <c r="BH159" s="6">
        <f>IF($C159="","",IFERROR(VLOOKUP($C159,Mar!$B:$Z,16,FALSE),0))</f>
        <v>4</v>
      </c>
      <c r="BI159">
        <f>IF($C159="","",IFERROR(VLOOKUP($C159,Mar!$B:$Z,17,FALSE),0))</f>
        <v>1</v>
      </c>
      <c r="BJ159" s="11">
        <f t="shared" si="96"/>
        <v>5</v>
      </c>
      <c r="BK159">
        <f>IF($C159="","",IFERROR(VLOOKUP($C159,Mar!$B:$Z,19,FALSE),0))</f>
        <v>0</v>
      </c>
      <c r="BL159" s="11">
        <f t="shared" si="97"/>
        <v>5</v>
      </c>
      <c r="BM159">
        <f>IF($C159="","",IFERROR(VLOOKUP($C159,Mar!$B:$Z,20,FALSE),0))</f>
        <v>0</v>
      </c>
      <c r="BN159" s="10">
        <f t="shared" si="98"/>
        <v>5</v>
      </c>
      <c r="BO159" s="6">
        <f>IF($C159="","",IFERROR(VLOOKUP($C159,'Apr &amp; May'!$B:$Z,16,FALSE),0))</f>
        <v>3</v>
      </c>
      <c r="BP159">
        <f>IF($C159="","",IFERROR(VLOOKUP($C159,'Apr &amp; May'!$B:$Z,17,FALSE),0))</f>
        <v>1</v>
      </c>
      <c r="BQ159" s="11">
        <f t="shared" si="99"/>
        <v>4</v>
      </c>
      <c r="BR159">
        <f>IF($C159="","",IFERROR(VLOOKUP($C159,'Apr &amp; May'!$B:$Z,19,FALSE),0))</f>
        <v>0</v>
      </c>
      <c r="BS159" s="11">
        <f t="shared" si="100"/>
        <v>4</v>
      </c>
      <c r="BT159">
        <f>IF($C159="","",IFERROR(VLOOKUP($C159,'Apr &amp; May'!$B:$Z,20,FALSE),0))</f>
        <v>1</v>
      </c>
      <c r="BU159" s="10">
        <f t="shared" si="101"/>
        <v>5</v>
      </c>
      <c r="BV159" s="6">
        <f>IF($C159="","",IFERROR(VLOOKUP($C159,Jun!$B:$Z,16,FALSE),0))</f>
        <v>2</v>
      </c>
      <c r="BW159">
        <f>IF($C159="","",IFERROR(VLOOKUP($C159,Jun!$B:$Z,17,FALSE),0))</f>
        <v>0</v>
      </c>
      <c r="BX159" s="11">
        <f t="shared" si="102"/>
        <v>2</v>
      </c>
      <c r="BY159">
        <f>IF($C159="","",IFERROR(VLOOKUP($C159,Jun!$B:$Z,19,FALSE),0))</f>
        <v>0</v>
      </c>
      <c r="BZ159" s="11">
        <f t="shared" si="103"/>
        <v>2</v>
      </c>
      <c r="CA159">
        <f>IF($C159="","",IFERROR(VLOOKUP($C159,Jun!$B:$Z,20,FALSE),0))</f>
        <v>0</v>
      </c>
      <c r="CB159" s="10">
        <f t="shared" si="104"/>
        <v>2</v>
      </c>
    </row>
    <row r="160" spans="1:80" x14ac:dyDescent="0.3">
      <c r="A160">
        <v>156</v>
      </c>
      <c r="B160" t="str">
        <f>IF(Namelist!A157="","",UPPER(Namelist!A157))</f>
        <v>KAI CHIN TAN</v>
      </c>
      <c r="C160" t="str">
        <f>IF(Namelist!B157="","",UPPER(Namelist!B157))</f>
        <v>NUSSTU\E0726643</v>
      </c>
      <c r="D160" s="6">
        <f t="shared" si="71"/>
        <v>0</v>
      </c>
      <c r="E160">
        <f t="shared" si="72"/>
        <v>0</v>
      </c>
      <c r="F160" s="11">
        <f t="shared" si="73"/>
        <v>0</v>
      </c>
      <c r="G160">
        <f t="shared" si="74"/>
        <v>1</v>
      </c>
      <c r="H160" s="11">
        <f t="shared" si="75"/>
        <v>1</v>
      </c>
      <c r="I160">
        <f t="shared" si="76"/>
        <v>1</v>
      </c>
      <c r="J160" s="10">
        <f t="shared" si="77"/>
        <v>2</v>
      </c>
      <c r="K160" s="6">
        <f>IF($C160="","",IFERROR(VLOOKUP($C160,Aug!$B:$Z,16,FALSE),0))</f>
        <v>0</v>
      </c>
      <c r="L160">
        <f>IF($C160="","",IFERROR(VLOOKUP($C160,Aug!$B:$Z,17,FALSE),0))</f>
        <v>0</v>
      </c>
      <c r="M160" s="11">
        <f t="shared" si="78"/>
        <v>0</v>
      </c>
      <c r="N160">
        <f>IF($C160="","",IFERROR(VLOOKUP($C160,Aug!$B:$Z,19,FALSE),0))</f>
        <v>0</v>
      </c>
      <c r="O160" s="11">
        <f t="shared" si="79"/>
        <v>0</v>
      </c>
      <c r="P160">
        <f>IF($C160="","",IFERROR(VLOOKUP($C160,Aug!$B:$Z,20,FALSE),0))</f>
        <v>0</v>
      </c>
      <c r="Q160" s="10">
        <f t="shared" si="80"/>
        <v>0</v>
      </c>
      <c r="R160" s="6">
        <f>IF($C160="","",IFERROR(VLOOKUP($C160,Sep!$B:$Z,16,FALSE),0))</f>
        <v>0</v>
      </c>
      <c r="S160">
        <f>IF($C160="","",IFERROR(VLOOKUP($C160,Sep!$B:$Z,17,FALSE),0))</f>
        <v>0</v>
      </c>
      <c r="T160" s="11">
        <f t="shared" si="81"/>
        <v>0</v>
      </c>
      <c r="U160">
        <f>IF($C160="","",IFERROR(VLOOKUP($C160,Sep!$B:$Z,19,FALSE),0))</f>
        <v>0</v>
      </c>
      <c r="V160" s="11">
        <f t="shared" si="82"/>
        <v>0</v>
      </c>
      <c r="W160">
        <f>IF($C160="","",IFERROR(VLOOKUP($C160,Sep!$B:$Z,20,FALSE),0))</f>
        <v>0</v>
      </c>
      <c r="X160" s="10">
        <f t="shared" si="83"/>
        <v>0</v>
      </c>
      <c r="Y160" s="6">
        <f>IF($C160="","",IFERROR(VLOOKUP($C160,'Oct &amp; Nov'!$B:$Z,16,FALSE),0))</f>
        <v>0</v>
      </c>
      <c r="Z160">
        <f>IF($C160="","",IFERROR(VLOOKUP($C160,'Oct &amp; Nov'!$B:$Z,17,FALSE),0))</f>
        <v>0</v>
      </c>
      <c r="AA160" s="11">
        <f t="shared" si="84"/>
        <v>0</v>
      </c>
      <c r="AB160">
        <f>IF($C160="","",IFERROR(VLOOKUP($C160,'Oct &amp; Nov'!$B:$Z,19,FALSE),0))</f>
        <v>0</v>
      </c>
      <c r="AC160" s="11">
        <f t="shared" si="85"/>
        <v>0</v>
      </c>
      <c r="AD160">
        <f>IF($C160="","",IFERROR(VLOOKUP($C160,'Oct &amp; Nov'!$B:$Z,20,FALSE),0))</f>
        <v>0</v>
      </c>
      <c r="AE160" s="10">
        <f t="shared" si="86"/>
        <v>0</v>
      </c>
      <c r="AJ160" s="11"/>
      <c r="AM160" s="6">
        <f>IF($C160="","",IFERROR(VLOOKUP($C160,Dec!$B:$Z,16,FALSE),0))</f>
        <v>0</v>
      </c>
      <c r="AN160">
        <f>IF($C160="","",IFERROR(VLOOKUP($C160,Dec!$B:$Z,17,FALSE),0))</f>
        <v>0</v>
      </c>
      <c r="AO160" s="11">
        <f t="shared" si="87"/>
        <v>0</v>
      </c>
      <c r="AP160">
        <f>IF($C160="","",IFERROR(VLOOKUP($C160,Dec!$B:$Z,19,FALSE),0))</f>
        <v>0</v>
      </c>
      <c r="AQ160" s="11">
        <f t="shared" si="88"/>
        <v>0</v>
      </c>
      <c r="AR160">
        <f>IF($C160="","",IFERROR(VLOOKUP($C160,Dec!$B:$Z,20,FALSE),0))</f>
        <v>0</v>
      </c>
      <c r="AS160" s="10">
        <f t="shared" si="89"/>
        <v>0</v>
      </c>
      <c r="AT160" s="6">
        <f>IF($C160="","",IFERROR(VLOOKUP($C160,Jan!$B:$Z,16,FALSE),0))</f>
        <v>0</v>
      </c>
      <c r="AU160">
        <f>IF($C160="","",IFERROR(VLOOKUP($C160,Jan!$B:$Z,17,FALSE),0))</f>
        <v>0</v>
      </c>
      <c r="AV160" s="11">
        <f t="shared" si="90"/>
        <v>0</v>
      </c>
      <c r="AW160">
        <f>IF($C160="","",IFERROR(VLOOKUP($C160,Jan!$B:$Z,19,FALSE),0))</f>
        <v>0</v>
      </c>
      <c r="AX160" s="11">
        <f t="shared" si="91"/>
        <v>0</v>
      </c>
      <c r="AY160">
        <f>IF($C160="","",IFERROR(VLOOKUP($C160,Jan!$B:$Z,20,FALSE),0))</f>
        <v>0</v>
      </c>
      <c r="AZ160" s="10">
        <f t="shared" si="92"/>
        <v>0</v>
      </c>
      <c r="BA160" s="6">
        <f>IF($C160="","",IFERROR(VLOOKUP($C160,Feb!$B:$Z,16,FALSE),0))</f>
        <v>0</v>
      </c>
      <c r="BB160">
        <f>IF($C160="","",IFERROR(VLOOKUP($C160,Feb!$B:$Z,17,FALSE),0))</f>
        <v>0</v>
      </c>
      <c r="BC160" s="11">
        <f t="shared" si="93"/>
        <v>0</v>
      </c>
      <c r="BD160">
        <f>IF($C160="","",IFERROR(VLOOKUP($C160,Feb!$B:$Z,19,FALSE),0))</f>
        <v>0</v>
      </c>
      <c r="BE160" s="11">
        <f t="shared" si="94"/>
        <v>0</v>
      </c>
      <c r="BF160">
        <f>IF($C160="","",IFERROR(VLOOKUP($C160,Feb!$B:$Z,20,FALSE),0))</f>
        <v>0</v>
      </c>
      <c r="BG160" s="10">
        <f t="shared" si="95"/>
        <v>0</v>
      </c>
      <c r="BH160" s="6">
        <f>IF($C160="","",IFERROR(VLOOKUP($C160,Mar!$B:$Z,16,FALSE),0))</f>
        <v>0</v>
      </c>
      <c r="BI160">
        <f>IF($C160="","",IFERROR(VLOOKUP($C160,Mar!$B:$Z,17,FALSE),0))</f>
        <v>0</v>
      </c>
      <c r="BJ160" s="11">
        <f t="shared" si="96"/>
        <v>0</v>
      </c>
      <c r="BK160">
        <f>IF($C160="","",IFERROR(VLOOKUP($C160,Mar!$B:$Z,19,FALSE),0))</f>
        <v>1</v>
      </c>
      <c r="BL160" s="11">
        <f t="shared" si="97"/>
        <v>1</v>
      </c>
      <c r="BM160">
        <f>IF($C160="","",IFERROR(VLOOKUP($C160,Mar!$B:$Z,20,FALSE),0))</f>
        <v>1</v>
      </c>
      <c r="BN160" s="10">
        <f t="shared" si="98"/>
        <v>2</v>
      </c>
      <c r="BO160" s="6">
        <f>IF($C160="","",IFERROR(VLOOKUP($C160,'Apr &amp; May'!$B:$Z,16,FALSE),0))</f>
        <v>0</v>
      </c>
      <c r="BP160">
        <f>IF($C160="","",IFERROR(VLOOKUP($C160,'Apr &amp; May'!$B:$Z,17,FALSE),0))</f>
        <v>0</v>
      </c>
      <c r="BQ160" s="11">
        <f t="shared" si="99"/>
        <v>0</v>
      </c>
      <c r="BR160">
        <f>IF($C160="","",IFERROR(VLOOKUP($C160,'Apr &amp; May'!$B:$Z,19,FALSE),0))</f>
        <v>0</v>
      </c>
      <c r="BS160" s="11">
        <f t="shared" si="100"/>
        <v>0</v>
      </c>
      <c r="BT160">
        <f>IF($C160="","",IFERROR(VLOOKUP($C160,'Apr &amp; May'!$B:$Z,20,FALSE),0))</f>
        <v>0</v>
      </c>
      <c r="BU160" s="10">
        <f t="shared" si="101"/>
        <v>0</v>
      </c>
      <c r="BV160" s="6">
        <f>IF($C160="","",IFERROR(VLOOKUP($C160,Jun!$B:$Z,16,FALSE),0))</f>
        <v>0</v>
      </c>
      <c r="BW160">
        <f>IF($C160="","",IFERROR(VLOOKUP($C160,Jun!$B:$Z,17,FALSE),0))</f>
        <v>0</v>
      </c>
      <c r="BX160" s="11">
        <f t="shared" si="102"/>
        <v>0</v>
      </c>
      <c r="BY160">
        <f>IF($C160="","",IFERROR(VLOOKUP($C160,Jun!$B:$Z,19,FALSE),0))</f>
        <v>0</v>
      </c>
      <c r="BZ160" s="11">
        <f t="shared" si="103"/>
        <v>0</v>
      </c>
      <c r="CA160">
        <f>IF($C160="","",IFERROR(VLOOKUP($C160,Jun!$B:$Z,20,FALSE),0))</f>
        <v>0</v>
      </c>
      <c r="CB160" s="10">
        <f t="shared" si="104"/>
        <v>0</v>
      </c>
    </row>
    <row r="161" spans="1:80" x14ac:dyDescent="0.3">
      <c r="A161">
        <v>157</v>
      </c>
      <c r="B161" t="str">
        <f>IF(Namelist!A158="","",UPPER(Namelist!A158))</f>
        <v>KAI SHENG NGOI</v>
      </c>
      <c r="C161" t="str">
        <f>IF(Namelist!B158="","",UPPER(Namelist!B158))</f>
        <v>NUSSTU\E0970292</v>
      </c>
      <c r="D161" s="6">
        <f t="shared" si="71"/>
        <v>3</v>
      </c>
      <c r="E161">
        <f t="shared" si="72"/>
        <v>0</v>
      </c>
      <c r="F161" s="11">
        <f t="shared" si="73"/>
        <v>3</v>
      </c>
      <c r="G161">
        <f t="shared" si="74"/>
        <v>0</v>
      </c>
      <c r="H161" s="11">
        <f t="shared" si="75"/>
        <v>3</v>
      </c>
      <c r="I161">
        <f t="shared" si="76"/>
        <v>1</v>
      </c>
      <c r="J161" s="10">
        <f t="shared" si="77"/>
        <v>4</v>
      </c>
      <c r="K161" s="6">
        <f>IF($C161="","",IFERROR(VLOOKUP($C161,Aug!$B:$Z,16,FALSE),0))</f>
        <v>0</v>
      </c>
      <c r="L161">
        <f>IF($C161="","",IFERROR(VLOOKUP($C161,Aug!$B:$Z,17,FALSE),0))</f>
        <v>0</v>
      </c>
      <c r="M161" s="11">
        <f t="shared" si="78"/>
        <v>0</v>
      </c>
      <c r="N161">
        <f>IF($C161="","",IFERROR(VLOOKUP($C161,Aug!$B:$Z,19,FALSE),0))</f>
        <v>0</v>
      </c>
      <c r="O161" s="11">
        <f t="shared" si="79"/>
        <v>0</v>
      </c>
      <c r="P161">
        <f>IF($C161="","",IFERROR(VLOOKUP($C161,Aug!$B:$Z,20,FALSE),0))</f>
        <v>0</v>
      </c>
      <c r="Q161" s="10">
        <f t="shared" si="80"/>
        <v>0</v>
      </c>
      <c r="R161" s="6">
        <f>IF($C161="","",IFERROR(VLOOKUP($C161,Sep!$B:$Z,16,FALSE),0))</f>
        <v>0</v>
      </c>
      <c r="S161">
        <f>IF($C161="","",IFERROR(VLOOKUP($C161,Sep!$B:$Z,17,FALSE),0))</f>
        <v>0</v>
      </c>
      <c r="T161" s="11">
        <f t="shared" si="81"/>
        <v>0</v>
      </c>
      <c r="U161">
        <f>IF($C161="","",IFERROR(VLOOKUP($C161,Sep!$B:$Z,19,FALSE),0))</f>
        <v>0</v>
      </c>
      <c r="V161" s="11">
        <f t="shared" si="82"/>
        <v>0</v>
      </c>
      <c r="W161">
        <f>IF($C161="","",IFERROR(VLOOKUP($C161,Sep!$B:$Z,20,FALSE),0))</f>
        <v>0</v>
      </c>
      <c r="X161" s="10">
        <f t="shared" si="83"/>
        <v>0</v>
      </c>
      <c r="Y161" s="6">
        <f>IF($C161="","",IFERROR(VLOOKUP($C161,'Oct &amp; Nov'!$B:$Z,16,FALSE),0))</f>
        <v>1</v>
      </c>
      <c r="Z161">
        <f>IF($C161="","",IFERROR(VLOOKUP($C161,'Oct &amp; Nov'!$B:$Z,17,FALSE),0))</f>
        <v>0</v>
      </c>
      <c r="AA161" s="11">
        <f t="shared" si="84"/>
        <v>1</v>
      </c>
      <c r="AB161">
        <f>IF($C161="","",IFERROR(VLOOKUP($C161,'Oct &amp; Nov'!$B:$Z,19,FALSE),0))</f>
        <v>0</v>
      </c>
      <c r="AC161" s="11">
        <f t="shared" si="85"/>
        <v>1</v>
      </c>
      <c r="AD161">
        <f>IF($C161="","",IFERROR(VLOOKUP($C161,'Oct &amp; Nov'!$B:$Z,20,FALSE),0))</f>
        <v>0</v>
      </c>
      <c r="AE161" s="10">
        <f t="shared" si="86"/>
        <v>1</v>
      </c>
      <c r="AJ161" s="11"/>
      <c r="AM161" s="6">
        <f>IF($C161="","",IFERROR(VLOOKUP($C161,Dec!$B:$Z,16,FALSE),0))</f>
        <v>2</v>
      </c>
      <c r="AN161">
        <f>IF($C161="","",IFERROR(VLOOKUP($C161,Dec!$B:$Z,17,FALSE),0))</f>
        <v>0</v>
      </c>
      <c r="AO161" s="11">
        <f t="shared" si="87"/>
        <v>2</v>
      </c>
      <c r="AP161">
        <f>IF($C161="","",IFERROR(VLOOKUP($C161,Dec!$B:$Z,19,FALSE),0))</f>
        <v>0</v>
      </c>
      <c r="AQ161" s="11">
        <f t="shared" si="88"/>
        <v>2</v>
      </c>
      <c r="AR161">
        <f>IF($C161="","",IFERROR(VLOOKUP($C161,Dec!$B:$Z,20,FALSE),0))</f>
        <v>1</v>
      </c>
      <c r="AS161" s="10">
        <f t="shared" si="89"/>
        <v>3</v>
      </c>
      <c r="AT161" s="6">
        <f>IF($C161="","",IFERROR(VLOOKUP($C161,Jan!$B:$Z,16,FALSE),0))</f>
        <v>0</v>
      </c>
      <c r="AU161">
        <f>IF($C161="","",IFERROR(VLOOKUP($C161,Jan!$B:$Z,17,FALSE),0))</f>
        <v>0</v>
      </c>
      <c r="AV161" s="11">
        <f t="shared" si="90"/>
        <v>0</v>
      </c>
      <c r="AW161">
        <f>IF($C161="","",IFERROR(VLOOKUP($C161,Jan!$B:$Z,19,FALSE),0))</f>
        <v>0</v>
      </c>
      <c r="AX161" s="11">
        <f t="shared" si="91"/>
        <v>0</v>
      </c>
      <c r="AY161">
        <f>IF($C161="","",IFERROR(VLOOKUP($C161,Jan!$B:$Z,20,FALSE),0))</f>
        <v>0</v>
      </c>
      <c r="AZ161" s="10">
        <f t="shared" si="92"/>
        <v>0</v>
      </c>
      <c r="BA161" s="6">
        <f>IF($C161="","",IFERROR(VLOOKUP($C161,Feb!$B:$Z,16,FALSE),0))</f>
        <v>0</v>
      </c>
      <c r="BB161">
        <f>IF($C161="","",IFERROR(VLOOKUP($C161,Feb!$B:$Z,17,FALSE),0))</f>
        <v>0</v>
      </c>
      <c r="BC161" s="11">
        <f t="shared" si="93"/>
        <v>0</v>
      </c>
      <c r="BD161">
        <f>IF($C161="","",IFERROR(VLOOKUP($C161,Feb!$B:$Z,19,FALSE),0))</f>
        <v>0</v>
      </c>
      <c r="BE161" s="11">
        <f t="shared" si="94"/>
        <v>0</v>
      </c>
      <c r="BF161">
        <f>IF($C161="","",IFERROR(VLOOKUP($C161,Feb!$B:$Z,20,FALSE),0))</f>
        <v>0</v>
      </c>
      <c r="BG161" s="10">
        <f t="shared" si="95"/>
        <v>0</v>
      </c>
      <c r="BH161" s="6">
        <f>IF($C161="","",IFERROR(VLOOKUP($C161,Mar!$B:$Z,16,FALSE),0))</f>
        <v>0</v>
      </c>
      <c r="BI161">
        <f>IF($C161="","",IFERROR(VLOOKUP($C161,Mar!$B:$Z,17,FALSE),0))</f>
        <v>0</v>
      </c>
      <c r="BJ161" s="11">
        <f t="shared" si="96"/>
        <v>0</v>
      </c>
      <c r="BK161">
        <f>IF($C161="","",IFERROR(VLOOKUP($C161,Mar!$B:$Z,19,FALSE),0))</f>
        <v>0</v>
      </c>
      <c r="BL161" s="11">
        <f t="shared" si="97"/>
        <v>0</v>
      </c>
      <c r="BM161">
        <f>IF($C161="","",IFERROR(VLOOKUP($C161,Mar!$B:$Z,20,FALSE),0))</f>
        <v>0</v>
      </c>
      <c r="BN161" s="10">
        <f t="shared" si="98"/>
        <v>0</v>
      </c>
      <c r="BO161" s="6">
        <f>IF($C161="","",IFERROR(VLOOKUP($C161,'Apr &amp; May'!$B:$Z,16,FALSE),0))</f>
        <v>0</v>
      </c>
      <c r="BP161">
        <f>IF($C161="","",IFERROR(VLOOKUP($C161,'Apr &amp; May'!$B:$Z,17,FALSE),0))</f>
        <v>0</v>
      </c>
      <c r="BQ161" s="11">
        <f t="shared" si="99"/>
        <v>0</v>
      </c>
      <c r="BR161">
        <f>IF($C161="","",IFERROR(VLOOKUP($C161,'Apr &amp; May'!$B:$Z,19,FALSE),0))</f>
        <v>0</v>
      </c>
      <c r="BS161" s="11">
        <f t="shared" si="100"/>
        <v>0</v>
      </c>
      <c r="BT161">
        <f>IF($C161="","",IFERROR(VLOOKUP($C161,'Apr &amp; May'!$B:$Z,20,FALSE),0))</f>
        <v>0</v>
      </c>
      <c r="BU161" s="10">
        <f t="shared" si="101"/>
        <v>0</v>
      </c>
      <c r="BV161" s="6">
        <f>IF($C161="","",IFERROR(VLOOKUP($C161,Jun!$B:$Z,16,FALSE),0))</f>
        <v>0</v>
      </c>
      <c r="BW161">
        <f>IF($C161="","",IFERROR(VLOOKUP($C161,Jun!$B:$Z,17,FALSE),0))</f>
        <v>0</v>
      </c>
      <c r="BX161" s="11">
        <f t="shared" si="102"/>
        <v>0</v>
      </c>
      <c r="BY161">
        <f>IF($C161="","",IFERROR(VLOOKUP($C161,Jun!$B:$Z,19,FALSE),0))</f>
        <v>0</v>
      </c>
      <c r="BZ161" s="11">
        <f t="shared" si="103"/>
        <v>0</v>
      </c>
      <c r="CA161">
        <f>IF($C161="","",IFERROR(VLOOKUP($C161,Jun!$B:$Z,20,FALSE),0))</f>
        <v>0</v>
      </c>
      <c r="CB161" s="10">
        <f t="shared" si="104"/>
        <v>0</v>
      </c>
    </row>
    <row r="162" spans="1:80" x14ac:dyDescent="0.3">
      <c r="A162">
        <v>158</v>
      </c>
      <c r="B162" t="str">
        <f>IF(Namelist!A159="","",UPPER(Namelist!A159))</f>
        <v>KAI XIANG YEO</v>
      </c>
      <c r="C162" t="str">
        <f>IF(Namelist!B159="","",UPPER(Namelist!B159))</f>
        <v>NUSSTU\E0726499</v>
      </c>
      <c r="D162" s="6">
        <f t="shared" si="71"/>
        <v>1</v>
      </c>
      <c r="E162">
        <f t="shared" si="72"/>
        <v>0</v>
      </c>
      <c r="F162" s="11">
        <f t="shared" si="73"/>
        <v>1</v>
      </c>
      <c r="G162">
        <f t="shared" si="74"/>
        <v>0</v>
      </c>
      <c r="H162" s="11">
        <f t="shared" si="75"/>
        <v>1</v>
      </c>
      <c r="I162">
        <f t="shared" si="76"/>
        <v>2</v>
      </c>
      <c r="J162" s="10">
        <f t="shared" si="77"/>
        <v>3</v>
      </c>
      <c r="K162" s="6">
        <f>IF($C162="","",IFERROR(VLOOKUP($C162,Aug!$B:$Z,16,FALSE),0))</f>
        <v>0</v>
      </c>
      <c r="L162">
        <f>IF($C162="","",IFERROR(VLOOKUP($C162,Aug!$B:$Z,17,FALSE),0))</f>
        <v>0</v>
      </c>
      <c r="M162" s="11">
        <f t="shared" si="78"/>
        <v>0</v>
      </c>
      <c r="N162">
        <f>IF($C162="","",IFERROR(VLOOKUP($C162,Aug!$B:$Z,19,FALSE),0))</f>
        <v>0</v>
      </c>
      <c r="O162" s="11">
        <f t="shared" si="79"/>
        <v>0</v>
      </c>
      <c r="P162">
        <f>IF($C162="","",IFERROR(VLOOKUP($C162,Aug!$B:$Z,20,FALSE),0))</f>
        <v>0</v>
      </c>
      <c r="Q162" s="10">
        <f t="shared" si="80"/>
        <v>0</v>
      </c>
      <c r="R162" s="6">
        <f>IF($C162="","",IFERROR(VLOOKUP($C162,Sep!$B:$Z,16,FALSE),0))</f>
        <v>0</v>
      </c>
      <c r="S162">
        <f>IF($C162="","",IFERROR(VLOOKUP($C162,Sep!$B:$Z,17,FALSE),0))</f>
        <v>0</v>
      </c>
      <c r="T162" s="11">
        <f t="shared" si="81"/>
        <v>0</v>
      </c>
      <c r="U162">
        <f>IF($C162="","",IFERROR(VLOOKUP($C162,Sep!$B:$Z,19,FALSE),0))</f>
        <v>0</v>
      </c>
      <c r="V162" s="11">
        <f t="shared" si="82"/>
        <v>0</v>
      </c>
      <c r="W162">
        <f>IF($C162="","",IFERROR(VLOOKUP($C162,Sep!$B:$Z,20,FALSE),0))</f>
        <v>0</v>
      </c>
      <c r="X162" s="10">
        <f t="shared" si="83"/>
        <v>0</v>
      </c>
      <c r="Y162" s="6">
        <f>IF($C162="","",IFERROR(VLOOKUP($C162,'Oct &amp; Nov'!$B:$Z,16,FALSE),0))</f>
        <v>0</v>
      </c>
      <c r="Z162">
        <f>IF($C162="","",IFERROR(VLOOKUP($C162,'Oct &amp; Nov'!$B:$Z,17,FALSE),0))</f>
        <v>0</v>
      </c>
      <c r="AA162" s="11">
        <f t="shared" si="84"/>
        <v>0</v>
      </c>
      <c r="AB162">
        <f>IF($C162="","",IFERROR(VLOOKUP($C162,'Oct &amp; Nov'!$B:$Z,19,FALSE),0))</f>
        <v>0</v>
      </c>
      <c r="AC162" s="11">
        <f t="shared" si="85"/>
        <v>0</v>
      </c>
      <c r="AD162">
        <f>IF($C162="","",IFERROR(VLOOKUP($C162,'Oct &amp; Nov'!$B:$Z,20,FALSE),0))</f>
        <v>0</v>
      </c>
      <c r="AE162" s="10">
        <f t="shared" si="86"/>
        <v>0</v>
      </c>
      <c r="AJ162" s="11"/>
      <c r="AM162" s="6">
        <f>IF($C162="","",IFERROR(VLOOKUP($C162,Dec!$B:$Z,16,FALSE),0))</f>
        <v>0</v>
      </c>
      <c r="AN162">
        <f>IF($C162="","",IFERROR(VLOOKUP($C162,Dec!$B:$Z,17,FALSE),0))</f>
        <v>0</v>
      </c>
      <c r="AO162" s="11">
        <f t="shared" si="87"/>
        <v>0</v>
      </c>
      <c r="AP162">
        <f>IF($C162="","",IFERROR(VLOOKUP($C162,Dec!$B:$Z,19,FALSE),0))</f>
        <v>0</v>
      </c>
      <c r="AQ162" s="11">
        <f t="shared" si="88"/>
        <v>0</v>
      </c>
      <c r="AR162">
        <f>IF($C162="","",IFERROR(VLOOKUP($C162,Dec!$B:$Z,20,FALSE),0))</f>
        <v>0</v>
      </c>
      <c r="AS162" s="10">
        <f t="shared" si="89"/>
        <v>0</v>
      </c>
      <c r="AT162" s="6">
        <f>IF($C162="","",IFERROR(VLOOKUP($C162,Jan!$B:$Z,16,FALSE),0))</f>
        <v>0</v>
      </c>
      <c r="AU162">
        <f>IF($C162="","",IFERROR(VLOOKUP($C162,Jan!$B:$Z,17,FALSE),0))</f>
        <v>0</v>
      </c>
      <c r="AV162" s="11">
        <f t="shared" si="90"/>
        <v>0</v>
      </c>
      <c r="AW162">
        <f>IF($C162="","",IFERROR(VLOOKUP($C162,Jan!$B:$Z,19,FALSE),0))</f>
        <v>0</v>
      </c>
      <c r="AX162" s="11">
        <f t="shared" si="91"/>
        <v>0</v>
      </c>
      <c r="AY162">
        <f>IF($C162="","",IFERROR(VLOOKUP($C162,Jan!$B:$Z,20,FALSE),0))</f>
        <v>0</v>
      </c>
      <c r="AZ162" s="10">
        <f t="shared" si="92"/>
        <v>0</v>
      </c>
      <c r="BA162" s="6">
        <f>IF($C162="","",IFERROR(VLOOKUP($C162,Feb!$B:$Z,16,FALSE),0))</f>
        <v>0</v>
      </c>
      <c r="BB162">
        <f>IF($C162="","",IFERROR(VLOOKUP($C162,Feb!$B:$Z,17,FALSE),0))</f>
        <v>0</v>
      </c>
      <c r="BC162" s="11">
        <f t="shared" si="93"/>
        <v>0</v>
      </c>
      <c r="BD162">
        <f>IF($C162="","",IFERROR(VLOOKUP($C162,Feb!$B:$Z,19,FALSE),0))</f>
        <v>0</v>
      </c>
      <c r="BE162" s="11">
        <f t="shared" si="94"/>
        <v>0</v>
      </c>
      <c r="BF162">
        <f>IF($C162="","",IFERROR(VLOOKUP($C162,Feb!$B:$Z,20,FALSE),0))</f>
        <v>0</v>
      </c>
      <c r="BG162" s="10">
        <f t="shared" si="95"/>
        <v>0</v>
      </c>
      <c r="BH162" s="6">
        <f>IF($C162="","",IFERROR(VLOOKUP($C162,Mar!$B:$Z,16,FALSE),0))</f>
        <v>1</v>
      </c>
      <c r="BI162">
        <f>IF($C162="","",IFERROR(VLOOKUP($C162,Mar!$B:$Z,17,FALSE),0))</f>
        <v>0</v>
      </c>
      <c r="BJ162" s="11">
        <f t="shared" si="96"/>
        <v>1</v>
      </c>
      <c r="BK162">
        <f>IF($C162="","",IFERROR(VLOOKUP($C162,Mar!$B:$Z,19,FALSE),0))</f>
        <v>0</v>
      </c>
      <c r="BL162" s="11">
        <f t="shared" si="97"/>
        <v>1</v>
      </c>
      <c r="BM162">
        <f>IF($C162="","",IFERROR(VLOOKUP($C162,Mar!$B:$Z,20,FALSE),0))</f>
        <v>2</v>
      </c>
      <c r="BN162" s="10">
        <f t="shared" si="98"/>
        <v>3</v>
      </c>
      <c r="BO162" s="6">
        <f>IF($C162="","",IFERROR(VLOOKUP($C162,'Apr &amp; May'!$B:$Z,16,FALSE),0))</f>
        <v>0</v>
      </c>
      <c r="BP162">
        <f>IF($C162="","",IFERROR(VLOOKUP($C162,'Apr &amp; May'!$B:$Z,17,FALSE),0))</f>
        <v>0</v>
      </c>
      <c r="BQ162" s="11">
        <f t="shared" si="99"/>
        <v>0</v>
      </c>
      <c r="BR162">
        <f>IF($C162="","",IFERROR(VLOOKUP($C162,'Apr &amp; May'!$B:$Z,19,FALSE),0))</f>
        <v>0</v>
      </c>
      <c r="BS162" s="11">
        <f t="shared" si="100"/>
        <v>0</v>
      </c>
      <c r="BT162">
        <f>IF($C162="","",IFERROR(VLOOKUP($C162,'Apr &amp; May'!$B:$Z,20,FALSE),0))</f>
        <v>0</v>
      </c>
      <c r="BU162" s="10">
        <f t="shared" si="101"/>
        <v>0</v>
      </c>
      <c r="BV162" s="6">
        <f>IF($C162="","",IFERROR(VLOOKUP($C162,Jun!$B:$Z,16,FALSE),0))</f>
        <v>0</v>
      </c>
      <c r="BW162">
        <f>IF($C162="","",IFERROR(VLOOKUP($C162,Jun!$B:$Z,17,FALSE),0))</f>
        <v>0</v>
      </c>
      <c r="BX162" s="11">
        <f t="shared" si="102"/>
        <v>0</v>
      </c>
      <c r="BY162">
        <f>IF($C162="","",IFERROR(VLOOKUP($C162,Jun!$B:$Z,19,FALSE),0))</f>
        <v>0</v>
      </c>
      <c r="BZ162" s="11">
        <f t="shared" si="103"/>
        <v>0</v>
      </c>
      <c r="CA162">
        <f>IF($C162="","",IFERROR(VLOOKUP($C162,Jun!$B:$Z,20,FALSE),0))</f>
        <v>0</v>
      </c>
      <c r="CB162" s="10">
        <f t="shared" si="104"/>
        <v>0</v>
      </c>
    </row>
    <row r="163" spans="1:80" x14ac:dyDescent="0.3">
      <c r="A163">
        <v>159</v>
      </c>
      <c r="B163" t="str">
        <f>IF(Namelist!A160="","",UPPER(Namelist!A160))</f>
        <v>KAI XUAN LIM</v>
      </c>
      <c r="C163" t="str">
        <f>IF(Namelist!B160="","",UPPER(Namelist!B160))</f>
        <v>NUSSTU\E0959297</v>
      </c>
      <c r="D163" s="6">
        <f t="shared" si="71"/>
        <v>1</v>
      </c>
      <c r="E163">
        <f t="shared" si="72"/>
        <v>0</v>
      </c>
      <c r="F163" s="11">
        <f t="shared" si="73"/>
        <v>1</v>
      </c>
      <c r="G163">
        <f t="shared" si="74"/>
        <v>0</v>
      </c>
      <c r="H163" s="11">
        <f t="shared" si="75"/>
        <v>1</v>
      </c>
      <c r="I163">
        <f t="shared" si="76"/>
        <v>3</v>
      </c>
      <c r="J163" s="10">
        <f t="shared" si="77"/>
        <v>4</v>
      </c>
      <c r="K163" s="6">
        <f>IF($C163="","",IFERROR(VLOOKUP($C163,Aug!$B:$Z,16,FALSE),0))</f>
        <v>0</v>
      </c>
      <c r="L163">
        <f>IF($C163="","",IFERROR(VLOOKUP($C163,Aug!$B:$Z,17,FALSE),0))</f>
        <v>0</v>
      </c>
      <c r="M163" s="11">
        <f t="shared" si="78"/>
        <v>0</v>
      </c>
      <c r="N163">
        <f>IF($C163="","",IFERROR(VLOOKUP($C163,Aug!$B:$Z,19,FALSE),0))</f>
        <v>0</v>
      </c>
      <c r="O163" s="11">
        <f t="shared" si="79"/>
        <v>0</v>
      </c>
      <c r="P163">
        <f>IF($C163="","",IFERROR(VLOOKUP($C163,Aug!$B:$Z,20,FALSE),0))</f>
        <v>0</v>
      </c>
      <c r="Q163" s="10">
        <f t="shared" si="80"/>
        <v>0</v>
      </c>
      <c r="R163" s="6">
        <f>IF($C163="","",IFERROR(VLOOKUP($C163,Sep!$B:$Z,16,FALSE),0))</f>
        <v>0</v>
      </c>
      <c r="S163">
        <f>IF($C163="","",IFERROR(VLOOKUP($C163,Sep!$B:$Z,17,FALSE),0))</f>
        <v>0</v>
      </c>
      <c r="T163" s="11">
        <f t="shared" si="81"/>
        <v>0</v>
      </c>
      <c r="U163">
        <f>IF($C163="","",IFERROR(VLOOKUP($C163,Sep!$B:$Z,19,FALSE),0))</f>
        <v>0</v>
      </c>
      <c r="V163" s="11">
        <f t="shared" si="82"/>
        <v>0</v>
      </c>
      <c r="W163">
        <f>IF($C163="","",IFERROR(VLOOKUP($C163,Sep!$B:$Z,20,FALSE),0))</f>
        <v>0</v>
      </c>
      <c r="X163" s="10">
        <f t="shared" si="83"/>
        <v>0</v>
      </c>
      <c r="Y163" s="6">
        <f>IF($C163="","",IFERROR(VLOOKUP($C163,'Oct &amp; Nov'!$B:$Z,16,FALSE),0))</f>
        <v>0</v>
      </c>
      <c r="Z163">
        <f>IF($C163="","",IFERROR(VLOOKUP($C163,'Oct &amp; Nov'!$B:$Z,17,FALSE),0))</f>
        <v>0</v>
      </c>
      <c r="AA163" s="11">
        <f t="shared" si="84"/>
        <v>0</v>
      </c>
      <c r="AB163">
        <f>IF($C163="","",IFERROR(VLOOKUP($C163,'Oct &amp; Nov'!$B:$Z,19,FALSE),0))</f>
        <v>0</v>
      </c>
      <c r="AC163" s="11">
        <f t="shared" si="85"/>
        <v>0</v>
      </c>
      <c r="AD163">
        <f>IF($C163="","",IFERROR(VLOOKUP($C163,'Oct &amp; Nov'!$B:$Z,20,FALSE),0))</f>
        <v>0</v>
      </c>
      <c r="AE163" s="10">
        <f t="shared" si="86"/>
        <v>0</v>
      </c>
      <c r="AJ163" s="11"/>
      <c r="AM163" s="6">
        <f>IF($C163="","",IFERROR(VLOOKUP($C163,Dec!$B:$Z,16,FALSE),0))</f>
        <v>0</v>
      </c>
      <c r="AN163">
        <f>IF($C163="","",IFERROR(VLOOKUP($C163,Dec!$B:$Z,17,FALSE),0))</f>
        <v>0</v>
      </c>
      <c r="AO163" s="11">
        <f t="shared" si="87"/>
        <v>0</v>
      </c>
      <c r="AP163">
        <f>IF($C163="","",IFERROR(VLOOKUP($C163,Dec!$B:$Z,19,FALSE),0))</f>
        <v>0</v>
      </c>
      <c r="AQ163" s="11">
        <f t="shared" si="88"/>
        <v>0</v>
      </c>
      <c r="AR163">
        <f>IF($C163="","",IFERROR(VLOOKUP($C163,Dec!$B:$Z,20,FALSE),0))</f>
        <v>0</v>
      </c>
      <c r="AS163" s="10">
        <f t="shared" si="89"/>
        <v>0</v>
      </c>
      <c r="AT163" s="6">
        <f>IF($C163="","",IFERROR(VLOOKUP($C163,Jan!$B:$Z,16,FALSE),0))</f>
        <v>0</v>
      </c>
      <c r="AU163">
        <f>IF($C163="","",IFERROR(VLOOKUP($C163,Jan!$B:$Z,17,FALSE),0))</f>
        <v>0</v>
      </c>
      <c r="AV163" s="11">
        <f t="shared" si="90"/>
        <v>0</v>
      </c>
      <c r="AW163">
        <f>IF($C163="","",IFERROR(VLOOKUP($C163,Jan!$B:$Z,19,FALSE),0))</f>
        <v>0</v>
      </c>
      <c r="AX163" s="11">
        <f t="shared" si="91"/>
        <v>0</v>
      </c>
      <c r="AY163">
        <f>IF($C163="","",IFERROR(VLOOKUP($C163,Jan!$B:$Z,20,FALSE),0))</f>
        <v>0</v>
      </c>
      <c r="AZ163" s="10">
        <f t="shared" si="92"/>
        <v>0</v>
      </c>
      <c r="BA163" s="6">
        <f>IF($C163="","",IFERROR(VLOOKUP($C163,Feb!$B:$Z,16,FALSE),0))</f>
        <v>1</v>
      </c>
      <c r="BB163">
        <f>IF($C163="","",IFERROR(VLOOKUP($C163,Feb!$B:$Z,17,FALSE),0))</f>
        <v>0</v>
      </c>
      <c r="BC163" s="11">
        <f t="shared" si="93"/>
        <v>1</v>
      </c>
      <c r="BD163">
        <f>IF($C163="","",IFERROR(VLOOKUP($C163,Feb!$B:$Z,19,FALSE),0))</f>
        <v>0</v>
      </c>
      <c r="BE163" s="11">
        <f t="shared" si="94"/>
        <v>1</v>
      </c>
      <c r="BF163">
        <f>IF($C163="","",IFERROR(VLOOKUP($C163,Feb!$B:$Z,20,FALSE),0))</f>
        <v>0</v>
      </c>
      <c r="BG163" s="10">
        <f t="shared" si="95"/>
        <v>1</v>
      </c>
      <c r="BH163" s="6">
        <f>IF($C163="","",IFERROR(VLOOKUP($C163,Mar!$B:$Z,16,FALSE),0))</f>
        <v>0</v>
      </c>
      <c r="BI163">
        <f>IF($C163="","",IFERROR(VLOOKUP($C163,Mar!$B:$Z,17,FALSE),0))</f>
        <v>0</v>
      </c>
      <c r="BJ163" s="11">
        <f t="shared" si="96"/>
        <v>0</v>
      </c>
      <c r="BK163">
        <f>IF($C163="","",IFERROR(VLOOKUP($C163,Mar!$B:$Z,19,FALSE),0))</f>
        <v>0</v>
      </c>
      <c r="BL163" s="11">
        <f t="shared" si="97"/>
        <v>0</v>
      </c>
      <c r="BM163">
        <f>IF($C163="","",IFERROR(VLOOKUP($C163,Mar!$B:$Z,20,FALSE),0))</f>
        <v>3</v>
      </c>
      <c r="BN163" s="10">
        <f t="shared" si="98"/>
        <v>3</v>
      </c>
      <c r="BO163" s="6">
        <f>IF($C163="","",IFERROR(VLOOKUP($C163,'Apr &amp; May'!$B:$Z,16,FALSE),0))</f>
        <v>0</v>
      </c>
      <c r="BP163">
        <f>IF($C163="","",IFERROR(VLOOKUP($C163,'Apr &amp; May'!$B:$Z,17,FALSE),0))</f>
        <v>0</v>
      </c>
      <c r="BQ163" s="11">
        <f t="shared" si="99"/>
        <v>0</v>
      </c>
      <c r="BR163">
        <f>IF($C163="","",IFERROR(VLOOKUP($C163,'Apr &amp; May'!$B:$Z,19,FALSE),0))</f>
        <v>0</v>
      </c>
      <c r="BS163" s="11">
        <f t="shared" si="100"/>
        <v>0</v>
      </c>
      <c r="BT163">
        <f>IF($C163="","",IFERROR(VLOOKUP($C163,'Apr &amp; May'!$B:$Z,20,FALSE),0))</f>
        <v>0</v>
      </c>
      <c r="BU163" s="10">
        <f t="shared" si="101"/>
        <v>0</v>
      </c>
      <c r="BV163" s="6">
        <f>IF($C163="","",IFERROR(VLOOKUP($C163,Jun!$B:$Z,16,FALSE),0))</f>
        <v>0</v>
      </c>
      <c r="BW163">
        <f>IF($C163="","",IFERROR(VLOOKUP($C163,Jun!$B:$Z,17,FALSE),0))</f>
        <v>0</v>
      </c>
      <c r="BX163" s="11">
        <f t="shared" si="102"/>
        <v>0</v>
      </c>
      <c r="BY163">
        <f>IF($C163="","",IFERROR(VLOOKUP($C163,Jun!$B:$Z,19,FALSE),0))</f>
        <v>0</v>
      </c>
      <c r="BZ163" s="11">
        <f t="shared" si="103"/>
        <v>0</v>
      </c>
      <c r="CA163">
        <f>IF($C163="","",IFERROR(VLOOKUP($C163,Jun!$B:$Z,20,FALSE),0))</f>
        <v>0</v>
      </c>
      <c r="CB163" s="10">
        <f t="shared" si="104"/>
        <v>0</v>
      </c>
    </row>
    <row r="164" spans="1:80" x14ac:dyDescent="0.3">
      <c r="A164">
        <v>160</v>
      </c>
      <c r="B164" t="str">
        <f>IF(Namelist!A161="","",UPPER(Namelist!A161))</f>
        <v>KAI YUAN, RYAN LEE</v>
      </c>
      <c r="C164" t="str">
        <f>IF(Namelist!B161="","",UPPER(Namelist!B161))</f>
        <v>NUSSTU\E0417673</v>
      </c>
      <c r="D164" s="6">
        <f t="shared" si="71"/>
        <v>0</v>
      </c>
      <c r="E164">
        <f t="shared" si="72"/>
        <v>0</v>
      </c>
      <c r="F164" s="11">
        <f t="shared" si="73"/>
        <v>0</v>
      </c>
      <c r="G164">
        <f t="shared" si="74"/>
        <v>0</v>
      </c>
      <c r="H164" s="11">
        <f t="shared" si="75"/>
        <v>0</v>
      </c>
      <c r="I164">
        <f t="shared" si="76"/>
        <v>0</v>
      </c>
      <c r="J164" s="10">
        <f t="shared" si="77"/>
        <v>0</v>
      </c>
      <c r="K164" s="6">
        <f>IF($C164="","",IFERROR(VLOOKUP($C164,Aug!$B:$Z,16,FALSE),0))</f>
        <v>0</v>
      </c>
      <c r="L164">
        <f>IF($C164="","",IFERROR(VLOOKUP($C164,Aug!$B:$Z,17,FALSE),0))</f>
        <v>0</v>
      </c>
      <c r="M164" s="11">
        <f t="shared" si="78"/>
        <v>0</v>
      </c>
      <c r="N164">
        <f>IF($C164="","",IFERROR(VLOOKUP($C164,Aug!$B:$Z,19,FALSE),0))</f>
        <v>0</v>
      </c>
      <c r="O164" s="11">
        <f t="shared" si="79"/>
        <v>0</v>
      </c>
      <c r="P164">
        <f>IF($C164="","",IFERROR(VLOOKUP($C164,Aug!$B:$Z,20,FALSE),0))</f>
        <v>0</v>
      </c>
      <c r="Q164" s="10">
        <f t="shared" si="80"/>
        <v>0</v>
      </c>
      <c r="R164" s="6">
        <f>IF($C164="","",IFERROR(VLOOKUP($C164,Sep!$B:$Z,16,FALSE),0))</f>
        <v>0</v>
      </c>
      <c r="S164">
        <f>IF($C164="","",IFERROR(VLOOKUP($C164,Sep!$B:$Z,17,FALSE),0))</f>
        <v>0</v>
      </c>
      <c r="T164" s="11">
        <f t="shared" si="81"/>
        <v>0</v>
      </c>
      <c r="U164">
        <f>IF($C164="","",IFERROR(VLOOKUP($C164,Sep!$B:$Z,19,FALSE),0))</f>
        <v>0</v>
      </c>
      <c r="V164" s="11">
        <f t="shared" si="82"/>
        <v>0</v>
      </c>
      <c r="W164">
        <f>IF($C164="","",IFERROR(VLOOKUP($C164,Sep!$B:$Z,20,FALSE),0))</f>
        <v>0</v>
      </c>
      <c r="X164" s="10">
        <f t="shared" si="83"/>
        <v>0</v>
      </c>
      <c r="Y164" s="6">
        <f>IF($C164="","",IFERROR(VLOOKUP($C164,'Oct &amp; Nov'!$B:$Z,16,FALSE),0))</f>
        <v>0</v>
      </c>
      <c r="Z164">
        <f>IF($C164="","",IFERROR(VLOOKUP($C164,'Oct &amp; Nov'!$B:$Z,17,FALSE),0))</f>
        <v>0</v>
      </c>
      <c r="AA164" s="11">
        <f t="shared" si="84"/>
        <v>0</v>
      </c>
      <c r="AB164">
        <f>IF($C164="","",IFERROR(VLOOKUP($C164,'Oct &amp; Nov'!$B:$Z,19,FALSE),0))</f>
        <v>0</v>
      </c>
      <c r="AC164" s="11">
        <f t="shared" si="85"/>
        <v>0</v>
      </c>
      <c r="AD164">
        <f>IF($C164="","",IFERROR(VLOOKUP($C164,'Oct &amp; Nov'!$B:$Z,20,FALSE),0))</f>
        <v>0</v>
      </c>
      <c r="AE164" s="10">
        <f t="shared" si="86"/>
        <v>0</v>
      </c>
      <c r="AJ164" s="11"/>
      <c r="AM164" s="6">
        <f>IF($C164="","",IFERROR(VLOOKUP($C164,Dec!$B:$Z,16,FALSE),0))</f>
        <v>0</v>
      </c>
      <c r="AN164">
        <f>IF($C164="","",IFERROR(VLOOKUP($C164,Dec!$B:$Z,17,FALSE),0))</f>
        <v>0</v>
      </c>
      <c r="AO164" s="11">
        <f t="shared" si="87"/>
        <v>0</v>
      </c>
      <c r="AP164">
        <f>IF($C164="","",IFERROR(VLOOKUP($C164,Dec!$B:$Z,19,FALSE),0))</f>
        <v>0</v>
      </c>
      <c r="AQ164" s="11">
        <f t="shared" si="88"/>
        <v>0</v>
      </c>
      <c r="AR164">
        <f>IF($C164="","",IFERROR(VLOOKUP($C164,Dec!$B:$Z,20,FALSE),0))</f>
        <v>0</v>
      </c>
      <c r="AS164" s="10">
        <f t="shared" si="89"/>
        <v>0</v>
      </c>
      <c r="AT164" s="6">
        <f>IF($C164="","",IFERROR(VLOOKUP($C164,Jan!$B:$Z,16,FALSE),0))</f>
        <v>0</v>
      </c>
      <c r="AU164">
        <f>IF($C164="","",IFERROR(VLOOKUP($C164,Jan!$B:$Z,17,FALSE),0))</f>
        <v>0</v>
      </c>
      <c r="AV164" s="11">
        <f t="shared" si="90"/>
        <v>0</v>
      </c>
      <c r="AW164">
        <f>IF($C164="","",IFERROR(VLOOKUP($C164,Jan!$B:$Z,19,FALSE),0))</f>
        <v>0</v>
      </c>
      <c r="AX164" s="11">
        <f t="shared" si="91"/>
        <v>0</v>
      </c>
      <c r="AY164">
        <f>IF($C164="","",IFERROR(VLOOKUP($C164,Jan!$B:$Z,20,FALSE),0))</f>
        <v>0</v>
      </c>
      <c r="AZ164" s="10">
        <f t="shared" si="92"/>
        <v>0</v>
      </c>
      <c r="BA164" s="6">
        <f>IF($C164="","",IFERROR(VLOOKUP($C164,Feb!$B:$Z,16,FALSE),0))</f>
        <v>0</v>
      </c>
      <c r="BB164">
        <f>IF($C164="","",IFERROR(VLOOKUP($C164,Feb!$B:$Z,17,FALSE),0))</f>
        <v>0</v>
      </c>
      <c r="BC164" s="11">
        <f t="shared" si="93"/>
        <v>0</v>
      </c>
      <c r="BD164">
        <f>IF($C164="","",IFERROR(VLOOKUP($C164,Feb!$B:$Z,19,FALSE),0))</f>
        <v>0</v>
      </c>
      <c r="BE164" s="11">
        <f t="shared" si="94"/>
        <v>0</v>
      </c>
      <c r="BF164">
        <f>IF($C164="","",IFERROR(VLOOKUP($C164,Feb!$B:$Z,20,FALSE),0))</f>
        <v>0</v>
      </c>
      <c r="BG164" s="10">
        <f t="shared" si="95"/>
        <v>0</v>
      </c>
      <c r="BH164" s="6">
        <f>IF($C164="","",IFERROR(VLOOKUP($C164,Mar!$B:$Z,16,FALSE),0))</f>
        <v>0</v>
      </c>
      <c r="BI164">
        <f>IF($C164="","",IFERROR(VLOOKUP($C164,Mar!$B:$Z,17,FALSE),0))</f>
        <v>0</v>
      </c>
      <c r="BJ164" s="11">
        <f t="shared" si="96"/>
        <v>0</v>
      </c>
      <c r="BK164">
        <f>IF($C164="","",IFERROR(VLOOKUP($C164,Mar!$B:$Z,19,FALSE),0))</f>
        <v>0</v>
      </c>
      <c r="BL164" s="11">
        <f t="shared" si="97"/>
        <v>0</v>
      </c>
      <c r="BM164">
        <f>IF($C164="","",IFERROR(VLOOKUP($C164,Mar!$B:$Z,20,FALSE),0))</f>
        <v>0</v>
      </c>
      <c r="BN164" s="10">
        <f t="shared" si="98"/>
        <v>0</v>
      </c>
      <c r="BO164" s="6">
        <f>IF($C164="","",IFERROR(VLOOKUP($C164,'Apr &amp; May'!$B:$Z,16,FALSE),0))</f>
        <v>0</v>
      </c>
      <c r="BP164">
        <f>IF($C164="","",IFERROR(VLOOKUP($C164,'Apr &amp; May'!$B:$Z,17,FALSE),0))</f>
        <v>0</v>
      </c>
      <c r="BQ164" s="11">
        <f t="shared" si="99"/>
        <v>0</v>
      </c>
      <c r="BR164">
        <f>IF($C164="","",IFERROR(VLOOKUP($C164,'Apr &amp; May'!$B:$Z,19,FALSE),0))</f>
        <v>0</v>
      </c>
      <c r="BS164" s="11">
        <f t="shared" si="100"/>
        <v>0</v>
      </c>
      <c r="BT164">
        <f>IF($C164="","",IFERROR(VLOOKUP($C164,'Apr &amp; May'!$B:$Z,20,FALSE),0))</f>
        <v>0</v>
      </c>
      <c r="BU164" s="10">
        <f t="shared" si="101"/>
        <v>0</v>
      </c>
      <c r="BV164" s="6">
        <f>IF($C164="","",IFERROR(VLOOKUP($C164,Jun!$B:$Z,16,FALSE),0))</f>
        <v>0</v>
      </c>
      <c r="BW164">
        <f>IF($C164="","",IFERROR(VLOOKUP($C164,Jun!$B:$Z,17,FALSE),0))</f>
        <v>0</v>
      </c>
      <c r="BX164" s="11">
        <f t="shared" si="102"/>
        <v>0</v>
      </c>
      <c r="BY164">
        <f>IF($C164="","",IFERROR(VLOOKUP($C164,Jun!$B:$Z,19,FALSE),0))</f>
        <v>0</v>
      </c>
      <c r="BZ164" s="11">
        <f t="shared" si="103"/>
        <v>0</v>
      </c>
      <c r="CA164">
        <f>IF($C164="","",IFERROR(VLOOKUP($C164,Jun!$B:$Z,20,FALSE),0))</f>
        <v>0</v>
      </c>
      <c r="CB164" s="10">
        <f t="shared" si="104"/>
        <v>0</v>
      </c>
    </row>
    <row r="165" spans="1:80" x14ac:dyDescent="0.3">
      <c r="A165">
        <v>161</v>
      </c>
      <c r="B165" t="str">
        <f>IF(Namelist!A162="","",UPPER(Namelist!A162))</f>
        <v>KANG HSIEN SIN TERRY</v>
      </c>
      <c r="C165" t="str">
        <f>IF(Namelist!B162="","",UPPER(Namelist!B162))</f>
        <v>NUSSTU\E0544593</v>
      </c>
      <c r="D165" s="6">
        <f t="shared" si="71"/>
        <v>1</v>
      </c>
      <c r="E165">
        <f t="shared" si="72"/>
        <v>0</v>
      </c>
      <c r="F165" s="11">
        <f t="shared" si="73"/>
        <v>1</v>
      </c>
      <c r="G165">
        <f t="shared" si="74"/>
        <v>0</v>
      </c>
      <c r="H165" s="11">
        <f t="shared" si="75"/>
        <v>1</v>
      </c>
      <c r="I165">
        <f t="shared" si="76"/>
        <v>0</v>
      </c>
      <c r="J165" s="10">
        <f t="shared" si="77"/>
        <v>1</v>
      </c>
      <c r="K165" s="6">
        <f>IF($C165="","",IFERROR(VLOOKUP($C165,Aug!$B:$Z,16,FALSE),0))</f>
        <v>0</v>
      </c>
      <c r="L165">
        <f>IF($C165="","",IFERROR(VLOOKUP($C165,Aug!$B:$Z,17,FALSE),0))</f>
        <v>0</v>
      </c>
      <c r="M165" s="11">
        <f t="shared" si="78"/>
        <v>0</v>
      </c>
      <c r="N165">
        <f>IF($C165="","",IFERROR(VLOOKUP($C165,Aug!$B:$Z,19,FALSE),0))</f>
        <v>0</v>
      </c>
      <c r="O165" s="11">
        <f t="shared" si="79"/>
        <v>0</v>
      </c>
      <c r="P165">
        <f>IF($C165="","",IFERROR(VLOOKUP($C165,Aug!$B:$Z,20,FALSE),0))</f>
        <v>0</v>
      </c>
      <c r="Q165" s="10">
        <f t="shared" si="80"/>
        <v>0</v>
      </c>
      <c r="R165" s="6">
        <f>IF($C165="","",IFERROR(VLOOKUP($C165,Sep!$B:$Z,16,FALSE),0))</f>
        <v>1</v>
      </c>
      <c r="S165">
        <f>IF($C165="","",IFERROR(VLOOKUP($C165,Sep!$B:$Z,17,FALSE),0))</f>
        <v>0</v>
      </c>
      <c r="T165" s="11">
        <f t="shared" si="81"/>
        <v>1</v>
      </c>
      <c r="U165">
        <f>IF($C165="","",IFERROR(VLOOKUP($C165,Sep!$B:$Z,19,FALSE),0))</f>
        <v>0</v>
      </c>
      <c r="V165" s="11">
        <f t="shared" si="82"/>
        <v>1</v>
      </c>
      <c r="W165">
        <f>IF($C165="","",IFERROR(VLOOKUP($C165,Sep!$B:$Z,20,FALSE),0))</f>
        <v>0</v>
      </c>
      <c r="X165" s="10">
        <f t="shared" si="83"/>
        <v>1</v>
      </c>
      <c r="Y165" s="6">
        <f>IF($C165="","",IFERROR(VLOOKUP($C165,'Oct &amp; Nov'!$B:$Z,16,FALSE),0))</f>
        <v>0</v>
      </c>
      <c r="Z165">
        <f>IF($C165="","",IFERROR(VLOOKUP($C165,'Oct &amp; Nov'!$B:$Z,17,FALSE),0))</f>
        <v>0</v>
      </c>
      <c r="AA165" s="11">
        <f t="shared" si="84"/>
        <v>0</v>
      </c>
      <c r="AB165">
        <f>IF($C165="","",IFERROR(VLOOKUP($C165,'Oct &amp; Nov'!$B:$Z,19,FALSE),0))</f>
        <v>0</v>
      </c>
      <c r="AC165" s="11">
        <f t="shared" si="85"/>
        <v>0</v>
      </c>
      <c r="AD165">
        <f>IF($C165="","",IFERROR(VLOOKUP($C165,'Oct &amp; Nov'!$B:$Z,20,FALSE),0))</f>
        <v>0</v>
      </c>
      <c r="AE165" s="10">
        <f t="shared" si="86"/>
        <v>0</v>
      </c>
      <c r="AJ165" s="11"/>
      <c r="AM165" s="6">
        <f>IF($C165="","",IFERROR(VLOOKUP($C165,Dec!$B:$Z,16,FALSE),0))</f>
        <v>0</v>
      </c>
      <c r="AN165">
        <f>IF($C165="","",IFERROR(VLOOKUP($C165,Dec!$B:$Z,17,FALSE),0))</f>
        <v>0</v>
      </c>
      <c r="AO165" s="11">
        <f t="shared" si="87"/>
        <v>0</v>
      </c>
      <c r="AP165">
        <f>IF($C165="","",IFERROR(VLOOKUP($C165,Dec!$B:$Z,19,FALSE),0))</f>
        <v>0</v>
      </c>
      <c r="AQ165" s="11">
        <f t="shared" si="88"/>
        <v>0</v>
      </c>
      <c r="AR165">
        <f>IF($C165="","",IFERROR(VLOOKUP($C165,Dec!$B:$Z,20,FALSE),0))</f>
        <v>0</v>
      </c>
      <c r="AS165" s="10">
        <f t="shared" si="89"/>
        <v>0</v>
      </c>
      <c r="AT165" s="6">
        <f>IF($C165="","",IFERROR(VLOOKUP($C165,Jan!$B:$Z,16,FALSE),0))</f>
        <v>0</v>
      </c>
      <c r="AU165">
        <f>IF($C165="","",IFERROR(VLOOKUP($C165,Jan!$B:$Z,17,FALSE),0))</f>
        <v>0</v>
      </c>
      <c r="AV165" s="11">
        <f t="shared" si="90"/>
        <v>0</v>
      </c>
      <c r="AW165">
        <f>IF($C165="","",IFERROR(VLOOKUP($C165,Jan!$B:$Z,19,FALSE),0))</f>
        <v>0</v>
      </c>
      <c r="AX165" s="11">
        <f t="shared" si="91"/>
        <v>0</v>
      </c>
      <c r="AY165">
        <f>IF($C165="","",IFERROR(VLOOKUP($C165,Jan!$B:$Z,20,FALSE),0))</f>
        <v>0</v>
      </c>
      <c r="AZ165" s="10">
        <f t="shared" si="92"/>
        <v>0</v>
      </c>
      <c r="BA165" s="6">
        <f>IF($C165="","",IFERROR(VLOOKUP($C165,Feb!$B:$Z,16,FALSE),0))</f>
        <v>0</v>
      </c>
      <c r="BB165">
        <f>IF($C165="","",IFERROR(VLOOKUP($C165,Feb!$B:$Z,17,FALSE),0))</f>
        <v>0</v>
      </c>
      <c r="BC165" s="11">
        <f t="shared" si="93"/>
        <v>0</v>
      </c>
      <c r="BD165">
        <f>IF($C165="","",IFERROR(VLOOKUP($C165,Feb!$B:$Z,19,FALSE),0))</f>
        <v>0</v>
      </c>
      <c r="BE165" s="11">
        <f t="shared" si="94"/>
        <v>0</v>
      </c>
      <c r="BF165">
        <f>IF($C165="","",IFERROR(VLOOKUP($C165,Feb!$B:$Z,20,FALSE),0))</f>
        <v>0</v>
      </c>
      <c r="BG165" s="10">
        <f t="shared" si="95"/>
        <v>0</v>
      </c>
      <c r="BH165" s="6">
        <f>IF($C165="","",IFERROR(VLOOKUP($C165,Mar!$B:$Z,16,FALSE),0))</f>
        <v>0</v>
      </c>
      <c r="BI165">
        <f>IF($C165="","",IFERROR(VLOOKUP($C165,Mar!$B:$Z,17,FALSE),0))</f>
        <v>0</v>
      </c>
      <c r="BJ165" s="11">
        <f t="shared" si="96"/>
        <v>0</v>
      </c>
      <c r="BK165">
        <f>IF($C165="","",IFERROR(VLOOKUP($C165,Mar!$B:$Z,19,FALSE),0))</f>
        <v>0</v>
      </c>
      <c r="BL165" s="11">
        <f t="shared" si="97"/>
        <v>0</v>
      </c>
      <c r="BM165">
        <f>IF($C165="","",IFERROR(VLOOKUP($C165,Mar!$B:$Z,20,FALSE),0))</f>
        <v>0</v>
      </c>
      <c r="BN165" s="10">
        <f t="shared" si="98"/>
        <v>0</v>
      </c>
      <c r="BO165" s="6">
        <f>IF($C165="","",IFERROR(VLOOKUP($C165,'Apr &amp; May'!$B:$Z,16,FALSE),0))</f>
        <v>0</v>
      </c>
      <c r="BP165">
        <f>IF($C165="","",IFERROR(VLOOKUP($C165,'Apr &amp; May'!$B:$Z,17,FALSE),0))</f>
        <v>0</v>
      </c>
      <c r="BQ165" s="11">
        <f t="shared" si="99"/>
        <v>0</v>
      </c>
      <c r="BR165">
        <f>IF($C165="","",IFERROR(VLOOKUP($C165,'Apr &amp; May'!$B:$Z,19,FALSE),0))</f>
        <v>0</v>
      </c>
      <c r="BS165" s="11">
        <f t="shared" si="100"/>
        <v>0</v>
      </c>
      <c r="BT165">
        <f>IF($C165="","",IFERROR(VLOOKUP($C165,'Apr &amp; May'!$B:$Z,20,FALSE),0))</f>
        <v>0</v>
      </c>
      <c r="BU165" s="10">
        <f t="shared" si="101"/>
        <v>0</v>
      </c>
      <c r="BV165" s="6">
        <f>IF($C165="","",IFERROR(VLOOKUP($C165,Jun!$B:$Z,16,FALSE),0))</f>
        <v>0</v>
      </c>
      <c r="BW165">
        <f>IF($C165="","",IFERROR(VLOOKUP($C165,Jun!$B:$Z,17,FALSE),0))</f>
        <v>0</v>
      </c>
      <c r="BX165" s="11">
        <f t="shared" si="102"/>
        <v>0</v>
      </c>
      <c r="BY165">
        <f>IF($C165="","",IFERROR(VLOOKUP($C165,Jun!$B:$Z,19,FALSE),0))</f>
        <v>0</v>
      </c>
      <c r="BZ165" s="11">
        <f t="shared" si="103"/>
        <v>0</v>
      </c>
      <c r="CA165">
        <f>IF($C165="","",IFERROR(VLOOKUP($C165,Jun!$B:$Z,20,FALSE),0))</f>
        <v>0</v>
      </c>
      <c r="CB165" s="10">
        <f t="shared" si="104"/>
        <v>0</v>
      </c>
    </row>
    <row r="166" spans="1:80" x14ac:dyDescent="0.3">
      <c r="A166">
        <v>162</v>
      </c>
      <c r="B166" t="str">
        <f>IF(Namelist!A163="","",UPPER(Namelist!A163))</f>
        <v>KANG WEI NG</v>
      </c>
      <c r="C166" t="str">
        <f>IF(Namelist!B163="","",UPPER(Namelist!B163))</f>
        <v>NUSSTU\E0415541</v>
      </c>
      <c r="D166" s="6">
        <f t="shared" si="71"/>
        <v>1</v>
      </c>
      <c r="E166">
        <f t="shared" si="72"/>
        <v>0</v>
      </c>
      <c r="F166" s="11">
        <f t="shared" si="73"/>
        <v>1</v>
      </c>
      <c r="G166">
        <f t="shared" si="74"/>
        <v>0</v>
      </c>
      <c r="H166" s="11">
        <f t="shared" si="75"/>
        <v>1</v>
      </c>
      <c r="I166">
        <f t="shared" si="76"/>
        <v>3</v>
      </c>
      <c r="J166" s="10">
        <f t="shared" si="77"/>
        <v>4</v>
      </c>
      <c r="K166" s="6">
        <f>IF($C166="","",IFERROR(VLOOKUP($C166,Aug!$B:$Z,16,FALSE),0))</f>
        <v>0</v>
      </c>
      <c r="L166">
        <f>IF($C166="","",IFERROR(VLOOKUP($C166,Aug!$B:$Z,17,FALSE),0))</f>
        <v>0</v>
      </c>
      <c r="M166" s="11">
        <f t="shared" si="78"/>
        <v>0</v>
      </c>
      <c r="N166">
        <f>IF($C166="","",IFERROR(VLOOKUP($C166,Aug!$B:$Z,19,FALSE),0))</f>
        <v>0</v>
      </c>
      <c r="O166" s="11">
        <f t="shared" si="79"/>
        <v>0</v>
      </c>
      <c r="P166">
        <f>IF($C166="","",IFERROR(VLOOKUP($C166,Aug!$B:$Z,20,FALSE),0))</f>
        <v>0</v>
      </c>
      <c r="Q166" s="10">
        <f t="shared" si="80"/>
        <v>0</v>
      </c>
      <c r="R166" s="6">
        <f>IF($C166="","",IFERROR(VLOOKUP($C166,Sep!$B:$Z,16,FALSE),0))</f>
        <v>0</v>
      </c>
      <c r="S166">
        <f>IF($C166="","",IFERROR(VLOOKUP($C166,Sep!$B:$Z,17,FALSE),0))</f>
        <v>0</v>
      </c>
      <c r="T166" s="11">
        <f t="shared" si="81"/>
        <v>0</v>
      </c>
      <c r="U166">
        <f>IF($C166="","",IFERROR(VLOOKUP($C166,Sep!$B:$Z,19,FALSE),0))</f>
        <v>0</v>
      </c>
      <c r="V166" s="11">
        <f t="shared" si="82"/>
        <v>0</v>
      </c>
      <c r="W166">
        <f>IF($C166="","",IFERROR(VLOOKUP($C166,Sep!$B:$Z,20,FALSE),0))</f>
        <v>0</v>
      </c>
      <c r="X166" s="10">
        <f t="shared" si="83"/>
        <v>0</v>
      </c>
      <c r="Y166" s="6">
        <f>IF($C166="","",IFERROR(VLOOKUP($C166,'Oct &amp; Nov'!$B:$Z,16,FALSE),0))</f>
        <v>0</v>
      </c>
      <c r="Z166">
        <f>IF($C166="","",IFERROR(VLOOKUP($C166,'Oct &amp; Nov'!$B:$Z,17,FALSE),0))</f>
        <v>0</v>
      </c>
      <c r="AA166" s="11">
        <f t="shared" si="84"/>
        <v>0</v>
      </c>
      <c r="AB166">
        <f>IF($C166="","",IFERROR(VLOOKUP($C166,'Oct &amp; Nov'!$B:$Z,19,FALSE),0))</f>
        <v>0</v>
      </c>
      <c r="AC166" s="11">
        <f t="shared" si="85"/>
        <v>0</v>
      </c>
      <c r="AD166">
        <f>IF($C166="","",IFERROR(VLOOKUP($C166,'Oct &amp; Nov'!$B:$Z,20,FALSE),0))</f>
        <v>0</v>
      </c>
      <c r="AE166" s="10">
        <f t="shared" si="86"/>
        <v>0</v>
      </c>
      <c r="AJ166" s="11"/>
      <c r="AM166" s="6">
        <f>IF($C166="","",IFERROR(VLOOKUP($C166,Dec!$B:$Z,16,FALSE),0))</f>
        <v>0</v>
      </c>
      <c r="AN166">
        <f>IF($C166="","",IFERROR(VLOOKUP($C166,Dec!$B:$Z,17,FALSE),0))</f>
        <v>0</v>
      </c>
      <c r="AO166" s="11">
        <f t="shared" si="87"/>
        <v>0</v>
      </c>
      <c r="AP166">
        <f>IF($C166="","",IFERROR(VLOOKUP($C166,Dec!$B:$Z,19,FALSE),0))</f>
        <v>0</v>
      </c>
      <c r="AQ166" s="11">
        <f t="shared" si="88"/>
        <v>0</v>
      </c>
      <c r="AR166">
        <f>IF($C166="","",IFERROR(VLOOKUP($C166,Dec!$B:$Z,20,FALSE),0))</f>
        <v>0</v>
      </c>
      <c r="AS166" s="10">
        <f t="shared" si="89"/>
        <v>0</v>
      </c>
      <c r="AT166" s="6">
        <f>IF($C166="","",IFERROR(VLOOKUP($C166,Jan!$B:$Z,16,FALSE),0))</f>
        <v>0</v>
      </c>
      <c r="AU166">
        <f>IF($C166="","",IFERROR(VLOOKUP($C166,Jan!$B:$Z,17,FALSE),0))</f>
        <v>0</v>
      </c>
      <c r="AV166" s="11">
        <f t="shared" si="90"/>
        <v>0</v>
      </c>
      <c r="AW166">
        <f>IF($C166="","",IFERROR(VLOOKUP($C166,Jan!$B:$Z,19,FALSE),0))</f>
        <v>0</v>
      </c>
      <c r="AX166" s="11">
        <f t="shared" si="91"/>
        <v>0</v>
      </c>
      <c r="AY166">
        <f>IF($C166="","",IFERROR(VLOOKUP($C166,Jan!$B:$Z,20,FALSE),0))</f>
        <v>0</v>
      </c>
      <c r="AZ166" s="10">
        <f t="shared" si="92"/>
        <v>0</v>
      </c>
      <c r="BA166" s="6">
        <f>IF($C166="","",IFERROR(VLOOKUP($C166,Feb!$B:$Z,16,FALSE),0))</f>
        <v>0</v>
      </c>
      <c r="BB166">
        <f>IF($C166="","",IFERROR(VLOOKUP($C166,Feb!$B:$Z,17,FALSE),0))</f>
        <v>0</v>
      </c>
      <c r="BC166" s="11">
        <f t="shared" si="93"/>
        <v>0</v>
      </c>
      <c r="BD166">
        <f>IF($C166="","",IFERROR(VLOOKUP($C166,Feb!$B:$Z,19,FALSE),0))</f>
        <v>0</v>
      </c>
      <c r="BE166" s="11">
        <f t="shared" si="94"/>
        <v>0</v>
      </c>
      <c r="BF166">
        <f>IF($C166="","",IFERROR(VLOOKUP($C166,Feb!$B:$Z,20,FALSE),0))</f>
        <v>1</v>
      </c>
      <c r="BG166" s="10">
        <f t="shared" si="95"/>
        <v>1</v>
      </c>
      <c r="BH166" s="6">
        <f>IF($C166="","",IFERROR(VLOOKUP($C166,Mar!$B:$Z,16,FALSE),0))</f>
        <v>1</v>
      </c>
      <c r="BI166">
        <f>IF($C166="","",IFERROR(VLOOKUP($C166,Mar!$B:$Z,17,FALSE),0))</f>
        <v>0</v>
      </c>
      <c r="BJ166" s="11">
        <f t="shared" si="96"/>
        <v>1</v>
      </c>
      <c r="BK166">
        <f>IF($C166="","",IFERROR(VLOOKUP($C166,Mar!$B:$Z,19,FALSE),0))</f>
        <v>0</v>
      </c>
      <c r="BL166" s="11">
        <f t="shared" si="97"/>
        <v>1</v>
      </c>
      <c r="BM166">
        <f>IF($C166="","",IFERROR(VLOOKUP($C166,Mar!$B:$Z,20,FALSE),0))</f>
        <v>2</v>
      </c>
      <c r="BN166" s="10">
        <f t="shared" si="98"/>
        <v>3</v>
      </c>
      <c r="BO166" s="6">
        <f>IF($C166="","",IFERROR(VLOOKUP($C166,'Apr &amp; May'!$B:$Z,16,FALSE),0))</f>
        <v>0</v>
      </c>
      <c r="BP166">
        <f>IF($C166="","",IFERROR(VLOOKUP($C166,'Apr &amp; May'!$B:$Z,17,FALSE),0))</f>
        <v>0</v>
      </c>
      <c r="BQ166" s="11">
        <f t="shared" si="99"/>
        <v>0</v>
      </c>
      <c r="BR166">
        <f>IF($C166="","",IFERROR(VLOOKUP($C166,'Apr &amp; May'!$B:$Z,19,FALSE),0))</f>
        <v>0</v>
      </c>
      <c r="BS166" s="11">
        <f t="shared" si="100"/>
        <v>0</v>
      </c>
      <c r="BT166">
        <f>IF($C166="","",IFERROR(VLOOKUP($C166,'Apr &amp; May'!$B:$Z,20,FALSE),0))</f>
        <v>0</v>
      </c>
      <c r="BU166" s="10">
        <f t="shared" si="101"/>
        <v>0</v>
      </c>
      <c r="BV166" s="6">
        <f>IF($C166="","",IFERROR(VLOOKUP($C166,Jun!$B:$Z,16,FALSE),0))</f>
        <v>0</v>
      </c>
      <c r="BW166">
        <f>IF($C166="","",IFERROR(VLOOKUP($C166,Jun!$B:$Z,17,FALSE),0))</f>
        <v>0</v>
      </c>
      <c r="BX166" s="11">
        <f t="shared" si="102"/>
        <v>0</v>
      </c>
      <c r="BY166">
        <f>IF($C166="","",IFERROR(VLOOKUP($C166,Jun!$B:$Z,19,FALSE),0))</f>
        <v>0</v>
      </c>
      <c r="BZ166" s="11">
        <f t="shared" si="103"/>
        <v>0</v>
      </c>
      <c r="CA166">
        <f>IF($C166="","",IFERROR(VLOOKUP($C166,Jun!$B:$Z,20,FALSE),0))</f>
        <v>0</v>
      </c>
      <c r="CB166" s="10">
        <f t="shared" si="104"/>
        <v>0</v>
      </c>
    </row>
    <row r="167" spans="1:80" x14ac:dyDescent="0.3">
      <c r="A167">
        <v>163</v>
      </c>
      <c r="B167" t="str">
        <f>IF(Namelist!A164="","",UPPER(Namelist!A164))</f>
        <v>KELLY NATALIA DJOHARI</v>
      </c>
      <c r="C167" t="str">
        <f>IF(Namelist!B164="","",UPPER(Namelist!B164))</f>
        <v>NUSSTU\E0425834</v>
      </c>
      <c r="D167" s="6">
        <f t="shared" si="71"/>
        <v>1</v>
      </c>
      <c r="E167">
        <f t="shared" si="72"/>
        <v>0</v>
      </c>
      <c r="F167" s="11">
        <f t="shared" si="73"/>
        <v>1</v>
      </c>
      <c r="G167">
        <f t="shared" si="74"/>
        <v>0</v>
      </c>
      <c r="H167" s="11">
        <f t="shared" si="75"/>
        <v>1</v>
      </c>
      <c r="I167">
        <f t="shared" si="76"/>
        <v>0</v>
      </c>
      <c r="J167" s="10">
        <f t="shared" si="77"/>
        <v>1</v>
      </c>
      <c r="K167" s="6">
        <f>IF($C167="","",IFERROR(VLOOKUP($C167,Aug!$B:$Z,16,FALSE),0))</f>
        <v>0</v>
      </c>
      <c r="L167">
        <f>IF($C167="","",IFERROR(VLOOKUP($C167,Aug!$B:$Z,17,FALSE),0))</f>
        <v>0</v>
      </c>
      <c r="M167" s="11">
        <f t="shared" si="78"/>
        <v>0</v>
      </c>
      <c r="N167">
        <f>IF($C167="","",IFERROR(VLOOKUP($C167,Aug!$B:$Z,19,FALSE),0))</f>
        <v>0</v>
      </c>
      <c r="O167" s="11">
        <f t="shared" si="79"/>
        <v>0</v>
      </c>
      <c r="P167">
        <f>IF($C167="","",IFERROR(VLOOKUP($C167,Aug!$B:$Z,20,FALSE),0))</f>
        <v>0</v>
      </c>
      <c r="Q167" s="10">
        <f t="shared" si="80"/>
        <v>0</v>
      </c>
      <c r="R167" s="6">
        <f>IF($C167="","",IFERROR(VLOOKUP($C167,Sep!$B:$Z,16,FALSE),0))</f>
        <v>0</v>
      </c>
      <c r="S167">
        <f>IF($C167="","",IFERROR(VLOOKUP($C167,Sep!$B:$Z,17,FALSE),0))</f>
        <v>0</v>
      </c>
      <c r="T167" s="11">
        <f t="shared" si="81"/>
        <v>0</v>
      </c>
      <c r="U167">
        <f>IF($C167="","",IFERROR(VLOOKUP($C167,Sep!$B:$Z,19,FALSE),0))</f>
        <v>0</v>
      </c>
      <c r="V167" s="11">
        <f t="shared" si="82"/>
        <v>0</v>
      </c>
      <c r="W167">
        <f>IF($C167="","",IFERROR(VLOOKUP($C167,Sep!$B:$Z,20,FALSE),0))</f>
        <v>0</v>
      </c>
      <c r="X167" s="10">
        <f t="shared" si="83"/>
        <v>0</v>
      </c>
      <c r="Y167" s="6">
        <f>IF($C167="","",IFERROR(VLOOKUP($C167,'Oct &amp; Nov'!$B:$Z,16,FALSE),0))</f>
        <v>0</v>
      </c>
      <c r="Z167">
        <f>IF($C167="","",IFERROR(VLOOKUP($C167,'Oct &amp; Nov'!$B:$Z,17,FALSE),0))</f>
        <v>0</v>
      </c>
      <c r="AA167" s="11">
        <f t="shared" si="84"/>
        <v>0</v>
      </c>
      <c r="AB167">
        <f>IF($C167="","",IFERROR(VLOOKUP($C167,'Oct &amp; Nov'!$B:$Z,19,FALSE),0))</f>
        <v>0</v>
      </c>
      <c r="AC167" s="11">
        <f t="shared" si="85"/>
        <v>0</v>
      </c>
      <c r="AD167">
        <f>IF($C167="","",IFERROR(VLOOKUP($C167,'Oct &amp; Nov'!$B:$Z,20,FALSE),0))</f>
        <v>0</v>
      </c>
      <c r="AE167" s="10">
        <f t="shared" si="86"/>
        <v>0</v>
      </c>
      <c r="AJ167" s="11"/>
      <c r="AM167" s="6">
        <f>IF($C167="","",IFERROR(VLOOKUP($C167,Dec!$B:$Z,16,FALSE),0))</f>
        <v>0</v>
      </c>
      <c r="AN167">
        <f>IF($C167="","",IFERROR(VLOOKUP($C167,Dec!$B:$Z,17,FALSE),0))</f>
        <v>0</v>
      </c>
      <c r="AO167" s="11">
        <f t="shared" si="87"/>
        <v>0</v>
      </c>
      <c r="AP167">
        <f>IF($C167="","",IFERROR(VLOOKUP($C167,Dec!$B:$Z,19,FALSE),0))</f>
        <v>0</v>
      </c>
      <c r="AQ167" s="11">
        <f t="shared" si="88"/>
        <v>0</v>
      </c>
      <c r="AR167">
        <f>IF($C167="","",IFERROR(VLOOKUP($C167,Dec!$B:$Z,20,FALSE),0))</f>
        <v>0</v>
      </c>
      <c r="AS167" s="10">
        <f t="shared" si="89"/>
        <v>0</v>
      </c>
      <c r="AT167" s="6">
        <f>IF($C167="","",IFERROR(VLOOKUP($C167,Jan!$B:$Z,16,FALSE),0))</f>
        <v>0</v>
      </c>
      <c r="AU167">
        <f>IF($C167="","",IFERROR(VLOOKUP($C167,Jan!$B:$Z,17,FALSE),0))</f>
        <v>0</v>
      </c>
      <c r="AV167" s="11">
        <f t="shared" si="90"/>
        <v>0</v>
      </c>
      <c r="AW167">
        <f>IF($C167="","",IFERROR(VLOOKUP($C167,Jan!$B:$Z,19,FALSE),0))</f>
        <v>0</v>
      </c>
      <c r="AX167" s="11">
        <f t="shared" si="91"/>
        <v>0</v>
      </c>
      <c r="AY167">
        <f>IF($C167="","",IFERROR(VLOOKUP($C167,Jan!$B:$Z,20,FALSE),0))</f>
        <v>0</v>
      </c>
      <c r="AZ167" s="10">
        <f t="shared" si="92"/>
        <v>0</v>
      </c>
      <c r="BA167" s="6">
        <f>IF($C167="","",IFERROR(VLOOKUP($C167,Feb!$B:$Z,16,FALSE),0))</f>
        <v>0</v>
      </c>
      <c r="BB167">
        <f>IF($C167="","",IFERROR(VLOOKUP($C167,Feb!$B:$Z,17,FALSE),0))</f>
        <v>0</v>
      </c>
      <c r="BC167" s="11">
        <f t="shared" si="93"/>
        <v>0</v>
      </c>
      <c r="BD167">
        <f>IF($C167="","",IFERROR(VLOOKUP($C167,Feb!$B:$Z,19,FALSE),0))</f>
        <v>0</v>
      </c>
      <c r="BE167" s="11">
        <f t="shared" si="94"/>
        <v>0</v>
      </c>
      <c r="BF167">
        <f>IF($C167="","",IFERROR(VLOOKUP($C167,Feb!$B:$Z,20,FALSE),0))</f>
        <v>0</v>
      </c>
      <c r="BG167" s="10">
        <f t="shared" si="95"/>
        <v>0</v>
      </c>
      <c r="BH167" s="6">
        <f>IF($C167="","",IFERROR(VLOOKUP($C167,Mar!$B:$Z,16,FALSE),0))</f>
        <v>0</v>
      </c>
      <c r="BI167">
        <f>IF($C167="","",IFERROR(VLOOKUP($C167,Mar!$B:$Z,17,FALSE),0))</f>
        <v>0</v>
      </c>
      <c r="BJ167" s="11">
        <f t="shared" si="96"/>
        <v>0</v>
      </c>
      <c r="BK167">
        <f>IF($C167="","",IFERROR(VLOOKUP($C167,Mar!$B:$Z,19,FALSE),0))</f>
        <v>0</v>
      </c>
      <c r="BL167" s="11">
        <f t="shared" si="97"/>
        <v>0</v>
      </c>
      <c r="BM167">
        <f>IF($C167="","",IFERROR(VLOOKUP($C167,Mar!$B:$Z,20,FALSE),0))</f>
        <v>0</v>
      </c>
      <c r="BN167" s="10">
        <f t="shared" si="98"/>
        <v>0</v>
      </c>
      <c r="BO167" s="6">
        <f>IF($C167="","",IFERROR(VLOOKUP($C167,'Apr &amp; May'!$B:$Z,16,FALSE),0))</f>
        <v>1</v>
      </c>
      <c r="BP167">
        <f>IF($C167="","",IFERROR(VLOOKUP($C167,'Apr &amp; May'!$B:$Z,17,FALSE),0))</f>
        <v>0</v>
      </c>
      <c r="BQ167" s="11">
        <f t="shared" si="99"/>
        <v>1</v>
      </c>
      <c r="BR167">
        <f>IF($C167="","",IFERROR(VLOOKUP($C167,'Apr &amp; May'!$B:$Z,19,FALSE),0))</f>
        <v>0</v>
      </c>
      <c r="BS167" s="11">
        <f t="shared" si="100"/>
        <v>1</v>
      </c>
      <c r="BT167">
        <f>IF($C167="","",IFERROR(VLOOKUP($C167,'Apr &amp; May'!$B:$Z,20,FALSE),0))</f>
        <v>0</v>
      </c>
      <c r="BU167" s="10">
        <f t="shared" si="101"/>
        <v>1</v>
      </c>
      <c r="BV167" s="6">
        <f>IF($C167="","",IFERROR(VLOOKUP($C167,Jun!$B:$Z,16,FALSE),0))</f>
        <v>0</v>
      </c>
      <c r="BW167">
        <f>IF($C167="","",IFERROR(VLOOKUP($C167,Jun!$B:$Z,17,FALSE),0))</f>
        <v>0</v>
      </c>
      <c r="BX167" s="11">
        <f t="shared" si="102"/>
        <v>0</v>
      </c>
      <c r="BY167">
        <f>IF($C167="","",IFERROR(VLOOKUP($C167,Jun!$B:$Z,19,FALSE),0))</f>
        <v>0</v>
      </c>
      <c r="BZ167" s="11">
        <f t="shared" si="103"/>
        <v>0</v>
      </c>
      <c r="CA167">
        <f>IF($C167="","",IFERROR(VLOOKUP($C167,Jun!$B:$Z,20,FALSE),0))</f>
        <v>0</v>
      </c>
      <c r="CB167" s="10">
        <f t="shared" si="104"/>
        <v>0</v>
      </c>
    </row>
    <row r="168" spans="1:80" x14ac:dyDescent="0.3">
      <c r="A168">
        <v>164</v>
      </c>
      <c r="B168" t="str">
        <f>IF(Namelist!A165="","",UPPER(Namelist!A165))</f>
        <v>KELVIN ANDIKKO</v>
      </c>
      <c r="C168" t="str">
        <f>IF(Namelist!B165="","",UPPER(Namelist!B165))</f>
        <v>NUSSTU\E0726162</v>
      </c>
      <c r="D168" s="6">
        <f t="shared" si="71"/>
        <v>9</v>
      </c>
      <c r="E168">
        <f t="shared" si="72"/>
        <v>0</v>
      </c>
      <c r="F168" s="11">
        <f t="shared" si="73"/>
        <v>9</v>
      </c>
      <c r="G168">
        <f t="shared" si="74"/>
        <v>0</v>
      </c>
      <c r="H168" s="11">
        <f t="shared" si="75"/>
        <v>9</v>
      </c>
      <c r="I168">
        <f t="shared" si="76"/>
        <v>3</v>
      </c>
      <c r="J168" s="10">
        <f t="shared" si="77"/>
        <v>12</v>
      </c>
      <c r="K168" s="6">
        <f>IF($C168="","",IFERROR(VLOOKUP($C168,Aug!$B:$Z,16,FALSE),0))</f>
        <v>3</v>
      </c>
      <c r="L168">
        <f>IF($C168="","",IFERROR(VLOOKUP($C168,Aug!$B:$Z,17,FALSE),0))</f>
        <v>0</v>
      </c>
      <c r="M168" s="11">
        <f t="shared" si="78"/>
        <v>3</v>
      </c>
      <c r="N168">
        <f>IF($C168="","",IFERROR(VLOOKUP($C168,Aug!$B:$Z,19,FALSE),0))</f>
        <v>0</v>
      </c>
      <c r="O168" s="11">
        <f t="shared" si="79"/>
        <v>3</v>
      </c>
      <c r="P168">
        <f>IF($C168="","",IFERROR(VLOOKUP($C168,Aug!$B:$Z,20,FALSE),0))</f>
        <v>0</v>
      </c>
      <c r="Q168" s="10">
        <f t="shared" si="80"/>
        <v>3</v>
      </c>
      <c r="R168" s="6">
        <f>IF($C168="","",IFERROR(VLOOKUP($C168,Sep!$B:$Z,16,FALSE),0))</f>
        <v>3</v>
      </c>
      <c r="S168">
        <f>IF($C168="","",IFERROR(VLOOKUP($C168,Sep!$B:$Z,17,FALSE),0))</f>
        <v>0</v>
      </c>
      <c r="T168" s="11">
        <f t="shared" si="81"/>
        <v>3</v>
      </c>
      <c r="U168">
        <f>IF($C168="","",IFERROR(VLOOKUP($C168,Sep!$B:$Z,19,FALSE),0))</f>
        <v>0</v>
      </c>
      <c r="V168" s="11">
        <f t="shared" si="82"/>
        <v>3</v>
      </c>
      <c r="W168">
        <f>IF($C168="","",IFERROR(VLOOKUP($C168,Sep!$B:$Z,20,FALSE),0))</f>
        <v>0</v>
      </c>
      <c r="X168" s="10">
        <f t="shared" si="83"/>
        <v>3</v>
      </c>
      <c r="Y168" s="6">
        <f>IF($C168="","",IFERROR(VLOOKUP($C168,'Oct &amp; Nov'!$B:$Z,16,FALSE),0))</f>
        <v>2</v>
      </c>
      <c r="Z168">
        <f>IF($C168="","",IFERROR(VLOOKUP($C168,'Oct &amp; Nov'!$B:$Z,17,FALSE),0))</f>
        <v>0</v>
      </c>
      <c r="AA168" s="11">
        <f t="shared" si="84"/>
        <v>2</v>
      </c>
      <c r="AB168">
        <f>IF($C168="","",IFERROR(VLOOKUP($C168,'Oct &amp; Nov'!$B:$Z,19,FALSE),0))</f>
        <v>0</v>
      </c>
      <c r="AC168" s="11">
        <f t="shared" si="85"/>
        <v>2</v>
      </c>
      <c r="AD168">
        <f>IF($C168="","",IFERROR(VLOOKUP($C168,'Oct &amp; Nov'!$B:$Z,20,FALSE),0))</f>
        <v>1</v>
      </c>
      <c r="AE168" s="10">
        <f t="shared" si="86"/>
        <v>3</v>
      </c>
      <c r="AJ168" s="11"/>
      <c r="AM168" s="6">
        <f>IF($C168="","",IFERROR(VLOOKUP($C168,Dec!$B:$Z,16,FALSE),0))</f>
        <v>0</v>
      </c>
      <c r="AN168">
        <f>IF($C168="","",IFERROR(VLOOKUP($C168,Dec!$B:$Z,17,FALSE),0))</f>
        <v>0</v>
      </c>
      <c r="AO168" s="11">
        <f t="shared" si="87"/>
        <v>0</v>
      </c>
      <c r="AP168">
        <f>IF($C168="","",IFERROR(VLOOKUP($C168,Dec!$B:$Z,19,FALSE),0))</f>
        <v>0</v>
      </c>
      <c r="AQ168" s="11">
        <f t="shared" si="88"/>
        <v>0</v>
      </c>
      <c r="AR168">
        <f>IF($C168="","",IFERROR(VLOOKUP($C168,Dec!$B:$Z,20,FALSE),0))</f>
        <v>0</v>
      </c>
      <c r="AS168" s="10">
        <f t="shared" si="89"/>
        <v>0</v>
      </c>
      <c r="AT168" s="6">
        <f>IF($C168="","",IFERROR(VLOOKUP($C168,Jan!$B:$Z,16,FALSE),0))</f>
        <v>1</v>
      </c>
      <c r="AU168">
        <f>IF($C168="","",IFERROR(VLOOKUP($C168,Jan!$B:$Z,17,FALSE),0))</f>
        <v>0</v>
      </c>
      <c r="AV168" s="11">
        <f t="shared" si="90"/>
        <v>1</v>
      </c>
      <c r="AW168">
        <f>IF($C168="","",IFERROR(VLOOKUP($C168,Jan!$B:$Z,19,FALSE),0))</f>
        <v>0</v>
      </c>
      <c r="AX168" s="11">
        <f t="shared" si="91"/>
        <v>1</v>
      </c>
      <c r="AY168">
        <f>IF($C168="","",IFERROR(VLOOKUP($C168,Jan!$B:$Z,20,FALSE),0))</f>
        <v>1</v>
      </c>
      <c r="AZ168" s="10">
        <f t="shared" si="92"/>
        <v>2</v>
      </c>
      <c r="BA168" s="6">
        <f>IF($C168="","",IFERROR(VLOOKUP($C168,Feb!$B:$Z,16,FALSE),0))</f>
        <v>0</v>
      </c>
      <c r="BB168">
        <f>IF($C168="","",IFERROR(VLOOKUP($C168,Feb!$B:$Z,17,FALSE),0))</f>
        <v>0</v>
      </c>
      <c r="BC168" s="11">
        <f t="shared" si="93"/>
        <v>0</v>
      </c>
      <c r="BD168">
        <f>IF($C168="","",IFERROR(VLOOKUP($C168,Feb!$B:$Z,19,FALSE),0))</f>
        <v>0</v>
      </c>
      <c r="BE168" s="11">
        <f t="shared" si="94"/>
        <v>0</v>
      </c>
      <c r="BF168">
        <f>IF($C168="","",IFERROR(VLOOKUP($C168,Feb!$B:$Z,20,FALSE),0))</f>
        <v>1</v>
      </c>
      <c r="BG168" s="10">
        <f t="shared" si="95"/>
        <v>1</v>
      </c>
      <c r="BH168" s="6">
        <f>IF($C168="","",IFERROR(VLOOKUP($C168,Mar!$B:$Z,16,FALSE),0))</f>
        <v>0</v>
      </c>
      <c r="BI168">
        <f>IF($C168="","",IFERROR(VLOOKUP($C168,Mar!$B:$Z,17,FALSE),0))</f>
        <v>0</v>
      </c>
      <c r="BJ168" s="11">
        <f t="shared" si="96"/>
        <v>0</v>
      </c>
      <c r="BK168">
        <f>IF($C168="","",IFERROR(VLOOKUP($C168,Mar!$B:$Z,19,FALSE),0))</f>
        <v>0</v>
      </c>
      <c r="BL168" s="11">
        <f t="shared" si="97"/>
        <v>0</v>
      </c>
      <c r="BM168">
        <f>IF($C168="","",IFERROR(VLOOKUP($C168,Mar!$B:$Z,20,FALSE),0))</f>
        <v>0</v>
      </c>
      <c r="BN168" s="10">
        <f t="shared" si="98"/>
        <v>0</v>
      </c>
      <c r="BO168" s="6">
        <f>IF($C168="","",IFERROR(VLOOKUP($C168,'Apr &amp; May'!$B:$Z,16,FALSE),0))</f>
        <v>0</v>
      </c>
      <c r="BP168">
        <f>IF($C168="","",IFERROR(VLOOKUP($C168,'Apr &amp; May'!$B:$Z,17,FALSE),0))</f>
        <v>0</v>
      </c>
      <c r="BQ168" s="11">
        <f t="shared" si="99"/>
        <v>0</v>
      </c>
      <c r="BR168">
        <f>IF($C168="","",IFERROR(VLOOKUP($C168,'Apr &amp; May'!$B:$Z,19,FALSE),0))</f>
        <v>0</v>
      </c>
      <c r="BS168" s="11">
        <f t="shared" si="100"/>
        <v>0</v>
      </c>
      <c r="BT168">
        <f>IF($C168="","",IFERROR(VLOOKUP($C168,'Apr &amp; May'!$B:$Z,20,FALSE),0))</f>
        <v>0</v>
      </c>
      <c r="BU168" s="10">
        <f t="shared" si="101"/>
        <v>0</v>
      </c>
      <c r="BV168" s="6">
        <f>IF($C168="","",IFERROR(VLOOKUP($C168,Jun!$B:$Z,16,FALSE),0))</f>
        <v>0</v>
      </c>
      <c r="BW168">
        <f>IF($C168="","",IFERROR(VLOOKUP($C168,Jun!$B:$Z,17,FALSE),0))</f>
        <v>0</v>
      </c>
      <c r="BX168" s="11">
        <f t="shared" si="102"/>
        <v>0</v>
      </c>
      <c r="BY168">
        <f>IF($C168="","",IFERROR(VLOOKUP($C168,Jun!$B:$Z,19,FALSE),0))</f>
        <v>0</v>
      </c>
      <c r="BZ168" s="11">
        <f t="shared" si="103"/>
        <v>0</v>
      </c>
      <c r="CA168">
        <f>IF($C168="","",IFERROR(VLOOKUP($C168,Jun!$B:$Z,20,FALSE),0))</f>
        <v>0</v>
      </c>
      <c r="CB168" s="10">
        <f t="shared" si="104"/>
        <v>0</v>
      </c>
    </row>
    <row r="169" spans="1:80" x14ac:dyDescent="0.3">
      <c r="A169">
        <v>165</v>
      </c>
      <c r="B169" t="str">
        <f>IF(Namelist!A166="","",UPPER(Namelist!A166))</f>
        <v>KENG THIAM LEE</v>
      </c>
      <c r="C169" t="str">
        <f>IF(Namelist!B166="","",UPPER(Namelist!B166))</f>
        <v>NUSSTU\E0726897</v>
      </c>
      <c r="D169" s="6">
        <f t="shared" si="71"/>
        <v>0</v>
      </c>
      <c r="E169">
        <f t="shared" si="72"/>
        <v>0</v>
      </c>
      <c r="F169" s="11">
        <f t="shared" si="73"/>
        <v>0</v>
      </c>
      <c r="G169">
        <f t="shared" si="74"/>
        <v>0</v>
      </c>
      <c r="H169" s="11">
        <f t="shared" si="75"/>
        <v>0</v>
      </c>
      <c r="I169">
        <f t="shared" si="76"/>
        <v>1</v>
      </c>
      <c r="J169" s="10">
        <f t="shared" si="77"/>
        <v>1</v>
      </c>
      <c r="K169" s="6">
        <f>IF($C169="","",IFERROR(VLOOKUP($C169,Aug!$B:$Z,16,FALSE),0))</f>
        <v>0</v>
      </c>
      <c r="L169">
        <f>IF($C169="","",IFERROR(VLOOKUP($C169,Aug!$B:$Z,17,FALSE),0))</f>
        <v>0</v>
      </c>
      <c r="M169" s="11">
        <f t="shared" si="78"/>
        <v>0</v>
      </c>
      <c r="N169">
        <f>IF($C169="","",IFERROR(VLOOKUP($C169,Aug!$B:$Z,19,FALSE),0))</f>
        <v>0</v>
      </c>
      <c r="O169" s="11">
        <f t="shared" si="79"/>
        <v>0</v>
      </c>
      <c r="P169">
        <f>IF($C169="","",IFERROR(VLOOKUP($C169,Aug!$B:$Z,20,FALSE),0))</f>
        <v>0</v>
      </c>
      <c r="Q169" s="10">
        <f t="shared" si="80"/>
        <v>0</v>
      </c>
      <c r="R169" s="6">
        <f>IF($C169="","",IFERROR(VLOOKUP($C169,Sep!$B:$Z,16,FALSE),0))</f>
        <v>0</v>
      </c>
      <c r="S169">
        <f>IF($C169="","",IFERROR(VLOOKUP($C169,Sep!$B:$Z,17,FALSE),0))</f>
        <v>0</v>
      </c>
      <c r="T169" s="11">
        <f t="shared" si="81"/>
        <v>0</v>
      </c>
      <c r="U169">
        <f>IF($C169="","",IFERROR(VLOOKUP($C169,Sep!$B:$Z,19,FALSE),0))</f>
        <v>0</v>
      </c>
      <c r="V169" s="11">
        <f t="shared" si="82"/>
        <v>0</v>
      </c>
      <c r="W169">
        <f>IF($C169="","",IFERROR(VLOOKUP($C169,Sep!$B:$Z,20,FALSE),0))</f>
        <v>0</v>
      </c>
      <c r="X169" s="10">
        <f t="shared" si="83"/>
        <v>0</v>
      </c>
      <c r="Y169" s="6">
        <f>IF($C169="","",IFERROR(VLOOKUP($C169,'Oct &amp; Nov'!$B:$Z,16,FALSE),0))</f>
        <v>0</v>
      </c>
      <c r="Z169">
        <f>IF($C169="","",IFERROR(VLOOKUP($C169,'Oct &amp; Nov'!$B:$Z,17,FALSE),0))</f>
        <v>0</v>
      </c>
      <c r="AA169" s="11">
        <f t="shared" si="84"/>
        <v>0</v>
      </c>
      <c r="AB169">
        <f>IF($C169="","",IFERROR(VLOOKUP($C169,'Oct &amp; Nov'!$B:$Z,19,FALSE),0))</f>
        <v>0</v>
      </c>
      <c r="AC169" s="11">
        <f t="shared" si="85"/>
        <v>0</v>
      </c>
      <c r="AD169">
        <f>IF($C169="","",IFERROR(VLOOKUP($C169,'Oct &amp; Nov'!$B:$Z,20,FALSE),0))</f>
        <v>0</v>
      </c>
      <c r="AE169" s="10">
        <f t="shared" si="86"/>
        <v>0</v>
      </c>
      <c r="AJ169" s="11"/>
      <c r="AM169" s="6">
        <f>IF($C169="","",IFERROR(VLOOKUP($C169,Dec!$B:$Z,16,FALSE),0))</f>
        <v>0</v>
      </c>
      <c r="AN169">
        <f>IF($C169="","",IFERROR(VLOOKUP($C169,Dec!$B:$Z,17,FALSE),0))</f>
        <v>0</v>
      </c>
      <c r="AO169" s="11">
        <f t="shared" si="87"/>
        <v>0</v>
      </c>
      <c r="AP169">
        <f>IF($C169="","",IFERROR(VLOOKUP($C169,Dec!$B:$Z,19,FALSE),0))</f>
        <v>0</v>
      </c>
      <c r="AQ169" s="11">
        <f t="shared" si="88"/>
        <v>0</v>
      </c>
      <c r="AR169">
        <f>IF($C169="","",IFERROR(VLOOKUP($C169,Dec!$B:$Z,20,FALSE),0))</f>
        <v>0</v>
      </c>
      <c r="AS169" s="10">
        <f t="shared" si="89"/>
        <v>0</v>
      </c>
      <c r="AT169" s="6">
        <f>IF($C169="","",IFERROR(VLOOKUP($C169,Jan!$B:$Z,16,FALSE),0))</f>
        <v>0</v>
      </c>
      <c r="AU169">
        <f>IF($C169="","",IFERROR(VLOOKUP($C169,Jan!$B:$Z,17,FALSE),0))</f>
        <v>0</v>
      </c>
      <c r="AV169" s="11">
        <f t="shared" si="90"/>
        <v>0</v>
      </c>
      <c r="AW169">
        <f>IF($C169="","",IFERROR(VLOOKUP($C169,Jan!$B:$Z,19,FALSE),0))</f>
        <v>0</v>
      </c>
      <c r="AX169" s="11">
        <f t="shared" si="91"/>
        <v>0</v>
      </c>
      <c r="AY169">
        <f>IF($C169="","",IFERROR(VLOOKUP($C169,Jan!$B:$Z,20,FALSE),0))</f>
        <v>0</v>
      </c>
      <c r="AZ169" s="10">
        <f t="shared" si="92"/>
        <v>0</v>
      </c>
      <c r="BA169" s="6">
        <f>IF($C169="","",IFERROR(VLOOKUP($C169,Feb!$B:$Z,16,FALSE),0))</f>
        <v>0</v>
      </c>
      <c r="BB169">
        <f>IF($C169="","",IFERROR(VLOOKUP($C169,Feb!$B:$Z,17,FALSE),0))</f>
        <v>0</v>
      </c>
      <c r="BC169" s="11">
        <f t="shared" si="93"/>
        <v>0</v>
      </c>
      <c r="BD169">
        <f>IF($C169="","",IFERROR(VLOOKUP($C169,Feb!$B:$Z,19,FALSE),0))</f>
        <v>0</v>
      </c>
      <c r="BE169" s="11">
        <f t="shared" si="94"/>
        <v>0</v>
      </c>
      <c r="BF169">
        <f>IF($C169="","",IFERROR(VLOOKUP($C169,Feb!$B:$Z,20,FALSE),0))</f>
        <v>0</v>
      </c>
      <c r="BG169" s="10">
        <f t="shared" si="95"/>
        <v>0</v>
      </c>
      <c r="BH169" s="6">
        <f>IF($C169="","",IFERROR(VLOOKUP($C169,Mar!$B:$Z,16,FALSE),0))</f>
        <v>0</v>
      </c>
      <c r="BI169">
        <f>IF($C169="","",IFERROR(VLOOKUP($C169,Mar!$B:$Z,17,FALSE),0))</f>
        <v>0</v>
      </c>
      <c r="BJ169" s="11">
        <f t="shared" si="96"/>
        <v>0</v>
      </c>
      <c r="BK169">
        <f>IF($C169="","",IFERROR(VLOOKUP($C169,Mar!$B:$Z,19,FALSE),0))</f>
        <v>0</v>
      </c>
      <c r="BL169" s="11">
        <f t="shared" si="97"/>
        <v>0</v>
      </c>
      <c r="BM169">
        <f>IF($C169="","",IFERROR(VLOOKUP($C169,Mar!$B:$Z,20,FALSE),0))</f>
        <v>1</v>
      </c>
      <c r="BN169" s="10">
        <f t="shared" si="98"/>
        <v>1</v>
      </c>
      <c r="BO169" s="6">
        <f>IF($C169="","",IFERROR(VLOOKUP($C169,'Apr &amp; May'!$B:$Z,16,FALSE),0))</f>
        <v>0</v>
      </c>
      <c r="BP169">
        <f>IF($C169="","",IFERROR(VLOOKUP($C169,'Apr &amp; May'!$B:$Z,17,FALSE),0))</f>
        <v>0</v>
      </c>
      <c r="BQ169" s="11">
        <f t="shared" si="99"/>
        <v>0</v>
      </c>
      <c r="BR169">
        <f>IF($C169="","",IFERROR(VLOOKUP($C169,'Apr &amp; May'!$B:$Z,19,FALSE),0))</f>
        <v>0</v>
      </c>
      <c r="BS169" s="11">
        <f t="shared" si="100"/>
        <v>0</v>
      </c>
      <c r="BT169">
        <f>IF($C169="","",IFERROR(VLOOKUP($C169,'Apr &amp; May'!$B:$Z,20,FALSE),0))</f>
        <v>0</v>
      </c>
      <c r="BU169" s="10">
        <f t="shared" si="101"/>
        <v>0</v>
      </c>
      <c r="BV169" s="6">
        <f>IF($C169="","",IFERROR(VLOOKUP($C169,Jun!$B:$Z,16,FALSE),0))</f>
        <v>0</v>
      </c>
      <c r="BW169">
        <f>IF($C169="","",IFERROR(VLOOKUP($C169,Jun!$B:$Z,17,FALSE),0))</f>
        <v>0</v>
      </c>
      <c r="BX169" s="11">
        <f t="shared" si="102"/>
        <v>0</v>
      </c>
      <c r="BY169">
        <f>IF($C169="","",IFERROR(VLOOKUP($C169,Jun!$B:$Z,19,FALSE),0))</f>
        <v>0</v>
      </c>
      <c r="BZ169" s="11">
        <f t="shared" si="103"/>
        <v>0</v>
      </c>
      <c r="CA169">
        <f>IF($C169="","",IFERROR(VLOOKUP($C169,Jun!$B:$Z,20,FALSE),0))</f>
        <v>0</v>
      </c>
      <c r="CB169" s="10">
        <f t="shared" si="104"/>
        <v>0</v>
      </c>
    </row>
    <row r="170" spans="1:80" x14ac:dyDescent="0.3">
      <c r="A170">
        <v>166</v>
      </c>
      <c r="B170" t="str">
        <f>IF(Namelist!A167="","",UPPER(Namelist!A167))</f>
        <v>KENNETH BEE</v>
      </c>
      <c r="C170" t="str">
        <f>IF(Namelist!B167="","",UPPER(Namelist!B167))</f>
        <v>NUSSTU\E0005037</v>
      </c>
      <c r="D170" s="6">
        <f t="shared" si="71"/>
        <v>6</v>
      </c>
      <c r="E170">
        <f t="shared" si="72"/>
        <v>2</v>
      </c>
      <c r="F170" s="11">
        <f t="shared" si="73"/>
        <v>8</v>
      </c>
      <c r="G170">
        <f t="shared" si="74"/>
        <v>1</v>
      </c>
      <c r="H170" s="11">
        <f t="shared" si="75"/>
        <v>9</v>
      </c>
      <c r="I170">
        <f t="shared" si="76"/>
        <v>1</v>
      </c>
      <c r="J170" s="10">
        <f t="shared" si="77"/>
        <v>10</v>
      </c>
      <c r="K170" s="6">
        <f>IF($C170="","",IFERROR(VLOOKUP($C170,Aug!$B:$Z,16,FALSE),0))</f>
        <v>0</v>
      </c>
      <c r="L170">
        <f>IF($C170="","",IFERROR(VLOOKUP($C170,Aug!$B:$Z,17,FALSE),0))</f>
        <v>0</v>
      </c>
      <c r="M170" s="11">
        <f t="shared" si="78"/>
        <v>0</v>
      </c>
      <c r="N170">
        <f>IF($C170="","",IFERROR(VLOOKUP($C170,Aug!$B:$Z,19,FALSE),0))</f>
        <v>0</v>
      </c>
      <c r="O170" s="11">
        <f t="shared" si="79"/>
        <v>0</v>
      </c>
      <c r="P170">
        <f>IF($C170="","",IFERROR(VLOOKUP($C170,Aug!$B:$Z,20,FALSE),0))</f>
        <v>0</v>
      </c>
      <c r="Q170" s="10">
        <f t="shared" si="80"/>
        <v>0</v>
      </c>
      <c r="R170" s="6">
        <f>IF($C170="","",IFERROR(VLOOKUP($C170,Sep!$B:$Z,16,FALSE),0))</f>
        <v>0</v>
      </c>
      <c r="S170">
        <f>IF($C170="","",IFERROR(VLOOKUP($C170,Sep!$B:$Z,17,FALSE),0))</f>
        <v>0</v>
      </c>
      <c r="T170" s="11">
        <f t="shared" si="81"/>
        <v>0</v>
      </c>
      <c r="U170">
        <f>IF($C170="","",IFERROR(VLOOKUP($C170,Sep!$B:$Z,19,FALSE),0))</f>
        <v>0</v>
      </c>
      <c r="V170" s="11">
        <f t="shared" si="82"/>
        <v>0</v>
      </c>
      <c r="W170">
        <f>IF($C170="","",IFERROR(VLOOKUP($C170,Sep!$B:$Z,20,FALSE),0))</f>
        <v>0</v>
      </c>
      <c r="X170" s="10">
        <f t="shared" si="83"/>
        <v>0</v>
      </c>
      <c r="Y170" s="6">
        <f>IF($C170="","",IFERROR(VLOOKUP($C170,'Oct &amp; Nov'!$B:$Z,16,FALSE),0))</f>
        <v>0</v>
      </c>
      <c r="Z170">
        <f>IF($C170="","",IFERROR(VLOOKUP($C170,'Oct &amp; Nov'!$B:$Z,17,FALSE),0))</f>
        <v>0</v>
      </c>
      <c r="AA170" s="11">
        <f t="shared" si="84"/>
        <v>0</v>
      </c>
      <c r="AB170">
        <f>IF($C170="","",IFERROR(VLOOKUP($C170,'Oct &amp; Nov'!$B:$Z,19,FALSE),0))</f>
        <v>0</v>
      </c>
      <c r="AC170" s="11">
        <f t="shared" si="85"/>
        <v>0</v>
      </c>
      <c r="AD170">
        <f>IF($C170="","",IFERROR(VLOOKUP($C170,'Oct &amp; Nov'!$B:$Z,20,FALSE),0))</f>
        <v>0</v>
      </c>
      <c r="AE170" s="10">
        <f t="shared" si="86"/>
        <v>0</v>
      </c>
      <c r="AJ170" s="11"/>
      <c r="AM170" s="6">
        <f>IF($C170="","",IFERROR(VLOOKUP($C170,Dec!$B:$Z,16,FALSE),0))</f>
        <v>0</v>
      </c>
      <c r="AN170">
        <f>IF($C170="","",IFERROR(VLOOKUP($C170,Dec!$B:$Z,17,FALSE),0))</f>
        <v>0</v>
      </c>
      <c r="AO170" s="11">
        <f t="shared" si="87"/>
        <v>0</v>
      </c>
      <c r="AP170">
        <f>IF($C170="","",IFERROR(VLOOKUP($C170,Dec!$B:$Z,19,FALSE),0))</f>
        <v>0</v>
      </c>
      <c r="AQ170" s="11">
        <f t="shared" si="88"/>
        <v>0</v>
      </c>
      <c r="AR170">
        <f>IF($C170="","",IFERROR(VLOOKUP($C170,Dec!$B:$Z,20,FALSE),0))</f>
        <v>0</v>
      </c>
      <c r="AS170" s="10">
        <f t="shared" si="89"/>
        <v>0</v>
      </c>
      <c r="AT170" s="6">
        <f>IF($C170="","",IFERROR(VLOOKUP($C170,Jan!$B:$Z,16,FALSE),0))</f>
        <v>3</v>
      </c>
      <c r="AU170">
        <f>IF($C170="","",IFERROR(VLOOKUP($C170,Jan!$B:$Z,17,FALSE),0))</f>
        <v>0</v>
      </c>
      <c r="AV170" s="11">
        <f t="shared" si="90"/>
        <v>3</v>
      </c>
      <c r="AW170">
        <f>IF($C170="","",IFERROR(VLOOKUP($C170,Jan!$B:$Z,19,FALSE),0))</f>
        <v>0</v>
      </c>
      <c r="AX170" s="11">
        <f t="shared" si="91"/>
        <v>3</v>
      </c>
      <c r="AY170">
        <f>IF($C170="","",IFERROR(VLOOKUP($C170,Jan!$B:$Z,20,FALSE),0))</f>
        <v>0</v>
      </c>
      <c r="AZ170" s="10">
        <f t="shared" si="92"/>
        <v>3</v>
      </c>
      <c r="BA170" s="6">
        <f>IF($C170="","",IFERROR(VLOOKUP($C170,Feb!$B:$Z,16,FALSE),0))</f>
        <v>2</v>
      </c>
      <c r="BB170">
        <f>IF($C170="","",IFERROR(VLOOKUP($C170,Feb!$B:$Z,17,FALSE),0))</f>
        <v>1</v>
      </c>
      <c r="BC170" s="11">
        <f t="shared" si="93"/>
        <v>3</v>
      </c>
      <c r="BD170">
        <f>IF($C170="","",IFERROR(VLOOKUP($C170,Feb!$B:$Z,19,FALSE),0))</f>
        <v>0</v>
      </c>
      <c r="BE170" s="11">
        <f t="shared" si="94"/>
        <v>3</v>
      </c>
      <c r="BF170">
        <f>IF($C170="","",IFERROR(VLOOKUP($C170,Feb!$B:$Z,20,FALSE),0))</f>
        <v>0</v>
      </c>
      <c r="BG170" s="10">
        <f t="shared" si="95"/>
        <v>3</v>
      </c>
      <c r="BH170" s="6">
        <f>IF($C170="","",IFERROR(VLOOKUP($C170,Mar!$B:$Z,16,FALSE),0))</f>
        <v>1</v>
      </c>
      <c r="BI170">
        <f>IF($C170="","",IFERROR(VLOOKUP($C170,Mar!$B:$Z,17,FALSE),0))</f>
        <v>1</v>
      </c>
      <c r="BJ170" s="11">
        <f t="shared" si="96"/>
        <v>2</v>
      </c>
      <c r="BK170">
        <f>IF($C170="","",IFERROR(VLOOKUP($C170,Mar!$B:$Z,19,FALSE),0))</f>
        <v>0</v>
      </c>
      <c r="BL170" s="11">
        <f t="shared" si="97"/>
        <v>2</v>
      </c>
      <c r="BM170">
        <f>IF($C170="","",IFERROR(VLOOKUP($C170,Mar!$B:$Z,20,FALSE),0))</f>
        <v>0</v>
      </c>
      <c r="BN170" s="10">
        <f t="shared" si="98"/>
        <v>2</v>
      </c>
      <c r="BO170" s="6">
        <f>IF($C170="","",IFERROR(VLOOKUP($C170,'Apr &amp; May'!$B:$Z,16,FALSE),0))</f>
        <v>0</v>
      </c>
      <c r="BP170">
        <f>IF($C170="","",IFERROR(VLOOKUP($C170,'Apr &amp; May'!$B:$Z,17,FALSE),0))</f>
        <v>0</v>
      </c>
      <c r="BQ170" s="11">
        <f t="shared" si="99"/>
        <v>0</v>
      </c>
      <c r="BR170">
        <f>IF($C170="","",IFERROR(VLOOKUP($C170,'Apr &amp; May'!$B:$Z,19,FALSE),0))</f>
        <v>1</v>
      </c>
      <c r="BS170" s="11">
        <f t="shared" si="100"/>
        <v>1</v>
      </c>
      <c r="BT170">
        <f>IF($C170="","",IFERROR(VLOOKUP($C170,'Apr &amp; May'!$B:$Z,20,FALSE),0))</f>
        <v>1</v>
      </c>
      <c r="BU170" s="10">
        <f t="shared" si="101"/>
        <v>2</v>
      </c>
      <c r="BV170" s="6">
        <f>IF($C170="","",IFERROR(VLOOKUP($C170,Jun!$B:$Z,16,FALSE),0))</f>
        <v>0</v>
      </c>
      <c r="BW170">
        <f>IF($C170="","",IFERROR(VLOOKUP($C170,Jun!$B:$Z,17,FALSE),0))</f>
        <v>0</v>
      </c>
      <c r="BX170" s="11">
        <f t="shared" si="102"/>
        <v>0</v>
      </c>
      <c r="BY170">
        <f>IF($C170="","",IFERROR(VLOOKUP($C170,Jun!$B:$Z,19,FALSE),0))</f>
        <v>0</v>
      </c>
      <c r="BZ170" s="11">
        <f t="shared" si="103"/>
        <v>0</v>
      </c>
      <c r="CA170">
        <f>IF($C170="","",IFERROR(VLOOKUP($C170,Jun!$B:$Z,20,FALSE),0))</f>
        <v>0</v>
      </c>
      <c r="CB170" s="10">
        <f t="shared" si="104"/>
        <v>0</v>
      </c>
    </row>
    <row r="171" spans="1:80" x14ac:dyDescent="0.3">
      <c r="A171">
        <v>167</v>
      </c>
      <c r="B171" t="str">
        <f>IF(Namelist!A168="","",UPPER(Namelist!A168))</f>
        <v>KENNETH PUHAINDRAN</v>
      </c>
      <c r="C171" t="str">
        <f>IF(Namelist!B168="","",UPPER(Namelist!B168))</f>
        <v>NUSSTU\E1032436</v>
      </c>
      <c r="D171" s="6">
        <f t="shared" si="71"/>
        <v>3</v>
      </c>
      <c r="E171">
        <f t="shared" si="72"/>
        <v>0</v>
      </c>
      <c r="F171" s="11">
        <f t="shared" si="73"/>
        <v>3</v>
      </c>
      <c r="G171">
        <f t="shared" si="74"/>
        <v>0</v>
      </c>
      <c r="H171" s="11">
        <f t="shared" si="75"/>
        <v>3</v>
      </c>
      <c r="I171">
        <f t="shared" si="76"/>
        <v>1</v>
      </c>
      <c r="J171" s="10">
        <f t="shared" si="77"/>
        <v>4</v>
      </c>
      <c r="K171" s="6">
        <f>IF($C171="","",IFERROR(VLOOKUP($C171,Aug!$B:$Z,16,FALSE),0))</f>
        <v>1</v>
      </c>
      <c r="L171">
        <f>IF($C171="","",IFERROR(VLOOKUP($C171,Aug!$B:$Z,17,FALSE),0))</f>
        <v>0</v>
      </c>
      <c r="M171" s="11">
        <f t="shared" si="78"/>
        <v>1</v>
      </c>
      <c r="N171">
        <f>IF($C171="","",IFERROR(VLOOKUP($C171,Aug!$B:$Z,19,FALSE),0))</f>
        <v>0</v>
      </c>
      <c r="O171" s="11">
        <f t="shared" si="79"/>
        <v>1</v>
      </c>
      <c r="P171">
        <f>IF($C171="","",IFERROR(VLOOKUP($C171,Aug!$B:$Z,20,FALSE),0))</f>
        <v>0</v>
      </c>
      <c r="Q171" s="10">
        <f t="shared" si="80"/>
        <v>1</v>
      </c>
      <c r="R171" s="6">
        <f>IF($C171="","",IFERROR(VLOOKUP($C171,Sep!$B:$Z,16,FALSE),0))</f>
        <v>1</v>
      </c>
      <c r="S171">
        <f>IF($C171="","",IFERROR(VLOOKUP($C171,Sep!$B:$Z,17,FALSE),0))</f>
        <v>0</v>
      </c>
      <c r="T171" s="11">
        <f t="shared" si="81"/>
        <v>1</v>
      </c>
      <c r="U171">
        <f>IF($C171="","",IFERROR(VLOOKUP($C171,Sep!$B:$Z,19,FALSE),0))</f>
        <v>0</v>
      </c>
      <c r="V171" s="11">
        <f t="shared" si="82"/>
        <v>1</v>
      </c>
      <c r="W171">
        <f>IF($C171="","",IFERROR(VLOOKUP($C171,Sep!$B:$Z,20,FALSE),0))</f>
        <v>1</v>
      </c>
      <c r="X171" s="10">
        <f t="shared" si="83"/>
        <v>2</v>
      </c>
      <c r="Y171" s="6">
        <f>IF($C171="","",IFERROR(VLOOKUP($C171,'Oct &amp; Nov'!$B:$Z,16,FALSE),0))</f>
        <v>0</v>
      </c>
      <c r="Z171">
        <f>IF($C171="","",IFERROR(VLOOKUP($C171,'Oct &amp; Nov'!$B:$Z,17,FALSE),0))</f>
        <v>0</v>
      </c>
      <c r="AA171" s="11">
        <f t="shared" si="84"/>
        <v>0</v>
      </c>
      <c r="AB171">
        <f>IF($C171="","",IFERROR(VLOOKUP($C171,'Oct &amp; Nov'!$B:$Z,19,FALSE),0))</f>
        <v>0</v>
      </c>
      <c r="AC171" s="11">
        <f t="shared" si="85"/>
        <v>0</v>
      </c>
      <c r="AD171">
        <f>IF($C171="","",IFERROR(VLOOKUP($C171,'Oct &amp; Nov'!$B:$Z,20,FALSE),0))</f>
        <v>0</v>
      </c>
      <c r="AE171" s="10">
        <f t="shared" si="86"/>
        <v>0</v>
      </c>
      <c r="AJ171" s="11"/>
      <c r="AM171" s="6">
        <f>IF($C171="","",IFERROR(VLOOKUP($C171,Dec!$B:$Z,16,FALSE),0))</f>
        <v>0</v>
      </c>
      <c r="AN171">
        <f>IF($C171="","",IFERROR(VLOOKUP($C171,Dec!$B:$Z,17,FALSE),0))</f>
        <v>0</v>
      </c>
      <c r="AO171" s="11">
        <f t="shared" si="87"/>
        <v>0</v>
      </c>
      <c r="AP171">
        <f>IF($C171="","",IFERROR(VLOOKUP($C171,Dec!$B:$Z,19,FALSE),0))</f>
        <v>0</v>
      </c>
      <c r="AQ171" s="11">
        <f t="shared" si="88"/>
        <v>0</v>
      </c>
      <c r="AR171">
        <f>IF($C171="","",IFERROR(VLOOKUP($C171,Dec!$B:$Z,20,FALSE),0))</f>
        <v>0</v>
      </c>
      <c r="AS171" s="10">
        <f t="shared" si="89"/>
        <v>0</v>
      </c>
      <c r="AT171" s="6">
        <f>IF($C171="","",IFERROR(VLOOKUP($C171,Jan!$B:$Z,16,FALSE),0))</f>
        <v>0</v>
      </c>
      <c r="AU171">
        <f>IF($C171="","",IFERROR(VLOOKUP($C171,Jan!$B:$Z,17,FALSE),0))</f>
        <v>0</v>
      </c>
      <c r="AV171" s="11">
        <f t="shared" si="90"/>
        <v>0</v>
      </c>
      <c r="AW171">
        <f>IF($C171="","",IFERROR(VLOOKUP($C171,Jan!$B:$Z,19,FALSE),0))</f>
        <v>0</v>
      </c>
      <c r="AX171" s="11">
        <f t="shared" si="91"/>
        <v>0</v>
      </c>
      <c r="AY171">
        <f>IF($C171="","",IFERROR(VLOOKUP($C171,Jan!$B:$Z,20,FALSE),0))</f>
        <v>0</v>
      </c>
      <c r="AZ171" s="10">
        <f t="shared" si="92"/>
        <v>0</v>
      </c>
      <c r="BA171" s="6">
        <f>IF($C171="","",IFERROR(VLOOKUP($C171,Feb!$B:$Z,16,FALSE),0))</f>
        <v>1</v>
      </c>
      <c r="BB171">
        <f>IF($C171="","",IFERROR(VLOOKUP($C171,Feb!$B:$Z,17,FALSE),0))</f>
        <v>0</v>
      </c>
      <c r="BC171" s="11">
        <f t="shared" si="93"/>
        <v>1</v>
      </c>
      <c r="BD171">
        <f>IF($C171="","",IFERROR(VLOOKUP($C171,Feb!$B:$Z,19,FALSE),0))</f>
        <v>0</v>
      </c>
      <c r="BE171" s="11">
        <f t="shared" si="94"/>
        <v>1</v>
      </c>
      <c r="BF171">
        <f>IF($C171="","",IFERROR(VLOOKUP($C171,Feb!$B:$Z,20,FALSE),0))</f>
        <v>0</v>
      </c>
      <c r="BG171" s="10">
        <f t="shared" si="95"/>
        <v>1</v>
      </c>
      <c r="BH171" s="6">
        <f>IF($C171="","",IFERROR(VLOOKUP($C171,Mar!$B:$Z,16,FALSE),0))</f>
        <v>0</v>
      </c>
      <c r="BI171">
        <f>IF($C171="","",IFERROR(VLOOKUP($C171,Mar!$B:$Z,17,FALSE),0))</f>
        <v>0</v>
      </c>
      <c r="BJ171" s="11">
        <f t="shared" si="96"/>
        <v>0</v>
      </c>
      <c r="BK171">
        <f>IF($C171="","",IFERROR(VLOOKUP($C171,Mar!$B:$Z,19,FALSE),0))</f>
        <v>0</v>
      </c>
      <c r="BL171" s="11">
        <f t="shared" si="97"/>
        <v>0</v>
      </c>
      <c r="BM171">
        <f>IF($C171="","",IFERROR(VLOOKUP($C171,Mar!$B:$Z,20,FALSE),0))</f>
        <v>0</v>
      </c>
      <c r="BN171" s="10">
        <f t="shared" si="98"/>
        <v>0</v>
      </c>
      <c r="BO171" s="6">
        <f>IF($C171="","",IFERROR(VLOOKUP($C171,'Apr &amp; May'!$B:$Z,16,FALSE),0))</f>
        <v>0</v>
      </c>
      <c r="BP171">
        <f>IF($C171="","",IFERROR(VLOOKUP($C171,'Apr &amp; May'!$B:$Z,17,FALSE),0))</f>
        <v>0</v>
      </c>
      <c r="BQ171" s="11">
        <f t="shared" si="99"/>
        <v>0</v>
      </c>
      <c r="BR171">
        <f>IF($C171="","",IFERROR(VLOOKUP($C171,'Apr &amp; May'!$B:$Z,19,FALSE),0))</f>
        <v>0</v>
      </c>
      <c r="BS171" s="11">
        <f t="shared" si="100"/>
        <v>0</v>
      </c>
      <c r="BT171">
        <f>IF($C171="","",IFERROR(VLOOKUP($C171,'Apr &amp; May'!$B:$Z,20,FALSE),0))</f>
        <v>0</v>
      </c>
      <c r="BU171" s="10">
        <f t="shared" si="101"/>
        <v>0</v>
      </c>
      <c r="BV171" s="6">
        <f>IF($C171="","",IFERROR(VLOOKUP($C171,Jun!$B:$Z,16,FALSE),0))</f>
        <v>0</v>
      </c>
      <c r="BW171">
        <f>IF($C171="","",IFERROR(VLOOKUP($C171,Jun!$B:$Z,17,FALSE),0))</f>
        <v>0</v>
      </c>
      <c r="BX171" s="11">
        <f t="shared" si="102"/>
        <v>0</v>
      </c>
      <c r="BY171">
        <f>IF($C171="","",IFERROR(VLOOKUP($C171,Jun!$B:$Z,19,FALSE),0))</f>
        <v>0</v>
      </c>
      <c r="BZ171" s="11">
        <f t="shared" si="103"/>
        <v>0</v>
      </c>
      <c r="CA171">
        <f>IF($C171="","",IFERROR(VLOOKUP($C171,Jun!$B:$Z,20,FALSE),0))</f>
        <v>0</v>
      </c>
      <c r="CB171" s="10">
        <f t="shared" si="104"/>
        <v>0</v>
      </c>
    </row>
    <row r="172" spans="1:80" x14ac:dyDescent="0.3">
      <c r="A172">
        <v>168</v>
      </c>
      <c r="B172" t="str">
        <f>IF(Namelist!A169="","",UPPER(Namelist!A169))</f>
        <v>KIA CHENG LU</v>
      </c>
      <c r="C172" t="str">
        <f>IF(Namelist!B169="","",UPPER(Namelist!B169))</f>
        <v>NUSSTU\E0773165</v>
      </c>
      <c r="D172" s="6">
        <f t="shared" si="71"/>
        <v>0</v>
      </c>
      <c r="E172">
        <f t="shared" si="72"/>
        <v>0</v>
      </c>
      <c r="F172" s="11">
        <f t="shared" si="73"/>
        <v>0</v>
      </c>
      <c r="G172">
        <f t="shared" si="74"/>
        <v>0</v>
      </c>
      <c r="H172" s="11">
        <f t="shared" si="75"/>
        <v>0</v>
      </c>
      <c r="I172">
        <f t="shared" si="76"/>
        <v>1</v>
      </c>
      <c r="J172" s="10">
        <f t="shared" si="77"/>
        <v>1</v>
      </c>
      <c r="K172" s="6">
        <f>IF($C172="","",IFERROR(VLOOKUP($C172,Aug!$B:$Z,16,FALSE),0))</f>
        <v>0</v>
      </c>
      <c r="L172">
        <f>IF($C172="","",IFERROR(VLOOKUP($C172,Aug!$B:$Z,17,FALSE),0))</f>
        <v>0</v>
      </c>
      <c r="M172" s="11">
        <f t="shared" si="78"/>
        <v>0</v>
      </c>
      <c r="N172">
        <f>IF($C172="","",IFERROR(VLOOKUP($C172,Aug!$B:$Z,19,FALSE),0))</f>
        <v>0</v>
      </c>
      <c r="O172" s="11">
        <f t="shared" si="79"/>
        <v>0</v>
      </c>
      <c r="P172">
        <f>IF($C172="","",IFERROR(VLOOKUP($C172,Aug!$B:$Z,20,FALSE),0))</f>
        <v>0</v>
      </c>
      <c r="Q172" s="10">
        <f t="shared" si="80"/>
        <v>0</v>
      </c>
      <c r="R172" s="6">
        <f>IF($C172="","",IFERROR(VLOOKUP($C172,Sep!$B:$Z,16,FALSE),0))</f>
        <v>0</v>
      </c>
      <c r="S172">
        <f>IF($C172="","",IFERROR(VLOOKUP($C172,Sep!$B:$Z,17,FALSE),0))</f>
        <v>0</v>
      </c>
      <c r="T172" s="11">
        <f t="shared" si="81"/>
        <v>0</v>
      </c>
      <c r="U172">
        <f>IF($C172="","",IFERROR(VLOOKUP($C172,Sep!$B:$Z,19,FALSE),0))</f>
        <v>0</v>
      </c>
      <c r="V172" s="11">
        <f t="shared" si="82"/>
        <v>0</v>
      </c>
      <c r="W172">
        <f>IF($C172="","",IFERROR(VLOOKUP($C172,Sep!$B:$Z,20,FALSE),0))</f>
        <v>0</v>
      </c>
      <c r="X172" s="10">
        <f t="shared" si="83"/>
        <v>0</v>
      </c>
      <c r="Y172" s="6">
        <f>IF($C172="","",IFERROR(VLOOKUP($C172,'Oct &amp; Nov'!$B:$Z,16,FALSE),0))</f>
        <v>0</v>
      </c>
      <c r="Z172">
        <f>IF($C172="","",IFERROR(VLOOKUP($C172,'Oct &amp; Nov'!$B:$Z,17,FALSE),0))</f>
        <v>0</v>
      </c>
      <c r="AA172" s="11">
        <f t="shared" si="84"/>
        <v>0</v>
      </c>
      <c r="AB172">
        <f>IF($C172="","",IFERROR(VLOOKUP($C172,'Oct &amp; Nov'!$B:$Z,19,FALSE),0))</f>
        <v>0</v>
      </c>
      <c r="AC172" s="11">
        <f t="shared" si="85"/>
        <v>0</v>
      </c>
      <c r="AD172">
        <f>IF($C172="","",IFERROR(VLOOKUP($C172,'Oct &amp; Nov'!$B:$Z,20,FALSE),0))</f>
        <v>0</v>
      </c>
      <c r="AE172" s="10">
        <f t="shared" si="86"/>
        <v>0</v>
      </c>
      <c r="AJ172" s="11"/>
      <c r="AM172" s="6">
        <f>IF($C172="","",IFERROR(VLOOKUP($C172,Dec!$B:$Z,16,FALSE),0))</f>
        <v>0</v>
      </c>
      <c r="AN172">
        <f>IF($C172="","",IFERROR(VLOOKUP($C172,Dec!$B:$Z,17,FALSE),0))</f>
        <v>0</v>
      </c>
      <c r="AO172" s="11">
        <f t="shared" si="87"/>
        <v>0</v>
      </c>
      <c r="AP172">
        <f>IF($C172="","",IFERROR(VLOOKUP($C172,Dec!$B:$Z,19,FALSE),0))</f>
        <v>0</v>
      </c>
      <c r="AQ172" s="11">
        <f t="shared" si="88"/>
        <v>0</v>
      </c>
      <c r="AR172">
        <f>IF($C172="","",IFERROR(VLOOKUP($C172,Dec!$B:$Z,20,FALSE),0))</f>
        <v>0</v>
      </c>
      <c r="AS172" s="10">
        <f t="shared" si="89"/>
        <v>0</v>
      </c>
      <c r="AT172" s="6">
        <f>IF($C172="","",IFERROR(VLOOKUP($C172,Jan!$B:$Z,16,FALSE),0))</f>
        <v>0</v>
      </c>
      <c r="AU172">
        <f>IF($C172="","",IFERROR(VLOOKUP($C172,Jan!$B:$Z,17,FALSE),0))</f>
        <v>0</v>
      </c>
      <c r="AV172" s="11">
        <f t="shared" si="90"/>
        <v>0</v>
      </c>
      <c r="AW172">
        <f>IF($C172="","",IFERROR(VLOOKUP($C172,Jan!$B:$Z,19,FALSE),0))</f>
        <v>0</v>
      </c>
      <c r="AX172" s="11">
        <f t="shared" si="91"/>
        <v>0</v>
      </c>
      <c r="AY172">
        <f>IF($C172="","",IFERROR(VLOOKUP($C172,Jan!$B:$Z,20,FALSE),0))</f>
        <v>0</v>
      </c>
      <c r="AZ172" s="10">
        <f t="shared" si="92"/>
        <v>0</v>
      </c>
      <c r="BA172" s="6">
        <f>IF($C172="","",IFERROR(VLOOKUP($C172,Feb!$B:$Z,16,FALSE),0))</f>
        <v>0</v>
      </c>
      <c r="BB172">
        <f>IF($C172="","",IFERROR(VLOOKUP($C172,Feb!$B:$Z,17,FALSE),0))</f>
        <v>0</v>
      </c>
      <c r="BC172" s="11">
        <f t="shared" si="93"/>
        <v>0</v>
      </c>
      <c r="BD172">
        <f>IF($C172="","",IFERROR(VLOOKUP($C172,Feb!$B:$Z,19,FALSE),0))</f>
        <v>0</v>
      </c>
      <c r="BE172" s="11">
        <f t="shared" si="94"/>
        <v>0</v>
      </c>
      <c r="BF172">
        <f>IF($C172="","",IFERROR(VLOOKUP($C172,Feb!$B:$Z,20,FALSE),0))</f>
        <v>1</v>
      </c>
      <c r="BG172" s="10">
        <f t="shared" si="95"/>
        <v>1</v>
      </c>
      <c r="BH172" s="6">
        <f>IF($C172="","",IFERROR(VLOOKUP($C172,Mar!$B:$Z,16,FALSE),0))</f>
        <v>0</v>
      </c>
      <c r="BI172">
        <f>IF($C172="","",IFERROR(VLOOKUP($C172,Mar!$B:$Z,17,FALSE),0))</f>
        <v>0</v>
      </c>
      <c r="BJ172" s="11">
        <f t="shared" si="96"/>
        <v>0</v>
      </c>
      <c r="BK172">
        <f>IF($C172="","",IFERROR(VLOOKUP($C172,Mar!$B:$Z,19,FALSE),0))</f>
        <v>0</v>
      </c>
      <c r="BL172" s="11">
        <f t="shared" si="97"/>
        <v>0</v>
      </c>
      <c r="BM172">
        <f>IF($C172="","",IFERROR(VLOOKUP($C172,Mar!$B:$Z,20,FALSE),0))</f>
        <v>0</v>
      </c>
      <c r="BN172" s="10">
        <f t="shared" si="98"/>
        <v>0</v>
      </c>
      <c r="BO172" s="6">
        <f>IF($C172="","",IFERROR(VLOOKUP($C172,'Apr &amp; May'!$B:$Z,16,FALSE),0))</f>
        <v>0</v>
      </c>
      <c r="BP172">
        <f>IF($C172="","",IFERROR(VLOOKUP($C172,'Apr &amp; May'!$B:$Z,17,FALSE),0))</f>
        <v>0</v>
      </c>
      <c r="BQ172" s="11">
        <f t="shared" si="99"/>
        <v>0</v>
      </c>
      <c r="BR172">
        <f>IF($C172="","",IFERROR(VLOOKUP($C172,'Apr &amp; May'!$B:$Z,19,FALSE),0))</f>
        <v>0</v>
      </c>
      <c r="BS172" s="11">
        <f t="shared" si="100"/>
        <v>0</v>
      </c>
      <c r="BT172">
        <f>IF($C172="","",IFERROR(VLOOKUP($C172,'Apr &amp; May'!$B:$Z,20,FALSE),0))</f>
        <v>0</v>
      </c>
      <c r="BU172" s="10">
        <f t="shared" si="101"/>
        <v>0</v>
      </c>
      <c r="BV172" s="6">
        <f>IF($C172="","",IFERROR(VLOOKUP($C172,Jun!$B:$Z,16,FALSE),0))</f>
        <v>0</v>
      </c>
      <c r="BW172">
        <f>IF($C172="","",IFERROR(VLOOKUP($C172,Jun!$B:$Z,17,FALSE),0))</f>
        <v>0</v>
      </c>
      <c r="BX172" s="11">
        <f t="shared" si="102"/>
        <v>0</v>
      </c>
      <c r="BY172">
        <f>IF($C172="","",IFERROR(VLOOKUP($C172,Jun!$B:$Z,19,FALSE),0))</f>
        <v>0</v>
      </c>
      <c r="BZ172" s="11">
        <f t="shared" si="103"/>
        <v>0</v>
      </c>
      <c r="CA172">
        <f>IF($C172="","",IFERROR(VLOOKUP($C172,Jun!$B:$Z,20,FALSE),0))</f>
        <v>0</v>
      </c>
      <c r="CB172" s="10">
        <f t="shared" si="104"/>
        <v>0</v>
      </c>
    </row>
    <row r="173" spans="1:80" x14ac:dyDescent="0.3">
      <c r="A173">
        <v>169</v>
      </c>
      <c r="B173" t="str">
        <f>IF(Namelist!A170="","",UPPER(Namelist!A170))</f>
        <v>KIM YOO KYUNG</v>
      </c>
      <c r="C173" t="str">
        <f>IF(Namelist!B170="","",UPPER(Namelist!B170))</f>
        <v>NUSSTU\E0425616</v>
      </c>
      <c r="D173" s="6">
        <f t="shared" si="71"/>
        <v>0</v>
      </c>
      <c r="E173">
        <f t="shared" si="72"/>
        <v>1</v>
      </c>
      <c r="F173" s="11">
        <f t="shared" si="73"/>
        <v>1</v>
      </c>
      <c r="G173">
        <f t="shared" si="74"/>
        <v>0</v>
      </c>
      <c r="H173" s="11">
        <f t="shared" si="75"/>
        <v>1</v>
      </c>
      <c r="I173">
        <f t="shared" si="76"/>
        <v>0</v>
      </c>
      <c r="J173" s="10">
        <f t="shared" si="77"/>
        <v>1</v>
      </c>
      <c r="K173" s="6">
        <f>IF($C173="","",IFERROR(VLOOKUP($C173,Aug!$B:$Z,16,FALSE),0))</f>
        <v>0</v>
      </c>
      <c r="L173">
        <f>IF($C173="","",IFERROR(VLOOKUP($C173,Aug!$B:$Z,17,FALSE),0))</f>
        <v>1</v>
      </c>
      <c r="M173" s="11">
        <f t="shared" si="78"/>
        <v>1</v>
      </c>
      <c r="N173">
        <f>IF($C173="","",IFERROR(VLOOKUP($C173,Aug!$B:$Z,19,FALSE),0))</f>
        <v>0</v>
      </c>
      <c r="O173" s="11">
        <f t="shared" si="79"/>
        <v>1</v>
      </c>
      <c r="P173">
        <f>IF($C173="","",IFERROR(VLOOKUP($C173,Aug!$B:$Z,20,FALSE),0))</f>
        <v>0</v>
      </c>
      <c r="Q173" s="10">
        <f t="shared" si="80"/>
        <v>1</v>
      </c>
      <c r="R173" s="6">
        <f>IF($C173="","",IFERROR(VLOOKUP($C173,Sep!$B:$Z,16,FALSE),0))</f>
        <v>0</v>
      </c>
      <c r="S173">
        <f>IF($C173="","",IFERROR(VLOOKUP($C173,Sep!$B:$Z,17,FALSE),0))</f>
        <v>0</v>
      </c>
      <c r="T173" s="11">
        <f t="shared" si="81"/>
        <v>0</v>
      </c>
      <c r="U173">
        <f>IF($C173="","",IFERROR(VLOOKUP($C173,Sep!$B:$Z,19,FALSE),0))</f>
        <v>0</v>
      </c>
      <c r="V173" s="11">
        <f t="shared" si="82"/>
        <v>0</v>
      </c>
      <c r="W173">
        <f>IF($C173="","",IFERROR(VLOOKUP($C173,Sep!$B:$Z,20,FALSE),0))</f>
        <v>0</v>
      </c>
      <c r="X173" s="10">
        <f t="shared" si="83"/>
        <v>0</v>
      </c>
      <c r="Y173" s="6">
        <f>IF($C173="","",IFERROR(VLOOKUP($C173,'Oct &amp; Nov'!$B:$Z,16,FALSE),0))</f>
        <v>0</v>
      </c>
      <c r="Z173">
        <f>IF($C173="","",IFERROR(VLOOKUP($C173,'Oct &amp; Nov'!$B:$Z,17,FALSE),0))</f>
        <v>0</v>
      </c>
      <c r="AA173" s="11">
        <f t="shared" si="84"/>
        <v>0</v>
      </c>
      <c r="AB173">
        <f>IF($C173="","",IFERROR(VLOOKUP($C173,'Oct &amp; Nov'!$B:$Z,19,FALSE),0))</f>
        <v>0</v>
      </c>
      <c r="AC173" s="11">
        <f t="shared" si="85"/>
        <v>0</v>
      </c>
      <c r="AD173">
        <f>IF($C173="","",IFERROR(VLOOKUP($C173,'Oct &amp; Nov'!$B:$Z,20,FALSE),0))</f>
        <v>0</v>
      </c>
      <c r="AE173" s="10">
        <f t="shared" si="86"/>
        <v>0</v>
      </c>
      <c r="AJ173" s="11"/>
      <c r="AM173" s="6">
        <f>IF($C173="","",IFERROR(VLOOKUP($C173,Dec!$B:$Z,16,FALSE),0))</f>
        <v>0</v>
      </c>
      <c r="AN173">
        <f>IF($C173="","",IFERROR(VLOOKUP($C173,Dec!$B:$Z,17,FALSE),0))</f>
        <v>0</v>
      </c>
      <c r="AO173" s="11">
        <f t="shared" si="87"/>
        <v>0</v>
      </c>
      <c r="AP173">
        <f>IF($C173="","",IFERROR(VLOOKUP($C173,Dec!$B:$Z,19,FALSE),0))</f>
        <v>0</v>
      </c>
      <c r="AQ173" s="11">
        <f t="shared" si="88"/>
        <v>0</v>
      </c>
      <c r="AR173">
        <f>IF($C173="","",IFERROR(VLOOKUP($C173,Dec!$B:$Z,20,FALSE),0))</f>
        <v>0</v>
      </c>
      <c r="AS173" s="10">
        <f t="shared" si="89"/>
        <v>0</v>
      </c>
      <c r="AT173" s="6">
        <f>IF($C173="","",IFERROR(VLOOKUP($C173,Jan!$B:$Z,16,FALSE),0))</f>
        <v>0</v>
      </c>
      <c r="AU173">
        <f>IF($C173="","",IFERROR(VLOOKUP($C173,Jan!$B:$Z,17,FALSE),0))</f>
        <v>0</v>
      </c>
      <c r="AV173" s="11">
        <f t="shared" si="90"/>
        <v>0</v>
      </c>
      <c r="AW173">
        <f>IF($C173="","",IFERROR(VLOOKUP($C173,Jan!$B:$Z,19,FALSE),0))</f>
        <v>0</v>
      </c>
      <c r="AX173" s="11">
        <f t="shared" si="91"/>
        <v>0</v>
      </c>
      <c r="AY173">
        <f>IF($C173="","",IFERROR(VLOOKUP($C173,Jan!$B:$Z,20,FALSE),0))</f>
        <v>0</v>
      </c>
      <c r="AZ173" s="10">
        <f t="shared" si="92"/>
        <v>0</v>
      </c>
      <c r="BA173" s="6">
        <f>IF($C173="","",IFERROR(VLOOKUP($C173,Feb!$B:$Z,16,FALSE),0))</f>
        <v>0</v>
      </c>
      <c r="BB173">
        <f>IF($C173="","",IFERROR(VLOOKUP($C173,Feb!$B:$Z,17,FALSE),0))</f>
        <v>0</v>
      </c>
      <c r="BC173" s="11">
        <f t="shared" si="93"/>
        <v>0</v>
      </c>
      <c r="BD173">
        <f>IF($C173="","",IFERROR(VLOOKUP($C173,Feb!$B:$Z,19,FALSE),0))</f>
        <v>0</v>
      </c>
      <c r="BE173" s="11">
        <f t="shared" si="94"/>
        <v>0</v>
      </c>
      <c r="BF173">
        <f>IF($C173="","",IFERROR(VLOOKUP($C173,Feb!$B:$Z,20,FALSE),0))</f>
        <v>0</v>
      </c>
      <c r="BG173" s="10">
        <f t="shared" si="95"/>
        <v>0</v>
      </c>
      <c r="BH173" s="6">
        <f>IF($C173="","",IFERROR(VLOOKUP($C173,Mar!$B:$Z,16,FALSE),0))</f>
        <v>0</v>
      </c>
      <c r="BI173">
        <f>IF($C173="","",IFERROR(VLOOKUP($C173,Mar!$B:$Z,17,FALSE),0))</f>
        <v>0</v>
      </c>
      <c r="BJ173" s="11">
        <f t="shared" si="96"/>
        <v>0</v>
      </c>
      <c r="BK173">
        <f>IF($C173="","",IFERROR(VLOOKUP($C173,Mar!$B:$Z,19,FALSE),0))</f>
        <v>0</v>
      </c>
      <c r="BL173" s="11">
        <f t="shared" si="97"/>
        <v>0</v>
      </c>
      <c r="BM173">
        <f>IF($C173="","",IFERROR(VLOOKUP($C173,Mar!$B:$Z,20,FALSE),0))</f>
        <v>0</v>
      </c>
      <c r="BN173" s="10">
        <f t="shared" si="98"/>
        <v>0</v>
      </c>
      <c r="BO173" s="6">
        <f>IF($C173="","",IFERROR(VLOOKUP($C173,'Apr &amp; May'!$B:$Z,16,FALSE),0))</f>
        <v>0</v>
      </c>
      <c r="BP173">
        <f>IF($C173="","",IFERROR(VLOOKUP($C173,'Apr &amp; May'!$B:$Z,17,FALSE),0))</f>
        <v>0</v>
      </c>
      <c r="BQ173" s="11">
        <f t="shared" si="99"/>
        <v>0</v>
      </c>
      <c r="BR173">
        <f>IF($C173="","",IFERROR(VLOOKUP($C173,'Apr &amp; May'!$B:$Z,19,FALSE),0))</f>
        <v>0</v>
      </c>
      <c r="BS173" s="11">
        <f t="shared" si="100"/>
        <v>0</v>
      </c>
      <c r="BT173">
        <f>IF($C173="","",IFERROR(VLOOKUP($C173,'Apr &amp; May'!$B:$Z,20,FALSE),0))</f>
        <v>0</v>
      </c>
      <c r="BU173" s="10">
        <f t="shared" si="101"/>
        <v>0</v>
      </c>
      <c r="BV173" s="6">
        <f>IF($C173="","",IFERROR(VLOOKUP($C173,Jun!$B:$Z,16,FALSE),0))</f>
        <v>0</v>
      </c>
      <c r="BW173">
        <f>IF($C173="","",IFERROR(VLOOKUP($C173,Jun!$B:$Z,17,FALSE),0))</f>
        <v>0</v>
      </c>
      <c r="BX173" s="11">
        <f t="shared" si="102"/>
        <v>0</v>
      </c>
      <c r="BY173">
        <f>IF($C173="","",IFERROR(VLOOKUP($C173,Jun!$B:$Z,19,FALSE),0))</f>
        <v>0</v>
      </c>
      <c r="BZ173" s="11">
        <f t="shared" si="103"/>
        <v>0</v>
      </c>
      <c r="CA173">
        <f>IF($C173="","",IFERROR(VLOOKUP($C173,Jun!$B:$Z,20,FALSE),0))</f>
        <v>0</v>
      </c>
      <c r="CB173" s="10">
        <f t="shared" si="104"/>
        <v>0</v>
      </c>
    </row>
    <row r="174" spans="1:80" x14ac:dyDescent="0.3">
      <c r="A174">
        <v>170</v>
      </c>
      <c r="B174" t="str">
        <f>IF(Namelist!A171="","",UPPER(Namelist!A171))</f>
        <v>KOK BIN LOK</v>
      </c>
      <c r="C174" t="str">
        <f>IF(Namelist!B171="","",UPPER(Namelist!B171))</f>
        <v>NUSSTU\E0969311</v>
      </c>
      <c r="D174" s="6">
        <f t="shared" si="71"/>
        <v>0</v>
      </c>
      <c r="E174">
        <f t="shared" si="72"/>
        <v>1</v>
      </c>
      <c r="F174" s="11">
        <f t="shared" si="73"/>
        <v>1</v>
      </c>
      <c r="G174">
        <f t="shared" si="74"/>
        <v>0</v>
      </c>
      <c r="H174" s="11">
        <f t="shared" si="75"/>
        <v>1</v>
      </c>
      <c r="I174">
        <f t="shared" si="76"/>
        <v>2</v>
      </c>
      <c r="J174" s="10">
        <f t="shared" si="77"/>
        <v>3</v>
      </c>
      <c r="K174" s="6">
        <f>IF($C174="","",IFERROR(VLOOKUP($C174,Aug!$B:$Z,16,FALSE),0))</f>
        <v>0</v>
      </c>
      <c r="L174">
        <f>IF($C174="","",IFERROR(VLOOKUP($C174,Aug!$B:$Z,17,FALSE),0))</f>
        <v>0</v>
      </c>
      <c r="M174" s="11">
        <f t="shared" si="78"/>
        <v>0</v>
      </c>
      <c r="N174">
        <f>IF($C174="","",IFERROR(VLOOKUP($C174,Aug!$B:$Z,19,FALSE),0))</f>
        <v>0</v>
      </c>
      <c r="O174" s="11">
        <f t="shared" si="79"/>
        <v>0</v>
      </c>
      <c r="P174">
        <f>IF($C174="","",IFERROR(VLOOKUP($C174,Aug!$B:$Z,20,FALSE),0))</f>
        <v>0</v>
      </c>
      <c r="Q174" s="10">
        <f t="shared" si="80"/>
        <v>0</v>
      </c>
      <c r="R174" s="6">
        <f>IF($C174="","",IFERROR(VLOOKUP($C174,Sep!$B:$Z,16,FALSE),0))</f>
        <v>0</v>
      </c>
      <c r="S174">
        <f>IF($C174="","",IFERROR(VLOOKUP($C174,Sep!$B:$Z,17,FALSE),0))</f>
        <v>1</v>
      </c>
      <c r="T174" s="11">
        <f t="shared" si="81"/>
        <v>1</v>
      </c>
      <c r="U174">
        <f>IF($C174="","",IFERROR(VLOOKUP($C174,Sep!$B:$Z,19,FALSE),0))</f>
        <v>0</v>
      </c>
      <c r="V174" s="11">
        <f t="shared" si="82"/>
        <v>1</v>
      </c>
      <c r="W174">
        <f>IF($C174="","",IFERROR(VLOOKUP($C174,Sep!$B:$Z,20,FALSE),0))</f>
        <v>2</v>
      </c>
      <c r="X174" s="10">
        <f t="shared" si="83"/>
        <v>3</v>
      </c>
      <c r="Y174" s="6">
        <f>IF($C174="","",IFERROR(VLOOKUP($C174,'Oct &amp; Nov'!$B:$Z,16,FALSE),0))</f>
        <v>0</v>
      </c>
      <c r="Z174">
        <f>IF($C174="","",IFERROR(VLOOKUP($C174,'Oct &amp; Nov'!$B:$Z,17,FALSE),0))</f>
        <v>0</v>
      </c>
      <c r="AA174" s="11">
        <f t="shared" si="84"/>
        <v>0</v>
      </c>
      <c r="AB174">
        <f>IF($C174="","",IFERROR(VLOOKUP($C174,'Oct &amp; Nov'!$B:$Z,19,FALSE),0))</f>
        <v>0</v>
      </c>
      <c r="AC174" s="11">
        <f t="shared" si="85"/>
        <v>0</v>
      </c>
      <c r="AD174">
        <f>IF($C174="","",IFERROR(VLOOKUP($C174,'Oct &amp; Nov'!$B:$Z,20,FALSE),0))</f>
        <v>0</v>
      </c>
      <c r="AE174" s="10">
        <f t="shared" si="86"/>
        <v>0</v>
      </c>
      <c r="AJ174" s="11"/>
      <c r="AM174" s="6">
        <f>IF($C174="","",IFERROR(VLOOKUP($C174,Dec!$B:$Z,16,FALSE),0))</f>
        <v>0</v>
      </c>
      <c r="AN174">
        <f>IF($C174="","",IFERROR(VLOOKUP($C174,Dec!$B:$Z,17,FALSE),0))</f>
        <v>0</v>
      </c>
      <c r="AO174" s="11">
        <f t="shared" si="87"/>
        <v>0</v>
      </c>
      <c r="AP174">
        <f>IF($C174="","",IFERROR(VLOOKUP($C174,Dec!$B:$Z,19,FALSE),0))</f>
        <v>0</v>
      </c>
      <c r="AQ174" s="11">
        <f t="shared" si="88"/>
        <v>0</v>
      </c>
      <c r="AR174">
        <f>IF($C174="","",IFERROR(VLOOKUP($C174,Dec!$B:$Z,20,FALSE),0))</f>
        <v>0</v>
      </c>
      <c r="AS174" s="10">
        <f t="shared" si="89"/>
        <v>0</v>
      </c>
      <c r="AT174" s="6">
        <f>IF($C174="","",IFERROR(VLOOKUP($C174,Jan!$B:$Z,16,FALSE),0))</f>
        <v>0</v>
      </c>
      <c r="AU174">
        <f>IF($C174="","",IFERROR(VLOOKUP($C174,Jan!$B:$Z,17,FALSE),0))</f>
        <v>0</v>
      </c>
      <c r="AV174" s="11">
        <f t="shared" si="90"/>
        <v>0</v>
      </c>
      <c r="AW174">
        <f>IF($C174="","",IFERROR(VLOOKUP($C174,Jan!$B:$Z,19,FALSE),0))</f>
        <v>0</v>
      </c>
      <c r="AX174" s="11">
        <f t="shared" si="91"/>
        <v>0</v>
      </c>
      <c r="AY174">
        <f>IF($C174="","",IFERROR(VLOOKUP($C174,Jan!$B:$Z,20,FALSE),0))</f>
        <v>0</v>
      </c>
      <c r="AZ174" s="10">
        <f t="shared" si="92"/>
        <v>0</v>
      </c>
      <c r="BA174" s="6">
        <f>IF($C174="","",IFERROR(VLOOKUP($C174,Feb!$B:$Z,16,FALSE),0))</f>
        <v>0</v>
      </c>
      <c r="BB174">
        <f>IF($C174="","",IFERROR(VLOOKUP($C174,Feb!$B:$Z,17,FALSE),0))</f>
        <v>0</v>
      </c>
      <c r="BC174" s="11">
        <f t="shared" si="93"/>
        <v>0</v>
      </c>
      <c r="BD174">
        <f>IF($C174="","",IFERROR(VLOOKUP($C174,Feb!$B:$Z,19,FALSE),0))</f>
        <v>0</v>
      </c>
      <c r="BE174" s="11">
        <f t="shared" si="94"/>
        <v>0</v>
      </c>
      <c r="BF174">
        <f>IF($C174="","",IFERROR(VLOOKUP($C174,Feb!$B:$Z,20,FALSE),0))</f>
        <v>0</v>
      </c>
      <c r="BG174" s="10">
        <f t="shared" si="95"/>
        <v>0</v>
      </c>
      <c r="BH174" s="6">
        <f>IF($C174="","",IFERROR(VLOOKUP($C174,Mar!$B:$Z,16,FALSE),0))</f>
        <v>0</v>
      </c>
      <c r="BI174">
        <f>IF($C174="","",IFERROR(VLOOKUP($C174,Mar!$B:$Z,17,FALSE),0))</f>
        <v>0</v>
      </c>
      <c r="BJ174" s="11">
        <f t="shared" si="96"/>
        <v>0</v>
      </c>
      <c r="BK174">
        <f>IF($C174="","",IFERROR(VLOOKUP($C174,Mar!$B:$Z,19,FALSE),0))</f>
        <v>0</v>
      </c>
      <c r="BL174" s="11">
        <f t="shared" si="97"/>
        <v>0</v>
      </c>
      <c r="BM174">
        <f>IF($C174="","",IFERROR(VLOOKUP($C174,Mar!$B:$Z,20,FALSE),0))</f>
        <v>0</v>
      </c>
      <c r="BN174" s="10">
        <f t="shared" si="98"/>
        <v>0</v>
      </c>
      <c r="BO174" s="6">
        <f>IF($C174="","",IFERROR(VLOOKUP($C174,'Apr &amp; May'!$B:$Z,16,FALSE),0))</f>
        <v>0</v>
      </c>
      <c r="BP174">
        <f>IF($C174="","",IFERROR(VLOOKUP($C174,'Apr &amp; May'!$B:$Z,17,FALSE),0))</f>
        <v>0</v>
      </c>
      <c r="BQ174" s="11">
        <f t="shared" si="99"/>
        <v>0</v>
      </c>
      <c r="BR174">
        <f>IF($C174="","",IFERROR(VLOOKUP($C174,'Apr &amp; May'!$B:$Z,19,FALSE),0))</f>
        <v>0</v>
      </c>
      <c r="BS174" s="11">
        <f t="shared" si="100"/>
        <v>0</v>
      </c>
      <c r="BT174">
        <f>IF($C174="","",IFERROR(VLOOKUP($C174,'Apr &amp; May'!$B:$Z,20,FALSE),0))</f>
        <v>0</v>
      </c>
      <c r="BU174" s="10">
        <f t="shared" si="101"/>
        <v>0</v>
      </c>
      <c r="BV174" s="6">
        <f>IF($C174="","",IFERROR(VLOOKUP($C174,Jun!$B:$Z,16,FALSE),0))</f>
        <v>0</v>
      </c>
      <c r="BW174">
        <f>IF($C174="","",IFERROR(VLOOKUP($C174,Jun!$B:$Z,17,FALSE),0))</f>
        <v>0</v>
      </c>
      <c r="BX174" s="11">
        <f t="shared" si="102"/>
        <v>0</v>
      </c>
      <c r="BY174">
        <f>IF($C174="","",IFERROR(VLOOKUP($C174,Jun!$B:$Z,19,FALSE),0))</f>
        <v>0</v>
      </c>
      <c r="BZ174" s="11">
        <f t="shared" si="103"/>
        <v>0</v>
      </c>
      <c r="CA174">
        <f>IF($C174="","",IFERROR(VLOOKUP($C174,Jun!$B:$Z,20,FALSE),0))</f>
        <v>0</v>
      </c>
      <c r="CB174" s="10">
        <f t="shared" si="104"/>
        <v>0</v>
      </c>
    </row>
    <row r="175" spans="1:80" x14ac:dyDescent="0.3">
      <c r="A175">
        <v>171</v>
      </c>
      <c r="B175" t="str">
        <f>IF(Namelist!A172="","",UPPER(Namelist!A172))</f>
        <v>KURT LEE</v>
      </c>
      <c r="C175" t="str">
        <f>IF(Namelist!B172="","",UPPER(Namelist!B172))</f>
        <v>NUSSTU\E0969264</v>
      </c>
      <c r="D175" s="6">
        <f t="shared" si="71"/>
        <v>1</v>
      </c>
      <c r="E175">
        <f t="shared" si="72"/>
        <v>0</v>
      </c>
      <c r="F175" s="11">
        <f t="shared" si="73"/>
        <v>1</v>
      </c>
      <c r="G175">
        <f t="shared" si="74"/>
        <v>0</v>
      </c>
      <c r="H175" s="11">
        <f t="shared" si="75"/>
        <v>1</v>
      </c>
      <c r="I175">
        <f t="shared" si="76"/>
        <v>1</v>
      </c>
      <c r="J175" s="10">
        <f t="shared" si="77"/>
        <v>2</v>
      </c>
      <c r="K175" s="6">
        <f>IF($C175="","",IFERROR(VLOOKUP($C175,Aug!$B:$Z,16,FALSE),0))</f>
        <v>1</v>
      </c>
      <c r="L175">
        <f>IF($C175="","",IFERROR(VLOOKUP($C175,Aug!$B:$Z,17,FALSE),0))</f>
        <v>0</v>
      </c>
      <c r="M175" s="11">
        <f t="shared" si="78"/>
        <v>1</v>
      </c>
      <c r="N175">
        <f>IF($C175="","",IFERROR(VLOOKUP($C175,Aug!$B:$Z,19,FALSE),0))</f>
        <v>0</v>
      </c>
      <c r="O175" s="11">
        <f t="shared" si="79"/>
        <v>1</v>
      </c>
      <c r="P175">
        <f>IF($C175="","",IFERROR(VLOOKUP($C175,Aug!$B:$Z,20,FALSE),0))</f>
        <v>1</v>
      </c>
      <c r="Q175" s="10">
        <f t="shared" si="80"/>
        <v>2</v>
      </c>
      <c r="R175" s="6">
        <f>IF($C175="","",IFERROR(VLOOKUP($C175,Sep!$B:$Z,16,FALSE),0))</f>
        <v>0</v>
      </c>
      <c r="S175">
        <f>IF($C175="","",IFERROR(VLOOKUP($C175,Sep!$B:$Z,17,FALSE),0))</f>
        <v>0</v>
      </c>
      <c r="T175" s="11">
        <f t="shared" si="81"/>
        <v>0</v>
      </c>
      <c r="U175">
        <f>IF($C175="","",IFERROR(VLOOKUP($C175,Sep!$B:$Z,19,FALSE),0))</f>
        <v>0</v>
      </c>
      <c r="V175" s="11">
        <f t="shared" si="82"/>
        <v>0</v>
      </c>
      <c r="W175">
        <f>IF($C175="","",IFERROR(VLOOKUP($C175,Sep!$B:$Z,20,FALSE),0))</f>
        <v>0</v>
      </c>
      <c r="X175" s="10">
        <f t="shared" si="83"/>
        <v>0</v>
      </c>
      <c r="Y175" s="6">
        <f>IF($C175="","",IFERROR(VLOOKUP($C175,'Oct &amp; Nov'!$B:$Z,16,FALSE),0))</f>
        <v>0</v>
      </c>
      <c r="Z175">
        <f>IF($C175="","",IFERROR(VLOOKUP($C175,'Oct &amp; Nov'!$B:$Z,17,FALSE),0))</f>
        <v>0</v>
      </c>
      <c r="AA175" s="11">
        <f t="shared" si="84"/>
        <v>0</v>
      </c>
      <c r="AB175">
        <f>IF($C175="","",IFERROR(VLOOKUP($C175,'Oct &amp; Nov'!$B:$Z,19,FALSE),0))</f>
        <v>0</v>
      </c>
      <c r="AC175" s="11">
        <f t="shared" si="85"/>
        <v>0</v>
      </c>
      <c r="AD175">
        <f>IF($C175="","",IFERROR(VLOOKUP($C175,'Oct &amp; Nov'!$B:$Z,20,FALSE),0))</f>
        <v>0</v>
      </c>
      <c r="AE175" s="10">
        <f t="shared" si="86"/>
        <v>0</v>
      </c>
      <c r="AJ175" s="11"/>
      <c r="AM175" s="6">
        <f>IF($C175="","",IFERROR(VLOOKUP($C175,Dec!$B:$Z,16,FALSE),0))</f>
        <v>0</v>
      </c>
      <c r="AN175">
        <f>IF($C175="","",IFERROR(VLOOKUP($C175,Dec!$B:$Z,17,FALSE),0))</f>
        <v>0</v>
      </c>
      <c r="AO175" s="11">
        <f t="shared" si="87"/>
        <v>0</v>
      </c>
      <c r="AP175">
        <f>IF($C175="","",IFERROR(VLOOKUP($C175,Dec!$B:$Z,19,FALSE),0))</f>
        <v>0</v>
      </c>
      <c r="AQ175" s="11">
        <f t="shared" si="88"/>
        <v>0</v>
      </c>
      <c r="AR175">
        <f>IF($C175="","",IFERROR(VLOOKUP($C175,Dec!$B:$Z,20,FALSE),0))</f>
        <v>0</v>
      </c>
      <c r="AS175" s="10">
        <f t="shared" si="89"/>
        <v>0</v>
      </c>
      <c r="AT175" s="6">
        <f>IF($C175="","",IFERROR(VLOOKUP($C175,Jan!$B:$Z,16,FALSE),0))</f>
        <v>0</v>
      </c>
      <c r="AU175">
        <f>IF($C175="","",IFERROR(VLOOKUP($C175,Jan!$B:$Z,17,FALSE),0))</f>
        <v>0</v>
      </c>
      <c r="AV175" s="11">
        <f t="shared" si="90"/>
        <v>0</v>
      </c>
      <c r="AW175">
        <f>IF($C175="","",IFERROR(VLOOKUP($C175,Jan!$B:$Z,19,FALSE),0))</f>
        <v>0</v>
      </c>
      <c r="AX175" s="11">
        <f t="shared" si="91"/>
        <v>0</v>
      </c>
      <c r="AY175">
        <f>IF($C175="","",IFERROR(VLOOKUP($C175,Jan!$B:$Z,20,FALSE),0))</f>
        <v>0</v>
      </c>
      <c r="AZ175" s="10">
        <f t="shared" si="92"/>
        <v>0</v>
      </c>
      <c r="BA175" s="6">
        <f>IF($C175="","",IFERROR(VLOOKUP($C175,Feb!$B:$Z,16,FALSE),0))</f>
        <v>0</v>
      </c>
      <c r="BB175">
        <f>IF($C175="","",IFERROR(VLOOKUP($C175,Feb!$B:$Z,17,FALSE),0))</f>
        <v>0</v>
      </c>
      <c r="BC175" s="11">
        <f t="shared" si="93"/>
        <v>0</v>
      </c>
      <c r="BD175">
        <f>IF($C175="","",IFERROR(VLOOKUP($C175,Feb!$B:$Z,19,FALSE),0))</f>
        <v>0</v>
      </c>
      <c r="BE175" s="11">
        <f t="shared" si="94"/>
        <v>0</v>
      </c>
      <c r="BF175">
        <f>IF($C175="","",IFERROR(VLOOKUP($C175,Feb!$B:$Z,20,FALSE),0))</f>
        <v>0</v>
      </c>
      <c r="BG175" s="10">
        <f t="shared" si="95"/>
        <v>0</v>
      </c>
      <c r="BH175" s="6">
        <f>IF($C175="","",IFERROR(VLOOKUP($C175,Mar!$B:$Z,16,FALSE),0))</f>
        <v>0</v>
      </c>
      <c r="BI175">
        <f>IF($C175="","",IFERROR(VLOOKUP($C175,Mar!$B:$Z,17,FALSE),0))</f>
        <v>0</v>
      </c>
      <c r="BJ175" s="11">
        <f t="shared" si="96"/>
        <v>0</v>
      </c>
      <c r="BK175">
        <f>IF($C175="","",IFERROR(VLOOKUP($C175,Mar!$B:$Z,19,FALSE),0))</f>
        <v>0</v>
      </c>
      <c r="BL175" s="11">
        <f t="shared" si="97"/>
        <v>0</v>
      </c>
      <c r="BM175">
        <f>IF($C175="","",IFERROR(VLOOKUP($C175,Mar!$B:$Z,20,FALSE),0))</f>
        <v>0</v>
      </c>
      <c r="BN175" s="10">
        <f t="shared" si="98"/>
        <v>0</v>
      </c>
      <c r="BO175" s="6">
        <f>IF($C175="","",IFERROR(VLOOKUP($C175,'Apr &amp; May'!$B:$Z,16,FALSE),0))</f>
        <v>0</v>
      </c>
      <c r="BP175">
        <f>IF($C175="","",IFERROR(VLOOKUP($C175,'Apr &amp; May'!$B:$Z,17,FALSE),0))</f>
        <v>0</v>
      </c>
      <c r="BQ175" s="11">
        <f t="shared" si="99"/>
        <v>0</v>
      </c>
      <c r="BR175">
        <f>IF($C175="","",IFERROR(VLOOKUP($C175,'Apr &amp; May'!$B:$Z,19,FALSE),0))</f>
        <v>0</v>
      </c>
      <c r="BS175" s="11">
        <f t="shared" si="100"/>
        <v>0</v>
      </c>
      <c r="BT175">
        <f>IF($C175="","",IFERROR(VLOOKUP($C175,'Apr &amp; May'!$B:$Z,20,FALSE),0))</f>
        <v>0</v>
      </c>
      <c r="BU175" s="10">
        <f t="shared" si="101"/>
        <v>0</v>
      </c>
      <c r="BV175" s="6">
        <f>IF($C175="","",IFERROR(VLOOKUP($C175,Jun!$B:$Z,16,FALSE),0))</f>
        <v>0</v>
      </c>
      <c r="BW175">
        <f>IF($C175="","",IFERROR(VLOOKUP($C175,Jun!$B:$Z,17,FALSE),0))</f>
        <v>0</v>
      </c>
      <c r="BX175" s="11">
        <f t="shared" si="102"/>
        <v>0</v>
      </c>
      <c r="BY175">
        <f>IF($C175="","",IFERROR(VLOOKUP($C175,Jun!$B:$Z,19,FALSE),0))</f>
        <v>0</v>
      </c>
      <c r="BZ175" s="11">
        <f t="shared" si="103"/>
        <v>0</v>
      </c>
      <c r="CA175">
        <f>IF($C175="","",IFERROR(VLOOKUP($C175,Jun!$B:$Z,20,FALSE),0))</f>
        <v>0</v>
      </c>
      <c r="CB175" s="10">
        <f t="shared" si="104"/>
        <v>0</v>
      </c>
    </row>
    <row r="176" spans="1:80" x14ac:dyDescent="0.3">
      <c r="A176">
        <v>172</v>
      </c>
      <c r="B176" t="str">
        <f>IF(Namelist!A173="","",UPPER(Namelist!A173))</f>
        <v>LAKSHAYA KOTTAIMUTHU</v>
      </c>
      <c r="C176" t="str">
        <f>IF(Namelist!B173="","",UPPER(Namelist!B173))</f>
        <v>NUSSTU\E0559826</v>
      </c>
      <c r="D176" s="6">
        <f t="shared" si="71"/>
        <v>0</v>
      </c>
      <c r="E176">
        <f t="shared" si="72"/>
        <v>0</v>
      </c>
      <c r="F176" s="11">
        <f t="shared" si="73"/>
        <v>0</v>
      </c>
      <c r="G176">
        <f t="shared" si="74"/>
        <v>0</v>
      </c>
      <c r="H176" s="11">
        <f t="shared" si="75"/>
        <v>0</v>
      </c>
      <c r="I176">
        <f t="shared" si="76"/>
        <v>0</v>
      </c>
      <c r="J176" s="10">
        <f t="shared" si="77"/>
        <v>0</v>
      </c>
      <c r="K176" s="6">
        <f>IF($C176="","",IFERROR(VLOOKUP($C176,Aug!$B:$Z,16,FALSE),0))</f>
        <v>0</v>
      </c>
      <c r="L176">
        <f>IF($C176="","",IFERROR(VLOOKUP($C176,Aug!$B:$Z,17,FALSE),0))</f>
        <v>0</v>
      </c>
      <c r="M176" s="11">
        <f t="shared" si="78"/>
        <v>0</v>
      </c>
      <c r="N176">
        <f>IF($C176="","",IFERROR(VLOOKUP($C176,Aug!$B:$Z,19,FALSE),0))</f>
        <v>0</v>
      </c>
      <c r="O176" s="11">
        <f t="shared" si="79"/>
        <v>0</v>
      </c>
      <c r="P176">
        <f>IF($C176="","",IFERROR(VLOOKUP($C176,Aug!$B:$Z,20,FALSE),0))</f>
        <v>0</v>
      </c>
      <c r="Q176" s="10">
        <f t="shared" si="80"/>
        <v>0</v>
      </c>
      <c r="R176" s="6">
        <f>IF($C176="","",IFERROR(VLOOKUP($C176,Sep!$B:$Z,16,FALSE),0))</f>
        <v>0</v>
      </c>
      <c r="S176">
        <f>IF($C176="","",IFERROR(VLOOKUP($C176,Sep!$B:$Z,17,FALSE),0))</f>
        <v>0</v>
      </c>
      <c r="T176" s="11">
        <f t="shared" si="81"/>
        <v>0</v>
      </c>
      <c r="U176">
        <f>IF($C176="","",IFERROR(VLOOKUP($C176,Sep!$B:$Z,19,FALSE),0))</f>
        <v>0</v>
      </c>
      <c r="V176" s="11">
        <f t="shared" si="82"/>
        <v>0</v>
      </c>
      <c r="W176">
        <f>IF($C176="","",IFERROR(VLOOKUP($C176,Sep!$B:$Z,20,FALSE),0))</f>
        <v>0</v>
      </c>
      <c r="X176" s="10">
        <f t="shared" si="83"/>
        <v>0</v>
      </c>
      <c r="Y176" s="6">
        <f>IF($C176="","",IFERROR(VLOOKUP($C176,'Oct &amp; Nov'!$B:$Z,16,FALSE),0))</f>
        <v>0</v>
      </c>
      <c r="Z176">
        <f>IF($C176="","",IFERROR(VLOOKUP($C176,'Oct &amp; Nov'!$B:$Z,17,FALSE),0))</f>
        <v>0</v>
      </c>
      <c r="AA176" s="11">
        <f t="shared" si="84"/>
        <v>0</v>
      </c>
      <c r="AB176">
        <f>IF($C176="","",IFERROR(VLOOKUP($C176,'Oct &amp; Nov'!$B:$Z,19,FALSE),0))</f>
        <v>0</v>
      </c>
      <c r="AC176" s="11">
        <f t="shared" si="85"/>
        <v>0</v>
      </c>
      <c r="AD176">
        <f>IF($C176="","",IFERROR(VLOOKUP($C176,'Oct &amp; Nov'!$B:$Z,20,FALSE),0))</f>
        <v>0</v>
      </c>
      <c r="AE176" s="10">
        <f t="shared" si="86"/>
        <v>0</v>
      </c>
      <c r="AJ176" s="11"/>
      <c r="AM176" s="6">
        <f>IF($C176="","",IFERROR(VLOOKUP($C176,Dec!$B:$Z,16,FALSE),0))</f>
        <v>0</v>
      </c>
      <c r="AN176">
        <f>IF($C176="","",IFERROR(VLOOKUP($C176,Dec!$B:$Z,17,FALSE),0))</f>
        <v>0</v>
      </c>
      <c r="AO176" s="11">
        <f t="shared" si="87"/>
        <v>0</v>
      </c>
      <c r="AP176">
        <f>IF($C176="","",IFERROR(VLOOKUP($C176,Dec!$B:$Z,19,FALSE),0))</f>
        <v>0</v>
      </c>
      <c r="AQ176" s="11">
        <f t="shared" si="88"/>
        <v>0</v>
      </c>
      <c r="AR176">
        <f>IF($C176="","",IFERROR(VLOOKUP($C176,Dec!$B:$Z,20,FALSE),0))</f>
        <v>0</v>
      </c>
      <c r="AS176" s="10">
        <f t="shared" si="89"/>
        <v>0</v>
      </c>
      <c r="AT176" s="6">
        <f>IF($C176="","",IFERROR(VLOOKUP($C176,Jan!$B:$Z,16,FALSE),0))</f>
        <v>0</v>
      </c>
      <c r="AU176">
        <f>IF($C176="","",IFERROR(VLOOKUP($C176,Jan!$B:$Z,17,FALSE),0))</f>
        <v>0</v>
      </c>
      <c r="AV176" s="11">
        <f t="shared" si="90"/>
        <v>0</v>
      </c>
      <c r="AW176">
        <f>IF($C176="","",IFERROR(VLOOKUP($C176,Jan!$B:$Z,19,FALSE),0))</f>
        <v>0</v>
      </c>
      <c r="AX176" s="11">
        <f t="shared" si="91"/>
        <v>0</v>
      </c>
      <c r="AY176">
        <f>IF($C176="","",IFERROR(VLOOKUP($C176,Jan!$B:$Z,20,FALSE),0))</f>
        <v>0</v>
      </c>
      <c r="AZ176" s="10">
        <f t="shared" si="92"/>
        <v>0</v>
      </c>
      <c r="BA176" s="6">
        <f>IF($C176="","",IFERROR(VLOOKUP($C176,Feb!$B:$Z,16,FALSE),0))</f>
        <v>0</v>
      </c>
      <c r="BB176">
        <f>IF($C176="","",IFERROR(VLOOKUP($C176,Feb!$B:$Z,17,FALSE),0))</f>
        <v>0</v>
      </c>
      <c r="BC176" s="11">
        <f t="shared" si="93"/>
        <v>0</v>
      </c>
      <c r="BD176">
        <f>IF($C176="","",IFERROR(VLOOKUP($C176,Feb!$B:$Z,19,FALSE),0))</f>
        <v>0</v>
      </c>
      <c r="BE176" s="11">
        <f t="shared" si="94"/>
        <v>0</v>
      </c>
      <c r="BF176">
        <f>IF($C176="","",IFERROR(VLOOKUP($C176,Feb!$B:$Z,20,FALSE),0))</f>
        <v>0</v>
      </c>
      <c r="BG176" s="10">
        <f t="shared" si="95"/>
        <v>0</v>
      </c>
      <c r="BH176" s="6">
        <f>IF($C176="","",IFERROR(VLOOKUP($C176,Mar!$B:$Z,16,FALSE),0))</f>
        <v>0</v>
      </c>
      <c r="BI176">
        <f>IF($C176="","",IFERROR(VLOOKUP($C176,Mar!$B:$Z,17,FALSE),0))</f>
        <v>0</v>
      </c>
      <c r="BJ176" s="11">
        <f t="shared" si="96"/>
        <v>0</v>
      </c>
      <c r="BK176">
        <f>IF($C176="","",IFERROR(VLOOKUP($C176,Mar!$B:$Z,19,FALSE),0))</f>
        <v>0</v>
      </c>
      <c r="BL176" s="11">
        <f t="shared" si="97"/>
        <v>0</v>
      </c>
      <c r="BM176">
        <f>IF($C176="","",IFERROR(VLOOKUP($C176,Mar!$B:$Z,20,FALSE),0))</f>
        <v>0</v>
      </c>
      <c r="BN176" s="10">
        <f t="shared" si="98"/>
        <v>0</v>
      </c>
      <c r="BO176" s="6">
        <f>IF($C176="","",IFERROR(VLOOKUP($C176,'Apr &amp; May'!$B:$Z,16,FALSE),0))</f>
        <v>0</v>
      </c>
      <c r="BP176">
        <f>IF($C176="","",IFERROR(VLOOKUP($C176,'Apr &amp; May'!$B:$Z,17,FALSE),0))</f>
        <v>0</v>
      </c>
      <c r="BQ176" s="11">
        <f t="shared" si="99"/>
        <v>0</v>
      </c>
      <c r="BR176">
        <f>IF($C176="","",IFERROR(VLOOKUP($C176,'Apr &amp; May'!$B:$Z,19,FALSE),0))</f>
        <v>0</v>
      </c>
      <c r="BS176" s="11">
        <f t="shared" si="100"/>
        <v>0</v>
      </c>
      <c r="BT176">
        <f>IF($C176="","",IFERROR(VLOOKUP($C176,'Apr &amp; May'!$B:$Z,20,FALSE),0))</f>
        <v>0</v>
      </c>
      <c r="BU176" s="10">
        <f t="shared" si="101"/>
        <v>0</v>
      </c>
      <c r="BV176" s="6">
        <f>IF($C176="","",IFERROR(VLOOKUP($C176,Jun!$B:$Z,16,FALSE),0))</f>
        <v>0</v>
      </c>
      <c r="BW176">
        <f>IF($C176="","",IFERROR(VLOOKUP($C176,Jun!$B:$Z,17,FALSE),0))</f>
        <v>0</v>
      </c>
      <c r="BX176" s="11">
        <f t="shared" si="102"/>
        <v>0</v>
      </c>
      <c r="BY176">
        <f>IF($C176="","",IFERROR(VLOOKUP($C176,Jun!$B:$Z,19,FALSE),0))</f>
        <v>0</v>
      </c>
      <c r="BZ176" s="11">
        <f t="shared" si="103"/>
        <v>0</v>
      </c>
      <c r="CA176">
        <f>IF($C176="","",IFERROR(VLOOKUP($C176,Jun!$B:$Z,20,FALSE),0))</f>
        <v>0</v>
      </c>
      <c r="CB176" s="10">
        <f t="shared" si="104"/>
        <v>0</v>
      </c>
    </row>
    <row r="177" spans="1:80" x14ac:dyDescent="0.3">
      <c r="A177">
        <v>173</v>
      </c>
      <c r="B177" t="str">
        <f>IF(Namelist!A174="","",UPPER(Namelist!A174))</f>
        <v>LANCE LEONG</v>
      </c>
      <c r="C177" t="str">
        <f>IF(Namelist!B174="","",UPPER(Namelist!B174))</f>
        <v>NUSSTU\E0960049</v>
      </c>
      <c r="D177" s="6">
        <f t="shared" si="71"/>
        <v>18</v>
      </c>
      <c r="E177">
        <f t="shared" si="72"/>
        <v>0</v>
      </c>
      <c r="F177" s="11">
        <f t="shared" si="73"/>
        <v>18</v>
      </c>
      <c r="G177">
        <f t="shared" si="74"/>
        <v>0</v>
      </c>
      <c r="H177" s="11">
        <f t="shared" si="75"/>
        <v>18</v>
      </c>
      <c r="I177">
        <f t="shared" si="76"/>
        <v>5</v>
      </c>
      <c r="J177" s="10">
        <f t="shared" si="77"/>
        <v>23</v>
      </c>
      <c r="K177" s="6">
        <f>IF($C177="","",IFERROR(VLOOKUP($C177,Aug!$B:$Z,16,FALSE),0))</f>
        <v>1</v>
      </c>
      <c r="L177">
        <f>IF($C177="","",IFERROR(VLOOKUP($C177,Aug!$B:$Z,17,FALSE),0))</f>
        <v>0</v>
      </c>
      <c r="M177" s="11">
        <f t="shared" si="78"/>
        <v>1</v>
      </c>
      <c r="N177">
        <f>IF($C177="","",IFERROR(VLOOKUP($C177,Aug!$B:$Z,19,FALSE),0))</f>
        <v>0</v>
      </c>
      <c r="O177" s="11">
        <f t="shared" si="79"/>
        <v>1</v>
      </c>
      <c r="P177">
        <f>IF($C177="","",IFERROR(VLOOKUP($C177,Aug!$B:$Z,20,FALSE),0))</f>
        <v>0</v>
      </c>
      <c r="Q177" s="10">
        <f t="shared" si="80"/>
        <v>1</v>
      </c>
      <c r="R177" s="6">
        <f>IF($C177="","",IFERROR(VLOOKUP($C177,Sep!$B:$Z,16,FALSE),0))</f>
        <v>2</v>
      </c>
      <c r="S177">
        <f>IF($C177="","",IFERROR(VLOOKUP($C177,Sep!$B:$Z,17,FALSE),0))</f>
        <v>0</v>
      </c>
      <c r="T177" s="11">
        <f t="shared" si="81"/>
        <v>2</v>
      </c>
      <c r="U177">
        <f>IF($C177="","",IFERROR(VLOOKUP($C177,Sep!$B:$Z,19,FALSE),0))</f>
        <v>0</v>
      </c>
      <c r="V177" s="11">
        <f t="shared" si="82"/>
        <v>2</v>
      </c>
      <c r="W177">
        <f>IF($C177="","",IFERROR(VLOOKUP($C177,Sep!$B:$Z,20,FALSE),0))</f>
        <v>0</v>
      </c>
      <c r="X177" s="10">
        <f t="shared" si="83"/>
        <v>2</v>
      </c>
      <c r="Y177" s="6">
        <f>IF($C177="","",IFERROR(VLOOKUP($C177,'Oct &amp; Nov'!$B:$Z,16,FALSE),0))</f>
        <v>1</v>
      </c>
      <c r="Z177">
        <f>IF($C177="","",IFERROR(VLOOKUP($C177,'Oct &amp; Nov'!$B:$Z,17,FALSE),0))</f>
        <v>0</v>
      </c>
      <c r="AA177" s="11">
        <f t="shared" si="84"/>
        <v>1</v>
      </c>
      <c r="AB177">
        <f>IF($C177="","",IFERROR(VLOOKUP($C177,'Oct &amp; Nov'!$B:$Z,19,FALSE),0))</f>
        <v>0</v>
      </c>
      <c r="AC177" s="11">
        <f t="shared" si="85"/>
        <v>1</v>
      </c>
      <c r="AD177">
        <f>IF($C177="","",IFERROR(VLOOKUP($C177,'Oct &amp; Nov'!$B:$Z,20,FALSE),0))</f>
        <v>2</v>
      </c>
      <c r="AE177" s="10">
        <f t="shared" si="86"/>
        <v>3</v>
      </c>
      <c r="AJ177" s="11"/>
      <c r="AM177" s="6">
        <f>IF($C177="","",IFERROR(VLOOKUP($C177,Dec!$B:$Z,16,FALSE),0))</f>
        <v>1</v>
      </c>
      <c r="AN177">
        <f>IF($C177="","",IFERROR(VLOOKUP($C177,Dec!$B:$Z,17,FALSE),0))</f>
        <v>0</v>
      </c>
      <c r="AO177" s="11">
        <f t="shared" si="87"/>
        <v>1</v>
      </c>
      <c r="AP177">
        <f>IF($C177="","",IFERROR(VLOOKUP($C177,Dec!$B:$Z,19,FALSE),0))</f>
        <v>0</v>
      </c>
      <c r="AQ177" s="11">
        <f t="shared" si="88"/>
        <v>1</v>
      </c>
      <c r="AR177">
        <f>IF($C177="","",IFERROR(VLOOKUP($C177,Dec!$B:$Z,20,FALSE),0))</f>
        <v>2</v>
      </c>
      <c r="AS177" s="10">
        <f t="shared" si="89"/>
        <v>3</v>
      </c>
      <c r="AT177" s="6">
        <f>IF($C177="","",IFERROR(VLOOKUP($C177,Jan!$B:$Z,16,FALSE),0))</f>
        <v>2</v>
      </c>
      <c r="AU177">
        <f>IF($C177="","",IFERROR(VLOOKUP($C177,Jan!$B:$Z,17,FALSE),0))</f>
        <v>0</v>
      </c>
      <c r="AV177" s="11">
        <f t="shared" si="90"/>
        <v>2</v>
      </c>
      <c r="AW177">
        <f>IF($C177="","",IFERROR(VLOOKUP($C177,Jan!$B:$Z,19,FALSE),0))</f>
        <v>0</v>
      </c>
      <c r="AX177" s="11">
        <f t="shared" si="91"/>
        <v>2</v>
      </c>
      <c r="AY177">
        <f>IF($C177="","",IFERROR(VLOOKUP($C177,Jan!$B:$Z,20,FALSE),0))</f>
        <v>0</v>
      </c>
      <c r="AZ177" s="10">
        <f t="shared" si="92"/>
        <v>2</v>
      </c>
      <c r="BA177" s="6">
        <f>IF($C177="","",IFERROR(VLOOKUP($C177,Feb!$B:$Z,16,FALSE),0))</f>
        <v>1</v>
      </c>
      <c r="BB177">
        <f>IF($C177="","",IFERROR(VLOOKUP($C177,Feb!$B:$Z,17,FALSE),0))</f>
        <v>0</v>
      </c>
      <c r="BC177" s="11">
        <f t="shared" si="93"/>
        <v>1</v>
      </c>
      <c r="BD177">
        <f>IF($C177="","",IFERROR(VLOOKUP($C177,Feb!$B:$Z,19,FALSE),0))</f>
        <v>0</v>
      </c>
      <c r="BE177" s="11">
        <f t="shared" si="94"/>
        <v>1</v>
      </c>
      <c r="BF177">
        <f>IF($C177="","",IFERROR(VLOOKUP($C177,Feb!$B:$Z,20,FALSE),0))</f>
        <v>0</v>
      </c>
      <c r="BG177" s="10">
        <f t="shared" si="95"/>
        <v>1</v>
      </c>
      <c r="BH177" s="6">
        <f>IF($C177="","",IFERROR(VLOOKUP($C177,Mar!$B:$Z,16,FALSE),0))</f>
        <v>4</v>
      </c>
      <c r="BI177">
        <f>IF($C177="","",IFERROR(VLOOKUP($C177,Mar!$B:$Z,17,FALSE),0))</f>
        <v>0</v>
      </c>
      <c r="BJ177" s="11">
        <f t="shared" si="96"/>
        <v>4</v>
      </c>
      <c r="BK177">
        <f>IF($C177="","",IFERROR(VLOOKUP($C177,Mar!$B:$Z,19,FALSE),0))</f>
        <v>0</v>
      </c>
      <c r="BL177" s="11">
        <f t="shared" si="97"/>
        <v>4</v>
      </c>
      <c r="BM177">
        <f>IF($C177="","",IFERROR(VLOOKUP($C177,Mar!$B:$Z,20,FALSE),0))</f>
        <v>0</v>
      </c>
      <c r="BN177" s="10">
        <f t="shared" si="98"/>
        <v>4</v>
      </c>
      <c r="BO177" s="6">
        <f>IF($C177="","",IFERROR(VLOOKUP($C177,'Apr &amp; May'!$B:$Z,16,FALSE),0))</f>
        <v>4</v>
      </c>
      <c r="BP177">
        <f>IF($C177="","",IFERROR(VLOOKUP($C177,'Apr &amp; May'!$B:$Z,17,FALSE),0))</f>
        <v>0</v>
      </c>
      <c r="BQ177" s="11">
        <f t="shared" si="99"/>
        <v>4</v>
      </c>
      <c r="BR177">
        <f>IF($C177="","",IFERROR(VLOOKUP($C177,'Apr &amp; May'!$B:$Z,19,FALSE),0))</f>
        <v>0</v>
      </c>
      <c r="BS177" s="11">
        <f t="shared" si="100"/>
        <v>4</v>
      </c>
      <c r="BT177">
        <f>IF($C177="","",IFERROR(VLOOKUP($C177,'Apr &amp; May'!$B:$Z,20,FALSE),0))</f>
        <v>0</v>
      </c>
      <c r="BU177" s="10">
        <f t="shared" si="101"/>
        <v>4</v>
      </c>
      <c r="BV177" s="6">
        <f>IF($C177="","",IFERROR(VLOOKUP($C177,Jun!$B:$Z,16,FALSE),0))</f>
        <v>2</v>
      </c>
      <c r="BW177">
        <f>IF($C177="","",IFERROR(VLOOKUP($C177,Jun!$B:$Z,17,FALSE),0))</f>
        <v>0</v>
      </c>
      <c r="BX177" s="11">
        <f t="shared" si="102"/>
        <v>2</v>
      </c>
      <c r="BY177">
        <f>IF($C177="","",IFERROR(VLOOKUP($C177,Jun!$B:$Z,19,FALSE),0))</f>
        <v>0</v>
      </c>
      <c r="BZ177" s="11">
        <f t="shared" si="103"/>
        <v>2</v>
      </c>
      <c r="CA177">
        <f>IF($C177="","",IFERROR(VLOOKUP($C177,Jun!$B:$Z,20,FALSE),0))</f>
        <v>1</v>
      </c>
      <c r="CB177" s="10">
        <f t="shared" si="104"/>
        <v>3</v>
      </c>
    </row>
    <row r="178" spans="1:80" x14ac:dyDescent="0.3">
      <c r="A178">
        <v>174</v>
      </c>
      <c r="B178" t="str">
        <f>IF(Namelist!A175="","",UPPER(Namelist!A175))</f>
        <v>LE XIANG ROYSTON HOW</v>
      </c>
      <c r="C178" t="str">
        <f>IF(Namelist!B175="","",UPPER(Namelist!B175))</f>
        <v>NUSSTU\E0968693</v>
      </c>
      <c r="D178" s="6">
        <f t="shared" si="71"/>
        <v>4</v>
      </c>
      <c r="E178">
        <f t="shared" si="72"/>
        <v>0</v>
      </c>
      <c r="F178" s="11">
        <f t="shared" si="73"/>
        <v>4</v>
      </c>
      <c r="G178">
        <f t="shared" si="74"/>
        <v>1</v>
      </c>
      <c r="H178" s="11">
        <f t="shared" si="75"/>
        <v>5</v>
      </c>
      <c r="I178">
        <f t="shared" si="76"/>
        <v>0</v>
      </c>
      <c r="J178" s="10">
        <f t="shared" si="77"/>
        <v>5</v>
      </c>
      <c r="K178" s="6">
        <f>IF($C178="","",IFERROR(VLOOKUP($C178,Aug!$B:$Z,16,FALSE),0))</f>
        <v>0</v>
      </c>
      <c r="L178">
        <f>IF($C178="","",IFERROR(VLOOKUP($C178,Aug!$B:$Z,17,FALSE),0))</f>
        <v>0</v>
      </c>
      <c r="M178" s="11">
        <f t="shared" si="78"/>
        <v>0</v>
      </c>
      <c r="N178">
        <f>IF($C178="","",IFERROR(VLOOKUP($C178,Aug!$B:$Z,19,FALSE),0))</f>
        <v>0</v>
      </c>
      <c r="O178" s="11">
        <f t="shared" si="79"/>
        <v>0</v>
      </c>
      <c r="P178">
        <f>IF($C178="","",IFERROR(VLOOKUP($C178,Aug!$B:$Z,20,FALSE),0))</f>
        <v>0</v>
      </c>
      <c r="Q178" s="10">
        <f t="shared" si="80"/>
        <v>0</v>
      </c>
      <c r="R178" s="6">
        <f>IF($C178="","",IFERROR(VLOOKUP($C178,Sep!$B:$Z,16,FALSE),0))</f>
        <v>0</v>
      </c>
      <c r="S178">
        <f>IF($C178="","",IFERROR(VLOOKUP($C178,Sep!$B:$Z,17,FALSE),0))</f>
        <v>0</v>
      </c>
      <c r="T178" s="11">
        <f t="shared" si="81"/>
        <v>0</v>
      </c>
      <c r="U178">
        <f>IF($C178="","",IFERROR(VLOOKUP($C178,Sep!$B:$Z,19,FALSE),0))</f>
        <v>0</v>
      </c>
      <c r="V178" s="11">
        <f t="shared" si="82"/>
        <v>0</v>
      </c>
      <c r="W178">
        <f>IF($C178="","",IFERROR(VLOOKUP($C178,Sep!$B:$Z,20,FALSE),0))</f>
        <v>0</v>
      </c>
      <c r="X178" s="10">
        <f t="shared" si="83"/>
        <v>0</v>
      </c>
      <c r="Y178" s="6">
        <f>IF($C178="","",IFERROR(VLOOKUP($C178,'Oct &amp; Nov'!$B:$Z,16,FALSE),0))</f>
        <v>0</v>
      </c>
      <c r="Z178">
        <f>IF($C178="","",IFERROR(VLOOKUP($C178,'Oct &amp; Nov'!$B:$Z,17,FALSE),0))</f>
        <v>0</v>
      </c>
      <c r="AA178" s="11">
        <f t="shared" si="84"/>
        <v>0</v>
      </c>
      <c r="AB178">
        <f>IF($C178="","",IFERROR(VLOOKUP($C178,'Oct &amp; Nov'!$B:$Z,19,FALSE),0))</f>
        <v>0</v>
      </c>
      <c r="AC178" s="11">
        <f t="shared" si="85"/>
        <v>0</v>
      </c>
      <c r="AD178">
        <f>IF($C178="","",IFERROR(VLOOKUP($C178,'Oct &amp; Nov'!$B:$Z,20,FALSE),0))</f>
        <v>0</v>
      </c>
      <c r="AE178" s="10">
        <f t="shared" si="86"/>
        <v>0</v>
      </c>
      <c r="AJ178" s="11"/>
      <c r="AM178" s="6">
        <f>IF($C178="","",IFERROR(VLOOKUP($C178,Dec!$B:$Z,16,FALSE),0))</f>
        <v>0</v>
      </c>
      <c r="AN178">
        <f>IF($C178="","",IFERROR(VLOOKUP($C178,Dec!$B:$Z,17,FALSE),0))</f>
        <v>0</v>
      </c>
      <c r="AO178" s="11">
        <f t="shared" si="87"/>
        <v>0</v>
      </c>
      <c r="AP178">
        <f>IF($C178="","",IFERROR(VLOOKUP($C178,Dec!$B:$Z,19,FALSE),0))</f>
        <v>0</v>
      </c>
      <c r="AQ178" s="11">
        <f t="shared" si="88"/>
        <v>0</v>
      </c>
      <c r="AR178">
        <f>IF($C178="","",IFERROR(VLOOKUP($C178,Dec!$B:$Z,20,FALSE),0))</f>
        <v>0</v>
      </c>
      <c r="AS178" s="10">
        <f t="shared" si="89"/>
        <v>0</v>
      </c>
      <c r="AT178" s="6">
        <f>IF($C178="","",IFERROR(VLOOKUP($C178,Jan!$B:$Z,16,FALSE),0))</f>
        <v>0</v>
      </c>
      <c r="AU178">
        <f>IF($C178="","",IFERROR(VLOOKUP($C178,Jan!$B:$Z,17,FALSE),0))</f>
        <v>0</v>
      </c>
      <c r="AV178" s="11">
        <f t="shared" si="90"/>
        <v>0</v>
      </c>
      <c r="AW178">
        <f>IF($C178="","",IFERROR(VLOOKUP($C178,Jan!$B:$Z,19,FALSE),0))</f>
        <v>0</v>
      </c>
      <c r="AX178" s="11">
        <f t="shared" si="91"/>
        <v>0</v>
      </c>
      <c r="AY178">
        <f>IF($C178="","",IFERROR(VLOOKUP($C178,Jan!$B:$Z,20,FALSE),0))</f>
        <v>0</v>
      </c>
      <c r="AZ178" s="10">
        <f t="shared" si="92"/>
        <v>0</v>
      </c>
      <c r="BA178" s="6">
        <f>IF($C178="","",IFERROR(VLOOKUP($C178,Feb!$B:$Z,16,FALSE),0))</f>
        <v>0</v>
      </c>
      <c r="BB178">
        <f>IF($C178="","",IFERROR(VLOOKUP($C178,Feb!$B:$Z,17,FALSE),0))</f>
        <v>0</v>
      </c>
      <c r="BC178" s="11">
        <f t="shared" si="93"/>
        <v>0</v>
      </c>
      <c r="BD178">
        <f>IF($C178="","",IFERROR(VLOOKUP($C178,Feb!$B:$Z,19,FALSE),0))</f>
        <v>0</v>
      </c>
      <c r="BE178" s="11">
        <f t="shared" si="94"/>
        <v>0</v>
      </c>
      <c r="BF178">
        <f>IF($C178="","",IFERROR(VLOOKUP($C178,Feb!$B:$Z,20,FALSE),0))</f>
        <v>0</v>
      </c>
      <c r="BG178" s="10">
        <f t="shared" si="95"/>
        <v>0</v>
      </c>
      <c r="BH178" s="6">
        <f>IF($C178="","",IFERROR(VLOOKUP($C178,Mar!$B:$Z,16,FALSE),0))</f>
        <v>1</v>
      </c>
      <c r="BI178">
        <f>IF($C178="","",IFERROR(VLOOKUP($C178,Mar!$B:$Z,17,FALSE),0))</f>
        <v>0</v>
      </c>
      <c r="BJ178" s="11">
        <f t="shared" si="96"/>
        <v>1</v>
      </c>
      <c r="BK178">
        <f>IF($C178="","",IFERROR(VLOOKUP($C178,Mar!$B:$Z,19,FALSE),0))</f>
        <v>0</v>
      </c>
      <c r="BL178" s="11">
        <f t="shared" si="97"/>
        <v>1</v>
      </c>
      <c r="BM178">
        <f>IF($C178="","",IFERROR(VLOOKUP($C178,Mar!$B:$Z,20,FALSE),0))</f>
        <v>0</v>
      </c>
      <c r="BN178" s="10">
        <f t="shared" si="98"/>
        <v>1</v>
      </c>
      <c r="BO178" s="6">
        <f>IF($C178="","",IFERROR(VLOOKUP($C178,'Apr &amp; May'!$B:$Z,16,FALSE),0))</f>
        <v>2</v>
      </c>
      <c r="BP178">
        <f>IF($C178="","",IFERROR(VLOOKUP($C178,'Apr &amp; May'!$B:$Z,17,FALSE),0))</f>
        <v>0</v>
      </c>
      <c r="BQ178" s="11">
        <f t="shared" si="99"/>
        <v>2</v>
      </c>
      <c r="BR178">
        <f>IF($C178="","",IFERROR(VLOOKUP($C178,'Apr &amp; May'!$B:$Z,19,FALSE),0))</f>
        <v>0</v>
      </c>
      <c r="BS178" s="11">
        <f t="shared" si="100"/>
        <v>2</v>
      </c>
      <c r="BT178">
        <f>IF($C178="","",IFERROR(VLOOKUP($C178,'Apr &amp; May'!$B:$Z,20,FALSE),0))</f>
        <v>0</v>
      </c>
      <c r="BU178" s="10">
        <f t="shared" si="101"/>
        <v>2</v>
      </c>
      <c r="BV178" s="6">
        <f>IF($C178="","",IFERROR(VLOOKUP($C178,Jun!$B:$Z,16,FALSE),0))</f>
        <v>1</v>
      </c>
      <c r="BW178">
        <f>IF($C178="","",IFERROR(VLOOKUP($C178,Jun!$B:$Z,17,FALSE),0))</f>
        <v>0</v>
      </c>
      <c r="BX178" s="11">
        <f t="shared" si="102"/>
        <v>1</v>
      </c>
      <c r="BY178">
        <f>IF($C178="","",IFERROR(VLOOKUP($C178,Jun!$B:$Z,19,FALSE),0))</f>
        <v>1</v>
      </c>
      <c r="BZ178" s="11">
        <f t="shared" si="103"/>
        <v>2</v>
      </c>
      <c r="CA178">
        <f>IF($C178="","",IFERROR(VLOOKUP($C178,Jun!$B:$Z,20,FALSE),0))</f>
        <v>0</v>
      </c>
      <c r="CB178" s="10">
        <f t="shared" si="104"/>
        <v>2</v>
      </c>
    </row>
    <row r="179" spans="1:80" x14ac:dyDescent="0.3">
      <c r="A179">
        <v>175</v>
      </c>
      <c r="B179" t="str">
        <f>IF(Namelist!A176="","",UPPER(Namelist!A176))</f>
        <v>LEE KENG TZE</v>
      </c>
      <c r="C179" t="str">
        <f>IF(Namelist!B176="","",UPPER(Namelist!B176))</f>
        <v>NUSSTU\E0957993</v>
      </c>
      <c r="D179" s="6">
        <f t="shared" si="71"/>
        <v>1</v>
      </c>
      <c r="E179">
        <f t="shared" si="72"/>
        <v>1</v>
      </c>
      <c r="F179" s="11">
        <f t="shared" si="73"/>
        <v>2</v>
      </c>
      <c r="G179">
        <f t="shared" si="74"/>
        <v>0</v>
      </c>
      <c r="H179" s="11">
        <f t="shared" si="75"/>
        <v>2</v>
      </c>
      <c r="I179">
        <f t="shared" si="76"/>
        <v>1</v>
      </c>
      <c r="J179" s="10">
        <f t="shared" si="77"/>
        <v>3</v>
      </c>
      <c r="K179" s="6">
        <f>IF($C179="","",IFERROR(VLOOKUP($C179,Aug!$B:$Z,16,FALSE),0))</f>
        <v>0</v>
      </c>
      <c r="L179">
        <f>IF($C179="","",IFERROR(VLOOKUP($C179,Aug!$B:$Z,17,FALSE),0))</f>
        <v>0</v>
      </c>
      <c r="M179" s="11">
        <f t="shared" si="78"/>
        <v>0</v>
      </c>
      <c r="N179">
        <f>IF($C179="","",IFERROR(VLOOKUP($C179,Aug!$B:$Z,19,FALSE),0))</f>
        <v>0</v>
      </c>
      <c r="O179" s="11">
        <f t="shared" si="79"/>
        <v>0</v>
      </c>
      <c r="P179">
        <f>IF($C179="","",IFERROR(VLOOKUP($C179,Aug!$B:$Z,20,FALSE),0))</f>
        <v>0</v>
      </c>
      <c r="Q179" s="10">
        <f t="shared" si="80"/>
        <v>0</v>
      </c>
      <c r="R179" s="6">
        <f>IF($C179="","",IFERROR(VLOOKUP($C179,Sep!$B:$Z,16,FALSE),0))</f>
        <v>0</v>
      </c>
      <c r="S179">
        <f>IF($C179="","",IFERROR(VLOOKUP($C179,Sep!$B:$Z,17,FALSE),0))</f>
        <v>0</v>
      </c>
      <c r="T179" s="11">
        <f t="shared" si="81"/>
        <v>0</v>
      </c>
      <c r="U179">
        <f>IF($C179="","",IFERROR(VLOOKUP($C179,Sep!$B:$Z,19,FALSE),0))</f>
        <v>0</v>
      </c>
      <c r="V179" s="11">
        <f t="shared" si="82"/>
        <v>0</v>
      </c>
      <c r="W179">
        <f>IF($C179="","",IFERROR(VLOOKUP($C179,Sep!$B:$Z,20,FALSE),0))</f>
        <v>0</v>
      </c>
      <c r="X179" s="10">
        <f t="shared" si="83"/>
        <v>0</v>
      </c>
      <c r="Y179" s="6">
        <f>IF($C179="","",IFERROR(VLOOKUP($C179,'Oct &amp; Nov'!$B:$Z,16,FALSE),0))</f>
        <v>0</v>
      </c>
      <c r="Z179">
        <f>IF($C179="","",IFERROR(VLOOKUP($C179,'Oct &amp; Nov'!$B:$Z,17,FALSE),0))</f>
        <v>0</v>
      </c>
      <c r="AA179" s="11">
        <f t="shared" si="84"/>
        <v>0</v>
      </c>
      <c r="AB179">
        <f>IF($C179="","",IFERROR(VLOOKUP($C179,'Oct &amp; Nov'!$B:$Z,19,FALSE),0))</f>
        <v>0</v>
      </c>
      <c r="AC179" s="11">
        <f t="shared" si="85"/>
        <v>0</v>
      </c>
      <c r="AD179">
        <f>IF($C179="","",IFERROR(VLOOKUP($C179,'Oct &amp; Nov'!$B:$Z,20,FALSE),0))</f>
        <v>0</v>
      </c>
      <c r="AE179" s="10">
        <f t="shared" si="86"/>
        <v>0</v>
      </c>
      <c r="AJ179" s="11"/>
      <c r="AM179" s="6">
        <f>IF($C179="","",IFERROR(VLOOKUP($C179,Dec!$B:$Z,16,FALSE),0))</f>
        <v>0</v>
      </c>
      <c r="AN179">
        <f>IF($C179="","",IFERROR(VLOOKUP($C179,Dec!$B:$Z,17,FALSE),0))</f>
        <v>0</v>
      </c>
      <c r="AO179" s="11">
        <f t="shared" si="87"/>
        <v>0</v>
      </c>
      <c r="AP179">
        <f>IF($C179="","",IFERROR(VLOOKUP($C179,Dec!$B:$Z,19,FALSE),0))</f>
        <v>0</v>
      </c>
      <c r="AQ179" s="11">
        <f t="shared" si="88"/>
        <v>0</v>
      </c>
      <c r="AR179">
        <f>IF($C179="","",IFERROR(VLOOKUP($C179,Dec!$B:$Z,20,FALSE),0))</f>
        <v>0</v>
      </c>
      <c r="AS179" s="10">
        <f t="shared" si="89"/>
        <v>0</v>
      </c>
      <c r="AT179" s="6">
        <f>IF($C179="","",IFERROR(VLOOKUP($C179,Jan!$B:$Z,16,FALSE),0))</f>
        <v>0</v>
      </c>
      <c r="AU179">
        <f>IF($C179="","",IFERROR(VLOOKUP($C179,Jan!$B:$Z,17,FALSE),0))</f>
        <v>0</v>
      </c>
      <c r="AV179" s="11">
        <f t="shared" si="90"/>
        <v>0</v>
      </c>
      <c r="AW179">
        <f>IF($C179="","",IFERROR(VLOOKUP($C179,Jan!$B:$Z,19,FALSE),0))</f>
        <v>0</v>
      </c>
      <c r="AX179" s="11">
        <f t="shared" si="91"/>
        <v>0</v>
      </c>
      <c r="AY179">
        <f>IF($C179="","",IFERROR(VLOOKUP($C179,Jan!$B:$Z,20,FALSE),0))</f>
        <v>0</v>
      </c>
      <c r="AZ179" s="10">
        <f t="shared" si="92"/>
        <v>0</v>
      </c>
      <c r="BA179" s="6">
        <f>IF($C179="","",IFERROR(VLOOKUP($C179,Feb!$B:$Z,16,FALSE),0))</f>
        <v>0</v>
      </c>
      <c r="BB179">
        <f>IF($C179="","",IFERROR(VLOOKUP($C179,Feb!$B:$Z,17,FALSE),0))</f>
        <v>0</v>
      </c>
      <c r="BC179" s="11">
        <f t="shared" si="93"/>
        <v>0</v>
      </c>
      <c r="BD179">
        <f>IF($C179="","",IFERROR(VLOOKUP($C179,Feb!$B:$Z,19,FALSE),0))</f>
        <v>0</v>
      </c>
      <c r="BE179" s="11">
        <f t="shared" si="94"/>
        <v>0</v>
      </c>
      <c r="BF179">
        <f>IF($C179="","",IFERROR(VLOOKUP($C179,Feb!$B:$Z,20,FALSE),0))</f>
        <v>0</v>
      </c>
      <c r="BG179" s="10">
        <f t="shared" si="95"/>
        <v>0</v>
      </c>
      <c r="BH179" s="6">
        <f>IF($C179="","",IFERROR(VLOOKUP($C179,Mar!$B:$Z,16,FALSE),0))</f>
        <v>1</v>
      </c>
      <c r="BI179">
        <f>IF($C179="","",IFERROR(VLOOKUP($C179,Mar!$B:$Z,17,FALSE),0))</f>
        <v>1</v>
      </c>
      <c r="BJ179" s="11">
        <f t="shared" si="96"/>
        <v>2</v>
      </c>
      <c r="BK179">
        <f>IF($C179="","",IFERROR(VLOOKUP($C179,Mar!$B:$Z,19,FALSE),0))</f>
        <v>0</v>
      </c>
      <c r="BL179" s="11">
        <f t="shared" si="97"/>
        <v>2</v>
      </c>
      <c r="BM179">
        <f>IF($C179="","",IFERROR(VLOOKUP($C179,Mar!$B:$Z,20,FALSE),0))</f>
        <v>1</v>
      </c>
      <c r="BN179" s="10">
        <f t="shared" si="98"/>
        <v>3</v>
      </c>
      <c r="BO179" s="6">
        <f>IF($C179="","",IFERROR(VLOOKUP($C179,'Apr &amp; May'!$B:$Z,16,FALSE),0))</f>
        <v>0</v>
      </c>
      <c r="BP179">
        <f>IF($C179="","",IFERROR(VLOOKUP($C179,'Apr &amp; May'!$B:$Z,17,FALSE),0))</f>
        <v>0</v>
      </c>
      <c r="BQ179" s="11">
        <f t="shared" si="99"/>
        <v>0</v>
      </c>
      <c r="BR179">
        <f>IF($C179="","",IFERROR(VLOOKUP($C179,'Apr &amp; May'!$B:$Z,19,FALSE),0))</f>
        <v>0</v>
      </c>
      <c r="BS179" s="11">
        <f t="shared" si="100"/>
        <v>0</v>
      </c>
      <c r="BT179">
        <f>IF($C179="","",IFERROR(VLOOKUP($C179,'Apr &amp; May'!$B:$Z,20,FALSE),0))</f>
        <v>0</v>
      </c>
      <c r="BU179" s="10">
        <f t="shared" si="101"/>
        <v>0</v>
      </c>
      <c r="BV179" s="6">
        <f>IF($C179="","",IFERROR(VLOOKUP($C179,Jun!$B:$Z,16,FALSE),0))</f>
        <v>0</v>
      </c>
      <c r="BW179">
        <f>IF($C179="","",IFERROR(VLOOKUP($C179,Jun!$B:$Z,17,FALSE),0))</f>
        <v>0</v>
      </c>
      <c r="BX179" s="11">
        <f t="shared" si="102"/>
        <v>0</v>
      </c>
      <c r="BY179">
        <f>IF($C179="","",IFERROR(VLOOKUP($C179,Jun!$B:$Z,19,FALSE),0))</f>
        <v>0</v>
      </c>
      <c r="BZ179" s="11">
        <f t="shared" si="103"/>
        <v>0</v>
      </c>
      <c r="CA179">
        <f>IF($C179="","",IFERROR(VLOOKUP($C179,Jun!$B:$Z,20,FALSE),0))</f>
        <v>0</v>
      </c>
      <c r="CB179" s="10">
        <f t="shared" si="104"/>
        <v>0</v>
      </c>
    </row>
    <row r="180" spans="1:80" x14ac:dyDescent="0.3">
      <c r="A180">
        <v>176</v>
      </c>
      <c r="B180" t="str">
        <f>IF(Namelist!A177="","",UPPER(Namelist!A177))</f>
        <v>LEE SI YUAN</v>
      </c>
      <c r="C180" t="str">
        <f>IF(Namelist!B177="","",UPPER(Namelist!B177))</f>
        <v>NUSSTU\E0935305</v>
      </c>
      <c r="D180" s="6">
        <f t="shared" si="71"/>
        <v>1</v>
      </c>
      <c r="E180">
        <f t="shared" si="72"/>
        <v>0</v>
      </c>
      <c r="F180" s="11">
        <f t="shared" si="73"/>
        <v>1</v>
      </c>
      <c r="G180">
        <f t="shared" si="74"/>
        <v>0</v>
      </c>
      <c r="H180" s="11">
        <f t="shared" si="75"/>
        <v>1</v>
      </c>
      <c r="I180">
        <f t="shared" si="76"/>
        <v>0</v>
      </c>
      <c r="J180" s="10">
        <f t="shared" si="77"/>
        <v>1</v>
      </c>
      <c r="K180" s="6">
        <f>IF($C180="","",IFERROR(VLOOKUP($C180,Aug!$B:$Z,16,FALSE),0))</f>
        <v>1</v>
      </c>
      <c r="L180">
        <f>IF($C180="","",IFERROR(VLOOKUP($C180,Aug!$B:$Z,17,FALSE),0))</f>
        <v>0</v>
      </c>
      <c r="M180" s="11">
        <f t="shared" si="78"/>
        <v>1</v>
      </c>
      <c r="N180">
        <f>IF($C180="","",IFERROR(VLOOKUP($C180,Aug!$B:$Z,19,FALSE),0))</f>
        <v>0</v>
      </c>
      <c r="O180" s="11">
        <f t="shared" si="79"/>
        <v>1</v>
      </c>
      <c r="P180">
        <f>IF($C180="","",IFERROR(VLOOKUP($C180,Aug!$B:$Z,20,FALSE),0))</f>
        <v>0</v>
      </c>
      <c r="Q180" s="10">
        <f t="shared" si="80"/>
        <v>1</v>
      </c>
      <c r="R180" s="6">
        <f>IF($C180="","",IFERROR(VLOOKUP($C180,Sep!$B:$Z,16,FALSE),0))</f>
        <v>0</v>
      </c>
      <c r="S180">
        <f>IF($C180="","",IFERROR(VLOOKUP($C180,Sep!$B:$Z,17,FALSE),0))</f>
        <v>0</v>
      </c>
      <c r="T180" s="11">
        <f t="shared" si="81"/>
        <v>0</v>
      </c>
      <c r="U180">
        <f>IF($C180="","",IFERROR(VLOOKUP($C180,Sep!$B:$Z,19,FALSE),0))</f>
        <v>0</v>
      </c>
      <c r="V180" s="11">
        <f t="shared" si="82"/>
        <v>0</v>
      </c>
      <c r="W180">
        <f>IF($C180="","",IFERROR(VLOOKUP($C180,Sep!$B:$Z,20,FALSE),0))</f>
        <v>0</v>
      </c>
      <c r="X180" s="10">
        <f t="shared" si="83"/>
        <v>0</v>
      </c>
      <c r="Y180" s="6">
        <f>IF($C180="","",IFERROR(VLOOKUP($C180,'Oct &amp; Nov'!$B:$Z,16,FALSE),0))</f>
        <v>0</v>
      </c>
      <c r="Z180">
        <f>IF($C180="","",IFERROR(VLOOKUP($C180,'Oct &amp; Nov'!$B:$Z,17,FALSE),0))</f>
        <v>0</v>
      </c>
      <c r="AA180" s="11">
        <f t="shared" si="84"/>
        <v>0</v>
      </c>
      <c r="AB180">
        <f>IF($C180="","",IFERROR(VLOOKUP($C180,'Oct &amp; Nov'!$B:$Z,19,FALSE),0))</f>
        <v>0</v>
      </c>
      <c r="AC180" s="11">
        <f t="shared" si="85"/>
        <v>0</v>
      </c>
      <c r="AD180">
        <f>IF($C180="","",IFERROR(VLOOKUP($C180,'Oct &amp; Nov'!$B:$Z,20,FALSE),0))</f>
        <v>0</v>
      </c>
      <c r="AE180" s="10">
        <f t="shared" si="86"/>
        <v>0</v>
      </c>
      <c r="AJ180" s="11"/>
      <c r="AM180" s="6">
        <f>IF($C180="","",IFERROR(VLOOKUP($C180,Dec!$B:$Z,16,FALSE),0))</f>
        <v>0</v>
      </c>
      <c r="AN180">
        <f>IF($C180="","",IFERROR(VLOOKUP($C180,Dec!$B:$Z,17,FALSE),0))</f>
        <v>0</v>
      </c>
      <c r="AO180" s="11">
        <f t="shared" si="87"/>
        <v>0</v>
      </c>
      <c r="AP180">
        <f>IF($C180="","",IFERROR(VLOOKUP($C180,Dec!$B:$Z,19,FALSE),0))</f>
        <v>0</v>
      </c>
      <c r="AQ180" s="11">
        <f t="shared" si="88"/>
        <v>0</v>
      </c>
      <c r="AR180">
        <f>IF($C180="","",IFERROR(VLOOKUP($C180,Dec!$B:$Z,20,FALSE),0))</f>
        <v>0</v>
      </c>
      <c r="AS180" s="10">
        <f t="shared" si="89"/>
        <v>0</v>
      </c>
      <c r="AT180" s="6">
        <f>IF($C180="","",IFERROR(VLOOKUP($C180,Jan!$B:$Z,16,FALSE),0))</f>
        <v>0</v>
      </c>
      <c r="AU180">
        <f>IF($C180="","",IFERROR(VLOOKUP($C180,Jan!$B:$Z,17,FALSE),0))</f>
        <v>0</v>
      </c>
      <c r="AV180" s="11">
        <f t="shared" si="90"/>
        <v>0</v>
      </c>
      <c r="AW180">
        <f>IF($C180="","",IFERROR(VLOOKUP($C180,Jan!$B:$Z,19,FALSE),0))</f>
        <v>0</v>
      </c>
      <c r="AX180" s="11">
        <f t="shared" si="91"/>
        <v>0</v>
      </c>
      <c r="AY180">
        <f>IF($C180="","",IFERROR(VLOOKUP($C180,Jan!$B:$Z,20,FALSE),0))</f>
        <v>0</v>
      </c>
      <c r="AZ180" s="10">
        <f t="shared" si="92"/>
        <v>0</v>
      </c>
      <c r="BA180" s="6">
        <f>IF($C180="","",IFERROR(VLOOKUP($C180,Feb!$B:$Z,16,FALSE),0))</f>
        <v>0</v>
      </c>
      <c r="BB180">
        <f>IF($C180="","",IFERROR(VLOOKUP($C180,Feb!$B:$Z,17,FALSE),0))</f>
        <v>0</v>
      </c>
      <c r="BC180" s="11">
        <f t="shared" si="93"/>
        <v>0</v>
      </c>
      <c r="BD180">
        <f>IF($C180="","",IFERROR(VLOOKUP($C180,Feb!$B:$Z,19,FALSE),0))</f>
        <v>0</v>
      </c>
      <c r="BE180" s="11">
        <f t="shared" si="94"/>
        <v>0</v>
      </c>
      <c r="BF180">
        <f>IF($C180="","",IFERROR(VLOOKUP($C180,Feb!$B:$Z,20,FALSE),0))</f>
        <v>0</v>
      </c>
      <c r="BG180" s="10">
        <f t="shared" si="95"/>
        <v>0</v>
      </c>
      <c r="BH180" s="6">
        <f>IF($C180="","",IFERROR(VLOOKUP($C180,Mar!$B:$Z,16,FALSE),0))</f>
        <v>0</v>
      </c>
      <c r="BI180">
        <f>IF($C180="","",IFERROR(VLOOKUP($C180,Mar!$B:$Z,17,FALSE),0))</f>
        <v>0</v>
      </c>
      <c r="BJ180" s="11">
        <f t="shared" si="96"/>
        <v>0</v>
      </c>
      <c r="BK180">
        <f>IF($C180="","",IFERROR(VLOOKUP($C180,Mar!$B:$Z,19,FALSE),0))</f>
        <v>0</v>
      </c>
      <c r="BL180" s="11">
        <f t="shared" si="97"/>
        <v>0</v>
      </c>
      <c r="BM180">
        <f>IF($C180="","",IFERROR(VLOOKUP($C180,Mar!$B:$Z,20,FALSE),0))</f>
        <v>0</v>
      </c>
      <c r="BN180" s="10">
        <f t="shared" si="98"/>
        <v>0</v>
      </c>
      <c r="BO180" s="6">
        <f>IF($C180="","",IFERROR(VLOOKUP($C180,'Apr &amp; May'!$B:$Z,16,FALSE),0))</f>
        <v>0</v>
      </c>
      <c r="BP180">
        <f>IF($C180="","",IFERROR(VLOOKUP($C180,'Apr &amp; May'!$B:$Z,17,FALSE),0))</f>
        <v>0</v>
      </c>
      <c r="BQ180" s="11">
        <f t="shared" si="99"/>
        <v>0</v>
      </c>
      <c r="BR180">
        <f>IF($C180="","",IFERROR(VLOOKUP($C180,'Apr &amp; May'!$B:$Z,19,FALSE),0))</f>
        <v>0</v>
      </c>
      <c r="BS180" s="11">
        <f t="shared" si="100"/>
        <v>0</v>
      </c>
      <c r="BT180">
        <f>IF($C180="","",IFERROR(VLOOKUP($C180,'Apr &amp; May'!$B:$Z,20,FALSE),0))</f>
        <v>0</v>
      </c>
      <c r="BU180" s="10">
        <f t="shared" si="101"/>
        <v>0</v>
      </c>
      <c r="BV180" s="6">
        <f>IF($C180="","",IFERROR(VLOOKUP($C180,Jun!$B:$Z,16,FALSE),0))</f>
        <v>0</v>
      </c>
      <c r="BW180">
        <f>IF($C180="","",IFERROR(VLOOKUP($C180,Jun!$B:$Z,17,FALSE),0))</f>
        <v>0</v>
      </c>
      <c r="BX180" s="11">
        <f t="shared" si="102"/>
        <v>0</v>
      </c>
      <c r="BY180">
        <f>IF($C180="","",IFERROR(VLOOKUP($C180,Jun!$B:$Z,19,FALSE),0))</f>
        <v>0</v>
      </c>
      <c r="BZ180" s="11">
        <f t="shared" si="103"/>
        <v>0</v>
      </c>
      <c r="CA180">
        <f>IF($C180="","",IFERROR(VLOOKUP($C180,Jun!$B:$Z,20,FALSE),0))</f>
        <v>0</v>
      </c>
      <c r="CB180" s="10">
        <f t="shared" si="104"/>
        <v>0</v>
      </c>
    </row>
    <row r="181" spans="1:80" x14ac:dyDescent="0.3">
      <c r="A181">
        <v>177</v>
      </c>
      <c r="B181" t="str">
        <f>IF(Namelist!A178="","",UPPER(Namelist!A178))</f>
        <v>LEE TONG</v>
      </c>
      <c r="C181" t="str">
        <f>IF(Namelist!B178="","",UPPER(Namelist!B178))</f>
        <v>NUSSTU\E0968129</v>
      </c>
      <c r="D181" s="6">
        <f t="shared" si="71"/>
        <v>0</v>
      </c>
      <c r="E181">
        <f t="shared" si="72"/>
        <v>0</v>
      </c>
      <c r="F181" s="11">
        <f t="shared" si="73"/>
        <v>0</v>
      </c>
      <c r="G181">
        <f t="shared" si="74"/>
        <v>0</v>
      </c>
      <c r="H181" s="11">
        <f t="shared" si="75"/>
        <v>0</v>
      </c>
      <c r="I181">
        <f t="shared" si="76"/>
        <v>0</v>
      </c>
      <c r="J181" s="10">
        <f t="shared" si="77"/>
        <v>0</v>
      </c>
      <c r="K181" s="6">
        <f>IF($C181="","",IFERROR(VLOOKUP($C181,Aug!$B:$Z,16,FALSE),0))</f>
        <v>0</v>
      </c>
      <c r="L181">
        <f>IF($C181="","",IFERROR(VLOOKUP($C181,Aug!$B:$Z,17,FALSE),0))</f>
        <v>0</v>
      </c>
      <c r="M181" s="11">
        <f t="shared" si="78"/>
        <v>0</v>
      </c>
      <c r="N181">
        <f>IF($C181="","",IFERROR(VLOOKUP($C181,Aug!$B:$Z,19,FALSE),0))</f>
        <v>0</v>
      </c>
      <c r="O181" s="11">
        <f t="shared" si="79"/>
        <v>0</v>
      </c>
      <c r="P181">
        <f>IF($C181="","",IFERROR(VLOOKUP($C181,Aug!$B:$Z,20,FALSE),0))</f>
        <v>0</v>
      </c>
      <c r="Q181" s="10">
        <f t="shared" si="80"/>
        <v>0</v>
      </c>
      <c r="R181" s="6">
        <f>IF($C181="","",IFERROR(VLOOKUP($C181,Sep!$B:$Z,16,FALSE),0))</f>
        <v>0</v>
      </c>
      <c r="S181">
        <f>IF($C181="","",IFERROR(VLOOKUP($C181,Sep!$B:$Z,17,FALSE),0))</f>
        <v>0</v>
      </c>
      <c r="T181" s="11">
        <f t="shared" si="81"/>
        <v>0</v>
      </c>
      <c r="U181">
        <f>IF($C181="","",IFERROR(VLOOKUP($C181,Sep!$B:$Z,19,FALSE),0))</f>
        <v>0</v>
      </c>
      <c r="V181" s="11">
        <f t="shared" si="82"/>
        <v>0</v>
      </c>
      <c r="W181">
        <f>IF($C181="","",IFERROR(VLOOKUP($C181,Sep!$B:$Z,20,FALSE),0))</f>
        <v>0</v>
      </c>
      <c r="X181" s="10">
        <f t="shared" si="83"/>
        <v>0</v>
      </c>
      <c r="Y181" s="6">
        <f>IF($C181="","",IFERROR(VLOOKUP($C181,'Oct &amp; Nov'!$B:$Z,16,FALSE),0))</f>
        <v>0</v>
      </c>
      <c r="Z181">
        <f>IF($C181="","",IFERROR(VLOOKUP($C181,'Oct &amp; Nov'!$B:$Z,17,FALSE),0))</f>
        <v>0</v>
      </c>
      <c r="AA181" s="11">
        <f t="shared" si="84"/>
        <v>0</v>
      </c>
      <c r="AB181">
        <f>IF($C181="","",IFERROR(VLOOKUP($C181,'Oct &amp; Nov'!$B:$Z,19,FALSE),0))</f>
        <v>0</v>
      </c>
      <c r="AC181" s="11">
        <f t="shared" si="85"/>
        <v>0</v>
      </c>
      <c r="AD181">
        <f>IF($C181="","",IFERROR(VLOOKUP($C181,'Oct &amp; Nov'!$B:$Z,20,FALSE),0))</f>
        <v>0</v>
      </c>
      <c r="AE181" s="10">
        <f t="shared" si="86"/>
        <v>0</v>
      </c>
      <c r="AJ181" s="11"/>
      <c r="AM181" s="6">
        <f>IF($C181="","",IFERROR(VLOOKUP($C181,Dec!$B:$Z,16,FALSE),0))</f>
        <v>0</v>
      </c>
      <c r="AN181">
        <f>IF($C181="","",IFERROR(VLOOKUP($C181,Dec!$B:$Z,17,FALSE),0))</f>
        <v>0</v>
      </c>
      <c r="AO181" s="11">
        <f t="shared" si="87"/>
        <v>0</v>
      </c>
      <c r="AP181">
        <f>IF($C181="","",IFERROR(VLOOKUP($C181,Dec!$B:$Z,19,FALSE),0))</f>
        <v>0</v>
      </c>
      <c r="AQ181" s="11">
        <f t="shared" si="88"/>
        <v>0</v>
      </c>
      <c r="AR181">
        <f>IF($C181="","",IFERROR(VLOOKUP($C181,Dec!$B:$Z,20,FALSE),0))</f>
        <v>0</v>
      </c>
      <c r="AS181" s="10">
        <f t="shared" si="89"/>
        <v>0</v>
      </c>
      <c r="AT181" s="6">
        <f>IF($C181="","",IFERROR(VLOOKUP($C181,Jan!$B:$Z,16,FALSE),0))</f>
        <v>0</v>
      </c>
      <c r="AU181">
        <f>IF($C181="","",IFERROR(VLOOKUP($C181,Jan!$B:$Z,17,FALSE),0))</f>
        <v>0</v>
      </c>
      <c r="AV181" s="11">
        <f t="shared" si="90"/>
        <v>0</v>
      </c>
      <c r="AW181">
        <f>IF($C181="","",IFERROR(VLOOKUP($C181,Jan!$B:$Z,19,FALSE),0))</f>
        <v>0</v>
      </c>
      <c r="AX181" s="11">
        <f t="shared" si="91"/>
        <v>0</v>
      </c>
      <c r="AY181">
        <f>IF($C181="","",IFERROR(VLOOKUP($C181,Jan!$B:$Z,20,FALSE),0))</f>
        <v>0</v>
      </c>
      <c r="AZ181" s="10">
        <f t="shared" si="92"/>
        <v>0</v>
      </c>
      <c r="BA181" s="6">
        <f>IF($C181="","",IFERROR(VLOOKUP($C181,Feb!$B:$Z,16,FALSE),0))</f>
        <v>0</v>
      </c>
      <c r="BB181">
        <f>IF($C181="","",IFERROR(VLOOKUP($C181,Feb!$B:$Z,17,FALSE),0))</f>
        <v>0</v>
      </c>
      <c r="BC181" s="11">
        <f t="shared" si="93"/>
        <v>0</v>
      </c>
      <c r="BD181">
        <f>IF($C181="","",IFERROR(VLOOKUP($C181,Feb!$B:$Z,19,FALSE),0))</f>
        <v>0</v>
      </c>
      <c r="BE181" s="11">
        <f t="shared" si="94"/>
        <v>0</v>
      </c>
      <c r="BF181">
        <f>IF($C181="","",IFERROR(VLOOKUP($C181,Feb!$B:$Z,20,FALSE),0))</f>
        <v>0</v>
      </c>
      <c r="BG181" s="10">
        <f t="shared" si="95"/>
        <v>0</v>
      </c>
      <c r="BH181" s="6">
        <f>IF($C181="","",IFERROR(VLOOKUP($C181,Mar!$B:$Z,16,FALSE),0))</f>
        <v>0</v>
      </c>
      <c r="BI181">
        <f>IF($C181="","",IFERROR(VLOOKUP($C181,Mar!$B:$Z,17,FALSE),0))</f>
        <v>0</v>
      </c>
      <c r="BJ181" s="11">
        <f t="shared" si="96"/>
        <v>0</v>
      </c>
      <c r="BK181">
        <f>IF($C181="","",IFERROR(VLOOKUP($C181,Mar!$B:$Z,19,FALSE),0))</f>
        <v>0</v>
      </c>
      <c r="BL181" s="11">
        <f t="shared" si="97"/>
        <v>0</v>
      </c>
      <c r="BM181">
        <f>IF($C181="","",IFERROR(VLOOKUP($C181,Mar!$B:$Z,20,FALSE),0))</f>
        <v>0</v>
      </c>
      <c r="BN181" s="10">
        <f t="shared" si="98"/>
        <v>0</v>
      </c>
      <c r="BO181" s="6">
        <f>IF($C181="","",IFERROR(VLOOKUP($C181,'Apr &amp; May'!$B:$Z,16,FALSE),0))</f>
        <v>0</v>
      </c>
      <c r="BP181">
        <f>IF($C181="","",IFERROR(VLOOKUP($C181,'Apr &amp; May'!$B:$Z,17,FALSE),0))</f>
        <v>0</v>
      </c>
      <c r="BQ181" s="11">
        <f t="shared" si="99"/>
        <v>0</v>
      </c>
      <c r="BR181">
        <f>IF($C181="","",IFERROR(VLOOKUP($C181,'Apr &amp; May'!$B:$Z,19,FALSE),0))</f>
        <v>0</v>
      </c>
      <c r="BS181" s="11">
        <f t="shared" si="100"/>
        <v>0</v>
      </c>
      <c r="BT181">
        <f>IF($C181="","",IFERROR(VLOOKUP($C181,'Apr &amp; May'!$B:$Z,20,FALSE),0))</f>
        <v>0</v>
      </c>
      <c r="BU181" s="10">
        <f t="shared" si="101"/>
        <v>0</v>
      </c>
      <c r="BV181" s="6">
        <f>IF($C181="","",IFERROR(VLOOKUP($C181,Jun!$B:$Z,16,FALSE),0))</f>
        <v>0</v>
      </c>
      <c r="BW181">
        <f>IF($C181="","",IFERROR(VLOOKUP($C181,Jun!$B:$Z,17,FALSE),0))</f>
        <v>0</v>
      </c>
      <c r="BX181" s="11">
        <f t="shared" si="102"/>
        <v>0</v>
      </c>
      <c r="BY181">
        <f>IF($C181="","",IFERROR(VLOOKUP($C181,Jun!$B:$Z,19,FALSE),0))</f>
        <v>0</v>
      </c>
      <c r="BZ181" s="11">
        <f t="shared" si="103"/>
        <v>0</v>
      </c>
      <c r="CA181">
        <f>IF($C181="","",IFERROR(VLOOKUP($C181,Jun!$B:$Z,20,FALSE),0))</f>
        <v>0</v>
      </c>
      <c r="CB181" s="10">
        <f t="shared" si="104"/>
        <v>0</v>
      </c>
    </row>
    <row r="182" spans="1:80" x14ac:dyDescent="0.3">
      <c r="A182">
        <v>178</v>
      </c>
      <c r="B182" t="str">
        <f>IF(Namelist!A179="","",UPPER(Namelist!A179))</f>
        <v>LEE ZHENG JING</v>
      </c>
      <c r="C182" t="str">
        <f>IF(Namelist!B179="","",UPPER(Namelist!B179))</f>
        <v>NUSSTU\E0957440</v>
      </c>
      <c r="D182" s="6">
        <f t="shared" si="71"/>
        <v>0</v>
      </c>
      <c r="E182">
        <f t="shared" si="72"/>
        <v>0</v>
      </c>
      <c r="F182" s="11">
        <f t="shared" si="73"/>
        <v>0</v>
      </c>
      <c r="G182">
        <f t="shared" si="74"/>
        <v>1</v>
      </c>
      <c r="H182" s="11">
        <f t="shared" si="75"/>
        <v>1</v>
      </c>
      <c r="I182">
        <f t="shared" si="76"/>
        <v>0</v>
      </c>
      <c r="J182" s="10">
        <f t="shared" si="77"/>
        <v>1</v>
      </c>
      <c r="K182" s="6">
        <f>IF($C182="","",IFERROR(VLOOKUP($C182,Aug!$B:$Z,16,FALSE),0))</f>
        <v>0</v>
      </c>
      <c r="L182">
        <f>IF($C182="","",IFERROR(VLOOKUP($C182,Aug!$B:$Z,17,FALSE),0))</f>
        <v>0</v>
      </c>
      <c r="M182" s="11">
        <f t="shared" si="78"/>
        <v>0</v>
      </c>
      <c r="N182">
        <f>IF($C182="","",IFERROR(VLOOKUP($C182,Aug!$B:$Z,19,FALSE),0))</f>
        <v>1</v>
      </c>
      <c r="O182" s="11">
        <f t="shared" si="79"/>
        <v>1</v>
      </c>
      <c r="P182">
        <f>IF($C182="","",IFERROR(VLOOKUP($C182,Aug!$B:$Z,20,FALSE),0))</f>
        <v>0</v>
      </c>
      <c r="Q182" s="10">
        <f t="shared" si="80"/>
        <v>1</v>
      </c>
      <c r="R182" s="6">
        <f>IF($C182="","",IFERROR(VLOOKUP($C182,Sep!$B:$Z,16,FALSE),0))</f>
        <v>0</v>
      </c>
      <c r="S182">
        <f>IF($C182="","",IFERROR(VLOOKUP($C182,Sep!$B:$Z,17,FALSE),0))</f>
        <v>0</v>
      </c>
      <c r="T182" s="11">
        <f t="shared" si="81"/>
        <v>0</v>
      </c>
      <c r="U182">
        <f>IF($C182="","",IFERROR(VLOOKUP($C182,Sep!$B:$Z,19,FALSE),0))</f>
        <v>0</v>
      </c>
      <c r="V182" s="11">
        <f t="shared" si="82"/>
        <v>0</v>
      </c>
      <c r="W182">
        <f>IF($C182="","",IFERROR(VLOOKUP($C182,Sep!$B:$Z,20,FALSE),0))</f>
        <v>0</v>
      </c>
      <c r="X182" s="10">
        <f t="shared" si="83"/>
        <v>0</v>
      </c>
      <c r="Y182" s="6">
        <f>IF($C182="","",IFERROR(VLOOKUP($C182,'Oct &amp; Nov'!$B:$Z,16,FALSE),0))</f>
        <v>0</v>
      </c>
      <c r="Z182">
        <f>IF($C182="","",IFERROR(VLOOKUP($C182,'Oct &amp; Nov'!$B:$Z,17,FALSE),0))</f>
        <v>0</v>
      </c>
      <c r="AA182" s="11">
        <f t="shared" si="84"/>
        <v>0</v>
      </c>
      <c r="AB182">
        <f>IF($C182="","",IFERROR(VLOOKUP($C182,'Oct &amp; Nov'!$B:$Z,19,FALSE),0))</f>
        <v>0</v>
      </c>
      <c r="AC182" s="11">
        <f t="shared" si="85"/>
        <v>0</v>
      </c>
      <c r="AD182">
        <f>IF($C182="","",IFERROR(VLOOKUP($C182,'Oct &amp; Nov'!$B:$Z,20,FALSE),0))</f>
        <v>0</v>
      </c>
      <c r="AE182" s="10">
        <f t="shared" si="86"/>
        <v>0</v>
      </c>
      <c r="AJ182" s="11"/>
      <c r="AM182" s="6">
        <f>IF($C182="","",IFERROR(VLOOKUP($C182,Dec!$B:$Z,16,FALSE),0))</f>
        <v>0</v>
      </c>
      <c r="AN182">
        <f>IF($C182="","",IFERROR(VLOOKUP($C182,Dec!$B:$Z,17,FALSE),0))</f>
        <v>0</v>
      </c>
      <c r="AO182" s="11">
        <f t="shared" si="87"/>
        <v>0</v>
      </c>
      <c r="AP182">
        <f>IF($C182="","",IFERROR(VLOOKUP($C182,Dec!$B:$Z,19,FALSE),0))</f>
        <v>0</v>
      </c>
      <c r="AQ182" s="11">
        <f t="shared" si="88"/>
        <v>0</v>
      </c>
      <c r="AR182">
        <f>IF($C182="","",IFERROR(VLOOKUP($C182,Dec!$B:$Z,20,FALSE),0))</f>
        <v>0</v>
      </c>
      <c r="AS182" s="10">
        <f t="shared" si="89"/>
        <v>0</v>
      </c>
      <c r="AT182" s="6">
        <f>IF($C182="","",IFERROR(VLOOKUP($C182,Jan!$B:$Z,16,FALSE),0))</f>
        <v>0</v>
      </c>
      <c r="AU182">
        <f>IF($C182="","",IFERROR(VLOOKUP($C182,Jan!$B:$Z,17,FALSE),0))</f>
        <v>0</v>
      </c>
      <c r="AV182" s="11">
        <f t="shared" si="90"/>
        <v>0</v>
      </c>
      <c r="AW182">
        <f>IF($C182="","",IFERROR(VLOOKUP($C182,Jan!$B:$Z,19,FALSE),0))</f>
        <v>0</v>
      </c>
      <c r="AX182" s="11">
        <f t="shared" si="91"/>
        <v>0</v>
      </c>
      <c r="AY182">
        <f>IF($C182="","",IFERROR(VLOOKUP($C182,Jan!$B:$Z,20,FALSE),0))</f>
        <v>0</v>
      </c>
      <c r="AZ182" s="10">
        <f t="shared" si="92"/>
        <v>0</v>
      </c>
      <c r="BA182" s="6">
        <f>IF($C182="","",IFERROR(VLOOKUP($C182,Feb!$B:$Z,16,FALSE),0))</f>
        <v>0</v>
      </c>
      <c r="BB182">
        <f>IF($C182="","",IFERROR(VLOOKUP($C182,Feb!$B:$Z,17,FALSE),0))</f>
        <v>0</v>
      </c>
      <c r="BC182" s="11">
        <f t="shared" si="93"/>
        <v>0</v>
      </c>
      <c r="BD182">
        <f>IF($C182="","",IFERROR(VLOOKUP($C182,Feb!$B:$Z,19,FALSE),0))</f>
        <v>0</v>
      </c>
      <c r="BE182" s="11">
        <f t="shared" si="94"/>
        <v>0</v>
      </c>
      <c r="BF182">
        <f>IF($C182="","",IFERROR(VLOOKUP($C182,Feb!$B:$Z,20,FALSE),0))</f>
        <v>0</v>
      </c>
      <c r="BG182" s="10">
        <f t="shared" si="95"/>
        <v>0</v>
      </c>
      <c r="BH182" s="6">
        <f>IF($C182="","",IFERROR(VLOOKUP($C182,Mar!$B:$Z,16,FALSE),0))</f>
        <v>0</v>
      </c>
      <c r="BI182">
        <f>IF($C182="","",IFERROR(VLOOKUP($C182,Mar!$B:$Z,17,FALSE),0))</f>
        <v>0</v>
      </c>
      <c r="BJ182" s="11">
        <f t="shared" si="96"/>
        <v>0</v>
      </c>
      <c r="BK182">
        <f>IF($C182="","",IFERROR(VLOOKUP($C182,Mar!$B:$Z,19,FALSE),0))</f>
        <v>0</v>
      </c>
      <c r="BL182" s="11">
        <f t="shared" si="97"/>
        <v>0</v>
      </c>
      <c r="BM182">
        <f>IF($C182="","",IFERROR(VLOOKUP($C182,Mar!$B:$Z,20,FALSE),0))</f>
        <v>0</v>
      </c>
      <c r="BN182" s="10">
        <f t="shared" si="98"/>
        <v>0</v>
      </c>
      <c r="BO182" s="6">
        <f>IF($C182="","",IFERROR(VLOOKUP($C182,'Apr &amp; May'!$B:$Z,16,FALSE),0))</f>
        <v>0</v>
      </c>
      <c r="BP182">
        <f>IF($C182="","",IFERROR(VLOOKUP($C182,'Apr &amp; May'!$B:$Z,17,FALSE),0))</f>
        <v>0</v>
      </c>
      <c r="BQ182" s="11">
        <f t="shared" si="99"/>
        <v>0</v>
      </c>
      <c r="BR182">
        <f>IF($C182="","",IFERROR(VLOOKUP($C182,'Apr &amp; May'!$B:$Z,19,FALSE),0))</f>
        <v>0</v>
      </c>
      <c r="BS182" s="11">
        <f t="shared" si="100"/>
        <v>0</v>
      </c>
      <c r="BT182">
        <f>IF($C182="","",IFERROR(VLOOKUP($C182,'Apr &amp; May'!$B:$Z,20,FALSE),0))</f>
        <v>0</v>
      </c>
      <c r="BU182" s="10">
        <f t="shared" si="101"/>
        <v>0</v>
      </c>
      <c r="BV182" s="6">
        <f>IF($C182="","",IFERROR(VLOOKUP($C182,Jun!$B:$Z,16,FALSE),0))</f>
        <v>0</v>
      </c>
      <c r="BW182">
        <f>IF($C182="","",IFERROR(VLOOKUP($C182,Jun!$B:$Z,17,FALSE),0))</f>
        <v>0</v>
      </c>
      <c r="BX182" s="11">
        <f t="shared" si="102"/>
        <v>0</v>
      </c>
      <c r="BY182">
        <f>IF($C182="","",IFERROR(VLOOKUP($C182,Jun!$B:$Z,19,FALSE),0))</f>
        <v>0</v>
      </c>
      <c r="BZ182" s="11">
        <f t="shared" si="103"/>
        <v>0</v>
      </c>
      <c r="CA182">
        <f>IF($C182="","",IFERROR(VLOOKUP($C182,Jun!$B:$Z,20,FALSE),0))</f>
        <v>0</v>
      </c>
      <c r="CB182" s="10">
        <f t="shared" si="104"/>
        <v>0</v>
      </c>
    </row>
    <row r="183" spans="1:80" x14ac:dyDescent="0.3">
      <c r="A183">
        <v>179</v>
      </c>
      <c r="B183" t="str">
        <f>IF(Namelist!A180="","",UPPER(Namelist!A180))</f>
        <v>LEE-ANN ONG</v>
      </c>
      <c r="C183" t="str">
        <f>IF(Namelist!B180="","",UPPER(Namelist!B180))</f>
        <v>NUSSTU\E0773111</v>
      </c>
      <c r="D183" s="6">
        <f t="shared" si="71"/>
        <v>0</v>
      </c>
      <c r="E183">
        <f t="shared" si="72"/>
        <v>1</v>
      </c>
      <c r="F183" s="11">
        <f t="shared" si="73"/>
        <v>1</v>
      </c>
      <c r="G183">
        <f t="shared" si="74"/>
        <v>0</v>
      </c>
      <c r="H183" s="11">
        <f t="shared" si="75"/>
        <v>1</v>
      </c>
      <c r="I183">
        <f t="shared" si="76"/>
        <v>3</v>
      </c>
      <c r="J183" s="10">
        <f t="shared" si="77"/>
        <v>4</v>
      </c>
      <c r="K183" s="6">
        <f>IF($C183="","",IFERROR(VLOOKUP($C183,Aug!$B:$Z,16,FALSE),0))</f>
        <v>0</v>
      </c>
      <c r="L183">
        <f>IF($C183="","",IFERROR(VLOOKUP($C183,Aug!$B:$Z,17,FALSE),0))</f>
        <v>0</v>
      </c>
      <c r="M183" s="11">
        <f t="shared" si="78"/>
        <v>0</v>
      </c>
      <c r="N183">
        <f>IF($C183="","",IFERROR(VLOOKUP($C183,Aug!$B:$Z,19,FALSE),0))</f>
        <v>0</v>
      </c>
      <c r="O183" s="11">
        <f t="shared" si="79"/>
        <v>0</v>
      </c>
      <c r="P183">
        <f>IF($C183="","",IFERROR(VLOOKUP($C183,Aug!$B:$Z,20,FALSE),0))</f>
        <v>0</v>
      </c>
      <c r="Q183" s="10">
        <f t="shared" si="80"/>
        <v>0</v>
      </c>
      <c r="R183" s="6">
        <f>IF($C183="","",IFERROR(VLOOKUP($C183,Sep!$B:$Z,16,FALSE),0))</f>
        <v>0</v>
      </c>
      <c r="S183">
        <f>IF($C183="","",IFERROR(VLOOKUP($C183,Sep!$B:$Z,17,FALSE),0))</f>
        <v>0</v>
      </c>
      <c r="T183" s="11">
        <f t="shared" si="81"/>
        <v>0</v>
      </c>
      <c r="U183">
        <f>IF($C183="","",IFERROR(VLOOKUP($C183,Sep!$B:$Z,19,FALSE),0))</f>
        <v>0</v>
      </c>
      <c r="V183" s="11">
        <f t="shared" si="82"/>
        <v>0</v>
      </c>
      <c r="W183">
        <f>IF($C183="","",IFERROR(VLOOKUP($C183,Sep!$B:$Z,20,FALSE),0))</f>
        <v>0</v>
      </c>
      <c r="X183" s="10">
        <f t="shared" si="83"/>
        <v>0</v>
      </c>
      <c r="Y183" s="6">
        <f>IF($C183="","",IFERROR(VLOOKUP($C183,'Oct &amp; Nov'!$B:$Z,16,FALSE),0))</f>
        <v>0</v>
      </c>
      <c r="Z183">
        <f>IF($C183="","",IFERROR(VLOOKUP($C183,'Oct &amp; Nov'!$B:$Z,17,FALSE),0))</f>
        <v>0</v>
      </c>
      <c r="AA183" s="11">
        <f t="shared" si="84"/>
        <v>0</v>
      </c>
      <c r="AB183">
        <f>IF($C183="","",IFERROR(VLOOKUP($C183,'Oct &amp; Nov'!$B:$Z,19,FALSE),0))</f>
        <v>0</v>
      </c>
      <c r="AC183" s="11">
        <f t="shared" si="85"/>
        <v>0</v>
      </c>
      <c r="AD183">
        <f>IF($C183="","",IFERROR(VLOOKUP($C183,'Oct &amp; Nov'!$B:$Z,20,FALSE),0))</f>
        <v>0</v>
      </c>
      <c r="AE183" s="10">
        <f t="shared" si="86"/>
        <v>0</v>
      </c>
      <c r="AJ183" s="11"/>
      <c r="AM183" s="6">
        <f>IF($C183="","",IFERROR(VLOOKUP($C183,Dec!$B:$Z,16,FALSE),0))</f>
        <v>0</v>
      </c>
      <c r="AN183">
        <f>IF($C183="","",IFERROR(VLOOKUP($C183,Dec!$B:$Z,17,FALSE),0))</f>
        <v>0</v>
      </c>
      <c r="AO183" s="11">
        <f t="shared" si="87"/>
        <v>0</v>
      </c>
      <c r="AP183">
        <f>IF($C183="","",IFERROR(VLOOKUP($C183,Dec!$B:$Z,19,FALSE),0))</f>
        <v>0</v>
      </c>
      <c r="AQ183" s="11">
        <f t="shared" si="88"/>
        <v>0</v>
      </c>
      <c r="AR183">
        <f>IF($C183="","",IFERROR(VLOOKUP($C183,Dec!$B:$Z,20,FALSE),0))</f>
        <v>0</v>
      </c>
      <c r="AS183" s="10">
        <f t="shared" si="89"/>
        <v>0</v>
      </c>
      <c r="AT183" s="6">
        <f>IF($C183="","",IFERROR(VLOOKUP($C183,Jan!$B:$Z,16,FALSE),0))</f>
        <v>0</v>
      </c>
      <c r="AU183">
        <f>IF($C183="","",IFERROR(VLOOKUP($C183,Jan!$B:$Z,17,FALSE),0))</f>
        <v>0</v>
      </c>
      <c r="AV183" s="11">
        <f t="shared" si="90"/>
        <v>0</v>
      </c>
      <c r="AW183">
        <f>IF($C183="","",IFERROR(VLOOKUP($C183,Jan!$B:$Z,19,FALSE),0))</f>
        <v>0</v>
      </c>
      <c r="AX183" s="11">
        <f t="shared" si="91"/>
        <v>0</v>
      </c>
      <c r="AY183">
        <f>IF($C183="","",IFERROR(VLOOKUP($C183,Jan!$B:$Z,20,FALSE),0))</f>
        <v>0</v>
      </c>
      <c r="AZ183" s="10">
        <f t="shared" si="92"/>
        <v>0</v>
      </c>
      <c r="BA183" s="6">
        <f>IF($C183="","",IFERROR(VLOOKUP($C183,Feb!$B:$Z,16,FALSE),0))</f>
        <v>0</v>
      </c>
      <c r="BB183">
        <f>IF($C183="","",IFERROR(VLOOKUP($C183,Feb!$B:$Z,17,FALSE),0))</f>
        <v>0</v>
      </c>
      <c r="BC183" s="11">
        <f t="shared" si="93"/>
        <v>0</v>
      </c>
      <c r="BD183">
        <f>IF($C183="","",IFERROR(VLOOKUP($C183,Feb!$B:$Z,19,FALSE),0))</f>
        <v>0</v>
      </c>
      <c r="BE183" s="11">
        <f t="shared" si="94"/>
        <v>0</v>
      </c>
      <c r="BF183">
        <f>IF($C183="","",IFERROR(VLOOKUP($C183,Feb!$B:$Z,20,FALSE),0))</f>
        <v>0</v>
      </c>
      <c r="BG183" s="10">
        <f t="shared" si="95"/>
        <v>0</v>
      </c>
      <c r="BH183" s="6">
        <f>IF($C183="","",IFERROR(VLOOKUP($C183,Mar!$B:$Z,16,FALSE),0))</f>
        <v>0</v>
      </c>
      <c r="BI183">
        <f>IF($C183="","",IFERROR(VLOOKUP($C183,Mar!$B:$Z,17,FALSE),0))</f>
        <v>1</v>
      </c>
      <c r="BJ183" s="11">
        <f t="shared" si="96"/>
        <v>1</v>
      </c>
      <c r="BK183">
        <f>IF($C183="","",IFERROR(VLOOKUP($C183,Mar!$B:$Z,19,FALSE),0))</f>
        <v>0</v>
      </c>
      <c r="BL183" s="11">
        <f t="shared" si="97"/>
        <v>1</v>
      </c>
      <c r="BM183">
        <f>IF($C183="","",IFERROR(VLOOKUP($C183,Mar!$B:$Z,20,FALSE),0))</f>
        <v>3</v>
      </c>
      <c r="BN183" s="10">
        <f t="shared" si="98"/>
        <v>4</v>
      </c>
      <c r="BO183" s="6">
        <f>IF($C183="","",IFERROR(VLOOKUP($C183,'Apr &amp; May'!$B:$Z,16,FALSE),0))</f>
        <v>0</v>
      </c>
      <c r="BP183">
        <f>IF($C183="","",IFERROR(VLOOKUP($C183,'Apr &amp; May'!$B:$Z,17,FALSE),0))</f>
        <v>0</v>
      </c>
      <c r="BQ183" s="11">
        <f t="shared" si="99"/>
        <v>0</v>
      </c>
      <c r="BR183">
        <f>IF($C183="","",IFERROR(VLOOKUP($C183,'Apr &amp; May'!$B:$Z,19,FALSE),0))</f>
        <v>0</v>
      </c>
      <c r="BS183" s="11">
        <f t="shared" si="100"/>
        <v>0</v>
      </c>
      <c r="BT183">
        <f>IF($C183="","",IFERROR(VLOOKUP($C183,'Apr &amp; May'!$B:$Z,20,FALSE),0))</f>
        <v>0</v>
      </c>
      <c r="BU183" s="10">
        <f t="shared" si="101"/>
        <v>0</v>
      </c>
      <c r="BV183" s="6">
        <f>IF($C183="","",IFERROR(VLOOKUP($C183,Jun!$B:$Z,16,FALSE),0))</f>
        <v>0</v>
      </c>
      <c r="BW183">
        <f>IF($C183="","",IFERROR(VLOOKUP($C183,Jun!$B:$Z,17,FALSE),0))</f>
        <v>0</v>
      </c>
      <c r="BX183" s="11">
        <f t="shared" si="102"/>
        <v>0</v>
      </c>
      <c r="BY183">
        <f>IF($C183="","",IFERROR(VLOOKUP($C183,Jun!$B:$Z,19,FALSE),0))</f>
        <v>0</v>
      </c>
      <c r="BZ183" s="11">
        <f t="shared" si="103"/>
        <v>0</v>
      </c>
      <c r="CA183">
        <f>IF($C183="","",IFERROR(VLOOKUP($C183,Jun!$B:$Z,20,FALSE),0))</f>
        <v>0</v>
      </c>
      <c r="CB183" s="10">
        <f t="shared" si="104"/>
        <v>0</v>
      </c>
    </row>
    <row r="184" spans="1:80" x14ac:dyDescent="0.3">
      <c r="A184">
        <v>180</v>
      </c>
      <c r="B184" t="str">
        <f>IF(Namelist!A181="","",UPPER(Namelist!A181))</f>
        <v>LENNART CLAAS OSTERSEHLT</v>
      </c>
      <c r="C184" t="str">
        <f>IF(Namelist!B181="","",UPPER(Namelist!B181))</f>
        <v>NUSSTU\E1100841</v>
      </c>
      <c r="D184" s="6">
        <f t="shared" si="71"/>
        <v>5</v>
      </c>
      <c r="E184">
        <f t="shared" si="72"/>
        <v>1</v>
      </c>
      <c r="F184" s="11">
        <f t="shared" si="73"/>
        <v>6</v>
      </c>
      <c r="G184">
        <f t="shared" si="74"/>
        <v>0</v>
      </c>
      <c r="H184" s="11">
        <f t="shared" si="75"/>
        <v>6</v>
      </c>
      <c r="I184">
        <f t="shared" si="76"/>
        <v>3</v>
      </c>
      <c r="J184" s="10">
        <f t="shared" si="77"/>
        <v>9</v>
      </c>
      <c r="K184" s="6">
        <f>IF($C184="","",IFERROR(VLOOKUP($C184,Aug!$B:$Z,16,FALSE),0))</f>
        <v>0</v>
      </c>
      <c r="L184">
        <f>IF($C184="","",IFERROR(VLOOKUP($C184,Aug!$B:$Z,17,FALSE),0))</f>
        <v>0</v>
      </c>
      <c r="M184" s="11">
        <f t="shared" si="78"/>
        <v>0</v>
      </c>
      <c r="N184">
        <f>IF($C184="","",IFERROR(VLOOKUP($C184,Aug!$B:$Z,19,FALSE),0))</f>
        <v>0</v>
      </c>
      <c r="O184" s="11">
        <f t="shared" si="79"/>
        <v>0</v>
      </c>
      <c r="P184">
        <f>IF($C184="","",IFERROR(VLOOKUP($C184,Aug!$B:$Z,20,FALSE),0))</f>
        <v>0</v>
      </c>
      <c r="Q184" s="10">
        <f t="shared" si="80"/>
        <v>0</v>
      </c>
      <c r="R184" s="6">
        <f>IF($C184="","",IFERROR(VLOOKUP($C184,Sep!$B:$Z,16,FALSE),0))</f>
        <v>0</v>
      </c>
      <c r="S184">
        <f>IF($C184="","",IFERROR(VLOOKUP($C184,Sep!$B:$Z,17,FALSE),0))</f>
        <v>0</v>
      </c>
      <c r="T184" s="11">
        <f t="shared" si="81"/>
        <v>0</v>
      </c>
      <c r="U184">
        <f>IF($C184="","",IFERROR(VLOOKUP($C184,Sep!$B:$Z,19,FALSE),0))</f>
        <v>0</v>
      </c>
      <c r="V184" s="11">
        <f t="shared" si="82"/>
        <v>0</v>
      </c>
      <c r="W184">
        <f>IF($C184="","",IFERROR(VLOOKUP($C184,Sep!$B:$Z,20,FALSE),0))</f>
        <v>0</v>
      </c>
      <c r="X184" s="10">
        <f t="shared" si="83"/>
        <v>0</v>
      </c>
      <c r="Y184" s="6">
        <f>IF($C184="","",IFERROR(VLOOKUP($C184,'Oct &amp; Nov'!$B:$Z,16,FALSE),0))</f>
        <v>0</v>
      </c>
      <c r="Z184">
        <f>IF($C184="","",IFERROR(VLOOKUP($C184,'Oct &amp; Nov'!$B:$Z,17,FALSE),0))</f>
        <v>0</v>
      </c>
      <c r="AA184" s="11">
        <f t="shared" si="84"/>
        <v>0</v>
      </c>
      <c r="AB184">
        <f>IF($C184="","",IFERROR(VLOOKUP($C184,'Oct &amp; Nov'!$B:$Z,19,FALSE),0))</f>
        <v>0</v>
      </c>
      <c r="AC184" s="11">
        <f t="shared" si="85"/>
        <v>0</v>
      </c>
      <c r="AD184">
        <f>IF($C184="","",IFERROR(VLOOKUP($C184,'Oct &amp; Nov'!$B:$Z,20,FALSE),0))</f>
        <v>0</v>
      </c>
      <c r="AE184" s="10">
        <f t="shared" si="86"/>
        <v>0</v>
      </c>
      <c r="AJ184" s="11"/>
      <c r="AM184" s="6">
        <f>IF($C184="","",IFERROR(VLOOKUP($C184,Dec!$B:$Z,16,FALSE),0))</f>
        <v>0</v>
      </c>
      <c r="AN184">
        <f>IF($C184="","",IFERROR(VLOOKUP($C184,Dec!$B:$Z,17,FALSE),0))</f>
        <v>0</v>
      </c>
      <c r="AO184" s="11">
        <f t="shared" si="87"/>
        <v>0</v>
      </c>
      <c r="AP184">
        <f>IF($C184="","",IFERROR(VLOOKUP($C184,Dec!$B:$Z,19,FALSE),0))</f>
        <v>0</v>
      </c>
      <c r="AQ184" s="11">
        <f t="shared" si="88"/>
        <v>0</v>
      </c>
      <c r="AR184">
        <f>IF($C184="","",IFERROR(VLOOKUP($C184,Dec!$B:$Z,20,FALSE),0))</f>
        <v>0</v>
      </c>
      <c r="AS184" s="10">
        <f t="shared" si="89"/>
        <v>0</v>
      </c>
      <c r="AT184" s="6">
        <f>IF($C184="","",IFERROR(VLOOKUP($C184,Jan!$B:$Z,16,FALSE),0))</f>
        <v>0</v>
      </c>
      <c r="AU184">
        <f>IF($C184="","",IFERROR(VLOOKUP($C184,Jan!$B:$Z,17,FALSE),0))</f>
        <v>0</v>
      </c>
      <c r="AV184" s="11">
        <f t="shared" si="90"/>
        <v>0</v>
      </c>
      <c r="AW184">
        <f>IF($C184="","",IFERROR(VLOOKUP($C184,Jan!$B:$Z,19,FALSE),0))</f>
        <v>0</v>
      </c>
      <c r="AX184" s="11">
        <f t="shared" si="91"/>
        <v>0</v>
      </c>
      <c r="AY184">
        <f>IF($C184="","",IFERROR(VLOOKUP($C184,Jan!$B:$Z,20,FALSE),0))</f>
        <v>0</v>
      </c>
      <c r="AZ184" s="10">
        <f t="shared" si="92"/>
        <v>0</v>
      </c>
      <c r="BA184" s="6">
        <f>IF($C184="","",IFERROR(VLOOKUP($C184,Feb!$B:$Z,16,FALSE),0))</f>
        <v>2</v>
      </c>
      <c r="BB184">
        <f>IF($C184="","",IFERROR(VLOOKUP($C184,Feb!$B:$Z,17,FALSE),0))</f>
        <v>0</v>
      </c>
      <c r="BC184" s="11">
        <f t="shared" si="93"/>
        <v>2</v>
      </c>
      <c r="BD184">
        <f>IF($C184="","",IFERROR(VLOOKUP($C184,Feb!$B:$Z,19,FALSE),0))</f>
        <v>0</v>
      </c>
      <c r="BE184" s="11">
        <f t="shared" si="94"/>
        <v>2</v>
      </c>
      <c r="BF184">
        <f>IF($C184="","",IFERROR(VLOOKUP($C184,Feb!$B:$Z,20,FALSE),0))</f>
        <v>0</v>
      </c>
      <c r="BG184" s="10">
        <f t="shared" si="95"/>
        <v>2</v>
      </c>
      <c r="BH184" s="6">
        <f>IF($C184="","",IFERROR(VLOOKUP($C184,Mar!$B:$Z,16,FALSE),0))</f>
        <v>3</v>
      </c>
      <c r="BI184">
        <f>IF($C184="","",IFERROR(VLOOKUP($C184,Mar!$B:$Z,17,FALSE),0))</f>
        <v>0</v>
      </c>
      <c r="BJ184" s="11">
        <f t="shared" si="96"/>
        <v>3</v>
      </c>
      <c r="BK184">
        <f>IF($C184="","",IFERROR(VLOOKUP($C184,Mar!$B:$Z,19,FALSE),0))</f>
        <v>0</v>
      </c>
      <c r="BL184" s="11">
        <f t="shared" si="97"/>
        <v>3</v>
      </c>
      <c r="BM184">
        <f>IF($C184="","",IFERROR(VLOOKUP($C184,Mar!$B:$Z,20,FALSE),0))</f>
        <v>2</v>
      </c>
      <c r="BN184" s="10">
        <f t="shared" si="98"/>
        <v>5</v>
      </c>
      <c r="BO184" s="6">
        <f>IF($C184="","",IFERROR(VLOOKUP($C184,'Apr &amp; May'!$B:$Z,16,FALSE),0))</f>
        <v>0</v>
      </c>
      <c r="BP184">
        <f>IF($C184="","",IFERROR(VLOOKUP($C184,'Apr &amp; May'!$B:$Z,17,FALSE),0))</f>
        <v>1</v>
      </c>
      <c r="BQ184" s="11">
        <f t="shared" si="99"/>
        <v>1</v>
      </c>
      <c r="BR184">
        <f>IF($C184="","",IFERROR(VLOOKUP($C184,'Apr &amp; May'!$B:$Z,19,FALSE),0))</f>
        <v>0</v>
      </c>
      <c r="BS184" s="11">
        <f t="shared" si="100"/>
        <v>1</v>
      </c>
      <c r="BT184">
        <f>IF($C184="","",IFERROR(VLOOKUP($C184,'Apr &amp; May'!$B:$Z,20,FALSE),0))</f>
        <v>1</v>
      </c>
      <c r="BU184" s="10">
        <f t="shared" si="101"/>
        <v>2</v>
      </c>
      <c r="BV184" s="6">
        <f>IF($C184="","",IFERROR(VLOOKUP($C184,Jun!$B:$Z,16,FALSE),0))</f>
        <v>0</v>
      </c>
      <c r="BW184">
        <f>IF($C184="","",IFERROR(VLOOKUP($C184,Jun!$B:$Z,17,FALSE),0))</f>
        <v>0</v>
      </c>
      <c r="BX184" s="11">
        <f t="shared" si="102"/>
        <v>0</v>
      </c>
      <c r="BY184">
        <f>IF($C184="","",IFERROR(VLOOKUP($C184,Jun!$B:$Z,19,FALSE),0))</f>
        <v>0</v>
      </c>
      <c r="BZ184" s="11">
        <f t="shared" si="103"/>
        <v>0</v>
      </c>
      <c r="CA184">
        <f>IF($C184="","",IFERROR(VLOOKUP($C184,Jun!$B:$Z,20,FALSE),0))</f>
        <v>0</v>
      </c>
      <c r="CB184" s="10">
        <f t="shared" si="104"/>
        <v>0</v>
      </c>
    </row>
    <row r="185" spans="1:80" x14ac:dyDescent="0.3">
      <c r="A185">
        <v>181</v>
      </c>
      <c r="B185" t="str">
        <f>IF(Namelist!A182="","",UPPER(Namelist!A182))</f>
        <v>LEROY KOH</v>
      </c>
      <c r="C185" t="str">
        <f>IF(Namelist!B182="","",UPPER(Namelist!B182))</f>
        <v>NUSSTU\E0725807</v>
      </c>
      <c r="D185" s="6">
        <f t="shared" si="71"/>
        <v>1</v>
      </c>
      <c r="E185">
        <f t="shared" si="72"/>
        <v>0</v>
      </c>
      <c r="F185" s="11">
        <f t="shared" si="73"/>
        <v>1</v>
      </c>
      <c r="G185">
        <f t="shared" si="74"/>
        <v>0</v>
      </c>
      <c r="H185" s="11">
        <f t="shared" si="75"/>
        <v>1</v>
      </c>
      <c r="I185">
        <f t="shared" si="76"/>
        <v>3</v>
      </c>
      <c r="J185" s="10">
        <f t="shared" si="77"/>
        <v>4</v>
      </c>
      <c r="K185" s="6">
        <f>IF($C185="","",IFERROR(VLOOKUP($C185,Aug!$B:$Z,16,FALSE),0))</f>
        <v>0</v>
      </c>
      <c r="L185">
        <f>IF($C185="","",IFERROR(VLOOKUP($C185,Aug!$B:$Z,17,FALSE),0))</f>
        <v>0</v>
      </c>
      <c r="M185" s="11">
        <f t="shared" si="78"/>
        <v>0</v>
      </c>
      <c r="N185">
        <f>IF($C185="","",IFERROR(VLOOKUP($C185,Aug!$B:$Z,19,FALSE),0))</f>
        <v>0</v>
      </c>
      <c r="O185" s="11">
        <f t="shared" si="79"/>
        <v>0</v>
      </c>
      <c r="P185">
        <f>IF($C185="","",IFERROR(VLOOKUP($C185,Aug!$B:$Z,20,FALSE),0))</f>
        <v>0</v>
      </c>
      <c r="Q185" s="10">
        <f t="shared" si="80"/>
        <v>0</v>
      </c>
      <c r="R185" s="6">
        <f>IF($C185="","",IFERROR(VLOOKUP($C185,Sep!$B:$Z,16,FALSE),0))</f>
        <v>0</v>
      </c>
      <c r="S185">
        <f>IF($C185="","",IFERROR(VLOOKUP($C185,Sep!$B:$Z,17,FALSE),0))</f>
        <v>0</v>
      </c>
      <c r="T185" s="11">
        <f t="shared" si="81"/>
        <v>0</v>
      </c>
      <c r="U185">
        <f>IF($C185="","",IFERROR(VLOOKUP($C185,Sep!$B:$Z,19,FALSE),0))</f>
        <v>0</v>
      </c>
      <c r="V185" s="11">
        <f t="shared" si="82"/>
        <v>0</v>
      </c>
      <c r="W185">
        <f>IF($C185="","",IFERROR(VLOOKUP($C185,Sep!$B:$Z,20,FALSE),0))</f>
        <v>0</v>
      </c>
      <c r="X185" s="10">
        <f t="shared" si="83"/>
        <v>0</v>
      </c>
      <c r="Y185" s="6">
        <f>IF($C185="","",IFERROR(VLOOKUP($C185,'Oct &amp; Nov'!$B:$Z,16,FALSE),0))</f>
        <v>0</v>
      </c>
      <c r="Z185">
        <f>IF($C185="","",IFERROR(VLOOKUP($C185,'Oct &amp; Nov'!$B:$Z,17,FALSE),0))</f>
        <v>0</v>
      </c>
      <c r="AA185" s="11">
        <f t="shared" si="84"/>
        <v>0</v>
      </c>
      <c r="AB185">
        <f>IF($C185="","",IFERROR(VLOOKUP($C185,'Oct &amp; Nov'!$B:$Z,19,FALSE),0))</f>
        <v>0</v>
      </c>
      <c r="AC185" s="11">
        <f t="shared" si="85"/>
        <v>0</v>
      </c>
      <c r="AD185">
        <f>IF($C185="","",IFERROR(VLOOKUP($C185,'Oct &amp; Nov'!$B:$Z,20,FALSE),0))</f>
        <v>0</v>
      </c>
      <c r="AE185" s="10">
        <f t="shared" si="86"/>
        <v>0</v>
      </c>
      <c r="AJ185" s="11"/>
      <c r="AM185" s="6">
        <f>IF($C185="","",IFERROR(VLOOKUP($C185,Dec!$B:$Z,16,FALSE),0))</f>
        <v>0</v>
      </c>
      <c r="AN185">
        <f>IF($C185="","",IFERROR(VLOOKUP($C185,Dec!$B:$Z,17,FALSE),0))</f>
        <v>0</v>
      </c>
      <c r="AO185" s="11">
        <f t="shared" si="87"/>
        <v>0</v>
      </c>
      <c r="AP185">
        <f>IF($C185="","",IFERROR(VLOOKUP($C185,Dec!$B:$Z,19,FALSE),0))</f>
        <v>0</v>
      </c>
      <c r="AQ185" s="11">
        <f t="shared" si="88"/>
        <v>0</v>
      </c>
      <c r="AR185">
        <f>IF($C185="","",IFERROR(VLOOKUP($C185,Dec!$B:$Z,20,FALSE),0))</f>
        <v>0</v>
      </c>
      <c r="AS185" s="10">
        <f t="shared" si="89"/>
        <v>0</v>
      </c>
      <c r="AT185" s="6">
        <f>IF($C185="","",IFERROR(VLOOKUP($C185,Jan!$B:$Z,16,FALSE),0))</f>
        <v>0</v>
      </c>
      <c r="AU185">
        <f>IF($C185="","",IFERROR(VLOOKUP($C185,Jan!$B:$Z,17,FALSE),0))</f>
        <v>0</v>
      </c>
      <c r="AV185" s="11">
        <f t="shared" si="90"/>
        <v>0</v>
      </c>
      <c r="AW185">
        <f>IF($C185="","",IFERROR(VLOOKUP($C185,Jan!$B:$Z,19,FALSE),0))</f>
        <v>0</v>
      </c>
      <c r="AX185" s="11">
        <f t="shared" si="91"/>
        <v>0</v>
      </c>
      <c r="AY185">
        <f>IF($C185="","",IFERROR(VLOOKUP($C185,Jan!$B:$Z,20,FALSE),0))</f>
        <v>0</v>
      </c>
      <c r="AZ185" s="10">
        <f t="shared" si="92"/>
        <v>0</v>
      </c>
      <c r="BA185" s="6">
        <f>IF($C185="","",IFERROR(VLOOKUP($C185,Feb!$B:$Z,16,FALSE),0))</f>
        <v>0</v>
      </c>
      <c r="BB185">
        <f>IF($C185="","",IFERROR(VLOOKUP($C185,Feb!$B:$Z,17,FALSE),0))</f>
        <v>0</v>
      </c>
      <c r="BC185" s="11">
        <f t="shared" si="93"/>
        <v>0</v>
      </c>
      <c r="BD185">
        <f>IF($C185="","",IFERROR(VLOOKUP($C185,Feb!$B:$Z,19,FALSE),0))</f>
        <v>0</v>
      </c>
      <c r="BE185" s="11">
        <f t="shared" si="94"/>
        <v>0</v>
      </c>
      <c r="BF185">
        <f>IF($C185="","",IFERROR(VLOOKUP($C185,Feb!$B:$Z,20,FALSE),0))</f>
        <v>0</v>
      </c>
      <c r="BG185" s="10">
        <f t="shared" si="95"/>
        <v>0</v>
      </c>
      <c r="BH185" s="6">
        <f>IF($C185="","",IFERROR(VLOOKUP($C185,Mar!$B:$Z,16,FALSE),0))</f>
        <v>1</v>
      </c>
      <c r="BI185">
        <f>IF($C185="","",IFERROR(VLOOKUP($C185,Mar!$B:$Z,17,FALSE),0))</f>
        <v>0</v>
      </c>
      <c r="BJ185" s="11">
        <f t="shared" si="96"/>
        <v>1</v>
      </c>
      <c r="BK185">
        <f>IF($C185="","",IFERROR(VLOOKUP($C185,Mar!$B:$Z,19,FALSE),0))</f>
        <v>0</v>
      </c>
      <c r="BL185" s="11">
        <f t="shared" si="97"/>
        <v>1</v>
      </c>
      <c r="BM185">
        <f>IF($C185="","",IFERROR(VLOOKUP($C185,Mar!$B:$Z,20,FALSE),0))</f>
        <v>3</v>
      </c>
      <c r="BN185" s="10">
        <f t="shared" si="98"/>
        <v>4</v>
      </c>
      <c r="BO185" s="6">
        <f>IF($C185="","",IFERROR(VLOOKUP($C185,'Apr &amp; May'!$B:$Z,16,FALSE),0))</f>
        <v>0</v>
      </c>
      <c r="BP185">
        <f>IF($C185="","",IFERROR(VLOOKUP($C185,'Apr &amp; May'!$B:$Z,17,FALSE),0))</f>
        <v>0</v>
      </c>
      <c r="BQ185" s="11">
        <f t="shared" si="99"/>
        <v>0</v>
      </c>
      <c r="BR185">
        <f>IF($C185="","",IFERROR(VLOOKUP($C185,'Apr &amp; May'!$B:$Z,19,FALSE),0))</f>
        <v>0</v>
      </c>
      <c r="BS185" s="11">
        <f t="shared" si="100"/>
        <v>0</v>
      </c>
      <c r="BT185">
        <f>IF($C185="","",IFERROR(VLOOKUP($C185,'Apr &amp; May'!$B:$Z,20,FALSE),0))</f>
        <v>0</v>
      </c>
      <c r="BU185" s="10">
        <f t="shared" si="101"/>
        <v>0</v>
      </c>
      <c r="BV185" s="6">
        <f>IF($C185="","",IFERROR(VLOOKUP($C185,Jun!$B:$Z,16,FALSE),0))</f>
        <v>0</v>
      </c>
      <c r="BW185">
        <f>IF($C185="","",IFERROR(VLOOKUP($C185,Jun!$B:$Z,17,FALSE),0))</f>
        <v>0</v>
      </c>
      <c r="BX185" s="11">
        <f t="shared" si="102"/>
        <v>0</v>
      </c>
      <c r="BY185">
        <f>IF($C185="","",IFERROR(VLOOKUP($C185,Jun!$B:$Z,19,FALSE),0))</f>
        <v>0</v>
      </c>
      <c r="BZ185" s="11">
        <f t="shared" si="103"/>
        <v>0</v>
      </c>
      <c r="CA185">
        <f>IF($C185="","",IFERROR(VLOOKUP($C185,Jun!$B:$Z,20,FALSE),0))</f>
        <v>0</v>
      </c>
      <c r="CB185" s="10">
        <f t="shared" si="104"/>
        <v>0</v>
      </c>
    </row>
    <row r="186" spans="1:80" x14ac:dyDescent="0.3">
      <c r="A186">
        <v>182</v>
      </c>
      <c r="B186" t="str">
        <f>IF(Namelist!A183="","",UPPER(Namelist!A183))</f>
        <v>LI CHER TAN</v>
      </c>
      <c r="C186" t="str">
        <f>IF(Namelist!B183="","",UPPER(Namelist!B183))</f>
        <v>NUSSTU\E0148805</v>
      </c>
      <c r="D186" s="6">
        <f t="shared" si="71"/>
        <v>2</v>
      </c>
      <c r="E186">
        <f t="shared" si="72"/>
        <v>2</v>
      </c>
      <c r="F186" s="11">
        <f t="shared" si="73"/>
        <v>4</v>
      </c>
      <c r="G186">
        <f t="shared" si="74"/>
        <v>0</v>
      </c>
      <c r="H186" s="11">
        <f t="shared" si="75"/>
        <v>4</v>
      </c>
      <c r="I186">
        <f t="shared" si="76"/>
        <v>2</v>
      </c>
      <c r="J186" s="10">
        <f t="shared" si="77"/>
        <v>6</v>
      </c>
      <c r="K186" s="6">
        <f>IF($C186="","",IFERROR(VLOOKUP($C186,Aug!$B:$Z,16,FALSE),0))</f>
        <v>0</v>
      </c>
      <c r="L186">
        <f>IF($C186="","",IFERROR(VLOOKUP($C186,Aug!$B:$Z,17,FALSE),0))</f>
        <v>1</v>
      </c>
      <c r="M186" s="11">
        <f t="shared" si="78"/>
        <v>1</v>
      </c>
      <c r="N186">
        <f>IF($C186="","",IFERROR(VLOOKUP($C186,Aug!$B:$Z,19,FALSE),0))</f>
        <v>0</v>
      </c>
      <c r="O186" s="11">
        <f t="shared" si="79"/>
        <v>1</v>
      </c>
      <c r="P186">
        <f>IF($C186="","",IFERROR(VLOOKUP($C186,Aug!$B:$Z,20,FALSE),0))</f>
        <v>1</v>
      </c>
      <c r="Q186" s="10">
        <f t="shared" si="80"/>
        <v>2</v>
      </c>
      <c r="R186" s="6">
        <f>IF($C186="","",IFERROR(VLOOKUP($C186,Sep!$B:$Z,16,FALSE),0))</f>
        <v>1</v>
      </c>
      <c r="S186">
        <f>IF($C186="","",IFERROR(VLOOKUP($C186,Sep!$B:$Z,17,FALSE),0))</f>
        <v>1</v>
      </c>
      <c r="T186" s="11">
        <f t="shared" si="81"/>
        <v>2</v>
      </c>
      <c r="U186">
        <f>IF($C186="","",IFERROR(VLOOKUP($C186,Sep!$B:$Z,19,FALSE),0))</f>
        <v>0</v>
      </c>
      <c r="V186" s="11">
        <f t="shared" si="82"/>
        <v>2</v>
      </c>
      <c r="W186">
        <f>IF($C186="","",IFERROR(VLOOKUP($C186,Sep!$B:$Z,20,FALSE),0))</f>
        <v>0</v>
      </c>
      <c r="X186" s="10">
        <f t="shared" si="83"/>
        <v>2</v>
      </c>
      <c r="Y186" s="6">
        <f>IF($C186="","",IFERROR(VLOOKUP($C186,'Oct &amp; Nov'!$B:$Z,16,FALSE),0))</f>
        <v>1</v>
      </c>
      <c r="Z186">
        <f>IF($C186="","",IFERROR(VLOOKUP($C186,'Oct &amp; Nov'!$B:$Z,17,FALSE),0))</f>
        <v>0</v>
      </c>
      <c r="AA186" s="11">
        <f t="shared" si="84"/>
        <v>1</v>
      </c>
      <c r="AB186">
        <f>IF($C186="","",IFERROR(VLOOKUP($C186,'Oct &amp; Nov'!$B:$Z,19,FALSE),0))</f>
        <v>0</v>
      </c>
      <c r="AC186" s="11">
        <f t="shared" si="85"/>
        <v>1</v>
      </c>
      <c r="AD186">
        <f>IF($C186="","",IFERROR(VLOOKUP($C186,'Oct &amp; Nov'!$B:$Z,20,FALSE),0))</f>
        <v>1</v>
      </c>
      <c r="AE186" s="10">
        <f t="shared" si="86"/>
        <v>2</v>
      </c>
      <c r="AJ186" s="11"/>
      <c r="AM186" s="6">
        <f>IF($C186="","",IFERROR(VLOOKUP($C186,Dec!$B:$Z,16,FALSE),0))</f>
        <v>0</v>
      </c>
      <c r="AN186">
        <f>IF($C186="","",IFERROR(VLOOKUP($C186,Dec!$B:$Z,17,FALSE),0))</f>
        <v>0</v>
      </c>
      <c r="AO186" s="11">
        <f t="shared" si="87"/>
        <v>0</v>
      </c>
      <c r="AP186">
        <f>IF($C186="","",IFERROR(VLOOKUP($C186,Dec!$B:$Z,19,FALSE),0))</f>
        <v>0</v>
      </c>
      <c r="AQ186" s="11">
        <f t="shared" si="88"/>
        <v>0</v>
      </c>
      <c r="AR186">
        <f>IF($C186="","",IFERROR(VLOOKUP($C186,Dec!$B:$Z,20,FALSE),0))</f>
        <v>0</v>
      </c>
      <c r="AS186" s="10">
        <f t="shared" si="89"/>
        <v>0</v>
      </c>
      <c r="AT186" s="6">
        <f>IF($C186="","",IFERROR(VLOOKUP($C186,Jan!$B:$Z,16,FALSE),0))</f>
        <v>0</v>
      </c>
      <c r="AU186">
        <f>IF($C186="","",IFERROR(VLOOKUP($C186,Jan!$B:$Z,17,FALSE),0))</f>
        <v>0</v>
      </c>
      <c r="AV186" s="11">
        <f t="shared" si="90"/>
        <v>0</v>
      </c>
      <c r="AW186">
        <f>IF($C186="","",IFERROR(VLOOKUP($C186,Jan!$B:$Z,19,FALSE),0))</f>
        <v>0</v>
      </c>
      <c r="AX186" s="11">
        <f t="shared" si="91"/>
        <v>0</v>
      </c>
      <c r="AY186">
        <f>IF($C186="","",IFERROR(VLOOKUP($C186,Jan!$B:$Z,20,FALSE),0))</f>
        <v>0</v>
      </c>
      <c r="AZ186" s="10">
        <f t="shared" si="92"/>
        <v>0</v>
      </c>
      <c r="BA186" s="6">
        <f>IF($C186="","",IFERROR(VLOOKUP($C186,Feb!$B:$Z,16,FALSE),0))</f>
        <v>0</v>
      </c>
      <c r="BB186">
        <f>IF($C186="","",IFERROR(VLOOKUP($C186,Feb!$B:$Z,17,FALSE),0))</f>
        <v>0</v>
      </c>
      <c r="BC186" s="11">
        <f t="shared" si="93"/>
        <v>0</v>
      </c>
      <c r="BD186">
        <f>IF($C186="","",IFERROR(VLOOKUP($C186,Feb!$B:$Z,19,FALSE),0))</f>
        <v>0</v>
      </c>
      <c r="BE186" s="11">
        <f t="shared" si="94"/>
        <v>0</v>
      </c>
      <c r="BF186">
        <f>IF($C186="","",IFERROR(VLOOKUP($C186,Feb!$B:$Z,20,FALSE),0))</f>
        <v>0</v>
      </c>
      <c r="BG186" s="10">
        <f t="shared" si="95"/>
        <v>0</v>
      </c>
      <c r="BH186" s="6">
        <f>IF($C186="","",IFERROR(VLOOKUP($C186,Mar!$B:$Z,16,FALSE),0))</f>
        <v>0</v>
      </c>
      <c r="BI186">
        <f>IF($C186="","",IFERROR(VLOOKUP($C186,Mar!$B:$Z,17,FALSE),0))</f>
        <v>0</v>
      </c>
      <c r="BJ186" s="11">
        <f t="shared" si="96"/>
        <v>0</v>
      </c>
      <c r="BK186">
        <f>IF($C186="","",IFERROR(VLOOKUP($C186,Mar!$B:$Z,19,FALSE),0))</f>
        <v>0</v>
      </c>
      <c r="BL186" s="11">
        <f t="shared" si="97"/>
        <v>0</v>
      </c>
      <c r="BM186">
        <f>IF($C186="","",IFERROR(VLOOKUP($C186,Mar!$B:$Z,20,FALSE),0))</f>
        <v>0</v>
      </c>
      <c r="BN186" s="10">
        <f t="shared" si="98"/>
        <v>0</v>
      </c>
      <c r="BO186" s="6">
        <f>IF($C186="","",IFERROR(VLOOKUP($C186,'Apr &amp; May'!$B:$Z,16,FALSE),0))</f>
        <v>0</v>
      </c>
      <c r="BP186">
        <f>IF($C186="","",IFERROR(VLOOKUP($C186,'Apr &amp; May'!$B:$Z,17,FALSE),0))</f>
        <v>0</v>
      </c>
      <c r="BQ186" s="11">
        <f t="shared" si="99"/>
        <v>0</v>
      </c>
      <c r="BR186">
        <f>IF($C186="","",IFERROR(VLOOKUP($C186,'Apr &amp; May'!$B:$Z,19,FALSE),0))</f>
        <v>0</v>
      </c>
      <c r="BS186" s="11">
        <f t="shared" si="100"/>
        <v>0</v>
      </c>
      <c r="BT186">
        <f>IF($C186="","",IFERROR(VLOOKUP($C186,'Apr &amp; May'!$B:$Z,20,FALSE),0))</f>
        <v>0</v>
      </c>
      <c r="BU186" s="10">
        <f t="shared" si="101"/>
        <v>0</v>
      </c>
      <c r="BV186" s="6">
        <f>IF($C186="","",IFERROR(VLOOKUP($C186,Jun!$B:$Z,16,FALSE),0))</f>
        <v>0</v>
      </c>
      <c r="BW186">
        <f>IF($C186="","",IFERROR(VLOOKUP($C186,Jun!$B:$Z,17,FALSE),0))</f>
        <v>0</v>
      </c>
      <c r="BX186" s="11">
        <f t="shared" si="102"/>
        <v>0</v>
      </c>
      <c r="BY186">
        <f>IF($C186="","",IFERROR(VLOOKUP($C186,Jun!$B:$Z,19,FALSE),0))</f>
        <v>0</v>
      </c>
      <c r="BZ186" s="11">
        <f t="shared" si="103"/>
        <v>0</v>
      </c>
      <c r="CA186">
        <f>IF($C186="","",IFERROR(VLOOKUP($C186,Jun!$B:$Z,20,FALSE),0))</f>
        <v>0</v>
      </c>
      <c r="CB186" s="10">
        <f t="shared" si="104"/>
        <v>0</v>
      </c>
    </row>
    <row r="187" spans="1:80" x14ac:dyDescent="0.3">
      <c r="A187">
        <v>183</v>
      </c>
      <c r="B187" t="str">
        <f>IF(Namelist!A184="","",UPPER(Namelist!A184))</f>
        <v>LI FANG NGEW</v>
      </c>
      <c r="C187" t="str">
        <f>IF(Namelist!B184="","",UPPER(Namelist!B184))</f>
        <v>NUSSTU\E0324439</v>
      </c>
      <c r="D187" s="6">
        <f t="shared" si="71"/>
        <v>1</v>
      </c>
      <c r="E187">
        <f t="shared" si="72"/>
        <v>0</v>
      </c>
      <c r="F187" s="11">
        <f t="shared" si="73"/>
        <v>1</v>
      </c>
      <c r="G187">
        <f t="shared" si="74"/>
        <v>0</v>
      </c>
      <c r="H187" s="11">
        <f t="shared" si="75"/>
        <v>1</v>
      </c>
      <c r="I187">
        <f t="shared" si="76"/>
        <v>2</v>
      </c>
      <c r="J187" s="10">
        <f t="shared" si="77"/>
        <v>3</v>
      </c>
      <c r="K187" s="6">
        <f>IF($C187="","",IFERROR(VLOOKUP($C187,Aug!$B:$Z,16,FALSE),0))</f>
        <v>0</v>
      </c>
      <c r="L187">
        <f>IF($C187="","",IFERROR(VLOOKUP($C187,Aug!$B:$Z,17,FALSE),0))</f>
        <v>0</v>
      </c>
      <c r="M187" s="11">
        <f t="shared" si="78"/>
        <v>0</v>
      </c>
      <c r="N187">
        <f>IF($C187="","",IFERROR(VLOOKUP($C187,Aug!$B:$Z,19,FALSE),0))</f>
        <v>0</v>
      </c>
      <c r="O187" s="11">
        <f t="shared" si="79"/>
        <v>0</v>
      </c>
      <c r="P187">
        <f>IF($C187="","",IFERROR(VLOOKUP($C187,Aug!$B:$Z,20,FALSE),0))</f>
        <v>0</v>
      </c>
      <c r="Q187" s="10">
        <f t="shared" si="80"/>
        <v>0</v>
      </c>
      <c r="R187" s="6">
        <f>IF($C187="","",IFERROR(VLOOKUP($C187,Sep!$B:$Z,16,FALSE),0))</f>
        <v>0</v>
      </c>
      <c r="S187">
        <f>IF($C187="","",IFERROR(VLOOKUP($C187,Sep!$B:$Z,17,FALSE),0))</f>
        <v>0</v>
      </c>
      <c r="T187" s="11">
        <f t="shared" si="81"/>
        <v>0</v>
      </c>
      <c r="U187">
        <f>IF($C187="","",IFERROR(VLOOKUP($C187,Sep!$B:$Z,19,FALSE),0))</f>
        <v>0</v>
      </c>
      <c r="V187" s="11">
        <f t="shared" si="82"/>
        <v>0</v>
      </c>
      <c r="W187">
        <f>IF($C187="","",IFERROR(VLOOKUP($C187,Sep!$B:$Z,20,FALSE),0))</f>
        <v>0</v>
      </c>
      <c r="X187" s="10">
        <f t="shared" si="83"/>
        <v>0</v>
      </c>
      <c r="Y187" s="6">
        <f>IF($C187="","",IFERROR(VLOOKUP($C187,'Oct &amp; Nov'!$B:$Z,16,FALSE),0))</f>
        <v>0</v>
      </c>
      <c r="Z187">
        <f>IF($C187="","",IFERROR(VLOOKUP($C187,'Oct &amp; Nov'!$B:$Z,17,FALSE),0))</f>
        <v>0</v>
      </c>
      <c r="AA187" s="11">
        <f t="shared" si="84"/>
        <v>0</v>
      </c>
      <c r="AB187">
        <f>IF($C187="","",IFERROR(VLOOKUP($C187,'Oct &amp; Nov'!$B:$Z,19,FALSE),0))</f>
        <v>0</v>
      </c>
      <c r="AC187" s="11">
        <f t="shared" si="85"/>
        <v>0</v>
      </c>
      <c r="AD187">
        <f>IF($C187="","",IFERROR(VLOOKUP($C187,'Oct &amp; Nov'!$B:$Z,20,FALSE),0))</f>
        <v>0</v>
      </c>
      <c r="AE187" s="10">
        <f t="shared" si="86"/>
        <v>0</v>
      </c>
      <c r="AJ187" s="11"/>
      <c r="AM187" s="6">
        <f>IF($C187="","",IFERROR(VLOOKUP($C187,Dec!$B:$Z,16,FALSE),0))</f>
        <v>1</v>
      </c>
      <c r="AN187">
        <f>IF($C187="","",IFERROR(VLOOKUP($C187,Dec!$B:$Z,17,FALSE),0))</f>
        <v>0</v>
      </c>
      <c r="AO187" s="11">
        <f t="shared" si="87"/>
        <v>1</v>
      </c>
      <c r="AP187">
        <f>IF($C187="","",IFERROR(VLOOKUP($C187,Dec!$B:$Z,19,FALSE),0))</f>
        <v>0</v>
      </c>
      <c r="AQ187" s="11">
        <f t="shared" si="88"/>
        <v>1</v>
      </c>
      <c r="AR187">
        <f>IF($C187="","",IFERROR(VLOOKUP($C187,Dec!$B:$Z,20,FALSE),0))</f>
        <v>2</v>
      </c>
      <c r="AS187" s="10">
        <f t="shared" si="89"/>
        <v>3</v>
      </c>
      <c r="AT187" s="6">
        <f>IF($C187="","",IFERROR(VLOOKUP($C187,Jan!$B:$Z,16,FALSE),0))</f>
        <v>0</v>
      </c>
      <c r="AU187">
        <f>IF($C187="","",IFERROR(VLOOKUP($C187,Jan!$B:$Z,17,FALSE),0))</f>
        <v>0</v>
      </c>
      <c r="AV187" s="11">
        <f t="shared" si="90"/>
        <v>0</v>
      </c>
      <c r="AW187">
        <f>IF($C187="","",IFERROR(VLOOKUP($C187,Jan!$B:$Z,19,FALSE),0))</f>
        <v>0</v>
      </c>
      <c r="AX187" s="11">
        <f t="shared" si="91"/>
        <v>0</v>
      </c>
      <c r="AY187">
        <f>IF($C187="","",IFERROR(VLOOKUP($C187,Jan!$B:$Z,20,FALSE),0))</f>
        <v>0</v>
      </c>
      <c r="AZ187" s="10">
        <f t="shared" si="92"/>
        <v>0</v>
      </c>
      <c r="BA187" s="6">
        <f>IF($C187="","",IFERROR(VLOOKUP($C187,Feb!$B:$Z,16,FALSE),0))</f>
        <v>0</v>
      </c>
      <c r="BB187">
        <f>IF($C187="","",IFERROR(VLOOKUP($C187,Feb!$B:$Z,17,FALSE),0))</f>
        <v>0</v>
      </c>
      <c r="BC187" s="11">
        <f t="shared" si="93"/>
        <v>0</v>
      </c>
      <c r="BD187">
        <f>IF($C187="","",IFERROR(VLOOKUP($C187,Feb!$B:$Z,19,FALSE),0))</f>
        <v>0</v>
      </c>
      <c r="BE187" s="11">
        <f t="shared" si="94"/>
        <v>0</v>
      </c>
      <c r="BF187">
        <f>IF($C187="","",IFERROR(VLOOKUP($C187,Feb!$B:$Z,20,FALSE),0))</f>
        <v>0</v>
      </c>
      <c r="BG187" s="10">
        <f t="shared" si="95"/>
        <v>0</v>
      </c>
      <c r="BH187" s="6">
        <f>IF($C187="","",IFERROR(VLOOKUP($C187,Mar!$B:$Z,16,FALSE),0))</f>
        <v>0</v>
      </c>
      <c r="BI187">
        <f>IF($C187="","",IFERROR(VLOOKUP($C187,Mar!$B:$Z,17,FALSE),0))</f>
        <v>0</v>
      </c>
      <c r="BJ187" s="11">
        <f t="shared" si="96"/>
        <v>0</v>
      </c>
      <c r="BK187">
        <f>IF($C187="","",IFERROR(VLOOKUP($C187,Mar!$B:$Z,19,FALSE),0))</f>
        <v>0</v>
      </c>
      <c r="BL187" s="11">
        <f t="shared" si="97"/>
        <v>0</v>
      </c>
      <c r="BM187">
        <f>IF($C187="","",IFERROR(VLOOKUP($C187,Mar!$B:$Z,20,FALSE),0))</f>
        <v>0</v>
      </c>
      <c r="BN187" s="10">
        <f t="shared" si="98"/>
        <v>0</v>
      </c>
      <c r="BO187" s="6">
        <f>IF($C187="","",IFERROR(VLOOKUP($C187,'Apr &amp; May'!$B:$Z,16,FALSE),0))</f>
        <v>0</v>
      </c>
      <c r="BP187">
        <f>IF($C187="","",IFERROR(VLOOKUP($C187,'Apr &amp; May'!$B:$Z,17,FALSE),0))</f>
        <v>0</v>
      </c>
      <c r="BQ187" s="11">
        <f t="shared" si="99"/>
        <v>0</v>
      </c>
      <c r="BR187">
        <f>IF($C187="","",IFERROR(VLOOKUP($C187,'Apr &amp; May'!$B:$Z,19,FALSE),0))</f>
        <v>0</v>
      </c>
      <c r="BS187" s="11">
        <f t="shared" si="100"/>
        <v>0</v>
      </c>
      <c r="BT187">
        <f>IF($C187="","",IFERROR(VLOOKUP($C187,'Apr &amp; May'!$B:$Z,20,FALSE),0))</f>
        <v>0</v>
      </c>
      <c r="BU187" s="10">
        <f t="shared" si="101"/>
        <v>0</v>
      </c>
      <c r="BV187" s="6">
        <f>IF($C187="","",IFERROR(VLOOKUP($C187,Jun!$B:$Z,16,FALSE),0))</f>
        <v>0</v>
      </c>
      <c r="BW187">
        <f>IF($C187="","",IFERROR(VLOOKUP($C187,Jun!$B:$Z,17,FALSE),0))</f>
        <v>0</v>
      </c>
      <c r="BX187" s="11">
        <f t="shared" si="102"/>
        <v>0</v>
      </c>
      <c r="BY187">
        <f>IF($C187="","",IFERROR(VLOOKUP($C187,Jun!$B:$Z,19,FALSE),0))</f>
        <v>0</v>
      </c>
      <c r="BZ187" s="11">
        <f t="shared" si="103"/>
        <v>0</v>
      </c>
      <c r="CA187">
        <f>IF($C187="","",IFERROR(VLOOKUP($C187,Jun!$B:$Z,20,FALSE),0))</f>
        <v>0</v>
      </c>
      <c r="CB187" s="10">
        <f t="shared" si="104"/>
        <v>0</v>
      </c>
    </row>
    <row r="188" spans="1:80" x14ac:dyDescent="0.3">
      <c r="A188">
        <v>184</v>
      </c>
      <c r="B188" t="str">
        <f>IF(Namelist!A185="","",UPPER(Namelist!A185))</f>
        <v>LI WEI ANG</v>
      </c>
      <c r="C188" t="str">
        <f>IF(Namelist!B185="","",UPPER(Namelist!B185))</f>
        <v>NUSSTU\E0968263</v>
      </c>
      <c r="D188" s="6">
        <f t="shared" si="71"/>
        <v>1</v>
      </c>
      <c r="E188">
        <f t="shared" si="72"/>
        <v>0</v>
      </c>
      <c r="F188" s="11">
        <f t="shared" si="73"/>
        <v>1</v>
      </c>
      <c r="G188">
        <f t="shared" si="74"/>
        <v>0</v>
      </c>
      <c r="H188" s="11">
        <f t="shared" si="75"/>
        <v>1</v>
      </c>
      <c r="I188">
        <f t="shared" si="76"/>
        <v>0</v>
      </c>
      <c r="J188" s="10">
        <f t="shared" si="77"/>
        <v>1</v>
      </c>
      <c r="K188" s="6">
        <f>IF($C188="","",IFERROR(VLOOKUP($C188,Aug!$B:$Z,16,FALSE),0))</f>
        <v>0</v>
      </c>
      <c r="L188">
        <f>IF($C188="","",IFERROR(VLOOKUP($C188,Aug!$B:$Z,17,FALSE),0))</f>
        <v>0</v>
      </c>
      <c r="M188" s="11">
        <f t="shared" si="78"/>
        <v>0</v>
      </c>
      <c r="N188">
        <f>IF($C188="","",IFERROR(VLOOKUP($C188,Aug!$B:$Z,19,FALSE),0))</f>
        <v>0</v>
      </c>
      <c r="O188" s="11">
        <f t="shared" si="79"/>
        <v>0</v>
      </c>
      <c r="P188">
        <f>IF($C188="","",IFERROR(VLOOKUP($C188,Aug!$B:$Z,20,FALSE),0))</f>
        <v>0</v>
      </c>
      <c r="Q188" s="10">
        <f t="shared" si="80"/>
        <v>0</v>
      </c>
      <c r="R188" s="6">
        <f>IF($C188="","",IFERROR(VLOOKUP($C188,Sep!$B:$Z,16,FALSE),0))</f>
        <v>0</v>
      </c>
      <c r="S188">
        <f>IF($C188="","",IFERROR(VLOOKUP($C188,Sep!$B:$Z,17,FALSE),0))</f>
        <v>0</v>
      </c>
      <c r="T188" s="11">
        <f t="shared" si="81"/>
        <v>0</v>
      </c>
      <c r="U188">
        <f>IF($C188="","",IFERROR(VLOOKUP($C188,Sep!$B:$Z,19,FALSE),0))</f>
        <v>0</v>
      </c>
      <c r="V188" s="11">
        <f t="shared" si="82"/>
        <v>0</v>
      </c>
      <c r="W188">
        <f>IF($C188="","",IFERROR(VLOOKUP($C188,Sep!$B:$Z,20,FALSE),0))</f>
        <v>0</v>
      </c>
      <c r="X188" s="10">
        <f t="shared" si="83"/>
        <v>0</v>
      </c>
      <c r="Y188" s="6">
        <f>IF($C188="","",IFERROR(VLOOKUP($C188,'Oct &amp; Nov'!$B:$Z,16,FALSE),0))</f>
        <v>0</v>
      </c>
      <c r="Z188">
        <f>IF($C188="","",IFERROR(VLOOKUP($C188,'Oct &amp; Nov'!$B:$Z,17,FALSE),0))</f>
        <v>0</v>
      </c>
      <c r="AA188" s="11">
        <f t="shared" si="84"/>
        <v>0</v>
      </c>
      <c r="AB188">
        <f>IF($C188="","",IFERROR(VLOOKUP($C188,'Oct &amp; Nov'!$B:$Z,19,FALSE),0))</f>
        <v>0</v>
      </c>
      <c r="AC188" s="11">
        <f t="shared" si="85"/>
        <v>0</v>
      </c>
      <c r="AD188">
        <f>IF($C188="","",IFERROR(VLOOKUP($C188,'Oct &amp; Nov'!$B:$Z,20,FALSE),0))</f>
        <v>0</v>
      </c>
      <c r="AE188" s="10">
        <f t="shared" si="86"/>
        <v>0</v>
      </c>
      <c r="AJ188" s="11"/>
      <c r="AM188" s="6">
        <f>IF($C188="","",IFERROR(VLOOKUP($C188,Dec!$B:$Z,16,FALSE),0))</f>
        <v>0</v>
      </c>
      <c r="AN188">
        <f>IF($C188="","",IFERROR(VLOOKUP($C188,Dec!$B:$Z,17,FALSE),0))</f>
        <v>0</v>
      </c>
      <c r="AO188" s="11">
        <f t="shared" si="87"/>
        <v>0</v>
      </c>
      <c r="AP188">
        <f>IF($C188="","",IFERROR(VLOOKUP($C188,Dec!$B:$Z,19,FALSE),0))</f>
        <v>0</v>
      </c>
      <c r="AQ188" s="11">
        <f t="shared" si="88"/>
        <v>0</v>
      </c>
      <c r="AR188">
        <f>IF($C188="","",IFERROR(VLOOKUP($C188,Dec!$B:$Z,20,FALSE),0))</f>
        <v>0</v>
      </c>
      <c r="AS188" s="10">
        <f t="shared" si="89"/>
        <v>0</v>
      </c>
      <c r="AT188" s="6">
        <f>IF($C188="","",IFERROR(VLOOKUP($C188,Jan!$B:$Z,16,FALSE),0))</f>
        <v>0</v>
      </c>
      <c r="AU188">
        <f>IF($C188="","",IFERROR(VLOOKUP($C188,Jan!$B:$Z,17,FALSE),0))</f>
        <v>0</v>
      </c>
      <c r="AV188" s="11">
        <f t="shared" si="90"/>
        <v>0</v>
      </c>
      <c r="AW188">
        <f>IF($C188="","",IFERROR(VLOOKUP($C188,Jan!$B:$Z,19,FALSE),0))</f>
        <v>0</v>
      </c>
      <c r="AX188" s="11">
        <f t="shared" si="91"/>
        <v>0</v>
      </c>
      <c r="AY188">
        <f>IF($C188="","",IFERROR(VLOOKUP($C188,Jan!$B:$Z,20,FALSE),0))</f>
        <v>0</v>
      </c>
      <c r="AZ188" s="10">
        <f t="shared" si="92"/>
        <v>0</v>
      </c>
      <c r="BA188" s="6">
        <f>IF($C188="","",IFERROR(VLOOKUP($C188,Feb!$B:$Z,16,FALSE),0))</f>
        <v>0</v>
      </c>
      <c r="BB188">
        <f>IF($C188="","",IFERROR(VLOOKUP($C188,Feb!$B:$Z,17,FALSE),0))</f>
        <v>0</v>
      </c>
      <c r="BC188" s="11">
        <f t="shared" si="93"/>
        <v>0</v>
      </c>
      <c r="BD188">
        <f>IF($C188="","",IFERROR(VLOOKUP($C188,Feb!$B:$Z,19,FALSE),0))</f>
        <v>0</v>
      </c>
      <c r="BE188" s="11">
        <f t="shared" si="94"/>
        <v>0</v>
      </c>
      <c r="BF188">
        <f>IF($C188="","",IFERROR(VLOOKUP($C188,Feb!$B:$Z,20,FALSE),0))</f>
        <v>0</v>
      </c>
      <c r="BG188" s="10">
        <f t="shared" si="95"/>
        <v>0</v>
      </c>
      <c r="BH188" s="6">
        <f>IF($C188="","",IFERROR(VLOOKUP($C188,Mar!$B:$Z,16,FALSE),0))</f>
        <v>1</v>
      </c>
      <c r="BI188">
        <f>IF($C188="","",IFERROR(VLOOKUP($C188,Mar!$B:$Z,17,FALSE),0))</f>
        <v>0</v>
      </c>
      <c r="BJ188" s="11">
        <f t="shared" si="96"/>
        <v>1</v>
      </c>
      <c r="BK188">
        <f>IF($C188="","",IFERROR(VLOOKUP($C188,Mar!$B:$Z,19,FALSE),0))</f>
        <v>0</v>
      </c>
      <c r="BL188" s="11">
        <f t="shared" si="97"/>
        <v>1</v>
      </c>
      <c r="BM188">
        <f>IF($C188="","",IFERROR(VLOOKUP($C188,Mar!$B:$Z,20,FALSE),0))</f>
        <v>0</v>
      </c>
      <c r="BN188" s="10">
        <f t="shared" si="98"/>
        <v>1</v>
      </c>
      <c r="BO188" s="6">
        <f>IF($C188="","",IFERROR(VLOOKUP($C188,'Apr &amp; May'!$B:$Z,16,FALSE),0))</f>
        <v>0</v>
      </c>
      <c r="BP188">
        <f>IF($C188="","",IFERROR(VLOOKUP($C188,'Apr &amp; May'!$B:$Z,17,FALSE),0))</f>
        <v>0</v>
      </c>
      <c r="BQ188" s="11">
        <f t="shared" si="99"/>
        <v>0</v>
      </c>
      <c r="BR188">
        <f>IF($C188="","",IFERROR(VLOOKUP($C188,'Apr &amp; May'!$B:$Z,19,FALSE),0))</f>
        <v>0</v>
      </c>
      <c r="BS188" s="11">
        <f t="shared" si="100"/>
        <v>0</v>
      </c>
      <c r="BT188">
        <f>IF($C188="","",IFERROR(VLOOKUP($C188,'Apr &amp; May'!$B:$Z,20,FALSE),0))</f>
        <v>0</v>
      </c>
      <c r="BU188" s="10">
        <f t="shared" si="101"/>
        <v>0</v>
      </c>
      <c r="BV188" s="6">
        <f>IF($C188="","",IFERROR(VLOOKUP($C188,Jun!$B:$Z,16,FALSE),0))</f>
        <v>0</v>
      </c>
      <c r="BW188">
        <f>IF($C188="","",IFERROR(VLOOKUP($C188,Jun!$B:$Z,17,FALSE),0))</f>
        <v>0</v>
      </c>
      <c r="BX188" s="11">
        <f t="shared" si="102"/>
        <v>0</v>
      </c>
      <c r="BY188">
        <f>IF($C188="","",IFERROR(VLOOKUP($C188,Jun!$B:$Z,19,FALSE),0))</f>
        <v>0</v>
      </c>
      <c r="BZ188" s="11">
        <f t="shared" si="103"/>
        <v>0</v>
      </c>
      <c r="CA188">
        <f>IF($C188="","",IFERROR(VLOOKUP($C188,Jun!$B:$Z,20,FALSE),0))</f>
        <v>0</v>
      </c>
      <c r="CB188" s="10">
        <f t="shared" si="104"/>
        <v>0</v>
      </c>
    </row>
    <row r="189" spans="1:80" x14ac:dyDescent="0.3">
      <c r="A189">
        <v>185</v>
      </c>
      <c r="B189" t="str">
        <f>IF(Namelist!A186="","",UPPER(Namelist!A186))</f>
        <v>LI XUAN CHONG</v>
      </c>
      <c r="C189" t="str">
        <f>IF(Namelist!B186="","",UPPER(Namelist!B186))</f>
        <v>NUSSTU\E0425660</v>
      </c>
      <c r="D189" s="6">
        <f t="shared" si="71"/>
        <v>1</v>
      </c>
      <c r="E189">
        <f t="shared" si="72"/>
        <v>0</v>
      </c>
      <c r="F189" s="11">
        <f t="shared" si="73"/>
        <v>1</v>
      </c>
      <c r="G189">
        <f t="shared" si="74"/>
        <v>0</v>
      </c>
      <c r="H189" s="11">
        <f t="shared" si="75"/>
        <v>1</v>
      </c>
      <c r="I189">
        <f t="shared" si="76"/>
        <v>3</v>
      </c>
      <c r="J189" s="10">
        <f t="shared" si="77"/>
        <v>4</v>
      </c>
      <c r="K189" s="6">
        <f>IF($C189="","",IFERROR(VLOOKUP($C189,Aug!$B:$Z,16,FALSE),0))</f>
        <v>0</v>
      </c>
      <c r="L189">
        <f>IF($C189="","",IFERROR(VLOOKUP($C189,Aug!$B:$Z,17,FALSE),0))</f>
        <v>0</v>
      </c>
      <c r="M189" s="11">
        <f t="shared" si="78"/>
        <v>0</v>
      </c>
      <c r="N189">
        <f>IF($C189="","",IFERROR(VLOOKUP($C189,Aug!$B:$Z,19,FALSE),0))</f>
        <v>0</v>
      </c>
      <c r="O189" s="11">
        <f t="shared" si="79"/>
        <v>0</v>
      </c>
      <c r="P189">
        <f>IF($C189="","",IFERROR(VLOOKUP($C189,Aug!$B:$Z,20,FALSE),0))</f>
        <v>0</v>
      </c>
      <c r="Q189" s="10">
        <f t="shared" si="80"/>
        <v>0</v>
      </c>
      <c r="R189" s="6">
        <f>IF($C189="","",IFERROR(VLOOKUP($C189,Sep!$B:$Z,16,FALSE),0))</f>
        <v>0</v>
      </c>
      <c r="S189">
        <f>IF($C189="","",IFERROR(VLOOKUP($C189,Sep!$B:$Z,17,FALSE),0))</f>
        <v>0</v>
      </c>
      <c r="T189" s="11">
        <f t="shared" si="81"/>
        <v>0</v>
      </c>
      <c r="U189">
        <f>IF($C189="","",IFERROR(VLOOKUP($C189,Sep!$B:$Z,19,FALSE),0))</f>
        <v>0</v>
      </c>
      <c r="V189" s="11">
        <f t="shared" si="82"/>
        <v>0</v>
      </c>
      <c r="W189">
        <f>IF($C189="","",IFERROR(VLOOKUP($C189,Sep!$B:$Z,20,FALSE),0))</f>
        <v>0</v>
      </c>
      <c r="X189" s="10">
        <f t="shared" si="83"/>
        <v>0</v>
      </c>
      <c r="Y189" s="6">
        <f>IF($C189="","",IFERROR(VLOOKUP($C189,'Oct &amp; Nov'!$B:$Z,16,FALSE),0))</f>
        <v>0</v>
      </c>
      <c r="Z189">
        <f>IF($C189="","",IFERROR(VLOOKUP($C189,'Oct &amp; Nov'!$B:$Z,17,FALSE),0))</f>
        <v>0</v>
      </c>
      <c r="AA189" s="11">
        <f t="shared" si="84"/>
        <v>0</v>
      </c>
      <c r="AB189">
        <f>IF($C189="","",IFERROR(VLOOKUP($C189,'Oct &amp; Nov'!$B:$Z,19,FALSE),0))</f>
        <v>0</v>
      </c>
      <c r="AC189" s="11">
        <f t="shared" si="85"/>
        <v>0</v>
      </c>
      <c r="AD189">
        <f>IF($C189="","",IFERROR(VLOOKUP($C189,'Oct &amp; Nov'!$B:$Z,20,FALSE),0))</f>
        <v>0</v>
      </c>
      <c r="AE189" s="10">
        <f t="shared" si="86"/>
        <v>0</v>
      </c>
      <c r="AJ189" s="11"/>
      <c r="AM189" s="6">
        <f>IF($C189="","",IFERROR(VLOOKUP($C189,Dec!$B:$Z,16,FALSE),0))</f>
        <v>0</v>
      </c>
      <c r="AN189">
        <f>IF($C189="","",IFERROR(VLOOKUP($C189,Dec!$B:$Z,17,FALSE),0))</f>
        <v>0</v>
      </c>
      <c r="AO189" s="11">
        <f t="shared" si="87"/>
        <v>0</v>
      </c>
      <c r="AP189">
        <f>IF($C189="","",IFERROR(VLOOKUP($C189,Dec!$B:$Z,19,FALSE),0))</f>
        <v>0</v>
      </c>
      <c r="AQ189" s="11">
        <f t="shared" si="88"/>
        <v>0</v>
      </c>
      <c r="AR189">
        <f>IF($C189="","",IFERROR(VLOOKUP($C189,Dec!$B:$Z,20,FALSE),0))</f>
        <v>0</v>
      </c>
      <c r="AS189" s="10">
        <f t="shared" si="89"/>
        <v>0</v>
      </c>
      <c r="AT189" s="6">
        <f>IF($C189="","",IFERROR(VLOOKUP($C189,Jan!$B:$Z,16,FALSE),0))</f>
        <v>0</v>
      </c>
      <c r="AU189">
        <f>IF($C189="","",IFERROR(VLOOKUP($C189,Jan!$B:$Z,17,FALSE),0))</f>
        <v>0</v>
      </c>
      <c r="AV189" s="11">
        <f t="shared" si="90"/>
        <v>0</v>
      </c>
      <c r="AW189">
        <f>IF($C189="","",IFERROR(VLOOKUP($C189,Jan!$B:$Z,19,FALSE),0))</f>
        <v>0</v>
      </c>
      <c r="AX189" s="11">
        <f t="shared" si="91"/>
        <v>0</v>
      </c>
      <c r="AY189">
        <f>IF($C189="","",IFERROR(VLOOKUP($C189,Jan!$B:$Z,20,FALSE),0))</f>
        <v>0</v>
      </c>
      <c r="AZ189" s="10">
        <f t="shared" si="92"/>
        <v>0</v>
      </c>
      <c r="BA189" s="6">
        <f>IF($C189="","",IFERROR(VLOOKUP($C189,Feb!$B:$Z,16,FALSE),0))</f>
        <v>0</v>
      </c>
      <c r="BB189">
        <f>IF($C189="","",IFERROR(VLOOKUP($C189,Feb!$B:$Z,17,FALSE),0))</f>
        <v>0</v>
      </c>
      <c r="BC189" s="11">
        <f t="shared" si="93"/>
        <v>0</v>
      </c>
      <c r="BD189">
        <f>IF($C189="","",IFERROR(VLOOKUP($C189,Feb!$B:$Z,19,FALSE),0))</f>
        <v>0</v>
      </c>
      <c r="BE189" s="11">
        <f t="shared" si="94"/>
        <v>0</v>
      </c>
      <c r="BF189">
        <f>IF($C189="","",IFERROR(VLOOKUP($C189,Feb!$B:$Z,20,FALSE),0))</f>
        <v>2</v>
      </c>
      <c r="BG189" s="10">
        <f t="shared" si="95"/>
        <v>2</v>
      </c>
      <c r="BH189" s="6">
        <f>IF($C189="","",IFERROR(VLOOKUP($C189,Mar!$B:$Z,16,FALSE),0))</f>
        <v>1</v>
      </c>
      <c r="BI189">
        <f>IF($C189="","",IFERROR(VLOOKUP($C189,Mar!$B:$Z,17,FALSE),0))</f>
        <v>0</v>
      </c>
      <c r="BJ189" s="11">
        <f t="shared" si="96"/>
        <v>1</v>
      </c>
      <c r="BK189">
        <f>IF($C189="","",IFERROR(VLOOKUP($C189,Mar!$B:$Z,19,FALSE),0))</f>
        <v>0</v>
      </c>
      <c r="BL189" s="11">
        <f t="shared" si="97"/>
        <v>1</v>
      </c>
      <c r="BM189">
        <f>IF($C189="","",IFERROR(VLOOKUP($C189,Mar!$B:$Z,20,FALSE),0))</f>
        <v>1</v>
      </c>
      <c r="BN189" s="10">
        <f t="shared" si="98"/>
        <v>2</v>
      </c>
      <c r="BO189" s="6">
        <f>IF($C189="","",IFERROR(VLOOKUP($C189,'Apr &amp; May'!$B:$Z,16,FALSE),0))</f>
        <v>0</v>
      </c>
      <c r="BP189">
        <f>IF($C189="","",IFERROR(VLOOKUP($C189,'Apr &amp; May'!$B:$Z,17,FALSE),0))</f>
        <v>0</v>
      </c>
      <c r="BQ189" s="11">
        <f t="shared" si="99"/>
        <v>0</v>
      </c>
      <c r="BR189">
        <f>IF($C189="","",IFERROR(VLOOKUP($C189,'Apr &amp; May'!$B:$Z,19,FALSE),0))</f>
        <v>0</v>
      </c>
      <c r="BS189" s="11">
        <f t="shared" si="100"/>
        <v>0</v>
      </c>
      <c r="BT189">
        <f>IF($C189="","",IFERROR(VLOOKUP($C189,'Apr &amp; May'!$B:$Z,20,FALSE),0))</f>
        <v>0</v>
      </c>
      <c r="BU189" s="10">
        <f t="shared" si="101"/>
        <v>0</v>
      </c>
      <c r="BV189" s="6">
        <f>IF($C189="","",IFERROR(VLOOKUP($C189,Jun!$B:$Z,16,FALSE),0))</f>
        <v>0</v>
      </c>
      <c r="BW189">
        <f>IF($C189="","",IFERROR(VLOOKUP($C189,Jun!$B:$Z,17,FALSE),0))</f>
        <v>0</v>
      </c>
      <c r="BX189" s="11">
        <f t="shared" si="102"/>
        <v>0</v>
      </c>
      <c r="BY189">
        <f>IF($C189="","",IFERROR(VLOOKUP($C189,Jun!$B:$Z,19,FALSE),0))</f>
        <v>0</v>
      </c>
      <c r="BZ189" s="11">
        <f t="shared" si="103"/>
        <v>0</v>
      </c>
      <c r="CA189">
        <f>IF($C189="","",IFERROR(VLOOKUP($C189,Jun!$B:$Z,20,FALSE),0))</f>
        <v>0</v>
      </c>
      <c r="CB189" s="10">
        <f t="shared" si="104"/>
        <v>0</v>
      </c>
    </row>
    <row r="190" spans="1:80" x14ac:dyDescent="0.3">
      <c r="A190">
        <v>186</v>
      </c>
      <c r="B190" t="str">
        <f>IF(Namelist!A187="","",UPPER(Namelist!A187))</f>
        <v>LI YING TOH</v>
      </c>
      <c r="C190" t="str">
        <f>IF(Namelist!B187="","",UPPER(Namelist!B187))</f>
        <v>NUSSTU\E0425568</v>
      </c>
      <c r="D190" s="6">
        <f t="shared" si="71"/>
        <v>2</v>
      </c>
      <c r="E190">
        <f t="shared" si="72"/>
        <v>0</v>
      </c>
      <c r="F190" s="11">
        <f t="shared" si="73"/>
        <v>2</v>
      </c>
      <c r="G190">
        <f t="shared" si="74"/>
        <v>0</v>
      </c>
      <c r="H190" s="11">
        <f t="shared" si="75"/>
        <v>2</v>
      </c>
      <c r="I190">
        <f t="shared" si="76"/>
        <v>0</v>
      </c>
      <c r="J190" s="10">
        <f t="shared" si="77"/>
        <v>2</v>
      </c>
      <c r="K190" s="6">
        <f>IF($C190="","",IFERROR(VLOOKUP($C190,Aug!$B:$Z,16,FALSE),0))</f>
        <v>1</v>
      </c>
      <c r="L190">
        <f>IF($C190="","",IFERROR(VLOOKUP($C190,Aug!$B:$Z,17,FALSE),0))</f>
        <v>0</v>
      </c>
      <c r="M190" s="11">
        <f t="shared" si="78"/>
        <v>1</v>
      </c>
      <c r="N190">
        <f>IF($C190="","",IFERROR(VLOOKUP($C190,Aug!$B:$Z,19,FALSE),0))</f>
        <v>0</v>
      </c>
      <c r="O190" s="11">
        <f t="shared" si="79"/>
        <v>1</v>
      </c>
      <c r="P190">
        <f>IF($C190="","",IFERROR(VLOOKUP($C190,Aug!$B:$Z,20,FALSE),0))</f>
        <v>0</v>
      </c>
      <c r="Q190" s="10">
        <f t="shared" si="80"/>
        <v>1</v>
      </c>
      <c r="R190" s="6">
        <f>IF($C190="","",IFERROR(VLOOKUP($C190,Sep!$B:$Z,16,FALSE),0))</f>
        <v>1</v>
      </c>
      <c r="S190">
        <f>IF($C190="","",IFERROR(VLOOKUP($C190,Sep!$B:$Z,17,FALSE),0))</f>
        <v>0</v>
      </c>
      <c r="T190" s="11">
        <f t="shared" si="81"/>
        <v>1</v>
      </c>
      <c r="U190">
        <f>IF($C190="","",IFERROR(VLOOKUP($C190,Sep!$B:$Z,19,FALSE),0))</f>
        <v>0</v>
      </c>
      <c r="V190" s="11">
        <f t="shared" si="82"/>
        <v>1</v>
      </c>
      <c r="W190">
        <f>IF($C190="","",IFERROR(VLOOKUP($C190,Sep!$B:$Z,20,FALSE),0))</f>
        <v>0</v>
      </c>
      <c r="X190" s="10">
        <f t="shared" si="83"/>
        <v>1</v>
      </c>
      <c r="Y190" s="6">
        <f>IF($C190="","",IFERROR(VLOOKUP($C190,'Oct &amp; Nov'!$B:$Z,16,FALSE),0))</f>
        <v>0</v>
      </c>
      <c r="Z190">
        <f>IF($C190="","",IFERROR(VLOOKUP($C190,'Oct &amp; Nov'!$B:$Z,17,FALSE),0))</f>
        <v>0</v>
      </c>
      <c r="AA190" s="11">
        <f t="shared" si="84"/>
        <v>0</v>
      </c>
      <c r="AB190">
        <f>IF($C190="","",IFERROR(VLOOKUP($C190,'Oct &amp; Nov'!$B:$Z,19,FALSE),0))</f>
        <v>0</v>
      </c>
      <c r="AC190" s="11">
        <f t="shared" si="85"/>
        <v>0</v>
      </c>
      <c r="AD190">
        <f>IF($C190="","",IFERROR(VLOOKUP($C190,'Oct &amp; Nov'!$B:$Z,20,FALSE),0))</f>
        <v>0</v>
      </c>
      <c r="AE190" s="10">
        <f t="shared" si="86"/>
        <v>0</v>
      </c>
      <c r="AJ190" s="11"/>
      <c r="AM190" s="6">
        <f>IF($C190="","",IFERROR(VLOOKUP($C190,Dec!$B:$Z,16,FALSE),0))</f>
        <v>0</v>
      </c>
      <c r="AN190">
        <f>IF($C190="","",IFERROR(VLOOKUP($C190,Dec!$B:$Z,17,FALSE),0))</f>
        <v>0</v>
      </c>
      <c r="AO190" s="11">
        <f t="shared" si="87"/>
        <v>0</v>
      </c>
      <c r="AP190">
        <f>IF($C190="","",IFERROR(VLOOKUP($C190,Dec!$B:$Z,19,FALSE),0))</f>
        <v>0</v>
      </c>
      <c r="AQ190" s="11">
        <f t="shared" si="88"/>
        <v>0</v>
      </c>
      <c r="AR190">
        <f>IF($C190="","",IFERROR(VLOOKUP($C190,Dec!$B:$Z,20,FALSE),0))</f>
        <v>0</v>
      </c>
      <c r="AS190" s="10">
        <f t="shared" si="89"/>
        <v>0</v>
      </c>
      <c r="AT190" s="6">
        <f>IF($C190="","",IFERROR(VLOOKUP($C190,Jan!$B:$Z,16,FALSE),0))</f>
        <v>0</v>
      </c>
      <c r="AU190">
        <f>IF($C190="","",IFERROR(VLOOKUP($C190,Jan!$B:$Z,17,FALSE),0))</f>
        <v>0</v>
      </c>
      <c r="AV190" s="11">
        <f t="shared" si="90"/>
        <v>0</v>
      </c>
      <c r="AW190">
        <f>IF($C190="","",IFERROR(VLOOKUP($C190,Jan!$B:$Z,19,FALSE),0))</f>
        <v>0</v>
      </c>
      <c r="AX190" s="11">
        <f t="shared" si="91"/>
        <v>0</v>
      </c>
      <c r="AY190">
        <f>IF($C190="","",IFERROR(VLOOKUP($C190,Jan!$B:$Z,20,FALSE),0))</f>
        <v>0</v>
      </c>
      <c r="AZ190" s="10">
        <f t="shared" si="92"/>
        <v>0</v>
      </c>
      <c r="BA190" s="6">
        <f>IF($C190="","",IFERROR(VLOOKUP($C190,Feb!$B:$Z,16,FALSE),0))</f>
        <v>0</v>
      </c>
      <c r="BB190">
        <f>IF($C190="","",IFERROR(VLOOKUP($C190,Feb!$B:$Z,17,FALSE),0))</f>
        <v>0</v>
      </c>
      <c r="BC190" s="11">
        <f t="shared" si="93"/>
        <v>0</v>
      </c>
      <c r="BD190">
        <f>IF($C190="","",IFERROR(VLOOKUP($C190,Feb!$B:$Z,19,FALSE),0))</f>
        <v>0</v>
      </c>
      <c r="BE190" s="11">
        <f t="shared" si="94"/>
        <v>0</v>
      </c>
      <c r="BF190">
        <f>IF($C190="","",IFERROR(VLOOKUP($C190,Feb!$B:$Z,20,FALSE),0))</f>
        <v>0</v>
      </c>
      <c r="BG190" s="10">
        <f t="shared" si="95"/>
        <v>0</v>
      </c>
      <c r="BH190" s="6">
        <f>IF($C190="","",IFERROR(VLOOKUP($C190,Mar!$B:$Z,16,FALSE),0))</f>
        <v>0</v>
      </c>
      <c r="BI190">
        <f>IF($C190="","",IFERROR(VLOOKUP($C190,Mar!$B:$Z,17,FALSE),0))</f>
        <v>0</v>
      </c>
      <c r="BJ190" s="11">
        <f t="shared" si="96"/>
        <v>0</v>
      </c>
      <c r="BK190">
        <f>IF($C190="","",IFERROR(VLOOKUP($C190,Mar!$B:$Z,19,FALSE),0))</f>
        <v>0</v>
      </c>
      <c r="BL190" s="11">
        <f t="shared" si="97"/>
        <v>0</v>
      </c>
      <c r="BM190">
        <f>IF($C190="","",IFERROR(VLOOKUP($C190,Mar!$B:$Z,20,FALSE),0))</f>
        <v>0</v>
      </c>
      <c r="BN190" s="10">
        <f t="shared" si="98"/>
        <v>0</v>
      </c>
      <c r="BO190" s="6">
        <f>IF($C190="","",IFERROR(VLOOKUP($C190,'Apr &amp; May'!$B:$Z,16,FALSE),0))</f>
        <v>0</v>
      </c>
      <c r="BP190">
        <f>IF($C190="","",IFERROR(VLOOKUP($C190,'Apr &amp; May'!$B:$Z,17,FALSE),0))</f>
        <v>0</v>
      </c>
      <c r="BQ190" s="11">
        <f t="shared" si="99"/>
        <v>0</v>
      </c>
      <c r="BR190">
        <f>IF($C190="","",IFERROR(VLOOKUP($C190,'Apr &amp; May'!$B:$Z,19,FALSE),0))</f>
        <v>0</v>
      </c>
      <c r="BS190" s="11">
        <f t="shared" si="100"/>
        <v>0</v>
      </c>
      <c r="BT190">
        <f>IF($C190="","",IFERROR(VLOOKUP($C190,'Apr &amp; May'!$B:$Z,20,FALSE),0))</f>
        <v>0</v>
      </c>
      <c r="BU190" s="10">
        <f t="shared" si="101"/>
        <v>0</v>
      </c>
      <c r="BV190" s="6">
        <f>IF($C190="","",IFERROR(VLOOKUP($C190,Jun!$B:$Z,16,FALSE),0))</f>
        <v>0</v>
      </c>
      <c r="BW190">
        <f>IF($C190="","",IFERROR(VLOOKUP($C190,Jun!$B:$Z,17,FALSE),0))</f>
        <v>0</v>
      </c>
      <c r="BX190" s="11">
        <f t="shared" si="102"/>
        <v>0</v>
      </c>
      <c r="BY190">
        <f>IF($C190="","",IFERROR(VLOOKUP($C190,Jun!$B:$Z,19,FALSE),0))</f>
        <v>0</v>
      </c>
      <c r="BZ190" s="11">
        <f t="shared" si="103"/>
        <v>0</v>
      </c>
      <c r="CA190">
        <f>IF($C190="","",IFERROR(VLOOKUP($C190,Jun!$B:$Z,20,FALSE),0))</f>
        <v>0</v>
      </c>
      <c r="CB190" s="10">
        <f t="shared" si="104"/>
        <v>0</v>
      </c>
    </row>
    <row r="191" spans="1:80" x14ac:dyDescent="0.3">
      <c r="A191">
        <v>187</v>
      </c>
      <c r="B191" t="str">
        <f>IF(Namelist!A188="","",UPPER(Namelist!A188))</f>
        <v>LINDA TIRADO</v>
      </c>
      <c r="C191" t="str">
        <f>IF(Namelist!B188="","",UPPER(Namelist!B188))</f>
        <v>NUSSTF\L.TIRADO</v>
      </c>
      <c r="D191" s="6">
        <f t="shared" si="71"/>
        <v>0</v>
      </c>
      <c r="E191">
        <f t="shared" si="72"/>
        <v>0</v>
      </c>
      <c r="F191" s="11">
        <f t="shared" si="73"/>
        <v>0</v>
      </c>
      <c r="G191">
        <f t="shared" si="74"/>
        <v>0</v>
      </c>
      <c r="H191" s="11">
        <f t="shared" si="75"/>
        <v>0</v>
      </c>
      <c r="I191">
        <f t="shared" si="76"/>
        <v>0</v>
      </c>
      <c r="J191" s="10">
        <f t="shared" si="77"/>
        <v>0</v>
      </c>
      <c r="K191" s="6">
        <f>IF($C191="","",IFERROR(VLOOKUP($C191,Aug!$B:$Z,16,FALSE),0))</f>
        <v>0</v>
      </c>
      <c r="L191">
        <f>IF($C191="","",IFERROR(VLOOKUP($C191,Aug!$B:$Z,17,FALSE),0))</f>
        <v>0</v>
      </c>
      <c r="M191" s="11">
        <f t="shared" si="78"/>
        <v>0</v>
      </c>
      <c r="N191">
        <f>IF($C191="","",IFERROR(VLOOKUP($C191,Aug!$B:$Z,19,FALSE),0))</f>
        <v>0</v>
      </c>
      <c r="O191" s="11">
        <f t="shared" si="79"/>
        <v>0</v>
      </c>
      <c r="P191">
        <f>IF($C191="","",IFERROR(VLOOKUP($C191,Aug!$B:$Z,20,FALSE),0))</f>
        <v>0</v>
      </c>
      <c r="Q191" s="10">
        <f t="shared" si="80"/>
        <v>0</v>
      </c>
      <c r="R191" s="6">
        <f>IF($C191="","",IFERROR(VLOOKUP($C191,Sep!$B:$Z,16,FALSE),0))</f>
        <v>0</v>
      </c>
      <c r="S191">
        <f>IF($C191="","",IFERROR(VLOOKUP($C191,Sep!$B:$Z,17,FALSE),0))</f>
        <v>0</v>
      </c>
      <c r="T191" s="11">
        <f t="shared" si="81"/>
        <v>0</v>
      </c>
      <c r="U191">
        <f>IF($C191="","",IFERROR(VLOOKUP($C191,Sep!$B:$Z,19,FALSE),0))</f>
        <v>0</v>
      </c>
      <c r="V191" s="11">
        <f t="shared" si="82"/>
        <v>0</v>
      </c>
      <c r="W191">
        <f>IF($C191="","",IFERROR(VLOOKUP($C191,Sep!$B:$Z,20,FALSE),0))</f>
        <v>0</v>
      </c>
      <c r="X191" s="10">
        <f t="shared" si="83"/>
        <v>0</v>
      </c>
      <c r="Y191" s="6">
        <f>IF($C191="","",IFERROR(VLOOKUP($C191,'Oct &amp; Nov'!$B:$Z,16,FALSE),0))</f>
        <v>0</v>
      </c>
      <c r="Z191">
        <f>IF($C191="","",IFERROR(VLOOKUP($C191,'Oct &amp; Nov'!$B:$Z,17,FALSE),0))</f>
        <v>0</v>
      </c>
      <c r="AA191" s="11">
        <f t="shared" si="84"/>
        <v>0</v>
      </c>
      <c r="AB191">
        <f>IF($C191="","",IFERROR(VLOOKUP($C191,'Oct &amp; Nov'!$B:$Z,19,FALSE),0))</f>
        <v>0</v>
      </c>
      <c r="AC191" s="11">
        <f t="shared" si="85"/>
        <v>0</v>
      </c>
      <c r="AD191">
        <f>IF($C191="","",IFERROR(VLOOKUP($C191,'Oct &amp; Nov'!$B:$Z,20,FALSE),0))</f>
        <v>0</v>
      </c>
      <c r="AE191" s="10">
        <f t="shared" si="86"/>
        <v>0</v>
      </c>
      <c r="AJ191" s="11"/>
      <c r="AM191" s="6">
        <f>IF($C191="","",IFERROR(VLOOKUP($C191,Dec!$B:$Z,16,FALSE),0))</f>
        <v>0</v>
      </c>
      <c r="AN191">
        <f>IF($C191="","",IFERROR(VLOOKUP($C191,Dec!$B:$Z,17,FALSE),0))</f>
        <v>0</v>
      </c>
      <c r="AO191" s="11">
        <f t="shared" si="87"/>
        <v>0</v>
      </c>
      <c r="AP191">
        <f>IF($C191="","",IFERROR(VLOOKUP($C191,Dec!$B:$Z,19,FALSE),0))</f>
        <v>0</v>
      </c>
      <c r="AQ191" s="11">
        <f t="shared" si="88"/>
        <v>0</v>
      </c>
      <c r="AR191">
        <f>IF($C191="","",IFERROR(VLOOKUP($C191,Dec!$B:$Z,20,FALSE),0))</f>
        <v>0</v>
      </c>
      <c r="AS191" s="10">
        <f t="shared" si="89"/>
        <v>0</v>
      </c>
      <c r="AT191" s="6">
        <f>IF($C191="","",IFERROR(VLOOKUP($C191,Jan!$B:$Z,16,FALSE),0))</f>
        <v>0</v>
      </c>
      <c r="AU191">
        <f>IF($C191="","",IFERROR(VLOOKUP($C191,Jan!$B:$Z,17,FALSE),0))</f>
        <v>0</v>
      </c>
      <c r="AV191" s="11">
        <f t="shared" si="90"/>
        <v>0</v>
      </c>
      <c r="AW191">
        <f>IF($C191="","",IFERROR(VLOOKUP($C191,Jan!$B:$Z,19,FALSE),0))</f>
        <v>0</v>
      </c>
      <c r="AX191" s="11">
        <f t="shared" si="91"/>
        <v>0</v>
      </c>
      <c r="AY191">
        <f>IF($C191="","",IFERROR(VLOOKUP($C191,Jan!$B:$Z,20,FALSE),0))</f>
        <v>0</v>
      </c>
      <c r="AZ191" s="10">
        <f t="shared" si="92"/>
        <v>0</v>
      </c>
      <c r="BA191" s="6">
        <f>IF($C191="","",IFERROR(VLOOKUP($C191,Feb!$B:$Z,16,FALSE),0))</f>
        <v>0</v>
      </c>
      <c r="BB191">
        <f>IF($C191="","",IFERROR(VLOOKUP($C191,Feb!$B:$Z,17,FALSE),0))</f>
        <v>0</v>
      </c>
      <c r="BC191" s="11">
        <f t="shared" si="93"/>
        <v>0</v>
      </c>
      <c r="BD191">
        <f>IF($C191="","",IFERROR(VLOOKUP($C191,Feb!$B:$Z,19,FALSE),0))</f>
        <v>0</v>
      </c>
      <c r="BE191" s="11">
        <f t="shared" si="94"/>
        <v>0</v>
      </c>
      <c r="BF191">
        <f>IF($C191="","",IFERROR(VLOOKUP($C191,Feb!$B:$Z,20,FALSE),0))</f>
        <v>0</v>
      </c>
      <c r="BG191" s="10">
        <f t="shared" si="95"/>
        <v>0</v>
      </c>
      <c r="BH191" s="6">
        <f>IF($C191="","",IFERROR(VLOOKUP($C191,Mar!$B:$Z,16,FALSE),0))</f>
        <v>0</v>
      </c>
      <c r="BI191">
        <f>IF($C191="","",IFERROR(VLOOKUP($C191,Mar!$B:$Z,17,FALSE),0))</f>
        <v>0</v>
      </c>
      <c r="BJ191" s="11">
        <f t="shared" si="96"/>
        <v>0</v>
      </c>
      <c r="BK191">
        <f>IF($C191="","",IFERROR(VLOOKUP($C191,Mar!$B:$Z,19,FALSE),0))</f>
        <v>0</v>
      </c>
      <c r="BL191" s="11">
        <f t="shared" si="97"/>
        <v>0</v>
      </c>
      <c r="BM191">
        <f>IF($C191="","",IFERROR(VLOOKUP($C191,Mar!$B:$Z,20,FALSE),0))</f>
        <v>0</v>
      </c>
      <c r="BN191" s="10">
        <f t="shared" si="98"/>
        <v>0</v>
      </c>
      <c r="BO191" s="6">
        <f>IF($C191="","",IFERROR(VLOOKUP($C191,'Apr &amp; May'!$B:$Z,16,FALSE),0))</f>
        <v>0</v>
      </c>
      <c r="BP191">
        <f>IF($C191="","",IFERROR(VLOOKUP($C191,'Apr &amp; May'!$B:$Z,17,FALSE),0))</f>
        <v>0</v>
      </c>
      <c r="BQ191" s="11">
        <f t="shared" si="99"/>
        <v>0</v>
      </c>
      <c r="BR191">
        <f>IF($C191="","",IFERROR(VLOOKUP($C191,'Apr &amp; May'!$B:$Z,19,FALSE),0))</f>
        <v>0</v>
      </c>
      <c r="BS191" s="11">
        <f t="shared" si="100"/>
        <v>0</v>
      </c>
      <c r="BT191">
        <f>IF($C191="","",IFERROR(VLOOKUP($C191,'Apr &amp; May'!$B:$Z,20,FALSE),0))</f>
        <v>0</v>
      </c>
      <c r="BU191" s="10">
        <f t="shared" si="101"/>
        <v>0</v>
      </c>
      <c r="BV191" s="6">
        <f>IF($C191="","",IFERROR(VLOOKUP($C191,Jun!$B:$Z,16,FALSE),0))</f>
        <v>0</v>
      </c>
      <c r="BW191">
        <f>IF($C191="","",IFERROR(VLOOKUP($C191,Jun!$B:$Z,17,FALSE),0))</f>
        <v>0</v>
      </c>
      <c r="BX191" s="11">
        <f t="shared" si="102"/>
        <v>0</v>
      </c>
      <c r="BY191">
        <f>IF($C191="","",IFERROR(VLOOKUP($C191,Jun!$B:$Z,19,FALSE),0))</f>
        <v>0</v>
      </c>
      <c r="BZ191" s="11">
        <f t="shared" si="103"/>
        <v>0</v>
      </c>
      <c r="CA191">
        <f>IF($C191="","",IFERROR(VLOOKUP($C191,Jun!$B:$Z,20,FALSE),0))</f>
        <v>0</v>
      </c>
      <c r="CB191" s="10">
        <f t="shared" si="104"/>
        <v>0</v>
      </c>
    </row>
    <row r="192" spans="1:80" x14ac:dyDescent="0.3">
      <c r="A192">
        <v>188</v>
      </c>
      <c r="B192" t="str">
        <f>IF(Namelist!A189="","",UPPER(Namelist!A189))</f>
        <v>LIP YUAN ONG</v>
      </c>
      <c r="C192" t="str">
        <f>IF(Namelist!B189="","",UPPER(Namelist!B189))</f>
        <v>NUSSTU\E0726944</v>
      </c>
      <c r="D192" s="6">
        <f t="shared" si="71"/>
        <v>0</v>
      </c>
      <c r="E192">
        <f t="shared" si="72"/>
        <v>0</v>
      </c>
      <c r="F192" s="11">
        <f t="shared" si="73"/>
        <v>0</v>
      </c>
      <c r="G192">
        <f t="shared" si="74"/>
        <v>0</v>
      </c>
      <c r="H192" s="11">
        <f t="shared" si="75"/>
        <v>0</v>
      </c>
      <c r="I192">
        <f t="shared" si="76"/>
        <v>0</v>
      </c>
      <c r="J192" s="10">
        <f t="shared" si="77"/>
        <v>0</v>
      </c>
      <c r="K192" s="6">
        <f>IF($C192="","",IFERROR(VLOOKUP($C192,Aug!$B:$Z,16,FALSE),0))</f>
        <v>0</v>
      </c>
      <c r="L192">
        <f>IF($C192="","",IFERROR(VLOOKUP($C192,Aug!$B:$Z,17,FALSE),0))</f>
        <v>0</v>
      </c>
      <c r="M192" s="11">
        <f t="shared" si="78"/>
        <v>0</v>
      </c>
      <c r="N192">
        <f>IF($C192="","",IFERROR(VLOOKUP($C192,Aug!$B:$Z,19,FALSE),0))</f>
        <v>0</v>
      </c>
      <c r="O192" s="11">
        <f t="shared" si="79"/>
        <v>0</v>
      </c>
      <c r="P192">
        <f>IF($C192="","",IFERROR(VLOOKUP($C192,Aug!$B:$Z,20,FALSE),0))</f>
        <v>0</v>
      </c>
      <c r="Q192" s="10">
        <f t="shared" si="80"/>
        <v>0</v>
      </c>
      <c r="R192" s="6">
        <f>IF($C192="","",IFERROR(VLOOKUP($C192,Sep!$B:$Z,16,FALSE),0))</f>
        <v>0</v>
      </c>
      <c r="S192">
        <f>IF($C192="","",IFERROR(VLOOKUP($C192,Sep!$B:$Z,17,FALSE),0))</f>
        <v>0</v>
      </c>
      <c r="T192" s="11">
        <f t="shared" si="81"/>
        <v>0</v>
      </c>
      <c r="U192">
        <f>IF($C192="","",IFERROR(VLOOKUP($C192,Sep!$B:$Z,19,FALSE),0))</f>
        <v>0</v>
      </c>
      <c r="V192" s="11">
        <f t="shared" si="82"/>
        <v>0</v>
      </c>
      <c r="W192">
        <f>IF($C192="","",IFERROR(VLOOKUP($C192,Sep!$B:$Z,20,FALSE),0))</f>
        <v>0</v>
      </c>
      <c r="X192" s="10">
        <f t="shared" si="83"/>
        <v>0</v>
      </c>
      <c r="Y192" s="6">
        <f>IF($C192="","",IFERROR(VLOOKUP($C192,'Oct &amp; Nov'!$B:$Z,16,FALSE),0))</f>
        <v>0</v>
      </c>
      <c r="Z192">
        <f>IF($C192="","",IFERROR(VLOOKUP($C192,'Oct &amp; Nov'!$B:$Z,17,FALSE),0))</f>
        <v>0</v>
      </c>
      <c r="AA192" s="11">
        <f t="shared" si="84"/>
        <v>0</v>
      </c>
      <c r="AB192">
        <f>IF($C192="","",IFERROR(VLOOKUP($C192,'Oct &amp; Nov'!$B:$Z,19,FALSE),0))</f>
        <v>0</v>
      </c>
      <c r="AC192" s="11">
        <f t="shared" si="85"/>
        <v>0</v>
      </c>
      <c r="AD192">
        <f>IF($C192="","",IFERROR(VLOOKUP($C192,'Oct &amp; Nov'!$B:$Z,20,FALSE),0))</f>
        <v>0</v>
      </c>
      <c r="AE192" s="10">
        <f t="shared" si="86"/>
        <v>0</v>
      </c>
      <c r="AJ192" s="11"/>
      <c r="AM192" s="6">
        <f>IF($C192="","",IFERROR(VLOOKUP($C192,Dec!$B:$Z,16,FALSE),0))</f>
        <v>0</v>
      </c>
      <c r="AN192">
        <f>IF($C192="","",IFERROR(VLOOKUP($C192,Dec!$B:$Z,17,FALSE),0))</f>
        <v>0</v>
      </c>
      <c r="AO192" s="11">
        <f t="shared" si="87"/>
        <v>0</v>
      </c>
      <c r="AP192">
        <f>IF($C192="","",IFERROR(VLOOKUP($C192,Dec!$B:$Z,19,FALSE),0))</f>
        <v>0</v>
      </c>
      <c r="AQ192" s="11">
        <f t="shared" si="88"/>
        <v>0</v>
      </c>
      <c r="AR192">
        <f>IF($C192="","",IFERROR(VLOOKUP($C192,Dec!$B:$Z,20,FALSE),0))</f>
        <v>0</v>
      </c>
      <c r="AS192" s="10">
        <f t="shared" si="89"/>
        <v>0</v>
      </c>
      <c r="AT192" s="6">
        <f>IF($C192="","",IFERROR(VLOOKUP($C192,Jan!$B:$Z,16,FALSE),0))</f>
        <v>0</v>
      </c>
      <c r="AU192">
        <f>IF($C192="","",IFERROR(VLOOKUP($C192,Jan!$B:$Z,17,FALSE),0))</f>
        <v>0</v>
      </c>
      <c r="AV192" s="11">
        <f t="shared" si="90"/>
        <v>0</v>
      </c>
      <c r="AW192">
        <f>IF($C192="","",IFERROR(VLOOKUP($C192,Jan!$B:$Z,19,FALSE),0))</f>
        <v>0</v>
      </c>
      <c r="AX192" s="11">
        <f t="shared" si="91"/>
        <v>0</v>
      </c>
      <c r="AY192">
        <f>IF($C192="","",IFERROR(VLOOKUP($C192,Jan!$B:$Z,20,FALSE),0))</f>
        <v>0</v>
      </c>
      <c r="AZ192" s="10">
        <f t="shared" si="92"/>
        <v>0</v>
      </c>
      <c r="BA192" s="6">
        <f>IF($C192="","",IFERROR(VLOOKUP($C192,Feb!$B:$Z,16,FALSE),0))</f>
        <v>0</v>
      </c>
      <c r="BB192">
        <f>IF($C192="","",IFERROR(VLOOKUP($C192,Feb!$B:$Z,17,FALSE),0))</f>
        <v>0</v>
      </c>
      <c r="BC192" s="11">
        <f t="shared" si="93"/>
        <v>0</v>
      </c>
      <c r="BD192">
        <f>IF($C192="","",IFERROR(VLOOKUP($C192,Feb!$B:$Z,19,FALSE),0))</f>
        <v>0</v>
      </c>
      <c r="BE192" s="11">
        <f t="shared" si="94"/>
        <v>0</v>
      </c>
      <c r="BF192">
        <f>IF($C192="","",IFERROR(VLOOKUP($C192,Feb!$B:$Z,20,FALSE),0))</f>
        <v>0</v>
      </c>
      <c r="BG192" s="10">
        <f t="shared" si="95"/>
        <v>0</v>
      </c>
      <c r="BH192" s="6">
        <f>IF($C192="","",IFERROR(VLOOKUP($C192,Mar!$B:$Z,16,FALSE),0))</f>
        <v>0</v>
      </c>
      <c r="BI192">
        <f>IF($C192="","",IFERROR(VLOOKUP($C192,Mar!$B:$Z,17,FALSE),0))</f>
        <v>0</v>
      </c>
      <c r="BJ192" s="11">
        <f t="shared" si="96"/>
        <v>0</v>
      </c>
      <c r="BK192">
        <f>IF($C192="","",IFERROR(VLOOKUP($C192,Mar!$B:$Z,19,FALSE),0))</f>
        <v>0</v>
      </c>
      <c r="BL192" s="11">
        <f t="shared" si="97"/>
        <v>0</v>
      </c>
      <c r="BM192">
        <f>IF($C192="","",IFERROR(VLOOKUP($C192,Mar!$B:$Z,20,FALSE),0))</f>
        <v>0</v>
      </c>
      <c r="BN192" s="10">
        <f t="shared" si="98"/>
        <v>0</v>
      </c>
      <c r="BO192" s="6">
        <f>IF($C192="","",IFERROR(VLOOKUP($C192,'Apr &amp; May'!$B:$Z,16,FALSE),0))</f>
        <v>0</v>
      </c>
      <c r="BP192">
        <f>IF($C192="","",IFERROR(VLOOKUP($C192,'Apr &amp; May'!$B:$Z,17,FALSE),0))</f>
        <v>0</v>
      </c>
      <c r="BQ192" s="11">
        <f t="shared" si="99"/>
        <v>0</v>
      </c>
      <c r="BR192">
        <f>IF($C192="","",IFERROR(VLOOKUP($C192,'Apr &amp; May'!$B:$Z,19,FALSE),0))</f>
        <v>0</v>
      </c>
      <c r="BS192" s="11">
        <f t="shared" si="100"/>
        <v>0</v>
      </c>
      <c r="BT192">
        <f>IF($C192="","",IFERROR(VLOOKUP($C192,'Apr &amp; May'!$B:$Z,20,FALSE),0))</f>
        <v>0</v>
      </c>
      <c r="BU192" s="10">
        <f t="shared" si="101"/>
        <v>0</v>
      </c>
      <c r="BV192" s="6">
        <f>IF($C192="","",IFERROR(VLOOKUP($C192,Jun!$B:$Z,16,FALSE),0))</f>
        <v>0</v>
      </c>
      <c r="BW192">
        <f>IF($C192="","",IFERROR(VLOOKUP($C192,Jun!$B:$Z,17,FALSE),0))</f>
        <v>0</v>
      </c>
      <c r="BX192" s="11">
        <f t="shared" si="102"/>
        <v>0</v>
      </c>
      <c r="BY192">
        <f>IF($C192="","",IFERROR(VLOOKUP($C192,Jun!$B:$Z,19,FALSE),0))</f>
        <v>0</v>
      </c>
      <c r="BZ192" s="11">
        <f t="shared" si="103"/>
        <v>0</v>
      </c>
      <c r="CA192">
        <f>IF($C192="","",IFERROR(VLOOKUP($C192,Jun!$B:$Z,20,FALSE),0))</f>
        <v>0</v>
      </c>
      <c r="CB192" s="10">
        <f t="shared" si="104"/>
        <v>0</v>
      </c>
    </row>
    <row r="193" spans="1:80" x14ac:dyDescent="0.3">
      <c r="A193">
        <v>189</v>
      </c>
      <c r="B193" t="str">
        <f>IF(Namelist!A190="","",UPPER(Namelist!A190))</f>
        <v>LIU SHUYANG</v>
      </c>
      <c r="C193" t="str">
        <f>IF(Namelist!B190="","",UPPER(Namelist!B190))</f>
        <v>NUSSTU\E0426248</v>
      </c>
      <c r="D193" s="6">
        <f t="shared" si="71"/>
        <v>0</v>
      </c>
      <c r="E193">
        <f t="shared" si="72"/>
        <v>0</v>
      </c>
      <c r="F193" s="11">
        <f t="shared" si="73"/>
        <v>0</v>
      </c>
      <c r="G193">
        <f t="shared" si="74"/>
        <v>1</v>
      </c>
      <c r="H193" s="11">
        <f t="shared" si="75"/>
        <v>1</v>
      </c>
      <c r="I193">
        <f t="shared" si="76"/>
        <v>0</v>
      </c>
      <c r="J193" s="10">
        <f t="shared" si="77"/>
        <v>1</v>
      </c>
      <c r="K193" s="6">
        <f>IF($C193="","",IFERROR(VLOOKUP($C193,Aug!$B:$Z,16,FALSE),0))</f>
        <v>0</v>
      </c>
      <c r="L193">
        <f>IF($C193="","",IFERROR(VLOOKUP($C193,Aug!$B:$Z,17,FALSE),0))</f>
        <v>0</v>
      </c>
      <c r="M193" s="11">
        <f t="shared" si="78"/>
        <v>0</v>
      </c>
      <c r="N193">
        <f>IF($C193="","",IFERROR(VLOOKUP($C193,Aug!$B:$Z,19,FALSE),0))</f>
        <v>0</v>
      </c>
      <c r="O193" s="11">
        <f t="shared" si="79"/>
        <v>0</v>
      </c>
      <c r="P193">
        <f>IF($C193="","",IFERROR(VLOOKUP($C193,Aug!$B:$Z,20,FALSE),0))</f>
        <v>0</v>
      </c>
      <c r="Q193" s="10">
        <f t="shared" si="80"/>
        <v>0</v>
      </c>
      <c r="R193" s="6">
        <f>IF($C193="","",IFERROR(VLOOKUP($C193,Sep!$B:$Z,16,FALSE),0))</f>
        <v>0</v>
      </c>
      <c r="S193">
        <f>IF($C193="","",IFERROR(VLOOKUP($C193,Sep!$B:$Z,17,FALSE),0))</f>
        <v>0</v>
      </c>
      <c r="T193" s="11">
        <f t="shared" si="81"/>
        <v>0</v>
      </c>
      <c r="U193">
        <f>IF($C193="","",IFERROR(VLOOKUP($C193,Sep!$B:$Z,19,FALSE),0))</f>
        <v>0</v>
      </c>
      <c r="V193" s="11">
        <f t="shared" si="82"/>
        <v>0</v>
      </c>
      <c r="W193">
        <f>IF($C193="","",IFERROR(VLOOKUP($C193,Sep!$B:$Z,20,FALSE),0))</f>
        <v>0</v>
      </c>
      <c r="X193" s="10">
        <f t="shared" si="83"/>
        <v>0</v>
      </c>
      <c r="Y193" s="6">
        <f>IF($C193="","",IFERROR(VLOOKUP($C193,'Oct &amp; Nov'!$B:$Z,16,FALSE),0))</f>
        <v>0</v>
      </c>
      <c r="Z193">
        <f>IF($C193="","",IFERROR(VLOOKUP($C193,'Oct &amp; Nov'!$B:$Z,17,FALSE),0))</f>
        <v>0</v>
      </c>
      <c r="AA193" s="11">
        <f t="shared" si="84"/>
        <v>0</v>
      </c>
      <c r="AB193">
        <f>IF($C193="","",IFERROR(VLOOKUP($C193,'Oct &amp; Nov'!$B:$Z,19,FALSE),0))</f>
        <v>0</v>
      </c>
      <c r="AC193" s="11">
        <f t="shared" si="85"/>
        <v>0</v>
      </c>
      <c r="AD193">
        <f>IF($C193="","",IFERROR(VLOOKUP($C193,'Oct &amp; Nov'!$B:$Z,20,FALSE),0))</f>
        <v>0</v>
      </c>
      <c r="AE193" s="10">
        <f t="shared" si="86"/>
        <v>0</v>
      </c>
      <c r="AJ193" s="11"/>
      <c r="AM193" s="6">
        <f>IF($C193="","",IFERROR(VLOOKUP($C193,Dec!$B:$Z,16,FALSE),0))</f>
        <v>0</v>
      </c>
      <c r="AN193">
        <f>IF($C193="","",IFERROR(VLOOKUP($C193,Dec!$B:$Z,17,FALSE),0))</f>
        <v>0</v>
      </c>
      <c r="AO193" s="11">
        <f t="shared" si="87"/>
        <v>0</v>
      </c>
      <c r="AP193">
        <f>IF($C193="","",IFERROR(VLOOKUP($C193,Dec!$B:$Z,19,FALSE),0))</f>
        <v>1</v>
      </c>
      <c r="AQ193" s="11">
        <f t="shared" si="88"/>
        <v>1</v>
      </c>
      <c r="AR193">
        <f>IF($C193="","",IFERROR(VLOOKUP($C193,Dec!$B:$Z,20,FALSE),0))</f>
        <v>0</v>
      </c>
      <c r="AS193" s="10">
        <f t="shared" si="89"/>
        <v>1</v>
      </c>
      <c r="AT193" s="6">
        <f>IF($C193="","",IFERROR(VLOOKUP($C193,Jan!$B:$Z,16,FALSE),0))</f>
        <v>0</v>
      </c>
      <c r="AU193">
        <f>IF($C193="","",IFERROR(VLOOKUP($C193,Jan!$B:$Z,17,FALSE),0))</f>
        <v>0</v>
      </c>
      <c r="AV193" s="11">
        <f t="shared" si="90"/>
        <v>0</v>
      </c>
      <c r="AW193">
        <f>IF($C193="","",IFERROR(VLOOKUP($C193,Jan!$B:$Z,19,FALSE),0))</f>
        <v>0</v>
      </c>
      <c r="AX193" s="11">
        <f t="shared" si="91"/>
        <v>0</v>
      </c>
      <c r="AY193">
        <f>IF($C193="","",IFERROR(VLOOKUP($C193,Jan!$B:$Z,20,FALSE),0))</f>
        <v>0</v>
      </c>
      <c r="AZ193" s="10">
        <f t="shared" si="92"/>
        <v>0</v>
      </c>
      <c r="BA193" s="6">
        <f>IF($C193="","",IFERROR(VLOOKUP($C193,Feb!$B:$Z,16,FALSE),0))</f>
        <v>0</v>
      </c>
      <c r="BB193">
        <f>IF($C193="","",IFERROR(VLOOKUP($C193,Feb!$B:$Z,17,FALSE),0))</f>
        <v>0</v>
      </c>
      <c r="BC193" s="11">
        <f t="shared" si="93"/>
        <v>0</v>
      </c>
      <c r="BD193">
        <f>IF($C193="","",IFERROR(VLOOKUP($C193,Feb!$B:$Z,19,FALSE),0))</f>
        <v>0</v>
      </c>
      <c r="BE193" s="11">
        <f t="shared" si="94"/>
        <v>0</v>
      </c>
      <c r="BF193">
        <f>IF($C193="","",IFERROR(VLOOKUP($C193,Feb!$B:$Z,20,FALSE),0))</f>
        <v>0</v>
      </c>
      <c r="BG193" s="10">
        <f t="shared" si="95"/>
        <v>0</v>
      </c>
      <c r="BH193" s="6">
        <f>IF($C193="","",IFERROR(VLOOKUP($C193,Mar!$B:$Z,16,FALSE),0))</f>
        <v>0</v>
      </c>
      <c r="BI193">
        <f>IF($C193="","",IFERROR(VLOOKUP($C193,Mar!$B:$Z,17,FALSE),0))</f>
        <v>0</v>
      </c>
      <c r="BJ193" s="11">
        <f t="shared" si="96"/>
        <v>0</v>
      </c>
      <c r="BK193">
        <f>IF($C193="","",IFERROR(VLOOKUP($C193,Mar!$B:$Z,19,FALSE),0))</f>
        <v>0</v>
      </c>
      <c r="BL193" s="11">
        <f t="shared" si="97"/>
        <v>0</v>
      </c>
      <c r="BM193">
        <f>IF($C193="","",IFERROR(VLOOKUP($C193,Mar!$B:$Z,20,FALSE),0))</f>
        <v>0</v>
      </c>
      <c r="BN193" s="10">
        <f t="shared" si="98"/>
        <v>0</v>
      </c>
      <c r="BO193" s="6">
        <f>IF($C193="","",IFERROR(VLOOKUP($C193,'Apr &amp; May'!$B:$Z,16,FALSE),0))</f>
        <v>0</v>
      </c>
      <c r="BP193">
        <f>IF($C193="","",IFERROR(VLOOKUP($C193,'Apr &amp; May'!$B:$Z,17,FALSE),0))</f>
        <v>0</v>
      </c>
      <c r="BQ193" s="11">
        <f t="shared" si="99"/>
        <v>0</v>
      </c>
      <c r="BR193">
        <f>IF($C193="","",IFERROR(VLOOKUP($C193,'Apr &amp; May'!$B:$Z,19,FALSE),0))</f>
        <v>0</v>
      </c>
      <c r="BS193" s="11">
        <f t="shared" si="100"/>
        <v>0</v>
      </c>
      <c r="BT193">
        <f>IF($C193="","",IFERROR(VLOOKUP($C193,'Apr &amp; May'!$B:$Z,20,FALSE),0))</f>
        <v>0</v>
      </c>
      <c r="BU193" s="10">
        <f t="shared" si="101"/>
        <v>0</v>
      </c>
      <c r="BV193" s="6">
        <f>IF($C193="","",IFERROR(VLOOKUP($C193,Jun!$B:$Z,16,FALSE),0))</f>
        <v>0</v>
      </c>
      <c r="BW193">
        <f>IF($C193="","",IFERROR(VLOOKUP($C193,Jun!$B:$Z,17,FALSE),0))</f>
        <v>0</v>
      </c>
      <c r="BX193" s="11">
        <f t="shared" si="102"/>
        <v>0</v>
      </c>
      <c r="BY193">
        <f>IF($C193="","",IFERROR(VLOOKUP($C193,Jun!$B:$Z,19,FALSE),0))</f>
        <v>0</v>
      </c>
      <c r="BZ193" s="11">
        <f t="shared" si="103"/>
        <v>0</v>
      </c>
      <c r="CA193">
        <f>IF($C193="","",IFERROR(VLOOKUP($C193,Jun!$B:$Z,20,FALSE),0))</f>
        <v>0</v>
      </c>
      <c r="CB193" s="10">
        <f t="shared" si="104"/>
        <v>0</v>
      </c>
    </row>
    <row r="194" spans="1:80" x14ac:dyDescent="0.3">
      <c r="A194">
        <v>190</v>
      </c>
      <c r="B194" t="str">
        <f>IF(Namelist!A191="","",UPPER(Namelist!A191))</f>
        <v>LLORENC BALADA GAGGIOLI</v>
      </c>
      <c r="C194" t="str">
        <f>IF(Namelist!B191="","",UPPER(Namelist!B191))</f>
        <v>NUSSTU\E0977848</v>
      </c>
      <c r="D194" s="6">
        <f t="shared" si="71"/>
        <v>4</v>
      </c>
      <c r="E194">
        <f t="shared" si="72"/>
        <v>0</v>
      </c>
      <c r="F194" s="11">
        <f t="shared" si="73"/>
        <v>4</v>
      </c>
      <c r="G194">
        <f t="shared" si="74"/>
        <v>0</v>
      </c>
      <c r="H194" s="11">
        <f t="shared" si="75"/>
        <v>4</v>
      </c>
      <c r="I194">
        <f t="shared" si="76"/>
        <v>2</v>
      </c>
      <c r="J194" s="10">
        <f t="shared" si="77"/>
        <v>6</v>
      </c>
      <c r="K194" s="6">
        <f>IF($C194="","",IFERROR(VLOOKUP($C194,Aug!$B:$Z,16,FALSE),0))</f>
        <v>0</v>
      </c>
      <c r="L194">
        <f>IF($C194="","",IFERROR(VLOOKUP($C194,Aug!$B:$Z,17,FALSE),0))</f>
        <v>0</v>
      </c>
      <c r="M194" s="11">
        <f t="shared" si="78"/>
        <v>0</v>
      </c>
      <c r="N194">
        <f>IF($C194="","",IFERROR(VLOOKUP($C194,Aug!$B:$Z,19,FALSE),0))</f>
        <v>0</v>
      </c>
      <c r="O194" s="11">
        <f t="shared" si="79"/>
        <v>0</v>
      </c>
      <c r="P194">
        <f>IF($C194="","",IFERROR(VLOOKUP($C194,Aug!$B:$Z,20,FALSE),0))</f>
        <v>0</v>
      </c>
      <c r="Q194" s="10">
        <f t="shared" si="80"/>
        <v>0</v>
      </c>
      <c r="R194" s="6">
        <f>IF($C194="","",IFERROR(VLOOKUP($C194,Sep!$B:$Z,16,FALSE),0))</f>
        <v>1</v>
      </c>
      <c r="S194">
        <f>IF($C194="","",IFERROR(VLOOKUP($C194,Sep!$B:$Z,17,FALSE),0))</f>
        <v>0</v>
      </c>
      <c r="T194" s="11">
        <f t="shared" si="81"/>
        <v>1</v>
      </c>
      <c r="U194">
        <f>IF($C194="","",IFERROR(VLOOKUP($C194,Sep!$B:$Z,19,FALSE),0))</f>
        <v>0</v>
      </c>
      <c r="V194" s="11">
        <f t="shared" si="82"/>
        <v>1</v>
      </c>
      <c r="W194">
        <f>IF($C194="","",IFERROR(VLOOKUP($C194,Sep!$B:$Z,20,FALSE),0))</f>
        <v>0</v>
      </c>
      <c r="X194" s="10">
        <f t="shared" si="83"/>
        <v>1</v>
      </c>
      <c r="Y194" s="6">
        <f>IF($C194="","",IFERROR(VLOOKUP($C194,'Oct &amp; Nov'!$B:$Z,16,FALSE),0))</f>
        <v>3</v>
      </c>
      <c r="Z194">
        <f>IF($C194="","",IFERROR(VLOOKUP($C194,'Oct &amp; Nov'!$B:$Z,17,FALSE),0))</f>
        <v>0</v>
      </c>
      <c r="AA194" s="11">
        <f t="shared" si="84"/>
        <v>3</v>
      </c>
      <c r="AB194">
        <f>IF($C194="","",IFERROR(VLOOKUP($C194,'Oct &amp; Nov'!$B:$Z,19,FALSE),0))</f>
        <v>0</v>
      </c>
      <c r="AC194" s="11">
        <f t="shared" si="85"/>
        <v>3</v>
      </c>
      <c r="AD194">
        <f>IF($C194="","",IFERROR(VLOOKUP($C194,'Oct &amp; Nov'!$B:$Z,20,FALSE),0))</f>
        <v>2</v>
      </c>
      <c r="AE194" s="10">
        <f t="shared" si="86"/>
        <v>5</v>
      </c>
      <c r="AJ194" s="11"/>
      <c r="AM194" s="6">
        <f>IF($C194="","",IFERROR(VLOOKUP($C194,Dec!$B:$Z,16,FALSE),0))</f>
        <v>0</v>
      </c>
      <c r="AN194">
        <f>IF($C194="","",IFERROR(VLOOKUP($C194,Dec!$B:$Z,17,FALSE),0))</f>
        <v>0</v>
      </c>
      <c r="AO194" s="11">
        <f t="shared" si="87"/>
        <v>0</v>
      </c>
      <c r="AP194">
        <f>IF($C194="","",IFERROR(VLOOKUP($C194,Dec!$B:$Z,19,FALSE),0))</f>
        <v>0</v>
      </c>
      <c r="AQ194" s="11">
        <f t="shared" si="88"/>
        <v>0</v>
      </c>
      <c r="AR194">
        <f>IF($C194="","",IFERROR(VLOOKUP($C194,Dec!$B:$Z,20,FALSE),0))</f>
        <v>0</v>
      </c>
      <c r="AS194" s="10">
        <f t="shared" si="89"/>
        <v>0</v>
      </c>
      <c r="AT194" s="6">
        <f>IF($C194="","",IFERROR(VLOOKUP($C194,Jan!$B:$Z,16,FALSE),0))</f>
        <v>0</v>
      </c>
      <c r="AU194">
        <f>IF($C194="","",IFERROR(VLOOKUP($C194,Jan!$B:$Z,17,FALSE),0))</f>
        <v>0</v>
      </c>
      <c r="AV194" s="11">
        <f t="shared" si="90"/>
        <v>0</v>
      </c>
      <c r="AW194">
        <f>IF($C194="","",IFERROR(VLOOKUP($C194,Jan!$B:$Z,19,FALSE),0))</f>
        <v>0</v>
      </c>
      <c r="AX194" s="11">
        <f t="shared" si="91"/>
        <v>0</v>
      </c>
      <c r="AY194">
        <f>IF($C194="","",IFERROR(VLOOKUP($C194,Jan!$B:$Z,20,FALSE),0))</f>
        <v>0</v>
      </c>
      <c r="AZ194" s="10">
        <f t="shared" si="92"/>
        <v>0</v>
      </c>
      <c r="BA194" s="6">
        <f>IF($C194="","",IFERROR(VLOOKUP($C194,Feb!$B:$Z,16,FALSE),0))</f>
        <v>0</v>
      </c>
      <c r="BB194">
        <f>IF($C194="","",IFERROR(VLOOKUP($C194,Feb!$B:$Z,17,FALSE),0))</f>
        <v>0</v>
      </c>
      <c r="BC194" s="11">
        <f t="shared" si="93"/>
        <v>0</v>
      </c>
      <c r="BD194">
        <f>IF($C194="","",IFERROR(VLOOKUP($C194,Feb!$B:$Z,19,FALSE),0))</f>
        <v>0</v>
      </c>
      <c r="BE194" s="11">
        <f t="shared" si="94"/>
        <v>0</v>
      </c>
      <c r="BF194">
        <f>IF($C194="","",IFERROR(VLOOKUP($C194,Feb!$B:$Z,20,FALSE),0))</f>
        <v>0</v>
      </c>
      <c r="BG194" s="10">
        <f t="shared" si="95"/>
        <v>0</v>
      </c>
      <c r="BH194" s="6">
        <f>IF($C194="","",IFERROR(VLOOKUP($C194,Mar!$B:$Z,16,FALSE),0))</f>
        <v>0</v>
      </c>
      <c r="BI194">
        <f>IF($C194="","",IFERROR(VLOOKUP($C194,Mar!$B:$Z,17,FALSE),0))</f>
        <v>0</v>
      </c>
      <c r="BJ194" s="11">
        <f t="shared" si="96"/>
        <v>0</v>
      </c>
      <c r="BK194">
        <f>IF($C194="","",IFERROR(VLOOKUP($C194,Mar!$B:$Z,19,FALSE),0))</f>
        <v>0</v>
      </c>
      <c r="BL194" s="11">
        <f t="shared" si="97"/>
        <v>0</v>
      </c>
      <c r="BM194">
        <f>IF($C194="","",IFERROR(VLOOKUP($C194,Mar!$B:$Z,20,FALSE),0))</f>
        <v>0</v>
      </c>
      <c r="BN194" s="10">
        <f t="shared" si="98"/>
        <v>0</v>
      </c>
      <c r="BO194" s="6">
        <f>IF($C194="","",IFERROR(VLOOKUP($C194,'Apr &amp; May'!$B:$Z,16,FALSE),0))</f>
        <v>0</v>
      </c>
      <c r="BP194">
        <f>IF($C194="","",IFERROR(VLOOKUP($C194,'Apr &amp; May'!$B:$Z,17,FALSE),0))</f>
        <v>0</v>
      </c>
      <c r="BQ194" s="11">
        <f t="shared" si="99"/>
        <v>0</v>
      </c>
      <c r="BR194">
        <f>IF($C194="","",IFERROR(VLOOKUP($C194,'Apr &amp; May'!$B:$Z,19,FALSE),0))</f>
        <v>0</v>
      </c>
      <c r="BS194" s="11">
        <f t="shared" si="100"/>
        <v>0</v>
      </c>
      <c r="BT194">
        <f>IF($C194="","",IFERROR(VLOOKUP($C194,'Apr &amp; May'!$B:$Z,20,FALSE),0))</f>
        <v>0</v>
      </c>
      <c r="BU194" s="10">
        <f t="shared" si="101"/>
        <v>0</v>
      </c>
      <c r="BV194" s="6">
        <f>IF($C194="","",IFERROR(VLOOKUP($C194,Jun!$B:$Z,16,FALSE),0))</f>
        <v>0</v>
      </c>
      <c r="BW194">
        <f>IF($C194="","",IFERROR(VLOOKUP($C194,Jun!$B:$Z,17,FALSE),0))</f>
        <v>0</v>
      </c>
      <c r="BX194" s="11">
        <f t="shared" si="102"/>
        <v>0</v>
      </c>
      <c r="BY194">
        <f>IF($C194="","",IFERROR(VLOOKUP($C194,Jun!$B:$Z,19,FALSE),0))</f>
        <v>0</v>
      </c>
      <c r="BZ194" s="11">
        <f t="shared" si="103"/>
        <v>0</v>
      </c>
      <c r="CA194">
        <f>IF($C194="","",IFERROR(VLOOKUP($C194,Jun!$B:$Z,20,FALSE),0))</f>
        <v>0</v>
      </c>
      <c r="CB194" s="10">
        <f t="shared" si="104"/>
        <v>0</v>
      </c>
    </row>
    <row r="195" spans="1:80" x14ac:dyDescent="0.3">
      <c r="A195">
        <v>191</v>
      </c>
      <c r="B195" t="str">
        <f>IF(Namelist!A192="","",UPPER(Namelist!A192))</f>
        <v>LUAN JIALU</v>
      </c>
      <c r="C195" t="str">
        <f>IF(Namelist!B192="","",UPPER(Namelist!B192))</f>
        <v>NUSSTU\E0773197</v>
      </c>
      <c r="D195" s="6">
        <f t="shared" si="71"/>
        <v>1</v>
      </c>
      <c r="E195">
        <f t="shared" si="72"/>
        <v>0</v>
      </c>
      <c r="F195" s="11">
        <f t="shared" si="73"/>
        <v>1</v>
      </c>
      <c r="G195">
        <f t="shared" si="74"/>
        <v>0</v>
      </c>
      <c r="H195" s="11">
        <f t="shared" si="75"/>
        <v>1</v>
      </c>
      <c r="I195">
        <f t="shared" si="76"/>
        <v>0</v>
      </c>
      <c r="J195" s="10">
        <f t="shared" si="77"/>
        <v>1</v>
      </c>
      <c r="K195" s="6">
        <f>IF($C195="","",IFERROR(VLOOKUP($C195,Aug!$B:$Z,16,FALSE),0))</f>
        <v>0</v>
      </c>
      <c r="L195">
        <f>IF($C195="","",IFERROR(VLOOKUP($C195,Aug!$B:$Z,17,FALSE),0))</f>
        <v>0</v>
      </c>
      <c r="M195" s="11">
        <f t="shared" si="78"/>
        <v>0</v>
      </c>
      <c r="N195">
        <f>IF($C195="","",IFERROR(VLOOKUP($C195,Aug!$B:$Z,19,FALSE),0))</f>
        <v>0</v>
      </c>
      <c r="O195" s="11">
        <f t="shared" si="79"/>
        <v>0</v>
      </c>
      <c r="P195">
        <f>IF($C195="","",IFERROR(VLOOKUP($C195,Aug!$B:$Z,20,FALSE),0))</f>
        <v>0</v>
      </c>
      <c r="Q195" s="10">
        <f t="shared" si="80"/>
        <v>0</v>
      </c>
      <c r="R195" s="6">
        <f>IF($C195="","",IFERROR(VLOOKUP($C195,Sep!$B:$Z,16,FALSE),0))</f>
        <v>0</v>
      </c>
      <c r="S195">
        <f>IF($C195="","",IFERROR(VLOOKUP($C195,Sep!$B:$Z,17,FALSE),0))</f>
        <v>0</v>
      </c>
      <c r="T195" s="11">
        <f t="shared" si="81"/>
        <v>0</v>
      </c>
      <c r="U195">
        <f>IF($C195="","",IFERROR(VLOOKUP($C195,Sep!$B:$Z,19,FALSE),0))</f>
        <v>0</v>
      </c>
      <c r="V195" s="11">
        <f t="shared" si="82"/>
        <v>0</v>
      </c>
      <c r="W195">
        <f>IF($C195="","",IFERROR(VLOOKUP($C195,Sep!$B:$Z,20,FALSE),0))</f>
        <v>0</v>
      </c>
      <c r="X195" s="10">
        <f t="shared" si="83"/>
        <v>0</v>
      </c>
      <c r="Y195" s="6">
        <f>IF($C195="","",IFERROR(VLOOKUP($C195,'Oct &amp; Nov'!$B:$Z,16,FALSE),0))</f>
        <v>0</v>
      </c>
      <c r="Z195">
        <f>IF($C195="","",IFERROR(VLOOKUP($C195,'Oct &amp; Nov'!$B:$Z,17,FALSE),0))</f>
        <v>0</v>
      </c>
      <c r="AA195" s="11">
        <f t="shared" si="84"/>
        <v>0</v>
      </c>
      <c r="AB195">
        <f>IF($C195="","",IFERROR(VLOOKUP($C195,'Oct &amp; Nov'!$B:$Z,19,FALSE),0))</f>
        <v>0</v>
      </c>
      <c r="AC195" s="11">
        <f t="shared" si="85"/>
        <v>0</v>
      </c>
      <c r="AD195">
        <f>IF($C195="","",IFERROR(VLOOKUP($C195,'Oct &amp; Nov'!$B:$Z,20,FALSE),0))</f>
        <v>0</v>
      </c>
      <c r="AE195" s="10">
        <f t="shared" si="86"/>
        <v>0</v>
      </c>
      <c r="AJ195" s="11"/>
      <c r="AM195" s="6">
        <f>IF($C195="","",IFERROR(VLOOKUP($C195,Dec!$B:$Z,16,FALSE),0))</f>
        <v>0</v>
      </c>
      <c r="AN195">
        <f>IF($C195="","",IFERROR(VLOOKUP($C195,Dec!$B:$Z,17,FALSE),0))</f>
        <v>0</v>
      </c>
      <c r="AO195" s="11">
        <f t="shared" si="87"/>
        <v>0</v>
      </c>
      <c r="AP195">
        <f>IF($C195="","",IFERROR(VLOOKUP($C195,Dec!$B:$Z,19,FALSE),0))</f>
        <v>0</v>
      </c>
      <c r="AQ195" s="11">
        <f t="shared" si="88"/>
        <v>0</v>
      </c>
      <c r="AR195">
        <f>IF($C195="","",IFERROR(VLOOKUP($C195,Dec!$B:$Z,20,FALSE),0))</f>
        <v>0</v>
      </c>
      <c r="AS195" s="10">
        <f t="shared" si="89"/>
        <v>0</v>
      </c>
      <c r="AT195" s="6">
        <f>IF($C195="","",IFERROR(VLOOKUP($C195,Jan!$B:$Z,16,FALSE),0))</f>
        <v>0</v>
      </c>
      <c r="AU195">
        <f>IF($C195="","",IFERROR(VLOOKUP($C195,Jan!$B:$Z,17,FALSE),0))</f>
        <v>0</v>
      </c>
      <c r="AV195" s="11">
        <f t="shared" si="90"/>
        <v>0</v>
      </c>
      <c r="AW195">
        <f>IF($C195="","",IFERROR(VLOOKUP($C195,Jan!$B:$Z,19,FALSE),0))</f>
        <v>0</v>
      </c>
      <c r="AX195" s="11">
        <f t="shared" si="91"/>
        <v>0</v>
      </c>
      <c r="AY195">
        <f>IF($C195="","",IFERROR(VLOOKUP($C195,Jan!$B:$Z,20,FALSE),0))</f>
        <v>0</v>
      </c>
      <c r="AZ195" s="10">
        <f t="shared" si="92"/>
        <v>0</v>
      </c>
      <c r="BA195" s="6">
        <f>IF($C195="","",IFERROR(VLOOKUP($C195,Feb!$B:$Z,16,FALSE),0))</f>
        <v>0</v>
      </c>
      <c r="BB195">
        <f>IF($C195="","",IFERROR(VLOOKUP($C195,Feb!$B:$Z,17,FALSE),0))</f>
        <v>0</v>
      </c>
      <c r="BC195" s="11">
        <f t="shared" si="93"/>
        <v>0</v>
      </c>
      <c r="BD195">
        <f>IF($C195="","",IFERROR(VLOOKUP($C195,Feb!$B:$Z,19,FALSE),0))</f>
        <v>0</v>
      </c>
      <c r="BE195" s="11">
        <f t="shared" si="94"/>
        <v>0</v>
      </c>
      <c r="BF195">
        <f>IF($C195="","",IFERROR(VLOOKUP($C195,Feb!$B:$Z,20,FALSE),0))</f>
        <v>0</v>
      </c>
      <c r="BG195" s="10">
        <f t="shared" si="95"/>
        <v>0</v>
      </c>
      <c r="BH195" s="6">
        <f>IF($C195="","",IFERROR(VLOOKUP($C195,Mar!$B:$Z,16,FALSE),0))</f>
        <v>1</v>
      </c>
      <c r="BI195">
        <f>IF($C195="","",IFERROR(VLOOKUP($C195,Mar!$B:$Z,17,FALSE),0))</f>
        <v>0</v>
      </c>
      <c r="BJ195" s="11">
        <f t="shared" si="96"/>
        <v>1</v>
      </c>
      <c r="BK195">
        <f>IF($C195="","",IFERROR(VLOOKUP($C195,Mar!$B:$Z,19,FALSE),0))</f>
        <v>0</v>
      </c>
      <c r="BL195" s="11">
        <f t="shared" si="97"/>
        <v>1</v>
      </c>
      <c r="BM195">
        <f>IF($C195="","",IFERROR(VLOOKUP($C195,Mar!$B:$Z,20,FALSE),0))</f>
        <v>0</v>
      </c>
      <c r="BN195" s="10">
        <f t="shared" si="98"/>
        <v>1</v>
      </c>
      <c r="BO195" s="6">
        <f>IF($C195="","",IFERROR(VLOOKUP($C195,'Apr &amp; May'!$B:$Z,16,FALSE),0))</f>
        <v>0</v>
      </c>
      <c r="BP195">
        <f>IF($C195="","",IFERROR(VLOOKUP($C195,'Apr &amp; May'!$B:$Z,17,FALSE),0))</f>
        <v>0</v>
      </c>
      <c r="BQ195" s="11">
        <f t="shared" si="99"/>
        <v>0</v>
      </c>
      <c r="BR195">
        <f>IF($C195="","",IFERROR(VLOOKUP($C195,'Apr &amp; May'!$B:$Z,19,FALSE),0))</f>
        <v>0</v>
      </c>
      <c r="BS195" s="11">
        <f t="shared" si="100"/>
        <v>0</v>
      </c>
      <c r="BT195">
        <f>IF($C195="","",IFERROR(VLOOKUP($C195,'Apr &amp; May'!$B:$Z,20,FALSE),0))</f>
        <v>0</v>
      </c>
      <c r="BU195" s="10">
        <f t="shared" si="101"/>
        <v>0</v>
      </c>
      <c r="BV195" s="6">
        <f>IF($C195="","",IFERROR(VLOOKUP($C195,Jun!$B:$Z,16,FALSE),0))</f>
        <v>0</v>
      </c>
      <c r="BW195">
        <f>IF($C195="","",IFERROR(VLOOKUP($C195,Jun!$B:$Z,17,FALSE),0))</f>
        <v>0</v>
      </c>
      <c r="BX195" s="11">
        <f t="shared" si="102"/>
        <v>0</v>
      </c>
      <c r="BY195">
        <f>IF($C195="","",IFERROR(VLOOKUP($C195,Jun!$B:$Z,19,FALSE),0))</f>
        <v>0</v>
      </c>
      <c r="BZ195" s="11">
        <f t="shared" si="103"/>
        <v>0</v>
      </c>
      <c r="CA195">
        <f>IF($C195="","",IFERROR(VLOOKUP($C195,Jun!$B:$Z,20,FALSE),0))</f>
        <v>0</v>
      </c>
      <c r="CB195" s="10">
        <f t="shared" si="104"/>
        <v>0</v>
      </c>
    </row>
    <row r="196" spans="1:80" x14ac:dyDescent="0.3">
      <c r="A196">
        <v>192</v>
      </c>
      <c r="B196" t="str">
        <f>IF(Namelist!A193="","",UPPER(Namelist!A193))</f>
        <v>MABEL NG</v>
      </c>
      <c r="C196" t="str">
        <f>IF(Namelist!B193="","",UPPER(Namelist!B193))</f>
        <v>NUSSTU\E0774978</v>
      </c>
      <c r="D196" s="6">
        <f t="shared" si="71"/>
        <v>1</v>
      </c>
      <c r="E196">
        <f t="shared" si="72"/>
        <v>0</v>
      </c>
      <c r="F196" s="11">
        <f t="shared" si="73"/>
        <v>1</v>
      </c>
      <c r="G196">
        <f t="shared" si="74"/>
        <v>0</v>
      </c>
      <c r="H196" s="11">
        <f t="shared" si="75"/>
        <v>1</v>
      </c>
      <c r="I196">
        <f t="shared" si="76"/>
        <v>5</v>
      </c>
      <c r="J196" s="10">
        <f t="shared" si="77"/>
        <v>6</v>
      </c>
      <c r="K196" s="6">
        <f>IF($C196="","",IFERROR(VLOOKUP($C196,Aug!$B:$Z,16,FALSE),0))</f>
        <v>0</v>
      </c>
      <c r="L196">
        <f>IF($C196="","",IFERROR(VLOOKUP($C196,Aug!$B:$Z,17,FALSE),0))</f>
        <v>0</v>
      </c>
      <c r="M196" s="11">
        <f t="shared" si="78"/>
        <v>0</v>
      </c>
      <c r="N196">
        <f>IF($C196="","",IFERROR(VLOOKUP($C196,Aug!$B:$Z,19,FALSE),0))</f>
        <v>0</v>
      </c>
      <c r="O196" s="11">
        <f t="shared" si="79"/>
        <v>0</v>
      </c>
      <c r="P196">
        <f>IF($C196="","",IFERROR(VLOOKUP($C196,Aug!$B:$Z,20,FALSE),0))</f>
        <v>0</v>
      </c>
      <c r="Q196" s="10">
        <f t="shared" si="80"/>
        <v>0</v>
      </c>
      <c r="R196" s="6">
        <f>IF($C196="","",IFERROR(VLOOKUP($C196,Sep!$B:$Z,16,FALSE),0))</f>
        <v>0</v>
      </c>
      <c r="S196">
        <f>IF($C196="","",IFERROR(VLOOKUP($C196,Sep!$B:$Z,17,FALSE),0))</f>
        <v>0</v>
      </c>
      <c r="T196" s="11">
        <f t="shared" si="81"/>
        <v>0</v>
      </c>
      <c r="U196">
        <f>IF($C196="","",IFERROR(VLOOKUP($C196,Sep!$B:$Z,19,FALSE),0))</f>
        <v>0</v>
      </c>
      <c r="V196" s="11">
        <f t="shared" si="82"/>
        <v>0</v>
      </c>
      <c r="W196">
        <f>IF($C196="","",IFERROR(VLOOKUP($C196,Sep!$B:$Z,20,FALSE),0))</f>
        <v>3</v>
      </c>
      <c r="X196" s="10">
        <f t="shared" si="83"/>
        <v>3</v>
      </c>
      <c r="Y196" s="6">
        <f>IF($C196="","",IFERROR(VLOOKUP($C196,'Oct &amp; Nov'!$B:$Z,16,FALSE),0))</f>
        <v>1</v>
      </c>
      <c r="Z196">
        <f>IF($C196="","",IFERROR(VLOOKUP($C196,'Oct &amp; Nov'!$B:$Z,17,FALSE),0))</f>
        <v>0</v>
      </c>
      <c r="AA196" s="11">
        <f t="shared" si="84"/>
        <v>1</v>
      </c>
      <c r="AB196">
        <f>IF($C196="","",IFERROR(VLOOKUP($C196,'Oct &amp; Nov'!$B:$Z,19,FALSE),0))</f>
        <v>0</v>
      </c>
      <c r="AC196" s="11">
        <f t="shared" si="85"/>
        <v>1</v>
      </c>
      <c r="AD196">
        <f>IF($C196="","",IFERROR(VLOOKUP($C196,'Oct &amp; Nov'!$B:$Z,20,FALSE),0))</f>
        <v>2</v>
      </c>
      <c r="AE196" s="10">
        <f t="shared" si="86"/>
        <v>3</v>
      </c>
      <c r="AJ196" s="11"/>
      <c r="AM196" s="6">
        <f>IF($C196="","",IFERROR(VLOOKUP($C196,Dec!$B:$Z,16,FALSE),0))</f>
        <v>0</v>
      </c>
      <c r="AN196">
        <f>IF($C196="","",IFERROR(VLOOKUP($C196,Dec!$B:$Z,17,FALSE),0))</f>
        <v>0</v>
      </c>
      <c r="AO196" s="11">
        <f t="shared" si="87"/>
        <v>0</v>
      </c>
      <c r="AP196">
        <f>IF($C196="","",IFERROR(VLOOKUP($C196,Dec!$B:$Z,19,FALSE),0))</f>
        <v>0</v>
      </c>
      <c r="AQ196" s="11">
        <f t="shared" si="88"/>
        <v>0</v>
      </c>
      <c r="AR196">
        <f>IF($C196="","",IFERROR(VLOOKUP($C196,Dec!$B:$Z,20,FALSE),0))</f>
        <v>0</v>
      </c>
      <c r="AS196" s="10">
        <f t="shared" si="89"/>
        <v>0</v>
      </c>
      <c r="AT196" s="6">
        <f>IF($C196="","",IFERROR(VLOOKUP($C196,Jan!$B:$Z,16,FALSE),0))</f>
        <v>0</v>
      </c>
      <c r="AU196">
        <f>IF($C196="","",IFERROR(VLOOKUP($C196,Jan!$B:$Z,17,FALSE),0))</f>
        <v>0</v>
      </c>
      <c r="AV196" s="11">
        <f t="shared" si="90"/>
        <v>0</v>
      </c>
      <c r="AW196">
        <f>IF($C196="","",IFERROR(VLOOKUP($C196,Jan!$B:$Z,19,FALSE),0))</f>
        <v>0</v>
      </c>
      <c r="AX196" s="11">
        <f t="shared" si="91"/>
        <v>0</v>
      </c>
      <c r="AY196">
        <f>IF($C196="","",IFERROR(VLOOKUP($C196,Jan!$B:$Z,20,FALSE),0))</f>
        <v>0</v>
      </c>
      <c r="AZ196" s="10">
        <f t="shared" si="92"/>
        <v>0</v>
      </c>
      <c r="BA196" s="6">
        <f>IF($C196="","",IFERROR(VLOOKUP($C196,Feb!$B:$Z,16,FALSE),0))</f>
        <v>0</v>
      </c>
      <c r="BB196">
        <f>IF($C196="","",IFERROR(VLOOKUP($C196,Feb!$B:$Z,17,FALSE),0))</f>
        <v>0</v>
      </c>
      <c r="BC196" s="11">
        <f t="shared" si="93"/>
        <v>0</v>
      </c>
      <c r="BD196">
        <f>IF($C196="","",IFERROR(VLOOKUP($C196,Feb!$B:$Z,19,FALSE),0))</f>
        <v>0</v>
      </c>
      <c r="BE196" s="11">
        <f t="shared" si="94"/>
        <v>0</v>
      </c>
      <c r="BF196">
        <f>IF($C196="","",IFERROR(VLOOKUP($C196,Feb!$B:$Z,20,FALSE),0))</f>
        <v>0</v>
      </c>
      <c r="BG196" s="10">
        <f t="shared" si="95"/>
        <v>0</v>
      </c>
      <c r="BH196" s="6">
        <f>IF($C196="","",IFERROR(VLOOKUP($C196,Mar!$B:$Z,16,FALSE),0))</f>
        <v>0</v>
      </c>
      <c r="BI196">
        <f>IF($C196="","",IFERROR(VLOOKUP($C196,Mar!$B:$Z,17,FALSE),0))</f>
        <v>0</v>
      </c>
      <c r="BJ196" s="11">
        <f t="shared" si="96"/>
        <v>0</v>
      </c>
      <c r="BK196">
        <f>IF($C196="","",IFERROR(VLOOKUP($C196,Mar!$B:$Z,19,FALSE),0))</f>
        <v>0</v>
      </c>
      <c r="BL196" s="11">
        <f t="shared" si="97"/>
        <v>0</v>
      </c>
      <c r="BM196">
        <f>IF($C196="","",IFERROR(VLOOKUP($C196,Mar!$B:$Z,20,FALSE),0))</f>
        <v>0</v>
      </c>
      <c r="BN196" s="10">
        <f t="shared" si="98"/>
        <v>0</v>
      </c>
      <c r="BO196" s="6">
        <f>IF($C196="","",IFERROR(VLOOKUP($C196,'Apr &amp; May'!$B:$Z,16,FALSE),0))</f>
        <v>0</v>
      </c>
      <c r="BP196">
        <f>IF($C196="","",IFERROR(VLOOKUP($C196,'Apr &amp; May'!$B:$Z,17,FALSE),0))</f>
        <v>0</v>
      </c>
      <c r="BQ196" s="11">
        <f t="shared" si="99"/>
        <v>0</v>
      </c>
      <c r="BR196">
        <f>IF($C196="","",IFERROR(VLOOKUP($C196,'Apr &amp; May'!$B:$Z,19,FALSE),0))</f>
        <v>0</v>
      </c>
      <c r="BS196" s="11">
        <f t="shared" si="100"/>
        <v>0</v>
      </c>
      <c r="BT196">
        <f>IF($C196="","",IFERROR(VLOOKUP($C196,'Apr &amp; May'!$B:$Z,20,FALSE),0))</f>
        <v>0</v>
      </c>
      <c r="BU196" s="10">
        <f t="shared" si="101"/>
        <v>0</v>
      </c>
      <c r="BV196" s="6">
        <f>IF($C196="","",IFERROR(VLOOKUP($C196,Jun!$B:$Z,16,FALSE),0))</f>
        <v>0</v>
      </c>
      <c r="BW196">
        <f>IF($C196="","",IFERROR(VLOOKUP($C196,Jun!$B:$Z,17,FALSE),0))</f>
        <v>0</v>
      </c>
      <c r="BX196" s="11">
        <f t="shared" si="102"/>
        <v>0</v>
      </c>
      <c r="BY196">
        <f>IF($C196="","",IFERROR(VLOOKUP($C196,Jun!$B:$Z,19,FALSE),0))</f>
        <v>0</v>
      </c>
      <c r="BZ196" s="11">
        <f t="shared" si="103"/>
        <v>0</v>
      </c>
      <c r="CA196">
        <f>IF($C196="","",IFERROR(VLOOKUP($C196,Jun!$B:$Z,20,FALSE),0))</f>
        <v>0</v>
      </c>
      <c r="CB196" s="10">
        <f t="shared" si="104"/>
        <v>0</v>
      </c>
    </row>
    <row r="197" spans="1:80" x14ac:dyDescent="0.3">
      <c r="A197">
        <v>193</v>
      </c>
      <c r="B197" t="str">
        <f>IF(Namelist!A194="","",UPPER(Namelist!A194))</f>
        <v>MARIE YANG</v>
      </c>
      <c r="C197" t="str">
        <f>IF(Namelist!B194="","",UPPER(Namelist!B194))</f>
        <v>NUSSTU\E0968812</v>
      </c>
      <c r="D197" s="6">
        <f t="shared" ref="D197:D260" si="105">IF($C197&lt;&gt;"",SUM(K197,R197,Y197,AF197,AM197,AT197,BA197,BH197,BO197,BV197),"")</f>
        <v>1</v>
      </c>
      <c r="E197">
        <f t="shared" ref="E197:E260" si="106">IF($C197&lt;&gt;"",SUM(L197,S197,Z197,AG197,AN197,AU197,BB197,BI197,BP197,BW197),"")</f>
        <v>0</v>
      </c>
      <c r="F197" s="11">
        <f t="shared" ref="F197:F260" si="107">IF($C197&lt;&gt;"",D197+E197,"")</f>
        <v>1</v>
      </c>
      <c r="G197">
        <f t="shared" ref="G197:G260" si="108">IF($C197&lt;&gt;"",SUM(N197,U197,AB197,AI197,AP197,AW197,BD197,BK197,BR197,BY197),"")</f>
        <v>0</v>
      </c>
      <c r="H197" s="11">
        <f t="shared" ref="H197:H260" si="109">IF($C197&lt;&gt;"",SUM(F197:G197),"")</f>
        <v>1</v>
      </c>
      <c r="I197">
        <f t="shared" ref="I197:I260" si="110">IF($C197&lt;&gt;"",SUM(P197,W197,AD197,AK197,AR197,AY197,BF197,BM197,BT197,CA197),"")</f>
        <v>2</v>
      </c>
      <c r="J197" s="10">
        <f t="shared" ref="J197:J260" si="111">IF($C197&lt;&gt;"",SUM(H197:I197),"")</f>
        <v>3</v>
      </c>
      <c r="K197" s="6">
        <f>IF($C197="","",IFERROR(VLOOKUP($C197,Aug!$B:$Z,16,FALSE),0))</f>
        <v>1</v>
      </c>
      <c r="L197">
        <f>IF($C197="","",IFERROR(VLOOKUP($C197,Aug!$B:$Z,17,FALSE),0))</f>
        <v>0</v>
      </c>
      <c r="M197" s="11">
        <f t="shared" ref="M197:M260" si="112">IF($C197&lt;&gt;"",K197+L197,"")</f>
        <v>1</v>
      </c>
      <c r="N197">
        <f>IF($C197="","",IFERROR(VLOOKUP($C197,Aug!$B:$Z,19,FALSE),0))</f>
        <v>0</v>
      </c>
      <c r="O197" s="11">
        <f t="shared" ref="O197:O260" si="113">IF($C197&lt;&gt;"",SUM(M197:N197),"")</f>
        <v>1</v>
      </c>
      <c r="P197">
        <f>IF($C197="","",IFERROR(VLOOKUP($C197,Aug!$B:$Z,20,FALSE),0))</f>
        <v>2</v>
      </c>
      <c r="Q197" s="10">
        <f t="shared" ref="Q197:Q260" si="114">IF($C197&lt;&gt;"",SUM(O197:P197),"")</f>
        <v>3</v>
      </c>
      <c r="R197" s="6">
        <f>IF($C197="","",IFERROR(VLOOKUP($C197,Sep!$B:$Z,16,FALSE),0))</f>
        <v>0</v>
      </c>
      <c r="S197">
        <f>IF($C197="","",IFERROR(VLOOKUP($C197,Sep!$B:$Z,17,FALSE),0))</f>
        <v>0</v>
      </c>
      <c r="T197" s="11">
        <f t="shared" ref="T197:T260" si="115">IF($C197&lt;&gt;"",R197+S197,"")</f>
        <v>0</v>
      </c>
      <c r="U197">
        <f>IF($C197="","",IFERROR(VLOOKUP($C197,Sep!$B:$Z,19,FALSE),0))</f>
        <v>0</v>
      </c>
      <c r="V197" s="11">
        <f t="shared" ref="V197:V260" si="116">IF($C197&lt;&gt;"",SUM(T197:U197),"")</f>
        <v>0</v>
      </c>
      <c r="W197">
        <f>IF($C197="","",IFERROR(VLOOKUP($C197,Sep!$B:$Z,20,FALSE),0))</f>
        <v>0</v>
      </c>
      <c r="X197" s="10">
        <f t="shared" ref="X197:X260" si="117">IF($C197&lt;&gt;"",SUM(V197:W197),"")</f>
        <v>0</v>
      </c>
      <c r="Y197" s="6">
        <f>IF($C197="","",IFERROR(VLOOKUP($C197,'Oct &amp; Nov'!$B:$Z,16,FALSE),0))</f>
        <v>0</v>
      </c>
      <c r="Z197">
        <f>IF($C197="","",IFERROR(VLOOKUP($C197,'Oct &amp; Nov'!$B:$Z,17,FALSE),0))</f>
        <v>0</v>
      </c>
      <c r="AA197" s="11">
        <f t="shared" ref="AA197:AA260" si="118">IF($C197&lt;&gt;"",Y197+Z197,"")</f>
        <v>0</v>
      </c>
      <c r="AB197">
        <f>IF($C197="","",IFERROR(VLOOKUP($C197,'Oct &amp; Nov'!$B:$Z,19,FALSE),0))</f>
        <v>0</v>
      </c>
      <c r="AC197" s="11">
        <f t="shared" ref="AC197:AC260" si="119">IF($C197&lt;&gt;"",SUM(AA197:AB197),"")</f>
        <v>0</v>
      </c>
      <c r="AD197">
        <f>IF($C197="","",IFERROR(VLOOKUP($C197,'Oct &amp; Nov'!$B:$Z,20,FALSE),0))</f>
        <v>0</v>
      </c>
      <c r="AE197" s="10">
        <f t="shared" ref="AE197:AE260" si="120">IF($C197&lt;&gt;"",SUM(AC197:AD197),"")</f>
        <v>0</v>
      </c>
      <c r="AJ197" s="11"/>
      <c r="AM197" s="6">
        <f>IF($C197="","",IFERROR(VLOOKUP($C197,Dec!$B:$Z,16,FALSE),0))</f>
        <v>0</v>
      </c>
      <c r="AN197">
        <f>IF($C197="","",IFERROR(VLOOKUP($C197,Dec!$B:$Z,17,FALSE),0))</f>
        <v>0</v>
      </c>
      <c r="AO197" s="11">
        <f t="shared" ref="AO197:AO260" si="121">IF($C197&lt;&gt;"",AM197+AN197,"")</f>
        <v>0</v>
      </c>
      <c r="AP197">
        <f>IF($C197="","",IFERROR(VLOOKUP($C197,Dec!$B:$Z,19,FALSE),0))</f>
        <v>0</v>
      </c>
      <c r="AQ197" s="11">
        <f t="shared" ref="AQ197:AQ260" si="122">IF($C197&lt;&gt;"",SUM(AO197:AP197),"")</f>
        <v>0</v>
      </c>
      <c r="AR197">
        <f>IF($C197="","",IFERROR(VLOOKUP($C197,Dec!$B:$Z,20,FALSE),0))</f>
        <v>0</v>
      </c>
      <c r="AS197" s="10">
        <f t="shared" ref="AS197:AS260" si="123">IF($C197&lt;&gt;"",SUM(AQ197:AR197),"")</f>
        <v>0</v>
      </c>
      <c r="AT197" s="6">
        <f>IF($C197="","",IFERROR(VLOOKUP($C197,Jan!$B:$Z,16,FALSE),0))</f>
        <v>0</v>
      </c>
      <c r="AU197">
        <f>IF($C197="","",IFERROR(VLOOKUP($C197,Jan!$B:$Z,17,FALSE),0))</f>
        <v>0</v>
      </c>
      <c r="AV197" s="11">
        <f t="shared" ref="AV197:AV260" si="124">IF($C197&lt;&gt;"",AT197+AU197,"")</f>
        <v>0</v>
      </c>
      <c r="AW197">
        <f>IF($C197="","",IFERROR(VLOOKUP($C197,Jan!$B:$Z,19,FALSE),0))</f>
        <v>0</v>
      </c>
      <c r="AX197" s="11">
        <f t="shared" ref="AX197:AX260" si="125">IF($C197&lt;&gt;"",SUM(AV197:AW197),"")</f>
        <v>0</v>
      </c>
      <c r="AY197">
        <f>IF($C197="","",IFERROR(VLOOKUP($C197,Jan!$B:$Z,20,FALSE),0))</f>
        <v>0</v>
      </c>
      <c r="AZ197" s="10">
        <f t="shared" ref="AZ197:AZ260" si="126">IF($C197&lt;&gt;"",SUM(AX197:AY197),"")</f>
        <v>0</v>
      </c>
      <c r="BA197" s="6">
        <f>IF($C197="","",IFERROR(VLOOKUP($C197,Feb!$B:$Z,16,FALSE),0))</f>
        <v>0</v>
      </c>
      <c r="BB197">
        <f>IF($C197="","",IFERROR(VLOOKUP($C197,Feb!$B:$Z,17,FALSE),0))</f>
        <v>0</v>
      </c>
      <c r="BC197" s="11">
        <f t="shared" ref="BC197:BC260" si="127">IF($C197&lt;&gt;"",BA197+BB197,"")</f>
        <v>0</v>
      </c>
      <c r="BD197">
        <f>IF($C197="","",IFERROR(VLOOKUP($C197,Feb!$B:$Z,19,FALSE),0))</f>
        <v>0</v>
      </c>
      <c r="BE197" s="11">
        <f t="shared" ref="BE197:BE260" si="128">IF($C197&lt;&gt;"",SUM(BC197:BD197),"")</f>
        <v>0</v>
      </c>
      <c r="BF197">
        <f>IF($C197="","",IFERROR(VLOOKUP($C197,Feb!$B:$Z,20,FALSE),0))</f>
        <v>0</v>
      </c>
      <c r="BG197" s="10">
        <f t="shared" ref="BG197:BG260" si="129">IF($C197&lt;&gt;"",SUM(BE197:BF197),"")</f>
        <v>0</v>
      </c>
      <c r="BH197" s="6">
        <f>IF($C197="","",IFERROR(VLOOKUP($C197,Mar!$B:$Z,16,FALSE),0))</f>
        <v>0</v>
      </c>
      <c r="BI197">
        <f>IF($C197="","",IFERROR(VLOOKUP($C197,Mar!$B:$Z,17,FALSE),0))</f>
        <v>0</v>
      </c>
      <c r="BJ197" s="11">
        <f t="shared" ref="BJ197:BJ260" si="130">IF($C197&lt;&gt;"",BH197+BI197,"")</f>
        <v>0</v>
      </c>
      <c r="BK197">
        <f>IF($C197="","",IFERROR(VLOOKUP($C197,Mar!$B:$Z,19,FALSE),0))</f>
        <v>0</v>
      </c>
      <c r="BL197" s="11">
        <f t="shared" ref="BL197:BL260" si="131">IF($C197&lt;&gt;"",SUM(BJ197:BK197),"")</f>
        <v>0</v>
      </c>
      <c r="BM197">
        <f>IF($C197="","",IFERROR(VLOOKUP($C197,Mar!$B:$Z,20,FALSE),0))</f>
        <v>0</v>
      </c>
      <c r="BN197" s="10">
        <f t="shared" ref="BN197:BN260" si="132">IF($C197&lt;&gt;"",SUM(BL197:BM197),"")</f>
        <v>0</v>
      </c>
      <c r="BO197" s="6">
        <f>IF($C197="","",IFERROR(VLOOKUP($C197,'Apr &amp; May'!$B:$Z,16,FALSE),0))</f>
        <v>0</v>
      </c>
      <c r="BP197">
        <f>IF($C197="","",IFERROR(VLOOKUP($C197,'Apr &amp; May'!$B:$Z,17,FALSE),0))</f>
        <v>0</v>
      </c>
      <c r="BQ197" s="11">
        <f t="shared" ref="BQ197:BQ260" si="133">IF($C197&lt;&gt;"",BO197+BP197,"")</f>
        <v>0</v>
      </c>
      <c r="BR197">
        <f>IF($C197="","",IFERROR(VLOOKUP($C197,'Apr &amp; May'!$B:$Z,19,FALSE),0))</f>
        <v>0</v>
      </c>
      <c r="BS197" s="11">
        <f t="shared" ref="BS197:BS260" si="134">IF($C197&lt;&gt;"",SUM(BQ197:BR197),"")</f>
        <v>0</v>
      </c>
      <c r="BT197">
        <f>IF($C197="","",IFERROR(VLOOKUP($C197,'Apr &amp; May'!$B:$Z,20,FALSE),0))</f>
        <v>0</v>
      </c>
      <c r="BU197" s="10">
        <f t="shared" ref="BU197:BU260" si="135">IF($C197&lt;&gt;"",SUM(BS197:BT197),"")</f>
        <v>0</v>
      </c>
      <c r="BV197" s="6">
        <f>IF($C197="","",IFERROR(VLOOKUP($C197,Jun!$B:$Z,16,FALSE),0))</f>
        <v>0</v>
      </c>
      <c r="BW197">
        <f>IF($C197="","",IFERROR(VLOOKUP($C197,Jun!$B:$Z,17,FALSE),0))</f>
        <v>0</v>
      </c>
      <c r="BX197" s="11">
        <f t="shared" ref="BX197:BX260" si="136">IF($C197&lt;&gt;"",BV197+BW197,"")</f>
        <v>0</v>
      </c>
      <c r="BY197">
        <f>IF($C197="","",IFERROR(VLOOKUP($C197,Jun!$B:$Z,19,FALSE),0))</f>
        <v>0</v>
      </c>
      <c r="BZ197" s="11">
        <f t="shared" ref="BZ197:BZ260" si="137">IF($C197&lt;&gt;"",SUM(BX197:BY197),"")</f>
        <v>0</v>
      </c>
      <c r="CA197">
        <f>IF($C197="","",IFERROR(VLOOKUP($C197,Jun!$B:$Z,20,FALSE),0))</f>
        <v>0</v>
      </c>
      <c r="CB197" s="10">
        <f t="shared" ref="CB197:CB260" si="138">IF($C197&lt;&gt;"",SUM(BZ197:CA197),"")</f>
        <v>0</v>
      </c>
    </row>
    <row r="198" spans="1:80" x14ac:dyDescent="0.3">
      <c r="A198">
        <v>194</v>
      </c>
      <c r="B198" t="str">
        <f>IF(Namelist!A195="","",UPPER(Namelist!A195))</f>
        <v>MARILYN GOH</v>
      </c>
      <c r="C198" t="str">
        <f>IF(Namelist!B195="","",UPPER(Namelist!B195))</f>
        <v>NUSSTU\E0970349</v>
      </c>
      <c r="D198" s="6">
        <f t="shared" si="105"/>
        <v>1</v>
      </c>
      <c r="E198">
        <f t="shared" si="106"/>
        <v>0</v>
      </c>
      <c r="F198" s="11">
        <f t="shared" si="107"/>
        <v>1</v>
      </c>
      <c r="G198">
        <f t="shared" si="108"/>
        <v>0</v>
      </c>
      <c r="H198" s="11">
        <f t="shared" si="109"/>
        <v>1</v>
      </c>
      <c r="I198">
        <f t="shared" si="110"/>
        <v>0</v>
      </c>
      <c r="J198" s="10">
        <f t="shared" si="111"/>
        <v>1</v>
      </c>
      <c r="K198" s="6">
        <f>IF($C198="","",IFERROR(VLOOKUP($C198,Aug!$B:$Z,16,FALSE),0))</f>
        <v>0</v>
      </c>
      <c r="L198">
        <f>IF($C198="","",IFERROR(VLOOKUP($C198,Aug!$B:$Z,17,FALSE),0))</f>
        <v>0</v>
      </c>
      <c r="M198" s="11">
        <f t="shared" si="112"/>
        <v>0</v>
      </c>
      <c r="N198">
        <f>IF($C198="","",IFERROR(VLOOKUP($C198,Aug!$B:$Z,19,FALSE),0))</f>
        <v>0</v>
      </c>
      <c r="O198" s="11">
        <f t="shared" si="113"/>
        <v>0</v>
      </c>
      <c r="P198">
        <f>IF($C198="","",IFERROR(VLOOKUP($C198,Aug!$B:$Z,20,FALSE),0))</f>
        <v>0</v>
      </c>
      <c r="Q198" s="10">
        <f t="shared" si="114"/>
        <v>0</v>
      </c>
      <c r="R198" s="6">
        <f>IF($C198="","",IFERROR(VLOOKUP($C198,Sep!$B:$Z,16,FALSE),0))</f>
        <v>0</v>
      </c>
      <c r="S198">
        <f>IF($C198="","",IFERROR(VLOOKUP($C198,Sep!$B:$Z,17,FALSE),0))</f>
        <v>0</v>
      </c>
      <c r="T198" s="11">
        <f t="shared" si="115"/>
        <v>0</v>
      </c>
      <c r="U198">
        <f>IF($C198="","",IFERROR(VLOOKUP($C198,Sep!$B:$Z,19,FALSE),0))</f>
        <v>0</v>
      </c>
      <c r="V198" s="11">
        <f t="shared" si="116"/>
        <v>0</v>
      </c>
      <c r="W198">
        <f>IF($C198="","",IFERROR(VLOOKUP($C198,Sep!$B:$Z,20,FALSE),0))</f>
        <v>0</v>
      </c>
      <c r="X198" s="10">
        <f t="shared" si="117"/>
        <v>0</v>
      </c>
      <c r="Y198" s="6">
        <f>IF($C198="","",IFERROR(VLOOKUP($C198,'Oct &amp; Nov'!$B:$Z,16,FALSE),0))</f>
        <v>0</v>
      </c>
      <c r="Z198">
        <f>IF($C198="","",IFERROR(VLOOKUP($C198,'Oct &amp; Nov'!$B:$Z,17,FALSE),0))</f>
        <v>0</v>
      </c>
      <c r="AA198" s="11">
        <f t="shared" si="118"/>
        <v>0</v>
      </c>
      <c r="AB198">
        <f>IF($C198="","",IFERROR(VLOOKUP($C198,'Oct &amp; Nov'!$B:$Z,19,FALSE),0))</f>
        <v>0</v>
      </c>
      <c r="AC198" s="11">
        <f t="shared" si="119"/>
        <v>0</v>
      </c>
      <c r="AD198">
        <f>IF($C198="","",IFERROR(VLOOKUP($C198,'Oct &amp; Nov'!$B:$Z,20,FALSE),0))</f>
        <v>0</v>
      </c>
      <c r="AE198" s="10">
        <f t="shared" si="120"/>
        <v>0</v>
      </c>
      <c r="AJ198" s="11"/>
      <c r="AM198" s="6">
        <f>IF($C198="","",IFERROR(VLOOKUP($C198,Dec!$B:$Z,16,FALSE),0))</f>
        <v>1</v>
      </c>
      <c r="AN198">
        <f>IF($C198="","",IFERROR(VLOOKUP($C198,Dec!$B:$Z,17,FALSE),0))</f>
        <v>0</v>
      </c>
      <c r="AO198" s="11">
        <f t="shared" si="121"/>
        <v>1</v>
      </c>
      <c r="AP198">
        <f>IF($C198="","",IFERROR(VLOOKUP($C198,Dec!$B:$Z,19,FALSE),0))</f>
        <v>0</v>
      </c>
      <c r="AQ198" s="11">
        <f t="shared" si="122"/>
        <v>1</v>
      </c>
      <c r="AR198">
        <f>IF($C198="","",IFERROR(VLOOKUP($C198,Dec!$B:$Z,20,FALSE),0))</f>
        <v>0</v>
      </c>
      <c r="AS198" s="10">
        <f t="shared" si="123"/>
        <v>1</v>
      </c>
      <c r="AT198" s="6">
        <f>IF($C198="","",IFERROR(VLOOKUP($C198,Jan!$B:$Z,16,FALSE),0))</f>
        <v>0</v>
      </c>
      <c r="AU198">
        <f>IF($C198="","",IFERROR(VLOOKUP($C198,Jan!$B:$Z,17,FALSE),0))</f>
        <v>0</v>
      </c>
      <c r="AV198" s="11">
        <f t="shared" si="124"/>
        <v>0</v>
      </c>
      <c r="AW198">
        <f>IF($C198="","",IFERROR(VLOOKUP($C198,Jan!$B:$Z,19,FALSE),0))</f>
        <v>0</v>
      </c>
      <c r="AX198" s="11">
        <f t="shared" si="125"/>
        <v>0</v>
      </c>
      <c r="AY198">
        <f>IF($C198="","",IFERROR(VLOOKUP($C198,Jan!$B:$Z,20,FALSE),0))</f>
        <v>0</v>
      </c>
      <c r="AZ198" s="10">
        <f t="shared" si="126"/>
        <v>0</v>
      </c>
      <c r="BA198" s="6">
        <f>IF($C198="","",IFERROR(VLOOKUP($C198,Feb!$B:$Z,16,FALSE),0))</f>
        <v>0</v>
      </c>
      <c r="BB198">
        <f>IF($C198="","",IFERROR(VLOOKUP($C198,Feb!$B:$Z,17,FALSE),0))</f>
        <v>0</v>
      </c>
      <c r="BC198" s="11">
        <f t="shared" si="127"/>
        <v>0</v>
      </c>
      <c r="BD198">
        <f>IF($C198="","",IFERROR(VLOOKUP($C198,Feb!$B:$Z,19,FALSE),0))</f>
        <v>0</v>
      </c>
      <c r="BE198" s="11">
        <f t="shared" si="128"/>
        <v>0</v>
      </c>
      <c r="BF198">
        <f>IF($C198="","",IFERROR(VLOOKUP($C198,Feb!$B:$Z,20,FALSE),0))</f>
        <v>0</v>
      </c>
      <c r="BG198" s="10">
        <f t="shared" si="129"/>
        <v>0</v>
      </c>
      <c r="BH198" s="6">
        <f>IF($C198="","",IFERROR(VLOOKUP($C198,Mar!$B:$Z,16,FALSE),0))</f>
        <v>0</v>
      </c>
      <c r="BI198">
        <f>IF($C198="","",IFERROR(VLOOKUP($C198,Mar!$B:$Z,17,FALSE),0))</f>
        <v>0</v>
      </c>
      <c r="BJ198" s="11">
        <f t="shared" si="130"/>
        <v>0</v>
      </c>
      <c r="BK198">
        <f>IF($C198="","",IFERROR(VLOOKUP($C198,Mar!$B:$Z,19,FALSE),0))</f>
        <v>0</v>
      </c>
      <c r="BL198" s="11">
        <f t="shared" si="131"/>
        <v>0</v>
      </c>
      <c r="BM198">
        <f>IF($C198="","",IFERROR(VLOOKUP($C198,Mar!$B:$Z,20,FALSE),0))</f>
        <v>0</v>
      </c>
      <c r="BN198" s="10">
        <f t="shared" si="132"/>
        <v>0</v>
      </c>
      <c r="BO198" s="6">
        <f>IF($C198="","",IFERROR(VLOOKUP($C198,'Apr &amp; May'!$B:$Z,16,FALSE),0))</f>
        <v>0</v>
      </c>
      <c r="BP198">
        <f>IF($C198="","",IFERROR(VLOOKUP($C198,'Apr &amp; May'!$B:$Z,17,FALSE),0))</f>
        <v>0</v>
      </c>
      <c r="BQ198" s="11">
        <f t="shared" si="133"/>
        <v>0</v>
      </c>
      <c r="BR198">
        <f>IF($C198="","",IFERROR(VLOOKUP($C198,'Apr &amp; May'!$B:$Z,19,FALSE),0))</f>
        <v>0</v>
      </c>
      <c r="BS198" s="11">
        <f t="shared" si="134"/>
        <v>0</v>
      </c>
      <c r="BT198">
        <f>IF($C198="","",IFERROR(VLOOKUP($C198,'Apr &amp; May'!$B:$Z,20,FALSE),0))</f>
        <v>0</v>
      </c>
      <c r="BU198" s="10">
        <f t="shared" si="135"/>
        <v>0</v>
      </c>
      <c r="BV198" s="6">
        <f>IF($C198="","",IFERROR(VLOOKUP($C198,Jun!$B:$Z,16,FALSE),0))</f>
        <v>0</v>
      </c>
      <c r="BW198">
        <f>IF($C198="","",IFERROR(VLOOKUP($C198,Jun!$B:$Z,17,FALSE),0))</f>
        <v>0</v>
      </c>
      <c r="BX198" s="11">
        <f t="shared" si="136"/>
        <v>0</v>
      </c>
      <c r="BY198">
        <f>IF($C198="","",IFERROR(VLOOKUP($C198,Jun!$B:$Z,19,FALSE),0))</f>
        <v>0</v>
      </c>
      <c r="BZ198" s="11">
        <f t="shared" si="137"/>
        <v>0</v>
      </c>
      <c r="CA198">
        <f>IF($C198="","",IFERROR(VLOOKUP($C198,Jun!$B:$Z,20,FALSE),0))</f>
        <v>0</v>
      </c>
      <c r="CB198" s="10">
        <f t="shared" si="138"/>
        <v>0</v>
      </c>
    </row>
    <row r="199" spans="1:80" x14ac:dyDescent="0.3">
      <c r="A199">
        <v>195</v>
      </c>
      <c r="B199" t="str">
        <f>IF(Namelist!A196="","",UPPER(Namelist!A196))</f>
        <v>MARK NICOLAS SIOU</v>
      </c>
      <c r="C199" t="str">
        <f>IF(Namelist!B196="","",UPPER(Namelist!B196))</f>
        <v>NUSSTU\E1100335</v>
      </c>
      <c r="D199" s="6">
        <f t="shared" si="105"/>
        <v>2</v>
      </c>
      <c r="E199">
        <f t="shared" si="106"/>
        <v>0</v>
      </c>
      <c r="F199" s="11">
        <f t="shared" si="107"/>
        <v>2</v>
      </c>
      <c r="G199">
        <f t="shared" si="108"/>
        <v>0</v>
      </c>
      <c r="H199" s="11">
        <f t="shared" si="109"/>
        <v>2</v>
      </c>
      <c r="I199">
        <f t="shared" si="110"/>
        <v>0</v>
      </c>
      <c r="J199" s="10">
        <f t="shared" si="111"/>
        <v>2</v>
      </c>
      <c r="K199" s="6">
        <f>IF($C199="","",IFERROR(VLOOKUP($C199,Aug!$B:$Z,16,FALSE),0))</f>
        <v>0</v>
      </c>
      <c r="L199">
        <f>IF($C199="","",IFERROR(VLOOKUP($C199,Aug!$B:$Z,17,FALSE),0))</f>
        <v>0</v>
      </c>
      <c r="M199" s="11">
        <f t="shared" si="112"/>
        <v>0</v>
      </c>
      <c r="N199">
        <f>IF($C199="","",IFERROR(VLOOKUP($C199,Aug!$B:$Z,19,FALSE),0))</f>
        <v>0</v>
      </c>
      <c r="O199" s="11">
        <f t="shared" si="113"/>
        <v>0</v>
      </c>
      <c r="P199">
        <f>IF($C199="","",IFERROR(VLOOKUP($C199,Aug!$B:$Z,20,FALSE),0))</f>
        <v>0</v>
      </c>
      <c r="Q199" s="10">
        <f t="shared" si="114"/>
        <v>0</v>
      </c>
      <c r="R199" s="6">
        <f>IF($C199="","",IFERROR(VLOOKUP($C199,Sep!$B:$Z,16,FALSE),0))</f>
        <v>0</v>
      </c>
      <c r="S199">
        <f>IF($C199="","",IFERROR(VLOOKUP($C199,Sep!$B:$Z,17,FALSE),0))</f>
        <v>0</v>
      </c>
      <c r="T199" s="11">
        <f t="shared" si="115"/>
        <v>0</v>
      </c>
      <c r="U199">
        <f>IF($C199="","",IFERROR(VLOOKUP($C199,Sep!$B:$Z,19,FALSE),0))</f>
        <v>0</v>
      </c>
      <c r="V199" s="11">
        <f t="shared" si="116"/>
        <v>0</v>
      </c>
      <c r="W199">
        <f>IF($C199="","",IFERROR(VLOOKUP($C199,Sep!$B:$Z,20,FALSE),0))</f>
        <v>0</v>
      </c>
      <c r="X199" s="10">
        <f t="shared" si="117"/>
        <v>0</v>
      </c>
      <c r="Y199" s="6">
        <f>IF($C199="","",IFERROR(VLOOKUP($C199,'Oct &amp; Nov'!$B:$Z,16,FALSE),0))</f>
        <v>0</v>
      </c>
      <c r="Z199">
        <f>IF($C199="","",IFERROR(VLOOKUP($C199,'Oct &amp; Nov'!$B:$Z,17,FALSE),0))</f>
        <v>0</v>
      </c>
      <c r="AA199" s="11">
        <f t="shared" si="118"/>
        <v>0</v>
      </c>
      <c r="AB199">
        <f>IF($C199="","",IFERROR(VLOOKUP($C199,'Oct &amp; Nov'!$B:$Z,19,FALSE),0))</f>
        <v>0</v>
      </c>
      <c r="AC199" s="11">
        <f t="shared" si="119"/>
        <v>0</v>
      </c>
      <c r="AD199">
        <f>IF($C199="","",IFERROR(VLOOKUP($C199,'Oct &amp; Nov'!$B:$Z,20,FALSE),0))</f>
        <v>0</v>
      </c>
      <c r="AE199" s="10">
        <f t="shared" si="120"/>
        <v>0</v>
      </c>
      <c r="AJ199" s="11"/>
      <c r="AM199" s="6">
        <f>IF($C199="","",IFERROR(VLOOKUP($C199,Dec!$B:$Z,16,FALSE),0))</f>
        <v>0</v>
      </c>
      <c r="AN199">
        <f>IF($C199="","",IFERROR(VLOOKUP($C199,Dec!$B:$Z,17,FALSE),0))</f>
        <v>0</v>
      </c>
      <c r="AO199" s="11">
        <f t="shared" si="121"/>
        <v>0</v>
      </c>
      <c r="AP199">
        <f>IF($C199="","",IFERROR(VLOOKUP($C199,Dec!$B:$Z,19,FALSE),0))</f>
        <v>0</v>
      </c>
      <c r="AQ199" s="11">
        <f t="shared" si="122"/>
        <v>0</v>
      </c>
      <c r="AR199">
        <f>IF($C199="","",IFERROR(VLOOKUP($C199,Dec!$B:$Z,20,FALSE),0))</f>
        <v>0</v>
      </c>
      <c r="AS199" s="10">
        <f t="shared" si="123"/>
        <v>0</v>
      </c>
      <c r="AT199" s="6">
        <f>IF($C199="","",IFERROR(VLOOKUP($C199,Jan!$B:$Z,16,FALSE),0))</f>
        <v>2</v>
      </c>
      <c r="AU199">
        <f>IF($C199="","",IFERROR(VLOOKUP($C199,Jan!$B:$Z,17,FALSE),0))</f>
        <v>0</v>
      </c>
      <c r="AV199" s="11">
        <f t="shared" si="124"/>
        <v>2</v>
      </c>
      <c r="AW199">
        <f>IF($C199="","",IFERROR(VLOOKUP($C199,Jan!$B:$Z,19,FALSE),0))</f>
        <v>0</v>
      </c>
      <c r="AX199" s="11">
        <f t="shared" si="125"/>
        <v>2</v>
      </c>
      <c r="AY199">
        <f>IF($C199="","",IFERROR(VLOOKUP($C199,Jan!$B:$Z,20,FALSE),0))</f>
        <v>0</v>
      </c>
      <c r="AZ199" s="10">
        <f t="shared" si="126"/>
        <v>2</v>
      </c>
      <c r="BA199" s="6">
        <f>IF($C199="","",IFERROR(VLOOKUP($C199,Feb!$B:$Z,16,FALSE),0))</f>
        <v>0</v>
      </c>
      <c r="BB199">
        <f>IF($C199="","",IFERROR(VLOOKUP($C199,Feb!$B:$Z,17,FALSE),0))</f>
        <v>0</v>
      </c>
      <c r="BC199" s="11">
        <f t="shared" si="127"/>
        <v>0</v>
      </c>
      <c r="BD199">
        <f>IF($C199="","",IFERROR(VLOOKUP($C199,Feb!$B:$Z,19,FALSE),0))</f>
        <v>0</v>
      </c>
      <c r="BE199" s="11">
        <f t="shared" si="128"/>
        <v>0</v>
      </c>
      <c r="BF199">
        <f>IF($C199="","",IFERROR(VLOOKUP($C199,Feb!$B:$Z,20,FALSE),0))</f>
        <v>0</v>
      </c>
      <c r="BG199" s="10">
        <f t="shared" si="129"/>
        <v>0</v>
      </c>
      <c r="BH199" s="6">
        <f>IF($C199="","",IFERROR(VLOOKUP($C199,Mar!$B:$Z,16,FALSE),0))</f>
        <v>0</v>
      </c>
      <c r="BI199">
        <f>IF($C199="","",IFERROR(VLOOKUP($C199,Mar!$B:$Z,17,FALSE),0))</f>
        <v>0</v>
      </c>
      <c r="BJ199" s="11">
        <f t="shared" si="130"/>
        <v>0</v>
      </c>
      <c r="BK199">
        <f>IF($C199="","",IFERROR(VLOOKUP($C199,Mar!$B:$Z,19,FALSE),0))</f>
        <v>0</v>
      </c>
      <c r="BL199" s="11">
        <f t="shared" si="131"/>
        <v>0</v>
      </c>
      <c r="BM199">
        <f>IF($C199="","",IFERROR(VLOOKUP($C199,Mar!$B:$Z,20,FALSE),0))</f>
        <v>0</v>
      </c>
      <c r="BN199" s="10">
        <f t="shared" si="132"/>
        <v>0</v>
      </c>
      <c r="BO199" s="6">
        <f>IF($C199="","",IFERROR(VLOOKUP($C199,'Apr &amp; May'!$B:$Z,16,FALSE),0))</f>
        <v>0</v>
      </c>
      <c r="BP199">
        <f>IF($C199="","",IFERROR(VLOOKUP($C199,'Apr &amp; May'!$B:$Z,17,FALSE),0))</f>
        <v>0</v>
      </c>
      <c r="BQ199" s="11">
        <f t="shared" si="133"/>
        <v>0</v>
      </c>
      <c r="BR199">
        <f>IF($C199="","",IFERROR(VLOOKUP($C199,'Apr &amp; May'!$B:$Z,19,FALSE),0))</f>
        <v>0</v>
      </c>
      <c r="BS199" s="11">
        <f t="shared" si="134"/>
        <v>0</v>
      </c>
      <c r="BT199">
        <f>IF($C199="","",IFERROR(VLOOKUP($C199,'Apr &amp; May'!$B:$Z,20,FALSE),0))</f>
        <v>0</v>
      </c>
      <c r="BU199" s="10">
        <f t="shared" si="135"/>
        <v>0</v>
      </c>
      <c r="BV199" s="6">
        <f>IF($C199="","",IFERROR(VLOOKUP($C199,Jun!$B:$Z,16,FALSE),0))</f>
        <v>0</v>
      </c>
      <c r="BW199">
        <f>IF($C199="","",IFERROR(VLOOKUP($C199,Jun!$B:$Z,17,FALSE),0))</f>
        <v>0</v>
      </c>
      <c r="BX199" s="11">
        <f t="shared" si="136"/>
        <v>0</v>
      </c>
      <c r="BY199">
        <f>IF($C199="","",IFERROR(VLOOKUP($C199,Jun!$B:$Z,19,FALSE),0))</f>
        <v>0</v>
      </c>
      <c r="BZ199" s="11">
        <f t="shared" si="137"/>
        <v>0</v>
      </c>
      <c r="CA199">
        <f>IF($C199="","",IFERROR(VLOOKUP($C199,Jun!$B:$Z,20,FALSE),0))</f>
        <v>0</v>
      </c>
      <c r="CB199" s="10">
        <f t="shared" si="138"/>
        <v>0</v>
      </c>
    </row>
    <row r="200" spans="1:80" x14ac:dyDescent="0.3">
      <c r="A200">
        <v>196</v>
      </c>
      <c r="B200" t="str">
        <f>IF(Namelist!A197="","",UPPER(Namelist!A197))</f>
        <v>MATTHEW FAN</v>
      </c>
      <c r="C200" t="str">
        <f>IF(Namelist!B197="","",UPPER(Namelist!B197))</f>
        <v>NUSSTU\E0540877</v>
      </c>
      <c r="D200" s="6">
        <f t="shared" si="105"/>
        <v>9</v>
      </c>
      <c r="E200">
        <f t="shared" si="106"/>
        <v>1</v>
      </c>
      <c r="F200" s="11">
        <f t="shared" si="107"/>
        <v>10</v>
      </c>
      <c r="G200">
        <f t="shared" si="108"/>
        <v>0</v>
      </c>
      <c r="H200" s="11">
        <f t="shared" si="109"/>
        <v>10</v>
      </c>
      <c r="I200">
        <f t="shared" si="110"/>
        <v>4</v>
      </c>
      <c r="J200" s="10">
        <f t="shared" si="111"/>
        <v>14</v>
      </c>
      <c r="K200" s="6">
        <f>IF($C200="","",IFERROR(VLOOKUP($C200,Aug!$B:$Z,16,FALSE),0))</f>
        <v>0</v>
      </c>
      <c r="L200">
        <f>IF($C200="","",IFERROR(VLOOKUP($C200,Aug!$B:$Z,17,FALSE),0))</f>
        <v>0</v>
      </c>
      <c r="M200" s="11">
        <f t="shared" si="112"/>
        <v>0</v>
      </c>
      <c r="N200">
        <f>IF($C200="","",IFERROR(VLOOKUP($C200,Aug!$B:$Z,19,FALSE),0))</f>
        <v>0</v>
      </c>
      <c r="O200" s="11">
        <f t="shared" si="113"/>
        <v>0</v>
      </c>
      <c r="P200">
        <f>IF($C200="","",IFERROR(VLOOKUP($C200,Aug!$B:$Z,20,FALSE),0))</f>
        <v>0</v>
      </c>
      <c r="Q200" s="10">
        <f t="shared" si="114"/>
        <v>0</v>
      </c>
      <c r="R200" s="6">
        <f>IF($C200="","",IFERROR(VLOOKUP($C200,Sep!$B:$Z,16,FALSE),0))</f>
        <v>0</v>
      </c>
      <c r="S200">
        <f>IF($C200="","",IFERROR(VLOOKUP($C200,Sep!$B:$Z,17,FALSE),0))</f>
        <v>0</v>
      </c>
      <c r="T200" s="11">
        <f t="shared" si="115"/>
        <v>0</v>
      </c>
      <c r="U200">
        <f>IF($C200="","",IFERROR(VLOOKUP($C200,Sep!$B:$Z,19,FALSE),0))</f>
        <v>0</v>
      </c>
      <c r="V200" s="11">
        <f t="shared" si="116"/>
        <v>0</v>
      </c>
      <c r="W200">
        <f>IF($C200="","",IFERROR(VLOOKUP($C200,Sep!$B:$Z,20,FALSE),0))</f>
        <v>0</v>
      </c>
      <c r="X200" s="10">
        <f t="shared" si="117"/>
        <v>0</v>
      </c>
      <c r="Y200" s="6">
        <f>IF($C200="","",IFERROR(VLOOKUP($C200,'Oct &amp; Nov'!$B:$Z,16,FALSE),0))</f>
        <v>0</v>
      </c>
      <c r="Z200">
        <f>IF($C200="","",IFERROR(VLOOKUP($C200,'Oct &amp; Nov'!$B:$Z,17,FALSE),0))</f>
        <v>0</v>
      </c>
      <c r="AA200" s="11">
        <f t="shared" si="118"/>
        <v>0</v>
      </c>
      <c r="AB200">
        <f>IF($C200="","",IFERROR(VLOOKUP($C200,'Oct &amp; Nov'!$B:$Z,19,FALSE),0))</f>
        <v>0</v>
      </c>
      <c r="AC200" s="11">
        <f t="shared" si="119"/>
        <v>0</v>
      </c>
      <c r="AD200">
        <f>IF($C200="","",IFERROR(VLOOKUP($C200,'Oct &amp; Nov'!$B:$Z,20,FALSE),0))</f>
        <v>0</v>
      </c>
      <c r="AE200" s="10">
        <f t="shared" si="120"/>
        <v>0</v>
      </c>
      <c r="AJ200" s="11"/>
      <c r="AM200" s="6">
        <f>IF($C200="","",IFERROR(VLOOKUP($C200,Dec!$B:$Z,16,FALSE),0))</f>
        <v>3</v>
      </c>
      <c r="AN200">
        <f>IF($C200="","",IFERROR(VLOOKUP($C200,Dec!$B:$Z,17,FALSE),0))</f>
        <v>0</v>
      </c>
      <c r="AO200" s="11">
        <f t="shared" si="121"/>
        <v>3</v>
      </c>
      <c r="AP200">
        <f>IF($C200="","",IFERROR(VLOOKUP($C200,Dec!$B:$Z,19,FALSE),0))</f>
        <v>0</v>
      </c>
      <c r="AQ200" s="11">
        <f t="shared" si="122"/>
        <v>3</v>
      </c>
      <c r="AR200">
        <f>IF($C200="","",IFERROR(VLOOKUP($C200,Dec!$B:$Z,20,FALSE),0))</f>
        <v>0</v>
      </c>
      <c r="AS200" s="10">
        <f t="shared" si="123"/>
        <v>3</v>
      </c>
      <c r="AT200" s="6">
        <f>IF($C200="","",IFERROR(VLOOKUP($C200,Jan!$B:$Z,16,FALSE),0))</f>
        <v>0</v>
      </c>
      <c r="AU200">
        <f>IF($C200="","",IFERROR(VLOOKUP($C200,Jan!$B:$Z,17,FALSE),0))</f>
        <v>0</v>
      </c>
      <c r="AV200" s="11">
        <f t="shared" si="124"/>
        <v>0</v>
      </c>
      <c r="AW200">
        <f>IF($C200="","",IFERROR(VLOOKUP($C200,Jan!$B:$Z,19,FALSE),0))</f>
        <v>0</v>
      </c>
      <c r="AX200" s="11">
        <f t="shared" si="125"/>
        <v>0</v>
      </c>
      <c r="AY200">
        <f>IF($C200="","",IFERROR(VLOOKUP($C200,Jan!$B:$Z,20,FALSE),0))</f>
        <v>2</v>
      </c>
      <c r="AZ200" s="10">
        <f t="shared" si="126"/>
        <v>2</v>
      </c>
      <c r="BA200" s="6">
        <f>IF($C200="","",IFERROR(VLOOKUP($C200,Feb!$B:$Z,16,FALSE),0))</f>
        <v>1</v>
      </c>
      <c r="BB200">
        <f>IF($C200="","",IFERROR(VLOOKUP($C200,Feb!$B:$Z,17,FALSE),0))</f>
        <v>0</v>
      </c>
      <c r="BC200" s="11">
        <f t="shared" si="127"/>
        <v>1</v>
      </c>
      <c r="BD200">
        <f>IF($C200="","",IFERROR(VLOOKUP($C200,Feb!$B:$Z,19,FALSE),0))</f>
        <v>0</v>
      </c>
      <c r="BE200" s="11">
        <f t="shared" si="128"/>
        <v>1</v>
      </c>
      <c r="BF200">
        <f>IF($C200="","",IFERROR(VLOOKUP($C200,Feb!$B:$Z,20,FALSE),0))</f>
        <v>0</v>
      </c>
      <c r="BG200" s="10">
        <f t="shared" si="129"/>
        <v>1</v>
      </c>
      <c r="BH200" s="6">
        <f>IF($C200="","",IFERROR(VLOOKUP($C200,Mar!$B:$Z,16,FALSE),0))</f>
        <v>5</v>
      </c>
      <c r="BI200">
        <f>IF($C200="","",IFERROR(VLOOKUP($C200,Mar!$B:$Z,17,FALSE),0))</f>
        <v>0</v>
      </c>
      <c r="BJ200" s="11">
        <f t="shared" si="130"/>
        <v>5</v>
      </c>
      <c r="BK200">
        <f>IF($C200="","",IFERROR(VLOOKUP($C200,Mar!$B:$Z,19,FALSE),0))</f>
        <v>0</v>
      </c>
      <c r="BL200" s="11">
        <f t="shared" si="131"/>
        <v>5</v>
      </c>
      <c r="BM200">
        <f>IF($C200="","",IFERROR(VLOOKUP($C200,Mar!$B:$Z,20,FALSE),0))</f>
        <v>0</v>
      </c>
      <c r="BN200" s="10">
        <f t="shared" si="132"/>
        <v>5</v>
      </c>
      <c r="BO200" s="6">
        <f>IF($C200="","",IFERROR(VLOOKUP($C200,'Apr &amp; May'!$B:$Z,16,FALSE),0))</f>
        <v>0</v>
      </c>
      <c r="BP200">
        <f>IF($C200="","",IFERROR(VLOOKUP($C200,'Apr &amp; May'!$B:$Z,17,FALSE),0))</f>
        <v>1</v>
      </c>
      <c r="BQ200" s="11">
        <f t="shared" si="133"/>
        <v>1</v>
      </c>
      <c r="BR200">
        <f>IF($C200="","",IFERROR(VLOOKUP($C200,'Apr &amp; May'!$B:$Z,19,FALSE),0))</f>
        <v>0</v>
      </c>
      <c r="BS200" s="11">
        <f t="shared" si="134"/>
        <v>1</v>
      </c>
      <c r="BT200">
        <f>IF($C200="","",IFERROR(VLOOKUP($C200,'Apr &amp; May'!$B:$Z,20,FALSE),0))</f>
        <v>2</v>
      </c>
      <c r="BU200" s="10">
        <f t="shared" si="135"/>
        <v>3</v>
      </c>
      <c r="BV200" s="6">
        <f>IF($C200="","",IFERROR(VLOOKUP($C200,Jun!$B:$Z,16,FALSE),0))</f>
        <v>0</v>
      </c>
      <c r="BW200">
        <f>IF($C200="","",IFERROR(VLOOKUP($C200,Jun!$B:$Z,17,FALSE),0))</f>
        <v>0</v>
      </c>
      <c r="BX200" s="11">
        <f t="shared" si="136"/>
        <v>0</v>
      </c>
      <c r="BY200">
        <f>IF($C200="","",IFERROR(VLOOKUP($C200,Jun!$B:$Z,19,FALSE),0))</f>
        <v>0</v>
      </c>
      <c r="BZ200" s="11">
        <f t="shared" si="137"/>
        <v>0</v>
      </c>
      <c r="CA200">
        <f>IF($C200="","",IFERROR(VLOOKUP($C200,Jun!$B:$Z,20,FALSE),0))</f>
        <v>0</v>
      </c>
      <c r="CB200" s="10">
        <f t="shared" si="138"/>
        <v>0</v>
      </c>
    </row>
    <row r="201" spans="1:80" x14ac:dyDescent="0.3">
      <c r="A201">
        <v>197</v>
      </c>
      <c r="B201" t="str">
        <f>IF(Namelist!A198="","",UPPER(Namelist!A198))</f>
        <v>MAX HO</v>
      </c>
      <c r="C201" t="str">
        <f>IF(Namelist!B198="","",UPPER(Namelist!B198))</f>
        <v>NUSSTU\E0958684</v>
      </c>
      <c r="D201" s="6">
        <f t="shared" si="105"/>
        <v>0</v>
      </c>
      <c r="E201">
        <f t="shared" si="106"/>
        <v>0</v>
      </c>
      <c r="F201" s="11">
        <f t="shared" si="107"/>
        <v>0</v>
      </c>
      <c r="G201">
        <f t="shared" si="108"/>
        <v>0</v>
      </c>
      <c r="H201" s="11">
        <f t="shared" si="109"/>
        <v>0</v>
      </c>
      <c r="I201">
        <f t="shared" si="110"/>
        <v>0</v>
      </c>
      <c r="J201" s="10">
        <f t="shared" si="111"/>
        <v>0</v>
      </c>
      <c r="K201" s="6">
        <f>IF($C201="","",IFERROR(VLOOKUP($C201,Aug!$B:$Z,16,FALSE),0))</f>
        <v>0</v>
      </c>
      <c r="L201">
        <f>IF($C201="","",IFERROR(VLOOKUP($C201,Aug!$B:$Z,17,FALSE),0))</f>
        <v>0</v>
      </c>
      <c r="M201" s="11">
        <f t="shared" si="112"/>
        <v>0</v>
      </c>
      <c r="N201">
        <f>IF($C201="","",IFERROR(VLOOKUP($C201,Aug!$B:$Z,19,FALSE),0))</f>
        <v>0</v>
      </c>
      <c r="O201" s="11">
        <f t="shared" si="113"/>
        <v>0</v>
      </c>
      <c r="P201">
        <f>IF($C201="","",IFERROR(VLOOKUP($C201,Aug!$B:$Z,20,FALSE),0))</f>
        <v>0</v>
      </c>
      <c r="Q201" s="10">
        <f t="shared" si="114"/>
        <v>0</v>
      </c>
      <c r="R201" s="6">
        <f>IF($C201="","",IFERROR(VLOOKUP($C201,Sep!$B:$Z,16,FALSE),0))</f>
        <v>0</v>
      </c>
      <c r="S201">
        <f>IF($C201="","",IFERROR(VLOOKUP($C201,Sep!$B:$Z,17,FALSE),0))</f>
        <v>0</v>
      </c>
      <c r="T201" s="11">
        <f t="shared" si="115"/>
        <v>0</v>
      </c>
      <c r="U201">
        <f>IF($C201="","",IFERROR(VLOOKUP($C201,Sep!$B:$Z,19,FALSE),0))</f>
        <v>0</v>
      </c>
      <c r="V201" s="11">
        <f t="shared" si="116"/>
        <v>0</v>
      </c>
      <c r="W201">
        <f>IF($C201="","",IFERROR(VLOOKUP($C201,Sep!$B:$Z,20,FALSE),0))</f>
        <v>0</v>
      </c>
      <c r="X201" s="10">
        <f t="shared" si="117"/>
        <v>0</v>
      </c>
      <c r="Y201" s="6">
        <f>IF($C201="","",IFERROR(VLOOKUP($C201,'Oct &amp; Nov'!$B:$Z,16,FALSE),0))</f>
        <v>0</v>
      </c>
      <c r="Z201">
        <f>IF($C201="","",IFERROR(VLOOKUP($C201,'Oct &amp; Nov'!$B:$Z,17,FALSE),0))</f>
        <v>0</v>
      </c>
      <c r="AA201" s="11">
        <f t="shared" si="118"/>
        <v>0</v>
      </c>
      <c r="AB201">
        <f>IF($C201="","",IFERROR(VLOOKUP($C201,'Oct &amp; Nov'!$B:$Z,19,FALSE),0))</f>
        <v>0</v>
      </c>
      <c r="AC201" s="11">
        <f t="shared" si="119"/>
        <v>0</v>
      </c>
      <c r="AD201">
        <f>IF($C201="","",IFERROR(VLOOKUP($C201,'Oct &amp; Nov'!$B:$Z,20,FALSE),0))</f>
        <v>0</v>
      </c>
      <c r="AE201" s="10">
        <f t="shared" si="120"/>
        <v>0</v>
      </c>
      <c r="AJ201" s="11"/>
      <c r="AM201" s="6">
        <f>IF($C201="","",IFERROR(VLOOKUP($C201,Dec!$B:$Z,16,FALSE),0))</f>
        <v>0</v>
      </c>
      <c r="AN201">
        <f>IF($C201="","",IFERROR(VLOOKUP($C201,Dec!$B:$Z,17,FALSE),0))</f>
        <v>0</v>
      </c>
      <c r="AO201" s="11">
        <f t="shared" si="121"/>
        <v>0</v>
      </c>
      <c r="AP201">
        <f>IF($C201="","",IFERROR(VLOOKUP($C201,Dec!$B:$Z,19,FALSE),0))</f>
        <v>0</v>
      </c>
      <c r="AQ201" s="11">
        <f t="shared" si="122"/>
        <v>0</v>
      </c>
      <c r="AR201">
        <f>IF($C201="","",IFERROR(VLOOKUP($C201,Dec!$B:$Z,20,FALSE),0))</f>
        <v>0</v>
      </c>
      <c r="AS201" s="10">
        <f t="shared" si="123"/>
        <v>0</v>
      </c>
      <c r="AT201" s="6">
        <f>IF($C201="","",IFERROR(VLOOKUP($C201,Jan!$B:$Z,16,FALSE),0))</f>
        <v>0</v>
      </c>
      <c r="AU201">
        <f>IF($C201="","",IFERROR(VLOOKUP($C201,Jan!$B:$Z,17,FALSE),0))</f>
        <v>0</v>
      </c>
      <c r="AV201" s="11">
        <f t="shared" si="124"/>
        <v>0</v>
      </c>
      <c r="AW201">
        <f>IF($C201="","",IFERROR(VLOOKUP($C201,Jan!$B:$Z,19,FALSE),0))</f>
        <v>0</v>
      </c>
      <c r="AX201" s="11">
        <f t="shared" si="125"/>
        <v>0</v>
      </c>
      <c r="AY201">
        <f>IF($C201="","",IFERROR(VLOOKUP($C201,Jan!$B:$Z,20,FALSE),0))</f>
        <v>0</v>
      </c>
      <c r="AZ201" s="10">
        <f t="shared" si="126"/>
        <v>0</v>
      </c>
      <c r="BA201" s="6">
        <f>IF($C201="","",IFERROR(VLOOKUP($C201,Feb!$B:$Z,16,FALSE),0))</f>
        <v>0</v>
      </c>
      <c r="BB201">
        <f>IF($C201="","",IFERROR(VLOOKUP($C201,Feb!$B:$Z,17,FALSE),0))</f>
        <v>0</v>
      </c>
      <c r="BC201" s="11">
        <f t="shared" si="127"/>
        <v>0</v>
      </c>
      <c r="BD201">
        <f>IF($C201="","",IFERROR(VLOOKUP($C201,Feb!$B:$Z,19,FALSE),0))</f>
        <v>0</v>
      </c>
      <c r="BE201" s="11">
        <f t="shared" si="128"/>
        <v>0</v>
      </c>
      <c r="BF201">
        <f>IF($C201="","",IFERROR(VLOOKUP($C201,Feb!$B:$Z,20,FALSE),0))</f>
        <v>0</v>
      </c>
      <c r="BG201" s="10">
        <f t="shared" si="129"/>
        <v>0</v>
      </c>
      <c r="BH201" s="6">
        <f>IF($C201="","",IFERROR(VLOOKUP($C201,Mar!$B:$Z,16,FALSE),0))</f>
        <v>0</v>
      </c>
      <c r="BI201">
        <f>IF($C201="","",IFERROR(VLOOKUP($C201,Mar!$B:$Z,17,FALSE),0))</f>
        <v>0</v>
      </c>
      <c r="BJ201" s="11">
        <f t="shared" si="130"/>
        <v>0</v>
      </c>
      <c r="BK201">
        <f>IF($C201="","",IFERROR(VLOOKUP($C201,Mar!$B:$Z,19,FALSE),0))</f>
        <v>0</v>
      </c>
      <c r="BL201" s="11">
        <f t="shared" si="131"/>
        <v>0</v>
      </c>
      <c r="BM201">
        <f>IF($C201="","",IFERROR(VLOOKUP($C201,Mar!$B:$Z,20,FALSE),0))</f>
        <v>0</v>
      </c>
      <c r="BN201" s="10">
        <f t="shared" si="132"/>
        <v>0</v>
      </c>
      <c r="BO201" s="6">
        <f>IF($C201="","",IFERROR(VLOOKUP($C201,'Apr &amp; May'!$B:$Z,16,FALSE),0))</f>
        <v>0</v>
      </c>
      <c r="BP201">
        <f>IF($C201="","",IFERROR(VLOOKUP($C201,'Apr &amp; May'!$B:$Z,17,FALSE),0))</f>
        <v>0</v>
      </c>
      <c r="BQ201" s="11">
        <f t="shared" si="133"/>
        <v>0</v>
      </c>
      <c r="BR201">
        <f>IF($C201="","",IFERROR(VLOOKUP($C201,'Apr &amp; May'!$B:$Z,19,FALSE),0))</f>
        <v>0</v>
      </c>
      <c r="BS201" s="11">
        <f t="shared" si="134"/>
        <v>0</v>
      </c>
      <c r="BT201">
        <f>IF($C201="","",IFERROR(VLOOKUP($C201,'Apr &amp; May'!$B:$Z,20,FALSE),0))</f>
        <v>0</v>
      </c>
      <c r="BU201" s="10">
        <f t="shared" si="135"/>
        <v>0</v>
      </c>
      <c r="BV201" s="6">
        <f>IF($C201="","",IFERROR(VLOOKUP($C201,Jun!$B:$Z,16,FALSE),0))</f>
        <v>0</v>
      </c>
      <c r="BW201">
        <f>IF($C201="","",IFERROR(VLOOKUP($C201,Jun!$B:$Z,17,FALSE),0))</f>
        <v>0</v>
      </c>
      <c r="BX201" s="11">
        <f t="shared" si="136"/>
        <v>0</v>
      </c>
      <c r="BY201">
        <f>IF($C201="","",IFERROR(VLOOKUP($C201,Jun!$B:$Z,19,FALSE),0))</f>
        <v>0</v>
      </c>
      <c r="BZ201" s="11">
        <f t="shared" si="137"/>
        <v>0</v>
      </c>
      <c r="CA201">
        <f>IF($C201="","",IFERROR(VLOOKUP($C201,Jun!$B:$Z,20,FALSE),0))</f>
        <v>0</v>
      </c>
      <c r="CB201" s="10">
        <f t="shared" si="138"/>
        <v>0</v>
      </c>
    </row>
    <row r="202" spans="1:80" x14ac:dyDescent="0.3">
      <c r="A202">
        <v>198</v>
      </c>
      <c r="B202" t="str">
        <f>IF(Namelist!A199="","",UPPER(Namelist!A199))</f>
        <v>MEGAN KOH</v>
      </c>
      <c r="C202" t="str">
        <f>IF(Namelist!B199="","",UPPER(Namelist!B199))</f>
        <v>NUSSTU\E0969652</v>
      </c>
      <c r="D202" s="6">
        <f t="shared" si="105"/>
        <v>0</v>
      </c>
      <c r="E202">
        <f t="shared" si="106"/>
        <v>0</v>
      </c>
      <c r="F202" s="11">
        <f t="shared" si="107"/>
        <v>0</v>
      </c>
      <c r="G202">
        <f t="shared" si="108"/>
        <v>0</v>
      </c>
      <c r="H202" s="11">
        <f t="shared" si="109"/>
        <v>0</v>
      </c>
      <c r="I202">
        <f t="shared" si="110"/>
        <v>1</v>
      </c>
      <c r="J202" s="10">
        <f t="shared" si="111"/>
        <v>1</v>
      </c>
      <c r="K202" s="6">
        <f>IF($C202="","",IFERROR(VLOOKUP($C202,Aug!$B:$Z,16,FALSE),0))</f>
        <v>0</v>
      </c>
      <c r="L202">
        <f>IF($C202="","",IFERROR(VLOOKUP($C202,Aug!$B:$Z,17,FALSE),0))</f>
        <v>0</v>
      </c>
      <c r="M202" s="11">
        <f t="shared" si="112"/>
        <v>0</v>
      </c>
      <c r="N202">
        <f>IF($C202="","",IFERROR(VLOOKUP($C202,Aug!$B:$Z,19,FALSE),0))</f>
        <v>0</v>
      </c>
      <c r="O202" s="11">
        <f t="shared" si="113"/>
        <v>0</v>
      </c>
      <c r="P202">
        <f>IF($C202="","",IFERROR(VLOOKUP($C202,Aug!$B:$Z,20,FALSE),0))</f>
        <v>0</v>
      </c>
      <c r="Q202" s="10">
        <f t="shared" si="114"/>
        <v>0</v>
      </c>
      <c r="R202" s="6">
        <f>IF($C202="","",IFERROR(VLOOKUP($C202,Sep!$B:$Z,16,FALSE),0))</f>
        <v>0</v>
      </c>
      <c r="S202">
        <f>IF($C202="","",IFERROR(VLOOKUP($C202,Sep!$B:$Z,17,FALSE),0))</f>
        <v>0</v>
      </c>
      <c r="T202" s="11">
        <f t="shared" si="115"/>
        <v>0</v>
      </c>
      <c r="U202">
        <f>IF($C202="","",IFERROR(VLOOKUP($C202,Sep!$B:$Z,19,FALSE),0))</f>
        <v>0</v>
      </c>
      <c r="V202" s="11">
        <f t="shared" si="116"/>
        <v>0</v>
      </c>
      <c r="W202">
        <f>IF($C202="","",IFERROR(VLOOKUP($C202,Sep!$B:$Z,20,FALSE),0))</f>
        <v>0</v>
      </c>
      <c r="X202" s="10">
        <f t="shared" si="117"/>
        <v>0</v>
      </c>
      <c r="Y202" s="6">
        <f>IF($C202="","",IFERROR(VLOOKUP($C202,'Oct &amp; Nov'!$B:$Z,16,FALSE),0))</f>
        <v>0</v>
      </c>
      <c r="Z202">
        <f>IF($C202="","",IFERROR(VLOOKUP($C202,'Oct &amp; Nov'!$B:$Z,17,FALSE),0))</f>
        <v>0</v>
      </c>
      <c r="AA202" s="11">
        <f t="shared" si="118"/>
        <v>0</v>
      </c>
      <c r="AB202">
        <f>IF($C202="","",IFERROR(VLOOKUP($C202,'Oct &amp; Nov'!$B:$Z,19,FALSE),0))</f>
        <v>0</v>
      </c>
      <c r="AC202" s="11">
        <f t="shared" si="119"/>
        <v>0</v>
      </c>
      <c r="AD202">
        <f>IF($C202="","",IFERROR(VLOOKUP($C202,'Oct &amp; Nov'!$B:$Z,20,FALSE),0))</f>
        <v>0</v>
      </c>
      <c r="AE202" s="10">
        <f t="shared" si="120"/>
        <v>0</v>
      </c>
      <c r="AJ202" s="11"/>
      <c r="AM202" s="6">
        <f>IF($C202="","",IFERROR(VLOOKUP($C202,Dec!$B:$Z,16,FALSE),0))</f>
        <v>0</v>
      </c>
      <c r="AN202">
        <f>IF($C202="","",IFERROR(VLOOKUP($C202,Dec!$B:$Z,17,FALSE),0))</f>
        <v>0</v>
      </c>
      <c r="AO202" s="11">
        <f t="shared" si="121"/>
        <v>0</v>
      </c>
      <c r="AP202">
        <f>IF($C202="","",IFERROR(VLOOKUP($C202,Dec!$B:$Z,19,FALSE),0))</f>
        <v>0</v>
      </c>
      <c r="AQ202" s="11">
        <f t="shared" si="122"/>
        <v>0</v>
      </c>
      <c r="AR202">
        <f>IF($C202="","",IFERROR(VLOOKUP($C202,Dec!$B:$Z,20,FALSE),0))</f>
        <v>0</v>
      </c>
      <c r="AS202" s="10">
        <f t="shared" si="123"/>
        <v>0</v>
      </c>
      <c r="AT202" s="6">
        <f>IF($C202="","",IFERROR(VLOOKUP($C202,Jan!$B:$Z,16,FALSE),0))</f>
        <v>0</v>
      </c>
      <c r="AU202">
        <f>IF($C202="","",IFERROR(VLOOKUP($C202,Jan!$B:$Z,17,FALSE),0))</f>
        <v>0</v>
      </c>
      <c r="AV202" s="11">
        <f t="shared" si="124"/>
        <v>0</v>
      </c>
      <c r="AW202">
        <f>IF($C202="","",IFERROR(VLOOKUP($C202,Jan!$B:$Z,19,FALSE),0))</f>
        <v>0</v>
      </c>
      <c r="AX202" s="11">
        <f t="shared" si="125"/>
        <v>0</v>
      </c>
      <c r="AY202">
        <f>IF($C202="","",IFERROR(VLOOKUP($C202,Jan!$B:$Z,20,FALSE),0))</f>
        <v>0</v>
      </c>
      <c r="AZ202" s="10">
        <f t="shared" si="126"/>
        <v>0</v>
      </c>
      <c r="BA202" s="6">
        <f>IF($C202="","",IFERROR(VLOOKUP($C202,Feb!$B:$Z,16,FALSE),0))</f>
        <v>0</v>
      </c>
      <c r="BB202">
        <f>IF($C202="","",IFERROR(VLOOKUP($C202,Feb!$B:$Z,17,FALSE),0))</f>
        <v>0</v>
      </c>
      <c r="BC202" s="11">
        <f t="shared" si="127"/>
        <v>0</v>
      </c>
      <c r="BD202">
        <f>IF($C202="","",IFERROR(VLOOKUP($C202,Feb!$B:$Z,19,FALSE),0))</f>
        <v>0</v>
      </c>
      <c r="BE202" s="11">
        <f t="shared" si="128"/>
        <v>0</v>
      </c>
      <c r="BF202">
        <f>IF($C202="","",IFERROR(VLOOKUP($C202,Feb!$B:$Z,20,FALSE),0))</f>
        <v>1</v>
      </c>
      <c r="BG202" s="10">
        <f t="shared" si="129"/>
        <v>1</v>
      </c>
      <c r="BH202" s="6">
        <f>IF($C202="","",IFERROR(VLOOKUP($C202,Mar!$B:$Z,16,FALSE),0))</f>
        <v>0</v>
      </c>
      <c r="BI202">
        <f>IF($C202="","",IFERROR(VLOOKUP($C202,Mar!$B:$Z,17,FALSE),0))</f>
        <v>0</v>
      </c>
      <c r="BJ202" s="11">
        <f t="shared" si="130"/>
        <v>0</v>
      </c>
      <c r="BK202">
        <f>IF($C202="","",IFERROR(VLOOKUP($C202,Mar!$B:$Z,19,FALSE),0))</f>
        <v>0</v>
      </c>
      <c r="BL202" s="11">
        <f t="shared" si="131"/>
        <v>0</v>
      </c>
      <c r="BM202">
        <f>IF($C202="","",IFERROR(VLOOKUP($C202,Mar!$B:$Z,20,FALSE),0))</f>
        <v>0</v>
      </c>
      <c r="BN202" s="10">
        <f t="shared" si="132"/>
        <v>0</v>
      </c>
      <c r="BO202" s="6">
        <f>IF($C202="","",IFERROR(VLOOKUP($C202,'Apr &amp; May'!$B:$Z,16,FALSE),0))</f>
        <v>0</v>
      </c>
      <c r="BP202">
        <f>IF($C202="","",IFERROR(VLOOKUP($C202,'Apr &amp; May'!$B:$Z,17,FALSE),0))</f>
        <v>0</v>
      </c>
      <c r="BQ202" s="11">
        <f t="shared" si="133"/>
        <v>0</v>
      </c>
      <c r="BR202">
        <f>IF($C202="","",IFERROR(VLOOKUP($C202,'Apr &amp; May'!$B:$Z,19,FALSE),0))</f>
        <v>0</v>
      </c>
      <c r="BS202" s="11">
        <f t="shared" si="134"/>
        <v>0</v>
      </c>
      <c r="BT202">
        <f>IF($C202="","",IFERROR(VLOOKUP($C202,'Apr &amp; May'!$B:$Z,20,FALSE),0))</f>
        <v>0</v>
      </c>
      <c r="BU202" s="10">
        <f t="shared" si="135"/>
        <v>0</v>
      </c>
      <c r="BV202" s="6">
        <f>IF($C202="","",IFERROR(VLOOKUP($C202,Jun!$B:$Z,16,FALSE),0))</f>
        <v>0</v>
      </c>
      <c r="BW202">
        <f>IF($C202="","",IFERROR(VLOOKUP($C202,Jun!$B:$Z,17,FALSE),0))</f>
        <v>0</v>
      </c>
      <c r="BX202" s="11">
        <f t="shared" si="136"/>
        <v>0</v>
      </c>
      <c r="BY202">
        <f>IF($C202="","",IFERROR(VLOOKUP($C202,Jun!$B:$Z,19,FALSE),0))</f>
        <v>0</v>
      </c>
      <c r="BZ202" s="11">
        <f t="shared" si="137"/>
        <v>0</v>
      </c>
      <c r="CA202">
        <f>IF($C202="","",IFERROR(VLOOKUP($C202,Jun!$B:$Z,20,FALSE),0))</f>
        <v>0</v>
      </c>
      <c r="CB202" s="10">
        <f t="shared" si="138"/>
        <v>0</v>
      </c>
    </row>
    <row r="203" spans="1:80" x14ac:dyDescent="0.3">
      <c r="A203">
        <v>199</v>
      </c>
      <c r="B203" t="str">
        <f>IF(Namelist!A200="","",UPPER(Namelist!A200))</f>
        <v>MEGAN WONG</v>
      </c>
      <c r="C203" t="str">
        <f>IF(Namelist!B200="","",UPPER(Namelist!B200))</f>
        <v>NUSSTU\E0323842</v>
      </c>
      <c r="D203" s="6">
        <f t="shared" si="105"/>
        <v>1</v>
      </c>
      <c r="E203">
        <f t="shared" si="106"/>
        <v>0</v>
      </c>
      <c r="F203" s="11">
        <f t="shared" si="107"/>
        <v>1</v>
      </c>
      <c r="G203">
        <f t="shared" si="108"/>
        <v>0</v>
      </c>
      <c r="H203" s="11">
        <f t="shared" si="109"/>
        <v>1</v>
      </c>
      <c r="I203">
        <f t="shared" si="110"/>
        <v>4</v>
      </c>
      <c r="J203" s="10">
        <f t="shared" si="111"/>
        <v>5</v>
      </c>
      <c r="K203" s="6">
        <f>IF($C203="","",IFERROR(VLOOKUP($C203,Aug!$B:$Z,16,FALSE),0))</f>
        <v>0</v>
      </c>
      <c r="L203">
        <f>IF($C203="","",IFERROR(VLOOKUP($C203,Aug!$B:$Z,17,FALSE),0))</f>
        <v>0</v>
      </c>
      <c r="M203" s="11">
        <f t="shared" si="112"/>
        <v>0</v>
      </c>
      <c r="N203">
        <f>IF($C203="","",IFERROR(VLOOKUP($C203,Aug!$B:$Z,19,FALSE),0))</f>
        <v>0</v>
      </c>
      <c r="O203" s="11">
        <f t="shared" si="113"/>
        <v>0</v>
      </c>
      <c r="P203">
        <f>IF($C203="","",IFERROR(VLOOKUP($C203,Aug!$B:$Z,20,FALSE),0))</f>
        <v>3</v>
      </c>
      <c r="Q203" s="10">
        <f t="shared" si="114"/>
        <v>3</v>
      </c>
      <c r="R203" s="6">
        <f>IF($C203="","",IFERROR(VLOOKUP($C203,Sep!$B:$Z,16,FALSE),0))</f>
        <v>0</v>
      </c>
      <c r="S203">
        <f>IF($C203="","",IFERROR(VLOOKUP($C203,Sep!$B:$Z,17,FALSE),0))</f>
        <v>0</v>
      </c>
      <c r="T203" s="11">
        <f t="shared" si="115"/>
        <v>0</v>
      </c>
      <c r="U203">
        <f>IF($C203="","",IFERROR(VLOOKUP($C203,Sep!$B:$Z,19,FALSE),0))</f>
        <v>0</v>
      </c>
      <c r="V203" s="11">
        <f t="shared" si="116"/>
        <v>0</v>
      </c>
      <c r="W203">
        <f>IF($C203="","",IFERROR(VLOOKUP($C203,Sep!$B:$Z,20,FALSE),0))</f>
        <v>0</v>
      </c>
      <c r="X203" s="10">
        <f t="shared" si="117"/>
        <v>0</v>
      </c>
      <c r="Y203" s="6">
        <f>IF($C203="","",IFERROR(VLOOKUP($C203,'Oct &amp; Nov'!$B:$Z,16,FALSE),0))</f>
        <v>0</v>
      </c>
      <c r="Z203">
        <f>IF($C203="","",IFERROR(VLOOKUP($C203,'Oct &amp; Nov'!$B:$Z,17,FALSE),0))</f>
        <v>0</v>
      </c>
      <c r="AA203" s="11">
        <f t="shared" si="118"/>
        <v>0</v>
      </c>
      <c r="AB203">
        <f>IF($C203="","",IFERROR(VLOOKUP($C203,'Oct &amp; Nov'!$B:$Z,19,FALSE),0))</f>
        <v>0</v>
      </c>
      <c r="AC203" s="11">
        <f t="shared" si="119"/>
        <v>0</v>
      </c>
      <c r="AD203">
        <f>IF($C203="","",IFERROR(VLOOKUP($C203,'Oct &amp; Nov'!$B:$Z,20,FALSE),0))</f>
        <v>0</v>
      </c>
      <c r="AE203" s="10">
        <f t="shared" si="120"/>
        <v>0</v>
      </c>
      <c r="AJ203" s="11"/>
      <c r="AM203" s="6">
        <f>IF($C203="","",IFERROR(VLOOKUP($C203,Dec!$B:$Z,16,FALSE),0))</f>
        <v>1</v>
      </c>
      <c r="AN203">
        <f>IF($C203="","",IFERROR(VLOOKUP($C203,Dec!$B:$Z,17,FALSE),0))</f>
        <v>0</v>
      </c>
      <c r="AO203" s="11">
        <f t="shared" si="121"/>
        <v>1</v>
      </c>
      <c r="AP203">
        <f>IF($C203="","",IFERROR(VLOOKUP($C203,Dec!$B:$Z,19,FALSE),0))</f>
        <v>0</v>
      </c>
      <c r="AQ203" s="11">
        <f t="shared" si="122"/>
        <v>1</v>
      </c>
      <c r="AR203">
        <f>IF($C203="","",IFERROR(VLOOKUP($C203,Dec!$B:$Z,20,FALSE),0))</f>
        <v>1</v>
      </c>
      <c r="AS203" s="10">
        <f t="shared" si="123"/>
        <v>2</v>
      </c>
      <c r="AT203" s="6">
        <f>IF($C203="","",IFERROR(VLOOKUP($C203,Jan!$B:$Z,16,FALSE),0))</f>
        <v>0</v>
      </c>
      <c r="AU203">
        <f>IF($C203="","",IFERROR(VLOOKUP($C203,Jan!$B:$Z,17,FALSE),0))</f>
        <v>0</v>
      </c>
      <c r="AV203" s="11">
        <f t="shared" si="124"/>
        <v>0</v>
      </c>
      <c r="AW203">
        <f>IF($C203="","",IFERROR(VLOOKUP($C203,Jan!$B:$Z,19,FALSE),0))</f>
        <v>0</v>
      </c>
      <c r="AX203" s="11">
        <f t="shared" si="125"/>
        <v>0</v>
      </c>
      <c r="AY203">
        <f>IF($C203="","",IFERROR(VLOOKUP($C203,Jan!$B:$Z,20,FALSE),0))</f>
        <v>0</v>
      </c>
      <c r="AZ203" s="10">
        <f t="shared" si="126"/>
        <v>0</v>
      </c>
      <c r="BA203" s="6">
        <f>IF($C203="","",IFERROR(VLOOKUP($C203,Feb!$B:$Z,16,FALSE),0))</f>
        <v>0</v>
      </c>
      <c r="BB203">
        <f>IF($C203="","",IFERROR(VLOOKUP($C203,Feb!$B:$Z,17,FALSE),0))</f>
        <v>0</v>
      </c>
      <c r="BC203" s="11">
        <f t="shared" si="127"/>
        <v>0</v>
      </c>
      <c r="BD203">
        <f>IF($C203="","",IFERROR(VLOOKUP($C203,Feb!$B:$Z,19,FALSE),0))</f>
        <v>0</v>
      </c>
      <c r="BE203" s="11">
        <f t="shared" si="128"/>
        <v>0</v>
      </c>
      <c r="BF203">
        <f>IF($C203="","",IFERROR(VLOOKUP($C203,Feb!$B:$Z,20,FALSE),0))</f>
        <v>0</v>
      </c>
      <c r="BG203" s="10">
        <f t="shared" si="129"/>
        <v>0</v>
      </c>
      <c r="BH203" s="6">
        <f>IF($C203="","",IFERROR(VLOOKUP($C203,Mar!$B:$Z,16,FALSE),0))</f>
        <v>0</v>
      </c>
      <c r="BI203">
        <f>IF($C203="","",IFERROR(VLOOKUP($C203,Mar!$B:$Z,17,FALSE),0))</f>
        <v>0</v>
      </c>
      <c r="BJ203" s="11">
        <f t="shared" si="130"/>
        <v>0</v>
      </c>
      <c r="BK203">
        <f>IF($C203="","",IFERROR(VLOOKUP($C203,Mar!$B:$Z,19,FALSE),0))</f>
        <v>0</v>
      </c>
      <c r="BL203" s="11">
        <f t="shared" si="131"/>
        <v>0</v>
      </c>
      <c r="BM203">
        <f>IF($C203="","",IFERROR(VLOOKUP($C203,Mar!$B:$Z,20,FALSE),0))</f>
        <v>0</v>
      </c>
      <c r="BN203" s="10">
        <f t="shared" si="132"/>
        <v>0</v>
      </c>
      <c r="BO203" s="6">
        <f>IF($C203="","",IFERROR(VLOOKUP($C203,'Apr &amp; May'!$B:$Z,16,FALSE),0))</f>
        <v>0</v>
      </c>
      <c r="BP203">
        <f>IF($C203="","",IFERROR(VLOOKUP($C203,'Apr &amp; May'!$B:$Z,17,FALSE),0))</f>
        <v>0</v>
      </c>
      <c r="BQ203" s="11">
        <f t="shared" si="133"/>
        <v>0</v>
      </c>
      <c r="BR203">
        <f>IF($C203="","",IFERROR(VLOOKUP($C203,'Apr &amp; May'!$B:$Z,19,FALSE),0))</f>
        <v>0</v>
      </c>
      <c r="BS203" s="11">
        <f t="shared" si="134"/>
        <v>0</v>
      </c>
      <c r="BT203">
        <f>IF($C203="","",IFERROR(VLOOKUP($C203,'Apr &amp; May'!$B:$Z,20,FALSE),0))</f>
        <v>0</v>
      </c>
      <c r="BU203" s="10">
        <f t="shared" si="135"/>
        <v>0</v>
      </c>
      <c r="BV203" s="6">
        <f>IF($C203="","",IFERROR(VLOOKUP($C203,Jun!$B:$Z,16,FALSE),0))</f>
        <v>0</v>
      </c>
      <c r="BW203">
        <f>IF($C203="","",IFERROR(VLOOKUP($C203,Jun!$B:$Z,17,FALSE),0))</f>
        <v>0</v>
      </c>
      <c r="BX203" s="11">
        <f t="shared" si="136"/>
        <v>0</v>
      </c>
      <c r="BY203">
        <f>IF($C203="","",IFERROR(VLOOKUP($C203,Jun!$B:$Z,19,FALSE),0))</f>
        <v>0</v>
      </c>
      <c r="BZ203" s="11">
        <f t="shared" si="137"/>
        <v>0</v>
      </c>
      <c r="CA203">
        <f>IF($C203="","",IFERROR(VLOOKUP($C203,Jun!$B:$Z,20,FALSE),0))</f>
        <v>0</v>
      </c>
      <c r="CB203" s="10">
        <f t="shared" si="138"/>
        <v>0</v>
      </c>
    </row>
    <row r="204" spans="1:80" x14ac:dyDescent="0.3">
      <c r="A204">
        <v>200</v>
      </c>
      <c r="B204" t="str">
        <f>IF(Namelist!A201="","",UPPER(Namelist!A201))</f>
        <v>MEHEDI HASAN SALIM</v>
      </c>
      <c r="C204" t="str">
        <f>IF(Namelist!B201="","",UPPER(Namelist!B201))</f>
        <v>NUSSTU\E0564436</v>
      </c>
      <c r="D204" s="6">
        <f t="shared" si="105"/>
        <v>0</v>
      </c>
      <c r="E204">
        <f t="shared" si="106"/>
        <v>1</v>
      </c>
      <c r="F204" s="11">
        <f t="shared" si="107"/>
        <v>1</v>
      </c>
      <c r="G204">
        <f t="shared" si="108"/>
        <v>0</v>
      </c>
      <c r="H204" s="11">
        <f t="shared" si="109"/>
        <v>1</v>
      </c>
      <c r="I204">
        <f t="shared" si="110"/>
        <v>2</v>
      </c>
      <c r="J204" s="10">
        <f t="shared" si="111"/>
        <v>3</v>
      </c>
      <c r="K204" s="6">
        <f>IF($C204="","",IFERROR(VLOOKUP($C204,Aug!$B:$Z,16,FALSE),0))</f>
        <v>0</v>
      </c>
      <c r="L204">
        <f>IF($C204="","",IFERROR(VLOOKUP($C204,Aug!$B:$Z,17,FALSE),0))</f>
        <v>1</v>
      </c>
      <c r="M204" s="11">
        <f t="shared" si="112"/>
        <v>1</v>
      </c>
      <c r="N204">
        <f>IF($C204="","",IFERROR(VLOOKUP($C204,Aug!$B:$Z,19,FALSE),0))</f>
        <v>0</v>
      </c>
      <c r="O204" s="11">
        <f t="shared" si="113"/>
        <v>1</v>
      </c>
      <c r="P204">
        <f>IF($C204="","",IFERROR(VLOOKUP($C204,Aug!$B:$Z,20,FALSE),0))</f>
        <v>2</v>
      </c>
      <c r="Q204" s="10">
        <f t="shared" si="114"/>
        <v>3</v>
      </c>
      <c r="R204" s="6">
        <f>IF($C204="","",IFERROR(VLOOKUP($C204,Sep!$B:$Z,16,FALSE),0))</f>
        <v>0</v>
      </c>
      <c r="S204">
        <f>IF($C204="","",IFERROR(VLOOKUP($C204,Sep!$B:$Z,17,FALSE),0))</f>
        <v>0</v>
      </c>
      <c r="T204" s="11">
        <f t="shared" si="115"/>
        <v>0</v>
      </c>
      <c r="U204">
        <f>IF($C204="","",IFERROR(VLOOKUP($C204,Sep!$B:$Z,19,FALSE),0))</f>
        <v>0</v>
      </c>
      <c r="V204" s="11">
        <f t="shared" si="116"/>
        <v>0</v>
      </c>
      <c r="W204">
        <f>IF($C204="","",IFERROR(VLOOKUP($C204,Sep!$B:$Z,20,FALSE),0))</f>
        <v>0</v>
      </c>
      <c r="X204" s="10">
        <f t="shared" si="117"/>
        <v>0</v>
      </c>
      <c r="Y204" s="6">
        <f>IF($C204="","",IFERROR(VLOOKUP($C204,'Oct &amp; Nov'!$B:$Z,16,FALSE),0))</f>
        <v>0</v>
      </c>
      <c r="Z204">
        <f>IF($C204="","",IFERROR(VLOOKUP($C204,'Oct &amp; Nov'!$B:$Z,17,FALSE),0))</f>
        <v>0</v>
      </c>
      <c r="AA204" s="11">
        <f t="shared" si="118"/>
        <v>0</v>
      </c>
      <c r="AB204">
        <f>IF($C204="","",IFERROR(VLOOKUP($C204,'Oct &amp; Nov'!$B:$Z,19,FALSE),0))</f>
        <v>0</v>
      </c>
      <c r="AC204" s="11">
        <f t="shared" si="119"/>
        <v>0</v>
      </c>
      <c r="AD204">
        <f>IF($C204="","",IFERROR(VLOOKUP($C204,'Oct &amp; Nov'!$B:$Z,20,FALSE),0))</f>
        <v>0</v>
      </c>
      <c r="AE204" s="10">
        <f t="shared" si="120"/>
        <v>0</v>
      </c>
      <c r="AJ204" s="11"/>
      <c r="AM204" s="6">
        <f>IF($C204="","",IFERROR(VLOOKUP($C204,Dec!$B:$Z,16,FALSE),0))</f>
        <v>0</v>
      </c>
      <c r="AN204">
        <f>IF($C204="","",IFERROR(VLOOKUP($C204,Dec!$B:$Z,17,FALSE),0))</f>
        <v>0</v>
      </c>
      <c r="AO204" s="11">
        <f t="shared" si="121"/>
        <v>0</v>
      </c>
      <c r="AP204">
        <f>IF($C204="","",IFERROR(VLOOKUP($C204,Dec!$B:$Z,19,FALSE),0))</f>
        <v>0</v>
      </c>
      <c r="AQ204" s="11">
        <f t="shared" si="122"/>
        <v>0</v>
      </c>
      <c r="AR204">
        <f>IF($C204="","",IFERROR(VLOOKUP($C204,Dec!$B:$Z,20,FALSE),0))</f>
        <v>0</v>
      </c>
      <c r="AS204" s="10">
        <f t="shared" si="123"/>
        <v>0</v>
      </c>
      <c r="AT204" s="6">
        <f>IF($C204="","",IFERROR(VLOOKUP($C204,Jan!$B:$Z,16,FALSE),0))</f>
        <v>0</v>
      </c>
      <c r="AU204">
        <f>IF($C204="","",IFERROR(VLOOKUP($C204,Jan!$B:$Z,17,FALSE),0))</f>
        <v>0</v>
      </c>
      <c r="AV204" s="11">
        <f t="shared" si="124"/>
        <v>0</v>
      </c>
      <c r="AW204">
        <f>IF($C204="","",IFERROR(VLOOKUP($C204,Jan!$B:$Z,19,FALSE),0))</f>
        <v>0</v>
      </c>
      <c r="AX204" s="11">
        <f t="shared" si="125"/>
        <v>0</v>
      </c>
      <c r="AY204">
        <f>IF($C204="","",IFERROR(VLOOKUP($C204,Jan!$B:$Z,20,FALSE),0))</f>
        <v>0</v>
      </c>
      <c r="AZ204" s="10">
        <f t="shared" si="126"/>
        <v>0</v>
      </c>
      <c r="BA204" s="6">
        <f>IF($C204="","",IFERROR(VLOOKUP($C204,Feb!$B:$Z,16,FALSE),0))</f>
        <v>0</v>
      </c>
      <c r="BB204">
        <f>IF($C204="","",IFERROR(VLOOKUP($C204,Feb!$B:$Z,17,FALSE),0))</f>
        <v>0</v>
      </c>
      <c r="BC204" s="11">
        <f t="shared" si="127"/>
        <v>0</v>
      </c>
      <c r="BD204">
        <f>IF($C204="","",IFERROR(VLOOKUP($C204,Feb!$B:$Z,19,FALSE),0))</f>
        <v>0</v>
      </c>
      <c r="BE204" s="11">
        <f t="shared" si="128"/>
        <v>0</v>
      </c>
      <c r="BF204">
        <f>IF($C204="","",IFERROR(VLOOKUP($C204,Feb!$B:$Z,20,FALSE),0))</f>
        <v>0</v>
      </c>
      <c r="BG204" s="10">
        <f t="shared" si="129"/>
        <v>0</v>
      </c>
      <c r="BH204" s="6">
        <f>IF($C204="","",IFERROR(VLOOKUP($C204,Mar!$B:$Z,16,FALSE),0))</f>
        <v>0</v>
      </c>
      <c r="BI204">
        <f>IF($C204="","",IFERROR(VLOOKUP($C204,Mar!$B:$Z,17,FALSE),0))</f>
        <v>0</v>
      </c>
      <c r="BJ204" s="11">
        <f t="shared" si="130"/>
        <v>0</v>
      </c>
      <c r="BK204">
        <f>IF($C204="","",IFERROR(VLOOKUP($C204,Mar!$B:$Z,19,FALSE),0))</f>
        <v>0</v>
      </c>
      <c r="BL204" s="11">
        <f t="shared" si="131"/>
        <v>0</v>
      </c>
      <c r="BM204">
        <f>IF($C204="","",IFERROR(VLOOKUP($C204,Mar!$B:$Z,20,FALSE),0))</f>
        <v>0</v>
      </c>
      <c r="BN204" s="10">
        <f t="shared" si="132"/>
        <v>0</v>
      </c>
      <c r="BO204" s="6">
        <f>IF($C204="","",IFERROR(VLOOKUP($C204,'Apr &amp; May'!$B:$Z,16,FALSE),0))</f>
        <v>0</v>
      </c>
      <c r="BP204">
        <f>IF($C204="","",IFERROR(VLOOKUP($C204,'Apr &amp; May'!$B:$Z,17,FALSE),0))</f>
        <v>0</v>
      </c>
      <c r="BQ204" s="11">
        <f t="shared" si="133"/>
        <v>0</v>
      </c>
      <c r="BR204">
        <f>IF($C204="","",IFERROR(VLOOKUP($C204,'Apr &amp; May'!$B:$Z,19,FALSE),0))</f>
        <v>0</v>
      </c>
      <c r="BS204" s="11">
        <f t="shared" si="134"/>
        <v>0</v>
      </c>
      <c r="BT204">
        <f>IF($C204="","",IFERROR(VLOOKUP($C204,'Apr &amp; May'!$B:$Z,20,FALSE),0))</f>
        <v>0</v>
      </c>
      <c r="BU204" s="10">
        <f t="shared" si="135"/>
        <v>0</v>
      </c>
      <c r="BV204" s="6">
        <f>IF($C204="","",IFERROR(VLOOKUP($C204,Jun!$B:$Z,16,FALSE),0))</f>
        <v>0</v>
      </c>
      <c r="BW204">
        <f>IF($C204="","",IFERROR(VLOOKUP($C204,Jun!$B:$Z,17,FALSE),0))</f>
        <v>0</v>
      </c>
      <c r="BX204" s="11">
        <f t="shared" si="136"/>
        <v>0</v>
      </c>
      <c r="BY204">
        <f>IF($C204="","",IFERROR(VLOOKUP($C204,Jun!$B:$Z,19,FALSE),0))</f>
        <v>0</v>
      </c>
      <c r="BZ204" s="11">
        <f t="shared" si="137"/>
        <v>0</v>
      </c>
      <c r="CA204">
        <f>IF($C204="","",IFERROR(VLOOKUP($C204,Jun!$B:$Z,20,FALSE),0))</f>
        <v>0</v>
      </c>
      <c r="CB204" s="10">
        <f t="shared" si="138"/>
        <v>0</v>
      </c>
    </row>
    <row r="205" spans="1:80" x14ac:dyDescent="0.3">
      <c r="A205">
        <v>201</v>
      </c>
      <c r="B205" t="str">
        <f>IF(Namelist!A202="","",UPPER(Namelist!A202))</f>
        <v>MEI HUI YUEN</v>
      </c>
      <c r="C205" t="str">
        <f>IF(Namelist!B202="","",UPPER(Namelist!B202))</f>
        <v>NUSSTU\E0974533</v>
      </c>
      <c r="D205" s="6">
        <f t="shared" si="105"/>
        <v>0</v>
      </c>
      <c r="E205">
        <f t="shared" si="106"/>
        <v>0</v>
      </c>
      <c r="F205" s="11">
        <f t="shared" si="107"/>
        <v>0</v>
      </c>
      <c r="G205">
        <f t="shared" si="108"/>
        <v>0</v>
      </c>
      <c r="H205" s="11">
        <f t="shared" si="109"/>
        <v>0</v>
      </c>
      <c r="I205">
        <f t="shared" si="110"/>
        <v>2</v>
      </c>
      <c r="J205" s="10">
        <f t="shared" si="111"/>
        <v>2</v>
      </c>
      <c r="K205" s="6">
        <f>IF($C205="","",IFERROR(VLOOKUP($C205,Aug!$B:$Z,16,FALSE),0))</f>
        <v>0</v>
      </c>
      <c r="L205">
        <f>IF($C205="","",IFERROR(VLOOKUP($C205,Aug!$B:$Z,17,FALSE),0))</f>
        <v>0</v>
      </c>
      <c r="M205" s="11">
        <f t="shared" si="112"/>
        <v>0</v>
      </c>
      <c r="N205">
        <f>IF($C205="","",IFERROR(VLOOKUP($C205,Aug!$B:$Z,19,FALSE),0))</f>
        <v>0</v>
      </c>
      <c r="O205" s="11">
        <f t="shared" si="113"/>
        <v>0</v>
      </c>
      <c r="P205">
        <f>IF($C205="","",IFERROR(VLOOKUP($C205,Aug!$B:$Z,20,FALSE),0))</f>
        <v>0</v>
      </c>
      <c r="Q205" s="10">
        <f t="shared" si="114"/>
        <v>0</v>
      </c>
      <c r="R205" s="6">
        <f>IF($C205="","",IFERROR(VLOOKUP($C205,Sep!$B:$Z,16,FALSE),0))</f>
        <v>0</v>
      </c>
      <c r="S205">
        <f>IF($C205="","",IFERROR(VLOOKUP($C205,Sep!$B:$Z,17,FALSE),0))</f>
        <v>0</v>
      </c>
      <c r="T205" s="11">
        <f t="shared" si="115"/>
        <v>0</v>
      </c>
      <c r="U205">
        <f>IF($C205="","",IFERROR(VLOOKUP($C205,Sep!$B:$Z,19,FALSE),0))</f>
        <v>0</v>
      </c>
      <c r="V205" s="11">
        <f t="shared" si="116"/>
        <v>0</v>
      </c>
      <c r="W205">
        <f>IF($C205="","",IFERROR(VLOOKUP($C205,Sep!$B:$Z,20,FALSE),0))</f>
        <v>0</v>
      </c>
      <c r="X205" s="10">
        <f t="shared" si="117"/>
        <v>0</v>
      </c>
      <c r="Y205" s="6">
        <f>IF($C205="","",IFERROR(VLOOKUP($C205,'Oct &amp; Nov'!$B:$Z,16,FALSE),0))</f>
        <v>0</v>
      </c>
      <c r="Z205">
        <f>IF($C205="","",IFERROR(VLOOKUP($C205,'Oct &amp; Nov'!$B:$Z,17,FALSE),0))</f>
        <v>0</v>
      </c>
      <c r="AA205" s="11">
        <f t="shared" si="118"/>
        <v>0</v>
      </c>
      <c r="AB205">
        <f>IF($C205="","",IFERROR(VLOOKUP($C205,'Oct &amp; Nov'!$B:$Z,19,FALSE),0))</f>
        <v>0</v>
      </c>
      <c r="AC205" s="11">
        <f t="shared" si="119"/>
        <v>0</v>
      </c>
      <c r="AD205">
        <f>IF($C205="","",IFERROR(VLOOKUP($C205,'Oct &amp; Nov'!$B:$Z,20,FALSE),0))</f>
        <v>0</v>
      </c>
      <c r="AE205" s="10">
        <f t="shared" si="120"/>
        <v>0</v>
      </c>
      <c r="AJ205" s="11"/>
      <c r="AM205" s="6">
        <f>IF($C205="","",IFERROR(VLOOKUP($C205,Dec!$B:$Z,16,FALSE),0))</f>
        <v>0</v>
      </c>
      <c r="AN205">
        <f>IF($C205="","",IFERROR(VLOOKUP($C205,Dec!$B:$Z,17,FALSE),0))</f>
        <v>0</v>
      </c>
      <c r="AO205" s="11">
        <f t="shared" si="121"/>
        <v>0</v>
      </c>
      <c r="AP205">
        <f>IF($C205="","",IFERROR(VLOOKUP($C205,Dec!$B:$Z,19,FALSE),0))</f>
        <v>0</v>
      </c>
      <c r="AQ205" s="11">
        <f t="shared" si="122"/>
        <v>0</v>
      </c>
      <c r="AR205">
        <f>IF($C205="","",IFERROR(VLOOKUP($C205,Dec!$B:$Z,20,FALSE),0))</f>
        <v>0</v>
      </c>
      <c r="AS205" s="10">
        <f t="shared" si="123"/>
        <v>0</v>
      </c>
      <c r="AT205" s="6">
        <f>IF($C205="","",IFERROR(VLOOKUP($C205,Jan!$B:$Z,16,FALSE),0))</f>
        <v>0</v>
      </c>
      <c r="AU205">
        <f>IF($C205="","",IFERROR(VLOOKUP($C205,Jan!$B:$Z,17,FALSE),0))</f>
        <v>0</v>
      </c>
      <c r="AV205" s="11">
        <f t="shared" si="124"/>
        <v>0</v>
      </c>
      <c r="AW205">
        <f>IF($C205="","",IFERROR(VLOOKUP($C205,Jan!$B:$Z,19,FALSE),0))</f>
        <v>0</v>
      </c>
      <c r="AX205" s="11">
        <f t="shared" si="125"/>
        <v>0</v>
      </c>
      <c r="AY205">
        <f>IF($C205="","",IFERROR(VLOOKUP($C205,Jan!$B:$Z,20,FALSE),0))</f>
        <v>0</v>
      </c>
      <c r="AZ205" s="10">
        <f t="shared" si="126"/>
        <v>0</v>
      </c>
      <c r="BA205" s="6">
        <f>IF($C205="","",IFERROR(VLOOKUP($C205,Feb!$B:$Z,16,FALSE),0))</f>
        <v>0</v>
      </c>
      <c r="BB205">
        <f>IF($C205="","",IFERROR(VLOOKUP($C205,Feb!$B:$Z,17,FALSE),0))</f>
        <v>0</v>
      </c>
      <c r="BC205" s="11">
        <f t="shared" si="127"/>
        <v>0</v>
      </c>
      <c r="BD205">
        <f>IF($C205="","",IFERROR(VLOOKUP($C205,Feb!$B:$Z,19,FALSE),0))</f>
        <v>0</v>
      </c>
      <c r="BE205" s="11">
        <f t="shared" si="128"/>
        <v>0</v>
      </c>
      <c r="BF205">
        <f>IF($C205="","",IFERROR(VLOOKUP($C205,Feb!$B:$Z,20,FALSE),0))</f>
        <v>0</v>
      </c>
      <c r="BG205" s="10">
        <f t="shared" si="129"/>
        <v>0</v>
      </c>
      <c r="BH205" s="6">
        <f>IF($C205="","",IFERROR(VLOOKUP($C205,Mar!$B:$Z,16,FALSE),0))</f>
        <v>0</v>
      </c>
      <c r="BI205">
        <f>IF($C205="","",IFERROR(VLOOKUP($C205,Mar!$B:$Z,17,FALSE),0))</f>
        <v>0</v>
      </c>
      <c r="BJ205" s="11">
        <f t="shared" si="130"/>
        <v>0</v>
      </c>
      <c r="BK205">
        <f>IF($C205="","",IFERROR(VLOOKUP($C205,Mar!$B:$Z,19,FALSE),0))</f>
        <v>0</v>
      </c>
      <c r="BL205" s="11">
        <f t="shared" si="131"/>
        <v>0</v>
      </c>
      <c r="BM205">
        <f>IF($C205="","",IFERROR(VLOOKUP($C205,Mar!$B:$Z,20,FALSE),0))</f>
        <v>0</v>
      </c>
      <c r="BN205" s="10">
        <f t="shared" si="132"/>
        <v>0</v>
      </c>
      <c r="BO205" s="6">
        <f>IF($C205="","",IFERROR(VLOOKUP($C205,'Apr &amp; May'!$B:$Z,16,FALSE),0))</f>
        <v>0</v>
      </c>
      <c r="BP205">
        <f>IF($C205="","",IFERROR(VLOOKUP($C205,'Apr &amp; May'!$B:$Z,17,FALSE),0))</f>
        <v>0</v>
      </c>
      <c r="BQ205" s="11">
        <f t="shared" si="133"/>
        <v>0</v>
      </c>
      <c r="BR205">
        <f>IF($C205="","",IFERROR(VLOOKUP($C205,'Apr &amp; May'!$B:$Z,19,FALSE),0))</f>
        <v>0</v>
      </c>
      <c r="BS205" s="11">
        <f t="shared" si="134"/>
        <v>0</v>
      </c>
      <c r="BT205">
        <f>IF($C205="","",IFERROR(VLOOKUP($C205,'Apr &amp; May'!$B:$Z,20,FALSE),0))</f>
        <v>0</v>
      </c>
      <c r="BU205" s="10">
        <f t="shared" si="135"/>
        <v>0</v>
      </c>
      <c r="BV205" s="6">
        <f>IF($C205="","",IFERROR(VLOOKUP($C205,Jun!$B:$Z,16,FALSE),0))</f>
        <v>0</v>
      </c>
      <c r="BW205">
        <f>IF($C205="","",IFERROR(VLOOKUP($C205,Jun!$B:$Z,17,FALSE),0))</f>
        <v>0</v>
      </c>
      <c r="BX205" s="11">
        <f t="shared" si="136"/>
        <v>0</v>
      </c>
      <c r="BY205">
        <f>IF($C205="","",IFERROR(VLOOKUP($C205,Jun!$B:$Z,19,FALSE),0))</f>
        <v>0</v>
      </c>
      <c r="BZ205" s="11">
        <f t="shared" si="137"/>
        <v>0</v>
      </c>
      <c r="CA205">
        <f>IF($C205="","",IFERROR(VLOOKUP($C205,Jun!$B:$Z,20,FALSE),0))</f>
        <v>2</v>
      </c>
      <c r="CB205" s="10">
        <f t="shared" si="138"/>
        <v>2</v>
      </c>
    </row>
    <row r="206" spans="1:80" x14ac:dyDescent="0.3">
      <c r="A206">
        <v>202</v>
      </c>
      <c r="B206" t="str">
        <f>IF(Namelist!A203="","",UPPER(Namelist!A203))</f>
        <v>MENG KIAT, BENJY TAN</v>
      </c>
      <c r="C206" t="str">
        <f>IF(Namelist!B203="","",UPPER(Namelist!B203))</f>
        <v>NUSSTU\E0772919</v>
      </c>
      <c r="D206" s="6">
        <f t="shared" si="105"/>
        <v>0</v>
      </c>
      <c r="E206">
        <f t="shared" si="106"/>
        <v>0</v>
      </c>
      <c r="F206" s="11">
        <f t="shared" si="107"/>
        <v>0</v>
      </c>
      <c r="G206">
        <f t="shared" si="108"/>
        <v>0</v>
      </c>
      <c r="H206" s="11">
        <f t="shared" si="109"/>
        <v>0</v>
      </c>
      <c r="I206">
        <f t="shared" si="110"/>
        <v>1</v>
      </c>
      <c r="J206" s="10">
        <f t="shared" si="111"/>
        <v>1</v>
      </c>
      <c r="K206" s="6">
        <f>IF($C206="","",IFERROR(VLOOKUP($C206,Aug!$B:$Z,16,FALSE),0))</f>
        <v>0</v>
      </c>
      <c r="L206">
        <f>IF($C206="","",IFERROR(VLOOKUP($C206,Aug!$B:$Z,17,FALSE),0))</f>
        <v>0</v>
      </c>
      <c r="M206" s="11">
        <f t="shared" si="112"/>
        <v>0</v>
      </c>
      <c r="N206">
        <f>IF($C206="","",IFERROR(VLOOKUP($C206,Aug!$B:$Z,19,FALSE),0))</f>
        <v>0</v>
      </c>
      <c r="O206" s="11">
        <f t="shared" si="113"/>
        <v>0</v>
      </c>
      <c r="P206">
        <f>IF($C206="","",IFERROR(VLOOKUP($C206,Aug!$B:$Z,20,FALSE),0))</f>
        <v>0</v>
      </c>
      <c r="Q206" s="10">
        <f t="shared" si="114"/>
        <v>0</v>
      </c>
      <c r="R206" s="6">
        <f>IF($C206="","",IFERROR(VLOOKUP($C206,Sep!$B:$Z,16,FALSE),0))</f>
        <v>0</v>
      </c>
      <c r="S206">
        <f>IF($C206="","",IFERROR(VLOOKUP($C206,Sep!$B:$Z,17,FALSE),0))</f>
        <v>0</v>
      </c>
      <c r="T206" s="11">
        <f t="shared" si="115"/>
        <v>0</v>
      </c>
      <c r="U206">
        <f>IF($C206="","",IFERROR(VLOOKUP($C206,Sep!$B:$Z,19,FALSE),0))</f>
        <v>0</v>
      </c>
      <c r="V206" s="11">
        <f t="shared" si="116"/>
        <v>0</v>
      </c>
      <c r="W206">
        <f>IF($C206="","",IFERROR(VLOOKUP($C206,Sep!$B:$Z,20,FALSE),0))</f>
        <v>1</v>
      </c>
      <c r="X206" s="10">
        <f t="shared" si="117"/>
        <v>1</v>
      </c>
      <c r="Y206" s="6">
        <f>IF($C206="","",IFERROR(VLOOKUP($C206,'Oct &amp; Nov'!$B:$Z,16,FALSE),0))</f>
        <v>0</v>
      </c>
      <c r="Z206">
        <f>IF($C206="","",IFERROR(VLOOKUP($C206,'Oct &amp; Nov'!$B:$Z,17,FALSE),0))</f>
        <v>0</v>
      </c>
      <c r="AA206" s="11">
        <f t="shared" si="118"/>
        <v>0</v>
      </c>
      <c r="AB206">
        <f>IF($C206="","",IFERROR(VLOOKUP($C206,'Oct &amp; Nov'!$B:$Z,19,FALSE),0))</f>
        <v>0</v>
      </c>
      <c r="AC206" s="11">
        <f t="shared" si="119"/>
        <v>0</v>
      </c>
      <c r="AD206">
        <f>IF($C206="","",IFERROR(VLOOKUP($C206,'Oct &amp; Nov'!$B:$Z,20,FALSE),0))</f>
        <v>0</v>
      </c>
      <c r="AE206" s="10">
        <f t="shared" si="120"/>
        <v>0</v>
      </c>
      <c r="AJ206" s="11"/>
      <c r="AM206" s="6">
        <f>IF($C206="","",IFERROR(VLOOKUP($C206,Dec!$B:$Z,16,FALSE),0))</f>
        <v>0</v>
      </c>
      <c r="AN206">
        <f>IF($C206="","",IFERROR(VLOOKUP($C206,Dec!$B:$Z,17,FALSE),0))</f>
        <v>0</v>
      </c>
      <c r="AO206" s="11">
        <f t="shared" si="121"/>
        <v>0</v>
      </c>
      <c r="AP206">
        <f>IF($C206="","",IFERROR(VLOOKUP($C206,Dec!$B:$Z,19,FALSE),0))</f>
        <v>0</v>
      </c>
      <c r="AQ206" s="11">
        <f t="shared" si="122"/>
        <v>0</v>
      </c>
      <c r="AR206">
        <f>IF($C206="","",IFERROR(VLOOKUP($C206,Dec!$B:$Z,20,FALSE),0))</f>
        <v>0</v>
      </c>
      <c r="AS206" s="10">
        <f t="shared" si="123"/>
        <v>0</v>
      </c>
      <c r="AT206" s="6">
        <f>IF($C206="","",IFERROR(VLOOKUP($C206,Jan!$B:$Z,16,FALSE),0))</f>
        <v>0</v>
      </c>
      <c r="AU206">
        <f>IF($C206="","",IFERROR(VLOOKUP($C206,Jan!$B:$Z,17,FALSE),0))</f>
        <v>0</v>
      </c>
      <c r="AV206" s="11">
        <f t="shared" si="124"/>
        <v>0</v>
      </c>
      <c r="AW206">
        <f>IF($C206="","",IFERROR(VLOOKUP($C206,Jan!$B:$Z,19,FALSE),0))</f>
        <v>0</v>
      </c>
      <c r="AX206" s="11">
        <f t="shared" si="125"/>
        <v>0</v>
      </c>
      <c r="AY206">
        <f>IF($C206="","",IFERROR(VLOOKUP($C206,Jan!$B:$Z,20,FALSE),0))</f>
        <v>0</v>
      </c>
      <c r="AZ206" s="10">
        <f t="shared" si="126"/>
        <v>0</v>
      </c>
      <c r="BA206" s="6">
        <f>IF($C206="","",IFERROR(VLOOKUP($C206,Feb!$B:$Z,16,FALSE),0))</f>
        <v>0</v>
      </c>
      <c r="BB206">
        <f>IF($C206="","",IFERROR(VLOOKUP($C206,Feb!$B:$Z,17,FALSE),0))</f>
        <v>0</v>
      </c>
      <c r="BC206" s="11">
        <f t="shared" si="127"/>
        <v>0</v>
      </c>
      <c r="BD206">
        <f>IF($C206="","",IFERROR(VLOOKUP($C206,Feb!$B:$Z,19,FALSE),0))</f>
        <v>0</v>
      </c>
      <c r="BE206" s="11">
        <f t="shared" si="128"/>
        <v>0</v>
      </c>
      <c r="BF206">
        <f>IF($C206="","",IFERROR(VLOOKUP($C206,Feb!$B:$Z,20,FALSE),0))</f>
        <v>0</v>
      </c>
      <c r="BG206" s="10">
        <f t="shared" si="129"/>
        <v>0</v>
      </c>
      <c r="BH206" s="6">
        <f>IF($C206="","",IFERROR(VLOOKUP($C206,Mar!$B:$Z,16,FALSE),0))</f>
        <v>0</v>
      </c>
      <c r="BI206">
        <f>IF($C206="","",IFERROR(VLOOKUP($C206,Mar!$B:$Z,17,FALSE),0))</f>
        <v>0</v>
      </c>
      <c r="BJ206" s="11">
        <f t="shared" si="130"/>
        <v>0</v>
      </c>
      <c r="BK206">
        <f>IF($C206="","",IFERROR(VLOOKUP($C206,Mar!$B:$Z,19,FALSE),0))</f>
        <v>0</v>
      </c>
      <c r="BL206" s="11">
        <f t="shared" si="131"/>
        <v>0</v>
      </c>
      <c r="BM206">
        <f>IF($C206="","",IFERROR(VLOOKUP($C206,Mar!$B:$Z,20,FALSE),0))</f>
        <v>0</v>
      </c>
      <c r="BN206" s="10">
        <f t="shared" si="132"/>
        <v>0</v>
      </c>
      <c r="BO206" s="6">
        <f>IF($C206="","",IFERROR(VLOOKUP($C206,'Apr &amp; May'!$B:$Z,16,FALSE),0))</f>
        <v>0</v>
      </c>
      <c r="BP206">
        <f>IF($C206="","",IFERROR(VLOOKUP($C206,'Apr &amp; May'!$B:$Z,17,FALSE),0))</f>
        <v>0</v>
      </c>
      <c r="BQ206" s="11">
        <f t="shared" si="133"/>
        <v>0</v>
      </c>
      <c r="BR206">
        <f>IF($C206="","",IFERROR(VLOOKUP($C206,'Apr &amp; May'!$B:$Z,19,FALSE),0))</f>
        <v>0</v>
      </c>
      <c r="BS206" s="11">
        <f t="shared" si="134"/>
        <v>0</v>
      </c>
      <c r="BT206">
        <f>IF($C206="","",IFERROR(VLOOKUP($C206,'Apr &amp; May'!$B:$Z,20,FALSE),0))</f>
        <v>0</v>
      </c>
      <c r="BU206" s="10">
        <f t="shared" si="135"/>
        <v>0</v>
      </c>
      <c r="BV206" s="6">
        <f>IF($C206="","",IFERROR(VLOOKUP($C206,Jun!$B:$Z,16,FALSE),0))</f>
        <v>0</v>
      </c>
      <c r="BW206">
        <f>IF($C206="","",IFERROR(VLOOKUP($C206,Jun!$B:$Z,17,FALSE),0))</f>
        <v>0</v>
      </c>
      <c r="BX206" s="11">
        <f t="shared" si="136"/>
        <v>0</v>
      </c>
      <c r="BY206">
        <f>IF($C206="","",IFERROR(VLOOKUP($C206,Jun!$B:$Z,19,FALSE),0))</f>
        <v>0</v>
      </c>
      <c r="BZ206" s="11">
        <f t="shared" si="137"/>
        <v>0</v>
      </c>
      <c r="CA206">
        <f>IF($C206="","",IFERROR(VLOOKUP($C206,Jun!$B:$Z,20,FALSE),0))</f>
        <v>0</v>
      </c>
      <c r="CB206" s="10">
        <f t="shared" si="138"/>
        <v>0</v>
      </c>
    </row>
    <row r="207" spans="1:80" x14ac:dyDescent="0.3">
      <c r="A207">
        <v>203</v>
      </c>
      <c r="B207" t="str">
        <f>IF(Namelist!A204="","",UPPER(Namelist!A204))</f>
        <v>MENGROU HUANG</v>
      </c>
      <c r="C207" t="str">
        <f>IF(Namelist!B204="","",UPPER(Namelist!B204))</f>
        <v>NUSSTU\E0325680</v>
      </c>
      <c r="D207" s="6">
        <f t="shared" si="105"/>
        <v>0</v>
      </c>
      <c r="E207">
        <f t="shared" si="106"/>
        <v>0</v>
      </c>
      <c r="F207" s="11">
        <f t="shared" si="107"/>
        <v>0</v>
      </c>
      <c r="G207">
        <f t="shared" si="108"/>
        <v>1</v>
      </c>
      <c r="H207" s="11">
        <f t="shared" si="109"/>
        <v>1</v>
      </c>
      <c r="I207">
        <f t="shared" si="110"/>
        <v>2</v>
      </c>
      <c r="J207" s="10">
        <f t="shared" si="111"/>
        <v>3</v>
      </c>
      <c r="K207" s="6">
        <f>IF($C207="","",IFERROR(VLOOKUP($C207,Aug!$B:$Z,16,FALSE),0))</f>
        <v>0</v>
      </c>
      <c r="L207">
        <f>IF($C207="","",IFERROR(VLOOKUP($C207,Aug!$B:$Z,17,FALSE),0))</f>
        <v>0</v>
      </c>
      <c r="M207" s="11">
        <f t="shared" si="112"/>
        <v>0</v>
      </c>
      <c r="N207">
        <f>IF($C207="","",IFERROR(VLOOKUP($C207,Aug!$B:$Z,19,FALSE),0))</f>
        <v>0</v>
      </c>
      <c r="O207" s="11">
        <f t="shared" si="113"/>
        <v>0</v>
      </c>
      <c r="P207">
        <f>IF($C207="","",IFERROR(VLOOKUP($C207,Aug!$B:$Z,20,FALSE),0))</f>
        <v>0</v>
      </c>
      <c r="Q207" s="10">
        <f t="shared" si="114"/>
        <v>0</v>
      </c>
      <c r="R207" s="6">
        <f>IF($C207="","",IFERROR(VLOOKUP($C207,Sep!$B:$Z,16,FALSE),0))</f>
        <v>0</v>
      </c>
      <c r="S207">
        <f>IF($C207="","",IFERROR(VLOOKUP($C207,Sep!$B:$Z,17,FALSE),0))</f>
        <v>0</v>
      </c>
      <c r="T207" s="11">
        <f t="shared" si="115"/>
        <v>0</v>
      </c>
      <c r="U207">
        <f>IF($C207="","",IFERROR(VLOOKUP($C207,Sep!$B:$Z,19,FALSE),0))</f>
        <v>0</v>
      </c>
      <c r="V207" s="11">
        <f t="shared" si="116"/>
        <v>0</v>
      </c>
      <c r="W207">
        <f>IF($C207="","",IFERROR(VLOOKUP($C207,Sep!$B:$Z,20,FALSE),0))</f>
        <v>0</v>
      </c>
      <c r="X207" s="10">
        <f t="shared" si="117"/>
        <v>0</v>
      </c>
      <c r="Y207" s="6">
        <f>IF($C207="","",IFERROR(VLOOKUP($C207,'Oct &amp; Nov'!$B:$Z,16,FALSE),0))</f>
        <v>0</v>
      </c>
      <c r="Z207">
        <f>IF($C207="","",IFERROR(VLOOKUP($C207,'Oct &amp; Nov'!$B:$Z,17,FALSE),0))</f>
        <v>0</v>
      </c>
      <c r="AA207" s="11">
        <f t="shared" si="118"/>
        <v>0</v>
      </c>
      <c r="AB207">
        <f>IF($C207="","",IFERROR(VLOOKUP($C207,'Oct &amp; Nov'!$B:$Z,19,FALSE),0))</f>
        <v>0</v>
      </c>
      <c r="AC207" s="11">
        <f t="shared" si="119"/>
        <v>0</v>
      </c>
      <c r="AD207">
        <f>IF($C207="","",IFERROR(VLOOKUP($C207,'Oct &amp; Nov'!$B:$Z,20,FALSE),0))</f>
        <v>0</v>
      </c>
      <c r="AE207" s="10">
        <f t="shared" si="120"/>
        <v>0</v>
      </c>
      <c r="AJ207" s="11"/>
      <c r="AM207" s="6">
        <f>IF($C207="","",IFERROR(VLOOKUP($C207,Dec!$B:$Z,16,FALSE),0))</f>
        <v>0</v>
      </c>
      <c r="AN207">
        <f>IF($C207="","",IFERROR(VLOOKUP($C207,Dec!$B:$Z,17,FALSE),0))</f>
        <v>0</v>
      </c>
      <c r="AO207" s="11">
        <f t="shared" si="121"/>
        <v>0</v>
      </c>
      <c r="AP207">
        <f>IF($C207="","",IFERROR(VLOOKUP($C207,Dec!$B:$Z,19,FALSE),0))</f>
        <v>0</v>
      </c>
      <c r="AQ207" s="11">
        <f t="shared" si="122"/>
        <v>0</v>
      </c>
      <c r="AR207">
        <f>IF($C207="","",IFERROR(VLOOKUP($C207,Dec!$B:$Z,20,FALSE),0))</f>
        <v>0</v>
      </c>
      <c r="AS207" s="10">
        <f t="shared" si="123"/>
        <v>0</v>
      </c>
      <c r="AT207" s="6">
        <f>IF($C207="","",IFERROR(VLOOKUP($C207,Jan!$B:$Z,16,FALSE),0))</f>
        <v>0</v>
      </c>
      <c r="AU207">
        <f>IF($C207="","",IFERROR(VLOOKUP($C207,Jan!$B:$Z,17,FALSE),0))</f>
        <v>0</v>
      </c>
      <c r="AV207" s="11">
        <f t="shared" si="124"/>
        <v>0</v>
      </c>
      <c r="AW207">
        <f>IF($C207="","",IFERROR(VLOOKUP($C207,Jan!$B:$Z,19,FALSE),0))</f>
        <v>0</v>
      </c>
      <c r="AX207" s="11">
        <f t="shared" si="125"/>
        <v>0</v>
      </c>
      <c r="AY207">
        <f>IF($C207="","",IFERROR(VLOOKUP($C207,Jan!$B:$Z,20,FALSE),0))</f>
        <v>0</v>
      </c>
      <c r="AZ207" s="10">
        <f t="shared" si="126"/>
        <v>0</v>
      </c>
      <c r="BA207" s="6">
        <f>IF($C207="","",IFERROR(VLOOKUP($C207,Feb!$B:$Z,16,FALSE),0))</f>
        <v>0</v>
      </c>
      <c r="BB207">
        <f>IF($C207="","",IFERROR(VLOOKUP($C207,Feb!$B:$Z,17,FALSE),0))</f>
        <v>0</v>
      </c>
      <c r="BC207" s="11">
        <f t="shared" si="127"/>
        <v>0</v>
      </c>
      <c r="BD207">
        <f>IF($C207="","",IFERROR(VLOOKUP($C207,Feb!$B:$Z,19,FALSE),0))</f>
        <v>0</v>
      </c>
      <c r="BE207" s="11">
        <f t="shared" si="128"/>
        <v>0</v>
      </c>
      <c r="BF207">
        <f>IF($C207="","",IFERROR(VLOOKUP($C207,Feb!$B:$Z,20,FALSE),0))</f>
        <v>0</v>
      </c>
      <c r="BG207" s="10">
        <f t="shared" si="129"/>
        <v>0</v>
      </c>
      <c r="BH207" s="6">
        <f>IF($C207="","",IFERROR(VLOOKUP($C207,Mar!$B:$Z,16,FALSE),0))</f>
        <v>0</v>
      </c>
      <c r="BI207">
        <f>IF($C207="","",IFERROR(VLOOKUP($C207,Mar!$B:$Z,17,FALSE),0))</f>
        <v>0</v>
      </c>
      <c r="BJ207" s="11">
        <f t="shared" si="130"/>
        <v>0</v>
      </c>
      <c r="BK207">
        <f>IF($C207="","",IFERROR(VLOOKUP($C207,Mar!$B:$Z,19,FALSE),0))</f>
        <v>1</v>
      </c>
      <c r="BL207" s="11">
        <f t="shared" si="131"/>
        <v>1</v>
      </c>
      <c r="BM207">
        <f>IF($C207="","",IFERROR(VLOOKUP($C207,Mar!$B:$Z,20,FALSE),0))</f>
        <v>2</v>
      </c>
      <c r="BN207" s="10">
        <f t="shared" si="132"/>
        <v>3</v>
      </c>
      <c r="BO207" s="6">
        <f>IF($C207="","",IFERROR(VLOOKUP($C207,'Apr &amp; May'!$B:$Z,16,FALSE),0))</f>
        <v>0</v>
      </c>
      <c r="BP207">
        <f>IF($C207="","",IFERROR(VLOOKUP($C207,'Apr &amp; May'!$B:$Z,17,FALSE),0))</f>
        <v>0</v>
      </c>
      <c r="BQ207" s="11">
        <f t="shared" si="133"/>
        <v>0</v>
      </c>
      <c r="BR207">
        <f>IF($C207="","",IFERROR(VLOOKUP($C207,'Apr &amp; May'!$B:$Z,19,FALSE),0))</f>
        <v>0</v>
      </c>
      <c r="BS207" s="11">
        <f t="shared" si="134"/>
        <v>0</v>
      </c>
      <c r="BT207">
        <f>IF($C207="","",IFERROR(VLOOKUP($C207,'Apr &amp; May'!$B:$Z,20,FALSE),0))</f>
        <v>0</v>
      </c>
      <c r="BU207" s="10">
        <f t="shared" si="135"/>
        <v>0</v>
      </c>
      <c r="BV207" s="6">
        <f>IF($C207="","",IFERROR(VLOOKUP($C207,Jun!$B:$Z,16,FALSE),0))</f>
        <v>0</v>
      </c>
      <c r="BW207">
        <f>IF($C207="","",IFERROR(VLOOKUP($C207,Jun!$B:$Z,17,FALSE),0))</f>
        <v>0</v>
      </c>
      <c r="BX207" s="11">
        <f t="shared" si="136"/>
        <v>0</v>
      </c>
      <c r="BY207">
        <f>IF($C207="","",IFERROR(VLOOKUP($C207,Jun!$B:$Z,19,FALSE),0))</f>
        <v>0</v>
      </c>
      <c r="BZ207" s="11">
        <f t="shared" si="137"/>
        <v>0</v>
      </c>
      <c r="CA207">
        <f>IF($C207="","",IFERROR(VLOOKUP($C207,Jun!$B:$Z,20,FALSE),0))</f>
        <v>0</v>
      </c>
      <c r="CB207" s="10">
        <f t="shared" si="138"/>
        <v>0</v>
      </c>
    </row>
    <row r="208" spans="1:80" x14ac:dyDescent="0.3">
      <c r="A208">
        <v>204</v>
      </c>
      <c r="B208" t="str">
        <f>IF(Namelist!A205="","",UPPER(Namelist!A205))</f>
        <v>MIN FENG</v>
      </c>
      <c r="C208" t="str">
        <f>IF(Namelist!B205="","",UPPER(Namelist!B205))</f>
        <v>NUSSTU\E0958542</v>
      </c>
      <c r="D208" s="6">
        <f t="shared" si="105"/>
        <v>3</v>
      </c>
      <c r="E208">
        <f t="shared" si="106"/>
        <v>0</v>
      </c>
      <c r="F208" s="11">
        <f t="shared" si="107"/>
        <v>3</v>
      </c>
      <c r="G208">
        <f t="shared" si="108"/>
        <v>0</v>
      </c>
      <c r="H208" s="11">
        <f t="shared" si="109"/>
        <v>3</v>
      </c>
      <c r="I208">
        <f t="shared" si="110"/>
        <v>1</v>
      </c>
      <c r="J208" s="10">
        <f t="shared" si="111"/>
        <v>4</v>
      </c>
      <c r="K208" s="6">
        <f>IF($C208="","",IFERROR(VLOOKUP($C208,Aug!$B:$Z,16,FALSE),0))</f>
        <v>0</v>
      </c>
      <c r="L208">
        <f>IF($C208="","",IFERROR(VLOOKUP($C208,Aug!$B:$Z,17,FALSE),0))</f>
        <v>0</v>
      </c>
      <c r="M208" s="11">
        <f t="shared" si="112"/>
        <v>0</v>
      </c>
      <c r="N208">
        <f>IF($C208="","",IFERROR(VLOOKUP($C208,Aug!$B:$Z,19,FALSE),0))</f>
        <v>0</v>
      </c>
      <c r="O208" s="11">
        <f t="shared" si="113"/>
        <v>0</v>
      </c>
      <c r="P208">
        <f>IF($C208="","",IFERROR(VLOOKUP($C208,Aug!$B:$Z,20,FALSE),0))</f>
        <v>0</v>
      </c>
      <c r="Q208" s="10">
        <f t="shared" si="114"/>
        <v>0</v>
      </c>
      <c r="R208" s="6">
        <f>IF($C208="","",IFERROR(VLOOKUP($C208,Sep!$B:$Z,16,FALSE),0))</f>
        <v>0</v>
      </c>
      <c r="S208">
        <f>IF($C208="","",IFERROR(VLOOKUP($C208,Sep!$B:$Z,17,FALSE),0))</f>
        <v>0</v>
      </c>
      <c r="T208" s="11">
        <f t="shared" si="115"/>
        <v>0</v>
      </c>
      <c r="U208">
        <f>IF($C208="","",IFERROR(VLOOKUP($C208,Sep!$B:$Z,19,FALSE),0))</f>
        <v>0</v>
      </c>
      <c r="V208" s="11">
        <f t="shared" si="116"/>
        <v>0</v>
      </c>
      <c r="W208">
        <f>IF($C208="","",IFERROR(VLOOKUP($C208,Sep!$B:$Z,20,FALSE),0))</f>
        <v>0</v>
      </c>
      <c r="X208" s="10">
        <f t="shared" si="117"/>
        <v>0</v>
      </c>
      <c r="Y208" s="6">
        <f>IF($C208="","",IFERROR(VLOOKUP($C208,'Oct &amp; Nov'!$B:$Z,16,FALSE),0))</f>
        <v>0</v>
      </c>
      <c r="Z208">
        <f>IF($C208="","",IFERROR(VLOOKUP($C208,'Oct &amp; Nov'!$B:$Z,17,FALSE),0))</f>
        <v>0</v>
      </c>
      <c r="AA208" s="11">
        <f t="shared" si="118"/>
        <v>0</v>
      </c>
      <c r="AB208">
        <f>IF($C208="","",IFERROR(VLOOKUP($C208,'Oct &amp; Nov'!$B:$Z,19,FALSE),0))</f>
        <v>0</v>
      </c>
      <c r="AC208" s="11">
        <f t="shared" si="119"/>
        <v>0</v>
      </c>
      <c r="AD208">
        <f>IF($C208="","",IFERROR(VLOOKUP($C208,'Oct &amp; Nov'!$B:$Z,20,FALSE),0))</f>
        <v>0</v>
      </c>
      <c r="AE208" s="10">
        <f t="shared" si="120"/>
        <v>0</v>
      </c>
      <c r="AJ208" s="11"/>
      <c r="AM208" s="6">
        <f>IF($C208="","",IFERROR(VLOOKUP($C208,Dec!$B:$Z,16,FALSE),0))</f>
        <v>0</v>
      </c>
      <c r="AN208">
        <f>IF($C208="","",IFERROR(VLOOKUP($C208,Dec!$B:$Z,17,FALSE),0))</f>
        <v>0</v>
      </c>
      <c r="AO208" s="11">
        <f t="shared" si="121"/>
        <v>0</v>
      </c>
      <c r="AP208">
        <f>IF($C208="","",IFERROR(VLOOKUP($C208,Dec!$B:$Z,19,FALSE),0))</f>
        <v>0</v>
      </c>
      <c r="AQ208" s="11">
        <f t="shared" si="122"/>
        <v>0</v>
      </c>
      <c r="AR208">
        <f>IF($C208="","",IFERROR(VLOOKUP($C208,Dec!$B:$Z,20,FALSE),0))</f>
        <v>0</v>
      </c>
      <c r="AS208" s="10">
        <f t="shared" si="123"/>
        <v>0</v>
      </c>
      <c r="AT208" s="6">
        <f>IF($C208="","",IFERROR(VLOOKUP($C208,Jan!$B:$Z,16,FALSE),0))</f>
        <v>0</v>
      </c>
      <c r="AU208">
        <f>IF($C208="","",IFERROR(VLOOKUP($C208,Jan!$B:$Z,17,FALSE),0))</f>
        <v>0</v>
      </c>
      <c r="AV208" s="11">
        <f t="shared" si="124"/>
        <v>0</v>
      </c>
      <c r="AW208">
        <f>IF($C208="","",IFERROR(VLOOKUP($C208,Jan!$B:$Z,19,FALSE),0))</f>
        <v>0</v>
      </c>
      <c r="AX208" s="11">
        <f t="shared" si="125"/>
        <v>0</v>
      </c>
      <c r="AY208">
        <f>IF($C208="","",IFERROR(VLOOKUP($C208,Jan!$B:$Z,20,FALSE),0))</f>
        <v>0</v>
      </c>
      <c r="AZ208" s="10">
        <f t="shared" si="126"/>
        <v>0</v>
      </c>
      <c r="BA208" s="6">
        <f>IF($C208="","",IFERROR(VLOOKUP($C208,Feb!$B:$Z,16,FALSE),0))</f>
        <v>1</v>
      </c>
      <c r="BB208">
        <f>IF($C208="","",IFERROR(VLOOKUP($C208,Feb!$B:$Z,17,FALSE),0))</f>
        <v>0</v>
      </c>
      <c r="BC208" s="11">
        <f t="shared" si="127"/>
        <v>1</v>
      </c>
      <c r="BD208">
        <f>IF($C208="","",IFERROR(VLOOKUP($C208,Feb!$B:$Z,19,FALSE),0))</f>
        <v>0</v>
      </c>
      <c r="BE208" s="11">
        <f t="shared" si="128"/>
        <v>1</v>
      </c>
      <c r="BF208">
        <f>IF($C208="","",IFERROR(VLOOKUP($C208,Feb!$B:$Z,20,FALSE),0))</f>
        <v>0</v>
      </c>
      <c r="BG208" s="10">
        <f t="shared" si="129"/>
        <v>1</v>
      </c>
      <c r="BH208" s="6">
        <f>IF($C208="","",IFERROR(VLOOKUP($C208,Mar!$B:$Z,16,FALSE),0))</f>
        <v>2</v>
      </c>
      <c r="BI208">
        <f>IF($C208="","",IFERROR(VLOOKUP($C208,Mar!$B:$Z,17,FALSE),0))</f>
        <v>0</v>
      </c>
      <c r="BJ208" s="11">
        <f t="shared" si="130"/>
        <v>2</v>
      </c>
      <c r="BK208">
        <f>IF($C208="","",IFERROR(VLOOKUP($C208,Mar!$B:$Z,19,FALSE),0))</f>
        <v>0</v>
      </c>
      <c r="BL208" s="11">
        <f t="shared" si="131"/>
        <v>2</v>
      </c>
      <c r="BM208">
        <f>IF($C208="","",IFERROR(VLOOKUP($C208,Mar!$B:$Z,20,FALSE),0))</f>
        <v>1</v>
      </c>
      <c r="BN208" s="10">
        <f t="shared" si="132"/>
        <v>3</v>
      </c>
      <c r="BO208" s="6">
        <f>IF($C208="","",IFERROR(VLOOKUP($C208,'Apr &amp; May'!$B:$Z,16,FALSE),0))</f>
        <v>0</v>
      </c>
      <c r="BP208">
        <f>IF($C208="","",IFERROR(VLOOKUP($C208,'Apr &amp; May'!$B:$Z,17,FALSE),0))</f>
        <v>0</v>
      </c>
      <c r="BQ208" s="11">
        <f t="shared" si="133"/>
        <v>0</v>
      </c>
      <c r="BR208">
        <f>IF($C208="","",IFERROR(VLOOKUP($C208,'Apr &amp; May'!$B:$Z,19,FALSE),0))</f>
        <v>0</v>
      </c>
      <c r="BS208" s="11">
        <f t="shared" si="134"/>
        <v>0</v>
      </c>
      <c r="BT208">
        <f>IF($C208="","",IFERROR(VLOOKUP($C208,'Apr &amp; May'!$B:$Z,20,FALSE),0))</f>
        <v>0</v>
      </c>
      <c r="BU208" s="10">
        <f t="shared" si="135"/>
        <v>0</v>
      </c>
      <c r="BV208" s="6">
        <f>IF($C208="","",IFERROR(VLOOKUP($C208,Jun!$B:$Z,16,FALSE),0))</f>
        <v>0</v>
      </c>
      <c r="BW208">
        <f>IF($C208="","",IFERROR(VLOOKUP($C208,Jun!$B:$Z,17,FALSE),0))</f>
        <v>0</v>
      </c>
      <c r="BX208" s="11">
        <f t="shared" si="136"/>
        <v>0</v>
      </c>
      <c r="BY208">
        <f>IF($C208="","",IFERROR(VLOOKUP($C208,Jun!$B:$Z,19,FALSE),0))</f>
        <v>0</v>
      </c>
      <c r="BZ208" s="11">
        <f t="shared" si="137"/>
        <v>0</v>
      </c>
      <c r="CA208">
        <f>IF($C208="","",IFERROR(VLOOKUP($C208,Jun!$B:$Z,20,FALSE),0))</f>
        <v>0</v>
      </c>
      <c r="CB208" s="10">
        <f t="shared" si="138"/>
        <v>0</v>
      </c>
    </row>
    <row r="209" spans="1:80" x14ac:dyDescent="0.3">
      <c r="A209">
        <v>205</v>
      </c>
      <c r="B209" t="str">
        <f>IF(Namelist!A206="","",UPPER(Namelist!A206))</f>
        <v>MING DA TEO</v>
      </c>
      <c r="C209" t="str">
        <f>IF(Namelist!B206="","",UPPER(Namelist!B206))</f>
        <v>NUSSTU\E0773568</v>
      </c>
      <c r="D209" s="6">
        <f t="shared" si="105"/>
        <v>3</v>
      </c>
      <c r="E209">
        <f t="shared" si="106"/>
        <v>1</v>
      </c>
      <c r="F209" s="11">
        <f t="shared" si="107"/>
        <v>4</v>
      </c>
      <c r="G209">
        <f t="shared" si="108"/>
        <v>0</v>
      </c>
      <c r="H209" s="11">
        <f t="shared" si="109"/>
        <v>4</v>
      </c>
      <c r="I209">
        <f t="shared" si="110"/>
        <v>2</v>
      </c>
      <c r="J209" s="10">
        <f t="shared" si="111"/>
        <v>6</v>
      </c>
      <c r="K209" s="6">
        <f>IF($C209="","",IFERROR(VLOOKUP($C209,Aug!$B:$Z,16,FALSE),0))</f>
        <v>0</v>
      </c>
      <c r="L209">
        <f>IF($C209="","",IFERROR(VLOOKUP($C209,Aug!$B:$Z,17,FALSE),0))</f>
        <v>0</v>
      </c>
      <c r="M209" s="11">
        <f t="shared" si="112"/>
        <v>0</v>
      </c>
      <c r="N209">
        <f>IF($C209="","",IFERROR(VLOOKUP($C209,Aug!$B:$Z,19,FALSE),0))</f>
        <v>0</v>
      </c>
      <c r="O209" s="11">
        <f t="shared" si="113"/>
        <v>0</v>
      </c>
      <c r="P209">
        <f>IF($C209="","",IFERROR(VLOOKUP($C209,Aug!$B:$Z,20,FALSE),0))</f>
        <v>0</v>
      </c>
      <c r="Q209" s="10">
        <f t="shared" si="114"/>
        <v>0</v>
      </c>
      <c r="R209" s="6">
        <f>IF($C209="","",IFERROR(VLOOKUP($C209,Sep!$B:$Z,16,FALSE),0))</f>
        <v>0</v>
      </c>
      <c r="S209">
        <f>IF($C209="","",IFERROR(VLOOKUP($C209,Sep!$B:$Z,17,FALSE),0))</f>
        <v>0</v>
      </c>
      <c r="T209" s="11">
        <f t="shared" si="115"/>
        <v>0</v>
      </c>
      <c r="U209">
        <f>IF($C209="","",IFERROR(VLOOKUP($C209,Sep!$B:$Z,19,FALSE),0))</f>
        <v>0</v>
      </c>
      <c r="V209" s="11">
        <f t="shared" si="116"/>
        <v>0</v>
      </c>
      <c r="W209">
        <f>IF($C209="","",IFERROR(VLOOKUP($C209,Sep!$B:$Z,20,FALSE),0))</f>
        <v>0</v>
      </c>
      <c r="X209" s="10">
        <f t="shared" si="117"/>
        <v>0</v>
      </c>
      <c r="Y209" s="6">
        <f>IF($C209="","",IFERROR(VLOOKUP($C209,'Oct &amp; Nov'!$B:$Z,16,FALSE),0))</f>
        <v>0</v>
      </c>
      <c r="Z209">
        <f>IF($C209="","",IFERROR(VLOOKUP($C209,'Oct &amp; Nov'!$B:$Z,17,FALSE),0))</f>
        <v>0</v>
      </c>
      <c r="AA209" s="11">
        <f t="shared" si="118"/>
        <v>0</v>
      </c>
      <c r="AB209">
        <f>IF($C209="","",IFERROR(VLOOKUP($C209,'Oct &amp; Nov'!$B:$Z,19,FALSE),0))</f>
        <v>0</v>
      </c>
      <c r="AC209" s="11">
        <f t="shared" si="119"/>
        <v>0</v>
      </c>
      <c r="AD209">
        <f>IF($C209="","",IFERROR(VLOOKUP($C209,'Oct &amp; Nov'!$B:$Z,20,FALSE),0))</f>
        <v>0</v>
      </c>
      <c r="AE209" s="10">
        <f t="shared" si="120"/>
        <v>0</v>
      </c>
      <c r="AJ209" s="11"/>
      <c r="AM209" s="6">
        <f>IF($C209="","",IFERROR(VLOOKUP($C209,Dec!$B:$Z,16,FALSE),0))</f>
        <v>0</v>
      </c>
      <c r="AN209">
        <f>IF($C209="","",IFERROR(VLOOKUP($C209,Dec!$B:$Z,17,FALSE),0))</f>
        <v>0</v>
      </c>
      <c r="AO209" s="11">
        <f t="shared" si="121"/>
        <v>0</v>
      </c>
      <c r="AP209">
        <f>IF($C209="","",IFERROR(VLOOKUP($C209,Dec!$B:$Z,19,FALSE),0))</f>
        <v>0</v>
      </c>
      <c r="AQ209" s="11">
        <f t="shared" si="122"/>
        <v>0</v>
      </c>
      <c r="AR209">
        <f>IF($C209="","",IFERROR(VLOOKUP($C209,Dec!$B:$Z,20,FALSE),0))</f>
        <v>0</v>
      </c>
      <c r="AS209" s="10">
        <f t="shared" si="123"/>
        <v>0</v>
      </c>
      <c r="AT209" s="6">
        <f>IF($C209="","",IFERROR(VLOOKUP($C209,Jan!$B:$Z,16,FALSE),0))</f>
        <v>0</v>
      </c>
      <c r="AU209">
        <f>IF($C209="","",IFERROR(VLOOKUP($C209,Jan!$B:$Z,17,FALSE),0))</f>
        <v>0</v>
      </c>
      <c r="AV209" s="11">
        <f t="shared" si="124"/>
        <v>0</v>
      </c>
      <c r="AW209">
        <f>IF($C209="","",IFERROR(VLOOKUP($C209,Jan!$B:$Z,19,FALSE),0))</f>
        <v>0</v>
      </c>
      <c r="AX209" s="11">
        <f t="shared" si="125"/>
        <v>0</v>
      </c>
      <c r="AY209">
        <f>IF($C209="","",IFERROR(VLOOKUP($C209,Jan!$B:$Z,20,FALSE),0))</f>
        <v>0</v>
      </c>
      <c r="AZ209" s="10">
        <f t="shared" si="126"/>
        <v>0</v>
      </c>
      <c r="BA209" s="6">
        <f>IF($C209="","",IFERROR(VLOOKUP($C209,Feb!$B:$Z,16,FALSE),0))</f>
        <v>2</v>
      </c>
      <c r="BB209">
        <f>IF($C209="","",IFERROR(VLOOKUP($C209,Feb!$B:$Z,17,FALSE),0))</f>
        <v>0</v>
      </c>
      <c r="BC209" s="11">
        <f t="shared" si="127"/>
        <v>2</v>
      </c>
      <c r="BD209">
        <f>IF($C209="","",IFERROR(VLOOKUP($C209,Feb!$B:$Z,19,FALSE),0))</f>
        <v>0</v>
      </c>
      <c r="BE209" s="11">
        <f t="shared" si="128"/>
        <v>2</v>
      </c>
      <c r="BF209">
        <f>IF($C209="","",IFERROR(VLOOKUP($C209,Feb!$B:$Z,20,FALSE),0))</f>
        <v>0</v>
      </c>
      <c r="BG209" s="10">
        <f t="shared" si="129"/>
        <v>2</v>
      </c>
      <c r="BH209" s="6">
        <f>IF($C209="","",IFERROR(VLOOKUP($C209,Mar!$B:$Z,16,FALSE),0))</f>
        <v>1</v>
      </c>
      <c r="BI209">
        <f>IF($C209="","",IFERROR(VLOOKUP($C209,Mar!$B:$Z,17,FALSE),0))</f>
        <v>1</v>
      </c>
      <c r="BJ209" s="11">
        <f t="shared" si="130"/>
        <v>2</v>
      </c>
      <c r="BK209">
        <f>IF($C209="","",IFERROR(VLOOKUP($C209,Mar!$B:$Z,19,FALSE),0))</f>
        <v>0</v>
      </c>
      <c r="BL209" s="11">
        <f t="shared" si="131"/>
        <v>2</v>
      </c>
      <c r="BM209">
        <f>IF($C209="","",IFERROR(VLOOKUP($C209,Mar!$B:$Z,20,FALSE),0))</f>
        <v>2</v>
      </c>
      <c r="BN209" s="10">
        <f t="shared" si="132"/>
        <v>4</v>
      </c>
      <c r="BO209" s="6">
        <f>IF($C209="","",IFERROR(VLOOKUP($C209,'Apr &amp; May'!$B:$Z,16,FALSE),0))</f>
        <v>0</v>
      </c>
      <c r="BP209">
        <f>IF($C209="","",IFERROR(VLOOKUP($C209,'Apr &amp; May'!$B:$Z,17,FALSE),0))</f>
        <v>0</v>
      </c>
      <c r="BQ209" s="11">
        <f t="shared" si="133"/>
        <v>0</v>
      </c>
      <c r="BR209">
        <f>IF($C209="","",IFERROR(VLOOKUP($C209,'Apr &amp; May'!$B:$Z,19,FALSE),0))</f>
        <v>0</v>
      </c>
      <c r="BS209" s="11">
        <f t="shared" si="134"/>
        <v>0</v>
      </c>
      <c r="BT209">
        <f>IF($C209="","",IFERROR(VLOOKUP($C209,'Apr &amp; May'!$B:$Z,20,FALSE),0))</f>
        <v>0</v>
      </c>
      <c r="BU209" s="10">
        <f t="shared" si="135"/>
        <v>0</v>
      </c>
      <c r="BV209" s="6">
        <f>IF($C209="","",IFERROR(VLOOKUP($C209,Jun!$B:$Z,16,FALSE),0))</f>
        <v>0</v>
      </c>
      <c r="BW209">
        <f>IF($C209="","",IFERROR(VLOOKUP($C209,Jun!$B:$Z,17,FALSE),0))</f>
        <v>0</v>
      </c>
      <c r="BX209" s="11">
        <f t="shared" si="136"/>
        <v>0</v>
      </c>
      <c r="BY209">
        <f>IF($C209="","",IFERROR(VLOOKUP($C209,Jun!$B:$Z,19,FALSE),0))</f>
        <v>0</v>
      </c>
      <c r="BZ209" s="11">
        <f t="shared" si="137"/>
        <v>0</v>
      </c>
      <c r="CA209">
        <f>IF($C209="","",IFERROR(VLOOKUP($C209,Jun!$B:$Z,20,FALSE),0))</f>
        <v>0</v>
      </c>
      <c r="CB209" s="10">
        <f t="shared" si="138"/>
        <v>0</v>
      </c>
    </row>
    <row r="210" spans="1:80" x14ac:dyDescent="0.3">
      <c r="A210">
        <v>206</v>
      </c>
      <c r="B210" t="str">
        <f>IF(Namelist!A207="","",UPPER(Namelist!A207))</f>
        <v>MING HAO NEO</v>
      </c>
      <c r="C210" t="str">
        <f>IF(Namelist!B207="","",UPPER(Namelist!B207))</f>
        <v>NUSSTU\E0725301</v>
      </c>
      <c r="D210" s="6">
        <f t="shared" si="105"/>
        <v>6</v>
      </c>
      <c r="E210">
        <f t="shared" si="106"/>
        <v>0</v>
      </c>
      <c r="F210" s="11">
        <f t="shared" si="107"/>
        <v>6</v>
      </c>
      <c r="G210">
        <f t="shared" si="108"/>
        <v>0</v>
      </c>
      <c r="H210" s="11">
        <f t="shared" si="109"/>
        <v>6</v>
      </c>
      <c r="I210">
        <f t="shared" si="110"/>
        <v>4</v>
      </c>
      <c r="J210" s="10">
        <f t="shared" si="111"/>
        <v>10</v>
      </c>
      <c r="K210" s="6">
        <f>IF($C210="","",IFERROR(VLOOKUP($C210,Aug!$B:$Z,16,FALSE),0))</f>
        <v>0</v>
      </c>
      <c r="L210">
        <f>IF($C210="","",IFERROR(VLOOKUP($C210,Aug!$B:$Z,17,FALSE),0))</f>
        <v>0</v>
      </c>
      <c r="M210" s="11">
        <f t="shared" si="112"/>
        <v>0</v>
      </c>
      <c r="N210">
        <f>IF($C210="","",IFERROR(VLOOKUP($C210,Aug!$B:$Z,19,FALSE),0))</f>
        <v>0</v>
      </c>
      <c r="O210" s="11">
        <f t="shared" si="113"/>
        <v>0</v>
      </c>
      <c r="P210">
        <f>IF($C210="","",IFERROR(VLOOKUP($C210,Aug!$B:$Z,20,FALSE),0))</f>
        <v>0</v>
      </c>
      <c r="Q210" s="10">
        <f t="shared" si="114"/>
        <v>0</v>
      </c>
      <c r="R210" s="6">
        <f>IF($C210="","",IFERROR(VLOOKUP($C210,Sep!$B:$Z,16,FALSE),0))</f>
        <v>0</v>
      </c>
      <c r="S210">
        <f>IF($C210="","",IFERROR(VLOOKUP($C210,Sep!$B:$Z,17,FALSE),0))</f>
        <v>0</v>
      </c>
      <c r="T210" s="11">
        <f t="shared" si="115"/>
        <v>0</v>
      </c>
      <c r="U210">
        <f>IF($C210="","",IFERROR(VLOOKUP($C210,Sep!$B:$Z,19,FALSE),0))</f>
        <v>0</v>
      </c>
      <c r="V210" s="11">
        <f t="shared" si="116"/>
        <v>0</v>
      </c>
      <c r="W210">
        <f>IF($C210="","",IFERROR(VLOOKUP($C210,Sep!$B:$Z,20,FALSE),0))</f>
        <v>0</v>
      </c>
      <c r="X210" s="10">
        <f t="shared" si="117"/>
        <v>0</v>
      </c>
      <c r="Y210" s="6">
        <f>IF($C210="","",IFERROR(VLOOKUP($C210,'Oct &amp; Nov'!$B:$Z,16,FALSE),0))</f>
        <v>2</v>
      </c>
      <c r="Z210">
        <f>IF($C210="","",IFERROR(VLOOKUP($C210,'Oct &amp; Nov'!$B:$Z,17,FALSE),0))</f>
        <v>0</v>
      </c>
      <c r="AA210" s="11">
        <f t="shared" si="118"/>
        <v>2</v>
      </c>
      <c r="AB210">
        <f>IF($C210="","",IFERROR(VLOOKUP($C210,'Oct &amp; Nov'!$B:$Z,19,FALSE),0))</f>
        <v>0</v>
      </c>
      <c r="AC210" s="11">
        <f t="shared" si="119"/>
        <v>2</v>
      </c>
      <c r="AD210">
        <f>IF($C210="","",IFERROR(VLOOKUP($C210,'Oct &amp; Nov'!$B:$Z,20,FALSE),0))</f>
        <v>1</v>
      </c>
      <c r="AE210" s="10">
        <f t="shared" si="120"/>
        <v>3</v>
      </c>
      <c r="AJ210" s="11"/>
      <c r="AM210" s="6">
        <f>IF($C210="","",IFERROR(VLOOKUP($C210,Dec!$B:$Z,16,FALSE),0))</f>
        <v>2</v>
      </c>
      <c r="AN210">
        <f>IF($C210="","",IFERROR(VLOOKUP($C210,Dec!$B:$Z,17,FALSE),0))</f>
        <v>0</v>
      </c>
      <c r="AO210" s="11">
        <f t="shared" si="121"/>
        <v>2</v>
      </c>
      <c r="AP210">
        <f>IF($C210="","",IFERROR(VLOOKUP($C210,Dec!$B:$Z,19,FALSE),0))</f>
        <v>0</v>
      </c>
      <c r="AQ210" s="11">
        <f t="shared" si="122"/>
        <v>2</v>
      </c>
      <c r="AR210">
        <f>IF($C210="","",IFERROR(VLOOKUP($C210,Dec!$B:$Z,20,FALSE),0))</f>
        <v>1</v>
      </c>
      <c r="AS210" s="10">
        <f t="shared" si="123"/>
        <v>3</v>
      </c>
      <c r="AT210" s="6">
        <f>IF($C210="","",IFERROR(VLOOKUP($C210,Jan!$B:$Z,16,FALSE),0))</f>
        <v>0</v>
      </c>
      <c r="AU210">
        <f>IF($C210="","",IFERROR(VLOOKUP($C210,Jan!$B:$Z,17,FALSE),0))</f>
        <v>0</v>
      </c>
      <c r="AV210" s="11">
        <f t="shared" si="124"/>
        <v>0</v>
      </c>
      <c r="AW210">
        <f>IF($C210="","",IFERROR(VLOOKUP($C210,Jan!$B:$Z,19,FALSE),0))</f>
        <v>0</v>
      </c>
      <c r="AX210" s="11">
        <f t="shared" si="125"/>
        <v>0</v>
      </c>
      <c r="AY210">
        <f>IF($C210="","",IFERROR(VLOOKUP($C210,Jan!$B:$Z,20,FALSE),0))</f>
        <v>0</v>
      </c>
      <c r="AZ210" s="10">
        <f t="shared" si="126"/>
        <v>0</v>
      </c>
      <c r="BA210" s="6">
        <f>IF($C210="","",IFERROR(VLOOKUP($C210,Feb!$B:$Z,16,FALSE),0))</f>
        <v>1</v>
      </c>
      <c r="BB210">
        <f>IF($C210="","",IFERROR(VLOOKUP($C210,Feb!$B:$Z,17,FALSE),0))</f>
        <v>0</v>
      </c>
      <c r="BC210" s="11">
        <f t="shared" si="127"/>
        <v>1</v>
      </c>
      <c r="BD210">
        <f>IF($C210="","",IFERROR(VLOOKUP($C210,Feb!$B:$Z,19,FALSE),0))</f>
        <v>0</v>
      </c>
      <c r="BE210" s="11">
        <f t="shared" si="128"/>
        <v>1</v>
      </c>
      <c r="BF210">
        <f>IF($C210="","",IFERROR(VLOOKUP($C210,Feb!$B:$Z,20,FALSE),0))</f>
        <v>0</v>
      </c>
      <c r="BG210" s="10">
        <f t="shared" si="129"/>
        <v>1</v>
      </c>
      <c r="BH210" s="6">
        <f>IF($C210="","",IFERROR(VLOOKUP($C210,Mar!$B:$Z,16,FALSE),0))</f>
        <v>1</v>
      </c>
      <c r="BI210">
        <f>IF($C210="","",IFERROR(VLOOKUP($C210,Mar!$B:$Z,17,FALSE),0))</f>
        <v>0</v>
      </c>
      <c r="BJ210" s="11">
        <f t="shared" si="130"/>
        <v>1</v>
      </c>
      <c r="BK210">
        <f>IF($C210="","",IFERROR(VLOOKUP($C210,Mar!$B:$Z,19,FALSE),0))</f>
        <v>0</v>
      </c>
      <c r="BL210" s="11">
        <f t="shared" si="131"/>
        <v>1</v>
      </c>
      <c r="BM210">
        <f>IF($C210="","",IFERROR(VLOOKUP($C210,Mar!$B:$Z,20,FALSE),0))</f>
        <v>1</v>
      </c>
      <c r="BN210" s="10">
        <f t="shared" si="132"/>
        <v>2</v>
      </c>
      <c r="BO210" s="6">
        <f>IF($C210="","",IFERROR(VLOOKUP($C210,'Apr &amp; May'!$B:$Z,16,FALSE),0))</f>
        <v>0</v>
      </c>
      <c r="BP210">
        <f>IF($C210="","",IFERROR(VLOOKUP($C210,'Apr &amp; May'!$B:$Z,17,FALSE),0))</f>
        <v>0</v>
      </c>
      <c r="BQ210" s="11">
        <f t="shared" si="133"/>
        <v>0</v>
      </c>
      <c r="BR210">
        <f>IF($C210="","",IFERROR(VLOOKUP($C210,'Apr &amp; May'!$B:$Z,19,FALSE),0))</f>
        <v>0</v>
      </c>
      <c r="BS210" s="11">
        <f t="shared" si="134"/>
        <v>0</v>
      </c>
      <c r="BT210">
        <f>IF($C210="","",IFERROR(VLOOKUP($C210,'Apr &amp; May'!$B:$Z,20,FALSE),0))</f>
        <v>1</v>
      </c>
      <c r="BU210" s="10">
        <f t="shared" si="135"/>
        <v>1</v>
      </c>
      <c r="BV210" s="6">
        <f>IF($C210="","",IFERROR(VLOOKUP($C210,Jun!$B:$Z,16,FALSE),0))</f>
        <v>0</v>
      </c>
      <c r="BW210">
        <f>IF($C210="","",IFERROR(VLOOKUP($C210,Jun!$B:$Z,17,FALSE),0))</f>
        <v>0</v>
      </c>
      <c r="BX210" s="11">
        <f t="shared" si="136"/>
        <v>0</v>
      </c>
      <c r="BY210">
        <f>IF($C210="","",IFERROR(VLOOKUP($C210,Jun!$B:$Z,19,FALSE),0))</f>
        <v>0</v>
      </c>
      <c r="BZ210" s="11">
        <f t="shared" si="137"/>
        <v>0</v>
      </c>
      <c r="CA210">
        <f>IF($C210="","",IFERROR(VLOOKUP($C210,Jun!$B:$Z,20,FALSE),0))</f>
        <v>0</v>
      </c>
      <c r="CB210" s="10">
        <f t="shared" si="138"/>
        <v>0</v>
      </c>
    </row>
    <row r="211" spans="1:80" x14ac:dyDescent="0.3">
      <c r="A211">
        <v>207</v>
      </c>
      <c r="B211" t="str">
        <f>IF(Namelist!A208="","",UPPER(Namelist!A208))</f>
        <v>MOHAMAD TAUHID MOHD BAKHIT</v>
      </c>
      <c r="C211" t="str">
        <f>IF(Namelist!B208="","",UPPER(Namelist!B208))</f>
        <v>NUSSTU\E0725335</v>
      </c>
      <c r="D211" s="6">
        <f t="shared" si="105"/>
        <v>7</v>
      </c>
      <c r="E211">
        <f t="shared" si="106"/>
        <v>0</v>
      </c>
      <c r="F211" s="11">
        <f t="shared" si="107"/>
        <v>7</v>
      </c>
      <c r="G211">
        <f t="shared" si="108"/>
        <v>0</v>
      </c>
      <c r="H211" s="11">
        <f t="shared" si="109"/>
        <v>7</v>
      </c>
      <c r="I211">
        <f t="shared" si="110"/>
        <v>9</v>
      </c>
      <c r="J211" s="10">
        <f t="shared" si="111"/>
        <v>16</v>
      </c>
      <c r="K211" s="6">
        <f>IF($C211="","",IFERROR(VLOOKUP($C211,Aug!$B:$Z,16,FALSE),0))</f>
        <v>2</v>
      </c>
      <c r="L211">
        <f>IF($C211="","",IFERROR(VLOOKUP($C211,Aug!$B:$Z,17,FALSE),0))</f>
        <v>0</v>
      </c>
      <c r="M211" s="11">
        <f t="shared" si="112"/>
        <v>2</v>
      </c>
      <c r="N211">
        <f>IF($C211="","",IFERROR(VLOOKUP($C211,Aug!$B:$Z,19,FALSE),0))</f>
        <v>0</v>
      </c>
      <c r="O211" s="11">
        <f t="shared" si="113"/>
        <v>2</v>
      </c>
      <c r="P211">
        <f>IF($C211="","",IFERROR(VLOOKUP($C211,Aug!$B:$Z,20,FALSE),0))</f>
        <v>1</v>
      </c>
      <c r="Q211" s="10">
        <f t="shared" si="114"/>
        <v>3</v>
      </c>
      <c r="R211" s="6">
        <f>IF($C211="","",IFERROR(VLOOKUP($C211,Sep!$B:$Z,16,FALSE),0))</f>
        <v>2</v>
      </c>
      <c r="S211">
        <f>IF($C211="","",IFERROR(VLOOKUP($C211,Sep!$B:$Z,17,FALSE),0))</f>
        <v>0</v>
      </c>
      <c r="T211" s="11">
        <f t="shared" si="115"/>
        <v>2</v>
      </c>
      <c r="U211">
        <f>IF($C211="","",IFERROR(VLOOKUP($C211,Sep!$B:$Z,19,FALSE),0))</f>
        <v>0</v>
      </c>
      <c r="V211" s="11">
        <f t="shared" si="116"/>
        <v>2</v>
      </c>
      <c r="W211">
        <f>IF($C211="","",IFERROR(VLOOKUP($C211,Sep!$B:$Z,20,FALSE),0))</f>
        <v>0</v>
      </c>
      <c r="X211" s="10">
        <f t="shared" si="117"/>
        <v>2</v>
      </c>
      <c r="Y211" s="6">
        <f>IF($C211="","",IFERROR(VLOOKUP($C211,'Oct &amp; Nov'!$B:$Z,16,FALSE),0))</f>
        <v>1</v>
      </c>
      <c r="Z211">
        <f>IF($C211="","",IFERROR(VLOOKUP($C211,'Oct &amp; Nov'!$B:$Z,17,FALSE),0))</f>
        <v>0</v>
      </c>
      <c r="AA211" s="11">
        <f t="shared" si="118"/>
        <v>1</v>
      </c>
      <c r="AB211">
        <f>IF($C211="","",IFERROR(VLOOKUP($C211,'Oct &amp; Nov'!$B:$Z,19,FALSE),0))</f>
        <v>0</v>
      </c>
      <c r="AC211" s="11">
        <f t="shared" si="119"/>
        <v>1</v>
      </c>
      <c r="AD211">
        <f>IF($C211="","",IFERROR(VLOOKUP($C211,'Oct &amp; Nov'!$B:$Z,20,FALSE),0))</f>
        <v>1</v>
      </c>
      <c r="AE211" s="10">
        <f t="shared" si="120"/>
        <v>2</v>
      </c>
      <c r="AJ211" s="11"/>
      <c r="AM211" s="6">
        <f>IF($C211="","",IFERROR(VLOOKUP($C211,Dec!$B:$Z,16,FALSE),0))</f>
        <v>1</v>
      </c>
      <c r="AN211">
        <f>IF($C211="","",IFERROR(VLOOKUP($C211,Dec!$B:$Z,17,FALSE),0))</f>
        <v>0</v>
      </c>
      <c r="AO211" s="11">
        <f t="shared" si="121"/>
        <v>1</v>
      </c>
      <c r="AP211">
        <f>IF($C211="","",IFERROR(VLOOKUP($C211,Dec!$B:$Z,19,FALSE),0))</f>
        <v>0</v>
      </c>
      <c r="AQ211" s="11">
        <f t="shared" si="122"/>
        <v>1</v>
      </c>
      <c r="AR211">
        <f>IF($C211="","",IFERROR(VLOOKUP($C211,Dec!$B:$Z,20,FALSE),0))</f>
        <v>2</v>
      </c>
      <c r="AS211" s="10">
        <f t="shared" si="123"/>
        <v>3</v>
      </c>
      <c r="AT211" s="6">
        <f>IF($C211="","",IFERROR(VLOOKUP($C211,Jan!$B:$Z,16,FALSE),0))</f>
        <v>0</v>
      </c>
      <c r="AU211">
        <f>IF($C211="","",IFERROR(VLOOKUP($C211,Jan!$B:$Z,17,FALSE),0))</f>
        <v>0</v>
      </c>
      <c r="AV211" s="11">
        <f t="shared" si="124"/>
        <v>0</v>
      </c>
      <c r="AW211">
        <f>IF($C211="","",IFERROR(VLOOKUP($C211,Jan!$B:$Z,19,FALSE),0))</f>
        <v>0</v>
      </c>
      <c r="AX211" s="11">
        <f t="shared" si="125"/>
        <v>0</v>
      </c>
      <c r="AY211">
        <f>IF($C211="","",IFERROR(VLOOKUP($C211,Jan!$B:$Z,20,FALSE),0))</f>
        <v>0</v>
      </c>
      <c r="AZ211" s="10">
        <f t="shared" si="126"/>
        <v>0</v>
      </c>
      <c r="BA211" s="6">
        <f>IF($C211="","",IFERROR(VLOOKUP($C211,Feb!$B:$Z,16,FALSE),0))</f>
        <v>1</v>
      </c>
      <c r="BB211">
        <f>IF($C211="","",IFERROR(VLOOKUP($C211,Feb!$B:$Z,17,FALSE),0))</f>
        <v>0</v>
      </c>
      <c r="BC211" s="11">
        <f t="shared" si="127"/>
        <v>1</v>
      </c>
      <c r="BD211">
        <f>IF($C211="","",IFERROR(VLOOKUP($C211,Feb!$B:$Z,19,FALSE),0))</f>
        <v>0</v>
      </c>
      <c r="BE211" s="11">
        <f t="shared" si="128"/>
        <v>1</v>
      </c>
      <c r="BF211">
        <f>IF($C211="","",IFERROR(VLOOKUP($C211,Feb!$B:$Z,20,FALSE),0))</f>
        <v>2</v>
      </c>
      <c r="BG211" s="10">
        <f t="shared" si="129"/>
        <v>3</v>
      </c>
      <c r="BH211" s="6">
        <f>IF($C211="","",IFERROR(VLOOKUP($C211,Mar!$B:$Z,16,FALSE),0))</f>
        <v>0</v>
      </c>
      <c r="BI211">
        <f>IF($C211="","",IFERROR(VLOOKUP($C211,Mar!$B:$Z,17,FALSE),0))</f>
        <v>0</v>
      </c>
      <c r="BJ211" s="11">
        <f t="shared" si="130"/>
        <v>0</v>
      </c>
      <c r="BK211">
        <f>IF($C211="","",IFERROR(VLOOKUP($C211,Mar!$B:$Z,19,FALSE),0))</f>
        <v>0</v>
      </c>
      <c r="BL211" s="11">
        <f t="shared" si="131"/>
        <v>0</v>
      </c>
      <c r="BM211">
        <f>IF($C211="","",IFERROR(VLOOKUP($C211,Mar!$B:$Z,20,FALSE),0))</f>
        <v>3</v>
      </c>
      <c r="BN211" s="10">
        <f t="shared" si="132"/>
        <v>3</v>
      </c>
      <c r="BO211" s="6">
        <f>IF($C211="","",IFERROR(VLOOKUP($C211,'Apr &amp; May'!$B:$Z,16,FALSE),0))</f>
        <v>0</v>
      </c>
      <c r="BP211">
        <f>IF($C211="","",IFERROR(VLOOKUP($C211,'Apr &amp; May'!$B:$Z,17,FALSE),0))</f>
        <v>0</v>
      </c>
      <c r="BQ211" s="11">
        <f t="shared" si="133"/>
        <v>0</v>
      </c>
      <c r="BR211">
        <f>IF($C211="","",IFERROR(VLOOKUP($C211,'Apr &amp; May'!$B:$Z,19,FALSE),0))</f>
        <v>0</v>
      </c>
      <c r="BS211" s="11">
        <f t="shared" si="134"/>
        <v>0</v>
      </c>
      <c r="BT211">
        <f>IF($C211="","",IFERROR(VLOOKUP($C211,'Apr &amp; May'!$B:$Z,20,FALSE),0))</f>
        <v>0</v>
      </c>
      <c r="BU211" s="10">
        <f t="shared" si="135"/>
        <v>0</v>
      </c>
      <c r="BV211" s="6">
        <f>IF($C211="","",IFERROR(VLOOKUP($C211,Jun!$B:$Z,16,FALSE),0))</f>
        <v>0</v>
      </c>
      <c r="BW211">
        <f>IF($C211="","",IFERROR(VLOOKUP($C211,Jun!$B:$Z,17,FALSE),0))</f>
        <v>0</v>
      </c>
      <c r="BX211" s="11">
        <f t="shared" si="136"/>
        <v>0</v>
      </c>
      <c r="BY211">
        <f>IF($C211="","",IFERROR(VLOOKUP($C211,Jun!$B:$Z,19,FALSE),0))</f>
        <v>0</v>
      </c>
      <c r="BZ211" s="11">
        <f t="shared" si="137"/>
        <v>0</v>
      </c>
      <c r="CA211">
        <f>IF($C211="","",IFERROR(VLOOKUP($C211,Jun!$B:$Z,20,FALSE),0))</f>
        <v>0</v>
      </c>
      <c r="CB211" s="10">
        <f t="shared" si="138"/>
        <v>0</v>
      </c>
    </row>
    <row r="212" spans="1:80" x14ac:dyDescent="0.3">
      <c r="A212">
        <v>208</v>
      </c>
      <c r="B212" t="str">
        <f>IF(Namelist!A209="","",UPPER(Namelist!A209))</f>
        <v>MU'AZ KASSIM</v>
      </c>
      <c r="C212" t="str">
        <f>IF(Namelist!B209="","",UPPER(Namelist!B209))</f>
        <v>NUSSTU\E0726556</v>
      </c>
      <c r="D212" s="6">
        <f t="shared" si="105"/>
        <v>1</v>
      </c>
      <c r="E212">
        <f t="shared" si="106"/>
        <v>0</v>
      </c>
      <c r="F212" s="11">
        <f t="shared" si="107"/>
        <v>1</v>
      </c>
      <c r="G212">
        <f t="shared" si="108"/>
        <v>1</v>
      </c>
      <c r="H212" s="11">
        <f t="shared" si="109"/>
        <v>2</v>
      </c>
      <c r="I212">
        <f t="shared" si="110"/>
        <v>2</v>
      </c>
      <c r="J212" s="10">
        <f t="shared" si="111"/>
        <v>4</v>
      </c>
      <c r="K212" s="6">
        <f>IF($C212="","",IFERROR(VLOOKUP($C212,Aug!$B:$Z,16,FALSE),0))</f>
        <v>1</v>
      </c>
      <c r="L212">
        <f>IF($C212="","",IFERROR(VLOOKUP($C212,Aug!$B:$Z,17,FALSE),0))</f>
        <v>0</v>
      </c>
      <c r="M212" s="11">
        <f t="shared" si="112"/>
        <v>1</v>
      </c>
      <c r="N212">
        <f>IF($C212="","",IFERROR(VLOOKUP($C212,Aug!$B:$Z,19,FALSE),0))</f>
        <v>0</v>
      </c>
      <c r="O212" s="11">
        <f t="shared" si="113"/>
        <v>1</v>
      </c>
      <c r="P212">
        <f>IF($C212="","",IFERROR(VLOOKUP($C212,Aug!$B:$Z,20,FALSE),0))</f>
        <v>0</v>
      </c>
      <c r="Q212" s="10">
        <f t="shared" si="114"/>
        <v>1</v>
      </c>
      <c r="R212" s="6">
        <f>IF($C212="","",IFERROR(VLOOKUP($C212,Sep!$B:$Z,16,FALSE),0))</f>
        <v>0</v>
      </c>
      <c r="S212">
        <f>IF($C212="","",IFERROR(VLOOKUP($C212,Sep!$B:$Z,17,FALSE),0))</f>
        <v>0</v>
      </c>
      <c r="T212" s="11">
        <f t="shared" si="115"/>
        <v>0</v>
      </c>
      <c r="U212">
        <f>IF($C212="","",IFERROR(VLOOKUP($C212,Sep!$B:$Z,19,FALSE),0))</f>
        <v>1</v>
      </c>
      <c r="V212" s="11">
        <f t="shared" si="116"/>
        <v>1</v>
      </c>
      <c r="W212">
        <f>IF($C212="","",IFERROR(VLOOKUP($C212,Sep!$B:$Z,20,FALSE),0))</f>
        <v>2</v>
      </c>
      <c r="X212" s="10">
        <f t="shared" si="117"/>
        <v>3</v>
      </c>
      <c r="Y212" s="6">
        <f>IF($C212="","",IFERROR(VLOOKUP($C212,'Oct &amp; Nov'!$B:$Z,16,FALSE),0))</f>
        <v>0</v>
      </c>
      <c r="Z212">
        <f>IF($C212="","",IFERROR(VLOOKUP($C212,'Oct &amp; Nov'!$B:$Z,17,FALSE),0))</f>
        <v>0</v>
      </c>
      <c r="AA212" s="11">
        <f t="shared" si="118"/>
        <v>0</v>
      </c>
      <c r="AB212">
        <f>IF($C212="","",IFERROR(VLOOKUP($C212,'Oct &amp; Nov'!$B:$Z,19,FALSE),0))</f>
        <v>0</v>
      </c>
      <c r="AC212" s="11">
        <f t="shared" si="119"/>
        <v>0</v>
      </c>
      <c r="AD212">
        <f>IF($C212="","",IFERROR(VLOOKUP($C212,'Oct &amp; Nov'!$B:$Z,20,FALSE),0))</f>
        <v>0</v>
      </c>
      <c r="AE212" s="10">
        <f t="shared" si="120"/>
        <v>0</v>
      </c>
      <c r="AJ212" s="11"/>
      <c r="AM212" s="6">
        <f>IF($C212="","",IFERROR(VLOOKUP($C212,Dec!$B:$Z,16,FALSE),0))</f>
        <v>0</v>
      </c>
      <c r="AN212">
        <f>IF($C212="","",IFERROR(VLOOKUP($C212,Dec!$B:$Z,17,FALSE),0))</f>
        <v>0</v>
      </c>
      <c r="AO212" s="11">
        <f t="shared" si="121"/>
        <v>0</v>
      </c>
      <c r="AP212">
        <f>IF($C212="","",IFERROR(VLOOKUP($C212,Dec!$B:$Z,19,FALSE),0))</f>
        <v>0</v>
      </c>
      <c r="AQ212" s="11">
        <f t="shared" si="122"/>
        <v>0</v>
      </c>
      <c r="AR212">
        <f>IF($C212="","",IFERROR(VLOOKUP($C212,Dec!$B:$Z,20,FALSE),0))</f>
        <v>0</v>
      </c>
      <c r="AS212" s="10">
        <f t="shared" si="123"/>
        <v>0</v>
      </c>
      <c r="AT212" s="6">
        <f>IF($C212="","",IFERROR(VLOOKUP($C212,Jan!$B:$Z,16,FALSE),0))</f>
        <v>0</v>
      </c>
      <c r="AU212">
        <f>IF($C212="","",IFERROR(VLOOKUP($C212,Jan!$B:$Z,17,FALSE),0))</f>
        <v>0</v>
      </c>
      <c r="AV212" s="11">
        <f t="shared" si="124"/>
        <v>0</v>
      </c>
      <c r="AW212">
        <f>IF($C212="","",IFERROR(VLOOKUP($C212,Jan!$B:$Z,19,FALSE),0))</f>
        <v>0</v>
      </c>
      <c r="AX212" s="11">
        <f t="shared" si="125"/>
        <v>0</v>
      </c>
      <c r="AY212">
        <f>IF($C212="","",IFERROR(VLOOKUP($C212,Jan!$B:$Z,20,FALSE),0))</f>
        <v>0</v>
      </c>
      <c r="AZ212" s="10">
        <f t="shared" si="126"/>
        <v>0</v>
      </c>
      <c r="BA212" s="6">
        <f>IF($C212="","",IFERROR(VLOOKUP($C212,Feb!$B:$Z,16,FALSE),0))</f>
        <v>0</v>
      </c>
      <c r="BB212">
        <f>IF($C212="","",IFERROR(VLOOKUP($C212,Feb!$B:$Z,17,FALSE),0))</f>
        <v>0</v>
      </c>
      <c r="BC212" s="11">
        <f t="shared" si="127"/>
        <v>0</v>
      </c>
      <c r="BD212">
        <f>IF($C212="","",IFERROR(VLOOKUP($C212,Feb!$B:$Z,19,FALSE),0))</f>
        <v>0</v>
      </c>
      <c r="BE212" s="11">
        <f t="shared" si="128"/>
        <v>0</v>
      </c>
      <c r="BF212">
        <f>IF($C212="","",IFERROR(VLOOKUP($C212,Feb!$B:$Z,20,FALSE),0))</f>
        <v>0</v>
      </c>
      <c r="BG212" s="10">
        <f t="shared" si="129"/>
        <v>0</v>
      </c>
      <c r="BH212" s="6">
        <f>IF($C212="","",IFERROR(VLOOKUP($C212,Mar!$B:$Z,16,FALSE),0))</f>
        <v>0</v>
      </c>
      <c r="BI212">
        <f>IF($C212="","",IFERROR(VLOOKUP($C212,Mar!$B:$Z,17,FALSE),0))</f>
        <v>0</v>
      </c>
      <c r="BJ212" s="11">
        <f t="shared" si="130"/>
        <v>0</v>
      </c>
      <c r="BK212">
        <f>IF($C212="","",IFERROR(VLOOKUP($C212,Mar!$B:$Z,19,FALSE),0))</f>
        <v>0</v>
      </c>
      <c r="BL212" s="11">
        <f t="shared" si="131"/>
        <v>0</v>
      </c>
      <c r="BM212">
        <f>IF($C212="","",IFERROR(VLOOKUP($C212,Mar!$B:$Z,20,FALSE),0))</f>
        <v>0</v>
      </c>
      <c r="BN212" s="10">
        <f t="shared" si="132"/>
        <v>0</v>
      </c>
      <c r="BO212" s="6">
        <f>IF($C212="","",IFERROR(VLOOKUP($C212,'Apr &amp; May'!$B:$Z,16,FALSE),0))</f>
        <v>0</v>
      </c>
      <c r="BP212">
        <f>IF($C212="","",IFERROR(VLOOKUP($C212,'Apr &amp; May'!$B:$Z,17,FALSE),0))</f>
        <v>0</v>
      </c>
      <c r="BQ212" s="11">
        <f t="shared" si="133"/>
        <v>0</v>
      </c>
      <c r="BR212">
        <f>IF($C212="","",IFERROR(VLOOKUP($C212,'Apr &amp; May'!$B:$Z,19,FALSE),0))</f>
        <v>0</v>
      </c>
      <c r="BS212" s="11">
        <f t="shared" si="134"/>
        <v>0</v>
      </c>
      <c r="BT212">
        <f>IF($C212="","",IFERROR(VLOOKUP($C212,'Apr &amp; May'!$B:$Z,20,FALSE),0))</f>
        <v>0</v>
      </c>
      <c r="BU212" s="10">
        <f t="shared" si="135"/>
        <v>0</v>
      </c>
      <c r="BV212" s="6">
        <f>IF($C212="","",IFERROR(VLOOKUP($C212,Jun!$B:$Z,16,FALSE),0))</f>
        <v>0</v>
      </c>
      <c r="BW212">
        <f>IF($C212="","",IFERROR(VLOOKUP($C212,Jun!$B:$Z,17,FALSE),0))</f>
        <v>0</v>
      </c>
      <c r="BX212" s="11">
        <f t="shared" si="136"/>
        <v>0</v>
      </c>
      <c r="BY212">
        <f>IF($C212="","",IFERROR(VLOOKUP($C212,Jun!$B:$Z,19,FALSE),0))</f>
        <v>0</v>
      </c>
      <c r="BZ212" s="11">
        <f t="shared" si="137"/>
        <v>0</v>
      </c>
      <c r="CA212">
        <f>IF($C212="","",IFERROR(VLOOKUP($C212,Jun!$B:$Z,20,FALSE),0))</f>
        <v>0</v>
      </c>
      <c r="CB212" s="10">
        <f t="shared" si="138"/>
        <v>0</v>
      </c>
    </row>
    <row r="213" spans="1:80" x14ac:dyDescent="0.3">
      <c r="A213">
        <v>209</v>
      </c>
      <c r="B213" t="str">
        <f>IF(Namelist!A210="","",UPPER(Namelist!A210))</f>
        <v>MUHAMMAD AMIR</v>
      </c>
      <c r="C213" t="str">
        <f>IF(Namelist!B210="","",UPPER(Namelist!B210))</f>
        <v>NUSSTU\E0958431</v>
      </c>
      <c r="D213" s="6">
        <f t="shared" si="105"/>
        <v>3</v>
      </c>
      <c r="E213">
        <f t="shared" si="106"/>
        <v>0</v>
      </c>
      <c r="F213" s="11">
        <f t="shared" si="107"/>
        <v>3</v>
      </c>
      <c r="G213">
        <f t="shared" si="108"/>
        <v>0</v>
      </c>
      <c r="H213" s="11">
        <f t="shared" si="109"/>
        <v>3</v>
      </c>
      <c r="I213">
        <f t="shared" si="110"/>
        <v>1</v>
      </c>
      <c r="J213" s="10">
        <f t="shared" si="111"/>
        <v>4</v>
      </c>
      <c r="K213" s="6">
        <f>IF($C213="","",IFERROR(VLOOKUP($C213,Aug!$B:$Z,16,FALSE),0))</f>
        <v>0</v>
      </c>
      <c r="L213">
        <f>IF($C213="","",IFERROR(VLOOKUP($C213,Aug!$B:$Z,17,FALSE),0))</f>
        <v>0</v>
      </c>
      <c r="M213" s="11">
        <f t="shared" si="112"/>
        <v>0</v>
      </c>
      <c r="N213">
        <f>IF($C213="","",IFERROR(VLOOKUP($C213,Aug!$B:$Z,19,FALSE),0))</f>
        <v>0</v>
      </c>
      <c r="O213" s="11">
        <f t="shared" si="113"/>
        <v>0</v>
      </c>
      <c r="P213">
        <f>IF($C213="","",IFERROR(VLOOKUP($C213,Aug!$B:$Z,20,FALSE),0))</f>
        <v>0</v>
      </c>
      <c r="Q213" s="10">
        <f t="shared" si="114"/>
        <v>0</v>
      </c>
      <c r="R213" s="6">
        <f>IF($C213="","",IFERROR(VLOOKUP($C213,Sep!$B:$Z,16,FALSE),0))</f>
        <v>3</v>
      </c>
      <c r="S213">
        <f>IF($C213="","",IFERROR(VLOOKUP($C213,Sep!$B:$Z,17,FALSE),0))</f>
        <v>0</v>
      </c>
      <c r="T213" s="11">
        <f t="shared" si="115"/>
        <v>3</v>
      </c>
      <c r="U213">
        <f>IF($C213="","",IFERROR(VLOOKUP($C213,Sep!$B:$Z,19,FALSE),0))</f>
        <v>0</v>
      </c>
      <c r="V213" s="11">
        <f t="shared" si="116"/>
        <v>3</v>
      </c>
      <c r="W213">
        <f>IF($C213="","",IFERROR(VLOOKUP($C213,Sep!$B:$Z,20,FALSE),0))</f>
        <v>1</v>
      </c>
      <c r="X213" s="10">
        <f t="shared" si="117"/>
        <v>4</v>
      </c>
      <c r="Y213" s="6">
        <f>IF($C213="","",IFERROR(VLOOKUP($C213,'Oct &amp; Nov'!$B:$Z,16,FALSE),0))</f>
        <v>0</v>
      </c>
      <c r="Z213">
        <f>IF($C213="","",IFERROR(VLOOKUP($C213,'Oct &amp; Nov'!$B:$Z,17,FALSE),0))</f>
        <v>0</v>
      </c>
      <c r="AA213" s="11">
        <f t="shared" si="118"/>
        <v>0</v>
      </c>
      <c r="AB213">
        <f>IF($C213="","",IFERROR(VLOOKUP($C213,'Oct &amp; Nov'!$B:$Z,19,FALSE),0))</f>
        <v>0</v>
      </c>
      <c r="AC213" s="11">
        <f t="shared" si="119"/>
        <v>0</v>
      </c>
      <c r="AD213">
        <f>IF($C213="","",IFERROR(VLOOKUP($C213,'Oct &amp; Nov'!$B:$Z,20,FALSE),0))</f>
        <v>0</v>
      </c>
      <c r="AE213" s="10">
        <f t="shared" si="120"/>
        <v>0</v>
      </c>
      <c r="AJ213" s="11"/>
      <c r="AM213" s="6">
        <f>IF($C213="","",IFERROR(VLOOKUP($C213,Dec!$B:$Z,16,FALSE),0))</f>
        <v>0</v>
      </c>
      <c r="AN213">
        <f>IF($C213="","",IFERROR(VLOOKUP($C213,Dec!$B:$Z,17,FALSE),0))</f>
        <v>0</v>
      </c>
      <c r="AO213" s="11">
        <f t="shared" si="121"/>
        <v>0</v>
      </c>
      <c r="AP213">
        <f>IF($C213="","",IFERROR(VLOOKUP($C213,Dec!$B:$Z,19,FALSE),0))</f>
        <v>0</v>
      </c>
      <c r="AQ213" s="11">
        <f t="shared" si="122"/>
        <v>0</v>
      </c>
      <c r="AR213">
        <f>IF($C213="","",IFERROR(VLOOKUP($C213,Dec!$B:$Z,20,FALSE),0))</f>
        <v>0</v>
      </c>
      <c r="AS213" s="10">
        <f t="shared" si="123"/>
        <v>0</v>
      </c>
      <c r="AT213" s="6">
        <f>IF($C213="","",IFERROR(VLOOKUP($C213,Jan!$B:$Z,16,FALSE),0))</f>
        <v>0</v>
      </c>
      <c r="AU213">
        <f>IF($C213="","",IFERROR(VLOOKUP($C213,Jan!$B:$Z,17,FALSE),0))</f>
        <v>0</v>
      </c>
      <c r="AV213" s="11">
        <f t="shared" si="124"/>
        <v>0</v>
      </c>
      <c r="AW213">
        <f>IF($C213="","",IFERROR(VLOOKUP($C213,Jan!$B:$Z,19,FALSE),0))</f>
        <v>0</v>
      </c>
      <c r="AX213" s="11">
        <f t="shared" si="125"/>
        <v>0</v>
      </c>
      <c r="AY213">
        <f>IF($C213="","",IFERROR(VLOOKUP($C213,Jan!$B:$Z,20,FALSE),0))</f>
        <v>0</v>
      </c>
      <c r="AZ213" s="10">
        <f t="shared" si="126"/>
        <v>0</v>
      </c>
      <c r="BA213" s="6">
        <f>IF($C213="","",IFERROR(VLOOKUP($C213,Feb!$B:$Z,16,FALSE),0))</f>
        <v>0</v>
      </c>
      <c r="BB213">
        <f>IF($C213="","",IFERROR(VLOOKUP($C213,Feb!$B:$Z,17,FALSE),0))</f>
        <v>0</v>
      </c>
      <c r="BC213" s="11">
        <f t="shared" si="127"/>
        <v>0</v>
      </c>
      <c r="BD213">
        <f>IF($C213="","",IFERROR(VLOOKUP($C213,Feb!$B:$Z,19,FALSE),0))</f>
        <v>0</v>
      </c>
      <c r="BE213" s="11">
        <f t="shared" si="128"/>
        <v>0</v>
      </c>
      <c r="BF213">
        <f>IF($C213="","",IFERROR(VLOOKUP($C213,Feb!$B:$Z,20,FALSE),0))</f>
        <v>0</v>
      </c>
      <c r="BG213" s="10">
        <f t="shared" si="129"/>
        <v>0</v>
      </c>
      <c r="BH213" s="6">
        <f>IF($C213="","",IFERROR(VLOOKUP($C213,Mar!$B:$Z,16,FALSE),0))</f>
        <v>0</v>
      </c>
      <c r="BI213">
        <f>IF($C213="","",IFERROR(VLOOKUP($C213,Mar!$B:$Z,17,FALSE),0))</f>
        <v>0</v>
      </c>
      <c r="BJ213" s="11">
        <f t="shared" si="130"/>
        <v>0</v>
      </c>
      <c r="BK213">
        <f>IF($C213="","",IFERROR(VLOOKUP($C213,Mar!$B:$Z,19,FALSE),0))</f>
        <v>0</v>
      </c>
      <c r="BL213" s="11">
        <f t="shared" si="131"/>
        <v>0</v>
      </c>
      <c r="BM213">
        <f>IF($C213="","",IFERROR(VLOOKUP($C213,Mar!$B:$Z,20,FALSE),0))</f>
        <v>0</v>
      </c>
      <c r="BN213" s="10">
        <f t="shared" si="132"/>
        <v>0</v>
      </c>
      <c r="BO213" s="6">
        <f>IF($C213="","",IFERROR(VLOOKUP($C213,'Apr &amp; May'!$B:$Z,16,FALSE),0))</f>
        <v>0</v>
      </c>
      <c r="BP213">
        <f>IF($C213="","",IFERROR(VLOOKUP($C213,'Apr &amp; May'!$B:$Z,17,FALSE),0))</f>
        <v>0</v>
      </c>
      <c r="BQ213" s="11">
        <f t="shared" si="133"/>
        <v>0</v>
      </c>
      <c r="BR213">
        <f>IF($C213="","",IFERROR(VLOOKUP($C213,'Apr &amp; May'!$B:$Z,19,FALSE),0))</f>
        <v>0</v>
      </c>
      <c r="BS213" s="11">
        <f t="shared" si="134"/>
        <v>0</v>
      </c>
      <c r="BT213">
        <f>IF($C213="","",IFERROR(VLOOKUP($C213,'Apr &amp; May'!$B:$Z,20,FALSE),0))</f>
        <v>0</v>
      </c>
      <c r="BU213" s="10">
        <f t="shared" si="135"/>
        <v>0</v>
      </c>
      <c r="BV213" s="6">
        <f>IF($C213="","",IFERROR(VLOOKUP($C213,Jun!$B:$Z,16,FALSE),0))</f>
        <v>0</v>
      </c>
      <c r="BW213">
        <f>IF($C213="","",IFERROR(VLOOKUP($C213,Jun!$B:$Z,17,FALSE),0))</f>
        <v>0</v>
      </c>
      <c r="BX213" s="11">
        <f t="shared" si="136"/>
        <v>0</v>
      </c>
      <c r="BY213">
        <f>IF($C213="","",IFERROR(VLOOKUP($C213,Jun!$B:$Z,19,FALSE),0))</f>
        <v>0</v>
      </c>
      <c r="BZ213" s="11">
        <f t="shared" si="137"/>
        <v>0</v>
      </c>
      <c r="CA213">
        <f>IF($C213="","",IFERROR(VLOOKUP($C213,Jun!$B:$Z,20,FALSE),0))</f>
        <v>0</v>
      </c>
      <c r="CB213" s="10">
        <f t="shared" si="138"/>
        <v>0</v>
      </c>
    </row>
    <row r="214" spans="1:80" x14ac:dyDescent="0.3">
      <c r="A214">
        <v>210</v>
      </c>
      <c r="B214" t="str">
        <f>IF(Namelist!A211="","",UPPER(Namelist!A211))</f>
        <v>MUHAMMAD AMMAR RIFDI ZULKIFLI</v>
      </c>
      <c r="C214" t="str">
        <f>IF(Namelist!B211="","",UPPER(Namelist!B211))</f>
        <v>NUSSTU\E1032500</v>
      </c>
      <c r="D214" s="6">
        <f t="shared" si="105"/>
        <v>1</v>
      </c>
      <c r="E214">
        <f t="shared" si="106"/>
        <v>0</v>
      </c>
      <c r="F214" s="11">
        <f t="shared" si="107"/>
        <v>1</v>
      </c>
      <c r="G214">
        <f t="shared" si="108"/>
        <v>0</v>
      </c>
      <c r="H214" s="11">
        <f t="shared" si="109"/>
        <v>1</v>
      </c>
      <c r="I214">
        <f t="shared" si="110"/>
        <v>0</v>
      </c>
      <c r="J214" s="10">
        <f t="shared" si="111"/>
        <v>1</v>
      </c>
      <c r="K214" s="6">
        <f>IF($C214="","",IFERROR(VLOOKUP($C214,Aug!$B:$Z,16,FALSE),0))</f>
        <v>0</v>
      </c>
      <c r="L214">
        <f>IF($C214="","",IFERROR(VLOOKUP($C214,Aug!$B:$Z,17,FALSE),0))</f>
        <v>0</v>
      </c>
      <c r="M214" s="11">
        <f t="shared" si="112"/>
        <v>0</v>
      </c>
      <c r="N214">
        <f>IF($C214="","",IFERROR(VLOOKUP($C214,Aug!$B:$Z,19,FALSE),0))</f>
        <v>0</v>
      </c>
      <c r="O214" s="11">
        <f t="shared" si="113"/>
        <v>0</v>
      </c>
      <c r="P214">
        <f>IF($C214="","",IFERROR(VLOOKUP($C214,Aug!$B:$Z,20,FALSE),0))</f>
        <v>0</v>
      </c>
      <c r="Q214" s="10">
        <f t="shared" si="114"/>
        <v>0</v>
      </c>
      <c r="R214" s="6">
        <f>IF($C214="","",IFERROR(VLOOKUP($C214,Sep!$B:$Z,16,FALSE),0))</f>
        <v>0</v>
      </c>
      <c r="S214">
        <f>IF($C214="","",IFERROR(VLOOKUP($C214,Sep!$B:$Z,17,FALSE),0))</f>
        <v>0</v>
      </c>
      <c r="T214" s="11">
        <f t="shared" si="115"/>
        <v>0</v>
      </c>
      <c r="U214">
        <f>IF($C214="","",IFERROR(VLOOKUP($C214,Sep!$B:$Z,19,FALSE),0))</f>
        <v>0</v>
      </c>
      <c r="V214" s="11">
        <f t="shared" si="116"/>
        <v>0</v>
      </c>
      <c r="W214">
        <f>IF($C214="","",IFERROR(VLOOKUP($C214,Sep!$B:$Z,20,FALSE),0))</f>
        <v>0</v>
      </c>
      <c r="X214" s="10">
        <f t="shared" si="117"/>
        <v>0</v>
      </c>
      <c r="Y214" s="6">
        <f>IF($C214="","",IFERROR(VLOOKUP($C214,'Oct &amp; Nov'!$B:$Z,16,FALSE),0))</f>
        <v>1</v>
      </c>
      <c r="Z214">
        <f>IF($C214="","",IFERROR(VLOOKUP($C214,'Oct &amp; Nov'!$B:$Z,17,FALSE),0))</f>
        <v>0</v>
      </c>
      <c r="AA214" s="11">
        <f t="shared" si="118"/>
        <v>1</v>
      </c>
      <c r="AB214">
        <f>IF($C214="","",IFERROR(VLOOKUP($C214,'Oct &amp; Nov'!$B:$Z,19,FALSE),0))</f>
        <v>0</v>
      </c>
      <c r="AC214" s="11">
        <f t="shared" si="119"/>
        <v>1</v>
      </c>
      <c r="AD214">
        <f>IF($C214="","",IFERROR(VLOOKUP($C214,'Oct &amp; Nov'!$B:$Z,20,FALSE),0))</f>
        <v>0</v>
      </c>
      <c r="AE214" s="10">
        <f t="shared" si="120"/>
        <v>1</v>
      </c>
      <c r="AJ214" s="11"/>
      <c r="AM214" s="6">
        <f>IF($C214="","",IFERROR(VLOOKUP($C214,Dec!$B:$Z,16,FALSE),0))</f>
        <v>0</v>
      </c>
      <c r="AN214">
        <f>IF($C214="","",IFERROR(VLOOKUP($C214,Dec!$B:$Z,17,FALSE),0))</f>
        <v>0</v>
      </c>
      <c r="AO214" s="11">
        <f t="shared" si="121"/>
        <v>0</v>
      </c>
      <c r="AP214">
        <f>IF($C214="","",IFERROR(VLOOKUP($C214,Dec!$B:$Z,19,FALSE),0))</f>
        <v>0</v>
      </c>
      <c r="AQ214" s="11">
        <f t="shared" si="122"/>
        <v>0</v>
      </c>
      <c r="AR214">
        <f>IF($C214="","",IFERROR(VLOOKUP($C214,Dec!$B:$Z,20,FALSE),0))</f>
        <v>0</v>
      </c>
      <c r="AS214" s="10">
        <f t="shared" si="123"/>
        <v>0</v>
      </c>
      <c r="AT214" s="6">
        <f>IF($C214="","",IFERROR(VLOOKUP($C214,Jan!$B:$Z,16,FALSE),0))</f>
        <v>0</v>
      </c>
      <c r="AU214">
        <f>IF($C214="","",IFERROR(VLOOKUP($C214,Jan!$B:$Z,17,FALSE),0))</f>
        <v>0</v>
      </c>
      <c r="AV214" s="11">
        <f t="shared" si="124"/>
        <v>0</v>
      </c>
      <c r="AW214">
        <f>IF($C214="","",IFERROR(VLOOKUP($C214,Jan!$B:$Z,19,FALSE),0))</f>
        <v>0</v>
      </c>
      <c r="AX214" s="11">
        <f t="shared" si="125"/>
        <v>0</v>
      </c>
      <c r="AY214">
        <f>IF($C214="","",IFERROR(VLOOKUP($C214,Jan!$B:$Z,20,FALSE),0))</f>
        <v>0</v>
      </c>
      <c r="AZ214" s="10">
        <f t="shared" si="126"/>
        <v>0</v>
      </c>
      <c r="BA214" s="6">
        <f>IF($C214="","",IFERROR(VLOOKUP($C214,Feb!$B:$Z,16,FALSE),0))</f>
        <v>0</v>
      </c>
      <c r="BB214">
        <f>IF($C214="","",IFERROR(VLOOKUP($C214,Feb!$B:$Z,17,FALSE),0))</f>
        <v>0</v>
      </c>
      <c r="BC214" s="11">
        <f t="shared" si="127"/>
        <v>0</v>
      </c>
      <c r="BD214">
        <f>IF($C214="","",IFERROR(VLOOKUP($C214,Feb!$B:$Z,19,FALSE),0))</f>
        <v>0</v>
      </c>
      <c r="BE214" s="11">
        <f t="shared" si="128"/>
        <v>0</v>
      </c>
      <c r="BF214">
        <f>IF($C214="","",IFERROR(VLOOKUP($C214,Feb!$B:$Z,20,FALSE),0))</f>
        <v>0</v>
      </c>
      <c r="BG214" s="10">
        <f t="shared" si="129"/>
        <v>0</v>
      </c>
      <c r="BH214" s="6">
        <f>IF($C214="","",IFERROR(VLOOKUP($C214,Mar!$B:$Z,16,FALSE),0))</f>
        <v>0</v>
      </c>
      <c r="BI214">
        <f>IF($C214="","",IFERROR(VLOOKUP($C214,Mar!$B:$Z,17,FALSE),0))</f>
        <v>0</v>
      </c>
      <c r="BJ214" s="11">
        <f t="shared" si="130"/>
        <v>0</v>
      </c>
      <c r="BK214">
        <f>IF($C214="","",IFERROR(VLOOKUP($C214,Mar!$B:$Z,19,FALSE),0))</f>
        <v>0</v>
      </c>
      <c r="BL214" s="11">
        <f t="shared" si="131"/>
        <v>0</v>
      </c>
      <c r="BM214">
        <f>IF($C214="","",IFERROR(VLOOKUP($C214,Mar!$B:$Z,20,FALSE),0))</f>
        <v>0</v>
      </c>
      <c r="BN214" s="10">
        <f t="shared" si="132"/>
        <v>0</v>
      </c>
      <c r="BO214" s="6">
        <f>IF($C214="","",IFERROR(VLOOKUP($C214,'Apr &amp; May'!$B:$Z,16,FALSE),0))</f>
        <v>0</v>
      </c>
      <c r="BP214">
        <f>IF($C214="","",IFERROR(VLOOKUP($C214,'Apr &amp; May'!$B:$Z,17,FALSE),0))</f>
        <v>0</v>
      </c>
      <c r="BQ214" s="11">
        <f t="shared" si="133"/>
        <v>0</v>
      </c>
      <c r="BR214">
        <f>IF($C214="","",IFERROR(VLOOKUP($C214,'Apr &amp; May'!$B:$Z,19,FALSE),0))</f>
        <v>0</v>
      </c>
      <c r="BS214" s="11">
        <f t="shared" si="134"/>
        <v>0</v>
      </c>
      <c r="BT214">
        <f>IF($C214="","",IFERROR(VLOOKUP($C214,'Apr &amp; May'!$B:$Z,20,FALSE),0))</f>
        <v>0</v>
      </c>
      <c r="BU214" s="10">
        <f t="shared" si="135"/>
        <v>0</v>
      </c>
      <c r="BV214" s="6">
        <f>IF($C214="","",IFERROR(VLOOKUP($C214,Jun!$B:$Z,16,FALSE),0))</f>
        <v>0</v>
      </c>
      <c r="BW214">
        <f>IF($C214="","",IFERROR(VLOOKUP($C214,Jun!$B:$Z,17,FALSE),0))</f>
        <v>0</v>
      </c>
      <c r="BX214" s="11">
        <f t="shared" si="136"/>
        <v>0</v>
      </c>
      <c r="BY214">
        <f>IF($C214="","",IFERROR(VLOOKUP($C214,Jun!$B:$Z,19,FALSE),0))</f>
        <v>0</v>
      </c>
      <c r="BZ214" s="11">
        <f t="shared" si="137"/>
        <v>0</v>
      </c>
      <c r="CA214">
        <f>IF($C214="","",IFERROR(VLOOKUP($C214,Jun!$B:$Z,20,FALSE),0))</f>
        <v>0</v>
      </c>
      <c r="CB214" s="10">
        <f t="shared" si="138"/>
        <v>0</v>
      </c>
    </row>
    <row r="215" spans="1:80" x14ac:dyDescent="0.3">
      <c r="A215">
        <v>211</v>
      </c>
      <c r="B215" t="str">
        <f>IF(Namelist!A212="","",UPPER(Namelist!A212))</f>
        <v>MUHAMMAD HARITH BIN NASARUDIN</v>
      </c>
      <c r="C215" t="str">
        <f>IF(Namelist!B212="","",UPPER(Namelist!B212))</f>
        <v>NUSSTU\E0958914</v>
      </c>
      <c r="D215" s="6">
        <f t="shared" si="105"/>
        <v>0</v>
      </c>
      <c r="E215">
        <f t="shared" si="106"/>
        <v>0</v>
      </c>
      <c r="F215" s="11">
        <f t="shared" si="107"/>
        <v>0</v>
      </c>
      <c r="G215">
        <f t="shared" si="108"/>
        <v>0</v>
      </c>
      <c r="H215" s="11">
        <f t="shared" si="109"/>
        <v>0</v>
      </c>
      <c r="I215">
        <f t="shared" si="110"/>
        <v>2</v>
      </c>
      <c r="J215" s="10">
        <f t="shared" si="111"/>
        <v>2</v>
      </c>
      <c r="K215" s="6">
        <f>IF($C215="","",IFERROR(VLOOKUP($C215,Aug!$B:$Z,16,FALSE),0))</f>
        <v>0</v>
      </c>
      <c r="L215">
        <f>IF($C215="","",IFERROR(VLOOKUP($C215,Aug!$B:$Z,17,FALSE),0))</f>
        <v>0</v>
      </c>
      <c r="M215" s="11">
        <f t="shared" si="112"/>
        <v>0</v>
      </c>
      <c r="N215">
        <f>IF($C215="","",IFERROR(VLOOKUP($C215,Aug!$B:$Z,19,FALSE),0))</f>
        <v>0</v>
      </c>
      <c r="O215" s="11">
        <f t="shared" si="113"/>
        <v>0</v>
      </c>
      <c r="P215">
        <f>IF($C215="","",IFERROR(VLOOKUP($C215,Aug!$B:$Z,20,FALSE),0))</f>
        <v>0</v>
      </c>
      <c r="Q215" s="10">
        <f t="shared" si="114"/>
        <v>0</v>
      </c>
      <c r="R215" s="6">
        <f>IF($C215="","",IFERROR(VLOOKUP($C215,Sep!$B:$Z,16,FALSE),0))</f>
        <v>0</v>
      </c>
      <c r="S215">
        <f>IF($C215="","",IFERROR(VLOOKUP($C215,Sep!$B:$Z,17,FALSE),0))</f>
        <v>0</v>
      </c>
      <c r="T215" s="11">
        <f t="shared" si="115"/>
        <v>0</v>
      </c>
      <c r="U215">
        <f>IF($C215="","",IFERROR(VLOOKUP($C215,Sep!$B:$Z,19,FALSE),0))</f>
        <v>0</v>
      </c>
      <c r="V215" s="11">
        <f t="shared" si="116"/>
        <v>0</v>
      </c>
      <c r="W215">
        <f>IF($C215="","",IFERROR(VLOOKUP($C215,Sep!$B:$Z,20,FALSE),0))</f>
        <v>2</v>
      </c>
      <c r="X215" s="10">
        <f t="shared" si="117"/>
        <v>2</v>
      </c>
      <c r="Y215" s="6">
        <f>IF($C215="","",IFERROR(VLOOKUP($C215,'Oct &amp; Nov'!$B:$Z,16,FALSE),0))</f>
        <v>0</v>
      </c>
      <c r="Z215">
        <f>IF($C215="","",IFERROR(VLOOKUP($C215,'Oct &amp; Nov'!$B:$Z,17,FALSE),0))</f>
        <v>0</v>
      </c>
      <c r="AA215" s="11">
        <f t="shared" si="118"/>
        <v>0</v>
      </c>
      <c r="AB215">
        <f>IF($C215="","",IFERROR(VLOOKUP($C215,'Oct &amp; Nov'!$B:$Z,19,FALSE),0))</f>
        <v>0</v>
      </c>
      <c r="AC215" s="11">
        <f t="shared" si="119"/>
        <v>0</v>
      </c>
      <c r="AD215">
        <f>IF($C215="","",IFERROR(VLOOKUP($C215,'Oct &amp; Nov'!$B:$Z,20,FALSE),0))</f>
        <v>0</v>
      </c>
      <c r="AE215" s="10">
        <f t="shared" si="120"/>
        <v>0</v>
      </c>
      <c r="AJ215" s="11"/>
      <c r="AM215" s="6">
        <f>IF($C215="","",IFERROR(VLOOKUP($C215,Dec!$B:$Z,16,FALSE),0))</f>
        <v>0</v>
      </c>
      <c r="AN215">
        <f>IF($C215="","",IFERROR(VLOOKUP($C215,Dec!$B:$Z,17,FALSE),0))</f>
        <v>0</v>
      </c>
      <c r="AO215" s="11">
        <f t="shared" si="121"/>
        <v>0</v>
      </c>
      <c r="AP215">
        <f>IF($C215="","",IFERROR(VLOOKUP($C215,Dec!$B:$Z,19,FALSE),0))</f>
        <v>0</v>
      </c>
      <c r="AQ215" s="11">
        <f t="shared" si="122"/>
        <v>0</v>
      </c>
      <c r="AR215">
        <f>IF($C215="","",IFERROR(VLOOKUP($C215,Dec!$B:$Z,20,FALSE),0))</f>
        <v>0</v>
      </c>
      <c r="AS215" s="10">
        <f t="shared" si="123"/>
        <v>0</v>
      </c>
      <c r="AT215" s="6">
        <f>IF($C215="","",IFERROR(VLOOKUP($C215,Jan!$B:$Z,16,FALSE),0))</f>
        <v>0</v>
      </c>
      <c r="AU215">
        <f>IF($C215="","",IFERROR(VLOOKUP($C215,Jan!$B:$Z,17,FALSE),0))</f>
        <v>0</v>
      </c>
      <c r="AV215" s="11">
        <f t="shared" si="124"/>
        <v>0</v>
      </c>
      <c r="AW215">
        <f>IF($C215="","",IFERROR(VLOOKUP($C215,Jan!$B:$Z,19,FALSE),0))</f>
        <v>0</v>
      </c>
      <c r="AX215" s="11">
        <f t="shared" si="125"/>
        <v>0</v>
      </c>
      <c r="AY215">
        <f>IF($C215="","",IFERROR(VLOOKUP($C215,Jan!$B:$Z,20,FALSE),0))</f>
        <v>0</v>
      </c>
      <c r="AZ215" s="10">
        <f t="shared" si="126"/>
        <v>0</v>
      </c>
      <c r="BA215" s="6">
        <f>IF($C215="","",IFERROR(VLOOKUP($C215,Feb!$B:$Z,16,FALSE),0))</f>
        <v>0</v>
      </c>
      <c r="BB215">
        <f>IF($C215="","",IFERROR(VLOOKUP($C215,Feb!$B:$Z,17,FALSE),0))</f>
        <v>0</v>
      </c>
      <c r="BC215" s="11">
        <f t="shared" si="127"/>
        <v>0</v>
      </c>
      <c r="BD215">
        <f>IF($C215="","",IFERROR(VLOOKUP($C215,Feb!$B:$Z,19,FALSE),0))</f>
        <v>0</v>
      </c>
      <c r="BE215" s="11">
        <f t="shared" si="128"/>
        <v>0</v>
      </c>
      <c r="BF215">
        <f>IF($C215="","",IFERROR(VLOOKUP($C215,Feb!$B:$Z,20,FALSE),0))</f>
        <v>0</v>
      </c>
      <c r="BG215" s="10">
        <f t="shared" si="129"/>
        <v>0</v>
      </c>
      <c r="BH215" s="6">
        <f>IF($C215="","",IFERROR(VLOOKUP($C215,Mar!$B:$Z,16,FALSE),0))</f>
        <v>0</v>
      </c>
      <c r="BI215">
        <f>IF($C215="","",IFERROR(VLOOKUP($C215,Mar!$B:$Z,17,FALSE),0))</f>
        <v>0</v>
      </c>
      <c r="BJ215" s="11">
        <f t="shared" si="130"/>
        <v>0</v>
      </c>
      <c r="BK215">
        <f>IF($C215="","",IFERROR(VLOOKUP($C215,Mar!$B:$Z,19,FALSE),0))</f>
        <v>0</v>
      </c>
      <c r="BL215" s="11">
        <f t="shared" si="131"/>
        <v>0</v>
      </c>
      <c r="BM215">
        <f>IF($C215="","",IFERROR(VLOOKUP($C215,Mar!$B:$Z,20,FALSE),0))</f>
        <v>0</v>
      </c>
      <c r="BN215" s="10">
        <f t="shared" si="132"/>
        <v>0</v>
      </c>
      <c r="BO215" s="6">
        <f>IF($C215="","",IFERROR(VLOOKUP($C215,'Apr &amp; May'!$B:$Z,16,FALSE),0))</f>
        <v>0</v>
      </c>
      <c r="BP215">
        <f>IF($C215="","",IFERROR(VLOOKUP($C215,'Apr &amp; May'!$B:$Z,17,FALSE),0))</f>
        <v>0</v>
      </c>
      <c r="BQ215" s="11">
        <f t="shared" si="133"/>
        <v>0</v>
      </c>
      <c r="BR215">
        <f>IF($C215="","",IFERROR(VLOOKUP($C215,'Apr &amp; May'!$B:$Z,19,FALSE),0))</f>
        <v>0</v>
      </c>
      <c r="BS215" s="11">
        <f t="shared" si="134"/>
        <v>0</v>
      </c>
      <c r="BT215">
        <f>IF($C215="","",IFERROR(VLOOKUP($C215,'Apr &amp; May'!$B:$Z,20,FALSE),0))</f>
        <v>0</v>
      </c>
      <c r="BU215" s="10">
        <f t="shared" si="135"/>
        <v>0</v>
      </c>
      <c r="BV215" s="6">
        <f>IF($C215="","",IFERROR(VLOOKUP($C215,Jun!$B:$Z,16,FALSE),0))</f>
        <v>0</v>
      </c>
      <c r="BW215">
        <f>IF($C215="","",IFERROR(VLOOKUP($C215,Jun!$B:$Z,17,FALSE),0))</f>
        <v>0</v>
      </c>
      <c r="BX215" s="11">
        <f t="shared" si="136"/>
        <v>0</v>
      </c>
      <c r="BY215">
        <f>IF($C215="","",IFERROR(VLOOKUP($C215,Jun!$B:$Z,19,FALSE),0))</f>
        <v>0</v>
      </c>
      <c r="BZ215" s="11">
        <f t="shared" si="137"/>
        <v>0</v>
      </c>
      <c r="CA215">
        <f>IF($C215="","",IFERROR(VLOOKUP($C215,Jun!$B:$Z,20,FALSE),0))</f>
        <v>0</v>
      </c>
      <c r="CB215" s="10">
        <f t="shared" si="138"/>
        <v>0</v>
      </c>
    </row>
    <row r="216" spans="1:80" x14ac:dyDescent="0.3">
      <c r="A216">
        <v>212</v>
      </c>
      <c r="B216" t="str">
        <f>IF(Namelist!A213="","",UPPER(Namelist!A213))</f>
        <v>MUHAMMAD REYAAZ BIN ABDUL BASHEER</v>
      </c>
      <c r="C216" t="str">
        <f>IF(Namelist!B213="","",UPPER(Namelist!B213))</f>
        <v>NUSSTU\E0544058</v>
      </c>
      <c r="D216" s="6">
        <f t="shared" si="105"/>
        <v>1</v>
      </c>
      <c r="E216">
        <f t="shared" si="106"/>
        <v>0</v>
      </c>
      <c r="F216" s="11">
        <f t="shared" si="107"/>
        <v>1</v>
      </c>
      <c r="G216">
        <f t="shared" si="108"/>
        <v>1</v>
      </c>
      <c r="H216" s="11">
        <f t="shared" si="109"/>
        <v>2</v>
      </c>
      <c r="I216">
        <f t="shared" si="110"/>
        <v>1</v>
      </c>
      <c r="J216" s="10">
        <f t="shared" si="111"/>
        <v>3</v>
      </c>
      <c r="K216" s="6">
        <f>IF($C216="","",IFERROR(VLOOKUP($C216,Aug!$B:$Z,16,FALSE),0))</f>
        <v>0</v>
      </c>
      <c r="L216">
        <f>IF($C216="","",IFERROR(VLOOKUP($C216,Aug!$B:$Z,17,FALSE),0))</f>
        <v>0</v>
      </c>
      <c r="M216" s="11">
        <f t="shared" si="112"/>
        <v>0</v>
      </c>
      <c r="N216">
        <f>IF($C216="","",IFERROR(VLOOKUP($C216,Aug!$B:$Z,19,FALSE),0))</f>
        <v>0</v>
      </c>
      <c r="O216" s="11">
        <f t="shared" si="113"/>
        <v>0</v>
      </c>
      <c r="P216">
        <f>IF($C216="","",IFERROR(VLOOKUP($C216,Aug!$B:$Z,20,FALSE),0))</f>
        <v>0</v>
      </c>
      <c r="Q216" s="10">
        <f t="shared" si="114"/>
        <v>0</v>
      </c>
      <c r="R216" s="6">
        <f>IF($C216="","",IFERROR(VLOOKUP($C216,Sep!$B:$Z,16,FALSE),0))</f>
        <v>0</v>
      </c>
      <c r="S216">
        <f>IF($C216="","",IFERROR(VLOOKUP($C216,Sep!$B:$Z,17,FALSE),0))</f>
        <v>0</v>
      </c>
      <c r="T216" s="11">
        <f t="shared" si="115"/>
        <v>0</v>
      </c>
      <c r="U216">
        <f>IF($C216="","",IFERROR(VLOOKUP($C216,Sep!$B:$Z,19,FALSE),0))</f>
        <v>0</v>
      </c>
      <c r="V216" s="11">
        <f t="shared" si="116"/>
        <v>0</v>
      </c>
      <c r="W216">
        <f>IF($C216="","",IFERROR(VLOOKUP($C216,Sep!$B:$Z,20,FALSE),0))</f>
        <v>0</v>
      </c>
      <c r="X216" s="10">
        <f t="shared" si="117"/>
        <v>0</v>
      </c>
      <c r="Y216" s="6">
        <f>IF($C216="","",IFERROR(VLOOKUP($C216,'Oct &amp; Nov'!$B:$Z,16,FALSE),0))</f>
        <v>0</v>
      </c>
      <c r="Z216">
        <f>IF($C216="","",IFERROR(VLOOKUP($C216,'Oct &amp; Nov'!$B:$Z,17,FALSE),0))</f>
        <v>0</v>
      </c>
      <c r="AA216" s="11">
        <f t="shared" si="118"/>
        <v>0</v>
      </c>
      <c r="AB216">
        <f>IF($C216="","",IFERROR(VLOOKUP($C216,'Oct &amp; Nov'!$B:$Z,19,FALSE),0))</f>
        <v>0</v>
      </c>
      <c r="AC216" s="11">
        <f t="shared" si="119"/>
        <v>0</v>
      </c>
      <c r="AD216">
        <f>IF($C216="","",IFERROR(VLOOKUP($C216,'Oct &amp; Nov'!$B:$Z,20,FALSE),0))</f>
        <v>0</v>
      </c>
      <c r="AE216" s="10">
        <f t="shared" si="120"/>
        <v>0</v>
      </c>
      <c r="AJ216" s="11"/>
      <c r="AM216" s="6">
        <f>IF($C216="","",IFERROR(VLOOKUP($C216,Dec!$B:$Z,16,FALSE),0))</f>
        <v>0</v>
      </c>
      <c r="AN216">
        <f>IF($C216="","",IFERROR(VLOOKUP($C216,Dec!$B:$Z,17,FALSE),0))</f>
        <v>0</v>
      </c>
      <c r="AO216" s="11">
        <f t="shared" si="121"/>
        <v>0</v>
      </c>
      <c r="AP216">
        <f>IF($C216="","",IFERROR(VLOOKUP($C216,Dec!$B:$Z,19,FALSE),0))</f>
        <v>0</v>
      </c>
      <c r="AQ216" s="11">
        <f t="shared" si="122"/>
        <v>0</v>
      </c>
      <c r="AR216">
        <f>IF($C216="","",IFERROR(VLOOKUP($C216,Dec!$B:$Z,20,FALSE),0))</f>
        <v>0</v>
      </c>
      <c r="AS216" s="10">
        <f t="shared" si="123"/>
        <v>0</v>
      </c>
      <c r="AT216" s="6">
        <f>IF($C216="","",IFERROR(VLOOKUP($C216,Jan!$B:$Z,16,FALSE),0))</f>
        <v>0</v>
      </c>
      <c r="AU216">
        <f>IF($C216="","",IFERROR(VLOOKUP($C216,Jan!$B:$Z,17,FALSE),0))</f>
        <v>0</v>
      </c>
      <c r="AV216" s="11">
        <f t="shared" si="124"/>
        <v>0</v>
      </c>
      <c r="AW216">
        <f>IF($C216="","",IFERROR(VLOOKUP($C216,Jan!$B:$Z,19,FALSE),0))</f>
        <v>0</v>
      </c>
      <c r="AX216" s="11">
        <f t="shared" si="125"/>
        <v>0</v>
      </c>
      <c r="AY216">
        <f>IF($C216="","",IFERROR(VLOOKUP($C216,Jan!$B:$Z,20,FALSE),0))</f>
        <v>0</v>
      </c>
      <c r="AZ216" s="10">
        <f t="shared" si="126"/>
        <v>0</v>
      </c>
      <c r="BA216" s="6">
        <f>IF($C216="","",IFERROR(VLOOKUP($C216,Feb!$B:$Z,16,FALSE),0))</f>
        <v>0</v>
      </c>
      <c r="BB216">
        <f>IF($C216="","",IFERROR(VLOOKUP($C216,Feb!$B:$Z,17,FALSE),0))</f>
        <v>0</v>
      </c>
      <c r="BC216" s="11">
        <f t="shared" si="127"/>
        <v>0</v>
      </c>
      <c r="BD216">
        <f>IF($C216="","",IFERROR(VLOOKUP($C216,Feb!$B:$Z,19,FALSE),0))</f>
        <v>0</v>
      </c>
      <c r="BE216" s="11">
        <f t="shared" si="128"/>
        <v>0</v>
      </c>
      <c r="BF216">
        <f>IF($C216="","",IFERROR(VLOOKUP($C216,Feb!$B:$Z,20,FALSE),0))</f>
        <v>0</v>
      </c>
      <c r="BG216" s="10">
        <f t="shared" si="129"/>
        <v>0</v>
      </c>
      <c r="BH216" s="6">
        <f>IF($C216="","",IFERROR(VLOOKUP($C216,Mar!$B:$Z,16,FALSE),0))</f>
        <v>0</v>
      </c>
      <c r="BI216">
        <f>IF($C216="","",IFERROR(VLOOKUP($C216,Mar!$B:$Z,17,FALSE),0))</f>
        <v>0</v>
      </c>
      <c r="BJ216" s="11">
        <f t="shared" si="130"/>
        <v>0</v>
      </c>
      <c r="BK216">
        <f>IF($C216="","",IFERROR(VLOOKUP($C216,Mar!$B:$Z,19,FALSE),0))</f>
        <v>0</v>
      </c>
      <c r="BL216" s="11">
        <f t="shared" si="131"/>
        <v>0</v>
      </c>
      <c r="BM216">
        <f>IF($C216="","",IFERROR(VLOOKUP($C216,Mar!$B:$Z,20,FALSE),0))</f>
        <v>0</v>
      </c>
      <c r="BN216" s="10">
        <f t="shared" si="132"/>
        <v>0</v>
      </c>
      <c r="BO216" s="6">
        <f>IF($C216="","",IFERROR(VLOOKUP($C216,'Apr &amp; May'!$B:$Z,16,FALSE),0))</f>
        <v>1</v>
      </c>
      <c r="BP216">
        <f>IF($C216="","",IFERROR(VLOOKUP($C216,'Apr &amp; May'!$B:$Z,17,FALSE),0))</f>
        <v>0</v>
      </c>
      <c r="BQ216" s="11">
        <f t="shared" si="133"/>
        <v>1</v>
      </c>
      <c r="BR216">
        <f>IF($C216="","",IFERROR(VLOOKUP($C216,'Apr &amp; May'!$B:$Z,19,FALSE),0))</f>
        <v>1</v>
      </c>
      <c r="BS216" s="11">
        <f t="shared" si="134"/>
        <v>2</v>
      </c>
      <c r="BT216">
        <f>IF($C216="","",IFERROR(VLOOKUP($C216,'Apr &amp; May'!$B:$Z,20,FALSE),0))</f>
        <v>1</v>
      </c>
      <c r="BU216" s="10">
        <f t="shared" si="135"/>
        <v>3</v>
      </c>
      <c r="BV216" s="6">
        <f>IF($C216="","",IFERROR(VLOOKUP($C216,Jun!$B:$Z,16,FALSE),0))</f>
        <v>0</v>
      </c>
      <c r="BW216">
        <f>IF($C216="","",IFERROR(VLOOKUP($C216,Jun!$B:$Z,17,FALSE),0))</f>
        <v>0</v>
      </c>
      <c r="BX216" s="11">
        <f t="shared" si="136"/>
        <v>0</v>
      </c>
      <c r="BY216">
        <f>IF($C216="","",IFERROR(VLOOKUP($C216,Jun!$B:$Z,19,FALSE),0))</f>
        <v>0</v>
      </c>
      <c r="BZ216" s="11">
        <f t="shared" si="137"/>
        <v>0</v>
      </c>
      <c r="CA216">
        <f>IF($C216="","",IFERROR(VLOOKUP($C216,Jun!$B:$Z,20,FALSE),0))</f>
        <v>0</v>
      </c>
      <c r="CB216" s="10">
        <f t="shared" si="138"/>
        <v>0</v>
      </c>
    </row>
    <row r="217" spans="1:80" x14ac:dyDescent="0.3">
      <c r="A217">
        <v>213</v>
      </c>
      <c r="B217" t="str">
        <f>IF(Namelist!A214="","",UPPER(Namelist!A214))</f>
        <v>MUHAMMAD ZAFRANSHAH BIN MAHADHIR</v>
      </c>
      <c r="C217" t="str">
        <f>IF(Namelist!B214="","",UPPER(Namelist!B214))</f>
        <v>NUSSTU\E0726056</v>
      </c>
      <c r="D217" s="6">
        <f t="shared" si="105"/>
        <v>1</v>
      </c>
      <c r="E217">
        <f t="shared" si="106"/>
        <v>0</v>
      </c>
      <c r="F217" s="11">
        <f t="shared" si="107"/>
        <v>1</v>
      </c>
      <c r="G217">
        <f t="shared" si="108"/>
        <v>0</v>
      </c>
      <c r="H217" s="11">
        <f t="shared" si="109"/>
        <v>1</v>
      </c>
      <c r="I217">
        <f t="shared" si="110"/>
        <v>3</v>
      </c>
      <c r="J217" s="10">
        <f t="shared" si="111"/>
        <v>4</v>
      </c>
      <c r="K217" s="6">
        <f>IF($C217="","",IFERROR(VLOOKUP($C217,Aug!$B:$Z,16,FALSE),0))</f>
        <v>1</v>
      </c>
      <c r="L217">
        <f>IF($C217="","",IFERROR(VLOOKUP($C217,Aug!$B:$Z,17,FALSE),0))</f>
        <v>0</v>
      </c>
      <c r="M217" s="11">
        <f t="shared" si="112"/>
        <v>1</v>
      </c>
      <c r="N217">
        <f>IF($C217="","",IFERROR(VLOOKUP($C217,Aug!$B:$Z,19,FALSE),0))</f>
        <v>0</v>
      </c>
      <c r="O217" s="11">
        <f t="shared" si="113"/>
        <v>1</v>
      </c>
      <c r="P217">
        <f>IF($C217="","",IFERROR(VLOOKUP($C217,Aug!$B:$Z,20,FALSE),0))</f>
        <v>3</v>
      </c>
      <c r="Q217" s="10">
        <f t="shared" si="114"/>
        <v>4</v>
      </c>
      <c r="R217" s="6">
        <f>IF($C217="","",IFERROR(VLOOKUP($C217,Sep!$B:$Z,16,FALSE),0))</f>
        <v>0</v>
      </c>
      <c r="S217">
        <f>IF($C217="","",IFERROR(VLOOKUP($C217,Sep!$B:$Z,17,FALSE),0))</f>
        <v>0</v>
      </c>
      <c r="T217" s="11">
        <f t="shared" si="115"/>
        <v>0</v>
      </c>
      <c r="U217">
        <f>IF($C217="","",IFERROR(VLOOKUP($C217,Sep!$B:$Z,19,FALSE),0))</f>
        <v>0</v>
      </c>
      <c r="V217" s="11">
        <f t="shared" si="116"/>
        <v>0</v>
      </c>
      <c r="W217">
        <f>IF($C217="","",IFERROR(VLOOKUP($C217,Sep!$B:$Z,20,FALSE),0))</f>
        <v>0</v>
      </c>
      <c r="X217" s="10">
        <f t="shared" si="117"/>
        <v>0</v>
      </c>
      <c r="Y217" s="6">
        <f>IF($C217="","",IFERROR(VLOOKUP($C217,'Oct &amp; Nov'!$B:$Z,16,FALSE),0))</f>
        <v>0</v>
      </c>
      <c r="Z217">
        <f>IF($C217="","",IFERROR(VLOOKUP($C217,'Oct &amp; Nov'!$B:$Z,17,FALSE),0))</f>
        <v>0</v>
      </c>
      <c r="AA217" s="11">
        <f t="shared" si="118"/>
        <v>0</v>
      </c>
      <c r="AB217">
        <f>IF($C217="","",IFERROR(VLOOKUP($C217,'Oct &amp; Nov'!$B:$Z,19,FALSE),0))</f>
        <v>0</v>
      </c>
      <c r="AC217" s="11">
        <f t="shared" si="119"/>
        <v>0</v>
      </c>
      <c r="AD217">
        <f>IF($C217="","",IFERROR(VLOOKUP($C217,'Oct &amp; Nov'!$B:$Z,20,FALSE),0))</f>
        <v>0</v>
      </c>
      <c r="AE217" s="10">
        <f t="shared" si="120"/>
        <v>0</v>
      </c>
      <c r="AJ217" s="11"/>
      <c r="AM217" s="6">
        <f>IF($C217="","",IFERROR(VLOOKUP($C217,Dec!$B:$Z,16,FALSE),0))</f>
        <v>0</v>
      </c>
      <c r="AN217">
        <f>IF($C217="","",IFERROR(VLOOKUP($C217,Dec!$B:$Z,17,FALSE),0))</f>
        <v>0</v>
      </c>
      <c r="AO217" s="11">
        <f t="shared" si="121"/>
        <v>0</v>
      </c>
      <c r="AP217">
        <f>IF($C217="","",IFERROR(VLOOKUP($C217,Dec!$B:$Z,19,FALSE),0))</f>
        <v>0</v>
      </c>
      <c r="AQ217" s="11">
        <f t="shared" si="122"/>
        <v>0</v>
      </c>
      <c r="AR217">
        <f>IF($C217="","",IFERROR(VLOOKUP($C217,Dec!$B:$Z,20,FALSE),0))</f>
        <v>0</v>
      </c>
      <c r="AS217" s="10">
        <f t="shared" si="123"/>
        <v>0</v>
      </c>
      <c r="AT217" s="6">
        <f>IF($C217="","",IFERROR(VLOOKUP($C217,Jan!$B:$Z,16,FALSE),0))</f>
        <v>0</v>
      </c>
      <c r="AU217">
        <f>IF($C217="","",IFERROR(VLOOKUP($C217,Jan!$B:$Z,17,FALSE),0))</f>
        <v>0</v>
      </c>
      <c r="AV217" s="11">
        <f t="shared" si="124"/>
        <v>0</v>
      </c>
      <c r="AW217">
        <f>IF($C217="","",IFERROR(VLOOKUP($C217,Jan!$B:$Z,19,FALSE),0))</f>
        <v>0</v>
      </c>
      <c r="AX217" s="11">
        <f t="shared" si="125"/>
        <v>0</v>
      </c>
      <c r="AY217">
        <f>IF($C217="","",IFERROR(VLOOKUP($C217,Jan!$B:$Z,20,FALSE),0))</f>
        <v>0</v>
      </c>
      <c r="AZ217" s="10">
        <f t="shared" si="126"/>
        <v>0</v>
      </c>
      <c r="BA217" s="6">
        <f>IF($C217="","",IFERROR(VLOOKUP($C217,Feb!$B:$Z,16,FALSE),0))</f>
        <v>0</v>
      </c>
      <c r="BB217">
        <f>IF($C217="","",IFERROR(VLOOKUP($C217,Feb!$B:$Z,17,FALSE),0))</f>
        <v>0</v>
      </c>
      <c r="BC217" s="11">
        <f t="shared" si="127"/>
        <v>0</v>
      </c>
      <c r="BD217">
        <f>IF($C217="","",IFERROR(VLOOKUP($C217,Feb!$B:$Z,19,FALSE),0))</f>
        <v>0</v>
      </c>
      <c r="BE217" s="11">
        <f t="shared" si="128"/>
        <v>0</v>
      </c>
      <c r="BF217">
        <f>IF($C217="","",IFERROR(VLOOKUP($C217,Feb!$B:$Z,20,FALSE),0))</f>
        <v>0</v>
      </c>
      <c r="BG217" s="10">
        <f t="shared" si="129"/>
        <v>0</v>
      </c>
      <c r="BH217" s="6">
        <f>IF($C217="","",IFERROR(VLOOKUP($C217,Mar!$B:$Z,16,FALSE),0))</f>
        <v>0</v>
      </c>
      <c r="BI217">
        <f>IF($C217="","",IFERROR(VLOOKUP($C217,Mar!$B:$Z,17,FALSE),0))</f>
        <v>0</v>
      </c>
      <c r="BJ217" s="11">
        <f t="shared" si="130"/>
        <v>0</v>
      </c>
      <c r="BK217">
        <f>IF($C217="","",IFERROR(VLOOKUP($C217,Mar!$B:$Z,19,FALSE),0))</f>
        <v>0</v>
      </c>
      <c r="BL217" s="11">
        <f t="shared" si="131"/>
        <v>0</v>
      </c>
      <c r="BM217">
        <f>IF($C217="","",IFERROR(VLOOKUP($C217,Mar!$B:$Z,20,FALSE),0))</f>
        <v>0</v>
      </c>
      <c r="BN217" s="10">
        <f t="shared" si="132"/>
        <v>0</v>
      </c>
      <c r="BO217" s="6">
        <f>IF($C217="","",IFERROR(VLOOKUP($C217,'Apr &amp; May'!$B:$Z,16,FALSE),0))</f>
        <v>0</v>
      </c>
      <c r="BP217">
        <f>IF($C217="","",IFERROR(VLOOKUP($C217,'Apr &amp; May'!$B:$Z,17,FALSE),0))</f>
        <v>0</v>
      </c>
      <c r="BQ217" s="11">
        <f t="shared" si="133"/>
        <v>0</v>
      </c>
      <c r="BR217">
        <f>IF($C217="","",IFERROR(VLOOKUP($C217,'Apr &amp; May'!$B:$Z,19,FALSE),0))</f>
        <v>0</v>
      </c>
      <c r="BS217" s="11">
        <f t="shared" si="134"/>
        <v>0</v>
      </c>
      <c r="BT217">
        <f>IF($C217="","",IFERROR(VLOOKUP($C217,'Apr &amp; May'!$B:$Z,20,FALSE),0))</f>
        <v>0</v>
      </c>
      <c r="BU217" s="10">
        <f t="shared" si="135"/>
        <v>0</v>
      </c>
      <c r="BV217" s="6">
        <f>IF($C217="","",IFERROR(VLOOKUP($C217,Jun!$B:$Z,16,FALSE),0))</f>
        <v>0</v>
      </c>
      <c r="BW217">
        <f>IF($C217="","",IFERROR(VLOOKUP($C217,Jun!$B:$Z,17,FALSE),0))</f>
        <v>0</v>
      </c>
      <c r="BX217" s="11">
        <f t="shared" si="136"/>
        <v>0</v>
      </c>
      <c r="BY217">
        <f>IF($C217="","",IFERROR(VLOOKUP($C217,Jun!$B:$Z,19,FALSE),0))</f>
        <v>0</v>
      </c>
      <c r="BZ217" s="11">
        <f t="shared" si="137"/>
        <v>0</v>
      </c>
      <c r="CA217">
        <f>IF($C217="","",IFERROR(VLOOKUP($C217,Jun!$B:$Z,20,FALSE),0))</f>
        <v>0</v>
      </c>
      <c r="CB217" s="10">
        <f t="shared" si="138"/>
        <v>0</v>
      </c>
    </row>
    <row r="218" spans="1:80" x14ac:dyDescent="0.3">
      <c r="A218">
        <v>214</v>
      </c>
      <c r="B218" t="str">
        <f>IF(Namelist!A215="","",UPPER(Namelist!A215))</f>
        <v>NAFIL ZUHAIR</v>
      </c>
      <c r="C218" t="str">
        <f>IF(Namelist!B215="","",UPPER(Namelist!B215))</f>
        <v>NUSSTU\E0540395</v>
      </c>
      <c r="D218" s="6">
        <f t="shared" si="105"/>
        <v>1</v>
      </c>
      <c r="E218">
        <f t="shared" si="106"/>
        <v>0</v>
      </c>
      <c r="F218" s="11">
        <f t="shared" si="107"/>
        <v>1</v>
      </c>
      <c r="G218">
        <f t="shared" si="108"/>
        <v>0</v>
      </c>
      <c r="H218" s="11">
        <f t="shared" si="109"/>
        <v>1</v>
      </c>
      <c r="I218">
        <f t="shared" si="110"/>
        <v>0</v>
      </c>
      <c r="J218" s="10">
        <f t="shared" si="111"/>
        <v>1</v>
      </c>
      <c r="K218" s="6">
        <f>IF($C218="","",IFERROR(VLOOKUP($C218,Aug!$B:$Z,16,FALSE),0))</f>
        <v>0</v>
      </c>
      <c r="L218">
        <f>IF($C218="","",IFERROR(VLOOKUP($C218,Aug!$B:$Z,17,FALSE),0))</f>
        <v>0</v>
      </c>
      <c r="M218" s="11">
        <f t="shared" si="112"/>
        <v>0</v>
      </c>
      <c r="N218">
        <f>IF($C218="","",IFERROR(VLOOKUP($C218,Aug!$B:$Z,19,FALSE),0))</f>
        <v>0</v>
      </c>
      <c r="O218" s="11">
        <f t="shared" si="113"/>
        <v>0</v>
      </c>
      <c r="P218">
        <f>IF($C218="","",IFERROR(VLOOKUP($C218,Aug!$B:$Z,20,FALSE),0))</f>
        <v>0</v>
      </c>
      <c r="Q218" s="10">
        <f t="shared" si="114"/>
        <v>0</v>
      </c>
      <c r="R218" s="6">
        <f>IF($C218="","",IFERROR(VLOOKUP($C218,Sep!$B:$Z,16,FALSE),0))</f>
        <v>1</v>
      </c>
      <c r="S218">
        <f>IF($C218="","",IFERROR(VLOOKUP($C218,Sep!$B:$Z,17,FALSE),0))</f>
        <v>0</v>
      </c>
      <c r="T218" s="11">
        <f t="shared" si="115"/>
        <v>1</v>
      </c>
      <c r="U218">
        <f>IF($C218="","",IFERROR(VLOOKUP($C218,Sep!$B:$Z,19,FALSE),0))</f>
        <v>0</v>
      </c>
      <c r="V218" s="11">
        <f t="shared" si="116"/>
        <v>1</v>
      </c>
      <c r="W218">
        <f>IF($C218="","",IFERROR(VLOOKUP($C218,Sep!$B:$Z,20,FALSE),0))</f>
        <v>0</v>
      </c>
      <c r="X218" s="10">
        <f t="shared" si="117"/>
        <v>1</v>
      </c>
      <c r="Y218" s="6">
        <f>IF($C218="","",IFERROR(VLOOKUP($C218,'Oct &amp; Nov'!$B:$Z,16,FALSE),0))</f>
        <v>0</v>
      </c>
      <c r="Z218">
        <f>IF($C218="","",IFERROR(VLOOKUP($C218,'Oct &amp; Nov'!$B:$Z,17,FALSE),0))</f>
        <v>0</v>
      </c>
      <c r="AA218" s="11">
        <f t="shared" si="118"/>
        <v>0</v>
      </c>
      <c r="AB218">
        <f>IF($C218="","",IFERROR(VLOOKUP($C218,'Oct &amp; Nov'!$B:$Z,19,FALSE),0))</f>
        <v>0</v>
      </c>
      <c r="AC218" s="11">
        <f t="shared" si="119"/>
        <v>0</v>
      </c>
      <c r="AD218">
        <f>IF($C218="","",IFERROR(VLOOKUP($C218,'Oct &amp; Nov'!$B:$Z,20,FALSE),0))</f>
        <v>0</v>
      </c>
      <c r="AE218" s="10">
        <f t="shared" si="120"/>
        <v>0</v>
      </c>
      <c r="AJ218" s="11"/>
      <c r="AM218" s="6">
        <f>IF($C218="","",IFERROR(VLOOKUP($C218,Dec!$B:$Z,16,FALSE),0))</f>
        <v>0</v>
      </c>
      <c r="AN218">
        <f>IF($C218="","",IFERROR(VLOOKUP($C218,Dec!$B:$Z,17,FALSE),0))</f>
        <v>0</v>
      </c>
      <c r="AO218" s="11">
        <f t="shared" si="121"/>
        <v>0</v>
      </c>
      <c r="AP218">
        <f>IF($C218="","",IFERROR(VLOOKUP($C218,Dec!$B:$Z,19,FALSE),0))</f>
        <v>0</v>
      </c>
      <c r="AQ218" s="11">
        <f t="shared" si="122"/>
        <v>0</v>
      </c>
      <c r="AR218">
        <f>IF($C218="","",IFERROR(VLOOKUP($C218,Dec!$B:$Z,20,FALSE),0))</f>
        <v>0</v>
      </c>
      <c r="AS218" s="10">
        <f t="shared" si="123"/>
        <v>0</v>
      </c>
      <c r="AT218" s="6">
        <f>IF($C218="","",IFERROR(VLOOKUP($C218,Jan!$B:$Z,16,FALSE),0))</f>
        <v>0</v>
      </c>
      <c r="AU218">
        <f>IF($C218="","",IFERROR(VLOOKUP($C218,Jan!$B:$Z,17,FALSE),0))</f>
        <v>0</v>
      </c>
      <c r="AV218" s="11">
        <f t="shared" si="124"/>
        <v>0</v>
      </c>
      <c r="AW218">
        <f>IF($C218="","",IFERROR(VLOOKUP($C218,Jan!$B:$Z,19,FALSE),0))</f>
        <v>0</v>
      </c>
      <c r="AX218" s="11">
        <f t="shared" si="125"/>
        <v>0</v>
      </c>
      <c r="AY218">
        <f>IF($C218="","",IFERROR(VLOOKUP($C218,Jan!$B:$Z,20,FALSE),0))</f>
        <v>0</v>
      </c>
      <c r="AZ218" s="10">
        <f t="shared" si="126"/>
        <v>0</v>
      </c>
      <c r="BA218" s="6">
        <f>IF($C218="","",IFERROR(VLOOKUP($C218,Feb!$B:$Z,16,FALSE),0))</f>
        <v>0</v>
      </c>
      <c r="BB218">
        <f>IF($C218="","",IFERROR(VLOOKUP($C218,Feb!$B:$Z,17,FALSE),0))</f>
        <v>0</v>
      </c>
      <c r="BC218" s="11">
        <f t="shared" si="127"/>
        <v>0</v>
      </c>
      <c r="BD218">
        <f>IF($C218="","",IFERROR(VLOOKUP($C218,Feb!$B:$Z,19,FALSE),0))</f>
        <v>0</v>
      </c>
      <c r="BE218" s="11">
        <f t="shared" si="128"/>
        <v>0</v>
      </c>
      <c r="BF218">
        <f>IF($C218="","",IFERROR(VLOOKUP($C218,Feb!$B:$Z,20,FALSE),0))</f>
        <v>0</v>
      </c>
      <c r="BG218" s="10">
        <f t="shared" si="129"/>
        <v>0</v>
      </c>
      <c r="BH218" s="6">
        <f>IF($C218="","",IFERROR(VLOOKUP($C218,Mar!$B:$Z,16,FALSE),0))</f>
        <v>0</v>
      </c>
      <c r="BI218">
        <f>IF($C218="","",IFERROR(VLOOKUP($C218,Mar!$B:$Z,17,FALSE),0))</f>
        <v>0</v>
      </c>
      <c r="BJ218" s="11">
        <f t="shared" si="130"/>
        <v>0</v>
      </c>
      <c r="BK218">
        <f>IF($C218="","",IFERROR(VLOOKUP($C218,Mar!$B:$Z,19,FALSE),0))</f>
        <v>0</v>
      </c>
      <c r="BL218" s="11">
        <f t="shared" si="131"/>
        <v>0</v>
      </c>
      <c r="BM218">
        <f>IF($C218="","",IFERROR(VLOOKUP($C218,Mar!$B:$Z,20,FALSE),0))</f>
        <v>0</v>
      </c>
      <c r="BN218" s="10">
        <f t="shared" si="132"/>
        <v>0</v>
      </c>
      <c r="BO218" s="6">
        <f>IF($C218="","",IFERROR(VLOOKUP($C218,'Apr &amp; May'!$B:$Z,16,FALSE),0))</f>
        <v>0</v>
      </c>
      <c r="BP218">
        <f>IF($C218="","",IFERROR(VLOOKUP($C218,'Apr &amp; May'!$B:$Z,17,FALSE),0))</f>
        <v>0</v>
      </c>
      <c r="BQ218" s="11">
        <f t="shared" si="133"/>
        <v>0</v>
      </c>
      <c r="BR218">
        <f>IF($C218="","",IFERROR(VLOOKUP($C218,'Apr &amp; May'!$B:$Z,19,FALSE),0))</f>
        <v>0</v>
      </c>
      <c r="BS218" s="11">
        <f t="shared" si="134"/>
        <v>0</v>
      </c>
      <c r="BT218">
        <f>IF($C218="","",IFERROR(VLOOKUP($C218,'Apr &amp; May'!$B:$Z,20,FALSE),0))</f>
        <v>0</v>
      </c>
      <c r="BU218" s="10">
        <f t="shared" si="135"/>
        <v>0</v>
      </c>
      <c r="BV218" s="6">
        <f>IF($C218="","",IFERROR(VLOOKUP($C218,Jun!$B:$Z,16,FALSE),0))</f>
        <v>0</v>
      </c>
      <c r="BW218">
        <f>IF($C218="","",IFERROR(VLOOKUP($C218,Jun!$B:$Z,17,FALSE),0))</f>
        <v>0</v>
      </c>
      <c r="BX218" s="11">
        <f t="shared" si="136"/>
        <v>0</v>
      </c>
      <c r="BY218">
        <f>IF($C218="","",IFERROR(VLOOKUP($C218,Jun!$B:$Z,19,FALSE),0))</f>
        <v>0</v>
      </c>
      <c r="BZ218" s="11">
        <f t="shared" si="137"/>
        <v>0</v>
      </c>
      <c r="CA218">
        <f>IF($C218="","",IFERROR(VLOOKUP($C218,Jun!$B:$Z,20,FALSE),0))</f>
        <v>0</v>
      </c>
      <c r="CB218" s="10">
        <f t="shared" si="138"/>
        <v>0</v>
      </c>
    </row>
    <row r="219" spans="1:80" x14ac:dyDescent="0.3">
      <c r="A219">
        <v>215</v>
      </c>
      <c r="B219" t="str">
        <f>IF(Namelist!A216="","",UPPER(Namelist!A216))</f>
        <v>NASYITAH ISHAK</v>
      </c>
      <c r="C219" t="str">
        <f>IF(Namelist!B216="","",UPPER(Namelist!B216))</f>
        <v>NUSSTU\E0420721</v>
      </c>
      <c r="D219" s="6">
        <f t="shared" si="105"/>
        <v>0</v>
      </c>
      <c r="E219">
        <f t="shared" si="106"/>
        <v>1</v>
      </c>
      <c r="F219" s="11">
        <f t="shared" si="107"/>
        <v>1</v>
      </c>
      <c r="G219">
        <f t="shared" si="108"/>
        <v>0</v>
      </c>
      <c r="H219" s="11">
        <f t="shared" si="109"/>
        <v>1</v>
      </c>
      <c r="I219">
        <f t="shared" si="110"/>
        <v>0</v>
      </c>
      <c r="J219" s="10">
        <f t="shared" si="111"/>
        <v>1</v>
      </c>
      <c r="K219" s="6">
        <f>IF($C219="","",IFERROR(VLOOKUP($C219,Aug!$B:$Z,16,FALSE),0))</f>
        <v>0</v>
      </c>
      <c r="L219">
        <f>IF($C219="","",IFERROR(VLOOKUP($C219,Aug!$B:$Z,17,FALSE),0))</f>
        <v>1</v>
      </c>
      <c r="M219" s="11">
        <f t="shared" si="112"/>
        <v>1</v>
      </c>
      <c r="N219">
        <f>IF($C219="","",IFERROR(VLOOKUP($C219,Aug!$B:$Z,19,FALSE),0))</f>
        <v>0</v>
      </c>
      <c r="O219" s="11">
        <f t="shared" si="113"/>
        <v>1</v>
      </c>
      <c r="P219">
        <f>IF($C219="","",IFERROR(VLOOKUP($C219,Aug!$B:$Z,20,FALSE),0))</f>
        <v>0</v>
      </c>
      <c r="Q219" s="10">
        <f t="shared" si="114"/>
        <v>1</v>
      </c>
      <c r="R219" s="6">
        <f>IF($C219="","",IFERROR(VLOOKUP($C219,Sep!$B:$Z,16,FALSE),0))</f>
        <v>0</v>
      </c>
      <c r="S219">
        <f>IF($C219="","",IFERROR(VLOOKUP($C219,Sep!$B:$Z,17,FALSE),0))</f>
        <v>0</v>
      </c>
      <c r="T219" s="11">
        <f t="shared" si="115"/>
        <v>0</v>
      </c>
      <c r="U219">
        <f>IF($C219="","",IFERROR(VLOOKUP($C219,Sep!$B:$Z,19,FALSE),0))</f>
        <v>0</v>
      </c>
      <c r="V219" s="11">
        <f t="shared" si="116"/>
        <v>0</v>
      </c>
      <c r="W219">
        <f>IF($C219="","",IFERROR(VLOOKUP($C219,Sep!$B:$Z,20,FALSE),0))</f>
        <v>0</v>
      </c>
      <c r="X219" s="10">
        <f t="shared" si="117"/>
        <v>0</v>
      </c>
      <c r="Y219" s="6">
        <f>IF($C219="","",IFERROR(VLOOKUP($C219,'Oct &amp; Nov'!$B:$Z,16,FALSE),0))</f>
        <v>0</v>
      </c>
      <c r="Z219">
        <f>IF($C219="","",IFERROR(VLOOKUP($C219,'Oct &amp; Nov'!$B:$Z,17,FALSE),0))</f>
        <v>0</v>
      </c>
      <c r="AA219" s="11">
        <f t="shared" si="118"/>
        <v>0</v>
      </c>
      <c r="AB219">
        <f>IF($C219="","",IFERROR(VLOOKUP($C219,'Oct &amp; Nov'!$B:$Z,19,FALSE),0))</f>
        <v>0</v>
      </c>
      <c r="AC219" s="11">
        <f t="shared" si="119"/>
        <v>0</v>
      </c>
      <c r="AD219">
        <f>IF($C219="","",IFERROR(VLOOKUP($C219,'Oct &amp; Nov'!$B:$Z,20,FALSE),0))</f>
        <v>0</v>
      </c>
      <c r="AE219" s="10">
        <f t="shared" si="120"/>
        <v>0</v>
      </c>
      <c r="AJ219" s="11"/>
      <c r="AM219" s="6">
        <f>IF($C219="","",IFERROR(VLOOKUP($C219,Dec!$B:$Z,16,FALSE),0))</f>
        <v>0</v>
      </c>
      <c r="AN219">
        <f>IF($C219="","",IFERROR(VLOOKUP($C219,Dec!$B:$Z,17,FALSE),0))</f>
        <v>0</v>
      </c>
      <c r="AO219" s="11">
        <f t="shared" si="121"/>
        <v>0</v>
      </c>
      <c r="AP219">
        <f>IF($C219="","",IFERROR(VLOOKUP($C219,Dec!$B:$Z,19,FALSE),0))</f>
        <v>0</v>
      </c>
      <c r="AQ219" s="11">
        <f t="shared" si="122"/>
        <v>0</v>
      </c>
      <c r="AR219">
        <f>IF($C219="","",IFERROR(VLOOKUP($C219,Dec!$B:$Z,20,FALSE),0))</f>
        <v>0</v>
      </c>
      <c r="AS219" s="10">
        <f t="shared" si="123"/>
        <v>0</v>
      </c>
      <c r="AT219" s="6">
        <f>IF($C219="","",IFERROR(VLOOKUP($C219,Jan!$B:$Z,16,FALSE),0))</f>
        <v>0</v>
      </c>
      <c r="AU219">
        <f>IF($C219="","",IFERROR(VLOOKUP($C219,Jan!$B:$Z,17,FALSE),0))</f>
        <v>0</v>
      </c>
      <c r="AV219" s="11">
        <f t="shared" si="124"/>
        <v>0</v>
      </c>
      <c r="AW219">
        <f>IF($C219="","",IFERROR(VLOOKUP($C219,Jan!$B:$Z,19,FALSE),0))</f>
        <v>0</v>
      </c>
      <c r="AX219" s="11">
        <f t="shared" si="125"/>
        <v>0</v>
      </c>
      <c r="AY219">
        <f>IF($C219="","",IFERROR(VLOOKUP($C219,Jan!$B:$Z,20,FALSE),0))</f>
        <v>0</v>
      </c>
      <c r="AZ219" s="10">
        <f t="shared" si="126"/>
        <v>0</v>
      </c>
      <c r="BA219" s="6">
        <f>IF($C219="","",IFERROR(VLOOKUP($C219,Feb!$B:$Z,16,FALSE),0))</f>
        <v>0</v>
      </c>
      <c r="BB219">
        <f>IF($C219="","",IFERROR(VLOOKUP($C219,Feb!$B:$Z,17,FALSE),0))</f>
        <v>0</v>
      </c>
      <c r="BC219" s="11">
        <f t="shared" si="127"/>
        <v>0</v>
      </c>
      <c r="BD219">
        <f>IF($C219="","",IFERROR(VLOOKUP($C219,Feb!$B:$Z,19,FALSE),0))</f>
        <v>0</v>
      </c>
      <c r="BE219" s="11">
        <f t="shared" si="128"/>
        <v>0</v>
      </c>
      <c r="BF219">
        <f>IF($C219="","",IFERROR(VLOOKUP($C219,Feb!$B:$Z,20,FALSE),0))</f>
        <v>0</v>
      </c>
      <c r="BG219" s="10">
        <f t="shared" si="129"/>
        <v>0</v>
      </c>
      <c r="BH219" s="6">
        <f>IF($C219="","",IFERROR(VLOOKUP($C219,Mar!$B:$Z,16,FALSE),0))</f>
        <v>0</v>
      </c>
      <c r="BI219">
        <f>IF($C219="","",IFERROR(VLOOKUP($C219,Mar!$B:$Z,17,FALSE),0))</f>
        <v>0</v>
      </c>
      <c r="BJ219" s="11">
        <f t="shared" si="130"/>
        <v>0</v>
      </c>
      <c r="BK219">
        <f>IF($C219="","",IFERROR(VLOOKUP($C219,Mar!$B:$Z,19,FALSE),0))</f>
        <v>0</v>
      </c>
      <c r="BL219" s="11">
        <f t="shared" si="131"/>
        <v>0</v>
      </c>
      <c r="BM219">
        <f>IF($C219="","",IFERROR(VLOOKUP($C219,Mar!$B:$Z,20,FALSE),0))</f>
        <v>0</v>
      </c>
      <c r="BN219" s="10">
        <f t="shared" si="132"/>
        <v>0</v>
      </c>
      <c r="BO219" s="6">
        <f>IF($C219="","",IFERROR(VLOOKUP($C219,'Apr &amp; May'!$B:$Z,16,FALSE),0))</f>
        <v>0</v>
      </c>
      <c r="BP219">
        <f>IF($C219="","",IFERROR(VLOOKUP($C219,'Apr &amp; May'!$B:$Z,17,FALSE),0))</f>
        <v>0</v>
      </c>
      <c r="BQ219" s="11">
        <f t="shared" si="133"/>
        <v>0</v>
      </c>
      <c r="BR219">
        <f>IF($C219="","",IFERROR(VLOOKUP($C219,'Apr &amp; May'!$B:$Z,19,FALSE),0))</f>
        <v>0</v>
      </c>
      <c r="BS219" s="11">
        <f t="shared" si="134"/>
        <v>0</v>
      </c>
      <c r="BT219">
        <f>IF($C219="","",IFERROR(VLOOKUP($C219,'Apr &amp; May'!$B:$Z,20,FALSE),0))</f>
        <v>0</v>
      </c>
      <c r="BU219" s="10">
        <f t="shared" si="135"/>
        <v>0</v>
      </c>
      <c r="BV219" s="6">
        <f>IF($C219="","",IFERROR(VLOOKUP($C219,Jun!$B:$Z,16,FALSE),0))</f>
        <v>0</v>
      </c>
      <c r="BW219">
        <f>IF($C219="","",IFERROR(VLOOKUP($C219,Jun!$B:$Z,17,FALSE),0))</f>
        <v>0</v>
      </c>
      <c r="BX219" s="11">
        <f t="shared" si="136"/>
        <v>0</v>
      </c>
      <c r="BY219">
        <f>IF($C219="","",IFERROR(VLOOKUP($C219,Jun!$B:$Z,19,FALSE),0))</f>
        <v>0</v>
      </c>
      <c r="BZ219" s="11">
        <f t="shared" si="137"/>
        <v>0</v>
      </c>
      <c r="CA219">
        <f>IF($C219="","",IFERROR(VLOOKUP($C219,Jun!$B:$Z,20,FALSE),0))</f>
        <v>0</v>
      </c>
      <c r="CB219" s="10">
        <f t="shared" si="138"/>
        <v>0</v>
      </c>
    </row>
    <row r="220" spans="1:80" x14ac:dyDescent="0.3">
      <c r="A220">
        <v>216</v>
      </c>
      <c r="B220" t="str">
        <f>IF(Namelist!A217="","",UPPER(Namelist!A217))</f>
        <v>NATHANAEL WEI EN TEO</v>
      </c>
      <c r="C220" t="str">
        <f>IF(Namelist!B217="","",UPPER(Namelist!B217))</f>
        <v>NUSSTU\E0773604</v>
      </c>
      <c r="D220" s="6">
        <f t="shared" si="105"/>
        <v>0</v>
      </c>
      <c r="E220">
        <f t="shared" si="106"/>
        <v>0</v>
      </c>
      <c r="F220" s="11">
        <f t="shared" si="107"/>
        <v>0</v>
      </c>
      <c r="G220">
        <f t="shared" si="108"/>
        <v>0</v>
      </c>
      <c r="H220" s="11">
        <f t="shared" si="109"/>
        <v>0</v>
      </c>
      <c r="I220">
        <f t="shared" si="110"/>
        <v>1</v>
      </c>
      <c r="J220" s="10">
        <f t="shared" si="111"/>
        <v>1</v>
      </c>
      <c r="K220" s="6">
        <f>IF($C220="","",IFERROR(VLOOKUP($C220,Aug!$B:$Z,16,FALSE),0))</f>
        <v>0</v>
      </c>
      <c r="L220">
        <f>IF($C220="","",IFERROR(VLOOKUP($C220,Aug!$B:$Z,17,FALSE),0))</f>
        <v>0</v>
      </c>
      <c r="M220" s="11">
        <f t="shared" si="112"/>
        <v>0</v>
      </c>
      <c r="N220">
        <f>IF($C220="","",IFERROR(VLOOKUP($C220,Aug!$B:$Z,19,FALSE),0))</f>
        <v>0</v>
      </c>
      <c r="O220" s="11">
        <f t="shared" si="113"/>
        <v>0</v>
      </c>
      <c r="P220">
        <f>IF($C220="","",IFERROR(VLOOKUP($C220,Aug!$B:$Z,20,FALSE),0))</f>
        <v>0</v>
      </c>
      <c r="Q220" s="10">
        <f t="shared" si="114"/>
        <v>0</v>
      </c>
      <c r="R220" s="6">
        <f>IF($C220="","",IFERROR(VLOOKUP($C220,Sep!$B:$Z,16,FALSE),0))</f>
        <v>0</v>
      </c>
      <c r="S220">
        <f>IF($C220="","",IFERROR(VLOOKUP($C220,Sep!$B:$Z,17,FALSE),0))</f>
        <v>0</v>
      </c>
      <c r="T220" s="11">
        <f t="shared" si="115"/>
        <v>0</v>
      </c>
      <c r="U220">
        <f>IF($C220="","",IFERROR(VLOOKUP($C220,Sep!$B:$Z,19,FALSE),0))</f>
        <v>0</v>
      </c>
      <c r="V220" s="11">
        <f t="shared" si="116"/>
        <v>0</v>
      </c>
      <c r="W220">
        <f>IF($C220="","",IFERROR(VLOOKUP($C220,Sep!$B:$Z,20,FALSE),0))</f>
        <v>0</v>
      </c>
      <c r="X220" s="10">
        <f t="shared" si="117"/>
        <v>0</v>
      </c>
      <c r="Y220" s="6">
        <f>IF($C220="","",IFERROR(VLOOKUP($C220,'Oct &amp; Nov'!$B:$Z,16,FALSE),0))</f>
        <v>0</v>
      </c>
      <c r="Z220">
        <f>IF($C220="","",IFERROR(VLOOKUP($C220,'Oct &amp; Nov'!$B:$Z,17,FALSE),0))</f>
        <v>0</v>
      </c>
      <c r="AA220" s="11">
        <f t="shared" si="118"/>
        <v>0</v>
      </c>
      <c r="AB220">
        <f>IF($C220="","",IFERROR(VLOOKUP($C220,'Oct &amp; Nov'!$B:$Z,19,FALSE),0))</f>
        <v>0</v>
      </c>
      <c r="AC220" s="11">
        <f t="shared" si="119"/>
        <v>0</v>
      </c>
      <c r="AD220">
        <f>IF($C220="","",IFERROR(VLOOKUP($C220,'Oct &amp; Nov'!$B:$Z,20,FALSE),0))</f>
        <v>0</v>
      </c>
      <c r="AE220" s="10">
        <f t="shared" si="120"/>
        <v>0</v>
      </c>
      <c r="AJ220" s="11"/>
      <c r="AM220" s="6">
        <f>IF($C220="","",IFERROR(VLOOKUP($C220,Dec!$B:$Z,16,FALSE),0))</f>
        <v>0</v>
      </c>
      <c r="AN220">
        <f>IF($C220="","",IFERROR(VLOOKUP($C220,Dec!$B:$Z,17,FALSE),0))</f>
        <v>0</v>
      </c>
      <c r="AO220" s="11">
        <f t="shared" si="121"/>
        <v>0</v>
      </c>
      <c r="AP220">
        <f>IF($C220="","",IFERROR(VLOOKUP($C220,Dec!$B:$Z,19,FALSE),0))</f>
        <v>0</v>
      </c>
      <c r="AQ220" s="11">
        <f t="shared" si="122"/>
        <v>0</v>
      </c>
      <c r="AR220">
        <f>IF($C220="","",IFERROR(VLOOKUP($C220,Dec!$B:$Z,20,FALSE),0))</f>
        <v>1</v>
      </c>
      <c r="AS220" s="10">
        <f t="shared" si="123"/>
        <v>1</v>
      </c>
      <c r="AT220" s="6">
        <f>IF($C220="","",IFERROR(VLOOKUP($C220,Jan!$B:$Z,16,FALSE),0))</f>
        <v>0</v>
      </c>
      <c r="AU220">
        <f>IF($C220="","",IFERROR(VLOOKUP($C220,Jan!$B:$Z,17,FALSE),0))</f>
        <v>0</v>
      </c>
      <c r="AV220" s="11">
        <f t="shared" si="124"/>
        <v>0</v>
      </c>
      <c r="AW220">
        <f>IF($C220="","",IFERROR(VLOOKUP($C220,Jan!$B:$Z,19,FALSE),0))</f>
        <v>0</v>
      </c>
      <c r="AX220" s="11">
        <f t="shared" si="125"/>
        <v>0</v>
      </c>
      <c r="AY220">
        <f>IF($C220="","",IFERROR(VLOOKUP($C220,Jan!$B:$Z,20,FALSE),0))</f>
        <v>0</v>
      </c>
      <c r="AZ220" s="10">
        <f t="shared" si="126"/>
        <v>0</v>
      </c>
      <c r="BA220" s="6">
        <f>IF($C220="","",IFERROR(VLOOKUP($C220,Feb!$B:$Z,16,FALSE),0))</f>
        <v>0</v>
      </c>
      <c r="BB220">
        <f>IF($C220="","",IFERROR(VLOOKUP($C220,Feb!$B:$Z,17,FALSE),0))</f>
        <v>0</v>
      </c>
      <c r="BC220" s="11">
        <f t="shared" si="127"/>
        <v>0</v>
      </c>
      <c r="BD220">
        <f>IF($C220="","",IFERROR(VLOOKUP($C220,Feb!$B:$Z,19,FALSE),0))</f>
        <v>0</v>
      </c>
      <c r="BE220" s="11">
        <f t="shared" si="128"/>
        <v>0</v>
      </c>
      <c r="BF220">
        <f>IF($C220="","",IFERROR(VLOOKUP($C220,Feb!$B:$Z,20,FALSE),0))</f>
        <v>0</v>
      </c>
      <c r="BG220" s="10">
        <f t="shared" si="129"/>
        <v>0</v>
      </c>
      <c r="BH220" s="6">
        <f>IF($C220="","",IFERROR(VLOOKUP($C220,Mar!$B:$Z,16,FALSE),0))</f>
        <v>0</v>
      </c>
      <c r="BI220">
        <f>IF($C220="","",IFERROR(VLOOKUP($C220,Mar!$B:$Z,17,FALSE),0))</f>
        <v>0</v>
      </c>
      <c r="BJ220" s="11">
        <f t="shared" si="130"/>
        <v>0</v>
      </c>
      <c r="BK220">
        <f>IF($C220="","",IFERROR(VLOOKUP($C220,Mar!$B:$Z,19,FALSE),0))</f>
        <v>0</v>
      </c>
      <c r="BL220" s="11">
        <f t="shared" si="131"/>
        <v>0</v>
      </c>
      <c r="BM220">
        <f>IF($C220="","",IFERROR(VLOOKUP($C220,Mar!$B:$Z,20,FALSE),0))</f>
        <v>0</v>
      </c>
      <c r="BN220" s="10">
        <f t="shared" si="132"/>
        <v>0</v>
      </c>
      <c r="BO220" s="6">
        <f>IF($C220="","",IFERROR(VLOOKUP($C220,'Apr &amp; May'!$B:$Z,16,FALSE),0))</f>
        <v>0</v>
      </c>
      <c r="BP220">
        <f>IF($C220="","",IFERROR(VLOOKUP($C220,'Apr &amp; May'!$B:$Z,17,FALSE),0))</f>
        <v>0</v>
      </c>
      <c r="BQ220" s="11">
        <f t="shared" si="133"/>
        <v>0</v>
      </c>
      <c r="BR220">
        <f>IF($C220="","",IFERROR(VLOOKUP($C220,'Apr &amp; May'!$B:$Z,19,FALSE),0))</f>
        <v>0</v>
      </c>
      <c r="BS220" s="11">
        <f t="shared" si="134"/>
        <v>0</v>
      </c>
      <c r="BT220">
        <f>IF($C220="","",IFERROR(VLOOKUP($C220,'Apr &amp; May'!$B:$Z,20,FALSE),0))</f>
        <v>0</v>
      </c>
      <c r="BU220" s="10">
        <f t="shared" si="135"/>
        <v>0</v>
      </c>
      <c r="BV220" s="6">
        <f>IF($C220="","",IFERROR(VLOOKUP($C220,Jun!$B:$Z,16,FALSE),0))</f>
        <v>0</v>
      </c>
      <c r="BW220">
        <f>IF($C220="","",IFERROR(VLOOKUP($C220,Jun!$B:$Z,17,FALSE),0))</f>
        <v>0</v>
      </c>
      <c r="BX220" s="11">
        <f t="shared" si="136"/>
        <v>0</v>
      </c>
      <c r="BY220">
        <f>IF($C220="","",IFERROR(VLOOKUP($C220,Jun!$B:$Z,19,FALSE),0))</f>
        <v>0</v>
      </c>
      <c r="BZ220" s="11">
        <f t="shared" si="137"/>
        <v>0</v>
      </c>
      <c r="CA220">
        <f>IF($C220="","",IFERROR(VLOOKUP($C220,Jun!$B:$Z,20,FALSE),0))</f>
        <v>0</v>
      </c>
      <c r="CB220" s="10">
        <f t="shared" si="138"/>
        <v>0</v>
      </c>
    </row>
    <row r="221" spans="1:80" x14ac:dyDescent="0.3">
      <c r="A221">
        <v>217</v>
      </c>
      <c r="B221" t="str">
        <f>IF(Namelist!A218="","",UPPER(Namelist!A218))</f>
        <v>NEO PEI LING</v>
      </c>
      <c r="C221" t="str">
        <f>IF(Namelist!B218="","",UPPER(Namelist!B218))</f>
        <v>NUSSTU\E0564298</v>
      </c>
      <c r="D221" s="6">
        <f t="shared" si="105"/>
        <v>0</v>
      </c>
      <c r="E221">
        <f t="shared" si="106"/>
        <v>0</v>
      </c>
      <c r="F221" s="11">
        <f t="shared" si="107"/>
        <v>0</v>
      </c>
      <c r="G221">
        <f t="shared" si="108"/>
        <v>1</v>
      </c>
      <c r="H221" s="11">
        <f t="shared" si="109"/>
        <v>1</v>
      </c>
      <c r="I221">
        <f t="shared" si="110"/>
        <v>0</v>
      </c>
      <c r="J221" s="10">
        <f t="shared" si="111"/>
        <v>1</v>
      </c>
      <c r="K221" s="6">
        <f>IF($C221="","",IFERROR(VLOOKUP($C221,Aug!$B:$Z,16,FALSE),0))</f>
        <v>0</v>
      </c>
      <c r="L221">
        <f>IF($C221="","",IFERROR(VLOOKUP($C221,Aug!$B:$Z,17,FALSE),0))</f>
        <v>0</v>
      </c>
      <c r="M221" s="11">
        <f t="shared" si="112"/>
        <v>0</v>
      </c>
      <c r="N221">
        <f>IF($C221="","",IFERROR(VLOOKUP($C221,Aug!$B:$Z,19,FALSE),0))</f>
        <v>0</v>
      </c>
      <c r="O221" s="11">
        <f t="shared" si="113"/>
        <v>0</v>
      </c>
      <c r="P221">
        <f>IF($C221="","",IFERROR(VLOOKUP($C221,Aug!$B:$Z,20,FALSE),0))</f>
        <v>0</v>
      </c>
      <c r="Q221" s="10">
        <f t="shared" si="114"/>
        <v>0</v>
      </c>
      <c r="R221" s="6">
        <f>IF($C221="","",IFERROR(VLOOKUP($C221,Sep!$B:$Z,16,FALSE),0))</f>
        <v>0</v>
      </c>
      <c r="S221">
        <f>IF($C221="","",IFERROR(VLOOKUP($C221,Sep!$B:$Z,17,FALSE),0))</f>
        <v>0</v>
      </c>
      <c r="T221" s="11">
        <f t="shared" si="115"/>
        <v>0</v>
      </c>
      <c r="U221">
        <f>IF($C221="","",IFERROR(VLOOKUP($C221,Sep!$B:$Z,19,FALSE),0))</f>
        <v>0</v>
      </c>
      <c r="V221" s="11">
        <f t="shared" si="116"/>
        <v>0</v>
      </c>
      <c r="W221">
        <f>IF($C221="","",IFERROR(VLOOKUP($C221,Sep!$B:$Z,20,FALSE),0))</f>
        <v>0</v>
      </c>
      <c r="X221" s="10">
        <f t="shared" si="117"/>
        <v>0</v>
      </c>
      <c r="Y221" s="6">
        <f>IF($C221="","",IFERROR(VLOOKUP($C221,'Oct &amp; Nov'!$B:$Z,16,FALSE),0))</f>
        <v>0</v>
      </c>
      <c r="Z221">
        <f>IF($C221="","",IFERROR(VLOOKUP($C221,'Oct &amp; Nov'!$B:$Z,17,FALSE),0))</f>
        <v>0</v>
      </c>
      <c r="AA221" s="11">
        <f t="shared" si="118"/>
        <v>0</v>
      </c>
      <c r="AB221">
        <f>IF($C221="","",IFERROR(VLOOKUP($C221,'Oct &amp; Nov'!$B:$Z,19,FALSE),0))</f>
        <v>1</v>
      </c>
      <c r="AC221" s="11">
        <f t="shared" si="119"/>
        <v>1</v>
      </c>
      <c r="AD221">
        <f>IF($C221="","",IFERROR(VLOOKUP($C221,'Oct &amp; Nov'!$B:$Z,20,FALSE),0))</f>
        <v>0</v>
      </c>
      <c r="AE221" s="10">
        <f t="shared" si="120"/>
        <v>1</v>
      </c>
      <c r="AJ221" s="11"/>
      <c r="AM221" s="6">
        <f>IF($C221="","",IFERROR(VLOOKUP($C221,Dec!$B:$Z,16,FALSE),0))</f>
        <v>0</v>
      </c>
      <c r="AN221">
        <f>IF($C221="","",IFERROR(VLOOKUP($C221,Dec!$B:$Z,17,FALSE),0))</f>
        <v>0</v>
      </c>
      <c r="AO221" s="11">
        <f t="shared" si="121"/>
        <v>0</v>
      </c>
      <c r="AP221">
        <f>IF($C221="","",IFERROR(VLOOKUP($C221,Dec!$B:$Z,19,FALSE),0))</f>
        <v>0</v>
      </c>
      <c r="AQ221" s="11">
        <f t="shared" si="122"/>
        <v>0</v>
      </c>
      <c r="AR221">
        <f>IF($C221="","",IFERROR(VLOOKUP($C221,Dec!$B:$Z,20,FALSE),0))</f>
        <v>0</v>
      </c>
      <c r="AS221" s="10">
        <f t="shared" si="123"/>
        <v>0</v>
      </c>
      <c r="AT221" s="6">
        <f>IF($C221="","",IFERROR(VLOOKUP($C221,Jan!$B:$Z,16,FALSE),0))</f>
        <v>0</v>
      </c>
      <c r="AU221">
        <f>IF($C221="","",IFERROR(VLOOKUP($C221,Jan!$B:$Z,17,FALSE),0))</f>
        <v>0</v>
      </c>
      <c r="AV221" s="11">
        <f t="shared" si="124"/>
        <v>0</v>
      </c>
      <c r="AW221">
        <f>IF($C221="","",IFERROR(VLOOKUP($C221,Jan!$B:$Z,19,FALSE),0))</f>
        <v>0</v>
      </c>
      <c r="AX221" s="11">
        <f t="shared" si="125"/>
        <v>0</v>
      </c>
      <c r="AY221">
        <f>IF($C221="","",IFERROR(VLOOKUP($C221,Jan!$B:$Z,20,FALSE),0))</f>
        <v>0</v>
      </c>
      <c r="AZ221" s="10">
        <f t="shared" si="126"/>
        <v>0</v>
      </c>
      <c r="BA221" s="6">
        <f>IF($C221="","",IFERROR(VLOOKUP($C221,Feb!$B:$Z,16,FALSE),0))</f>
        <v>0</v>
      </c>
      <c r="BB221">
        <f>IF($C221="","",IFERROR(VLOOKUP($C221,Feb!$B:$Z,17,FALSE),0))</f>
        <v>0</v>
      </c>
      <c r="BC221" s="11">
        <f t="shared" si="127"/>
        <v>0</v>
      </c>
      <c r="BD221">
        <f>IF($C221="","",IFERROR(VLOOKUP($C221,Feb!$B:$Z,19,FALSE),0))</f>
        <v>0</v>
      </c>
      <c r="BE221" s="11">
        <f t="shared" si="128"/>
        <v>0</v>
      </c>
      <c r="BF221">
        <f>IF($C221="","",IFERROR(VLOOKUP($C221,Feb!$B:$Z,20,FALSE),0))</f>
        <v>0</v>
      </c>
      <c r="BG221" s="10">
        <f t="shared" si="129"/>
        <v>0</v>
      </c>
      <c r="BH221" s="6">
        <f>IF($C221="","",IFERROR(VLOOKUP($C221,Mar!$B:$Z,16,FALSE),0))</f>
        <v>0</v>
      </c>
      <c r="BI221">
        <f>IF($C221="","",IFERROR(VLOOKUP($C221,Mar!$B:$Z,17,FALSE),0))</f>
        <v>0</v>
      </c>
      <c r="BJ221" s="11">
        <f t="shared" si="130"/>
        <v>0</v>
      </c>
      <c r="BK221">
        <f>IF($C221="","",IFERROR(VLOOKUP($C221,Mar!$B:$Z,19,FALSE),0))</f>
        <v>0</v>
      </c>
      <c r="BL221" s="11">
        <f t="shared" si="131"/>
        <v>0</v>
      </c>
      <c r="BM221">
        <f>IF($C221="","",IFERROR(VLOOKUP($C221,Mar!$B:$Z,20,FALSE),0))</f>
        <v>0</v>
      </c>
      <c r="BN221" s="10">
        <f t="shared" si="132"/>
        <v>0</v>
      </c>
      <c r="BO221" s="6">
        <f>IF($C221="","",IFERROR(VLOOKUP($C221,'Apr &amp; May'!$B:$Z,16,FALSE),0))</f>
        <v>0</v>
      </c>
      <c r="BP221">
        <f>IF($C221="","",IFERROR(VLOOKUP($C221,'Apr &amp; May'!$B:$Z,17,FALSE),0))</f>
        <v>0</v>
      </c>
      <c r="BQ221" s="11">
        <f t="shared" si="133"/>
        <v>0</v>
      </c>
      <c r="BR221">
        <f>IF($C221="","",IFERROR(VLOOKUP($C221,'Apr &amp; May'!$B:$Z,19,FALSE),0))</f>
        <v>0</v>
      </c>
      <c r="BS221" s="11">
        <f t="shared" si="134"/>
        <v>0</v>
      </c>
      <c r="BT221">
        <f>IF($C221="","",IFERROR(VLOOKUP($C221,'Apr &amp; May'!$B:$Z,20,FALSE),0))</f>
        <v>0</v>
      </c>
      <c r="BU221" s="10">
        <f t="shared" si="135"/>
        <v>0</v>
      </c>
      <c r="BV221" s="6">
        <f>IF($C221="","",IFERROR(VLOOKUP($C221,Jun!$B:$Z,16,FALSE),0))</f>
        <v>0</v>
      </c>
      <c r="BW221">
        <f>IF($C221="","",IFERROR(VLOOKUP($C221,Jun!$B:$Z,17,FALSE),0))</f>
        <v>0</v>
      </c>
      <c r="BX221" s="11">
        <f t="shared" si="136"/>
        <v>0</v>
      </c>
      <c r="BY221">
        <f>IF($C221="","",IFERROR(VLOOKUP($C221,Jun!$B:$Z,19,FALSE),0))</f>
        <v>0</v>
      </c>
      <c r="BZ221" s="11">
        <f t="shared" si="137"/>
        <v>0</v>
      </c>
      <c r="CA221">
        <f>IF($C221="","",IFERROR(VLOOKUP($C221,Jun!$B:$Z,20,FALSE),0))</f>
        <v>0</v>
      </c>
      <c r="CB221" s="10">
        <f t="shared" si="138"/>
        <v>0</v>
      </c>
    </row>
    <row r="222" spans="1:80" x14ac:dyDescent="0.3">
      <c r="A222">
        <v>218</v>
      </c>
      <c r="B222" t="str">
        <f>IF(Namelist!A219="","",UPPER(Namelist!A219))</f>
        <v>NICHOLAS E-KAI LIM</v>
      </c>
      <c r="C222" t="str">
        <f>IF(Namelist!B219="","",UPPER(Namelist!B219))</f>
        <v>NUSSTU\E0878079</v>
      </c>
      <c r="D222" s="6">
        <f t="shared" si="105"/>
        <v>1</v>
      </c>
      <c r="E222">
        <f t="shared" si="106"/>
        <v>0</v>
      </c>
      <c r="F222" s="11">
        <f t="shared" si="107"/>
        <v>1</v>
      </c>
      <c r="G222">
        <f t="shared" si="108"/>
        <v>0</v>
      </c>
      <c r="H222" s="11">
        <f t="shared" si="109"/>
        <v>1</v>
      </c>
      <c r="I222">
        <f t="shared" si="110"/>
        <v>1</v>
      </c>
      <c r="J222" s="10">
        <f t="shared" si="111"/>
        <v>2</v>
      </c>
      <c r="K222" s="6">
        <f>IF($C222="","",IFERROR(VLOOKUP($C222,Aug!$B:$Z,16,FALSE),0))</f>
        <v>0</v>
      </c>
      <c r="L222">
        <f>IF($C222="","",IFERROR(VLOOKUP($C222,Aug!$B:$Z,17,FALSE),0))</f>
        <v>0</v>
      </c>
      <c r="M222" s="11">
        <f t="shared" si="112"/>
        <v>0</v>
      </c>
      <c r="N222">
        <f>IF($C222="","",IFERROR(VLOOKUP($C222,Aug!$B:$Z,19,FALSE),0))</f>
        <v>0</v>
      </c>
      <c r="O222" s="11">
        <f t="shared" si="113"/>
        <v>0</v>
      </c>
      <c r="P222">
        <f>IF($C222="","",IFERROR(VLOOKUP($C222,Aug!$B:$Z,20,FALSE),0))</f>
        <v>0</v>
      </c>
      <c r="Q222" s="10">
        <f t="shared" si="114"/>
        <v>0</v>
      </c>
      <c r="R222" s="6">
        <f>IF($C222="","",IFERROR(VLOOKUP($C222,Sep!$B:$Z,16,FALSE),0))</f>
        <v>0</v>
      </c>
      <c r="S222">
        <f>IF($C222="","",IFERROR(VLOOKUP($C222,Sep!$B:$Z,17,FALSE),0))</f>
        <v>0</v>
      </c>
      <c r="T222" s="11">
        <f t="shared" si="115"/>
        <v>0</v>
      </c>
      <c r="U222">
        <f>IF($C222="","",IFERROR(VLOOKUP($C222,Sep!$B:$Z,19,FALSE),0))</f>
        <v>0</v>
      </c>
      <c r="V222" s="11">
        <f t="shared" si="116"/>
        <v>0</v>
      </c>
      <c r="W222">
        <f>IF($C222="","",IFERROR(VLOOKUP($C222,Sep!$B:$Z,20,FALSE),0))</f>
        <v>0</v>
      </c>
      <c r="X222" s="10">
        <f t="shared" si="117"/>
        <v>0</v>
      </c>
      <c r="Y222" s="6">
        <f>IF($C222="","",IFERROR(VLOOKUP($C222,'Oct &amp; Nov'!$B:$Z,16,FALSE),0))</f>
        <v>1</v>
      </c>
      <c r="Z222">
        <f>IF($C222="","",IFERROR(VLOOKUP($C222,'Oct &amp; Nov'!$B:$Z,17,FALSE),0))</f>
        <v>0</v>
      </c>
      <c r="AA222" s="11">
        <f t="shared" si="118"/>
        <v>1</v>
      </c>
      <c r="AB222">
        <f>IF($C222="","",IFERROR(VLOOKUP($C222,'Oct &amp; Nov'!$B:$Z,19,FALSE),0))</f>
        <v>0</v>
      </c>
      <c r="AC222" s="11">
        <f t="shared" si="119"/>
        <v>1</v>
      </c>
      <c r="AD222">
        <f>IF($C222="","",IFERROR(VLOOKUP($C222,'Oct &amp; Nov'!$B:$Z,20,FALSE),0))</f>
        <v>1</v>
      </c>
      <c r="AE222" s="10">
        <f t="shared" si="120"/>
        <v>2</v>
      </c>
      <c r="AJ222" s="11"/>
      <c r="AM222" s="6">
        <f>IF($C222="","",IFERROR(VLOOKUP($C222,Dec!$B:$Z,16,FALSE),0))</f>
        <v>0</v>
      </c>
      <c r="AN222">
        <f>IF($C222="","",IFERROR(VLOOKUP($C222,Dec!$B:$Z,17,FALSE),0))</f>
        <v>0</v>
      </c>
      <c r="AO222" s="11">
        <f t="shared" si="121"/>
        <v>0</v>
      </c>
      <c r="AP222">
        <f>IF($C222="","",IFERROR(VLOOKUP($C222,Dec!$B:$Z,19,FALSE),0))</f>
        <v>0</v>
      </c>
      <c r="AQ222" s="11">
        <f t="shared" si="122"/>
        <v>0</v>
      </c>
      <c r="AR222">
        <f>IF($C222="","",IFERROR(VLOOKUP($C222,Dec!$B:$Z,20,FALSE),0))</f>
        <v>0</v>
      </c>
      <c r="AS222" s="10">
        <f t="shared" si="123"/>
        <v>0</v>
      </c>
      <c r="AT222" s="6">
        <f>IF($C222="","",IFERROR(VLOOKUP($C222,Jan!$B:$Z,16,FALSE),0))</f>
        <v>0</v>
      </c>
      <c r="AU222">
        <f>IF($C222="","",IFERROR(VLOOKUP($C222,Jan!$B:$Z,17,FALSE),0))</f>
        <v>0</v>
      </c>
      <c r="AV222" s="11">
        <f t="shared" si="124"/>
        <v>0</v>
      </c>
      <c r="AW222">
        <f>IF($C222="","",IFERROR(VLOOKUP($C222,Jan!$B:$Z,19,FALSE),0))</f>
        <v>0</v>
      </c>
      <c r="AX222" s="11">
        <f t="shared" si="125"/>
        <v>0</v>
      </c>
      <c r="AY222">
        <f>IF($C222="","",IFERROR(VLOOKUP($C222,Jan!$B:$Z,20,FALSE),0))</f>
        <v>0</v>
      </c>
      <c r="AZ222" s="10">
        <f t="shared" si="126"/>
        <v>0</v>
      </c>
      <c r="BA222" s="6">
        <f>IF($C222="","",IFERROR(VLOOKUP($C222,Feb!$B:$Z,16,FALSE),0))</f>
        <v>0</v>
      </c>
      <c r="BB222">
        <f>IF($C222="","",IFERROR(VLOOKUP($C222,Feb!$B:$Z,17,FALSE),0))</f>
        <v>0</v>
      </c>
      <c r="BC222" s="11">
        <f t="shared" si="127"/>
        <v>0</v>
      </c>
      <c r="BD222">
        <f>IF($C222="","",IFERROR(VLOOKUP($C222,Feb!$B:$Z,19,FALSE),0))</f>
        <v>0</v>
      </c>
      <c r="BE222" s="11">
        <f t="shared" si="128"/>
        <v>0</v>
      </c>
      <c r="BF222">
        <f>IF($C222="","",IFERROR(VLOOKUP($C222,Feb!$B:$Z,20,FALSE),0))</f>
        <v>0</v>
      </c>
      <c r="BG222" s="10">
        <f t="shared" si="129"/>
        <v>0</v>
      </c>
      <c r="BH222" s="6">
        <f>IF($C222="","",IFERROR(VLOOKUP($C222,Mar!$B:$Z,16,FALSE),0))</f>
        <v>0</v>
      </c>
      <c r="BI222">
        <f>IF($C222="","",IFERROR(VLOOKUP($C222,Mar!$B:$Z,17,FALSE),0))</f>
        <v>0</v>
      </c>
      <c r="BJ222" s="11">
        <f t="shared" si="130"/>
        <v>0</v>
      </c>
      <c r="BK222">
        <f>IF($C222="","",IFERROR(VLOOKUP($C222,Mar!$B:$Z,19,FALSE),0))</f>
        <v>0</v>
      </c>
      <c r="BL222" s="11">
        <f t="shared" si="131"/>
        <v>0</v>
      </c>
      <c r="BM222">
        <f>IF($C222="","",IFERROR(VLOOKUP($C222,Mar!$B:$Z,20,FALSE),0))</f>
        <v>0</v>
      </c>
      <c r="BN222" s="10">
        <f t="shared" si="132"/>
        <v>0</v>
      </c>
      <c r="BO222" s="6">
        <f>IF($C222="","",IFERROR(VLOOKUP($C222,'Apr &amp; May'!$B:$Z,16,FALSE),0))</f>
        <v>0</v>
      </c>
      <c r="BP222">
        <f>IF($C222="","",IFERROR(VLOOKUP($C222,'Apr &amp; May'!$B:$Z,17,FALSE),0))</f>
        <v>0</v>
      </c>
      <c r="BQ222" s="11">
        <f t="shared" si="133"/>
        <v>0</v>
      </c>
      <c r="BR222">
        <f>IF($C222="","",IFERROR(VLOOKUP($C222,'Apr &amp; May'!$B:$Z,19,FALSE),0))</f>
        <v>0</v>
      </c>
      <c r="BS222" s="11">
        <f t="shared" si="134"/>
        <v>0</v>
      </c>
      <c r="BT222">
        <f>IF($C222="","",IFERROR(VLOOKUP($C222,'Apr &amp; May'!$B:$Z,20,FALSE),0))</f>
        <v>0</v>
      </c>
      <c r="BU222" s="10">
        <f t="shared" si="135"/>
        <v>0</v>
      </c>
      <c r="BV222" s="6">
        <f>IF($C222="","",IFERROR(VLOOKUP($C222,Jun!$B:$Z,16,FALSE),0))</f>
        <v>0</v>
      </c>
      <c r="BW222">
        <f>IF($C222="","",IFERROR(VLOOKUP($C222,Jun!$B:$Z,17,FALSE),0))</f>
        <v>0</v>
      </c>
      <c r="BX222" s="11">
        <f t="shared" si="136"/>
        <v>0</v>
      </c>
      <c r="BY222">
        <f>IF($C222="","",IFERROR(VLOOKUP($C222,Jun!$B:$Z,19,FALSE),0))</f>
        <v>0</v>
      </c>
      <c r="BZ222" s="11">
        <f t="shared" si="137"/>
        <v>0</v>
      </c>
      <c r="CA222">
        <f>IF($C222="","",IFERROR(VLOOKUP($C222,Jun!$B:$Z,20,FALSE),0))</f>
        <v>0</v>
      </c>
      <c r="CB222" s="10">
        <f t="shared" si="138"/>
        <v>0</v>
      </c>
    </row>
    <row r="223" spans="1:80" x14ac:dyDescent="0.3">
      <c r="A223">
        <v>219</v>
      </c>
      <c r="B223" t="str">
        <f>IF(Namelist!A220="","",UPPER(Namelist!A220))</f>
        <v>NIGEL TAN</v>
      </c>
      <c r="C223" t="str">
        <f>IF(Namelist!B220="","",UPPER(Namelist!B220))</f>
        <v>NUSSTU\E0957467</v>
      </c>
      <c r="D223" s="6">
        <f t="shared" si="105"/>
        <v>0</v>
      </c>
      <c r="E223">
        <f t="shared" si="106"/>
        <v>0</v>
      </c>
      <c r="F223" s="11">
        <f t="shared" si="107"/>
        <v>0</v>
      </c>
      <c r="G223">
        <f t="shared" si="108"/>
        <v>0</v>
      </c>
      <c r="H223" s="11">
        <f t="shared" si="109"/>
        <v>0</v>
      </c>
      <c r="I223">
        <f t="shared" si="110"/>
        <v>2</v>
      </c>
      <c r="J223" s="10">
        <f t="shared" si="111"/>
        <v>2</v>
      </c>
      <c r="K223" s="6">
        <f>IF($C223="","",IFERROR(VLOOKUP($C223,Aug!$B:$Z,16,FALSE),0))</f>
        <v>0</v>
      </c>
      <c r="L223">
        <f>IF($C223="","",IFERROR(VLOOKUP($C223,Aug!$B:$Z,17,FALSE),0))</f>
        <v>0</v>
      </c>
      <c r="M223" s="11">
        <f t="shared" si="112"/>
        <v>0</v>
      </c>
      <c r="N223">
        <f>IF($C223="","",IFERROR(VLOOKUP($C223,Aug!$B:$Z,19,FALSE),0))</f>
        <v>0</v>
      </c>
      <c r="O223" s="11">
        <f t="shared" si="113"/>
        <v>0</v>
      </c>
      <c r="P223">
        <f>IF($C223="","",IFERROR(VLOOKUP($C223,Aug!$B:$Z,20,FALSE),0))</f>
        <v>0</v>
      </c>
      <c r="Q223" s="10">
        <f t="shared" si="114"/>
        <v>0</v>
      </c>
      <c r="R223" s="6">
        <f>IF($C223="","",IFERROR(VLOOKUP($C223,Sep!$B:$Z,16,FALSE),0))</f>
        <v>0</v>
      </c>
      <c r="S223">
        <f>IF($C223="","",IFERROR(VLOOKUP($C223,Sep!$B:$Z,17,FALSE),0))</f>
        <v>0</v>
      </c>
      <c r="T223" s="11">
        <f t="shared" si="115"/>
        <v>0</v>
      </c>
      <c r="U223">
        <f>IF($C223="","",IFERROR(VLOOKUP($C223,Sep!$B:$Z,19,FALSE),0))</f>
        <v>0</v>
      </c>
      <c r="V223" s="11">
        <f t="shared" si="116"/>
        <v>0</v>
      </c>
      <c r="W223">
        <f>IF($C223="","",IFERROR(VLOOKUP($C223,Sep!$B:$Z,20,FALSE),0))</f>
        <v>0</v>
      </c>
      <c r="X223" s="10">
        <f t="shared" si="117"/>
        <v>0</v>
      </c>
      <c r="Y223" s="6">
        <f>IF($C223="","",IFERROR(VLOOKUP($C223,'Oct &amp; Nov'!$B:$Z,16,FALSE),0))</f>
        <v>0</v>
      </c>
      <c r="Z223">
        <f>IF($C223="","",IFERROR(VLOOKUP($C223,'Oct &amp; Nov'!$B:$Z,17,FALSE),0))</f>
        <v>0</v>
      </c>
      <c r="AA223" s="11">
        <f t="shared" si="118"/>
        <v>0</v>
      </c>
      <c r="AB223">
        <f>IF($C223="","",IFERROR(VLOOKUP($C223,'Oct &amp; Nov'!$B:$Z,19,FALSE),0))</f>
        <v>0</v>
      </c>
      <c r="AC223" s="11">
        <f t="shared" si="119"/>
        <v>0</v>
      </c>
      <c r="AD223">
        <f>IF($C223="","",IFERROR(VLOOKUP($C223,'Oct &amp; Nov'!$B:$Z,20,FALSE),0))</f>
        <v>0</v>
      </c>
      <c r="AE223" s="10">
        <f t="shared" si="120"/>
        <v>0</v>
      </c>
      <c r="AJ223" s="11"/>
      <c r="AM223" s="6">
        <f>IF($C223="","",IFERROR(VLOOKUP($C223,Dec!$B:$Z,16,FALSE),0))</f>
        <v>0</v>
      </c>
      <c r="AN223">
        <f>IF($C223="","",IFERROR(VLOOKUP($C223,Dec!$B:$Z,17,FALSE),0))</f>
        <v>0</v>
      </c>
      <c r="AO223" s="11">
        <f t="shared" si="121"/>
        <v>0</v>
      </c>
      <c r="AP223">
        <f>IF($C223="","",IFERROR(VLOOKUP($C223,Dec!$B:$Z,19,FALSE),0))</f>
        <v>0</v>
      </c>
      <c r="AQ223" s="11">
        <f t="shared" si="122"/>
        <v>0</v>
      </c>
      <c r="AR223">
        <f>IF($C223="","",IFERROR(VLOOKUP($C223,Dec!$B:$Z,20,FALSE),0))</f>
        <v>0</v>
      </c>
      <c r="AS223" s="10">
        <f t="shared" si="123"/>
        <v>0</v>
      </c>
      <c r="AT223" s="6">
        <f>IF($C223="","",IFERROR(VLOOKUP($C223,Jan!$B:$Z,16,FALSE),0))</f>
        <v>0</v>
      </c>
      <c r="AU223">
        <f>IF($C223="","",IFERROR(VLOOKUP($C223,Jan!$B:$Z,17,FALSE),0))</f>
        <v>0</v>
      </c>
      <c r="AV223" s="11">
        <f t="shared" si="124"/>
        <v>0</v>
      </c>
      <c r="AW223">
        <f>IF($C223="","",IFERROR(VLOOKUP($C223,Jan!$B:$Z,19,FALSE),0))</f>
        <v>0</v>
      </c>
      <c r="AX223" s="11">
        <f t="shared" si="125"/>
        <v>0</v>
      </c>
      <c r="AY223">
        <f>IF($C223="","",IFERROR(VLOOKUP($C223,Jan!$B:$Z,20,FALSE),0))</f>
        <v>0</v>
      </c>
      <c r="AZ223" s="10">
        <f t="shared" si="126"/>
        <v>0</v>
      </c>
      <c r="BA223" s="6">
        <f>IF($C223="","",IFERROR(VLOOKUP($C223,Feb!$B:$Z,16,FALSE),0))</f>
        <v>0</v>
      </c>
      <c r="BB223">
        <f>IF($C223="","",IFERROR(VLOOKUP($C223,Feb!$B:$Z,17,FALSE),0))</f>
        <v>0</v>
      </c>
      <c r="BC223" s="11">
        <f t="shared" si="127"/>
        <v>0</v>
      </c>
      <c r="BD223">
        <f>IF($C223="","",IFERROR(VLOOKUP($C223,Feb!$B:$Z,19,FALSE),0))</f>
        <v>0</v>
      </c>
      <c r="BE223" s="11">
        <f t="shared" si="128"/>
        <v>0</v>
      </c>
      <c r="BF223">
        <f>IF($C223="","",IFERROR(VLOOKUP($C223,Feb!$B:$Z,20,FALSE),0))</f>
        <v>0</v>
      </c>
      <c r="BG223" s="10">
        <f t="shared" si="129"/>
        <v>0</v>
      </c>
      <c r="BH223" s="6">
        <f>IF($C223="","",IFERROR(VLOOKUP($C223,Mar!$B:$Z,16,FALSE),0))</f>
        <v>0</v>
      </c>
      <c r="BI223">
        <f>IF($C223="","",IFERROR(VLOOKUP($C223,Mar!$B:$Z,17,FALSE),0))</f>
        <v>0</v>
      </c>
      <c r="BJ223" s="11">
        <f t="shared" si="130"/>
        <v>0</v>
      </c>
      <c r="BK223">
        <f>IF($C223="","",IFERROR(VLOOKUP($C223,Mar!$B:$Z,19,FALSE),0))</f>
        <v>0</v>
      </c>
      <c r="BL223" s="11">
        <f t="shared" si="131"/>
        <v>0</v>
      </c>
      <c r="BM223">
        <f>IF($C223="","",IFERROR(VLOOKUP($C223,Mar!$B:$Z,20,FALSE),0))</f>
        <v>0</v>
      </c>
      <c r="BN223" s="10">
        <f t="shared" si="132"/>
        <v>0</v>
      </c>
      <c r="BO223" s="6">
        <f>IF($C223="","",IFERROR(VLOOKUP($C223,'Apr &amp; May'!$B:$Z,16,FALSE),0))</f>
        <v>0</v>
      </c>
      <c r="BP223">
        <f>IF($C223="","",IFERROR(VLOOKUP($C223,'Apr &amp; May'!$B:$Z,17,FALSE),0))</f>
        <v>0</v>
      </c>
      <c r="BQ223" s="11">
        <f t="shared" si="133"/>
        <v>0</v>
      </c>
      <c r="BR223">
        <f>IF($C223="","",IFERROR(VLOOKUP($C223,'Apr &amp; May'!$B:$Z,19,FALSE),0))</f>
        <v>0</v>
      </c>
      <c r="BS223" s="11">
        <f t="shared" si="134"/>
        <v>0</v>
      </c>
      <c r="BT223">
        <f>IF($C223="","",IFERROR(VLOOKUP($C223,'Apr &amp; May'!$B:$Z,20,FALSE),0))</f>
        <v>2</v>
      </c>
      <c r="BU223" s="10">
        <f t="shared" si="135"/>
        <v>2</v>
      </c>
      <c r="BV223" s="6">
        <f>IF($C223="","",IFERROR(VLOOKUP($C223,Jun!$B:$Z,16,FALSE),0))</f>
        <v>0</v>
      </c>
      <c r="BW223">
        <f>IF($C223="","",IFERROR(VLOOKUP($C223,Jun!$B:$Z,17,FALSE),0))</f>
        <v>0</v>
      </c>
      <c r="BX223" s="11">
        <f t="shared" si="136"/>
        <v>0</v>
      </c>
      <c r="BY223">
        <f>IF($C223="","",IFERROR(VLOOKUP($C223,Jun!$B:$Z,19,FALSE),0))</f>
        <v>0</v>
      </c>
      <c r="BZ223" s="11">
        <f t="shared" si="137"/>
        <v>0</v>
      </c>
      <c r="CA223">
        <f>IF($C223="","",IFERROR(VLOOKUP($C223,Jun!$B:$Z,20,FALSE),0))</f>
        <v>0</v>
      </c>
      <c r="CB223" s="10">
        <f t="shared" si="138"/>
        <v>0</v>
      </c>
    </row>
    <row r="224" spans="1:80" x14ac:dyDescent="0.3">
      <c r="A224">
        <v>220</v>
      </c>
      <c r="B224" t="str">
        <f>IF(Namelist!A221="","",UPPER(Namelist!A221))</f>
        <v>NOAH WESLEY HANN-DESCHAINE</v>
      </c>
      <c r="C224" t="str">
        <f>IF(Namelist!B221="","",UPPER(Namelist!B221))</f>
        <v>NUSSTU\E0977612</v>
      </c>
      <c r="D224" s="6">
        <f t="shared" si="105"/>
        <v>3</v>
      </c>
      <c r="E224">
        <f t="shared" si="106"/>
        <v>0</v>
      </c>
      <c r="F224" s="11">
        <f t="shared" si="107"/>
        <v>3</v>
      </c>
      <c r="G224">
        <f t="shared" si="108"/>
        <v>0</v>
      </c>
      <c r="H224" s="11">
        <f t="shared" si="109"/>
        <v>3</v>
      </c>
      <c r="I224">
        <f t="shared" si="110"/>
        <v>0</v>
      </c>
      <c r="J224" s="10">
        <f t="shared" si="111"/>
        <v>3</v>
      </c>
      <c r="K224" s="6">
        <f>IF($C224="","",IFERROR(VLOOKUP($C224,Aug!$B:$Z,16,FALSE),0))</f>
        <v>0</v>
      </c>
      <c r="L224">
        <f>IF($C224="","",IFERROR(VLOOKUP($C224,Aug!$B:$Z,17,FALSE),0))</f>
        <v>0</v>
      </c>
      <c r="M224" s="11">
        <f t="shared" si="112"/>
        <v>0</v>
      </c>
      <c r="N224">
        <f>IF($C224="","",IFERROR(VLOOKUP($C224,Aug!$B:$Z,19,FALSE),0))</f>
        <v>0</v>
      </c>
      <c r="O224" s="11">
        <f t="shared" si="113"/>
        <v>0</v>
      </c>
      <c r="P224">
        <f>IF($C224="","",IFERROR(VLOOKUP($C224,Aug!$B:$Z,20,FALSE),0))</f>
        <v>0</v>
      </c>
      <c r="Q224" s="10">
        <f t="shared" si="114"/>
        <v>0</v>
      </c>
      <c r="R224" s="6">
        <f>IF($C224="","",IFERROR(VLOOKUP($C224,Sep!$B:$Z,16,FALSE),0))</f>
        <v>1</v>
      </c>
      <c r="S224">
        <f>IF($C224="","",IFERROR(VLOOKUP($C224,Sep!$B:$Z,17,FALSE),0))</f>
        <v>0</v>
      </c>
      <c r="T224" s="11">
        <f t="shared" si="115"/>
        <v>1</v>
      </c>
      <c r="U224">
        <f>IF($C224="","",IFERROR(VLOOKUP($C224,Sep!$B:$Z,19,FALSE),0))</f>
        <v>0</v>
      </c>
      <c r="V224" s="11">
        <f t="shared" si="116"/>
        <v>1</v>
      </c>
      <c r="W224">
        <f>IF($C224="","",IFERROR(VLOOKUP($C224,Sep!$B:$Z,20,FALSE),0))</f>
        <v>0</v>
      </c>
      <c r="X224" s="10">
        <f t="shared" si="117"/>
        <v>1</v>
      </c>
      <c r="Y224" s="6">
        <f>IF($C224="","",IFERROR(VLOOKUP($C224,'Oct &amp; Nov'!$B:$Z,16,FALSE),0))</f>
        <v>2</v>
      </c>
      <c r="Z224">
        <f>IF($C224="","",IFERROR(VLOOKUP($C224,'Oct &amp; Nov'!$B:$Z,17,FALSE),0))</f>
        <v>0</v>
      </c>
      <c r="AA224" s="11">
        <f t="shared" si="118"/>
        <v>2</v>
      </c>
      <c r="AB224">
        <f>IF($C224="","",IFERROR(VLOOKUP($C224,'Oct &amp; Nov'!$B:$Z,19,FALSE),0))</f>
        <v>0</v>
      </c>
      <c r="AC224" s="11">
        <f t="shared" si="119"/>
        <v>2</v>
      </c>
      <c r="AD224">
        <f>IF($C224="","",IFERROR(VLOOKUP($C224,'Oct &amp; Nov'!$B:$Z,20,FALSE),0))</f>
        <v>0</v>
      </c>
      <c r="AE224" s="10">
        <f t="shared" si="120"/>
        <v>2</v>
      </c>
      <c r="AJ224" s="11"/>
      <c r="AM224" s="6">
        <f>IF($C224="","",IFERROR(VLOOKUP($C224,Dec!$B:$Z,16,FALSE),0))</f>
        <v>0</v>
      </c>
      <c r="AN224">
        <f>IF($C224="","",IFERROR(VLOOKUP($C224,Dec!$B:$Z,17,FALSE),0))</f>
        <v>0</v>
      </c>
      <c r="AO224" s="11">
        <f t="shared" si="121"/>
        <v>0</v>
      </c>
      <c r="AP224">
        <f>IF($C224="","",IFERROR(VLOOKUP($C224,Dec!$B:$Z,19,FALSE),0))</f>
        <v>0</v>
      </c>
      <c r="AQ224" s="11">
        <f t="shared" si="122"/>
        <v>0</v>
      </c>
      <c r="AR224">
        <f>IF($C224="","",IFERROR(VLOOKUP($C224,Dec!$B:$Z,20,FALSE),0))</f>
        <v>0</v>
      </c>
      <c r="AS224" s="10">
        <f t="shared" si="123"/>
        <v>0</v>
      </c>
      <c r="AT224" s="6">
        <f>IF($C224="","",IFERROR(VLOOKUP($C224,Jan!$B:$Z,16,FALSE),0))</f>
        <v>0</v>
      </c>
      <c r="AU224">
        <f>IF($C224="","",IFERROR(VLOOKUP($C224,Jan!$B:$Z,17,FALSE),0))</f>
        <v>0</v>
      </c>
      <c r="AV224" s="11">
        <f t="shared" si="124"/>
        <v>0</v>
      </c>
      <c r="AW224">
        <f>IF($C224="","",IFERROR(VLOOKUP($C224,Jan!$B:$Z,19,FALSE),0))</f>
        <v>0</v>
      </c>
      <c r="AX224" s="11">
        <f t="shared" si="125"/>
        <v>0</v>
      </c>
      <c r="AY224">
        <f>IF($C224="","",IFERROR(VLOOKUP($C224,Jan!$B:$Z,20,FALSE),0))</f>
        <v>0</v>
      </c>
      <c r="AZ224" s="10">
        <f t="shared" si="126"/>
        <v>0</v>
      </c>
      <c r="BA224" s="6">
        <f>IF($C224="","",IFERROR(VLOOKUP($C224,Feb!$B:$Z,16,FALSE),0))</f>
        <v>0</v>
      </c>
      <c r="BB224">
        <f>IF($C224="","",IFERROR(VLOOKUP($C224,Feb!$B:$Z,17,FALSE),0))</f>
        <v>0</v>
      </c>
      <c r="BC224" s="11">
        <f t="shared" si="127"/>
        <v>0</v>
      </c>
      <c r="BD224">
        <f>IF($C224="","",IFERROR(VLOOKUP($C224,Feb!$B:$Z,19,FALSE),0))</f>
        <v>0</v>
      </c>
      <c r="BE224" s="11">
        <f t="shared" si="128"/>
        <v>0</v>
      </c>
      <c r="BF224">
        <f>IF($C224="","",IFERROR(VLOOKUP($C224,Feb!$B:$Z,20,FALSE),0))</f>
        <v>0</v>
      </c>
      <c r="BG224" s="10">
        <f t="shared" si="129"/>
        <v>0</v>
      </c>
      <c r="BH224" s="6">
        <f>IF($C224="","",IFERROR(VLOOKUP($C224,Mar!$B:$Z,16,FALSE),0))</f>
        <v>0</v>
      </c>
      <c r="BI224">
        <f>IF($C224="","",IFERROR(VLOOKUP($C224,Mar!$B:$Z,17,FALSE),0))</f>
        <v>0</v>
      </c>
      <c r="BJ224" s="11">
        <f t="shared" si="130"/>
        <v>0</v>
      </c>
      <c r="BK224">
        <f>IF($C224="","",IFERROR(VLOOKUP($C224,Mar!$B:$Z,19,FALSE),0))</f>
        <v>0</v>
      </c>
      <c r="BL224" s="11">
        <f t="shared" si="131"/>
        <v>0</v>
      </c>
      <c r="BM224">
        <f>IF($C224="","",IFERROR(VLOOKUP($C224,Mar!$B:$Z,20,FALSE),0))</f>
        <v>0</v>
      </c>
      <c r="BN224" s="10">
        <f t="shared" si="132"/>
        <v>0</v>
      </c>
      <c r="BO224" s="6">
        <f>IF($C224="","",IFERROR(VLOOKUP($C224,'Apr &amp; May'!$B:$Z,16,FALSE),0))</f>
        <v>0</v>
      </c>
      <c r="BP224">
        <f>IF($C224="","",IFERROR(VLOOKUP($C224,'Apr &amp; May'!$B:$Z,17,FALSE),0))</f>
        <v>0</v>
      </c>
      <c r="BQ224" s="11">
        <f t="shared" si="133"/>
        <v>0</v>
      </c>
      <c r="BR224">
        <f>IF($C224="","",IFERROR(VLOOKUP($C224,'Apr &amp; May'!$B:$Z,19,FALSE),0))</f>
        <v>0</v>
      </c>
      <c r="BS224" s="11">
        <f t="shared" si="134"/>
        <v>0</v>
      </c>
      <c r="BT224">
        <f>IF($C224="","",IFERROR(VLOOKUP($C224,'Apr &amp; May'!$B:$Z,20,FALSE),0))</f>
        <v>0</v>
      </c>
      <c r="BU224" s="10">
        <f t="shared" si="135"/>
        <v>0</v>
      </c>
      <c r="BV224" s="6">
        <f>IF($C224="","",IFERROR(VLOOKUP($C224,Jun!$B:$Z,16,FALSE),0))</f>
        <v>0</v>
      </c>
      <c r="BW224">
        <f>IF($C224="","",IFERROR(VLOOKUP($C224,Jun!$B:$Z,17,FALSE),0))</f>
        <v>0</v>
      </c>
      <c r="BX224" s="11">
        <f t="shared" si="136"/>
        <v>0</v>
      </c>
      <c r="BY224">
        <f>IF($C224="","",IFERROR(VLOOKUP($C224,Jun!$B:$Z,19,FALSE),0))</f>
        <v>0</v>
      </c>
      <c r="BZ224" s="11">
        <f t="shared" si="137"/>
        <v>0</v>
      </c>
      <c r="CA224">
        <f>IF($C224="","",IFERROR(VLOOKUP($C224,Jun!$B:$Z,20,FALSE),0))</f>
        <v>0</v>
      </c>
      <c r="CB224" s="10">
        <f t="shared" si="138"/>
        <v>0</v>
      </c>
    </row>
    <row r="225" spans="1:80" x14ac:dyDescent="0.3">
      <c r="A225">
        <v>221</v>
      </c>
      <c r="B225" t="str">
        <f>IF(Namelist!A222="","",UPPER(Namelist!A222))</f>
        <v>NURUL FADHIREENA MAHADHIR</v>
      </c>
      <c r="C225" t="str">
        <f>IF(Namelist!B222="","",UPPER(Namelist!B222))</f>
        <v>NUSSTU\E0968623</v>
      </c>
      <c r="D225" s="6">
        <f t="shared" si="105"/>
        <v>0</v>
      </c>
      <c r="E225">
        <f t="shared" si="106"/>
        <v>1</v>
      </c>
      <c r="F225" s="11">
        <f t="shared" si="107"/>
        <v>1</v>
      </c>
      <c r="G225">
        <f t="shared" si="108"/>
        <v>1</v>
      </c>
      <c r="H225" s="11">
        <f t="shared" si="109"/>
        <v>2</v>
      </c>
      <c r="I225">
        <f t="shared" si="110"/>
        <v>1</v>
      </c>
      <c r="J225" s="10">
        <f t="shared" si="111"/>
        <v>3</v>
      </c>
      <c r="K225" s="6">
        <f>IF($C225="","",IFERROR(VLOOKUP($C225,Aug!$B:$Z,16,FALSE),0))</f>
        <v>0</v>
      </c>
      <c r="L225">
        <f>IF($C225="","",IFERROR(VLOOKUP($C225,Aug!$B:$Z,17,FALSE),0))</f>
        <v>0</v>
      </c>
      <c r="M225" s="11">
        <f t="shared" si="112"/>
        <v>0</v>
      </c>
      <c r="N225">
        <f>IF($C225="","",IFERROR(VLOOKUP($C225,Aug!$B:$Z,19,FALSE),0))</f>
        <v>0</v>
      </c>
      <c r="O225" s="11">
        <f t="shared" si="113"/>
        <v>0</v>
      </c>
      <c r="P225">
        <f>IF($C225="","",IFERROR(VLOOKUP($C225,Aug!$B:$Z,20,FALSE),0))</f>
        <v>0</v>
      </c>
      <c r="Q225" s="10">
        <f t="shared" si="114"/>
        <v>0</v>
      </c>
      <c r="R225" s="6">
        <f>IF($C225="","",IFERROR(VLOOKUP($C225,Sep!$B:$Z,16,FALSE),0))</f>
        <v>0</v>
      </c>
      <c r="S225">
        <f>IF($C225="","",IFERROR(VLOOKUP($C225,Sep!$B:$Z,17,FALSE),0))</f>
        <v>0</v>
      </c>
      <c r="T225" s="11">
        <f t="shared" si="115"/>
        <v>0</v>
      </c>
      <c r="U225">
        <f>IF($C225="","",IFERROR(VLOOKUP($C225,Sep!$B:$Z,19,FALSE),0))</f>
        <v>0</v>
      </c>
      <c r="V225" s="11">
        <f t="shared" si="116"/>
        <v>0</v>
      </c>
      <c r="W225">
        <f>IF($C225="","",IFERROR(VLOOKUP($C225,Sep!$B:$Z,20,FALSE),0))</f>
        <v>0</v>
      </c>
      <c r="X225" s="10">
        <f t="shared" si="117"/>
        <v>0</v>
      </c>
      <c r="Y225" s="6">
        <f>IF($C225="","",IFERROR(VLOOKUP($C225,'Oct &amp; Nov'!$B:$Z,16,FALSE),0))</f>
        <v>0</v>
      </c>
      <c r="Z225">
        <f>IF($C225="","",IFERROR(VLOOKUP($C225,'Oct &amp; Nov'!$B:$Z,17,FALSE),0))</f>
        <v>0</v>
      </c>
      <c r="AA225" s="11">
        <f t="shared" si="118"/>
        <v>0</v>
      </c>
      <c r="AB225">
        <f>IF($C225="","",IFERROR(VLOOKUP($C225,'Oct &amp; Nov'!$B:$Z,19,FALSE),0))</f>
        <v>0</v>
      </c>
      <c r="AC225" s="11">
        <f t="shared" si="119"/>
        <v>0</v>
      </c>
      <c r="AD225">
        <f>IF($C225="","",IFERROR(VLOOKUP($C225,'Oct &amp; Nov'!$B:$Z,20,FALSE),0))</f>
        <v>0</v>
      </c>
      <c r="AE225" s="10">
        <f t="shared" si="120"/>
        <v>0</v>
      </c>
      <c r="AJ225" s="11"/>
      <c r="AM225" s="6">
        <f>IF($C225="","",IFERROR(VLOOKUP($C225,Dec!$B:$Z,16,FALSE),0))</f>
        <v>0</v>
      </c>
      <c r="AN225">
        <f>IF($C225="","",IFERROR(VLOOKUP($C225,Dec!$B:$Z,17,FALSE),0))</f>
        <v>0</v>
      </c>
      <c r="AO225" s="11">
        <f t="shared" si="121"/>
        <v>0</v>
      </c>
      <c r="AP225">
        <f>IF($C225="","",IFERROR(VLOOKUP($C225,Dec!$B:$Z,19,FALSE),0))</f>
        <v>0</v>
      </c>
      <c r="AQ225" s="11">
        <f t="shared" si="122"/>
        <v>0</v>
      </c>
      <c r="AR225">
        <f>IF($C225="","",IFERROR(VLOOKUP($C225,Dec!$B:$Z,20,FALSE),0))</f>
        <v>0</v>
      </c>
      <c r="AS225" s="10">
        <f t="shared" si="123"/>
        <v>0</v>
      </c>
      <c r="AT225" s="6">
        <f>IF($C225="","",IFERROR(VLOOKUP($C225,Jan!$B:$Z,16,FALSE),0))</f>
        <v>0</v>
      </c>
      <c r="AU225">
        <f>IF($C225="","",IFERROR(VLOOKUP($C225,Jan!$B:$Z,17,FALSE),0))</f>
        <v>0</v>
      </c>
      <c r="AV225" s="11">
        <f t="shared" si="124"/>
        <v>0</v>
      </c>
      <c r="AW225">
        <f>IF($C225="","",IFERROR(VLOOKUP($C225,Jan!$B:$Z,19,FALSE),0))</f>
        <v>0</v>
      </c>
      <c r="AX225" s="11">
        <f t="shared" si="125"/>
        <v>0</v>
      </c>
      <c r="AY225">
        <f>IF($C225="","",IFERROR(VLOOKUP($C225,Jan!$B:$Z,20,FALSE),0))</f>
        <v>0</v>
      </c>
      <c r="AZ225" s="10">
        <f t="shared" si="126"/>
        <v>0</v>
      </c>
      <c r="BA225" s="6">
        <f>IF($C225="","",IFERROR(VLOOKUP($C225,Feb!$B:$Z,16,FALSE),0))</f>
        <v>0</v>
      </c>
      <c r="BB225">
        <f>IF($C225="","",IFERROR(VLOOKUP($C225,Feb!$B:$Z,17,FALSE),0))</f>
        <v>1</v>
      </c>
      <c r="BC225" s="11">
        <f t="shared" si="127"/>
        <v>1</v>
      </c>
      <c r="BD225">
        <f>IF($C225="","",IFERROR(VLOOKUP($C225,Feb!$B:$Z,19,FALSE),0))</f>
        <v>1</v>
      </c>
      <c r="BE225" s="11">
        <f t="shared" si="128"/>
        <v>2</v>
      </c>
      <c r="BF225">
        <f>IF($C225="","",IFERROR(VLOOKUP($C225,Feb!$B:$Z,20,FALSE),0))</f>
        <v>0</v>
      </c>
      <c r="BG225" s="10">
        <f t="shared" si="129"/>
        <v>2</v>
      </c>
      <c r="BH225" s="6">
        <f>IF($C225="","",IFERROR(VLOOKUP($C225,Mar!$B:$Z,16,FALSE),0))</f>
        <v>0</v>
      </c>
      <c r="BI225">
        <f>IF($C225="","",IFERROR(VLOOKUP($C225,Mar!$B:$Z,17,FALSE),0))</f>
        <v>0</v>
      </c>
      <c r="BJ225" s="11">
        <f t="shared" si="130"/>
        <v>0</v>
      </c>
      <c r="BK225">
        <f>IF($C225="","",IFERROR(VLOOKUP($C225,Mar!$B:$Z,19,FALSE),0))</f>
        <v>0</v>
      </c>
      <c r="BL225" s="11">
        <f t="shared" si="131"/>
        <v>0</v>
      </c>
      <c r="BM225">
        <f>IF($C225="","",IFERROR(VLOOKUP($C225,Mar!$B:$Z,20,FALSE),0))</f>
        <v>1</v>
      </c>
      <c r="BN225" s="10">
        <f t="shared" si="132"/>
        <v>1</v>
      </c>
      <c r="BO225" s="6">
        <f>IF($C225="","",IFERROR(VLOOKUP($C225,'Apr &amp; May'!$B:$Z,16,FALSE),0))</f>
        <v>0</v>
      </c>
      <c r="BP225">
        <f>IF($C225="","",IFERROR(VLOOKUP($C225,'Apr &amp; May'!$B:$Z,17,FALSE),0))</f>
        <v>0</v>
      </c>
      <c r="BQ225" s="11">
        <f t="shared" si="133"/>
        <v>0</v>
      </c>
      <c r="BR225">
        <f>IF($C225="","",IFERROR(VLOOKUP($C225,'Apr &amp; May'!$B:$Z,19,FALSE),0))</f>
        <v>0</v>
      </c>
      <c r="BS225" s="11">
        <f t="shared" si="134"/>
        <v>0</v>
      </c>
      <c r="BT225">
        <f>IF($C225="","",IFERROR(VLOOKUP($C225,'Apr &amp; May'!$B:$Z,20,FALSE),0))</f>
        <v>0</v>
      </c>
      <c r="BU225" s="10">
        <f t="shared" si="135"/>
        <v>0</v>
      </c>
      <c r="BV225" s="6">
        <f>IF($C225="","",IFERROR(VLOOKUP($C225,Jun!$B:$Z,16,FALSE),0))</f>
        <v>0</v>
      </c>
      <c r="BW225">
        <f>IF($C225="","",IFERROR(VLOOKUP($C225,Jun!$B:$Z,17,FALSE),0))</f>
        <v>0</v>
      </c>
      <c r="BX225" s="11">
        <f t="shared" si="136"/>
        <v>0</v>
      </c>
      <c r="BY225">
        <f>IF($C225="","",IFERROR(VLOOKUP($C225,Jun!$B:$Z,19,FALSE),0))</f>
        <v>0</v>
      </c>
      <c r="BZ225" s="11">
        <f t="shared" si="137"/>
        <v>0</v>
      </c>
      <c r="CA225">
        <f>IF($C225="","",IFERROR(VLOOKUP($C225,Jun!$B:$Z,20,FALSE),0))</f>
        <v>0</v>
      </c>
      <c r="CB225" s="10">
        <f t="shared" si="138"/>
        <v>0</v>
      </c>
    </row>
    <row r="226" spans="1:80" x14ac:dyDescent="0.3">
      <c r="A226">
        <v>222</v>
      </c>
      <c r="B226" t="str">
        <f>IF(Namelist!A223="","",UPPER(Namelist!A223))</f>
        <v>NUSAYBA M SIDDIQI</v>
      </c>
      <c r="C226" t="str">
        <f>IF(Namelist!B223="","",UPPER(Namelist!B223))</f>
        <v>NUSSTU\E1100833</v>
      </c>
      <c r="D226" s="6">
        <f t="shared" si="105"/>
        <v>0</v>
      </c>
      <c r="E226">
        <f t="shared" si="106"/>
        <v>0</v>
      </c>
      <c r="F226" s="11">
        <f t="shared" si="107"/>
        <v>0</v>
      </c>
      <c r="G226">
        <f t="shared" si="108"/>
        <v>0</v>
      </c>
      <c r="H226" s="11">
        <f t="shared" si="109"/>
        <v>0</v>
      </c>
      <c r="I226">
        <f t="shared" si="110"/>
        <v>0</v>
      </c>
      <c r="J226" s="10">
        <f t="shared" si="111"/>
        <v>0</v>
      </c>
      <c r="K226" s="6">
        <f>IF($C226="","",IFERROR(VLOOKUP($C226,Aug!$B:$Z,16,FALSE),0))</f>
        <v>0</v>
      </c>
      <c r="L226">
        <f>IF($C226="","",IFERROR(VLOOKUP($C226,Aug!$B:$Z,17,FALSE),0))</f>
        <v>0</v>
      </c>
      <c r="M226" s="11">
        <f t="shared" si="112"/>
        <v>0</v>
      </c>
      <c r="N226">
        <f>IF($C226="","",IFERROR(VLOOKUP($C226,Aug!$B:$Z,19,FALSE),0))</f>
        <v>0</v>
      </c>
      <c r="O226" s="11">
        <f t="shared" si="113"/>
        <v>0</v>
      </c>
      <c r="P226">
        <f>IF($C226="","",IFERROR(VLOOKUP($C226,Aug!$B:$Z,20,FALSE),0))</f>
        <v>0</v>
      </c>
      <c r="Q226" s="10">
        <f t="shared" si="114"/>
        <v>0</v>
      </c>
      <c r="R226" s="6">
        <f>IF($C226="","",IFERROR(VLOOKUP($C226,Sep!$B:$Z,16,FALSE),0))</f>
        <v>0</v>
      </c>
      <c r="S226">
        <f>IF($C226="","",IFERROR(VLOOKUP($C226,Sep!$B:$Z,17,FALSE),0))</f>
        <v>0</v>
      </c>
      <c r="T226" s="11">
        <f t="shared" si="115"/>
        <v>0</v>
      </c>
      <c r="U226">
        <f>IF($C226="","",IFERROR(VLOOKUP($C226,Sep!$B:$Z,19,FALSE),0))</f>
        <v>0</v>
      </c>
      <c r="V226" s="11">
        <f t="shared" si="116"/>
        <v>0</v>
      </c>
      <c r="W226">
        <f>IF($C226="","",IFERROR(VLOOKUP($C226,Sep!$B:$Z,20,FALSE),0))</f>
        <v>0</v>
      </c>
      <c r="X226" s="10">
        <f t="shared" si="117"/>
        <v>0</v>
      </c>
      <c r="Y226" s="6">
        <f>IF($C226="","",IFERROR(VLOOKUP($C226,'Oct &amp; Nov'!$B:$Z,16,FALSE),0))</f>
        <v>0</v>
      </c>
      <c r="Z226">
        <f>IF($C226="","",IFERROR(VLOOKUP($C226,'Oct &amp; Nov'!$B:$Z,17,FALSE),0))</f>
        <v>0</v>
      </c>
      <c r="AA226" s="11">
        <f t="shared" si="118"/>
        <v>0</v>
      </c>
      <c r="AB226">
        <f>IF($C226="","",IFERROR(VLOOKUP($C226,'Oct &amp; Nov'!$B:$Z,19,FALSE),0))</f>
        <v>0</v>
      </c>
      <c r="AC226" s="11">
        <f t="shared" si="119"/>
        <v>0</v>
      </c>
      <c r="AD226">
        <f>IF($C226="","",IFERROR(VLOOKUP($C226,'Oct &amp; Nov'!$B:$Z,20,FALSE),0))</f>
        <v>0</v>
      </c>
      <c r="AE226" s="10">
        <f t="shared" si="120"/>
        <v>0</v>
      </c>
      <c r="AJ226" s="11"/>
      <c r="AM226" s="6">
        <f>IF($C226="","",IFERROR(VLOOKUP($C226,Dec!$B:$Z,16,FALSE),0))</f>
        <v>0</v>
      </c>
      <c r="AN226">
        <f>IF($C226="","",IFERROR(VLOOKUP($C226,Dec!$B:$Z,17,FALSE),0))</f>
        <v>0</v>
      </c>
      <c r="AO226" s="11">
        <f t="shared" si="121"/>
        <v>0</v>
      </c>
      <c r="AP226">
        <f>IF($C226="","",IFERROR(VLOOKUP($C226,Dec!$B:$Z,19,FALSE),0))</f>
        <v>0</v>
      </c>
      <c r="AQ226" s="11">
        <f t="shared" si="122"/>
        <v>0</v>
      </c>
      <c r="AR226">
        <f>IF($C226="","",IFERROR(VLOOKUP($C226,Dec!$B:$Z,20,FALSE),0))</f>
        <v>0</v>
      </c>
      <c r="AS226" s="10">
        <f t="shared" si="123"/>
        <v>0</v>
      </c>
      <c r="AT226" s="6">
        <f>IF($C226="","",IFERROR(VLOOKUP($C226,Jan!$B:$Z,16,FALSE),0))</f>
        <v>0</v>
      </c>
      <c r="AU226">
        <f>IF($C226="","",IFERROR(VLOOKUP($C226,Jan!$B:$Z,17,FALSE),0))</f>
        <v>0</v>
      </c>
      <c r="AV226" s="11">
        <f t="shared" si="124"/>
        <v>0</v>
      </c>
      <c r="AW226">
        <f>IF($C226="","",IFERROR(VLOOKUP($C226,Jan!$B:$Z,19,FALSE),0))</f>
        <v>0</v>
      </c>
      <c r="AX226" s="11">
        <f t="shared" si="125"/>
        <v>0</v>
      </c>
      <c r="AY226">
        <f>IF($C226="","",IFERROR(VLOOKUP($C226,Jan!$B:$Z,20,FALSE),0))</f>
        <v>0</v>
      </c>
      <c r="AZ226" s="10">
        <f t="shared" si="126"/>
        <v>0</v>
      </c>
      <c r="BA226" s="6">
        <f>IF($C226="","",IFERROR(VLOOKUP($C226,Feb!$B:$Z,16,FALSE),0))</f>
        <v>0</v>
      </c>
      <c r="BB226">
        <f>IF($C226="","",IFERROR(VLOOKUP($C226,Feb!$B:$Z,17,FALSE),0))</f>
        <v>0</v>
      </c>
      <c r="BC226" s="11">
        <f t="shared" si="127"/>
        <v>0</v>
      </c>
      <c r="BD226">
        <f>IF($C226="","",IFERROR(VLOOKUP($C226,Feb!$B:$Z,19,FALSE),0))</f>
        <v>0</v>
      </c>
      <c r="BE226" s="11">
        <f t="shared" si="128"/>
        <v>0</v>
      </c>
      <c r="BF226">
        <f>IF($C226="","",IFERROR(VLOOKUP($C226,Feb!$B:$Z,20,FALSE),0))</f>
        <v>0</v>
      </c>
      <c r="BG226" s="10">
        <f t="shared" si="129"/>
        <v>0</v>
      </c>
      <c r="BH226" s="6">
        <f>IF($C226="","",IFERROR(VLOOKUP($C226,Mar!$B:$Z,16,FALSE),0))</f>
        <v>0</v>
      </c>
      <c r="BI226">
        <f>IF($C226="","",IFERROR(VLOOKUP($C226,Mar!$B:$Z,17,FALSE),0))</f>
        <v>0</v>
      </c>
      <c r="BJ226" s="11">
        <f t="shared" si="130"/>
        <v>0</v>
      </c>
      <c r="BK226">
        <f>IF($C226="","",IFERROR(VLOOKUP($C226,Mar!$B:$Z,19,FALSE),0))</f>
        <v>0</v>
      </c>
      <c r="BL226" s="11">
        <f t="shared" si="131"/>
        <v>0</v>
      </c>
      <c r="BM226">
        <f>IF($C226="","",IFERROR(VLOOKUP($C226,Mar!$B:$Z,20,FALSE),0))</f>
        <v>0</v>
      </c>
      <c r="BN226" s="10">
        <f t="shared" si="132"/>
        <v>0</v>
      </c>
      <c r="BO226" s="6">
        <f>IF($C226="","",IFERROR(VLOOKUP($C226,'Apr &amp; May'!$B:$Z,16,FALSE),0))</f>
        <v>0</v>
      </c>
      <c r="BP226">
        <f>IF($C226="","",IFERROR(VLOOKUP($C226,'Apr &amp; May'!$B:$Z,17,FALSE),0))</f>
        <v>0</v>
      </c>
      <c r="BQ226" s="11">
        <f t="shared" si="133"/>
        <v>0</v>
      </c>
      <c r="BR226">
        <f>IF($C226="","",IFERROR(VLOOKUP($C226,'Apr &amp; May'!$B:$Z,19,FALSE),0))</f>
        <v>0</v>
      </c>
      <c r="BS226" s="11">
        <f t="shared" si="134"/>
        <v>0</v>
      </c>
      <c r="BT226">
        <f>IF($C226="","",IFERROR(VLOOKUP($C226,'Apr &amp; May'!$B:$Z,20,FALSE),0))</f>
        <v>0</v>
      </c>
      <c r="BU226" s="10">
        <f t="shared" si="135"/>
        <v>0</v>
      </c>
      <c r="BV226" s="6">
        <f>IF($C226="","",IFERROR(VLOOKUP($C226,Jun!$B:$Z,16,FALSE),0))</f>
        <v>0</v>
      </c>
      <c r="BW226">
        <f>IF($C226="","",IFERROR(VLOOKUP($C226,Jun!$B:$Z,17,FALSE),0))</f>
        <v>0</v>
      </c>
      <c r="BX226" s="11">
        <f t="shared" si="136"/>
        <v>0</v>
      </c>
      <c r="BY226">
        <f>IF($C226="","",IFERROR(VLOOKUP($C226,Jun!$B:$Z,19,FALSE),0))</f>
        <v>0</v>
      </c>
      <c r="BZ226" s="11">
        <f t="shared" si="137"/>
        <v>0</v>
      </c>
      <c r="CA226">
        <f>IF($C226="","",IFERROR(VLOOKUP($C226,Jun!$B:$Z,20,FALSE),0))</f>
        <v>0</v>
      </c>
      <c r="CB226" s="10">
        <f t="shared" si="138"/>
        <v>0</v>
      </c>
    </row>
    <row r="227" spans="1:80" x14ac:dyDescent="0.3">
      <c r="A227">
        <v>223</v>
      </c>
      <c r="B227" t="str">
        <f>IF(Namelist!A224="","",UPPER(Namelist!A224))</f>
        <v>OWEN WONG</v>
      </c>
      <c r="C227" t="str">
        <f>IF(Namelist!B224="","",UPPER(Namelist!B224))</f>
        <v>NUSSTU\E0958717</v>
      </c>
      <c r="D227" s="6">
        <f t="shared" si="105"/>
        <v>1</v>
      </c>
      <c r="E227">
        <f t="shared" si="106"/>
        <v>0</v>
      </c>
      <c r="F227" s="11">
        <f t="shared" si="107"/>
        <v>1</v>
      </c>
      <c r="G227">
        <f t="shared" si="108"/>
        <v>0</v>
      </c>
      <c r="H227" s="11">
        <f t="shared" si="109"/>
        <v>1</v>
      </c>
      <c r="I227">
        <f t="shared" si="110"/>
        <v>0</v>
      </c>
      <c r="J227" s="10">
        <f t="shared" si="111"/>
        <v>1</v>
      </c>
      <c r="K227" s="6">
        <f>IF($C227="","",IFERROR(VLOOKUP($C227,Aug!$B:$Z,16,FALSE),0))</f>
        <v>0</v>
      </c>
      <c r="L227">
        <f>IF($C227="","",IFERROR(VLOOKUP($C227,Aug!$B:$Z,17,FALSE),0))</f>
        <v>0</v>
      </c>
      <c r="M227" s="11">
        <f t="shared" si="112"/>
        <v>0</v>
      </c>
      <c r="N227">
        <f>IF($C227="","",IFERROR(VLOOKUP($C227,Aug!$B:$Z,19,FALSE),0))</f>
        <v>0</v>
      </c>
      <c r="O227" s="11">
        <f t="shared" si="113"/>
        <v>0</v>
      </c>
      <c r="P227">
        <f>IF($C227="","",IFERROR(VLOOKUP($C227,Aug!$B:$Z,20,FALSE),0))</f>
        <v>0</v>
      </c>
      <c r="Q227" s="10">
        <f t="shared" si="114"/>
        <v>0</v>
      </c>
      <c r="R227" s="6">
        <f>IF($C227="","",IFERROR(VLOOKUP($C227,Sep!$B:$Z,16,FALSE),0))</f>
        <v>0</v>
      </c>
      <c r="S227">
        <f>IF($C227="","",IFERROR(VLOOKUP($C227,Sep!$B:$Z,17,FALSE),0))</f>
        <v>0</v>
      </c>
      <c r="T227" s="11">
        <f t="shared" si="115"/>
        <v>0</v>
      </c>
      <c r="U227">
        <f>IF($C227="","",IFERROR(VLOOKUP($C227,Sep!$B:$Z,19,FALSE),0))</f>
        <v>0</v>
      </c>
      <c r="V227" s="11">
        <f t="shared" si="116"/>
        <v>0</v>
      </c>
      <c r="W227">
        <f>IF($C227="","",IFERROR(VLOOKUP($C227,Sep!$B:$Z,20,FALSE),0))</f>
        <v>0</v>
      </c>
      <c r="X227" s="10">
        <f t="shared" si="117"/>
        <v>0</v>
      </c>
      <c r="Y227" s="6">
        <f>IF($C227="","",IFERROR(VLOOKUP($C227,'Oct &amp; Nov'!$B:$Z,16,FALSE),0))</f>
        <v>0</v>
      </c>
      <c r="Z227">
        <f>IF($C227="","",IFERROR(VLOOKUP($C227,'Oct &amp; Nov'!$B:$Z,17,FALSE),0))</f>
        <v>0</v>
      </c>
      <c r="AA227" s="11">
        <f t="shared" si="118"/>
        <v>0</v>
      </c>
      <c r="AB227">
        <f>IF($C227="","",IFERROR(VLOOKUP($C227,'Oct &amp; Nov'!$B:$Z,19,FALSE),0))</f>
        <v>0</v>
      </c>
      <c r="AC227" s="11">
        <f t="shared" si="119"/>
        <v>0</v>
      </c>
      <c r="AD227">
        <f>IF($C227="","",IFERROR(VLOOKUP($C227,'Oct &amp; Nov'!$B:$Z,20,FALSE),0))</f>
        <v>0</v>
      </c>
      <c r="AE227" s="10">
        <f t="shared" si="120"/>
        <v>0</v>
      </c>
      <c r="AJ227" s="11"/>
      <c r="AM227" s="6">
        <f>IF($C227="","",IFERROR(VLOOKUP($C227,Dec!$B:$Z,16,FALSE),0))</f>
        <v>0</v>
      </c>
      <c r="AN227">
        <f>IF($C227="","",IFERROR(VLOOKUP($C227,Dec!$B:$Z,17,FALSE),0))</f>
        <v>0</v>
      </c>
      <c r="AO227" s="11">
        <f t="shared" si="121"/>
        <v>0</v>
      </c>
      <c r="AP227">
        <f>IF($C227="","",IFERROR(VLOOKUP($C227,Dec!$B:$Z,19,FALSE),0))</f>
        <v>0</v>
      </c>
      <c r="AQ227" s="11">
        <f t="shared" si="122"/>
        <v>0</v>
      </c>
      <c r="AR227">
        <f>IF($C227="","",IFERROR(VLOOKUP($C227,Dec!$B:$Z,20,FALSE),0))</f>
        <v>0</v>
      </c>
      <c r="AS227" s="10">
        <f t="shared" si="123"/>
        <v>0</v>
      </c>
      <c r="AT227" s="6">
        <f>IF($C227="","",IFERROR(VLOOKUP($C227,Jan!$B:$Z,16,FALSE),0))</f>
        <v>0</v>
      </c>
      <c r="AU227">
        <f>IF($C227="","",IFERROR(VLOOKUP($C227,Jan!$B:$Z,17,FALSE),0))</f>
        <v>0</v>
      </c>
      <c r="AV227" s="11">
        <f t="shared" si="124"/>
        <v>0</v>
      </c>
      <c r="AW227">
        <f>IF($C227="","",IFERROR(VLOOKUP($C227,Jan!$B:$Z,19,FALSE),0))</f>
        <v>0</v>
      </c>
      <c r="AX227" s="11">
        <f t="shared" si="125"/>
        <v>0</v>
      </c>
      <c r="AY227">
        <f>IF($C227="","",IFERROR(VLOOKUP($C227,Jan!$B:$Z,20,FALSE),0))</f>
        <v>0</v>
      </c>
      <c r="AZ227" s="10">
        <f t="shared" si="126"/>
        <v>0</v>
      </c>
      <c r="BA227" s="6">
        <f>IF($C227="","",IFERROR(VLOOKUP($C227,Feb!$B:$Z,16,FALSE),0))</f>
        <v>0</v>
      </c>
      <c r="BB227">
        <f>IF($C227="","",IFERROR(VLOOKUP($C227,Feb!$B:$Z,17,FALSE),0))</f>
        <v>0</v>
      </c>
      <c r="BC227" s="11">
        <f t="shared" si="127"/>
        <v>0</v>
      </c>
      <c r="BD227">
        <f>IF($C227="","",IFERROR(VLOOKUP($C227,Feb!$B:$Z,19,FALSE),0))</f>
        <v>0</v>
      </c>
      <c r="BE227" s="11">
        <f t="shared" si="128"/>
        <v>0</v>
      </c>
      <c r="BF227">
        <f>IF($C227="","",IFERROR(VLOOKUP($C227,Feb!$B:$Z,20,FALSE),0))</f>
        <v>0</v>
      </c>
      <c r="BG227" s="10">
        <f t="shared" si="129"/>
        <v>0</v>
      </c>
      <c r="BH227" s="6">
        <f>IF($C227="","",IFERROR(VLOOKUP($C227,Mar!$B:$Z,16,FALSE),0))</f>
        <v>1</v>
      </c>
      <c r="BI227">
        <f>IF($C227="","",IFERROR(VLOOKUP($C227,Mar!$B:$Z,17,FALSE),0))</f>
        <v>0</v>
      </c>
      <c r="BJ227" s="11">
        <f t="shared" si="130"/>
        <v>1</v>
      </c>
      <c r="BK227">
        <f>IF($C227="","",IFERROR(VLOOKUP($C227,Mar!$B:$Z,19,FALSE),0))</f>
        <v>0</v>
      </c>
      <c r="BL227" s="11">
        <f t="shared" si="131"/>
        <v>1</v>
      </c>
      <c r="BM227">
        <f>IF($C227="","",IFERROR(VLOOKUP($C227,Mar!$B:$Z,20,FALSE),0))</f>
        <v>0</v>
      </c>
      <c r="BN227" s="10">
        <f t="shared" si="132"/>
        <v>1</v>
      </c>
      <c r="BO227" s="6">
        <f>IF($C227="","",IFERROR(VLOOKUP($C227,'Apr &amp; May'!$B:$Z,16,FALSE),0))</f>
        <v>0</v>
      </c>
      <c r="BP227">
        <f>IF($C227="","",IFERROR(VLOOKUP($C227,'Apr &amp; May'!$B:$Z,17,FALSE),0))</f>
        <v>0</v>
      </c>
      <c r="BQ227" s="11">
        <f t="shared" si="133"/>
        <v>0</v>
      </c>
      <c r="BR227">
        <f>IF($C227="","",IFERROR(VLOOKUP($C227,'Apr &amp; May'!$B:$Z,19,FALSE),0))</f>
        <v>0</v>
      </c>
      <c r="BS227" s="11">
        <f t="shared" si="134"/>
        <v>0</v>
      </c>
      <c r="BT227">
        <f>IF($C227="","",IFERROR(VLOOKUP($C227,'Apr &amp; May'!$B:$Z,20,FALSE),0))</f>
        <v>0</v>
      </c>
      <c r="BU227" s="10">
        <f t="shared" si="135"/>
        <v>0</v>
      </c>
      <c r="BV227" s="6">
        <f>IF($C227="","",IFERROR(VLOOKUP($C227,Jun!$B:$Z,16,FALSE),0))</f>
        <v>0</v>
      </c>
      <c r="BW227">
        <f>IF($C227="","",IFERROR(VLOOKUP($C227,Jun!$B:$Z,17,FALSE),0))</f>
        <v>0</v>
      </c>
      <c r="BX227" s="11">
        <f t="shared" si="136"/>
        <v>0</v>
      </c>
      <c r="BY227">
        <f>IF($C227="","",IFERROR(VLOOKUP($C227,Jun!$B:$Z,19,FALSE),0))</f>
        <v>0</v>
      </c>
      <c r="BZ227" s="11">
        <f t="shared" si="137"/>
        <v>0</v>
      </c>
      <c r="CA227">
        <f>IF($C227="","",IFERROR(VLOOKUP($C227,Jun!$B:$Z,20,FALSE),0))</f>
        <v>0</v>
      </c>
      <c r="CB227" s="10">
        <f t="shared" si="138"/>
        <v>0</v>
      </c>
    </row>
    <row r="228" spans="1:80" x14ac:dyDescent="0.3">
      <c r="A228">
        <v>224</v>
      </c>
      <c r="B228" t="str">
        <f>IF(Namelist!A225="","",UPPER(Namelist!A225))</f>
        <v>PANG HE XUAN</v>
      </c>
      <c r="C228" t="str">
        <f>IF(Namelist!B225="","",UPPER(Namelist!B225))</f>
        <v>NUSSTU\E0415814</v>
      </c>
      <c r="D228" s="6">
        <f t="shared" si="105"/>
        <v>0</v>
      </c>
      <c r="E228">
        <f t="shared" si="106"/>
        <v>1</v>
      </c>
      <c r="F228" s="11">
        <f t="shared" si="107"/>
        <v>1</v>
      </c>
      <c r="G228">
        <f t="shared" si="108"/>
        <v>0</v>
      </c>
      <c r="H228" s="11">
        <f t="shared" si="109"/>
        <v>1</v>
      </c>
      <c r="I228">
        <f t="shared" si="110"/>
        <v>0</v>
      </c>
      <c r="J228" s="10">
        <f t="shared" si="111"/>
        <v>1</v>
      </c>
      <c r="K228" s="6">
        <f>IF($C228="","",IFERROR(VLOOKUP($C228,Aug!$B:$Z,16,FALSE),0))</f>
        <v>0</v>
      </c>
      <c r="L228">
        <f>IF($C228="","",IFERROR(VLOOKUP($C228,Aug!$B:$Z,17,FALSE),0))</f>
        <v>0</v>
      </c>
      <c r="M228" s="11">
        <f t="shared" si="112"/>
        <v>0</v>
      </c>
      <c r="N228">
        <f>IF($C228="","",IFERROR(VLOOKUP($C228,Aug!$B:$Z,19,FALSE),0))</f>
        <v>0</v>
      </c>
      <c r="O228" s="11">
        <f t="shared" si="113"/>
        <v>0</v>
      </c>
      <c r="P228">
        <f>IF($C228="","",IFERROR(VLOOKUP($C228,Aug!$B:$Z,20,FALSE),0))</f>
        <v>0</v>
      </c>
      <c r="Q228" s="10">
        <f t="shared" si="114"/>
        <v>0</v>
      </c>
      <c r="R228" s="6">
        <f>IF($C228="","",IFERROR(VLOOKUP($C228,Sep!$B:$Z,16,FALSE),0))</f>
        <v>0</v>
      </c>
      <c r="S228">
        <f>IF($C228="","",IFERROR(VLOOKUP($C228,Sep!$B:$Z,17,FALSE),0))</f>
        <v>0</v>
      </c>
      <c r="T228" s="11">
        <f t="shared" si="115"/>
        <v>0</v>
      </c>
      <c r="U228">
        <f>IF($C228="","",IFERROR(VLOOKUP($C228,Sep!$B:$Z,19,FALSE),0))</f>
        <v>0</v>
      </c>
      <c r="V228" s="11">
        <f t="shared" si="116"/>
        <v>0</v>
      </c>
      <c r="W228">
        <f>IF($C228="","",IFERROR(VLOOKUP($C228,Sep!$B:$Z,20,FALSE),0))</f>
        <v>0</v>
      </c>
      <c r="X228" s="10">
        <f t="shared" si="117"/>
        <v>0</v>
      </c>
      <c r="Y228" s="6">
        <f>IF($C228="","",IFERROR(VLOOKUP($C228,'Oct &amp; Nov'!$B:$Z,16,FALSE),0))</f>
        <v>0</v>
      </c>
      <c r="Z228">
        <f>IF($C228="","",IFERROR(VLOOKUP($C228,'Oct &amp; Nov'!$B:$Z,17,FALSE),0))</f>
        <v>0</v>
      </c>
      <c r="AA228" s="11">
        <f t="shared" si="118"/>
        <v>0</v>
      </c>
      <c r="AB228">
        <f>IF($C228="","",IFERROR(VLOOKUP($C228,'Oct &amp; Nov'!$B:$Z,19,FALSE),0))</f>
        <v>0</v>
      </c>
      <c r="AC228" s="11">
        <f t="shared" si="119"/>
        <v>0</v>
      </c>
      <c r="AD228">
        <f>IF($C228="","",IFERROR(VLOOKUP($C228,'Oct &amp; Nov'!$B:$Z,20,FALSE),0))</f>
        <v>0</v>
      </c>
      <c r="AE228" s="10">
        <f t="shared" si="120"/>
        <v>0</v>
      </c>
      <c r="AJ228" s="11"/>
      <c r="AM228" s="6">
        <f>IF($C228="","",IFERROR(VLOOKUP($C228,Dec!$B:$Z,16,FALSE),0))</f>
        <v>0</v>
      </c>
      <c r="AN228">
        <f>IF($C228="","",IFERROR(VLOOKUP($C228,Dec!$B:$Z,17,FALSE),0))</f>
        <v>0</v>
      </c>
      <c r="AO228" s="11">
        <f t="shared" si="121"/>
        <v>0</v>
      </c>
      <c r="AP228">
        <f>IF($C228="","",IFERROR(VLOOKUP($C228,Dec!$B:$Z,19,FALSE),0))</f>
        <v>0</v>
      </c>
      <c r="AQ228" s="11">
        <f t="shared" si="122"/>
        <v>0</v>
      </c>
      <c r="AR228">
        <f>IF($C228="","",IFERROR(VLOOKUP($C228,Dec!$B:$Z,20,FALSE),0))</f>
        <v>0</v>
      </c>
      <c r="AS228" s="10">
        <f t="shared" si="123"/>
        <v>0</v>
      </c>
      <c r="AT228" s="6">
        <f>IF($C228="","",IFERROR(VLOOKUP($C228,Jan!$B:$Z,16,FALSE),0))</f>
        <v>0</v>
      </c>
      <c r="AU228">
        <f>IF($C228="","",IFERROR(VLOOKUP($C228,Jan!$B:$Z,17,FALSE),0))</f>
        <v>0</v>
      </c>
      <c r="AV228" s="11">
        <f t="shared" si="124"/>
        <v>0</v>
      </c>
      <c r="AW228">
        <f>IF($C228="","",IFERROR(VLOOKUP($C228,Jan!$B:$Z,19,FALSE),0))</f>
        <v>0</v>
      </c>
      <c r="AX228" s="11">
        <f t="shared" si="125"/>
        <v>0</v>
      </c>
      <c r="AY228">
        <f>IF($C228="","",IFERROR(VLOOKUP($C228,Jan!$B:$Z,20,FALSE),0))</f>
        <v>0</v>
      </c>
      <c r="AZ228" s="10">
        <f t="shared" si="126"/>
        <v>0</v>
      </c>
      <c r="BA228" s="6">
        <f>IF($C228="","",IFERROR(VLOOKUP($C228,Feb!$B:$Z,16,FALSE),0))</f>
        <v>0</v>
      </c>
      <c r="BB228">
        <f>IF($C228="","",IFERROR(VLOOKUP($C228,Feb!$B:$Z,17,FALSE),0))</f>
        <v>0</v>
      </c>
      <c r="BC228" s="11">
        <f t="shared" si="127"/>
        <v>0</v>
      </c>
      <c r="BD228">
        <f>IF($C228="","",IFERROR(VLOOKUP($C228,Feb!$B:$Z,19,FALSE),0))</f>
        <v>0</v>
      </c>
      <c r="BE228" s="11">
        <f t="shared" si="128"/>
        <v>0</v>
      </c>
      <c r="BF228">
        <f>IF($C228="","",IFERROR(VLOOKUP($C228,Feb!$B:$Z,20,FALSE),0))</f>
        <v>0</v>
      </c>
      <c r="BG228" s="10">
        <f t="shared" si="129"/>
        <v>0</v>
      </c>
      <c r="BH228" s="6">
        <f>IF($C228="","",IFERROR(VLOOKUP($C228,Mar!$B:$Z,16,FALSE),0))</f>
        <v>0</v>
      </c>
      <c r="BI228">
        <f>IF($C228="","",IFERROR(VLOOKUP($C228,Mar!$B:$Z,17,FALSE),0))</f>
        <v>1</v>
      </c>
      <c r="BJ228" s="11">
        <f t="shared" si="130"/>
        <v>1</v>
      </c>
      <c r="BK228">
        <f>IF($C228="","",IFERROR(VLOOKUP($C228,Mar!$B:$Z,19,FALSE),0))</f>
        <v>0</v>
      </c>
      <c r="BL228" s="11">
        <f t="shared" si="131"/>
        <v>1</v>
      </c>
      <c r="BM228">
        <f>IF($C228="","",IFERROR(VLOOKUP($C228,Mar!$B:$Z,20,FALSE),0))</f>
        <v>0</v>
      </c>
      <c r="BN228" s="10">
        <f t="shared" si="132"/>
        <v>1</v>
      </c>
      <c r="BO228" s="6">
        <f>IF($C228="","",IFERROR(VLOOKUP($C228,'Apr &amp; May'!$B:$Z,16,FALSE),0))</f>
        <v>0</v>
      </c>
      <c r="BP228">
        <f>IF($C228="","",IFERROR(VLOOKUP($C228,'Apr &amp; May'!$B:$Z,17,FALSE),0))</f>
        <v>0</v>
      </c>
      <c r="BQ228" s="11">
        <f t="shared" si="133"/>
        <v>0</v>
      </c>
      <c r="BR228">
        <f>IF($C228="","",IFERROR(VLOOKUP($C228,'Apr &amp; May'!$B:$Z,19,FALSE),0))</f>
        <v>0</v>
      </c>
      <c r="BS228" s="11">
        <f t="shared" si="134"/>
        <v>0</v>
      </c>
      <c r="BT228">
        <f>IF($C228="","",IFERROR(VLOOKUP($C228,'Apr &amp; May'!$B:$Z,20,FALSE),0))</f>
        <v>0</v>
      </c>
      <c r="BU228" s="10">
        <f t="shared" si="135"/>
        <v>0</v>
      </c>
      <c r="BV228" s="6">
        <f>IF($C228="","",IFERROR(VLOOKUP($C228,Jun!$B:$Z,16,FALSE),0))</f>
        <v>0</v>
      </c>
      <c r="BW228">
        <f>IF($C228="","",IFERROR(VLOOKUP($C228,Jun!$B:$Z,17,FALSE),0))</f>
        <v>0</v>
      </c>
      <c r="BX228" s="11">
        <f t="shared" si="136"/>
        <v>0</v>
      </c>
      <c r="BY228">
        <f>IF($C228="","",IFERROR(VLOOKUP($C228,Jun!$B:$Z,19,FALSE),0))</f>
        <v>0</v>
      </c>
      <c r="BZ228" s="11">
        <f t="shared" si="137"/>
        <v>0</v>
      </c>
      <c r="CA228">
        <f>IF($C228="","",IFERROR(VLOOKUP($C228,Jun!$B:$Z,20,FALSE),0))</f>
        <v>0</v>
      </c>
      <c r="CB228" s="10">
        <f t="shared" si="138"/>
        <v>0</v>
      </c>
    </row>
    <row r="229" spans="1:80" x14ac:dyDescent="0.3">
      <c r="A229">
        <v>225</v>
      </c>
      <c r="B229" t="str">
        <f>IF(Namelist!A226="","",UPPER(Namelist!A226))</f>
        <v>PARAM SINGH</v>
      </c>
      <c r="C229" t="str">
        <f>IF(Namelist!B226="","",UPPER(Namelist!B226))</f>
        <v>NUSSTU\E0962965</v>
      </c>
      <c r="D229" s="6">
        <f t="shared" si="105"/>
        <v>1</v>
      </c>
      <c r="E229">
        <f t="shared" si="106"/>
        <v>0</v>
      </c>
      <c r="F229" s="11">
        <f t="shared" si="107"/>
        <v>1</v>
      </c>
      <c r="G229">
        <f t="shared" si="108"/>
        <v>0</v>
      </c>
      <c r="H229" s="11">
        <f t="shared" si="109"/>
        <v>1</v>
      </c>
      <c r="I229">
        <f t="shared" si="110"/>
        <v>0</v>
      </c>
      <c r="J229" s="10">
        <f t="shared" si="111"/>
        <v>1</v>
      </c>
      <c r="K229" s="6">
        <f>IF($C229="","",IFERROR(VLOOKUP($C229,Aug!$B:$Z,16,FALSE),0))</f>
        <v>0</v>
      </c>
      <c r="L229">
        <f>IF($C229="","",IFERROR(VLOOKUP($C229,Aug!$B:$Z,17,FALSE),0))</f>
        <v>0</v>
      </c>
      <c r="M229" s="11">
        <f t="shared" si="112"/>
        <v>0</v>
      </c>
      <c r="N229">
        <f>IF($C229="","",IFERROR(VLOOKUP($C229,Aug!$B:$Z,19,FALSE),0))</f>
        <v>0</v>
      </c>
      <c r="O229" s="11">
        <f t="shared" si="113"/>
        <v>0</v>
      </c>
      <c r="P229">
        <f>IF($C229="","",IFERROR(VLOOKUP($C229,Aug!$B:$Z,20,FALSE),0))</f>
        <v>0</v>
      </c>
      <c r="Q229" s="10">
        <f t="shared" si="114"/>
        <v>0</v>
      </c>
      <c r="R229" s="6">
        <f>IF($C229="","",IFERROR(VLOOKUP($C229,Sep!$B:$Z,16,FALSE),0))</f>
        <v>0</v>
      </c>
      <c r="S229">
        <f>IF($C229="","",IFERROR(VLOOKUP($C229,Sep!$B:$Z,17,FALSE),0))</f>
        <v>0</v>
      </c>
      <c r="T229" s="11">
        <f t="shared" si="115"/>
        <v>0</v>
      </c>
      <c r="U229">
        <f>IF($C229="","",IFERROR(VLOOKUP($C229,Sep!$B:$Z,19,FALSE),0))</f>
        <v>0</v>
      </c>
      <c r="V229" s="11">
        <f t="shared" si="116"/>
        <v>0</v>
      </c>
      <c r="W229">
        <f>IF($C229="","",IFERROR(VLOOKUP($C229,Sep!$B:$Z,20,FALSE),0))</f>
        <v>0</v>
      </c>
      <c r="X229" s="10">
        <f t="shared" si="117"/>
        <v>0</v>
      </c>
      <c r="Y229" s="6">
        <f>IF($C229="","",IFERROR(VLOOKUP($C229,'Oct &amp; Nov'!$B:$Z,16,FALSE),0))</f>
        <v>0</v>
      </c>
      <c r="Z229">
        <f>IF($C229="","",IFERROR(VLOOKUP($C229,'Oct &amp; Nov'!$B:$Z,17,FALSE),0))</f>
        <v>0</v>
      </c>
      <c r="AA229" s="11">
        <f t="shared" si="118"/>
        <v>0</v>
      </c>
      <c r="AB229">
        <f>IF($C229="","",IFERROR(VLOOKUP($C229,'Oct &amp; Nov'!$B:$Z,19,FALSE),0))</f>
        <v>0</v>
      </c>
      <c r="AC229" s="11">
        <f t="shared" si="119"/>
        <v>0</v>
      </c>
      <c r="AD229">
        <f>IF($C229="","",IFERROR(VLOOKUP($C229,'Oct &amp; Nov'!$B:$Z,20,FALSE),0))</f>
        <v>0</v>
      </c>
      <c r="AE229" s="10">
        <f t="shared" si="120"/>
        <v>0</v>
      </c>
      <c r="AJ229" s="11"/>
      <c r="AM229" s="6">
        <f>IF($C229="","",IFERROR(VLOOKUP($C229,Dec!$B:$Z,16,FALSE),0))</f>
        <v>0</v>
      </c>
      <c r="AN229">
        <f>IF($C229="","",IFERROR(VLOOKUP($C229,Dec!$B:$Z,17,FALSE),0))</f>
        <v>0</v>
      </c>
      <c r="AO229" s="11">
        <f t="shared" si="121"/>
        <v>0</v>
      </c>
      <c r="AP229">
        <f>IF($C229="","",IFERROR(VLOOKUP($C229,Dec!$B:$Z,19,FALSE),0))</f>
        <v>0</v>
      </c>
      <c r="AQ229" s="11">
        <f t="shared" si="122"/>
        <v>0</v>
      </c>
      <c r="AR229">
        <f>IF($C229="","",IFERROR(VLOOKUP($C229,Dec!$B:$Z,20,FALSE),0))</f>
        <v>0</v>
      </c>
      <c r="AS229" s="10">
        <f t="shared" si="123"/>
        <v>0</v>
      </c>
      <c r="AT229" s="6">
        <f>IF($C229="","",IFERROR(VLOOKUP($C229,Jan!$B:$Z,16,FALSE),0))</f>
        <v>1</v>
      </c>
      <c r="AU229">
        <f>IF($C229="","",IFERROR(VLOOKUP($C229,Jan!$B:$Z,17,FALSE),0))</f>
        <v>0</v>
      </c>
      <c r="AV229" s="11">
        <f t="shared" si="124"/>
        <v>1</v>
      </c>
      <c r="AW229">
        <f>IF($C229="","",IFERROR(VLOOKUP($C229,Jan!$B:$Z,19,FALSE),0))</f>
        <v>0</v>
      </c>
      <c r="AX229" s="11">
        <f t="shared" si="125"/>
        <v>1</v>
      </c>
      <c r="AY229">
        <f>IF($C229="","",IFERROR(VLOOKUP($C229,Jan!$B:$Z,20,FALSE),0))</f>
        <v>0</v>
      </c>
      <c r="AZ229" s="10">
        <f t="shared" si="126"/>
        <v>1</v>
      </c>
      <c r="BA229" s="6">
        <f>IF($C229="","",IFERROR(VLOOKUP($C229,Feb!$B:$Z,16,FALSE),0))</f>
        <v>0</v>
      </c>
      <c r="BB229">
        <f>IF($C229="","",IFERROR(VLOOKUP($C229,Feb!$B:$Z,17,FALSE),0))</f>
        <v>0</v>
      </c>
      <c r="BC229" s="11">
        <f t="shared" si="127"/>
        <v>0</v>
      </c>
      <c r="BD229">
        <f>IF($C229="","",IFERROR(VLOOKUP($C229,Feb!$B:$Z,19,FALSE),0))</f>
        <v>0</v>
      </c>
      <c r="BE229" s="11">
        <f t="shared" si="128"/>
        <v>0</v>
      </c>
      <c r="BF229">
        <f>IF($C229="","",IFERROR(VLOOKUP($C229,Feb!$B:$Z,20,FALSE),0))</f>
        <v>0</v>
      </c>
      <c r="BG229" s="10">
        <f t="shared" si="129"/>
        <v>0</v>
      </c>
      <c r="BH229" s="6">
        <f>IF($C229="","",IFERROR(VLOOKUP($C229,Mar!$B:$Z,16,FALSE),0))</f>
        <v>0</v>
      </c>
      <c r="BI229">
        <f>IF($C229="","",IFERROR(VLOOKUP($C229,Mar!$B:$Z,17,FALSE),0))</f>
        <v>0</v>
      </c>
      <c r="BJ229" s="11">
        <f t="shared" si="130"/>
        <v>0</v>
      </c>
      <c r="BK229">
        <f>IF($C229="","",IFERROR(VLOOKUP($C229,Mar!$B:$Z,19,FALSE),0))</f>
        <v>0</v>
      </c>
      <c r="BL229" s="11">
        <f t="shared" si="131"/>
        <v>0</v>
      </c>
      <c r="BM229">
        <f>IF($C229="","",IFERROR(VLOOKUP($C229,Mar!$B:$Z,20,FALSE),0))</f>
        <v>0</v>
      </c>
      <c r="BN229" s="10">
        <f t="shared" si="132"/>
        <v>0</v>
      </c>
      <c r="BO229" s="6">
        <f>IF($C229="","",IFERROR(VLOOKUP($C229,'Apr &amp; May'!$B:$Z,16,FALSE),0))</f>
        <v>0</v>
      </c>
      <c r="BP229">
        <f>IF($C229="","",IFERROR(VLOOKUP($C229,'Apr &amp; May'!$B:$Z,17,FALSE),0))</f>
        <v>0</v>
      </c>
      <c r="BQ229" s="11">
        <f t="shared" si="133"/>
        <v>0</v>
      </c>
      <c r="BR229">
        <f>IF($C229="","",IFERROR(VLOOKUP($C229,'Apr &amp; May'!$B:$Z,19,FALSE),0))</f>
        <v>0</v>
      </c>
      <c r="BS229" s="11">
        <f t="shared" si="134"/>
        <v>0</v>
      </c>
      <c r="BT229">
        <f>IF($C229="","",IFERROR(VLOOKUP($C229,'Apr &amp; May'!$B:$Z,20,FALSE),0))</f>
        <v>0</v>
      </c>
      <c r="BU229" s="10">
        <f t="shared" si="135"/>
        <v>0</v>
      </c>
      <c r="BV229" s="6">
        <f>IF($C229="","",IFERROR(VLOOKUP($C229,Jun!$B:$Z,16,FALSE),0))</f>
        <v>0</v>
      </c>
      <c r="BW229">
        <f>IF($C229="","",IFERROR(VLOOKUP($C229,Jun!$B:$Z,17,FALSE),0))</f>
        <v>0</v>
      </c>
      <c r="BX229" s="11">
        <f t="shared" si="136"/>
        <v>0</v>
      </c>
      <c r="BY229">
        <f>IF($C229="","",IFERROR(VLOOKUP($C229,Jun!$B:$Z,19,FALSE),0))</f>
        <v>0</v>
      </c>
      <c r="BZ229" s="11">
        <f t="shared" si="137"/>
        <v>0</v>
      </c>
      <c r="CA229">
        <f>IF($C229="","",IFERROR(VLOOKUP($C229,Jun!$B:$Z,20,FALSE),0))</f>
        <v>0</v>
      </c>
      <c r="CB229" s="10">
        <f t="shared" si="138"/>
        <v>0</v>
      </c>
    </row>
    <row r="230" spans="1:80" x14ac:dyDescent="0.3">
      <c r="A230">
        <v>226</v>
      </c>
      <c r="B230" t="str">
        <f>IF(Namelist!A227="","",UPPER(Namelist!A227))</f>
        <v>PARISA MOURI</v>
      </c>
      <c r="C230" t="str">
        <f>IF(Namelist!B227="","",UPPER(Namelist!B227))</f>
        <v>NUSSTU\E0773797</v>
      </c>
      <c r="D230" s="6">
        <f t="shared" si="105"/>
        <v>0</v>
      </c>
      <c r="E230">
        <f t="shared" si="106"/>
        <v>0</v>
      </c>
      <c r="F230" s="11">
        <f t="shared" si="107"/>
        <v>0</v>
      </c>
      <c r="G230">
        <f t="shared" si="108"/>
        <v>0</v>
      </c>
      <c r="H230" s="11">
        <f t="shared" si="109"/>
        <v>0</v>
      </c>
      <c r="I230">
        <f t="shared" si="110"/>
        <v>3</v>
      </c>
      <c r="J230" s="10">
        <f t="shared" si="111"/>
        <v>3</v>
      </c>
      <c r="K230" s="6">
        <f>IF($C230="","",IFERROR(VLOOKUP($C230,Aug!$B:$Z,16,FALSE),0))</f>
        <v>0</v>
      </c>
      <c r="L230">
        <f>IF($C230="","",IFERROR(VLOOKUP($C230,Aug!$B:$Z,17,FALSE),0))</f>
        <v>0</v>
      </c>
      <c r="M230" s="11">
        <f t="shared" si="112"/>
        <v>0</v>
      </c>
      <c r="N230">
        <f>IF($C230="","",IFERROR(VLOOKUP($C230,Aug!$B:$Z,19,FALSE),0))</f>
        <v>0</v>
      </c>
      <c r="O230" s="11">
        <f t="shared" si="113"/>
        <v>0</v>
      </c>
      <c r="P230">
        <f>IF($C230="","",IFERROR(VLOOKUP($C230,Aug!$B:$Z,20,FALSE),0))</f>
        <v>0</v>
      </c>
      <c r="Q230" s="10">
        <f t="shared" si="114"/>
        <v>0</v>
      </c>
      <c r="R230" s="6">
        <f>IF($C230="","",IFERROR(VLOOKUP($C230,Sep!$B:$Z,16,FALSE),0))</f>
        <v>0</v>
      </c>
      <c r="S230">
        <f>IF($C230="","",IFERROR(VLOOKUP($C230,Sep!$B:$Z,17,FALSE),0))</f>
        <v>0</v>
      </c>
      <c r="T230" s="11">
        <f t="shared" si="115"/>
        <v>0</v>
      </c>
      <c r="U230">
        <f>IF($C230="","",IFERROR(VLOOKUP($C230,Sep!$B:$Z,19,FALSE),0))</f>
        <v>0</v>
      </c>
      <c r="V230" s="11">
        <f t="shared" si="116"/>
        <v>0</v>
      </c>
      <c r="W230">
        <f>IF($C230="","",IFERROR(VLOOKUP($C230,Sep!$B:$Z,20,FALSE),0))</f>
        <v>0</v>
      </c>
      <c r="X230" s="10">
        <f t="shared" si="117"/>
        <v>0</v>
      </c>
      <c r="Y230" s="6">
        <f>IF($C230="","",IFERROR(VLOOKUP($C230,'Oct &amp; Nov'!$B:$Z,16,FALSE),0))</f>
        <v>0</v>
      </c>
      <c r="Z230">
        <f>IF($C230="","",IFERROR(VLOOKUP($C230,'Oct &amp; Nov'!$B:$Z,17,FALSE),0))</f>
        <v>0</v>
      </c>
      <c r="AA230" s="11">
        <f t="shared" si="118"/>
        <v>0</v>
      </c>
      <c r="AB230">
        <f>IF($C230="","",IFERROR(VLOOKUP($C230,'Oct &amp; Nov'!$B:$Z,19,FALSE),0))</f>
        <v>0</v>
      </c>
      <c r="AC230" s="11">
        <f t="shared" si="119"/>
        <v>0</v>
      </c>
      <c r="AD230">
        <f>IF($C230="","",IFERROR(VLOOKUP($C230,'Oct &amp; Nov'!$B:$Z,20,FALSE),0))</f>
        <v>0</v>
      </c>
      <c r="AE230" s="10">
        <f t="shared" si="120"/>
        <v>0</v>
      </c>
      <c r="AJ230" s="11"/>
      <c r="AM230" s="6">
        <f>IF($C230="","",IFERROR(VLOOKUP($C230,Dec!$B:$Z,16,FALSE),0))</f>
        <v>0</v>
      </c>
      <c r="AN230">
        <f>IF($C230="","",IFERROR(VLOOKUP($C230,Dec!$B:$Z,17,FALSE),0))</f>
        <v>0</v>
      </c>
      <c r="AO230" s="11">
        <f t="shared" si="121"/>
        <v>0</v>
      </c>
      <c r="AP230">
        <f>IF($C230="","",IFERROR(VLOOKUP($C230,Dec!$B:$Z,19,FALSE),0))</f>
        <v>0</v>
      </c>
      <c r="AQ230" s="11">
        <f t="shared" si="122"/>
        <v>0</v>
      </c>
      <c r="AR230">
        <f>IF($C230="","",IFERROR(VLOOKUP($C230,Dec!$B:$Z,20,FALSE),0))</f>
        <v>0</v>
      </c>
      <c r="AS230" s="10">
        <f t="shared" si="123"/>
        <v>0</v>
      </c>
      <c r="AT230" s="6">
        <f>IF($C230="","",IFERROR(VLOOKUP($C230,Jan!$B:$Z,16,FALSE),0))</f>
        <v>0</v>
      </c>
      <c r="AU230">
        <f>IF($C230="","",IFERROR(VLOOKUP($C230,Jan!$B:$Z,17,FALSE),0))</f>
        <v>0</v>
      </c>
      <c r="AV230" s="11">
        <f t="shared" si="124"/>
        <v>0</v>
      </c>
      <c r="AW230">
        <f>IF($C230="","",IFERROR(VLOOKUP($C230,Jan!$B:$Z,19,FALSE),0))</f>
        <v>0</v>
      </c>
      <c r="AX230" s="11">
        <f t="shared" si="125"/>
        <v>0</v>
      </c>
      <c r="AY230">
        <f>IF($C230="","",IFERROR(VLOOKUP($C230,Jan!$B:$Z,20,FALSE),0))</f>
        <v>3</v>
      </c>
      <c r="AZ230" s="10">
        <f t="shared" si="126"/>
        <v>3</v>
      </c>
      <c r="BA230" s="6">
        <f>IF($C230="","",IFERROR(VLOOKUP($C230,Feb!$B:$Z,16,FALSE),0))</f>
        <v>0</v>
      </c>
      <c r="BB230">
        <f>IF($C230="","",IFERROR(VLOOKUP($C230,Feb!$B:$Z,17,FALSE),0))</f>
        <v>0</v>
      </c>
      <c r="BC230" s="11">
        <f t="shared" si="127"/>
        <v>0</v>
      </c>
      <c r="BD230">
        <f>IF($C230="","",IFERROR(VLOOKUP($C230,Feb!$B:$Z,19,FALSE),0))</f>
        <v>0</v>
      </c>
      <c r="BE230" s="11">
        <f t="shared" si="128"/>
        <v>0</v>
      </c>
      <c r="BF230">
        <f>IF($C230="","",IFERROR(VLOOKUP($C230,Feb!$B:$Z,20,FALSE),0))</f>
        <v>0</v>
      </c>
      <c r="BG230" s="10">
        <f t="shared" si="129"/>
        <v>0</v>
      </c>
      <c r="BH230" s="6">
        <f>IF($C230="","",IFERROR(VLOOKUP($C230,Mar!$B:$Z,16,FALSE),0))</f>
        <v>0</v>
      </c>
      <c r="BI230">
        <f>IF($C230="","",IFERROR(VLOOKUP($C230,Mar!$B:$Z,17,FALSE),0))</f>
        <v>0</v>
      </c>
      <c r="BJ230" s="11">
        <f t="shared" si="130"/>
        <v>0</v>
      </c>
      <c r="BK230">
        <f>IF($C230="","",IFERROR(VLOOKUP($C230,Mar!$B:$Z,19,FALSE),0))</f>
        <v>0</v>
      </c>
      <c r="BL230" s="11">
        <f t="shared" si="131"/>
        <v>0</v>
      </c>
      <c r="BM230">
        <f>IF($C230="","",IFERROR(VLOOKUP($C230,Mar!$B:$Z,20,FALSE),0))</f>
        <v>0</v>
      </c>
      <c r="BN230" s="10">
        <f t="shared" si="132"/>
        <v>0</v>
      </c>
      <c r="BO230" s="6">
        <f>IF($C230="","",IFERROR(VLOOKUP($C230,'Apr &amp; May'!$B:$Z,16,FALSE),0))</f>
        <v>0</v>
      </c>
      <c r="BP230">
        <f>IF($C230="","",IFERROR(VLOOKUP($C230,'Apr &amp; May'!$B:$Z,17,FALSE),0))</f>
        <v>0</v>
      </c>
      <c r="BQ230" s="11">
        <f t="shared" si="133"/>
        <v>0</v>
      </c>
      <c r="BR230">
        <f>IF($C230="","",IFERROR(VLOOKUP($C230,'Apr &amp; May'!$B:$Z,19,FALSE),0))</f>
        <v>0</v>
      </c>
      <c r="BS230" s="11">
        <f t="shared" si="134"/>
        <v>0</v>
      </c>
      <c r="BT230">
        <f>IF($C230="","",IFERROR(VLOOKUP($C230,'Apr &amp; May'!$B:$Z,20,FALSE),0))</f>
        <v>0</v>
      </c>
      <c r="BU230" s="10">
        <f t="shared" si="135"/>
        <v>0</v>
      </c>
      <c r="BV230" s="6">
        <f>IF($C230="","",IFERROR(VLOOKUP($C230,Jun!$B:$Z,16,FALSE),0))</f>
        <v>0</v>
      </c>
      <c r="BW230">
        <f>IF($C230="","",IFERROR(VLOOKUP($C230,Jun!$B:$Z,17,FALSE),0))</f>
        <v>0</v>
      </c>
      <c r="BX230" s="11">
        <f t="shared" si="136"/>
        <v>0</v>
      </c>
      <c r="BY230">
        <f>IF($C230="","",IFERROR(VLOOKUP($C230,Jun!$B:$Z,19,FALSE),0))</f>
        <v>0</v>
      </c>
      <c r="BZ230" s="11">
        <f t="shared" si="137"/>
        <v>0</v>
      </c>
      <c r="CA230">
        <f>IF($C230="","",IFERROR(VLOOKUP($C230,Jun!$B:$Z,20,FALSE),0))</f>
        <v>0</v>
      </c>
      <c r="CB230" s="10">
        <f t="shared" si="138"/>
        <v>0</v>
      </c>
    </row>
    <row r="231" spans="1:80" x14ac:dyDescent="0.3">
      <c r="A231">
        <v>227</v>
      </c>
      <c r="B231" t="str">
        <f>IF(Namelist!A228="","",UPPER(Namelist!A228))</f>
        <v>PARK SOO HYUN</v>
      </c>
      <c r="C231" t="str">
        <f>IF(Namelist!B228="","",UPPER(Namelist!B228))</f>
        <v>NUSSTU\E0540646</v>
      </c>
      <c r="D231" s="6">
        <f t="shared" si="105"/>
        <v>0</v>
      </c>
      <c r="E231">
        <f t="shared" si="106"/>
        <v>1</v>
      </c>
      <c r="F231" s="11">
        <f t="shared" si="107"/>
        <v>1</v>
      </c>
      <c r="G231">
        <f t="shared" si="108"/>
        <v>0</v>
      </c>
      <c r="H231" s="11">
        <f t="shared" si="109"/>
        <v>1</v>
      </c>
      <c r="I231">
        <f t="shared" si="110"/>
        <v>0</v>
      </c>
      <c r="J231" s="10">
        <f t="shared" si="111"/>
        <v>1</v>
      </c>
      <c r="K231" s="6">
        <f>IF($C231="","",IFERROR(VLOOKUP($C231,Aug!$B:$Z,16,FALSE),0))</f>
        <v>0</v>
      </c>
      <c r="L231">
        <f>IF($C231="","",IFERROR(VLOOKUP($C231,Aug!$B:$Z,17,FALSE),0))</f>
        <v>1</v>
      </c>
      <c r="M231" s="11">
        <f t="shared" si="112"/>
        <v>1</v>
      </c>
      <c r="N231">
        <f>IF($C231="","",IFERROR(VLOOKUP($C231,Aug!$B:$Z,19,FALSE),0))</f>
        <v>0</v>
      </c>
      <c r="O231" s="11">
        <f t="shared" si="113"/>
        <v>1</v>
      </c>
      <c r="P231">
        <f>IF($C231="","",IFERROR(VLOOKUP($C231,Aug!$B:$Z,20,FALSE),0))</f>
        <v>0</v>
      </c>
      <c r="Q231" s="10">
        <f t="shared" si="114"/>
        <v>1</v>
      </c>
      <c r="R231" s="6">
        <f>IF($C231="","",IFERROR(VLOOKUP($C231,Sep!$B:$Z,16,FALSE),0))</f>
        <v>0</v>
      </c>
      <c r="S231">
        <f>IF($C231="","",IFERROR(VLOOKUP($C231,Sep!$B:$Z,17,FALSE),0))</f>
        <v>0</v>
      </c>
      <c r="T231" s="11">
        <f t="shared" si="115"/>
        <v>0</v>
      </c>
      <c r="U231">
        <f>IF($C231="","",IFERROR(VLOOKUP($C231,Sep!$B:$Z,19,FALSE),0))</f>
        <v>0</v>
      </c>
      <c r="V231" s="11">
        <f t="shared" si="116"/>
        <v>0</v>
      </c>
      <c r="W231">
        <f>IF($C231="","",IFERROR(VLOOKUP($C231,Sep!$B:$Z,20,FALSE),0))</f>
        <v>0</v>
      </c>
      <c r="X231" s="10">
        <f t="shared" si="117"/>
        <v>0</v>
      </c>
      <c r="Y231" s="6">
        <f>IF($C231="","",IFERROR(VLOOKUP($C231,'Oct &amp; Nov'!$B:$Z,16,FALSE),0))</f>
        <v>0</v>
      </c>
      <c r="Z231">
        <f>IF($C231="","",IFERROR(VLOOKUP($C231,'Oct &amp; Nov'!$B:$Z,17,FALSE),0))</f>
        <v>0</v>
      </c>
      <c r="AA231" s="11">
        <f t="shared" si="118"/>
        <v>0</v>
      </c>
      <c r="AB231">
        <f>IF($C231="","",IFERROR(VLOOKUP($C231,'Oct &amp; Nov'!$B:$Z,19,FALSE),0))</f>
        <v>0</v>
      </c>
      <c r="AC231" s="11">
        <f t="shared" si="119"/>
        <v>0</v>
      </c>
      <c r="AD231">
        <f>IF($C231="","",IFERROR(VLOOKUP($C231,'Oct &amp; Nov'!$B:$Z,20,FALSE),0))</f>
        <v>0</v>
      </c>
      <c r="AE231" s="10">
        <f t="shared" si="120"/>
        <v>0</v>
      </c>
      <c r="AJ231" s="11"/>
      <c r="AM231" s="6">
        <f>IF($C231="","",IFERROR(VLOOKUP($C231,Dec!$B:$Z,16,FALSE),0))</f>
        <v>0</v>
      </c>
      <c r="AN231">
        <f>IF($C231="","",IFERROR(VLOOKUP($C231,Dec!$B:$Z,17,FALSE),0))</f>
        <v>0</v>
      </c>
      <c r="AO231" s="11">
        <f t="shared" si="121"/>
        <v>0</v>
      </c>
      <c r="AP231">
        <f>IF($C231="","",IFERROR(VLOOKUP($C231,Dec!$B:$Z,19,FALSE),0))</f>
        <v>0</v>
      </c>
      <c r="AQ231" s="11">
        <f t="shared" si="122"/>
        <v>0</v>
      </c>
      <c r="AR231">
        <f>IF($C231="","",IFERROR(VLOOKUP($C231,Dec!$B:$Z,20,FALSE),0))</f>
        <v>0</v>
      </c>
      <c r="AS231" s="10">
        <f t="shared" si="123"/>
        <v>0</v>
      </c>
      <c r="AT231" s="6">
        <f>IF($C231="","",IFERROR(VLOOKUP($C231,Jan!$B:$Z,16,FALSE),0))</f>
        <v>0</v>
      </c>
      <c r="AU231">
        <f>IF($C231="","",IFERROR(VLOOKUP($C231,Jan!$B:$Z,17,FALSE),0))</f>
        <v>0</v>
      </c>
      <c r="AV231" s="11">
        <f t="shared" si="124"/>
        <v>0</v>
      </c>
      <c r="AW231">
        <f>IF($C231="","",IFERROR(VLOOKUP($C231,Jan!$B:$Z,19,FALSE),0))</f>
        <v>0</v>
      </c>
      <c r="AX231" s="11">
        <f t="shared" si="125"/>
        <v>0</v>
      </c>
      <c r="AY231">
        <f>IF($C231="","",IFERROR(VLOOKUP($C231,Jan!$B:$Z,20,FALSE),0))</f>
        <v>0</v>
      </c>
      <c r="AZ231" s="10">
        <f t="shared" si="126"/>
        <v>0</v>
      </c>
      <c r="BA231" s="6">
        <f>IF($C231="","",IFERROR(VLOOKUP($C231,Feb!$B:$Z,16,FALSE),0))</f>
        <v>0</v>
      </c>
      <c r="BB231">
        <f>IF($C231="","",IFERROR(VLOOKUP($C231,Feb!$B:$Z,17,FALSE),0))</f>
        <v>0</v>
      </c>
      <c r="BC231" s="11">
        <f t="shared" si="127"/>
        <v>0</v>
      </c>
      <c r="BD231">
        <f>IF($C231="","",IFERROR(VLOOKUP($C231,Feb!$B:$Z,19,FALSE),0))</f>
        <v>0</v>
      </c>
      <c r="BE231" s="11">
        <f t="shared" si="128"/>
        <v>0</v>
      </c>
      <c r="BF231">
        <f>IF($C231="","",IFERROR(VLOOKUP($C231,Feb!$B:$Z,20,FALSE),0))</f>
        <v>0</v>
      </c>
      <c r="BG231" s="10">
        <f t="shared" si="129"/>
        <v>0</v>
      </c>
      <c r="BH231" s="6">
        <f>IF($C231="","",IFERROR(VLOOKUP($C231,Mar!$B:$Z,16,FALSE),0))</f>
        <v>0</v>
      </c>
      <c r="BI231">
        <f>IF($C231="","",IFERROR(VLOOKUP($C231,Mar!$B:$Z,17,FALSE),0))</f>
        <v>0</v>
      </c>
      <c r="BJ231" s="11">
        <f t="shared" si="130"/>
        <v>0</v>
      </c>
      <c r="BK231">
        <f>IF($C231="","",IFERROR(VLOOKUP($C231,Mar!$B:$Z,19,FALSE),0))</f>
        <v>0</v>
      </c>
      <c r="BL231" s="11">
        <f t="shared" si="131"/>
        <v>0</v>
      </c>
      <c r="BM231">
        <f>IF($C231="","",IFERROR(VLOOKUP($C231,Mar!$B:$Z,20,FALSE),0))</f>
        <v>0</v>
      </c>
      <c r="BN231" s="10">
        <f t="shared" si="132"/>
        <v>0</v>
      </c>
      <c r="BO231" s="6">
        <f>IF($C231="","",IFERROR(VLOOKUP($C231,'Apr &amp; May'!$B:$Z,16,FALSE),0))</f>
        <v>0</v>
      </c>
      <c r="BP231">
        <f>IF($C231="","",IFERROR(VLOOKUP($C231,'Apr &amp; May'!$B:$Z,17,FALSE),0))</f>
        <v>0</v>
      </c>
      <c r="BQ231" s="11">
        <f t="shared" si="133"/>
        <v>0</v>
      </c>
      <c r="BR231">
        <f>IF($C231="","",IFERROR(VLOOKUP($C231,'Apr &amp; May'!$B:$Z,19,FALSE),0))</f>
        <v>0</v>
      </c>
      <c r="BS231" s="11">
        <f t="shared" si="134"/>
        <v>0</v>
      </c>
      <c r="BT231">
        <f>IF($C231="","",IFERROR(VLOOKUP($C231,'Apr &amp; May'!$B:$Z,20,FALSE),0))</f>
        <v>0</v>
      </c>
      <c r="BU231" s="10">
        <f t="shared" si="135"/>
        <v>0</v>
      </c>
      <c r="BV231" s="6">
        <f>IF($C231="","",IFERROR(VLOOKUP($C231,Jun!$B:$Z,16,FALSE),0))</f>
        <v>0</v>
      </c>
      <c r="BW231">
        <f>IF($C231="","",IFERROR(VLOOKUP($C231,Jun!$B:$Z,17,FALSE),0))</f>
        <v>0</v>
      </c>
      <c r="BX231" s="11">
        <f t="shared" si="136"/>
        <v>0</v>
      </c>
      <c r="BY231">
        <f>IF($C231="","",IFERROR(VLOOKUP($C231,Jun!$B:$Z,19,FALSE),0))</f>
        <v>0</v>
      </c>
      <c r="BZ231" s="11">
        <f t="shared" si="137"/>
        <v>0</v>
      </c>
      <c r="CA231">
        <f>IF($C231="","",IFERROR(VLOOKUP($C231,Jun!$B:$Z,20,FALSE),0))</f>
        <v>0</v>
      </c>
      <c r="CB231" s="10">
        <f t="shared" si="138"/>
        <v>0</v>
      </c>
    </row>
    <row r="232" spans="1:80" x14ac:dyDescent="0.3">
      <c r="A232">
        <v>228</v>
      </c>
      <c r="B232" t="str">
        <f>IF(Namelist!A229="","",UPPER(Namelist!A229))</f>
        <v>PATRICIA LIM</v>
      </c>
      <c r="C232" t="str">
        <f>IF(Namelist!B229="","",UPPER(Namelist!B229))</f>
        <v>NUSSTU\E0959922</v>
      </c>
      <c r="D232" s="6">
        <f t="shared" si="105"/>
        <v>3</v>
      </c>
      <c r="E232">
        <f t="shared" si="106"/>
        <v>0</v>
      </c>
      <c r="F232" s="11">
        <f t="shared" si="107"/>
        <v>3</v>
      </c>
      <c r="G232">
        <f t="shared" si="108"/>
        <v>0</v>
      </c>
      <c r="H232" s="11">
        <f t="shared" si="109"/>
        <v>3</v>
      </c>
      <c r="I232">
        <f t="shared" si="110"/>
        <v>2</v>
      </c>
      <c r="J232" s="10">
        <f t="shared" si="111"/>
        <v>5</v>
      </c>
      <c r="K232" s="6">
        <f>IF($C232="","",IFERROR(VLOOKUP($C232,Aug!$B:$Z,16,FALSE),0))</f>
        <v>2</v>
      </c>
      <c r="L232">
        <f>IF($C232="","",IFERROR(VLOOKUP($C232,Aug!$B:$Z,17,FALSE),0))</f>
        <v>0</v>
      </c>
      <c r="M232" s="11">
        <f t="shared" si="112"/>
        <v>2</v>
      </c>
      <c r="N232">
        <f>IF($C232="","",IFERROR(VLOOKUP($C232,Aug!$B:$Z,19,FALSE),0))</f>
        <v>0</v>
      </c>
      <c r="O232" s="11">
        <f t="shared" si="113"/>
        <v>2</v>
      </c>
      <c r="P232">
        <f>IF($C232="","",IFERROR(VLOOKUP($C232,Aug!$B:$Z,20,FALSE),0))</f>
        <v>0</v>
      </c>
      <c r="Q232" s="10">
        <f t="shared" si="114"/>
        <v>2</v>
      </c>
      <c r="R232" s="6">
        <f>IF($C232="","",IFERROR(VLOOKUP($C232,Sep!$B:$Z,16,FALSE),0))</f>
        <v>1</v>
      </c>
      <c r="S232">
        <f>IF($C232="","",IFERROR(VLOOKUP($C232,Sep!$B:$Z,17,FALSE),0))</f>
        <v>0</v>
      </c>
      <c r="T232" s="11">
        <f t="shared" si="115"/>
        <v>1</v>
      </c>
      <c r="U232">
        <f>IF($C232="","",IFERROR(VLOOKUP($C232,Sep!$B:$Z,19,FALSE),0))</f>
        <v>0</v>
      </c>
      <c r="V232" s="11">
        <f t="shared" si="116"/>
        <v>1</v>
      </c>
      <c r="W232">
        <f>IF($C232="","",IFERROR(VLOOKUP($C232,Sep!$B:$Z,20,FALSE),0))</f>
        <v>2</v>
      </c>
      <c r="X232" s="10">
        <f t="shared" si="117"/>
        <v>3</v>
      </c>
      <c r="Y232" s="6">
        <f>IF($C232="","",IFERROR(VLOOKUP($C232,'Oct &amp; Nov'!$B:$Z,16,FALSE),0))</f>
        <v>0</v>
      </c>
      <c r="Z232">
        <f>IF($C232="","",IFERROR(VLOOKUP($C232,'Oct &amp; Nov'!$B:$Z,17,FALSE),0))</f>
        <v>0</v>
      </c>
      <c r="AA232" s="11">
        <f t="shared" si="118"/>
        <v>0</v>
      </c>
      <c r="AB232">
        <f>IF($C232="","",IFERROR(VLOOKUP($C232,'Oct &amp; Nov'!$B:$Z,19,FALSE),0))</f>
        <v>0</v>
      </c>
      <c r="AC232" s="11">
        <f t="shared" si="119"/>
        <v>0</v>
      </c>
      <c r="AD232">
        <f>IF($C232="","",IFERROR(VLOOKUP($C232,'Oct &amp; Nov'!$B:$Z,20,FALSE),0))</f>
        <v>0</v>
      </c>
      <c r="AE232" s="10">
        <f t="shared" si="120"/>
        <v>0</v>
      </c>
      <c r="AJ232" s="11"/>
      <c r="AM232" s="6">
        <f>IF($C232="","",IFERROR(VLOOKUP($C232,Dec!$B:$Z,16,FALSE),0))</f>
        <v>0</v>
      </c>
      <c r="AN232">
        <f>IF($C232="","",IFERROR(VLOOKUP($C232,Dec!$B:$Z,17,FALSE),0))</f>
        <v>0</v>
      </c>
      <c r="AO232" s="11">
        <f t="shared" si="121"/>
        <v>0</v>
      </c>
      <c r="AP232">
        <f>IF($C232="","",IFERROR(VLOOKUP($C232,Dec!$B:$Z,19,FALSE),0))</f>
        <v>0</v>
      </c>
      <c r="AQ232" s="11">
        <f t="shared" si="122"/>
        <v>0</v>
      </c>
      <c r="AR232">
        <f>IF($C232="","",IFERROR(VLOOKUP($C232,Dec!$B:$Z,20,FALSE),0))</f>
        <v>0</v>
      </c>
      <c r="AS232" s="10">
        <f t="shared" si="123"/>
        <v>0</v>
      </c>
      <c r="AT232" s="6">
        <f>IF($C232="","",IFERROR(VLOOKUP($C232,Jan!$B:$Z,16,FALSE),0))</f>
        <v>0</v>
      </c>
      <c r="AU232">
        <f>IF($C232="","",IFERROR(VLOOKUP($C232,Jan!$B:$Z,17,FALSE),0))</f>
        <v>0</v>
      </c>
      <c r="AV232" s="11">
        <f t="shared" si="124"/>
        <v>0</v>
      </c>
      <c r="AW232">
        <f>IF($C232="","",IFERROR(VLOOKUP($C232,Jan!$B:$Z,19,FALSE),0))</f>
        <v>0</v>
      </c>
      <c r="AX232" s="11">
        <f t="shared" si="125"/>
        <v>0</v>
      </c>
      <c r="AY232">
        <f>IF($C232="","",IFERROR(VLOOKUP($C232,Jan!$B:$Z,20,FALSE),0))</f>
        <v>0</v>
      </c>
      <c r="AZ232" s="10">
        <f t="shared" si="126"/>
        <v>0</v>
      </c>
      <c r="BA232" s="6">
        <f>IF($C232="","",IFERROR(VLOOKUP($C232,Feb!$B:$Z,16,FALSE),0))</f>
        <v>0</v>
      </c>
      <c r="BB232">
        <f>IF($C232="","",IFERROR(VLOOKUP($C232,Feb!$B:$Z,17,FALSE),0))</f>
        <v>0</v>
      </c>
      <c r="BC232" s="11">
        <f t="shared" si="127"/>
        <v>0</v>
      </c>
      <c r="BD232">
        <f>IF($C232="","",IFERROR(VLOOKUP($C232,Feb!$B:$Z,19,FALSE),0))</f>
        <v>0</v>
      </c>
      <c r="BE232" s="11">
        <f t="shared" si="128"/>
        <v>0</v>
      </c>
      <c r="BF232">
        <f>IF($C232="","",IFERROR(VLOOKUP($C232,Feb!$B:$Z,20,FALSE),0))</f>
        <v>0</v>
      </c>
      <c r="BG232" s="10">
        <f t="shared" si="129"/>
        <v>0</v>
      </c>
      <c r="BH232" s="6">
        <f>IF($C232="","",IFERROR(VLOOKUP($C232,Mar!$B:$Z,16,FALSE),0))</f>
        <v>0</v>
      </c>
      <c r="BI232">
        <f>IF($C232="","",IFERROR(VLOOKUP($C232,Mar!$B:$Z,17,FALSE),0))</f>
        <v>0</v>
      </c>
      <c r="BJ232" s="11">
        <f t="shared" si="130"/>
        <v>0</v>
      </c>
      <c r="BK232">
        <f>IF($C232="","",IFERROR(VLOOKUP($C232,Mar!$B:$Z,19,FALSE),0))</f>
        <v>0</v>
      </c>
      <c r="BL232" s="11">
        <f t="shared" si="131"/>
        <v>0</v>
      </c>
      <c r="BM232">
        <f>IF($C232="","",IFERROR(VLOOKUP($C232,Mar!$B:$Z,20,FALSE),0))</f>
        <v>0</v>
      </c>
      <c r="BN232" s="10">
        <f t="shared" si="132"/>
        <v>0</v>
      </c>
      <c r="BO232" s="6">
        <f>IF($C232="","",IFERROR(VLOOKUP($C232,'Apr &amp; May'!$B:$Z,16,FALSE),0))</f>
        <v>0</v>
      </c>
      <c r="BP232">
        <f>IF($C232="","",IFERROR(VLOOKUP($C232,'Apr &amp; May'!$B:$Z,17,FALSE),0))</f>
        <v>0</v>
      </c>
      <c r="BQ232" s="11">
        <f t="shared" si="133"/>
        <v>0</v>
      </c>
      <c r="BR232">
        <f>IF($C232="","",IFERROR(VLOOKUP($C232,'Apr &amp; May'!$B:$Z,19,FALSE),0))</f>
        <v>0</v>
      </c>
      <c r="BS232" s="11">
        <f t="shared" si="134"/>
        <v>0</v>
      </c>
      <c r="BT232">
        <f>IF($C232="","",IFERROR(VLOOKUP($C232,'Apr &amp; May'!$B:$Z,20,FALSE),0))</f>
        <v>0</v>
      </c>
      <c r="BU232" s="10">
        <f t="shared" si="135"/>
        <v>0</v>
      </c>
      <c r="BV232" s="6">
        <f>IF($C232="","",IFERROR(VLOOKUP($C232,Jun!$B:$Z,16,FALSE),0))</f>
        <v>0</v>
      </c>
      <c r="BW232">
        <f>IF($C232="","",IFERROR(VLOOKUP($C232,Jun!$B:$Z,17,FALSE),0))</f>
        <v>0</v>
      </c>
      <c r="BX232" s="11">
        <f t="shared" si="136"/>
        <v>0</v>
      </c>
      <c r="BY232">
        <f>IF($C232="","",IFERROR(VLOOKUP($C232,Jun!$B:$Z,19,FALSE),0))</f>
        <v>0</v>
      </c>
      <c r="BZ232" s="11">
        <f t="shared" si="137"/>
        <v>0</v>
      </c>
      <c r="CA232">
        <f>IF($C232="","",IFERROR(VLOOKUP($C232,Jun!$B:$Z,20,FALSE),0))</f>
        <v>0</v>
      </c>
      <c r="CB232" s="10">
        <f t="shared" si="138"/>
        <v>0</v>
      </c>
    </row>
    <row r="233" spans="1:80" x14ac:dyDescent="0.3">
      <c r="A233">
        <v>229</v>
      </c>
      <c r="B233" t="str">
        <f>IF(Namelist!A230="","",UPPER(Namelist!A230))</f>
        <v>PATRICK ELIAS CAMPBELL</v>
      </c>
      <c r="C233" t="str">
        <f>IF(Namelist!B230="","",UPPER(Namelist!B230))</f>
        <v>NUSSTU\E0977967</v>
      </c>
      <c r="D233" s="6">
        <f t="shared" si="105"/>
        <v>0</v>
      </c>
      <c r="E233">
        <f t="shared" si="106"/>
        <v>0</v>
      </c>
      <c r="F233" s="11">
        <f t="shared" si="107"/>
        <v>0</v>
      </c>
      <c r="G233">
        <f t="shared" si="108"/>
        <v>0</v>
      </c>
      <c r="H233" s="11">
        <f t="shared" si="109"/>
        <v>0</v>
      </c>
      <c r="I233">
        <f t="shared" si="110"/>
        <v>0</v>
      </c>
      <c r="J233" s="10">
        <f t="shared" si="111"/>
        <v>0</v>
      </c>
      <c r="K233" s="6">
        <f>IF($C233="","",IFERROR(VLOOKUP($C233,Aug!$B:$Z,16,FALSE),0))</f>
        <v>0</v>
      </c>
      <c r="L233">
        <f>IF($C233="","",IFERROR(VLOOKUP($C233,Aug!$B:$Z,17,FALSE),0))</f>
        <v>0</v>
      </c>
      <c r="M233" s="11">
        <f t="shared" si="112"/>
        <v>0</v>
      </c>
      <c r="N233">
        <f>IF($C233="","",IFERROR(VLOOKUP($C233,Aug!$B:$Z,19,FALSE),0))</f>
        <v>0</v>
      </c>
      <c r="O233" s="11">
        <f t="shared" si="113"/>
        <v>0</v>
      </c>
      <c r="P233">
        <f>IF($C233="","",IFERROR(VLOOKUP($C233,Aug!$B:$Z,20,FALSE),0))</f>
        <v>0</v>
      </c>
      <c r="Q233" s="10">
        <f t="shared" si="114"/>
        <v>0</v>
      </c>
      <c r="R233" s="6">
        <f>IF($C233="","",IFERROR(VLOOKUP($C233,Sep!$B:$Z,16,FALSE),0))</f>
        <v>0</v>
      </c>
      <c r="S233">
        <f>IF($C233="","",IFERROR(VLOOKUP($C233,Sep!$B:$Z,17,FALSE),0))</f>
        <v>0</v>
      </c>
      <c r="T233" s="11">
        <f t="shared" si="115"/>
        <v>0</v>
      </c>
      <c r="U233">
        <f>IF($C233="","",IFERROR(VLOOKUP($C233,Sep!$B:$Z,19,FALSE),0))</f>
        <v>0</v>
      </c>
      <c r="V233" s="11">
        <f t="shared" si="116"/>
        <v>0</v>
      </c>
      <c r="W233">
        <f>IF($C233="","",IFERROR(VLOOKUP($C233,Sep!$B:$Z,20,FALSE),0))</f>
        <v>0</v>
      </c>
      <c r="X233" s="10">
        <f t="shared" si="117"/>
        <v>0</v>
      </c>
      <c r="Y233" s="6">
        <f>IF($C233="","",IFERROR(VLOOKUP($C233,'Oct &amp; Nov'!$B:$Z,16,FALSE),0))</f>
        <v>0</v>
      </c>
      <c r="Z233">
        <f>IF($C233="","",IFERROR(VLOOKUP($C233,'Oct &amp; Nov'!$B:$Z,17,FALSE),0))</f>
        <v>0</v>
      </c>
      <c r="AA233" s="11">
        <f t="shared" si="118"/>
        <v>0</v>
      </c>
      <c r="AB233">
        <f>IF($C233="","",IFERROR(VLOOKUP($C233,'Oct &amp; Nov'!$B:$Z,19,FALSE),0))</f>
        <v>0</v>
      </c>
      <c r="AC233" s="11">
        <f t="shared" si="119"/>
        <v>0</v>
      </c>
      <c r="AD233">
        <f>IF($C233="","",IFERROR(VLOOKUP($C233,'Oct &amp; Nov'!$B:$Z,20,FALSE),0))</f>
        <v>0</v>
      </c>
      <c r="AE233" s="10">
        <f t="shared" si="120"/>
        <v>0</v>
      </c>
      <c r="AJ233" s="11"/>
      <c r="AM233" s="6">
        <f>IF($C233="","",IFERROR(VLOOKUP($C233,Dec!$B:$Z,16,FALSE),0))</f>
        <v>0</v>
      </c>
      <c r="AN233">
        <f>IF($C233="","",IFERROR(VLOOKUP($C233,Dec!$B:$Z,17,FALSE),0))</f>
        <v>0</v>
      </c>
      <c r="AO233" s="11">
        <f t="shared" si="121"/>
        <v>0</v>
      </c>
      <c r="AP233">
        <f>IF($C233="","",IFERROR(VLOOKUP($C233,Dec!$B:$Z,19,FALSE),0))</f>
        <v>0</v>
      </c>
      <c r="AQ233" s="11">
        <f t="shared" si="122"/>
        <v>0</v>
      </c>
      <c r="AR233">
        <f>IF($C233="","",IFERROR(VLOOKUP($C233,Dec!$B:$Z,20,FALSE),0))</f>
        <v>0</v>
      </c>
      <c r="AS233" s="10">
        <f t="shared" si="123"/>
        <v>0</v>
      </c>
      <c r="AT233" s="6">
        <f>IF($C233="","",IFERROR(VLOOKUP($C233,Jan!$B:$Z,16,FALSE),0))</f>
        <v>0</v>
      </c>
      <c r="AU233">
        <f>IF($C233="","",IFERROR(VLOOKUP($C233,Jan!$B:$Z,17,FALSE),0))</f>
        <v>0</v>
      </c>
      <c r="AV233" s="11">
        <f t="shared" si="124"/>
        <v>0</v>
      </c>
      <c r="AW233">
        <f>IF($C233="","",IFERROR(VLOOKUP($C233,Jan!$B:$Z,19,FALSE),0))</f>
        <v>0</v>
      </c>
      <c r="AX233" s="11">
        <f t="shared" si="125"/>
        <v>0</v>
      </c>
      <c r="AY233">
        <f>IF($C233="","",IFERROR(VLOOKUP($C233,Jan!$B:$Z,20,FALSE),0))</f>
        <v>0</v>
      </c>
      <c r="AZ233" s="10">
        <f t="shared" si="126"/>
        <v>0</v>
      </c>
      <c r="BA233" s="6">
        <f>IF($C233="","",IFERROR(VLOOKUP($C233,Feb!$B:$Z,16,FALSE),0))</f>
        <v>0</v>
      </c>
      <c r="BB233">
        <f>IF($C233="","",IFERROR(VLOOKUP($C233,Feb!$B:$Z,17,FALSE),0))</f>
        <v>0</v>
      </c>
      <c r="BC233" s="11">
        <f t="shared" si="127"/>
        <v>0</v>
      </c>
      <c r="BD233">
        <f>IF($C233="","",IFERROR(VLOOKUP($C233,Feb!$B:$Z,19,FALSE),0))</f>
        <v>0</v>
      </c>
      <c r="BE233" s="11">
        <f t="shared" si="128"/>
        <v>0</v>
      </c>
      <c r="BF233">
        <f>IF($C233="","",IFERROR(VLOOKUP($C233,Feb!$B:$Z,20,FALSE),0))</f>
        <v>0</v>
      </c>
      <c r="BG233" s="10">
        <f t="shared" si="129"/>
        <v>0</v>
      </c>
      <c r="BH233" s="6">
        <f>IF($C233="","",IFERROR(VLOOKUP($C233,Mar!$B:$Z,16,FALSE),0))</f>
        <v>0</v>
      </c>
      <c r="BI233">
        <f>IF($C233="","",IFERROR(VLOOKUP($C233,Mar!$B:$Z,17,FALSE),0))</f>
        <v>0</v>
      </c>
      <c r="BJ233" s="11">
        <f t="shared" si="130"/>
        <v>0</v>
      </c>
      <c r="BK233">
        <f>IF($C233="","",IFERROR(VLOOKUP($C233,Mar!$B:$Z,19,FALSE),0))</f>
        <v>0</v>
      </c>
      <c r="BL233" s="11">
        <f t="shared" si="131"/>
        <v>0</v>
      </c>
      <c r="BM233">
        <f>IF($C233="","",IFERROR(VLOOKUP($C233,Mar!$B:$Z,20,FALSE),0))</f>
        <v>0</v>
      </c>
      <c r="BN233" s="10">
        <f t="shared" si="132"/>
        <v>0</v>
      </c>
      <c r="BO233" s="6">
        <f>IF($C233="","",IFERROR(VLOOKUP($C233,'Apr &amp; May'!$B:$Z,16,FALSE),0))</f>
        <v>0</v>
      </c>
      <c r="BP233">
        <f>IF($C233="","",IFERROR(VLOOKUP($C233,'Apr &amp; May'!$B:$Z,17,FALSE),0))</f>
        <v>0</v>
      </c>
      <c r="BQ233" s="11">
        <f t="shared" si="133"/>
        <v>0</v>
      </c>
      <c r="BR233">
        <f>IF($C233="","",IFERROR(VLOOKUP($C233,'Apr &amp; May'!$B:$Z,19,FALSE),0))</f>
        <v>0</v>
      </c>
      <c r="BS233" s="11">
        <f t="shared" si="134"/>
        <v>0</v>
      </c>
      <c r="BT233">
        <f>IF($C233="","",IFERROR(VLOOKUP($C233,'Apr &amp; May'!$B:$Z,20,FALSE),0))</f>
        <v>0</v>
      </c>
      <c r="BU233" s="10">
        <f t="shared" si="135"/>
        <v>0</v>
      </c>
      <c r="BV233" s="6">
        <f>IF($C233="","",IFERROR(VLOOKUP($C233,Jun!$B:$Z,16,FALSE),0))</f>
        <v>0</v>
      </c>
      <c r="BW233">
        <f>IF($C233="","",IFERROR(VLOOKUP($C233,Jun!$B:$Z,17,FALSE),0))</f>
        <v>0</v>
      </c>
      <c r="BX233" s="11">
        <f t="shared" si="136"/>
        <v>0</v>
      </c>
      <c r="BY233">
        <f>IF($C233="","",IFERROR(VLOOKUP($C233,Jun!$B:$Z,19,FALSE),0))</f>
        <v>0</v>
      </c>
      <c r="BZ233" s="11">
        <f t="shared" si="137"/>
        <v>0</v>
      </c>
      <c r="CA233">
        <f>IF($C233="","",IFERROR(VLOOKUP($C233,Jun!$B:$Z,20,FALSE),0))</f>
        <v>0</v>
      </c>
      <c r="CB233" s="10">
        <f t="shared" si="138"/>
        <v>0</v>
      </c>
    </row>
    <row r="234" spans="1:80" x14ac:dyDescent="0.3">
      <c r="A234">
        <v>230</v>
      </c>
      <c r="B234" t="str">
        <f>IF(Namelist!A231="","",UPPER(Namelist!A231))</f>
        <v>PEI LING HO</v>
      </c>
      <c r="C234" t="str">
        <f>IF(Namelist!B231="","",UPPER(Namelist!B231))</f>
        <v>NUSSTU\E0969084</v>
      </c>
      <c r="D234" s="6">
        <f t="shared" si="105"/>
        <v>6</v>
      </c>
      <c r="E234">
        <f t="shared" si="106"/>
        <v>0</v>
      </c>
      <c r="F234" s="11">
        <f t="shared" si="107"/>
        <v>6</v>
      </c>
      <c r="G234">
        <f t="shared" si="108"/>
        <v>0</v>
      </c>
      <c r="H234" s="11">
        <f t="shared" si="109"/>
        <v>6</v>
      </c>
      <c r="I234">
        <f t="shared" si="110"/>
        <v>2</v>
      </c>
      <c r="J234" s="10">
        <f t="shared" si="111"/>
        <v>8</v>
      </c>
      <c r="K234" s="6">
        <f>IF($C234="","",IFERROR(VLOOKUP($C234,Aug!$B:$Z,16,FALSE),0))</f>
        <v>0</v>
      </c>
      <c r="L234">
        <f>IF($C234="","",IFERROR(VLOOKUP($C234,Aug!$B:$Z,17,FALSE),0))</f>
        <v>0</v>
      </c>
      <c r="M234" s="11">
        <f t="shared" si="112"/>
        <v>0</v>
      </c>
      <c r="N234">
        <f>IF($C234="","",IFERROR(VLOOKUP($C234,Aug!$B:$Z,19,FALSE),0))</f>
        <v>0</v>
      </c>
      <c r="O234" s="11">
        <f t="shared" si="113"/>
        <v>0</v>
      </c>
      <c r="P234">
        <f>IF($C234="","",IFERROR(VLOOKUP($C234,Aug!$B:$Z,20,FALSE),0))</f>
        <v>0</v>
      </c>
      <c r="Q234" s="10">
        <f t="shared" si="114"/>
        <v>0</v>
      </c>
      <c r="R234" s="6">
        <f>IF($C234="","",IFERROR(VLOOKUP($C234,Sep!$B:$Z,16,FALSE),0))</f>
        <v>0</v>
      </c>
      <c r="S234">
        <f>IF($C234="","",IFERROR(VLOOKUP($C234,Sep!$B:$Z,17,FALSE),0))</f>
        <v>0</v>
      </c>
      <c r="T234" s="11">
        <f t="shared" si="115"/>
        <v>0</v>
      </c>
      <c r="U234">
        <f>IF($C234="","",IFERROR(VLOOKUP($C234,Sep!$B:$Z,19,FALSE),0))</f>
        <v>0</v>
      </c>
      <c r="V234" s="11">
        <f t="shared" si="116"/>
        <v>0</v>
      </c>
      <c r="W234">
        <f>IF($C234="","",IFERROR(VLOOKUP($C234,Sep!$B:$Z,20,FALSE),0))</f>
        <v>0</v>
      </c>
      <c r="X234" s="10">
        <f t="shared" si="117"/>
        <v>0</v>
      </c>
      <c r="Y234" s="6">
        <f>IF($C234="","",IFERROR(VLOOKUP($C234,'Oct &amp; Nov'!$B:$Z,16,FALSE),0))</f>
        <v>0</v>
      </c>
      <c r="Z234">
        <f>IF($C234="","",IFERROR(VLOOKUP($C234,'Oct &amp; Nov'!$B:$Z,17,FALSE),0))</f>
        <v>0</v>
      </c>
      <c r="AA234" s="11">
        <f t="shared" si="118"/>
        <v>0</v>
      </c>
      <c r="AB234">
        <f>IF($C234="","",IFERROR(VLOOKUP($C234,'Oct &amp; Nov'!$B:$Z,19,FALSE),0))</f>
        <v>0</v>
      </c>
      <c r="AC234" s="11">
        <f t="shared" si="119"/>
        <v>0</v>
      </c>
      <c r="AD234">
        <f>IF($C234="","",IFERROR(VLOOKUP($C234,'Oct &amp; Nov'!$B:$Z,20,FALSE),0))</f>
        <v>0</v>
      </c>
      <c r="AE234" s="10">
        <f t="shared" si="120"/>
        <v>0</v>
      </c>
      <c r="AJ234" s="11"/>
      <c r="AM234" s="6">
        <f>IF($C234="","",IFERROR(VLOOKUP($C234,Dec!$B:$Z,16,FALSE),0))</f>
        <v>0</v>
      </c>
      <c r="AN234">
        <f>IF($C234="","",IFERROR(VLOOKUP($C234,Dec!$B:$Z,17,FALSE),0))</f>
        <v>0</v>
      </c>
      <c r="AO234" s="11">
        <f t="shared" si="121"/>
        <v>0</v>
      </c>
      <c r="AP234">
        <f>IF($C234="","",IFERROR(VLOOKUP($C234,Dec!$B:$Z,19,FALSE),0))</f>
        <v>0</v>
      </c>
      <c r="AQ234" s="11">
        <f t="shared" si="122"/>
        <v>0</v>
      </c>
      <c r="AR234">
        <f>IF($C234="","",IFERROR(VLOOKUP($C234,Dec!$B:$Z,20,FALSE),0))</f>
        <v>0</v>
      </c>
      <c r="AS234" s="10">
        <f t="shared" si="123"/>
        <v>0</v>
      </c>
      <c r="AT234" s="6">
        <f>IF($C234="","",IFERROR(VLOOKUP($C234,Jan!$B:$Z,16,FALSE),0))</f>
        <v>1</v>
      </c>
      <c r="AU234">
        <f>IF($C234="","",IFERROR(VLOOKUP($C234,Jan!$B:$Z,17,FALSE),0))</f>
        <v>0</v>
      </c>
      <c r="AV234" s="11">
        <f t="shared" si="124"/>
        <v>1</v>
      </c>
      <c r="AW234">
        <f>IF($C234="","",IFERROR(VLOOKUP($C234,Jan!$B:$Z,19,FALSE),0))</f>
        <v>0</v>
      </c>
      <c r="AX234" s="11">
        <f t="shared" si="125"/>
        <v>1</v>
      </c>
      <c r="AY234">
        <f>IF($C234="","",IFERROR(VLOOKUP($C234,Jan!$B:$Z,20,FALSE),0))</f>
        <v>1</v>
      </c>
      <c r="AZ234" s="10">
        <f t="shared" si="126"/>
        <v>2</v>
      </c>
      <c r="BA234" s="6">
        <f>IF($C234="","",IFERROR(VLOOKUP($C234,Feb!$B:$Z,16,FALSE),0))</f>
        <v>1</v>
      </c>
      <c r="BB234">
        <f>IF($C234="","",IFERROR(VLOOKUP($C234,Feb!$B:$Z,17,FALSE),0))</f>
        <v>0</v>
      </c>
      <c r="BC234" s="11">
        <f t="shared" si="127"/>
        <v>1</v>
      </c>
      <c r="BD234">
        <f>IF($C234="","",IFERROR(VLOOKUP($C234,Feb!$B:$Z,19,FALSE),0))</f>
        <v>0</v>
      </c>
      <c r="BE234" s="11">
        <f t="shared" si="128"/>
        <v>1</v>
      </c>
      <c r="BF234">
        <f>IF($C234="","",IFERROR(VLOOKUP($C234,Feb!$B:$Z,20,FALSE),0))</f>
        <v>0</v>
      </c>
      <c r="BG234" s="10">
        <f t="shared" si="129"/>
        <v>1</v>
      </c>
      <c r="BH234" s="6">
        <f>IF($C234="","",IFERROR(VLOOKUP($C234,Mar!$B:$Z,16,FALSE),0))</f>
        <v>1</v>
      </c>
      <c r="BI234">
        <f>IF($C234="","",IFERROR(VLOOKUP($C234,Mar!$B:$Z,17,FALSE),0))</f>
        <v>0</v>
      </c>
      <c r="BJ234" s="11">
        <f t="shared" si="130"/>
        <v>1</v>
      </c>
      <c r="BK234">
        <f>IF($C234="","",IFERROR(VLOOKUP($C234,Mar!$B:$Z,19,FALSE),0))</f>
        <v>0</v>
      </c>
      <c r="BL234" s="11">
        <f t="shared" si="131"/>
        <v>1</v>
      </c>
      <c r="BM234">
        <f>IF($C234="","",IFERROR(VLOOKUP($C234,Mar!$B:$Z,20,FALSE),0))</f>
        <v>0</v>
      </c>
      <c r="BN234" s="10">
        <f t="shared" si="132"/>
        <v>1</v>
      </c>
      <c r="BO234" s="6">
        <f>IF($C234="","",IFERROR(VLOOKUP($C234,'Apr &amp; May'!$B:$Z,16,FALSE),0))</f>
        <v>3</v>
      </c>
      <c r="BP234">
        <f>IF($C234="","",IFERROR(VLOOKUP($C234,'Apr &amp; May'!$B:$Z,17,FALSE),0))</f>
        <v>0</v>
      </c>
      <c r="BQ234" s="11">
        <f t="shared" si="133"/>
        <v>3</v>
      </c>
      <c r="BR234">
        <f>IF($C234="","",IFERROR(VLOOKUP($C234,'Apr &amp; May'!$B:$Z,19,FALSE),0))</f>
        <v>0</v>
      </c>
      <c r="BS234" s="11">
        <f t="shared" si="134"/>
        <v>3</v>
      </c>
      <c r="BT234">
        <f>IF($C234="","",IFERROR(VLOOKUP($C234,'Apr &amp; May'!$B:$Z,20,FALSE),0))</f>
        <v>0</v>
      </c>
      <c r="BU234" s="10">
        <f t="shared" si="135"/>
        <v>3</v>
      </c>
      <c r="BV234" s="6">
        <f>IF($C234="","",IFERROR(VLOOKUP($C234,Jun!$B:$Z,16,FALSE),0))</f>
        <v>0</v>
      </c>
      <c r="BW234">
        <f>IF($C234="","",IFERROR(VLOOKUP($C234,Jun!$B:$Z,17,FALSE),0))</f>
        <v>0</v>
      </c>
      <c r="BX234" s="11">
        <f t="shared" si="136"/>
        <v>0</v>
      </c>
      <c r="BY234">
        <f>IF($C234="","",IFERROR(VLOOKUP($C234,Jun!$B:$Z,19,FALSE),0))</f>
        <v>0</v>
      </c>
      <c r="BZ234" s="11">
        <f t="shared" si="137"/>
        <v>0</v>
      </c>
      <c r="CA234">
        <f>IF($C234="","",IFERROR(VLOOKUP($C234,Jun!$B:$Z,20,FALSE),0))</f>
        <v>1</v>
      </c>
      <c r="CB234" s="10">
        <f t="shared" si="138"/>
        <v>1</v>
      </c>
    </row>
    <row r="235" spans="1:80" x14ac:dyDescent="0.3">
      <c r="A235">
        <v>231</v>
      </c>
      <c r="B235" t="str">
        <f>IF(Namelist!A232="","",UPPER(Namelist!A232))</f>
        <v>PEI SHEUAN, VANESSA TAN</v>
      </c>
      <c r="C235" t="str">
        <f>IF(Namelist!B232="","",UPPER(Namelist!B232))</f>
        <v>NUSSTU\E0421004</v>
      </c>
      <c r="D235" s="6">
        <f t="shared" si="105"/>
        <v>0</v>
      </c>
      <c r="E235">
        <f t="shared" si="106"/>
        <v>0</v>
      </c>
      <c r="F235" s="11">
        <f t="shared" si="107"/>
        <v>0</v>
      </c>
      <c r="G235">
        <f t="shared" si="108"/>
        <v>0</v>
      </c>
      <c r="H235" s="11">
        <f t="shared" si="109"/>
        <v>0</v>
      </c>
      <c r="I235">
        <f t="shared" si="110"/>
        <v>0</v>
      </c>
      <c r="J235" s="10">
        <f t="shared" si="111"/>
        <v>0</v>
      </c>
      <c r="K235" s="6">
        <f>IF($C235="","",IFERROR(VLOOKUP($C235,Aug!$B:$Z,16,FALSE),0))</f>
        <v>0</v>
      </c>
      <c r="L235">
        <f>IF($C235="","",IFERROR(VLOOKUP($C235,Aug!$B:$Z,17,FALSE),0))</f>
        <v>0</v>
      </c>
      <c r="M235" s="11">
        <f t="shared" si="112"/>
        <v>0</v>
      </c>
      <c r="N235">
        <f>IF($C235="","",IFERROR(VLOOKUP($C235,Aug!$B:$Z,19,FALSE),0))</f>
        <v>0</v>
      </c>
      <c r="O235" s="11">
        <f t="shared" si="113"/>
        <v>0</v>
      </c>
      <c r="P235">
        <f>IF($C235="","",IFERROR(VLOOKUP($C235,Aug!$B:$Z,20,FALSE),0))</f>
        <v>0</v>
      </c>
      <c r="Q235" s="10">
        <f t="shared" si="114"/>
        <v>0</v>
      </c>
      <c r="R235" s="6">
        <f>IF($C235="","",IFERROR(VLOOKUP($C235,Sep!$B:$Z,16,FALSE),0))</f>
        <v>0</v>
      </c>
      <c r="S235">
        <f>IF($C235="","",IFERROR(VLOOKUP($C235,Sep!$B:$Z,17,FALSE),0))</f>
        <v>0</v>
      </c>
      <c r="T235" s="11">
        <f t="shared" si="115"/>
        <v>0</v>
      </c>
      <c r="U235">
        <f>IF($C235="","",IFERROR(VLOOKUP($C235,Sep!$B:$Z,19,FALSE),0))</f>
        <v>0</v>
      </c>
      <c r="V235" s="11">
        <f t="shared" si="116"/>
        <v>0</v>
      </c>
      <c r="W235">
        <f>IF($C235="","",IFERROR(VLOOKUP($C235,Sep!$B:$Z,20,FALSE),0))</f>
        <v>0</v>
      </c>
      <c r="X235" s="10">
        <f t="shared" si="117"/>
        <v>0</v>
      </c>
      <c r="Y235" s="6">
        <f>IF($C235="","",IFERROR(VLOOKUP($C235,'Oct &amp; Nov'!$B:$Z,16,FALSE),0))</f>
        <v>0</v>
      </c>
      <c r="Z235">
        <f>IF($C235="","",IFERROR(VLOOKUP($C235,'Oct &amp; Nov'!$B:$Z,17,FALSE),0))</f>
        <v>0</v>
      </c>
      <c r="AA235" s="11">
        <f t="shared" si="118"/>
        <v>0</v>
      </c>
      <c r="AB235">
        <f>IF($C235="","",IFERROR(VLOOKUP($C235,'Oct &amp; Nov'!$B:$Z,19,FALSE),0))</f>
        <v>0</v>
      </c>
      <c r="AC235" s="11">
        <f t="shared" si="119"/>
        <v>0</v>
      </c>
      <c r="AD235">
        <f>IF($C235="","",IFERROR(VLOOKUP($C235,'Oct &amp; Nov'!$B:$Z,20,FALSE),0))</f>
        <v>0</v>
      </c>
      <c r="AE235" s="10">
        <f t="shared" si="120"/>
        <v>0</v>
      </c>
      <c r="AJ235" s="11"/>
      <c r="AM235" s="6">
        <f>IF($C235="","",IFERROR(VLOOKUP($C235,Dec!$B:$Z,16,FALSE),0))</f>
        <v>0</v>
      </c>
      <c r="AN235">
        <f>IF($C235="","",IFERROR(VLOOKUP($C235,Dec!$B:$Z,17,FALSE),0))</f>
        <v>0</v>
      </c>
      <c r="AO235" s="11">
        <f t="shared" si="121"/>
        <v>0</v>
      </c>
      <c r="AP235">
        <f>IF($C235="","",IFERROR(VLOOKUP($C235,Dec!$B:$Z,19,FALSE),0))</f>
        <v>0</v>
      </c>
      <c r="AQ235" s="11">
        <f t="shared" si="122"/>
        <v>0</v>
      </c>
      <c r="AR235">
        <f>IF($C235="","",IFERROR(VLOOKUP($C235,Dec!$B:$Z,20,FALSE),0))</f>
        <v>0</v>
      </c>
      <c r="AS235" s="10">
        <f t="shared" si="123"/>
        <v>0</v>
      </c>
      <c r="AT235" s="6">
        <f>IF($C235="","",IFERROR(VLOOKUP($C235,Jan!$B:$Z,16,FALSE),0))</f>
        <v>0</v>
      </c>
      <c r="AU235">
        <f>IF($C235="","",IFERROR(VLOOKUP($C235,Jan!$B:$Z,17,FALSE),0))</f>
        <v>0</v>
      </c>
      <c r="AV235" s="11">
        <f t="shared" si="124"/>
        <v>0</v>
      </c>
      <c r="AW235">
        <f>IF($C235="","",IFERROR(VLOOKUP($C235,Jan!$B:$Z,19,FALSE),0))</f>
        <v>0</v>
      </c>
      <c r="AX235" s="11">
        <f t="shared" si="125"/>
        <v>0</v>
      </c>
      <c r="AY235">
        <f>IF($C235="","",IFERROR(VLOOKUP($C235,Jan!$B:$Z,20,FALSE),0))</f>
        <v>0</v>
      </c>
      <c r="AZ235" s="10">
        <f t="shared" si="126"/>
        <v>0</v>
      </c>
      <c r="BA235" s="6">
        <f>IF($C235="","",IFERROR(VLOOKUP($C235,Feb!$B:$Z,16,FALSE),0))</f>
        <v>0</v>
      </c>
      <c r="BB235">
        <f>IF($C235="","",IFERROR(VLOOKUP($C235,Feb!$B:$Z,17,FALSE),0))</f>
        <v>0</v>
      </c>
      <c r="BC235" s="11">
        <f t="shared" si="127"/>
        <v>0</v>
      </c>
      <c r="BD235">
        <f>IF($C235="","",IFERROR(VLOOKUP($C235,Feb!$B:$Z,19,FALSE),0))</f>
        <v>0</v>
      </c>
      <c r="BE235" s="11">
        <f t="shared" si="128"/>
        <v>0</v>
      </c>
      <c r="BF235">
        <f>IF($C235="","",IFERROR(VLOOKUP($C235,Feb!$B:$Z,20,FALSE),0))</f>
        <v>0</v>
      </c>
      <c r="BG235" s="10">
        <f t="shared" si="129"/>
        <v>0</v>
      </c>
      <c r="BH235" s="6">
        <f>IF($C235="","",IFERROR(VLOOKUP($C235,Mar!$B:$Z,16,FALSE),0))</f>
        <v>0</v>
      </c>
      <c r="BI235">
        <f>IF($C235="","",IFERROR(VLOOKUP($C235,Mar!$B:$Z,17,FALSE),0))</f>
        <v>0</v>
      </c>
      <c r="BJ235" s="11">
        <f t="shared" si="130"/>
        <v>0</v>
      </c>
      <c r="BK235">
        <f>IF($C235="","",IFERROR(VLOOKUP($C235,Mar!$B:$Z,19,FALSE),0))</f>
        <v>0</v>
      </c>
      <c r="BL235" s="11">
        <f t="shared" si="131"/>
        <v>0</v>
      </c>
      <c r="BM235">
        <f>IF($C235="","",IFERROR(VLOOKUP($C235,Mar!$B:$Z,20,FALSE),0))</f>
        <v>0</v>
      </c>
      <c r="BN235" s="10">
        <f t="shared" si="132"/>
        <v>0</v>
      </c>
      <c r="BO235" s="6">
        <f>IF($C235="","",IFERROR(VLOOKUP($C235,'Apr &amp; May'!$B:$Z,16,FALSE),0))</f>
        <v>0</v>
      </c>
      <c r="BP235">
        <f>IF($C235="","",IFERROR(VLOOKUP($C235,'Apr &amp; May'!$B:$Z,17,FALSE),0))</f>
        <v>0</v>
      </c>
      <c r="BQ235" s="11">
        <f t="shared" si="133"/>
        <v>0</v>
      </c>
      <c r="BR235">
        <f>IF($C235="","",IFERROR(VLOOKUP($C235,'Apr &amp; May'!$B:$Z,19,FALSE),0))</f>
        <v>0</v>
      </c>
      <c r="BS235" s="11">
        <f t="shared" si="134"/>
        <v>0</v>
      </c>
      <c r="BT235">
        <f>IF($C235="","",IFERROR(VLOOKUP($C235,'Apr &amp; May'!$B:$Z,20,FALSE),0))</f>
        <v>0</v>
      </c>
      <c r="BU235" s="10">
        <f t="shared" si="135"/>
        <v>0</v>
      </c>
      <c r="BV235" s="6">
        <f>IF($C235="","",IFERROR(VLOOKUP($C235,Jun!$B:$Z,16,FALSE),0))</f>
        <v>0</v>
      </c>
      <c r="BW235">
        <f>IF($C235="","",IFERROR(VLOOKUP($C235,Jun!$B:$Z,17,FALSE),0))</f>
        <v>0</v>
      </c>
      <c r="BX235" s="11">
        <f t="shared" si="136"/>
        <v>0</v>
      </c>
      <c r="BY235">
        <f>IF($C235="","",IFERROR(VLOOKUP($C235,Jun!$B:$Z,19,FALSE),0))</f>
        <v>0</v>
      </c>
      <c r="BZ235" s="11">
        <f t="shared" si="137"/>
        <v>0</v>
      </c>
      <c r="CA235">
        <f>IF($C235="","",IFERROR(VLOOKUP($C235,Jun!$B:$Z,20,FALSE),0))</f>
        <v>0</v>
      </c>
      <c r="CB235" s="10">
        <f t="shared" si="138"/>
        <v>0</v>
      </c>
    </row>
    <row r="236" spans="1:80" x14ac:dyDescent="0.3">
      <c r="A236">
        <v>232</v>
      </c>
      <c r="B236" t="str">
        <f>IF(Namelist!A233="","",UPPER(Namelist!A233))</f>
        <v>PIN REN TOH</v>
      </c>
      <c r="C236" t="str">
        <f>IF(Namelist!B233="","",UPPER(Namelist!B233))</f>
        <v>NUSSTU\E0957545</v>
      </c>
      <c r="D236" s="6">
        <f t="shared" si="105"/>
        <v>3</v>
      </c>
      <c r="E236">
        <f t="shared" si="106"/>
        <v>1</v>
      </c>
      <c r="F236" s="11">
        <f t="shared" si="107"/>
        <v>4</v>
      </c>
      <c r="G236">
        <f t="shared" si="108"/>
        <v>0</v>
      </c>
      <c r="H236" s="11">
        <f t="shared" si="109"/>
        <v>4</v>
      </c>
      <c r="I236">
        <f t="shared" si="110"/>
        <v>1</v>
      </c>
      <c r="J236" s="10">
        <f t="shared" si="111"/>
        <v>5</v>
      </c>
      <c r="K236" s="6">
        <f>IF($C236="","",IFERROR(VLOOKUP($C236,Aug!$B:$Z,16,FALSE),0))</f>
        <v>0</v>
      </c>
      <c r="L236">
        <f>IF($C236="","",IFERROR(VLOOKUP($C236,Aug!$B:$Z,17,FALSE),0))</f>
        <v>0</v>
      </c>
      <c r="M236" s="11">
        <f t="shared" si="112"/>
        <v>0</v>
      </c>
      <c r="N236">
        <f>IF($C236="","",IFERROR(VLOOKUP($C236,Aug!$B:$Z,19,FALSE),0))</f>
        <v>0</v>
      </c>
      <c r="O236" s="11">
        <f t="shared" si="113"/>
        <v>0</v>
      </c>
      <c r="P236">
        <f>IF($C236="","",IFERROR(VLOOKUP($C236,Aug!$B:$Z,20,FALSE),0))</f>
        <v>0</v>
      </c>
      <c r="Q236" s="10">
        <f t="shared" si="114"/>
        <v>0</v>
      </c>
      <c r="R236" s="6">
        <f>IF($C236="","",IFERROR(VLOOKUP($C236,Sep!$B:$Z,16,FALSE),0))</f>
        <v>0</v>
      </c>
      <c r="S236">
        <f>IF($C236="","",IFERROR(VLOOKUP($C236,Sep!$B:$Z,17,FALSE),0))</f>
        <v>0</v>
      </c>
      <c r="T236" s="11">
        <f t="shared" si="115"/>
        <v>0</v>
      </c>
      <c r="U236">
        <f>IF($C236="","",IFERROR(VLOOKUP($C236,Sep!$B:$Z,19,FALSE),0))</f>
        <v>0</v>
      </c>
      <c r="V236" s="11">
        <f t="shared" si="116"/>
        <v>0</v>
      </c>
      <c r="W236">
        <f>IF($C236="","",IFERROR(VLOOKUP($C236,Sep!$B:$Z,20,FALSE),0))</f>
        <v>0</v>
      </c>
      <c r="X236" s="10">
        <f t="shared" si="117"/>
        <v>0</v>
      </c>
      <c r="Y236" s="6">
        <f>IF($C236="","",IFERROR(VLOOKUP($C236,'Oct &amp; Nov'!$B:$Z,16,FALSE),0))</f>
        <v>1</v>
      </c>
      <c r="Z236">
        <f>IF($C236="","",IFERROR(VLOOKUP($C236,'Oct &amp; Nov'!$B:$Z,17,FALSE),0))</f>
        <v>1</v>
      </c>
      <c r="AA236" s="11">
        <f t="shared" si="118"/>
        <v>2</v>
      </c>
      <c r="AB236">
        <f>IF($C236="","",IFERROR(VLOOKUP($C236,'Oct &amp; Nov'!$B:$Z,19,FALSE),0))</f>
        <v>0</v>
      </c>
      <c r="AC236" s="11">
        <f t="shared" si="119"/>
        <v>2</v>
      </c>
      <c r="AD236">
        <f>IF($C236="","",IFERROR(VLOOKUP($C236,'Oct &amp; Nov'!$B:$Z,20,FALSE),0))</f>
        <v>0</v>
      </c>
      <c r="AE236" s="10">
        <f t="shared" si="120"/>
        <v>2</v>
      </c>
      <c r="AJ236" s="11"/>
      <c r="AM236" s="6">
        <f>IF($C236="","",IFERROR(VLOOKUP($C236,Dec!$B:$Z,16,FALSE),0))</f>
        <v>2</v>
      </c>
      <c r="AN236">
        <f>IF($C236="","",IFERROR(VLOOKUP($C236,Dec!$B:$Z,17,FALSE),0))</f>
        <v>0</v>
      </c>
      <c r="AO236" s="11">
        <f t="shared" si="121"/>
        <v>2</v>
      </c>
      <c r="AP236">
        <f>IF($C236="","",IFERROR(VLOOKUP($C236,Dec!$B:$Z,19,FALSE),0))</f>
        <v>0</v>
      </c>
      <c r="AQ236" s="11">
        <f t="shared" si="122"/>
        <v>2</v>
      </c>
      <c r="AR236">
        <f>IF($C236="","",IFERROR(VLOOKUP($C236,Dec!$B:$Z,20,FALSE),0))</f>
        <v>1</v>
      </c>
      <c r="AS236" s="10">
        <f t="shared" si="123"/>
        <v>3</v>
      </c>
      <c r="AT236" s="6">
        <f>IF($C236="","",IFERROR(VLOOKUP($C236,Jan!$B:$Z,16,FALSE),0))</f>
        <v>0</v>
      </c>
      <c r="AU236">
        <f>IF($C236="","",IFERROR(VLOOKUP($C236,Jan!$B:$Z,17,FALSE),0))</f>
        <v>0</v>
      </c>
      <c r="AV236" s="11">
        <f t="shared" si="124"/>
        <v>0</v>
      </c>
      <c r="AW236">
        <f>IF($C236="","",IFERROR(VLOOKUP($C236,Jan!$B:$Z,19,FALSE),0))</f>
        <v>0</v>
      </c>
      <c r="AX236" s="11">
        <f t="shared" si="125"/>
        <v>0</v>
      </c>
      <c r="AY236">
        <f>IF($C236="","",IFERROR(VLOOKUP($C236,Jan!$B:$Z,20,FALSE),0))</f>
        <v>0</v>
      </c>
      <c r="AZ236" s="10">
        <f t="shared" si="126"/>
        <v>0</v>
      </c>
      <c r="BA236" s="6">
        <f>IF($C236="","",IFERROR(VLOOKUP($C236,Feb!$B:$Z,16,FALSE),0))</f>
        <v>0</v>
      </c>
      <c r="BB236">
        <f>IF($C236="","",IFERROR(VLOOKUP($C236,Feb!$B:$Z,17,FALSE),0))</f>
        <v>0</v>
      </c>
      <c r="BC236" s="11">
        <f t="shared" si="127"/>
        <v>0</v>
      </c>
      <c r="BD236">
        <f>IF($C236="","",IFERROR(VLOOKUP($C236,Feb!$B:$Z,19,FALSE),0))</f>
        <v>0</v>
      </c>
      <c r="BE236" s="11">
        <f t="shared" si="128"/>
        <v>0</v>
      </c>
      <c r="BF236">
        <f>IF($C236="","",IFERROR(VLOOKUP($C236,Feb!$B:$Z,20,FALSE),0))</f>
        <v>0</v>
      </c>
      <c r="BG236" s="10">
        <f t="shared" si="129"/>
        <v>0</v>
      </c>
      <c r="BH236" s="6">
        <f>IF($C236="","",IFERROR(VLOOKUP($C236,Mar!$B:$Z,16,FALSE),0))</f>
        <v>0</v>
      </c>
      <c r="BI236">
        <f>IF($C236="","",IFERROR(VLOOKUP($C236,Mar!$B:$Z,17,FALSE),0))</f>
        <v>0</v>
      </c>
      <c r="BJ236" s="11">
        <f t="shared" si="130"/>
        <v>0</v>
      </c>
      <c r="BK236">
        <f>IF($C236="","",IFERROR(VLOOKUP($C236,Mar!$B:$Z,19,FALSE),0))</f>
        <v>0</v>
      </c>
      <c r="BL236" s="11">
        <f t="shared" si="131"/>
        <v>0</v>
      </c>
      <c r="BM236">
        <f>IF($C236="","",IFERROR(VLOOKUP($C236,Mar!$B:$Z,20,FALSE),0))</f>
        <v>0</v>
      </c>
      <c r="BN236" s="10">
        <f t="shared" si="132"/>
        <v>0</v>
      </c>
      <c r="BO236" s="6">
        <f>IF($C236="","",IFERROR(VLOOKUP($C236,'Apr &amp; May'!$B:$Z,16,FALSE),0))</f>
        <v>0</v>
      </c>
      <c r="BP236">
        <f>IF($C236="","",IFERROR(VLOOKUP($C236,'Apr &amp; May'!$B:$Z,17,FALSE),0))</f>
        <v>0</v>
      </c>
      <c r="BQ236" s="11">
        <f t="shared" si="133"/>
        <v>0</v>
      </c>
      <c r="BR236">
        <f>IF($C236="","",IFERROR(VLOOKUP($C236,'Apr &amp; May'!$B:$Z,19,FALSE),0))</f>
        <v>0</v>
      </c>
      <c r="BS236" s="11">
        <f t="shared" si="134"/>
        <v>0</v>
      </c>
      <c r="BT236">
        <f>IF($C236="","",IFERROR(VLOOKUP($C236,'Apr &amp; May'!$B:$Z,20,FALSE),0))</f>
        <v>0</v>
      </c>
      <c r="BU236" s="10">
        <f t="shared" si="135"/>
        <v>0</v>
      </c>
      <c r="BV236" s="6">
        <f>IF($C236="","",IFERROR(VLOOKUP($C236,Jun!$B:$Z,16,FALSE),0))</f>
        <v>0</v>
      </c>
      <c r="BW236">
        <f>IF($C236="","",IFERROR(VLOOKUP($C236,Jun!$B:$Z,17,FALSE),0))</f>
        <v>0</v>
      </c>
      <c r="BX236" s="11">
        <f t="shared" si="136"/>
        <v>0</v>
      </c>
      <c r="BY236">
        <f>IF($C236="","",IFERROR(VLOOKUP($C236,Jun!$B:$Z,19,FALSE),0))</f>
        <v>0</v>
      </c>
      <c r="BZ236" s="11">
        <f t="shared" si="137"/>
        <v>0</v>
      </c>
      <c r="CA236">
        <f>IF($C236="","",IFERROR(VLOOKUP($C236,Jun!$B:$Z,20,FALSE),0))</f>
        <v>0</v>
      </c>
      <c r="CB236" s="10">
        <f t="shared" si="138"/>
        <v>0</v>
      </c>
    </row>
    <row r="237" spans="1:80" x14ac:dyDescent="0.3">
      <c r="A237">
        <v>233</v>
      </c>
      <c r="B237" t="str">
        <f>IF(Namelist!A234="","",UPPER(Namelist!A234))</f>
        <v>PRIYANKA YAP</v>
      </c>
      <c r="C237" t="str">
        <f>IF(Namelist!B234="","",UPPER(Namelist!B234))</f>
        <v>NUSSTU\E0420425</v>
      </c>
      <c r="D237" s="6">
        <f t="shared" si="105"/>
        <v>0</v>
      </c>
      <c r="E237">
        <f t="shared" si="106"/>
        <v>0</v>
      </c>
      <c r="F237" s="11">
        <f t="shared" si="107"/>
        <v>0</v>
      </c>
      <c r="G237">
        <f t="shared" si="108"/>
        <v>0</v>
      </c>
      <c r="H237" s="11">
        <f t="shared" si="109"/>
        <v>0</v>
      </c>
      <c r="I237">
        <f t="shared" si="110"/>
        <v>0</v>
      </c>
      <c r="J237" s="10">
        <f t="shared" si="111"/>
        <v>0</v>
      </c>
      <c r="K237" s="6">
        <f>IF($C237="","",IFERROR(VLOOKUP($C237,Aug!$B:$Z,16,FALSE),0))</f>
        <v>0</v>
      </c>
      <c r="L237">
        <f>IF($C237="","",IFERROR(VLOOKUP($C237,Aug!$B:$Z,17,FALSE),0))</f>
        <v>0</v>
      </c>
      <c r="M237" s="11">
        <f t="shared" si="112"/>
        <v>0</v>
      </c>
      <c r="N237">
        <f>IF($C237="","",IFERROR(VLOOKUP($C237,Aug!$B:$Z,19,FALSE),0))</f>
        <v>0</v>
      </c>
      <c r="O237" s="11">
        <f t="shared" si="113"/>
        <v>0</v>
      </c>
      <c r="P237">
        <f>IF($C237="","",IFERROR(VLOOKUP($C237,Aug!$B:$Z,20,FALSE),0))</f>
        <v>0</v>
      </c>
      <c r="Q237" s="10">
        <f t="shared" si="114"/>
        <v>0</v>
      </c>
      <c r="R237" s="6">
        <f>IF($C237="","",IFERROR(VLOOKUP($C237,Sep!$B:$Z,16,FALSE),0))</f>
        <v>0</v>
      </c>
      <c r="S237">
        <f>IF($C237="","",IFERROR(VLOOKUP($C237,Sep!$B:$Z,17,FALSE),0))</f>
        <v>0</v>
      </c>
      <c r="T237" s="11">
        <f t="shared" si="115"/>
        <v>0</v>
      </c>
      <c r="U237">
        <f>IF($C237="","",IFERROR(VLOOKUP($C237,Sep!$B:$Z,19,FALSE),0))</f>
        <v>0</v>
      </c>
      <c r="V237" s="11">
        <f t="shared" si="116"/>
        <v>0</v>
      </c>
      <c r="W237">
        <f>IF($C237="","",IFERROR(VLOOKUP($C237,Sep!$B:$Z,20,FALSE),0))</f>
        <v>0</v>
      </c>
      <c r="X237" s="10">
        <f t="shared" si="117"/>
        <v>0</v>
      </c>
      <c r="Y237" s="6">
        <f>IF($C237="","",IFERROR(VLOOKUP($C237,'Oct &amp; Nov'!$B:$Z,16,FALSE),0))</f>
        <v>0</v>
      </c>
      <c r="Z237">
        <f>IF($C237="","",IFERROR(VLOOKUP($C237,'Oct &amp; Nov'!$B:$Z,17,FALSE),0))</f>
        <v>0</v>
      </c>
      <c r="AA237" s="11">
        <f t="shared" si="118"/>
        <v>0</v>
      </c>
      <c r="AB237">
        <f>IF($C237="","",IFERROR(VLOOKUP($C237,'Oct &amp; Nov'!$B:$Z,19,FALSE),0))</f>
        <v>0</v>
      </c>
      <c r="AC237" s="11">
        <f t="shared" si="119"/>
        <v>0</v>
      </c>
      <c r="AD237">
        <f>IF($C237="","",IFERROR(VLOOKUP($C237,'Oct &amp; Nov'!$B:$Z,20,FALSE),0))</f>
        <v>0</v>
      </c>
      <c r="AE237" s="10">
        <f t="shared" si="120"/>
        <v>0</v>
      </c>
      <c r="AJ237" s="11"/>
      <c r="AM237" s="6">
        <f>IF($C237="","",IFERROR(VLOOKUP($C237,Dec!$B:$Z,16,FALSE),0))</f>
        <v>0</v>
      </c>
      <c r="AN237">
        <f>IF($C237="","",IFERROR(VLOOKUP($C237,Dec!$B:$Z,17,FALSE),0))</f>
        <v>0</v>
      </c>
      <c r="AO237" s="11">
        <f t="shared" si="121"/>
        <v>0</v>
      </c>
      <c r="AP237">
        <f>IF($C237="","",IFERROR(VLOOKUP($C237,Dec!$B:$Z,19,FALSE),0))</f>
        <v>0</v>
      </c>
      <c r="AQ237" s="11">
        <f t="shared" si="122"/>
        <v>0</v>
      </c>
      <c r="AR237">
        <f>IF($C237="","",IFERROR(VLOOKUP($C237,Dec!$B:$Z,20,FALSE),0))</f>
        <v>0</v>
      </c>
      <c r="AS237" s="10">
        <f t="shared" si="123"/>
        <v>0</v>
      </c>
      <c r="AT237" s="6">
        <f>IF($C237="","",IFERROR(VLOOKUP($C237,Jan!$B:$Z,16,FALSE),0))</f>
        <v>0</v>
      </c>
      <c r="AU237">
        <f>IF($C237="","",IFERROR(VLOOKUP($C237,Jan!$B:$Z,17,FALSE),0))</f>
        <v>0</v>
      </c>
      <c r="AV237" s="11">
        <f t="shared" si="124"/>
        <v>0</v>
      </c>
      <c r="AW237">
        <f>IF($C237="","",IFERROR(VLOOKUP($C237,Jan!$B:$Z,19,FALSE),0))</f>
        <v>0</v>
      </c>
      <c r="AX237" s="11">
        <f t="shared" si="125"/>
        <v>0</v>
      </c>
      <c r="AY237">
        <f>IF($C237="","",IFERROR(VLOOKUP($C237,Jan!$B:$Z,20,FALSE),0))</f>
        <v>0</v>
      </c>
      <c r="AZ237" s="10">
        <f t="shared" si="126"/>
        <v>0</v>
      </c>
      <c r="BA237" s="6">
        <f>IF($C237="","",IFERROR(VLOOKUP($C237,Feb!$B:$Z,16,FALSE),0))</f>
        <v>0</v>
      </c>
      <c r="BB237">
        <f>IF($C237="","",IFERROR(VLOOKUP($C237,Feb!$B:$Z,17,FALSE),0))</f>
        <v>0</v>
      </c>
      <c r="BC237" s="11">
        <f t="shared" si="127"/>
        <v>0</v>
      </c>
      <c r="BD237">
        <f>IF($C237="","",IFERROR(VLOOKUP($C237,Feb!$B:$Z,19,FALSE),0))</f>
        <v>0</v>
      </c>
      <c r="BE237" s="11">
        <f t="shared" si="128"/>
        <v>0</v>
      </c>
      <c r="BF237">
        <f>IF($C237="","",IFERROR(VLOOKUP($C237,Feb!$B:$Z,20,FALSE),0))</f>
        <v>0</v>
      </c>
      <c r="BG237" s="10">
        <f t="shared" si="129"/>
        <v>0</v>
      </c>
      <c r="BH237" s="6">
        <f>IF($C237="","",IFERROR(VLOOKUP($C237,Mar!$B:$Z,16,FALSE),0))</f>
        <v>0</v>
      </c>
      <c r="BI237">
        <f>IF($C237="","",IFERROR(VLOOKUP($C237,Mar!$B:$Z,17,FALSE),0))</f>
        <v>0</v>
      </c>
      <c r="BJ237" s="11">
        <f t="shared" si="130"/>
        <v>0</v>
      </c>
      <c r="BK237">
        <f>IF($C237="","",IFERROR(VLOOKUP($C237,Mar!$B:$Z,19,FALSE),0))</f>
        <v>0</v>
      </c>
      <c r="BL237" s="11">
        <f t="shared" si="131"/>
        <v>0</v>
      </c>
      <c r="BM237">
        <f>IF($C237="","",IFERROR(VLOOKUP($C237,Mar!$B:$Z,20,FALSE),0))</f>
        <v>0</v>
      </c>
      <c r="BN237" s="10">
        <f t="shared" si="132"/>
        <v>0</v>
      </c>
      <c r="BO237" s="6">
        <f>IF($C237="","",IFERROR(VLOOKUP($C237,'Apr &amp; May'!$B:$Z,16,FALSE),0))</f>
        <v>0</v>
      </c>
      <c r="BP237">
        <f>IF($C237="","",IFERROR(VLOOKUP($C237,'Apr &amp; May'!$B:$Z,17,FALSE),0))</f>
        <v>0</v>
      </c>
      <c r="BQ237" s="11">
        <f t="shared" si="133"/>
        <v>0</v>
      </c>
      <c r="BR237">
        <f>IF($C237="","",IFERROR(VLOOKUP($C237,'Apr &amp; May'!$B:$Z,19,FALSE),0))</f>
        <v>0</v>
      </c>
      <c r="BS237" s="11">
        <f t="shared" si="134"/>
        <v>0</v>
      </c>
      <c r="BT237">
        <f>IF($C237="","",IFERROR(VLOOKUP($C237,'Apr &amp; May'!$B:$Z,20,FALSE),0))</f>
        <v>0</v>
      </c>
      <c r="BU237" s="10">
        <f t="shared" si="135"/>
        <v>0</v>
      </c>
      <c r="BV237" s="6">
        <f>IF($C237="","",IFERROR(VLOOKUP($C237,Jun!$B:$Z,16,FALSE),0))</f>
        <v>0</v>
      </c>
      <c r="BW237">
        <f>IF($C237="","",IFERROR(VLOOKUP($C237,Jun!$B:$Z,17,FALSE),0))</f>
        <v>0</v>
      </c>
      <c r="BX237" s="11">
        <f t="shared" si="136"/>
        <v>0</v>
      </c>
      <c r="BY237">
        <f>IF($C237="","",IFERROR(VLOOKUP($C237,Jun!$B:$Z,19,FALSE),0))</f>
        <v>0</v>
      </c>
      <c r="BZ237" s="11">
        <f t="shared" si="137"/>
        <v>0</v>
      </c>
      <c r="CA237">
        <f>IF($C237="","",IFERROR(VLOOKUP($C237,Jun!$B:$Z,20,FALSE),0))</f>
        <v>0</v>
      </c>
      <c r="CB237" s="10">
        <f t="shared" si="138"/>
        <v>0</v>
      </c>
    </row>
    <row r="238" spans="1:80" x14ac:dyDescent="0.3">
      <c r="A238">
        <v>234</v>
      </c>
      <c r="B238" t="str">
        <f>IF(Namelist!A235="","",UPPER(Namelist!A235))</f>
        <v>QIMING HUANG</v>
      </c>
      <c r="C238" t="str">
        <f>IF(Namelist!B235="","",UPPER(Namelist!B235))</f>
        <v>NUSSTU\E0271228</v>
      </c>
      <c r="D238" s="6">
        <f t="shared" si="105"/>
        <v>0</v>
      </c>
      <c r="E238">
        <f t="shared" si="106"/>
        <v>0</v>
      </c>
      <c r="F238" s="11">
        <f t="shared" si="107"/>
        <v>0</v>
      </c>
      <c r="G238">
        <f t="shared" si="108"/>
        <v>0</v>
      </c>
      <c r="H238" s="11">
        <f t="shared" si="109"/>
        <v>0</v>
      </c>
      <c r="I238">
        <f t="shared" si="110"/>
        <v>1</v>
      </c>
      <c r="J238" s="10">
        <f t="shared" si="111"/>
        <v>1</v>
      </c>
      <c r="K238" s="6">
        <f>IF($C238="","",IFERROR(VLOOKUP($C238,Aug!$B:$Z,16,FALSE),0))</f>
        <v>0</v>
      </c>
      <c r="L238">
        <f>IF($C238="","",IFERROR(VLOOKUP($C238,Aug!$B:$Z,17,FALSE),0))</f>
        <v>0</v>
      </c>
      <c r="M238" s="11">
        <f t="shared" si="112"/>
        <v>0</v>
      </c>
      <c r="N238">
        <f>IF($C238="","",IFERROR(VLOOKUP($C238,Aug!$B:$Z,19,FALSE),0))</f>
        <v>0</v>
      </c>
      <c r="O238" s="11">
        <f t="shared" si="113"/>
        <v>0</v>
      </c>
      <c r="P238">
        <f>IF($C238="","",IFERROR(VLOOKUP($C238,Aug!$B:$Z,20,FALSE),0))</f>
        <v>0</v>
      </c>
      <c r="Q238" s="10">
        <f t="shared" si="114"/>
        <v>0</v>
      </c>
      <c r="R238" s="6">
        <f>IF($C238="","",IFERROR(VLOOKUP($C238,Sep!$B:$Z,16,FALSE),0))</f>
        <v>0</v>
      </c>
      <c r="S238">
        <f>IF($C238="","",IFERROR(VLOOKUP($C238,Sep!$B:$Z,17,FALSE),0))</f>
        <v>0</v>
      </c>
      <c r="T238" s="11">
        <f t="shared" si="115"/>
        <v>0</v>
      </c>
      <c r="U238">
        <f>IF($C238="","",IFERROR(VLOOKUP($C238,Sep!$B:$Z,19,FALSE),0))</f>
        <v>0</v>
      </c>
      <c r="V238" s="11">
        <f t="shared" si="116"/>
        <v>0</v>
      </c>
      <c r="W238">
        <f>IF($C238="","",IFERROR(VLOOKUP($C238,Sep!$B:$Z,20,FALSE),0))</f>
        <v>1</v>
      </c>
      <c r="X238" s="10">
        <f t="shared" si="117"/>
        <v>1</v>
      </c>
      <c r="Y238" s="6">
        <f>IF($C238="","",IFERROR(VLOOKUP($C238,'Oct &amp; Nov'!$B:$Z,16,FALSE),0))</f>
        <v>0</v>
      </c>
      <c r="Z238">
        <f>IF($C238="","",IFERROR(VLOOKUP($C238,'Oct &amp; Nov'!$B:$Z,17,FALSE),0))</f>
        <v>0</v>
      </c>
      <c r="AA238" s="11">
        <f t="shared" si="118"/>
        <v>0</v>
      </c>
      <c r="AB238">
        <f>IF($C238="","",IFERROR(VLOOKUP($C238,'Oct &amp; Nov'!$B:$Z,19,FALSE),0))</f>
        <v>0</v>
      </c>
      <c r="AC238" s="11">
        <f t="shared" si="119"/>
        <v>0</v>
      </c>
      <c r="AD238">
        <f>IF($C238="","",IFERROR(VLOOKUP($C238,'Oct &amp; Nov'!$B:$Z,20,FALSE),0))</f>
        <v>0</v>
      </c>
      <c r="AE238" s="10">
        <f t="shared" si="120"/>
        <v>0</v>
      </c>
      <c r="AJ238" s="11"/>
      <c r="AM238" s="6">
        <f>IF($C238="","",IFERROR(VLOOKUP($C238,Dec!$B:$Z,16,FALSE),0))</f>
        <v>0</v>
      </c>
      <c r="AN238">
        <f>IF($C238="","",IFERROR(VLOOKUP($C238,Dec!$B:$Z,17,FALSE),0))</f>
        <v>0</v>
      </c>
      <c r="AO238" s="11">
        <f t="shared" si="121"/>
        <v>0</v>
      </c>
      <c r="AP238">
        <f>IF($C238="","",IFERROR(VLOOKUP($C238,Dec!$B:$Z,19,FALSE),0))</f>
        <v>0</v>
      </c>
      <c r="AQ238" s="11">
        <f t="shared" si="122"/>
        <v>0</v>
      </c>
      <c r="AR238">
        <f>IF($C238="","",IFERROR(VLOOKUP($C238,Dec!$B:$Z,20,FALSE),0))</f>
        <v>0</v>
      </c>
      <c r="AS238" s="10">
        <f t="shared" si="123"/>
        <v>0</v>
      </c>
      <c r="AT238" s="6">
        <f>IF($C238="","",IFERROR(VLOOKUP($C238,Jan!$B:$Z,16,FALSE),0))</f>
        <v>0</v>
      </c>
      <c r="AU238">
        <f>IF($C238="","",IFERROR(VLOOKUP($C238,Jan!$B:$Z,17,FALSE),0))</f>
        <v>0</v>
      </c>
      <c r="AV238" s="11">
        <f t="shared" si="124"/>
        <v>0</v>
      </c>
      <c r="AW238">
        <f>IF($C238="","",IFERROR(VLOOKUP($C238,Jan!$B:$Z,19,FALSE),0))</f>
        <v>0</v>
      </c>
      <c r="AX238" s="11">
        <f t="shared" si="125"/>
        <v>0</v>
      </c>
      <c r="AY238">
        <f>IF($C238="","",IFERROR(VLOOKUP($C238,Jan!$B:$Z,20,FALSE),0))</f>
        <v>0</v>
      </c>
      <c r="AZ238" s="10">
        <f t="shared" si="126"/>
        <v>0</v>
      </c>
      <c r="BA238" s="6">
        <f>IF($C238="","",IFERROR(VLOOKUP($C238,Feb!$B:$Z,16,FALSE),0))</f>
        <v>0</v>
      </c>
      <c r="BB238">
        <f>IF($C238="","",IFERROR(VLOOKUP($C238,Feb!$B:$Z,17,FALSE),0))</f>
        <v>0</v>
      </c>
      <c r="BC238" s="11">
        <f t="shared" si="127"/>
        <v>0</v>
      </c>
      <c r="BD238">
        <f>IF($C238="","",IFERROR(VLOOKUP($C238,Feb!$B:$Z,19,FALSE),0))</f>
        <v>0</v>
      </c>
      <c r="BE238" s="11">
        <f t="shared" si="128"/>
        <v>0</v>
      </c>
      <c r="BF238">
        <f>IF($C238="","",IFERROR(VLOOKUP($C238,Feb!$B:$Z,20,FALSE),0))</f>
        <v>0</v>
      </c>
      <c r="BG238" s="10">
        <f t="shared" si="129"/>
        <v>0</v>
      </c>
      <c r="BH238" s="6">
        <f>IF($C238="","",IFERROR(VLOOKUP($C238,Mar!$B:$Z,16,FALSE),0))</f>
        <v>0</v>
      </c>
      <c r="BI238">
        <f>IF($C238="","",IFERROR(VLOOKUP($C238,Mar!$B:$Z,17,FALSE),0))</f>
        <v>0</v>
      </c>
      <c r="BJ238" s="11">
        <f t="shared" si="130"/>
        <v>0</v>
      </c>
      <c r="BK238">
        <f>IF($C238="","",IFERROR(VLOOKUP($C238,Mar!$B:$Z,19,FALSE),0))</f>
        <v>0</v>
      </c>
      <c r="BL238" s="11">
        <f t="shared" si="131"/>
        <v>0</v>
      </c>
      <c r="BM238">
        <f>IF($C238="","",IFERROR(VLOOKUP($C238,Mar!$B:$Z,20,FALSE),0))</f>
        <v>0</v>
      </c>
      <c r="BN238" s="10">
        <f t="shared" si="132"/>
        <v>0</v>
      </c>
      <c r="BO238" s="6">
        <f>IF($C238="","",IFERROR(VLOOKUP($C238,'Apr &amp; May'!$B:$Z,16,FALSE),0))</f>
        <v>0</v>
      </c>
      <c r="BP238">
        <f>IF($C238="","",IFERROR(VLOOKUP($C238,'Apr &amp; May'!$B:$Z,17,FALSE),0))</f>
        <v>0</v>
      </c>
      <c r="BQ238" s="11">
        <f t="shared" si="133"/>
        <v>0</v>
      </c>
      <c r="BR238">
        <f>IF($C238="","",IFERROR(VLOOKUP($C238,'Apr &amp; May'!$B:$Z,19,FALSE),0))</f>
        <v>0</v>
      </c>
      <c r="BS238" s="11">
        <f t="shared" si="134"/>
        <v>0</v>
      </c>
      <c r="BT238">
        <f>IF($C238="","",IFERROR(VLOOKUP($C238,'Apr &amp; May'!$B:$Z,20,FALSE),0))</f>
        <v>0</v>
      </c>
      <c r="BU238" s="10">
        <f t="shared" si="135"/>
        <v>0</v>
      </c>
      <c r="BV238" s="6">
        <f>IF($C238="","",IFERROR(VLOOKUP($C238,Jun!$B:$Z,16,FALSE),0))</f>
        <v>0</v>
      </c>
      <c r="BW238">
        <f>IF($C238="","",IFERROR(VLOOKUP($C238,Jun!$B:$Z,17,FALSE),0))</f>
        <v>0</v>
      </c>
      <c r="BX238" s="11">
        <f t="shared" si="136"/>
        <v>0</v>
      </c>
      <c r="BY238">
        <f>IF($C238="","",IFERROR(VLOOKUP($C238,Jun!$B:$Z,19,FALSE),0))</f>
        <v>0</v>
      </c>
      <c r="BZ238" s="11">
        <f t="shared" si="137"/>
        <v>0</v>
      </c>
      <c r="CA238">
        <f>IF($C238="","",IFERROR(VLOOKUP($C238,Jun!$B:$Z,20,FALSE),0))</f>
        <v>0</v>
      </c>
      <c r="CB238" s="10">
        <f t="shared" si="138"/>
        <v>0</v>
      </c>
    </row>
    <row r="239" spans="1:80" x14ac:dyDescent="0.3">
      <c r="A239">
        <v>235</v>
      </c>
      <c r="B239" t="str">
        <f>IF(Namelist!A236="","",UPPER(Namelist!A236))</f>
        <v>QIN YING LIM</v>
      </c>
      <c r="C239" t="str">
        <f>IF(Namelist!B236="","",UPPER(Namelist!B236))</f>
        <v>NUSSTU\E0967930</v>
      </c>
      <c r="D239" s="6">
        <f t="shared" si="105"/>
        <v>0</v>
      </c>
      <c r="E239">
        <f t="shared" si="106"/>
        <v>0</v>
      </c>
      <c r="F239" s="11">
        <f t="shared" si="107"/>
        <v>0</v>
      </c>
      <c r="G239">
        <f t="shared" si="108"/>
        <v>1</v>
      </c>
      <c r="H239" s="11">
        <f t="shared" si="109"/>
        <v>1</v>
      </c>
      <c r="I239">
        <f t="shared" si="110"/>
        <v>0</v>
      </c>
      <c r="J239" s="10">
        <f t="shared" si="111"/>
        <v>1</v>
      </c>
      <c r="K239" s="6">
        <f>IF($C239="","",IFERROR(VLOOKUP($C239,Aug!$B:$Z,16,FALSE),0))</f>
        <v>0</v>
      </c>
      <c r="L239">
        <f>IF($C239="","",IFERROR(VLOOKUP($C239,Aug!$B:$Z,17,FALSE),0))</f>
        <v>0</v>
      </c>
      <c r="M239" s="11">
        <f t="shared" si="112"/>
        <v>0</v>
      </c>
      <c r="N239">
        <f>IF($C239="","",IFERROR(VLOOKUP($C239,Aug!$B:$Z,19,FALSE),0))</f>
        <v>1</v>
      </c>
      <c r="O239" s="11">
        <f t="shared" si="113"/>
        <v>1</v>
      </c>
      <c r="P239">
        <f>IF($C239="","",IFERROR(VLOOKUP($C239,Aug!$B:$Z,20,FALSE),0))</f>
        <v>0</v>
      </c>
      <c r="Q239" s="10">
        <f t="shared" si="114"/>
        <v>1</v>
      </c>
      <c r="R239" s="6">
        <f>IF($C239="","",IFERROR(VLOOKUP($C239,Sep!$B:$Z,16,FALSE),0))</f>
        <v>0</v>
      </c>
      <c r="S239">
        <f>IF($C239="","",IFERROR(VLOOKUP($C239,Sep!$B:$Z,17,FALSE),0))</f>
        <v>0</v>
      </c>
      <c r="T239" s="11">
        <f t="shared" si="115"/>
        <v>0</v>
      </c>
      <c r="U239">
        <f>IF($C239="","",IFERROR(VLOOKUP($C239,Sep!$B:$Z,19,FALSE),0))</f>
        <v>0</v>
      </c>
      <c r="V239" s="11">
        <f t="shared" si="116"/>
        <v>0</v>
      </c>
      <c r="W239">
        <f>IF($C239="","",IFERROR(VLOOKUP($C239,Sep!$B:$Z,20,FALSE),0))</f>
        <v>0</v>
      </c>
      <c r="X239" s="10">
        <f t="shared" si="117"/>
        <v>0</v>
      </c>
      <c r="Y239" s="6">
        <f>IF($C239="","",IFERROR(VLOOKUP($C239,'Oct &amp; Nov'!$B:$Z,16,FALSE),0))</f>
        <v>0</v>
      </c>
      <c r="Z239">
        <f>IF($C239="","",IFERROR(VLOOKUP($C239,'Oct &amp; Nov'!$B:$Z,17,FALSE),0))</f>
        <v>0</v>
      </c>
      <c r="AA239" s="11">
        <f t="shared" si="118"/>
        <v>0</v>
      </c>
      <c r="AB239">
        <f>IF($C239="","",IFERROR(VLOOKUP($C239,'Oct &amp; Nov'!$B:$Z,19,FALSE),0))</f>
        <v>0</v>
      </c>
      <c r="AC239" s="11">
        <f t="shared" si="119"/>
        <v>0</v>
      </c>
      <c r="AD239">
        <f>IF($C239="","",IFERROR(VLOOKUP($C239,'Oct &amp; Nov'!$B:$Z,20,FALSE),0))</f>
        <v>0</v>
      </c>
      <c r="AE239" s="10">
        <f t="shared" si="120"/>
        <v>0</v>
      </c>
      <c r="AJ239" s="11"/>
      <c r="AM239" s="6">
        <f>IF($C239="","",IFERROR(VLOOKUP($C239,Dec!$B:$Z,16,FALSE),0))</f>
        <v>0</v>
      </c>
      <c r="AN239">
        <f>IF($C239="","",IFERROR(VLOOKUP($C239,Dec!$B:$Z,17,FALSE),0))</f>
        <v>0</v>
      </c>
      <c r="AO239" s="11">
        <f t="shared" si="121"/>
        <v>0</v>
      </c>
      <c r="AP239">
        <f>IF($C239="","",IFERROR(VLOOKUP($C239,Dec!$B:$Z,19,FALSE),0))</f>
        <v>0</v>
      </c>
      <c r="AQ239" s="11">
        <f t="shared" si="122"/>
        <v>0</v>
      </c>
      <c r="AR239">
        <f>IF($C239="","",IFERROR(VLOOKUP($C239,Dec!$B:$Z,20,FALSE),0))</f>
        <v>0</v>
      </c>
      <c r="AS239" s="10">
        <f t="shared" si="123"/>
        <v>0</v>
      </c>
      <c r="AT239" s="6">
        <f>IF($C239="","",IFERROR(VLOOKUP($C239,Jan!$B:$Z,16,FALSE),0))</f>
        <v>0</v>
      </c>
      <c r="AU239">
        <f>IF($C239="","",IFERROR(VLOOKUP($C239,Jan!$B:$Z,17,FALSE),0))</f>
        <v>0</v>
      </c>
      <c r="AV239" s="11">
        <f t="shared" si="124"/>
        <v>0</v>
      </c>
      <c r="AW239">
        <f>IF($C239="","",IFERROR(VLOOKUP($C239,Jan!$B:$Z,19,FALSE),0))</f>
        <v>0</v>
      </c>
      <c r="AX239" s="11">
        <f t="shared" si="125"/>
        <v>0</v>
      </c>
      <c r="AY239">
        <f>IF($C239="","",IFERROR(VLOOKUP($C239,Jan!$B:$Z,20,FALSE),0))</f>
        <v>0</v>
      </c>
      <c r="AZ239" s="10">
        <f t="shared" si="126"/>
        <v>0</v>
      </c>
      <c r="BA239" s="6">
        <f>IF($C239="","",IFERROR(VLOOKUP($C239,Feb!$B:$Z,16,FALSE),0))</f>
        <v>0</v>
      </c>
      <c r="BB239">
        <f>IF($C239="","",IFERROR(VLOOKUP($C239,Feb!$B:$Z,17,FALSE),0))</f>
        <v>0</v>
      </c>
      <c r="BC239" s="11">
        <f t="shared" si="127"/>
        <v>0</v>
      </c>
      <c r="BD239">
        <f>IF($C239="","",IFERROR(VLOOKUP($C239,Feb!$B:$Z,19,FALSE),0))</f>
        <v>0</v>
      </c>
      <c r="BE239" s="11">
        <f t="shared" si="128"/>
        <v>0</v>
      </c>
      <c r="BF239">
        <f>IF($C239="","",IFERROR(VLOOKUP($C239,Feb!$B:$Z,20,FALSE),0))</f>
        <v>0</v>
      </c>
      <c r="BG239" s="10">
        <f t="shared" si="129"/>
        <v>0</v>
      </c>
      <c r="BH239" s="6">
        <f>IF($C239="","",IFERROR(VLOOKUP($C239,Mar!$B:$Z,16,FALSE),0))</f>
        <v>0</v>
      </c>
      <c r="BI239">
        <f>IF($C239="","",IFERROR(VLOOKUP($C239,Mar!$B:$Z,17,FALSE),0))</f>
        <v>0</v>
      </c>
      <c r="BJ239" s="11">
        <f t="shared" si="130"/>
        <v>0</v>
      </c>
      <c r="BK239">
        <f>IF($C239="","",IFERROR(VLOOKUP($C239,Mar!$B:$Z,19,FALSE),0))</f>
        <v>0</v>
      </c>
      <c r="BL239" s="11">
        <f t="shared" si="131"/>
        <v>0</v>
      </c>
      <c r="BM239">
        <f>IF($C239="","",IFERROR(VLOOKUP($C239,Mar!$B:$Z,20,FALSE),0))</f>
        <v>0</v>
      </c>
      <c r="BN239" s="10">
        <f t="shared" si="132"/>
        <v>0</v>
      </c>
      <c r="BO239" s="6">
        <f>IF($C239="","",IFERROR(VLOOKUP($C239,'Apr &amp; May'!$B:$Z,16,FALSE),0))</f>
        <v>0</v>
      </c>
      <c r="BP239">
        <f>IF($C239="","",IFERROR(VLOOKUP($C239,'Apr &amp; May'!$B:$Z,17,FALSE),0))</f>
        <v>0</v>
      </c>
      <c r="BQ239" s="11">
        <f t="shared" si="133"/>
        <v>0</v>
      </c>
      <c r="BR239">
        <f>IF($C239="","",IFERROR(VLOOKUP($C239,'Apr &amp; May'!$B:$Z,19,FALSE),0))</f>
        <v>0</v>
      </c>
      <c r="BS239" s="11">
        <f t="shared" si="134"/>
        <v>0</v>
      </c>
      <c r="BT239">
        <f>IF($C239="","",IFERROR(VLOOKUP($C239,'Apr &amp; May'!$B:$Z,20,FALSE),0))</f>
        <v>0</v>
      </c>
      <c r="BU239" s="10">
        <f t="shared" si="135"/>
        <v>0</v>
      </c>
      <c r="BV239" s="6">
        <f>IF($C239="","",IFERROR(VLOOKUP($C239,Jun!$B:$Z,16,FALSE),0))</f>
        <v>0</v>
      </c>
      <c r="BW239">
        <f>IF($C239="","",IFERROR(VLOOKUP($C239,Jun!$B:$Z,17,FALSE),0))</f>
        <v>0</v>
      </c>
      <c r="BX239" s="11">
        <f t="shared" si="136"/>
        <v>0</v>
      </c>
      <c r="BY239">
        <f>IF($C239="","",IFERROR(VLOOKUP($C239,Jun!$B:$Z,19,FALSE),0))</f>
        <v>0</v>
      </c>
      <c r="BZ239" s="11">
        <f t="shared" si="137"/>
        <v>0</v>
      </c>
      <c r="CA239">
        <f>IF($C239="","",IFERROR(VLOOKUP($C239,Jun!$B:$Z,20,FALSE),0))</f>
        <v>0</v>
      </c>
      <c r="CB239" s="10">
        <f t="shared" si="138"/>
        <v>0</v>
      </c>
    </row>
    <row r="240" spans="1:80" x14ac:dyDescent="0.3">
      <c r="A240">
        <v>236</v>
      </c>
      <c r="B240" t="str">
        <f>IF(Namelist!A237="","",UPPER(Namelist!A237))</f>
        <v>RACHEL ANG WEI NING</v>
      </c>
      <c r="C240" t="str">
        <f>IF(Namelist!B237="","",UPPER(Namelist!B237))</f>
        <v>NUSSTU\E0772756</v>
      </c>
      <c r="D240" s="6">
        <f t="shared" si="105"/>
        <v>4</v>
      </c>
      <c r="E240">
        <f t="shared" si="106"/>
        <v>0</v>
      </c>
      <c r="F240" s="11">
        <f t="shared" si="107"/>
        <v>4</v>
      </c>
      <c r="G240">
        <f t="shared" si="108"/>
        <v>0</v>
      </c>
      <c r="H240" s="11">
        <f t="shared" si="109"/>
        <v>4</v>
      </c>
      <c r="I240">
        <f t="shared" si="110"/>
        <v>0</v>
      </c>
      <c r="J240" s="10">
        <f t="shared" si="111"/>
        <v>4</v>
      </c>
      <c r="K240" s="6">
        <f>IF($C240="","",IFERROR(VLOOKUP($C240,Aug!$B:$Z,16,FALSE),0))</f>
        <v>0</v>
      </c>
      <c r="L240">
        <f>IF($C240="","",IFERROR(VLOOKUP($C240,Aug!$B:$Z,17,FALSE),0))</f>
        <v>0</v>
      </c>
      <c r="M240" s="11">
        <f t="shared" si="112"/>
        <v>0</v>
      </c>
      <c r="N240">
        <f>IF($C240="","",IFERROR(VLOOKUP($C240,Aug!$B:$Z,19,FALSE),0))</f>
        <v>0</v>
      </c>
      <c r="O240" s="11">
        <f t="shared" si="113"/>
        <v>0</v>
      </c>
      <c r="P240">
        <f>IF($C240="","",IFERROR(VLOOKUP($C240,Aug!$B:$Z,20,FALSE),0))</f>
        <v>0</v>
      </c>
      <c r="Q240" s="10">
        <f t="shared" si="114"/>
        <v>0</v>
      </c>
      <c r="R240" s="6">
        <f>IF($C240="","",IFERROR(VLOOKUP($C240,Sep!$B:$Z,16,FALSE),0))</f>
        <v>0</v>
      </c>
      <c r="S240">
        <f>IF($C240="","",IFERROR(VLOOKUP($C240,Sep!$B:$Z,17,FALSE),0))</f>
        <v>0</v>
      </c>
      <c r="T240" s="11">
        <f t="shared" si="115"/>
        <v>0</v>
      </c>
      <c r="U240">
        <f>IF($C240="","",IFERROR(VLOOKUP($C240,Sep!$B:$Z,19,FALSE),0))</f>
        <v>0</v>
      </c>
      <c r="V240" s="11">
        <f t="shared" si="116"/>
        <v>0</v>
      </c>
      <c r="W240">
        <f>IF($C240="","",IFERROR(VLOOKUP($C240,Sep!$B:$Z,20,FALSE),0))</f>
        <v>0</v>
      </c>
      <c r="X240" s="10">
        <f t="shared" si="117"/>
        <v>0</v>
      </c>
      <c r="Y240" s="6">
        <f>IF($C240="","",IFERROR(VLOOKUP($C240,'Oct &amp; Nov'!$B:$Z,16,FALSE),0))</f>
        <v>2</v>
      </c>
      <c r="Z240">
        <f>IF($C240="","",IFERROR(VLOOKUP($C240,'Oct &amp; Nov'!$B:$Z,17,FALSE),0))</f>
        <v>0</v>
      </c>
      <c r="AA240" s="11">
        <f t="shared" si="118"/>
        <v>2</v>
      </c>
      <c r="AB240">
        <f>IF($C240="","",IFERROR(VLOOKUP($C240,'Oct &amp; Nov'!$B:$Z,19,FALSE),0))</f>
        <v>0</v>
      </c>
      <c r="AC240" s="11">
        <f t="shared" si="119"/>
        <v>2</v>
      </c>
      <c r="AD240">
        <f>IF($C240="","",IFERROR(VLOOKUP($C240,'Oct &amp; Nov'!$B:$Z,20,FALSE),0))</f>
        <v>0</v>
      </c>
      <c r="AE240" s="10">
        <f t="shared" si="120"/>
        <v>2</v>
      </c>
      <c r="AJ240" s="11"/>
      <c r="AM240" s="6">
        <f>IF($C240="","",IFERROR(VLOOKUP($C240,Dec!$B:$Z,16,FALSE),0))</f>
        <v>1</v>
      </c>
      <c r="AN240">
        <f>IF($C240="","",IFERROR(VLOOKUP($C240,Dec!$B:$Z,17,FALSE),0))</f>
        <v>0</v>
      </c>
      <c r="AO240" s="11">
        <f t="shared" si="121"/>
        <v>1</v>
      </c>
      <c r="AP240">
        <f>IF($C240="","",IFERROR(VLOOKUP($C240,Dec!$B:$Z,19,FALSE),0))</f>
        <v>0</v>
      </c>
      <c r="AQ240" s="11">
        <f t="shared" si="122"/>
        <v>1</v>
      </c>
      <c r="AR240">
        <f>IF($C240="","",IFERROR(VLOOKUP($C240,Dec!$B:$Z,20,FALSE),0))</f>
        <v>0</v>
      </c>
      <c r="AS240" s="10">
        <f t="shared" si="123"/>
        <v>1</v>
      </c>
      <c r="AT240" s="6">
        <f>IF($C240="","",IFERROR(VLOOKUP($C240,Jan!$B:$Z,16,FALSE),0))</f>
        <v>0</v>
      </c>
      <c r="AU240">
        <f>IF($C240="","",IFERROR(VLOOKUP($C240,Jan!$B:$Z,17,FALSE),0))</f>
        <v>0</v>
      </c>
      <c r="AV240" s="11">
        <f t="shared" si="124"/>
        <v>0</v>
      </c>
      <c r="AW240">
        <f>IF($C240="","",IFERROR(VLOOKUP($C240,Jan!$B:$Z,19,FALSE),0))</f>
        <v>0</v>
      </c>
      <c r="AX240" s="11">
        <f t="shared" si="125"/>
        <v>0</v>
      </c>
      <c r="AY240">
        <f>IF($C240="","",IFERROR(VLOOKUP($C240,Jan!$B:$Z,20,FALSE),0))</f>
        <v>0</v>
      </c>
      <c r="AZ240" s="10">
        <f t="shared" si="126"/>
        <v>0</v>
      </c>
      <c r="BA240" s="6">
        <f>IF($C240="","",IFERROR(VLOOKUP($C240,Feb!$B:$Z,16,FALSE),0))</f>
        <v>0</v>
      </c>
      <c r="BB240">
        <f>IF($C240="","",IFERROR(VLOOKUP($C240,Feb!$B:$Z,17,FALSE),0))</f>
        <v>0</v>
      </c>
      <c r="BC240" s="11">
        <f t="shared" si="127"/>
        <v>0</v>
      </c>
      <c r="BD240">
        <f>IF($C240="","",IFERROR(VLOOKUP($C240,Feb!$B:$Z,19,FALSE),0))</f>
        <v>0</v>
      </c>
      <c r="BE240" s="11">
        <f t="shared" si="128"/>
        <v>0</v>
      </c>
      <c r="BF240">
        <f>IF($C240="","",IFERROR(VLOOKUP($C240,Feb!$B:$Z,20,FALSE),0))</f>
        <v>0</v>
      </c>
      <c r="BG240" s="10">
        <f t="shared" si="129"/>
        <v>0</v>
      </c>
      <c r="BH240" s="6">
        <f>IF($C240="","",IFERROR(VLOOKUP($C240,Mar!$B:$Z,16,FALSE),0))</f>
        <v>0</v>
      </c>
      <c r="BI240">
        <f>IF($C240="","",IFERROR(VLOOKUP($C240,Mar!$B:$Z,17,FALSE),0))</f>
        <v>0</v>
      </c>
      <c r="BJ240" s="11">
        <f t="shared" si="130"/>
        <v>0</v>
      </c>
      <c r="BK240">
        <f>IF($C240="","",IFERROR(VLOOKUP($C240,Mar!$B:$Z,19,FALSE),0))</f>
        <v>0</v>
      </c>
      <c r="BL240" s="11">
        <f t="shared" si="131"/>
        <v>0</v>
      </c>
      <c r="BM240">
        <f>IF($C240="","",IFERROR(VLOOKUP($C240,Mar!$B:$Z,20,FALSE),0))</f>
        <v>0</v>
      </c>
      <c r="BN240" s="10">
        <f t="shared" si="132"/>
        <v>0</v>
      </c>
      <c r="BO240" s="6">
        <f>IF($C240="","",IFERROR(VLOOKUP($C240,'Apr &amp; May'!$B:$Z,16,FALSE),0))</f>
        <v>1</v>
      </c>
      <c r="BP240">
        <f>IF($C240="","",IFERROR(VLOOKUP($C240,'Apr &amp; May'!$B:$Z,17,FALSE),0))</f>
        <v>0</v>
      </c>
      <c r="BQ240" s="11">
        <f t="shared" si="133"/>
        <v>1</v>
      </c>
      <c r="BR240">
        <f>IF($C240="","",IFERROR(VLOOKUP($C240,'Apr &amp; May'!$B:$Z,19,FALSE),0))</f>
        <v>0</v>
      </c>
      <c r="BS240" s="11">
        <f t="shared" si="134"/>
        <v>1</v>
      </c>
      <c r="BT240">
        <f>IF($C240="","",IFERROR(VLOOKUP($C240,'Apr &amp; May'!$B:$Z,20,FALSE),0))</f>
        <v>0</v>
      </c>
      <c r="BU240" s="10">
        <f t="shared" si="135"/>
        <v>1</v>
      </c>
      <c r="BV240" s="6">
        <f>IF($C240="","",IFERROR(VLOOKUP($C240,Jun!$B:$Z,16,FALSE),0))</f>
        <v>0</v>
      </c>
      <c r="BW240">
        <f>IF($C240="","",IFERROR(VLOOKUP($C240,Jun!$B:$Z,17,FALSE),0))</f>
        <v>0</v>
      </c>
      <c r="BX240" s="11">
        <f t="shared" si="136"/>
        <v>0</v>
      </c>
      <c r="BY240">
        <f>IF($C240="","",IFERROR(VLOOKUP($C240,Jun!$B:$Z,19,FALSE),0))</f>
        <v>0</v>
      </c>
      <c r="BZ240" s="11">
        <f t="shared" si="137"/>
        <v>0</v>
      </c>
      <c r="CA240">
        <f>IF($C240="","",IFERROR(VLOOKUP($C240,Jun!$B:$Z,20,FALSE),0))</f>
        <v>0</v>
      </c>
      <c r="CB240" s="10">
        <f t="shared" si="138"/>
        <v>0</v>
      </c>
    </row>
    <row r="241" spans="1:80" x14ac:dyDescent="0.3">
      <c r="A241">
        <v>237</v>
      </c>
      <c r="B241" t="str">
        <f>IF(Namelist!A238="","",UPPER(Namelist!A238))</f>
        <v>RACHEL CHUN</v>
      </c>
      <c r="C241" t="str">
        <f>IF(Namelist!B238="","",UPPER(Namelist!B238))</f>
        <v>NUSSTU\E0970263</v>
      </c>
      <c r="D241" s="6">
        <f t="shared" si="105"/>
        <v>2</v>
      </c>
      <c r="E241">
        <f t="shared" si="106"/>
        <v>0</v>
      </c>
      <c r="F241" s="11">
        <f t="shared" si="107"/>
        <v>2</v>
      </c>
      <c r="G241">
        <f t="shared" si="108"/>
        <v>0</v>
      </c>
      <c r="H241" s="11">
        <f t="shared" si="109"/>
        <v>2</v>
      </c>
      <c r="I241">
        <f t="shared" si="110"/>
        <v>1</v>
      </c>
      <c r="J241" s="10">
        <f t="shared" si="111"/>
        <v>3</v>
      </c>
      <c r="K241" s="6">
        <f>IF($C241="","",IFERROR(VLOOKUP($C241,Aug!$B:$Z,16,FALSE),0))</f>
        <v>0</v>
      </c>
      <c r="L241">
        <f>IF($C241="","",IFERROR(VLOOKUP($C241,Aug!$B:$Z,17,FALSE),0))</f>
        <v>0</v>
      </c>
      <c r="M241" s="11">
        <f t="shared" si="112"/>
        <v>0</v>
      </c>
      <c r="N241">
        <f>IF($C241="","",IFERROR(VLOOKUP($C241,Aug!$B:$Z,19,FALSE),0))</f>
        <v>0</v>
      </c>
      <c r="O241" s="11">
        <f t="shared" si="113"/>
        <v>0</v>
      </c>
      <c r="P241">
        <f>IF($C241="","",IFERROR(VLOOKUP($C241,Aug!$B:$Z,20,FALSE),0))</f>
        <v>0</v>
      </c>
      <c r="Q241" s="10">
        <f t="shared" si="114"/>
        <v>0</v>
      </c>
      <c r="R241" s="6">
        <f>IF($C241="","",IFERROR(VLOOKUP($C241,Sep!$B:$Z,16,FALSE),0))</f>
        <v>0</v>
      </c>
      <c r="S241">
        <f>IF($C241="","",IFERROR(VLOOKUP($C241,Sep!$B:$Z,17,FALSE),0))</f>
        <v>0</v>
      </c>
      <c r="T241" s="11">
        <f t="shared" si="115"/>
        <v>0</v>
      </c>
      <c r="U241">
        <f>IF($C241="","",IFERROR(VLOOKUP($C241,Sep!$B:$Z,19,FALSE),0))</f>
        <v>0</v>
      </c>
      <c r="V241" s="11">
        <f t="shared" si="116"/>
        <v>0</v>
      </c>
      <c r="W241">
        <f>IF($C241="","",IFERROR(VLOOKUP($C241,Sep!$B:$Z,20,FALSE),0))</f>
        <v>0</v>
      </c>
      <c r="X241" s="10">
        <f t="shared" si="117"/>
        <v>0</v>
      </c>
      <c r="Y241" s="6">
        <f>IF($C241="","",IFERROR(VLOOKUP($C241,'Oct &amp; Nov'!$B:$Z,16,FALSE),0))</f>
        <v>0</v>
      </c>
      <c r="Z241">
        <f>IF($C241="","",IFERROR(VLOOKUP($C241,'Oct &amp; Nov'!$B:$Z,17,FALSE),0))</f>
        <v>0</v>
      </c>
      <c r="AA241" s="11">
        <f t="shared" si="118"/>
        <v>0</v>
      </c>
      <c r="AB241">
        <f>IF($C241="","",IFERROR(VLOOKUP($C241,'Oct &amp; Nov'!$B:$Z,19,FALSE),0))</f>
        <v>0</v>
      </c>
      <c r="AC241" s="11">
        <f t="shared" si="119"/>
        <v>0</v>
      </c>
      <c r="AD241">
        <f>IF($C241="","",IFERROR(VLOOKUP($C241,'Oct &amp; Nov'!$B:$Z,20,FALSE),0))</f>
        <v>0</v>
      </c>
      <c r="AE241" s="10">
        <f t="shared" si="120"/>
        <v>0</v>
      </c>
      <c r="AJ241" s="11"/>
      <c r="AM241" s="6">
        <f>IF($C241="","",IFERROR(VLOOKUP($C241,Dec!$B:$Z,16,FALSE),0))</f>
        <v>0</v>
      </c>
      <c r="AN241">
        <f>IF($C241="","",IFERROR(VLOOKUP($C241,Dec!$B:$Z,17,FALSE),0))</f>
        <v>0</v>
      </c>
      <c r="AO241" s="11">
        <f t="shared" si="121"/>
        <v>0</v>
      </c>
      <c r="AP241">
        <f>IF($C241="","",IFERROR(VLOOKUP($C241,Dec!$B:$Z,19,FALSE),0))</f>
        <v>0</v>
      </c>
      <c r="AQ241" s="11">
        <f t="shared" si="122"/>
        <v>0</v>
      </c>
      <c r="AR241">
        <f>IF($C241="","",IFERROR(VLOOKUP($C241,Dec!$B:$Z,20,FALSE),0))</f>
        <v>0</v>
      </c>
      <c r="AS241" s="10">
        <f t="shared" si="123"/>
        <v>0</v>
      </c>
      <c r="AT241" s="6">
        <f>IF($C241="","",IFERROR(VLOOKUP($C241,Jan!$B:$Z,16,FALSE),0))</f>
        <v>2</v>
      </c>
      <c r="AU241">
        <f>IF($C241="","",IFERROR(VLOOKUP($C241,Jan!$B:$Z,17,FALSE),0))</f>
        <v>0</v>
      </c>
      <c r="AV241" s="11">
        <f t="shared" si="124"/>
        <v>2</v>
      </c>
      <c r="AW241">
        <f>IF($C241="","",IFERROR(VLOOKUP($C241,Jan!$B:$Z,19,FALSE),0))</f>
        <v>0</v>
      </c>
      <c r="AX241" s="11">
        <f t="shared" si="125"/>
        <v>2</v>
      </c>
      <c r="AY241">
        <f>IF($C241="","",IFERROR(VLOOKUP($C241,Jan!$B:$Z,20,FALSE),0))</f>
        <v>1</v>
      </c>
      <c r="AZ241" s="10">
        <f t="shared" si="126"/>
        <v>3</v>
      </c>
      <c r="BA241" s="6">
        <f>IF($C241="","",IFERROR(VLOOKUP($C241,Feb!$B:$Z,16,FALSE),0))</f>
        <v>0</v>
      </c>
      <c r="BB241">
        <f>IF($C241="","",IFERROR(VLOOKUP($C241,Feb!$B:$Z,17,FALSE),0))</f>
        <v>0</v>
      </c>
      <c r="BC241" s="11">
        <f t="shared" si="127"/>
        <v>0</v>
      </c>
      <c r="BD241">
        <f>IF($C241="","",IFERROR(VLOOKUP($C241,Feb!$B:$Z,19,FALSE),0))</f>
        <v>0</v>
      </c>
      <c r="BE241" s="11">
        <f t="shared" si="128"/>
        <v>0</v>
      </c>
      <c r="BF241">
        <f>IF($C241="","",IFERROR(VLOOKUP($C241,Feb!$B:$Z,20,FALSE),0))</f>
        <v>0</v>
      </c>
      <c r="BG241" s="10">
        <f t="shared" si="129"/>
        <v>0</v>
      </c>
      <c r="BH241" s="6">
        <f>IF($C241="","",IFERROR(VLOOKUP($C241,Mar!$B:$Z,16,FALSE),0))</f>
        <v>0</v>
      </c>
      <c r="BI241">
        <f>IF($C241="","",IFERROR(VLOOKUP($C241,Mar!$B:$Z,17,FALSE),0))</f>
        <v>0</v>
      </c>
      <c r="BJ241" s="11">
        <f t="shared" si="130"/>
        <v>0</v>
      </c>
      <c r="BK241">
        <f>IF($C241="","",IFERROR(VLOOKUP($C241,Mar!$B:$Z,19,FALSE),0))</f>
        <v>0</v>
      </c>
      <c r="BL241" s="11">
        <f t="shared" si="131"/>
        <v>0</v>
      </c>
      <c r="BM241">
        <f>IF($C241="","",IFERROR(VLOOKUP($C241,Mar!$B:$Z,20,FALSE),0))</f>
        <v>0</v>
      </c>
      <c r="BN241" s="10">
        <f t="shared" si="132"/>
        <v>0</v>
      </c>
      <c r="BO241" s="6">
        <f>IF($C241="","",IFERROR(VLOOKUP($C241,'Apr &amp; May'!$B:$Z,16,FALSE),0))</f>
        <v>0</v>
      </c>
      <c r="BP241">
        <f>IF($C241="","",IFERROR(VLOOKUP($C241,'Apr &amp; May'!$B:$Z,17,FALSE),0))</f>
        <v>0</v>
      </c>
      <c r="BQ241" s="11">
        <f t="shared" si="133"/>
        <v>0</v>
      </c>
      <c r="BR241">
        <f>IF($C241="","",IFERROR(VLOOKUP($C241,'Apr &amp; May'!$B:$Z,19,FALSE),0))</f>
        <v>0</v>
      </c>
      <c r="BS241" s="11">
        <f t="shared" si="134"/>
        <v>0</v>
      </c>
      <c r="BT241">
        <f>IF($C241="","",IFERROR(VLOOKUP($C241,'Apr &amp; May'!$B:$Z,20,FALSE),0))</f>
        <v>0</v>
      </c>
      <c r="BU241" s="10">
        <f t="shared" si="135"/>
        <v>0</v>
      </c>
      <c r="BV241" s="6">
        <f>IF($C241="","",IFERROR(VLOOKUP($C241,Jun!$B:$Z,16,FALSE),0))</f>
        <v>0</v>
      </c>
      <c r="BW241">
        <f>IF($C241="","",IFERROR(VLOOKUP($C241,Jun!$B:$Z,17,FALSE),0))</f>
        <v>0</v>
      </c>
      <c r="BX241" s="11">
        <f t="shared" si="136"/>
        <v>0</v>
      </c>
      <c r="BY241">
        <f>IF($C241="","",IFERROR(VLOOKUP($C241,Jun!$B:$Z,19,FALSE),0))</f>
        <v>0</v>
      </c>
      <c r="BZ241" s="11">
        <f t="shared" si="137"/>
        <v>0</v>
      </c>
      <c r="CA241">
        <f>IF($C241="","",IFERROR(VLOOKUP($C241,Jun!$B:$Z,20,FALSE),0))</f>
        <v>0</v>
      </c>
      <c r="CB241" s="10">
        <f t="shared" si="138"/>
        <v>0</v>
      </c>
    </row>
    <row r="242" spans="1:80" x14ac:dyDescent="0.3">
      <c r="A242">
        <v>238</v>
      </c>
      <c r="B242" t="str">
        <f>IF(Namelist!A239="","",UPPER(Namelist!A239))</f>
        <v>RACHEL KU</v>
      </c>
      <c r="C242" t="str">
        <f>IF(Namelist!B239="","",UPPER(Namelist!B239))</f>
        <v>NUSSTU\E0425645</v>
      </c>
      <c r="D242" s="6">
        <f t="shared" si="105"/>
        <v>1</v>
      </c>
      <c r="E242">
        <f t="shared" si="106"/>
        <v>0</v>
      </c>
      <c r="F242" s="11">
        <f t="shared" si="107"/>
        <v>1</v>
      </c>
      <c r="G242">
        <f t="shared" si="108"/>
        <v>0</v>
      </c>
      <c r="H242" s="11">
        <f t="shared" si="109"/>
        <v>1</v>
      </c>
      <c r="I242">
        <f t="shared" si="110"/>
        <v>2</v>
      </c>
      <c r="J242" s="10">
        <f t="shared" si="111"/>
        <v>3</v>
      </c>
      <c r="K242" s="6">
        <f>IF($C242="","",IFERROR(VLOOKUP($C242,Aug!$B:$Z,16,FALSE),0))</f>
        <v>0</v>
      </c>
      <c r="L242">
        <f>IF($C242="","",IFERROR(VLOOKUP($C242,Aug!$B:$Z,17,FALSE),0))</f>
        <v>0</v>
      </c>
      <c r="M242" s="11">
        <f t="shared" si="112"/>
        <v>0</v>
      </c>
      <c r="N242">
        <f>IF($C242="","",IFERROR(VLOOKUP($C242,Aug!$B:$Z,19,FALSE),0))</f>
        <v>0</v>
      </c>
      <c r="O242" s="11">
        <f t="shared" si="113"/>
        <v>0</v>
      </c>
      <c r="P242">
        <f>IF($C242="","",IFERROR(VLOOKUP($C242,Aug!$B:$Z,20,FALSE),0))</f>
        <v>0</v>
      </c>
      <c r="Q242" s="10">
        <f t="shared" si="114"/>
        <v>0</v>
      </c>
      <c r="R242" s="6">
        <f>IF($C242="","",IFERROR(VLOOKUP($C242,Sep!$B:$Z,16,FALSE),0))</f>
        <v>0</v>
      </c>
      <c r="S242">
        <f>IF($C242="","",IFERROR(VLOOKUP($C242,Sep!$B:$Z,17,FALSE),0))</f>
        <v>0</v>
      </c>
      <c r="T242" s="11">
        <f t="shared" si="115"/>
        <v>0</v>
      </c>
      <c r="U242">
        <f>IF($C242="","",IFERROR(VLOOKUP($C242,Sep!$B:$Z,19,FALSE),0))</f>
        <v>0</v>
      </c>
      <c r="V242" s="11">
        <f t="shared" si="116"/>
        <v>0</v>
      </c>
      <c r="W242">
        <f>IF($C242="","",IFERROR(VLOOKUP($C242,Sep!$B:$Z,20,FALSE),0))</f>
        <v>0</v>
      </c>
      <c r="X242" s="10">
        <f t="shared" si="117"/>
        <v>0</v>
      </c>
      <c r="Y242" s="6">
        <f>IF($C242="","",IFERROR(VLOOKUP($C242,'Oct &amp; Nov'!$B:$Z,16,FALSE),0))</f>
        <v>0</v>
      </c>
      <c r="Z242">
        <f>IF($C242="","",IFERROR(VLOOKUP($C242,'Oct &amp; Nov'!$B:$Z,17,FALSE),0))</f>
        <v>0</v>
      </c>
      <c r="AA242" s="11">
        <f t="shared" si="118"/>
        <v>0</v>
      </c>
      <c r="AB242">
        <f>IF($C242="","",IFERROR(VLOOKUP($C242,'Oct &amp; Nov'!$B:$Z,19,FALSE),0))</f>
        <v>0</v>
      </c>
      <c r="AC242" s="11">
        <f t="shared" si="119"/>
        <v>0</v>
      </c>
      <c r="AD242">
        <f>IF($C242="","",IFERROR(VLOOKUP($C242,'Oct &amp; Nov'!$B:$Z,20,FALSE),0))</f>
        <v>0</v>
      </c>
      <c r="AE242" s="10">
        <f t="shared" si="120"/>
        <v>0</v>
      </c>
      <c r="AJ242" s="11"/>
      <c r="AM242" s="6">
        <f>IF($C242="","",IFERROR(VLOOKUP($C242,Dec!$B:$Z,16,FALSE),0))</f>
        <v>0</v>
      </c>
      <c r="AN242">
        <f>IF($C242="","",IFERROR(VLOOKUP($C242,Dec!$B:$Z,17,FALSE),0))</f>
        <v>0</v>
      </c>
      <c r="AO242" s="11">
        <f t="shared" si="121"/>
        <v>0</v>
      </c>
      <c r="AP242">
        <f>IF($C242="","",IFERROR(VLOOKUP($C242,Dec!$B:$Z,19,FALSE),0))</f>
        <v>0</v>
      </c>
      <c r="AQ242" s="11">
        <f t="shared" si="122"/>
        <v>0</v>
      </c>
      <c r="AR242">
        <f>IF($C242="","",IFERROR(VLOOKUP($C242,Dec!$B:$Z,20,FALSE),0))</f>
        <v>0</v>
      </c>
      <c r="AS242" s="10">
        <f t="shared" si="123"/>
        <v>0</v>
      </c>
      <c r="AT242" s="6">
        <f>IF($C242="","",IFERROR(VLOOKUP($C242,Jan!$B:$Z,16,FALSE),0))</f>
        <v>1</v>
      </c>
      <c r="AU242">
        <f>IF($C242="","",IFERROR(VLOOKUP($C242,Jan!$B:$Z,17,FALSE),0))</f>
        <v>0</v>
      </c>
      <c r="AV242" s="11">
        <f t="shared" si="124"/>
        <v>1</v>
      </c>
      <c r="AW242">
        <f>IF($C242="","",IFERROR(VLOOKUP($C242,Jan!$B:$Z,19,FALSE),0))</f>
        <v>0</v>
      </c>
      <c r="AX242" s="11">
        <f t="shared" si="125"/>
        <v>1</v>
      </c>
      <c r="AY242">
        <f>IF($C242="","",IFERROR(VLOOKUP($C242,Jan!$B:$Z,20,FALSE),0))</f>
        <v>1</v>
      </c>
      <c r="AZ242" s="10">
        <f t="shared" si="126"/>
        <v>2</v>
      </c>
      <c r="BA242" s="6">
        <f>IF($C242="","",IFERROR(VLOOKUP($C242,Feb!$B:$Z,16,FALSE),0))</f>
        <v>0</v>
      </c>
      <c r="BB242">
        <f>IF($C242="","",IFERROR(VLOOKUP($C242,Feb!$B:$Z,17,FALSE),0))</f>
        <v>0</v>
      </c>
      <c r="BC242" s="11">
        <f t="shared" si="127"/>
        <v>0</v>
      </c>
      <c r="BD242">
        <f>IF($C242="","",IFERROR(VLOOKUP($C242,Feb!$B:$Z,19,FALSE),0))</f>
        <v>0</v>
      </c>
      <c r="BE242" s="11">
        <f t="shared" si="128"/>
        <v>0</v>
      </c>
      <c r="BF242">
        <f>IF($C242="","",IFERROR(VLOOKUP($C242,Feb!$B:$Z,20,FALSE),0))</f>
        <v>1</v>
      </c>
      <c r="BG242" s="10">
        <f t="shared" si="129"/>
        <v>1</v>
      </c>
      <c r="BH242" s="6">
        <f>IF($C242="","",IFERROR(VLOOKUP($C242,Mar!$B:$Z,16,FALSE),0))</f>
        <v>0</v>
      </c>
      <c r="BI242">
        <f>IF($C242="","",IFERROR(VLOOKUP($C242,Mar!$B:$Z,17,FALSE),0))</f>
        <v>0</v>
      </c>
      <c r="BJ242" s="11">
        <f t="shared" si="130"/>
        <v>0</v>
      </c>
      <c r="BK242">
        <f>IF($C242="","",IFERROR(VLOOKUP($C242,Mar!$B:$Z,19,FALSE),0))</f>
        <v>0</v>
      </c>
      <c r="BL242" s="11">
        <f t="shared" si="131"/>
        <v>0</v>
      </c>
      <c r="BM242">
        <f>IF($C242="","",IFERROR(VLOOKUP($C242,Mar!$B:$Z,20,FALSE),0))</f>
        <v>0</v>
      </c>
      <c r="BN242" s="10">
        <f t="shared" si="132"/>
        <v>0</v>
      </c>
      <c r="BO242" s="6">
        <f>IF($C242="","",IFERROR(VLOOKUP($C242,'Apr &amp; May'!$B:$Z,16,FALSE),0))</f>
        <v>0</v>
      </c>
      <c r="BP242">
        <f>IF($C242="","",IFERROR(VLOOKUP($C242,'Apr &amp; May'!$B:$Z,17,FALSE),0))</f>
        <v>0</v>
      </c>
      <c r="BQ242" s="11">
        <f t="shared" si="133"/>
        <v>0</v>
      </c>
      <c r="BR242">
        <f>IF($C242="","",IFERROR(VLOOKUP($C242,'Apr &amp; May'!$B:$Z,19,FALSE),0))</f>
        <v>0</v>
      </c>
      <c r="BS242" s="11">
        <f t="shared" si="134"/>
        <v>0</v>
      </c>
      <c r="BT242">
        <f>IF($C242="","",IFERROR(VLOOKUP($C242,'Apr &amp; May'!$B:$Z,20,FALSE),0))</f>
        <v>0</v>
      </c>
      <c r="BU242" s="10">
        <f t="shared" si="135"/>
        <v>0</v>
      </c>
      <c r="BV242" s="6">
        <f>IF($C242="","",IFERROR(VLOOKUP($C242,Jun!$B:$Z,16,FALSE),0))</f>
        <v>0</v>
      </c>
      <c r="BW242">
        <f>IF($C242="","",IFERROR(VLOOKUP($C242,Jun!$B:$Z,17,FALSE),0))</f>
        <v>0</v>
      </c>
      <c r="BX242" s="11">
        <f t="shared" si="136"/>
        <v>0</v>
      </c>
      <c r="BY242">
        <f>IF($C242="","",IFERROR(VLOOKUP($C242,Jun!$B:$Z,19,FALSE),0))</f>
        <v>0</v>
      </c>
      <c r="BZ242" s="11">
        <f t="shared" si="137"/>
        <v>0</v>
      </c>
      <c r="CA242">
        <f>IF($C242="","",IFERROR(VLOOKUP($C242,Jun!$B:$Z,20,FALSE),0))</f>
        <v>0</v>
      </c>
      <c r="CB242" s="10">
        <f t="shared" si="138"/>
        <v>0</v>
      </c>
    </row>
    <row r="243" spans="1:80" x14ac:dyDescent="0.3">
      <c r="A243">
        <v>239</v>
      </c>
      <c r="B243" t="str">
        <f>IF(Namelist!A240="","",UPPER(Namelist!A240))</f>
        <v>RACHEL LEOW</v>
      </c>
      <c r="C243" t="str">
        <f>IF(Namelist!B240="","",UPPER(Namelist!B240))</f>
        <v>NUSSTU\E0959758</v>
      </c>
      <c r="D243" s="6">
        <f t="shared" si="105"/>
        <v>4</v>
      </c>
      <c r="E243">
        <f t="shared" si="106"/>
        <v>0</v>
      </c>
      <c r="F243" s="11">
        <f t="shared" si="107"/>
        <v>4</v>
      </c>
      <c r="G243">
        <f t="shared" si="108"/>
        <v>0</v>
      </c>
      <c r="H243" s="11">
        <f t="shared" si="109"/>
        <v>4</v>
      </c>
      <c r="I243">
        <f t="shared" si="110"/>
        <v>3</v>
      </c>
      <c r="J243" s="10">
        <f t="shared" si="111"/>
        <v>7</v>
      </c>
      <c r="K243" s="6">
        <f>IF($C243="","",IFERROR(VLOOKUP($C243,Aug!$B:$Z,16,FALSE),0))</f>
        <v>1</v>
      </c>
      <c r="L243">
        <f>IF($C243="","",IFERROR(VLOOKUP($C243,Aug!$B:$Z,17,FALSE),0))</f>
        <v>0</v>
      </c>
      <c r="M243" s="11">
        <f t="shared" si="112"/>
        <v>1</v>
      </c>
      <c r="N243">
        <f>IF($C243="","",IFERROR(VLOOKUP($C243,Aug!$B:$Z,19,FALSE),0))</f>
        <v>0</v>
      </c>
      <c r="O243" s="11">
        <f t="shared" si="113"/>
        <v>1</v>
      </c>
      <c r="P243">
        <f>IF($C243="","",IFERROR(VLOOKUP($C243,Aug!$B:$Z,20,FALSE),0))</f>
        <v>2</v>
      </c>
      <c r="Q243" s="10">
        <f t="shared" si="114"/>
        <v>3</v>
      </c>
      <c r="R243" s="6">
        <f>IF($C243="","",IFERROR(VLOOKUP($C243,Sep!$B:$Z,16,FALSE),0))</f>
        <v>0</v>
      </c>
      <c r="S243">
        <f>IF($C243="","",IFERROR(VLOOKUP($C243,Sep!$B:$Z,17,FALSE),0))</f>
        <v>0</v>
      </c>
      <c r="T243" s="11">
        <f t="shared" si="115"/>
        <v>0</v>
      </c>
      <c r="U243">
        <f>IF($C243="","",IFERROR(VLOOKUP($C243,Sep!$B:$Z,19,FALSE),0))</f>
        <v>0</v>
      </c>
      <c r="V243" s="11">
        <f t="shared" si="116"/>
        <v>0</v>
      </c>
      <c r="W243">
        <f>IF($C243="","",IFERROR(VLOOKUP($C243,Sep!$B:$Z,20,FALSE),0))</f>
        <v>0</v>
      </c>
      <c r="X243" s="10">
        <f t="shared" si="117"/>
        <v>0</v>
      </c>
      <c r="Y243" s="6">
        <f>IF($C243="","",IFERROR(VLOOKUP($C243,'Oct &amp; Nov'!$B:$Z,16,FALSE),0))</f>
        <v>0</v>
      </c>
      <c r="Z243">
        <f>IF($C243="","",IFERROR(VLOOKUP($C243,'Oct &amp; Nov'!$B:$Z,17,FALSE),0))</f>
        <v>0</v>
      </c>
      <c r="AA243" s="11">
        <f t="shared" si="118"/>
        <v>0</v>
      </c>
      <c r="AB243">
        <f>IF($C243="","",IFERROR(VLOOKUP($C243,'Oct &amp; Nov'!$B:$Z,19,FALSE),0))</f>
        <v>0</v>
      </c>
      <c r="AC243" s="11">
        <f t="shared" si="119"/>
        <v>0</v>
      </c>
      <c r="AD243">
        <f>IF($C243="","",IFERROR(VLOOKUP($C243,'Oct &amp; Nov'!$B:$Z,20,FALSE),0))</f>
        <v>0</v>
      </c>
      <c r="AE243" s="10">
        <f t="shared" si="120"/>
        <v>0</v>
      </c>
      <c r="AJ243" s="11"/>
      <c r="AM243" s="6">
        <f>IF($C243="","",IFERROR(VLOOKUP($C243,Dec!$B:$Z,16,FALSE),0))</f>
        <v>0</v>
      </c>
      <c r="AN243">
        <f>IF($C243="","",IFERROR(VLOOKUP($C243,Dec!$B:$Z,17,FALSE),0))</f>
        <v>0</v>
      </c>
      <c r="AO243" s="11">
        <f t="shared" si="121"/>
        <v>0</v>
      </c>
      <c r="AP243">
        <f>IF($C243="","",IFERROR(VLOOKUP($C243,Dec!$B:$Z,19,FALSE),0))</f>
        <v>0</v>
      </c>
      <c r="AQ243" s="11">
        <f t="shared" si="122"/>
        <v>0</v>
      </c>
      <c r="AR243">
        <f>IF($C243="","",IFERROR(VLOOKUP($C243,Dec!$B:$Z,20,FALSE),0))</f>
        <v>0</v>
      </c>
      <c r="AS243" s="10">
        <f t="shared" si="123"/>
        <v>0</v>
      </c>
      <c r="AT243" s="6">
        <f>IF($C243="","",IFERROR(VLOOKUP($C243,Jan!$B:$Z,16,FALSE),0))</f>
        <v>1</v>
      </c>
      <c r="AU243">
        <f>IF($C243="","",IFERROR(VLOOKUP($C243,Jan!$B:$Z,17,FALSE),0))</f>
        <v>0</v>
      </c>
      <c r="AV243" s="11">
        <f t="shared" si="124"/>
        <v>1</v>
      </c>
      <c r="AW243">
        <f>IF($C243="","",IFERROR(VLOOKUP($C243,Jan!$B:$Z,19,FALSE),0))</f>
        <v>0</v>
      </c>
      <c r="AX243" s="11">
        <f t="shared" si="125"/>
        <v>1</v>
      </c>
      <c r="AY243">
        <f>IF($C243="","",IFERROR(VLOOKUP($C243,Jan!$B:$Z,20,FALSE),0))</f>
        <v>1</v>
      </c>
      <c r="AZ243" s="10">
        <f t="shared" si="126"/>
        <v>2</v>
      </c>
      <c r="BA243" s="6">
        <f>IF($C243="","",IFERROR(VLOOKUP($C243,Feb!$B:$Z,16,FALSE),0))</f>
        <v>1</v>
      </c>
      <c r="BB243">
        <f>IF($C243="","",IFERROR(VLOOKUP($C243,Feb!$B:$Z,17,FALSE),0))</f>
        <v>0</v>
      </c>
      <c r="BC243" s="11">
        <f t="shared" si="127"/>
        <v>1</v>
      </c>
      <c r="BD243">
        <f>IF($C243="","",IFERROR(VLOOKUP($C243,Feb!$B:$Z,19,FALSE),0))</f>
        <v>0</v>
      </c>
      <c r="BE243" s="11">
        <f t="shared" si="128"/>
        <v>1</v>
      </c>
      <c r="BF243">
        <f>IF($C243="","",IFERROR(VLOOKUP($C243,Feb!$B:$Z,20,FALSE),0))</f>
        <v>0</v>
      </c>
      <c r="BG243" s="10">
        <f t="shared" si="129"/>
        <v>1</v>
      </c>
      <c r="BH243" s="6">
        <f>IF($C243="","",IFERROR(VLOOKUP($C243,Mar!$B:$Z,16,FALSE),0))</f>
        <v>0</v>
      </c>
      <c r="BI243">
        <f>IF($C243="","",IFERROR(VLOOKUP($C243,Mar!$B:$Z,17,FALSE),0))</f>
        <v>0</v>
      </c>
      <c r="BJ243" s="11">
        <f t="shared" si="130"/>
        <v>0</v>
      </c>
      <c r="BK243">
        <f>IF($C243="","",IFERROR(VLOOKUP($C243,Mar!$B:$Z,19,FALSE),0))</f>
        <v>0</v>
      </c>
      <c r="BL243" s="11">
        <f t="shared" si="131"/>
        <v>0</v>
      </c>
      <c r="BM243">
        <f>IF($C243="","",IFERROR(VLOOKUP($C243,Mar!$B:$Z,20,FALSE),0))</f>
        <v>0</v>
      </c>
      <c r="BN243" s="10">
        <f t="shared" si="132"/>
        <v>0</v>
      </c>
      <c r="BO243" s="6">
        <f>IF($C243="","",IFERROR(VLOOKUP($C243,'Apr &amp; May'!$B:$Z,16,FALSE),0))</f>
        <v>1</v>
      </c>
      <c r="BP243">
        <f>IF($C243="","",IFERROR(VLOOKUP($C243,'Apr &amp; May'!$B:$Z,17,FALSE),0))</f>
        <v>0</v>
      </c>
      <c r="BQ243" s="11">
        <f t="shared" si="133"/>
        <v>1</v>
      </c>
      <c r="BR243">
        <f>IF($C243="","",IFERROR(VLOOKUP($C243,'Apr &amp; May'!$B:$Z,19,FALSE),0))</f>
        <v>0</v>
      </c>
      <c r="BS243" s="11">
        <f t="shared" si="134"/>
        <v>1</v>
      </c>
      <c r="BT243">
        <f>IF($C243="","",IFERROR(VLOOKUP($C243,'Apr &amp; May'!$B:$Z,20,FALSE),0))</f>
        <v>0</v>
      </c>
      <c r="BU243" s="10">
        <f t="shared" si="135"/>
        <v>1</v>
      </c>
      <c r="BV243" s="6">
        <f>IF($C243="","",IFERROR(VLOOKUP($C243,Jun!$B:$Z,16,FALSE),0))</f>
        <v>0</v>
      </c>
      <c r="BW243">
        <f>IF($C243="","",IFERROR(VLOOKUP($C243,Jun!$B:$Z,17,FALSE),0))</f>
        <v>0</v>
      </c>
      <c r="BX243" s="11">
        <f t="shared" si="136"/>
        <v>0</v>
      </c>
      <c r="BY243">
        <f>IF($C243="","",IFERROR(VLOOKUP($C243,Jun!$B:$Z,19,FALSE),0))</f>
        <v>0</v>
      </c>
      <c r="BZ243" s="11">
        <f t="shared" si="137"/>
        <v>0</v>
      </c>
      <c r="CA243">
        <f>IF($C243="","",IFERROR(VLOOKUP($C243,Jun!$B:$Z,20,FALSE),0))</f>
        <v>0</v>
      </c>
      <c r="CB243" s="10">
        <f t="shared" si="138"/>
        <v>0</v>
      </c>
    </row>
    <row r="244" spans="1:80" x14ac:dyDescent="0.3">
      <c r="A244">
        <v>240</v>
      </c>
      <c r="B244" t="str">
        <f>IF(Namelist!A241="","",UPPER(Namelist!A241))</f>
        <v>RACHEL TAN</v>
      </c>
      <c r="C244" t="str">
        <f>IF(Namelist!B241="","",UPPER(Namelist!B241))</f>
        <v>NUSSTU\E0967841</v>
      </c>
      <c r="D244" s="6">
        <f t="shared" si="105"/>
        <v>2</v>
      </c>
      <c r="E244">
        <f t="shared" si="106"/>
        <v>0</v>
      </c>
      <c r="F244" s="11">
        <f t="shared" si="107"/>
        <v>2</v>
      </c>
      <c r="G244">
        <f t="shared" si="108"/>
        <v>0</v>
      </c>
      <c r="H244" s="11">
        <f t="shared" si="109"/>
        <v>2</v>
      </c>
      <c r="I244">
        <f t="shared" si="110"/>
        <v>1</v>
      </c>
      <c r="J244" s="10">
        <f t="shared" si="111"/>
        <v>3</v>
      </c>
      <c r="K244" s="6">
        <f>IF($C244="","",IFERROR(VLOOKUP($C244,Aug!$B:$Z,16,FALSE),0))</f>
        <v>0</v>
      </c>
      <c r="L244">
        <f>IF($C244="","",IFERROR(VLOOKUP($C244,Aug!$B:$Z,17,FALSE),0))</f>
        <v>0</v>
      </c>
      <c r="M244" s="11">
        <f t="shared" si="112"/>
        <v>0</v>
      </c>
      <c r="N244">
        <f>IF($C244="","",IFERROR(VLOOKUP($C244,Aug!$B:$Z,19,FALSE),0))</f>
        <v>0</v>
      </c>
      <c r="O244" s="11">
        <f t="shared" si="113"/>
        <v>0</v>
      </c>
      <c r="P244">
        <f>IF($C244="","",IFERROR(VLOOKUP($C244,Aug!$B:$Z,20,FALSE),0))</f>
        <v>0</v>
      </c>
      <c r="Q244" s="10">
        <f t="shared" si="114"/>
        <v>0</v>
      </c>
      <c r="R244" s="6">
        <f>IF($C244="","",IFERROR(VLOOKUP($C244,Sep!$B:$Z,16,FALSE),0))</f>
        <v>0</v>
      </c>
      <c r="S244">
        <f>IF($C244="","",IFERROR(VLOOKUP($C244,Sep!$B:$Z,17,FALSE),0))</f>
        <v>0</v>
      </c>
      <c r="T244" s="11">
        <f t="shared" si="115"/>
        <v>0</v>
      </c>
      <c r="U244">
        <f>IF($C244="","",IFERROR(VLOOKUP($C244,Sep!$B:$Z,19,FALSE),0))</f>
        <v>0</v>
      </c>
      <c r="V244" s="11">
        <f t="shared" si="116"/>
        <v>0</v>
      </c>
      <c r="W244">
        <f>IF($C244="","",IFERROR(VLOOKUP($C244,Sep!$B:$Z,20,FALSE),0))</f>
        <v>0</v>
      </c>
      <c r="X244" s="10">
        <f t="shared" si="117"/>
        <v>0</v>
      </c>
      <c r="Y244" s="6">
        <f>IF($C244="","",IFERROR(VLOOKUP($C244,'Oct &amp; Nov'!$B:$Z,16,FALSE),0))</f>
        <v>0</v>
      </c>
      <c r="Z244">
        <f>IF($C244="","",IFERROR(VLOOKUP($C244,'Oct &amp; Nov'!$B:$Z,17,FALSE),0))</f>
        <v>0</v>
      </c>
      <c r="AA244" s="11">
        <f t="shared" si="118"/>
        <v>0</v>
      </c>
      <c r="AB244">
        <f>IF($C244="","",IFERROR(VLOOKUP($C244,'Oct &amp; Nov'!$B:$Z,19,FALSE),0))</f>
        <v>0</v>
      </c>
      <c r="AC244" s="11">
        <f t="shared" si="119"/>
        <v>0</v>
      </c>
      <c r="AD244">
        <f>IF($C244="","",IFERROR(VLOOKUP($C244,'Oct &amp; Nov'!$B:$Z,20,FALSE),0))</f>
        <v>0</v>
      </c>
      <c r="AE244" s="10">
        <f t="shared" si="120"/>
        <v>0</v>
      </c>
      <c r="AJ244" s="11"/>
      <c r="AM244" s="6">
        <f>IF($C244="","",IFERROR(VLOOKUP($C244,Dec!$B:$Z,16,FALSE),0))</f>
        <v>0</v>
      </c>
      <c r="AN244">
        <f>IF($C244="","",IFERROR(VLOOKUP($C244,Dec!$B:$Z,17,FALSE),0))</f>
        <v>0</v>
      </c>
      <c r="AO244" s="11">
        <f t="shared" si="121"/>
        <v>0</v>
      </c>
      <c r="AP244">
        <f>IF($C244="","",IFERROR(VLOOKUP($C244,Dec!$B:$Z,19,FALSE),0))</f>
        <v>0</v>
      </c>
      <c r="AQ244" s="11">
        <f t="shared" si="122"/>
        <v>0</v>
      </c>
      <c r="AR244">
        <f>IF($C244="","",IFERROR(VLOOKUP($C244,Dec!$B:$Z,20,FALSE),0))</f>
        <v>0</v>
      </c>
      <c r="AS244" s="10">
        <f t="shared" si="123"/>
        <v>0</v>
      </c>
      <c r="AT244" s="6">
        <f>IF($C244="","",IFERROR(VLOOKUP($C244,Jan!$B:$Z,16,FALSE),0))</f>
        <v>2</v>
      </c>
      <c r="AU244">
        <f>IF($C244="","",IFERROR(VLOOKUP($C244,Jan!$B:$Z,17,FALSE),0))</f>
        <v>0</v>
      </c>
      <c r="AV244" s="11">
        <f t="shared" si="124"/>
        <v>2</v>
      </c>
      <c r="AW244">
        <f>IF($C244="","",IFERROR(VLOOKUP($C244,Jan!$B:$Z,19,FALSE),0))</f>
        <v>0</v>
      </c>
      <c r="AX244" s="11">
        <f t="shared" si="125"/>
        <v>2</v>
      </c>
      <c r="AY244">
        <f>IF($C244="","",IFERROR(VLOOKUP($C244,Jan!$B:$Z,20,FALSE),0))</f>
        <v>1</v>
      </c>
      <c r="AZ244" s="10">
        <f t="shared" si="126"/>
        <v>3</v>
      </c>
      <c r="BA244" s="6">
        <f>IF($C244="","",IFERROR(VLOOKUP($C244,Feb!$B:$Z,16,FALSE),0))</f>
        <v>0</v>
      </c>
      <c r="BB244">
        <f>IF($C244="","",IFERROR(VLOOKUP($C244,Feb!$B:$Z,17,FALSE),0))</f>
        <v>0</v>
      </c>
      <c r="BC244" s="11">
        <f t="shared" si="127"/>
        <v>0</v>
      </c>
      <c r="BD244">
        <f>IF($C244="","",IFERROR(VLOOKUP($C244,Feb!$B:$Z,19,FALSE),0))</f>
        <v>0</v>
      </c>
      <c r="BE244" s="11">
        <f t="shared" si="128"/>
        <v>0</v>
      </c>
      <c r="BF244">
        <f>IF($C244="","",IFERROR(VLOOKUP($C244,Feb!$B:$Z,20,FALSE),0))</f>
        <v>0</v>
      </c>
      <c r="BG244" s="10">
        <f t="shared" si="129"/>
        <v>0</v>
      </c>
      <c r="BH244" s="6">
        <f>IF($C244="","",IFERROR(VLOOKUP($C244,Mar!$B:$Z,16,FALSE),0))</f>
        <v>0</v>
      </c>
      <c r="BI244">
        <f>IF($C244="","",IFERROR(VLOOKUP($C244,Mar!$B:$Z,17,FALSE),0))</f>
        <v>0</v>
      </c>
      <c r="BJ244" s="11">
        <f t="shared" si="130"/>
        <v>0</v>
      </c>
      <c r="BK244">
        <f>IF($C244="","",IFERROR(VLOOKUP($C244,Mar!$B:$Z,19,FALSE),0))</f>
        <v>0</v>
      </c>
      <c r="BL244" s="11">
        <f t="shared" si="131"/>
        <v>0</v>
      </c>
      <c r="BM244">
        <f>IF($C244="","",IFERROR(VLOOKUP($C244,Mar!$B:$Z,20,FALSE),0))</f>
        <v>0</v>
      </c>
      <c r="BN244" s="10">
        <f t="shared" si="132"/>
        <v>0</v>
      </c>
      <c r="BO244" s="6">
        <f>IF($C244="","",IFERROR(VLOOKUP($C244,'Apr &amp; May'!$B:$Z,16,FALSE),0))</f>
        <v>0</v>
      </c>
      <c r="BP244">
        <f>IF($C244="","",IFERROR(VLOOKUP($C244,'Apr &amp; May'!$B:$Z,17,FALSE),0))</f>
        <v>0</v>
      </c>
      <c r="BQ244" s="11">
        <f t="shared" si="133"/>
        <v>0</v>
      </c>
      <c r="BR244">
        <f>IF($C244="","",IFERROR(VLOOKUP($C244,'Apr &amp; May'!$B:$Z,19,FALSE),0))</f>
        <v>0</v>
      </c>
      <c r="BS244" s="11">
        <f t="shared" si="134"/>
        <v>0</v>
      </c>
      <c r="BT244">
        <f>IF($C244="","",IFERROR(VLOOKUP($C244,'Apr &amp; May'!$B:$Z,20,FALSE),0))</f>
        <v>0</v>
      </c>
      <c r="BU244" s="10">
        <f t="shared" si="135"/>
        <v>0</v>
      </c>
      <c r="BV244" s="6">
        <f>IF($C244="","",IFERROR(VLOOKUP($C244,Jun!$B:$Z,16,FALSE),0))</f>
        <v>0</v>
      </c>
      <c r="BW244">
        <f>IF($C244="","",IFERROR(VLOOKUP($C244,Jun!$B:$Z,17,FALSE),0))</f>
        <v>0</v>
      </c>
      <c r="BX244" s="11">
        <f t="shared" si="136"/>
        <v>0</v>
      </c>
      <c r="BY244">
        <f>IF($C244="","",IFERROR(VLOOKUP($C244,Jun!$B:$Z,19,FALSE),0))</f>
        <v>0</v>
      </c>
      <c r="BZ244" s="11">
        <f t="shared" si="137"/>
        <v>0</v>
      </c>
      <c r="CA244">
        <f>IF($C244="","",IFERROR(VLOOKUP($C244,Jun!$B:$Z,20,FALSE),0))</f>
        <v>0</v>
      </c>
      <c r="CB244" s="10">
        <f t="shared" si="138"/>
        <v>0</v>
      </c>
    </row>
    <row r="245" spans="1:80" x14ac:dyDescent="0.3">
      <c r="A245">
        <v>241</v>
      </c>
      <c r="B245" t="str">
        <f>IF(Namelist!A242="","",UPPER(Namelist!A242))</f>
        <v>RAFAEL VAILLANCOURT</v>
      </c>
      <c r="C245" t="str">
        <f>IF(Namelist!B242="","",UPPER(Namelist!B242))</f>
        <v>NUSSTU\E1106986</v>
      </c>
      <c r="D245" s="6">
        <f t="shared" si="105"/>
        <v>1</v>
      </c>
      <c r="E245">
        <f t="shared" si="106"/>
        <v>0</v>
      </c>
      <c r="F245" s="11">
        <f t="shared" si="107"/>
        <v>1</v>
      </c>
      <c r="G245">
        <f t="shared" si="108"/>
        <v>0</v>
      </c>
      <c r="H245" s="11">
        <f t="shared" si="109"/>
        <v>1</v>
      </c>
      <c r="I245">
        <f t="shared" si="110"/>
        <v>0</v>
      </c>
      <c r="J245" s="10">
        <f t="shared" si="111"/>
        <v>1</v>
      </c>
      <c r="K245" s="6">
        <f>IF($C245="","",IFERROR(VLOOKUP($C245,Aug!$B:$Z,16,FALSE),0))</f>
        <v>0</v>
      </c>
      <c r="L245">
        <f>IF($C245="","",IFERROR(VLOOKUP($C245,Aug!$B:$Z,17,FALSE),0))</f>
        <v>0</v>
      </c>
      <c r="M245" s="11">
        <f t="shared" si="112"/>
        <v>0</v>
      </c>
      <c r="N245">
        <f>IF($C245="","",IFERROR(VLOOKUP($C245,Aug!$B:$Z,19,FALSE),0))</f>
        <v>0</v>
      </c>
      <c r="O245" s="11">
        <f t="shared" si="113"/>
        <v>0</v>
      </c>
      <c r="P245">
        <f>IF($C245="","",IFERROR(VLOOKUP($C245,Aug!$B:$Z,20,FALSE),0))</f>
        <v>0</v>
      </c>
      <c r="Q245" s="10">
        <f t="shared" si="114"/>
        <v>0</v>
      </c>
      <c r="R245" s="6">
        <f>IF($C245="","",IFERROR(VLOOKUP($C245,Sep!$B:$Z,16,FALSE),0))</f>
        <v>0</v>
      </c>
      <c r="S245">
        <f>IF($C245="","",IFERROR(VLOOKUP($C245,Sep!$B:$Z,17,FALSE),0))</f>
        <v>0</v>
      </c>
      <c r="T245" s="11">
        <f t="shared" si="115"/>
        <v>0</v>
      </c>
      <c r="U245">
        <f>IF($C245="","",IFERROR(VLOOKUP($C245,Sep!$B:$Z,19,FALSE),0))</f>
        <v>0</v>
      </c>
      <c r="V245" s="11">
        <f t="shared" si="116"/>
        <v>0</v>
      </c>
      <c r="W245">
        <f>IF($C245="","",IFERROR(VLOOKUP($C245,Sep!$B:$Z,20,FALSE),0))</f>
        <v>0</v>
      </c>
      <c r="X245" s="10">
        <f t="shared" si="117"/>
        <v>0</v>
      </c>
      <c r="Y245" s="6">
        <f>IF($C245="","",IFERROR(VLOOKUP($C245,'Oct &amp; Nov'!$B:$Z,16,FALSE),0))</f>
        <v>0</v>
      </c>
      <c r="Z245">
        <f>IF($C245="","",IFERROR(VLOOKUP($C245,'Oct &amp; Nov'!$B:$Z,17,FALSE),0))</f>
        <v>0</v>
      </c>
      <c r="AA245" s="11">
        <f t="shared" si="118"/>
        <v>0</v>
      </c>
      <c r="AB245">
        <f>IF($C245="","",IFERROR(VLOOKUP($C245,'Oct &amp; Nov'!$B:$Z,19,FALSE),0))</f>
        <v>0</v>
      </c>
      <c r="AC245" s="11">
        <f t="shared" si="119"/>
        <v>0</v>
      </c>
      <c r="AD245">
        <f>IF($C245="","",IFERROR(VLOOKUP($C245,'Oct &amp; Nov'!$B:$Z,20,FALSE),0))</f>
        <v>0</v>
      </c>
      <c r="AE245" s="10">
        <f t="shared" si="120"/>
        <v>0</v>
      </c>
      <c r="AJ245" s="11"/>
      <c r="AM245" s="6">
        <f>IF($C245="","",IFERROR(VLOOKUP($C245,Dec!$B:$Z,16,FALSE),0))</f>
        <v>0</v>
      </c>
      <c r="AN245">
        <f>IF($C245="","",IFERROR(VLOOKUP($C245,Dec!$B:$Z,17,FALSE),0))</f>
        <v>0</v>
      </c>
      <c r="AO245" s="11">
        <f t="shared" si="121"/>
        <v>0</v>
      </c>
      <c r="AP245">
        <f>IF($C245="","",IFERROR(VLOOKUP($C245,Dec!$B:$Z,19,FALSE),0))</f>
        <v>0</v>
      </c>
      <c r="AQ245" s="11">
        <f t="shared" si="122"/>
        <v>0</v>
      </c>
      <c r="AR245">
        <f>IF($C245="","",IFERROR(VLOOKUP($C245,Dec!$B:$Z,20,FALSE),0))</f>
        <v>0</v>
      </c>
      <c r="AS245" s="10">
        <f t="shared" si="123"/>
        <v>0</v>
      </c>
      <c r="AT245" s="6">
        <f>IF($C245="","",IFERROR(VLOOKUP($C245,Jan!$B:$Z,16,FALSE),0))</f>
        <v>0</v>
      </c>
      <c r="AU245">
        <f>IF($C245="","",IFERROR(VLOOKUP($C245,Jan!$B:$Z,17,FALSE),0))</f>
        <v>0</v>
      </c>
      <c r="AV245" s="11">
        <f t="shared" si="124"/>
        <v>0</v>
      </c>
      <c r="AW245">
        <f>IF($C245="","",IFERROR(VLOOKUP($C245,Jan!$B:$Z,19,FALSE),0))</f>
        <v>0</v>
      </c>
      <c r="AX245" s="11">
        <f t="shared" si="125"/>
        <v>0</v>
      </c>
      <c r="AY245">
        <f>IF($C245="","",IFERROR(VLOOKUP($C245,Jan!$B:$Z,20,FALSE),0))</f>
        <v>0</v>
      </c>
      <c r="AZ245" s="10">
        <f t="shared" si="126"/>
        <v>0</v>
      </c>
      <c r="BA245" s="6">
        <f>IF($C245="","",IFERROR(VLOOKUP($C245,Feb!$B:$Z,16,FALSE),0))</f>
        <v>1</v>
      </c>
      <c r="BB245">
        <f>IF($C245="","",IFERROR(VLOOKUP($C245,Feb!$B:$Z,17,FALSE),0))</f>
        <v>0</v>
      </c>
      <c r="BC245" s="11">
        <f t="shared" si="127"/>
        <v>1</v>
      </c>
      <c r="BD245">
        <f>IF($C245="","",IFERROR(VLOOKUP($C245,Feb!$B:$Z,19,FALSE),0))</f>
        <v>0</v>
      </c>
      <c r="BE245" s="11">
        <f t="shared" si="128"/>
        <v>1</v>
      </c>
      <c r="BF245">
        <f>IF($C245="","",IFERROR(VLOOKUP($C245,Feb!$B:$Z,20,FALSE),0))</f>
        <v>0</v>
      </c>
      <c r="BG245" s="10">
        <f t="shared" si="129"/>
        <v>1</v>
      </c>
      <c r="BH245" s="6">
        <f>IF($C245="","",IFERROR(VLOOKUP($C245,Mar!$B:$Z,16,FALSE),0))</f>
        <v>0</v>
      </c>
      <c r="BI245">
        <f>IF($C245="","",IFERROR(VLOOKUP($C245,Mar!$B:$Z,17,FALSE),0))</f>
        <v>0</v>
      </c>
      <c r="BJ245" s="11">
        <f t="shared" si="130"/>
        <v>0</v>
      </c>
      <c r="BK245">
        <f>IF($C245="","",IFERROR(VLOOKUP($C245,Mar!$B:$Z,19,FALSE),0))</f>
        <v>0</v>
      </c>
      <c r="BL245" s="11">
        <f t="shared" si="131"/>
        <v>0</v>
      </c>
      <c r="BM245">
        <f>IF($C245="","",IFERROR(VLOOKUP($C245,Mar!$B:$Z,20,FALSE),0))</f>
        <v>0</v>
      </c>
      <c r="BN245" s="10">
        <f t="shared" si="132"/>
        <v>0</v>
      </c>
      <c r="BO245" s="6">
        <f>IF($C245="","",IFERROR(VLOOKUP($C245,'Apr &amp; May'!$B:$Z,16,FALSE),0))</f>
        <v>0</v>
      </c>
      <c r="BP245">
        <f>IF($C245="","",IFERROR(VLOOKUP($C245,'Apr &amp; May'!$B:$Z,17,FALSE),0))</f>
        <v>0</v>
      </c>
      <c r="BQ245" s="11">
        <f t="shared" si="133"/>
        <v>0</v>
      </c>
      <c r="BR245">
        <f>IF($C245="","",IFERROR(VLOOKUP($C245,'Apr &amp; May'!$B:$Z,19,FALSE),0))</f>
        <v>0</v>
      </c>
      <c r="BS245" s="11">
        <f t="shared" si="134"/>
        <v>0</v>
      </c>
      <c r="BT245">
        <f>IF($C245="","",IFERROR(VLOOKUP($C245,'Apr &amp; May'!$B:$Z,20,FALSE),0))</f>
        <v>0</v>
      </c>
      <c r="BU245" s="10">
        <f t="shared" si="135"/>
        <v>0</v>
      </c>
      <c r="BV245" s="6">
        <f>IF($C245="","",IFERROR(VLOOKUP($C245,Jun!$B:$Z,16,FALSE),0))</f>
        <v>0</v>
      </c>
      <c r="BW245">
        <f>IF($C245="","",IFERROR(VLOOKUP($C245,Jun!$B:$Z,17,FALSE),0))</f>
        <v>0</v>
      </c>
      <c r="BX245" s="11">
        <f t="shared" si="136"/>
        <v>0</v>
      </c>
      <c r="BY245">
        <f>IF($C245="","",IFERROR(VLOOKUP($C245,Jun!$B:$Z,19,FALSE),0))</f>
        <v>0</v>
      </c>
      <c r="BZ245" s="11">
        <f t="shared" si="137"/>
        <v>0</v>
      </c>
      <c r="CA245">
        <f>IF($C245="","",IFERROR(VLOOKUP($C245,Jun!$B:$Z,20,FALSE),0))</f>
        <v>0</v>
      </c>
      <c r="CB245" s="10">
        <f t="shared" si="138"/>
        <v>0</v>
      </c>
    </row>
    <row r="246" spans="1:80" x14ac:dyDescent="0.3">
      <c r="A246">
        <v>242</v>
      </c>
      <c r="B246" t="str">
        <f>IF(Namelist!A243="","",UPPER(Namelist!A243))</f>
        <v>RANDAL FAN</v>
      </c>
      <c r="C246" t="str">
        <f>IF(Namelist!B243="","",UPPER(Namelist!B243))</f>
        <v>NUSSTU\E0959075</v>
      </c>
      <c r="D246" s="6">
        <f t="shared" si="105"/>
        <v>0</v>
      </c>
      <c r="E246">
        <f t="shared" si="106"/>
        <v>0</v>
      </c>
      <c r="F246" s="11">
        <f t="shared" si="107"/>
        <v>0</v>
      </c>
      <c r="G246">
        <f t="shared" si="108"/>
        <v>0</v>
      </c>
      <c r="H246" s="11">
        <f t="shared" si="109"/>
        <v>0</v>
      </c>
      <c r="I246">
        <f t="shared" si="110"/>
        <v>0</v>
      </c>
      <c r="J246" s="10">
        <f t="shared" si="111"/>
        <v>0</v>
      </c>
      <c r="K246" s="6">
        <f>IF($C246="","",IFERROR(VLOOKUP($C246,Aug!$B:$Z,16,FALSE),0))</f>
        <v>0</v>
      </c>
      <c r="L246">
        <f>IF($C246="","",IFERROR(VLOOKUP($C246,Aug!$B:$Z,17,FALSE),0))</f>
        <v>0</v>
      </c>
      <c r="M246" s="11">
        <f t="shared" si="112"/>
        <v>0</v>
      </c>
      <c r="N246">
        <f>IF($C246="","",IFERROR(VLOOKUP($C246,Aug!$B:$Z,19,FALSE),0))</f>
        <v>0</v>
      </c>
      <c r="O246" s="11">
        <f t="shared" si="113"/>
        <v>0</v>
      </c>
      <c r="P246">
        <f>IF($C246="","",IFERROR(VLOOKUP($C246,Aug!$B:$Z,20,FALSE),0))</f>
        <v>0</v>
      </c>
      <c r="Q246" s="10">
        <f t="shared" si="114"/>
        <v>0</v>
      </c>
      <c r="R246" s="6">
        <f>IF($C246="","",IFERROR(VLOOKUP($C246,Sep!$B:$Z,16,FALSE),0))</f>
        <v>0</v>
      </c>
      <c r="S246">
        <f>IF($C246="","",IFERROR(VLOOKUP($C246,Sep!$B:$Z,17,FALSE),0))</f>
        <v>0</v>
      </c>
      <c r="T246" s="11">
        <f t="shared" si="115"/>
        <v>0</v>
      </c>
      <c r="U246">
        <f>IF($C246="","",IFERROR(VLOOKUP($C246,Sep!$B:$Z,19,FALSE),0))</f>
        <v>0</v>
      </c>
      <c r="V246" s="11">
        <f t="shared" si="116"/>
        <v>0</v>
      </c>
      <c r="W246">
        <f>IF($C246="","",IFERROR(VLOOKUP($C246,Sep!$B:$Z,20,FALSE),0))</f>
        <v>0</v>
      </c>
      <c r="X246" s="10">
        <f t="shared" si="117"/>
        <v>0</v>
      </c>
      <c r="Y246" s="6">
        <f>IF($C246="","",IFERROR(VLOOKUP($C246,'Oct &amp; Nov'!$B:$Z,16,FALSE),0))</f>
        <v>0</v>
      </c>
      <c r="Z246">
        <f>IF($C246="","",IFERROR(VLOOKUP($C246,'Oct &amp; Nov'!$B:$Z,17,FALSE),0))</f>
        <v>0</v>
      </c>
      <c r="AA246" s="11">
        <f t="shared" si="118"/>
        <v>0</v>
      </c>
      <c r="AB246">
        <f>IF($C246="","",IFERROR(VLOOKUP($C246,'Oct &amp; Nov'!$B:$Z,19,FALSE),0))</f>
        <v>0</v>
      </c>
      <c r="AC246" s="11">
        <f t="shared" si="119"/>
        <v>0</v>
      </c>
      <c r="AD246">
        <f>IF($C246="","",IFERROR(VLOOKUP($C246,'Oct &amp; Nov'!$B:$Z,20,FALSE),0))</f>
        <v>0</v>
      </c>
      <c r="AE246" s="10">
        <f t="shared" si="120"/>
        <v>0</v>
      </c>
      <c r="AJ246" s="11"/>
      <c r="AM246" s="6">
        <f>IF($C246="","",IFERROR(VLOOKUP($C246,Dec!$B:$Z,16,FALSE),0))</f>
        <v>0</v>
      </c>
      <c r="AN246">
        <f>IF($C246="","",IFERROR(VLOOKUP($C246,Dec!$B:$Z,17,FALSE),0))</f>
        <v>0</v>
      </c>
      <c r="AO246" s="11">
        <f t="shared" si="121"/>
        <v>0</v>
      </c>
      <c r="AP246">
        <f>IF($C246="","",IFERROR(VLOOKUP($C246,Dec!$B:$Z,19,FALSE),0))</f>
        <v>0</v>
      </c>
      <c r="AQ246" s="11">
        <f t="shared" si="122"/>
        <v>0</v>
      </c>
      <c r="AR246">
        <f>IF($C246="","",IFERROR(VLOOKUP($C246,Dec!$B:$Z,20,FALSE),0))</f>
        <v>0</v>
      </c>
      <c r="AS246" s="10">
        <f t="shared" si="123"/>
        <v>0</v>
      </c>
      <c r="AT246" s="6">
        <f>IF($C246="","",IFERROR(VLOOKUP($C246,Jan!$B:$Z,16,FALSE),0))</f>
        <v>0</v>
      </c>
      <c r="AU246">
        <f>IF($C246="","",IFERROR(VLOOKUP($C246,Jan!$B:$Z,17,FALSE),0))</f>
        <v>0</v>
      </c>
      <c r="AV246" s="11">
        <f t="shared" si="124"/>
        <v>0</v>
      </c>
      <c r="AW246">
        <f>IF($C246="","",IFERROR(VLOOKUP($C246,Jan!$B:$Z,19,FALSE),0))</f>
        <v>0</v>
      </c>
      <c r="AX246" s="11">
        <f t="shared" si="125"/>
        <v>0</v>
      </c>
      <c r="AY246">
        <f>IF($C246="","",IFERROR(VLOOKUP($C246,Jan!$B:$Z,20,FALSE),0))</f>
        <v>0</v>
      </c>
      <c r="AZ246" s="10">
        <f t="shared" si="126"/>
        <v>0</v>
      </c>
      <c r="BA246" s="6">
        <f>IF($C246="","",IFERROR(VLOOKUP($C246,Feb!$B:$Z,16,FALSE),0))</f>
        <v>0</v>
      </c>
      <c r="BB246">
        <f>IF($C246="","",IFERROR(VLOOKUP($C246,Feb!$B:$Z,17,FALSE),0))</f>
        <v>0</v>
      </c>
      <c r="BC246" s="11">
        <f t="shared" si="127"/>
        <v>0</v>
      </c>
      <c r="BD246">
        <f>IF($C246="","",IFERROR(VLOOKUP($C246,Feb!$B:$Z,19,FALSE),0))</f>
        <v>0</v>
      </c>
      <c r="BE246" s="11">
        <f t="shared" si="128"/>
        <v>0</v>
      </c>
      <c r="BF246">
        <f>IF($C246="","",IFERROR(VLOOKUP($C246,Feb!$B:$Z,20,FALSE),0))</f>
        <v>0</v>
      </c>
      <c r="BG246" s="10">
        <f t="shared" si="129"/>
        <v>0</v>
      </c>
      <c r="BH246" s="6">
        <f>IF($C246="","",IFERROR(VLOOKUP($C246,Mar!$B:$Z,16,FALSE),0))</f>
        <v>0</v>
      </c>
      <c r="BI246">
        <f>IF($C246="","",IFERROR(VLOOKUP($C246,Mar!$B:$Z,17,FALSE),0))</f>
        <v>0</v>
      </c>
      <c r="BJ246" s="11">
        <f t="shared" si="130"/>
        <v>0</v>
      </c>
      <c r="BK246">
        <f>IF($C246="","",IFERROR(VLOOKUP($C246,Mar!$B:$Z,19,FALSE),0))</f>
        <v>0</v>
      </c>
      <c r="BL246" s="11">
        <f t="shared" si="131"/>
        <v>0</v>
      </c>
      <c r="BM246">
        <f>IF($C246="","",IFERROR(VLOOKUP($C246,Mar!$B:$Z,20,FALSE),0))</f>
        <v>0</v>
      </c>
      <c r="BN246" s="10">
        <f t="shared" si="132"/>
        <v>0</v>
      </c>
      <c r="BO246" s="6">
        <f>IF($C246="","",IFERROR(VLOOKUP($C246,'Apr &amp; May'!$B:$Z,16,FALSE),0))</f>
        <v>0</v>
      </c>
      <c r="BP246">
        <f>IF($C246="","",IFERROR(VLOOKUP($C246,'Apr &amp; May'!$B:$Z,17,FALSE),0))</f>
        <v>0</v>
      </c>
      <c r="BQ246" s="11">
        <f t="shared" si="133"/>
        <v>0</v>
      </c>
      <c r="BR246">
        <f>IF($C246="","",IFERROR(VLOOKUP($C246,'Apr &amp; May'!$B:$Z,19,FALSE),0))</f>
        <v>0</v>
      </c>
      <c r="BS246" s="11">
        <f t="shared" si="134"/>
        <v>0</v>
      </c>
      <c r="BT246">
        <f>IF($C246="","",IFERROR(VLOOKUP($C246,'Apr &amp; May'!$B:$Z,20,FALSE),0))</f>
        <v>0</v>
      </c>
      <c r="BU246" s="10">
        <f t="shared" si="135"/>
        <v>0</v>
      </c>
      <c r="BV246" s="6">
        <f>IF($C246="","",IFERROR(VLOOKUP($C246,Jun!$B:$Z,16,FALSE),0))</f>
        <v>0</v>
      </c>
      <c r="BW246">
        <f>IF($C246="","",IFERROR(VLOOKUP($C246,Jun!$B:$Z,17,FALSE),0))</f>
        <v>0</v>
      </c>
      <c r="BX246" s="11">
        <f t="shared" si="136"/>
        <v>0</v>
      </c>
      <c r="BY246">
        <f>IF($C246="","",IFERROR(VLOOKUP($C246,Jun!$B:$Z,19,FALSE),0))</f>
        <v>0</v>
      </c>
      <c r="BZ246" s="11">
        <f t="shared" si="137"/>
        <v>0</v>
      </c>
      <c r="CA246">
        <f>IF($C246="","",IFERROR(VLOOKUP($C246,Jun!$B:$Z,20,FALSE),0))</f>
        <v>0</v>
      </c>
      <c r="CB246" s="10">
        <f t="shared" si="138"/>
        <v>0</v>
      </c>
    </row>
    <row r="247" spans="1:80" x14ac:dyDescent="0.3">
      <c r="A247">
        <v>243</v>
      </c>
      <c r="B247" t="str">
        <f>IF(Namelist!A244="","",UPPER(Namelist!A244))</f>
        <v>RAPHAEL CHEW</v>
      </c>
      <c r="C247" t="str">
        <f>IF(Namelist!B244="","",UPPER(Namelist!B244))</f>
        <v>NUSSTU\E0727258</v>
      </c>
      <c r="D247" s="6">
        <f t="shared" si="105"/>
        <v>1</v>
      </c>
      <c r="E247">
        <f t="shared" si="106"/>
        <v>0</v>
      </c>
      <c r="F247" s="11">
        <f t="shared" si="107"/>
        <v>1</v>
      </c>
      <c r="G247">
        <f t="shared" si="108"/>
        <v>0</v>
      </c>
      <c r="H247" s="11">
        <f t="shared" si="109"/>
        <v>1</v>
      </c>
      <c r="I247">
        <f t="shared" si="110"/>
        <v>1</v>
      </c>
      <c r="J247" s="10">
        <f t="shared" si="111"/>
        <v>2</v>
      </c>
      <c r="K247" s="6">
        <f>IF($C247="","",IFERROR(VLOOKUP($C247,Aug!$B:$Z,16,FALSE),0))</f>
        <v>1</v>
      </c>
      <c r="L247">
        <f>IF($C247="","",IFERROR(VLOOKUP($C247,Aug!$B:$Z,17,FALSE),0))</f>
        <v>0</v>
      </c>
      <c r="M247" s="11">
        <f t="shared" si="112"/>
        <v>1</v>
      </c>
      <c r="N247">
        <f>IF($C247="","",IFERROR(VLOOKUP($C247,Aug!$B:$Z,19,FALSE),0))</f>
        <v>0</v>
      </c>
      <c r="O247" s="11">
        <f t="shared" si="113"/>
        <v>1</v>
      </c>
      <c r="P247">
        <f>IF($C247="","",IFERROR(VLOOKUP($C247,Aug!$B:$Z,20,FALSE),0))</f>
        <v>1</v>
      </c>
      <c r="Q247" s="10">
        <f t="shared" si="114"/>
        <v>2</v>
      </c>
      <c r="R247" s="6">
        <f>IF($C247="","",IFERROR(VLOOKUP($C247,Sep!$B:$Z,16,FALSE),0))</f>
        <v>0</v>
      </c>
      <c r="S247">
        <f>IF($C247="","",IFERROR(VLOOKUP($C247,Sep!$B:$Z,17,FALSE),0))</f>
        <v>0</v>
      </c>
      <c r="T247" s="11">
        <f t="shared" si="115"/>
        <v>0</v>
      </c>
      <c r="U247">
        <f>IF($C247="","",IFERROR(VLOOKUP($C247,Sep!$B:$Z,19,FALSE),0))</f>
        <v>0</v>
      </c>
      <c r="V247" s="11">
        <f t="shared" si="116"/>
        <v>0</v>
      </c>
      <c r="W247">
        <f>IF($C247="","",IFERROR(VLOOKUP($C247,Sep!$B:$Z,20,FALSE),0))</f>
        <v>0</v>
      </c>
      <c r="X247" s="10">
        <f t="shared" si="117"/>
        <v>0</v>
      </c>
      <c r="Y247" s="6">
        <f>IF($C247="","",IFERROR(VLOOKUP($C247,'Oct &amp; Nov'!$B:$Z,16,FALSE),0))</f>
        <v>0</v>
      </c>
      <c r="Z247">
        <f>IF($C247="","",IFERROR(VLOOKUP($C247,'Oct &amp; Nov'!$B:$Z,17,FALSE),0))</f>
        <v>0</v>
      </c>
      <c r="AA247" s="11">
        <f t="shared" si="118"/>
        <v>0</v>
      </c>
      <c r="AB247">
        <f>IF($C247="","",IFERROR(VLOOKUP($C247,'Oct &amp; Nov'!$B:$Z,19,FALSE),0))</f>
        <v>0</v>
      </c>
      <c r="AC247" s="11">
        <f t="shared" si="119"/>
        <v>0</v>
      </c>
      <c r="AD247">
        <f>IF($C247="","",IFERROR(VLOOKUP($C247,'Oct &amp; Nov'!$B:$Z,20,FALSE),0))</f>
        <v>0</v>
      </c>
      <c r="AE247" s="10">
        <f t="shared" si="120"/>
        <v>0</v>
      </c>
      <c r="AJ247" s="11"/>
      <c r="AM247" s="6">
        <f>IF($C247="","",IFERROR(VLOOKUP($C247,Dec!$B:$Z,16,FALSE),0))</f>
        <v>0</v>
      </c>
      <c r="AN247">
        <f>IF($C247="","",IFERROR(VLOOKUP($C247,Dec!$B:$Z,17,FALSE),0))</f>
        <v>0</v>
      </c>
      <c r="AO247" s="11">
        <f t="shared" si="121"/>
        <v>0</v>
      </c>
      <c r="AP247">
        <f>IF($C247="","",IFERROR(VLOOKUP($C247,Dec!$B:$Z,19,FALSE),0))</f>
        <v>0</v>
      </c>
      <c r="AQ247" s="11">
        <f t="shared" si="122"/>
        <v>0</v>
      </c>
      <c r="AR247">
        <f>IF($C247="","",IFERROR(VLOOKUP($C247,Dec!$B:$Z,20,FALSE),0))</f>
        <v>0</v>
      </c>
      <c r="AS247" s="10">
        <f t="shared" si="123"/>
        <v>0</v>
      </c>
      <c r="AT247" s="6">
        <f>IF($C247="","",IFERROR(VLOOKUP($C247,Jan!$B:$Z,16,FALSE),0))</f>
        <v>0</v>
      </c>
      <c r="AU247">
        <f>IF($C247="","",IFERROR(VLOOKUP($C247,Jan!$B:$Z,17,FALSE),0))</f>
        <v>0</v>
      </c>
      <c r="AV247" s="11">
        <f t="shared" si="124"/>
        <v>0</v>
      </c>
      <c r="AW247">
        <f>IF($C247="","",IFERROR(VLOOKUP($C247,Jan!$B:$Z,19,FALSE),0))</f>
        <v>0</v>
      </c>
      <c r="AX247" s="11">
        <f t="shared" si="125"/>
        <v>0</v>
      </c>
      <c r="AY247">
        <f>IF($C247="","",IFERROR(VLOOKUP($C247,Jan!$B:$Z,20,FALSE),0))</f>
        <v>0</v>
      </c>
      <c r="AZ247" s="10">
        <f t="shared" si="126"/>
        <v>0</v>
      </c>
      <c r="BA247" s="6">
        <f>IF($C247="","",IFERROR(VLOOKUP($C247,Feb!$B:$Z,16,FALSE),0))</f>
        <v>0</v>
      </c>
      <c r="BB247">
        <f>IF($C247="","",IFERROR(VLOOKUP($C247,Feb!$B:$Z,17,FALSE),0))</f>
        <v>0</v>
      </c>
      <c r="BC247" s="11">
        <f t="shared" si="127"/>
        <v>0</v>
      </c>
      <c r="BD247">
        <f>IF($C247="","",IFERROR(VLOOKUP($C247,Feb!$B:$Z,19,FALSE),0))</f>
        <v>0</v>
      </c>
      <c r="BE247" s="11">
        <f t="shared" si="128"/>
        <v>0</v>
      </c>
      <c r="BF247">
        <f>IF($C247="","",IFERROR(VLOOKUP($C247,Feb!$B:$Z,20,FALSE),0))</f>
        <v>0</v>
      </c>
      <c r="BG247" s="10">
        <f t="shared" si="129"/>
        <v>0</v>
      </c>
      <c r="BH247" s="6">
        <f>IF($C247="","",IFERROR(VLOOKUP($C247,Mar!$B:$Z,16,FALSE),0))</f>
        <v>0</v>
      </c>
      <c r="BI247">
        <f>IF($C247="","",IFERROR(VLOOKUP($C247,Mar!$B:$Z,17,FALSE),0))</f>
        <v>0</v>
      </c>
      <c r="BJ247" s="11">
        <f t="shared" si="130"/>
        <v>0</v>
      </c>
      <c r="BK247">
        <f>IF($C247="","",IFERROR(VLOOKUP($C247,Mar!$B:$Z,19,FALSE),0))</f>
        <v>0</v>
      </c>
      <c r="BL247" s="11">
        <f t="shared" si="131"/>
        <v>0</v>
      </c>
      <c r="BM247">
        <f>IF($C247="","",IFERROR(VLOOKUP($C247,Mar!$B:$Z,20,FALSE),0))</f>
        <v>0</v>
      </c>
      <c r="BN247" s="10">
        <f t="shared" si="132"/>
        <v>0</v>
      </c>
      <c r="BO247" s="6">
        <f>IF($C247="","",IFERROR(VLOOKUP($C247,'Apr &amp; May'!$B:$Z,16,FALSE),0))</f>
        <v>0</v>
      </c>
      <c r="BP247">
        <f>IF($C247="","",IFERROR(VLOOKUP($C247,'Apr &amp; May'!$B:$Z,17,FALSE),0))</f>
        <v>0</v>
      </c>
      <c r="BQ247" s="11">
        <f t="shared" si="133"/>
        <v>0</v>
      </c>
      <c r="BR247">
        <f>IF($C247="","",IFERROR(VLOOKUP($C247,'Apr &amp; May'!$B:$Z,19,FALSE),0))</f>
        <v>0</v>
      </c>
      <c r="BS247" s="11">
        <f t="shared" si="134"/>
        <v>0</v>
      </c>
      <c r="BT247">
        <f>IF($C247="","",IFERROR(VLOOKUP($C247,'Apr &amp; May'!$B:$Z,20,FALSE),0))</f>
        <v>0</v>
      </c>
      <c r="BU247" s="10">
        <f t="shared" si="135"/>
        <v>0</v>
      </c>
      <c r="BV247" s="6">
        <f>IF($C247="","",IFERROR(VLOOKUP($C247,Jun!$B:$Z,16,FALSE),0))</f>
        <v>0</v>
      </c>
      <c r="BW247">
        <f>IF($C247="","",IFERROR(VLOOKUP($C247,Jun!$B:$Z,17,FALSE),0))</f>
        <v>0</v>
      </c>
      <c r="BX247" s="11">
        <f t="shared" si="136"/>
        <v>0</v>
      </c>
      <c r="BY247">
        <f>IF($C247="","",IFERROR(VLOOKUP($C247,Jun!$B:$Z,19,FALSE),0))</f>
        <v>0</v>
      </c>
      <c r="BZ247" s="11">
        <f t="shared" si="137"/>
        <v>0</v>
      </c>
      <c r="CA247">
        <f>IF($C247="","",IFERROR(VLOOKUP($C247,Jun!$B:$Z,20,FALSE),0))</f>
        <v>0</v>
      </c>
      <c r="CB247" s="10">
        <f t="shared" si="138"/>
        <v>0</v>
      </c>
    </row>
    <row r="248" spans="1:80" x14ac:dyDescent="0.3">
      <c r="A248">
        <v>244</v>
      </c>
      <c r="B248" t="str">
        <f>IF(Namelist!A245="","",UPPER(Namelist!A245))</f>
        <v>RASHI KETAN JOBALIA</v>
      </c>
      <c r="C248" t="str">
        <f>IF(Namelist!B245="","",UPPER(Namelist!B245))</f>
        <v>NUSSTU\E0968301</v>
      </c>
      <c r="D248" s="6">
        <f t="shared" si="105"/>
        <v>0</v>
      </c>
      <c r="E248">
        <f t="shared" si="106"/>
        <v>0</v>
      </c>
      <c r="F248" s="11">
        <f t="shared" si="107"/>
        <v>0</v>
      </c>
      <c r="G248">
        <f t="shared" si="108"/>
        <v>0</v>
      </c>
      <c r="H248" s="11">
        <f t="shared" si="109"/>
        <v>0</v>
      </c>
      <c r="I248">
        <f t="shared" si="110"/>
        <v>0</v>
      </c>
      <c r="J248" s="10">
        <f t="shared" si="111"/>
        <v>0</v>
      </c>
      <c r="K248" s="6">
        <f>IF($C248="","",IFERROR(VLOOKUP($C248,Aug!$B:$Z,16,FALSE),0))</f>
        <v>0</v>
      </c>
      <c r="L248">
        <f>IF($C248="","",IFERROR(VLOOKUP($C248,Aug!$B:$Z,17,FALSE),0))</f>
        <v>0</v>
      </c>
      <c r="M248" s="11">
        <f t="shared" si="112"/>
        <v>0</v>
      </c>
      <c r="N248">
        <f>IF($C248="","",IFERROR(VLOOKUP($C248,Aug!$B:$Z,19,FALSE),0))</f>
        <v>0</v>
      </c>
      <c r="O248" s="11">
        <f t="shared" si="113"/>
        <v>0</v>
      </c>
      <c r="P248">
        <f>IF($C248="","",IFERROR(VLOOKUP($C248,Aug!$B:$Z,20,FALSE),0))</f>
        <v>0</v>
      </c>
      <c r="Q248" s="10">
        <f t="shared" si="114"/>
        <v>0</v>
      </c>
      <c r="R248" s="6">
        <f>IF($C248="","",IFERROR(VLOOKUP($C248,Sep!$B:$Z,16,FALSE),0))</f>
        <v>0</v>
      </c>
      <c r="S248">
        <f>IF($C248="","",IFERROR(VLOOKUP($C248,Sep!$B:$Z,17,FALSE),0))</f>
        <v>0</v>
      </c>
      <c r="T248" s="11">
        <f t="shared" si="115"/>
        <v>0</v>
      </c>
      <c r="U248">
        <f>IF($C248="","",IFERROR(VLOOKUP($C248,Sep!$B:$Z,19,FALSE),0))</f>
        <v>0</v>
      </c>
      <c r="V248" s="11">
        <f t="shared" si="116"/>
        <v>0</v>
      </c>
      <c r="W248">
        <f>IF($C248="","",IFERROR(VLOOKUP($C248,Sep!$B:$Z,20,FALSE),0))</f>
        <v>0</v>
      </c>
      <c r="X248" s="10">
        <f t="shared" si="117"/>
        <v>0</v>
      </c>
      <c r="Y248" s="6">
        <f>IF($C248="","",IFERROR(VLOOKUP($C248,'Oct &amp; Nov'!$B:$Z,16,FALSE),0))</f>
        <v>0</v>
      </c>
      <c r="Z248">
        <f>IF($C248="","",IFERROR(VLOOKUP($C248,'Oct &amp; Nov'!$B:$Z,17,FALSE),0))</f>
        <v>0</v>
      </c>
      <c r="AA248" s="11">
        <f t="shared" si="118"/>
        <v>0</v>
      </c>
      <c r="AB248">
        <f>IF($C248="","",IFERROR(VLOOKUP($C248,'Oct &amp; Nov'!$B:$Z,19,FALSE),0))</f>
        <v>0</v>
      </c>
      <c r="AC248" s="11">
        <f t="shared" si="119"/>
        <v>0</v>
      </c>
      <c r="AD248">
        <f>IF($C248="","",IFERROR(VLOOKUP($C248,'Oct &amp; Nov'!$B:$Z,20,FALSE),0))</f>
        <v>0</v>
      </c>
      <c r="AE248" s="10">
        <f t="shared" si="120"/>
        <v>0</v>
      </c>
      <c r="AJ248" s="11"/>
      <c r="AM248" s="6">
        <f>IF($C248="","",IFERROR(VLOOKUP($C248,Dec!$B:$Z,16,FALSE),0))</f>
        <v>0</v>
      </c>
      <c r="AN248">
        <f>IF($C248="","",IFERROR(VLOOKUP($C248,Dec!$B:$Z,17,FALSE),0))</f>
        <v>0</v>
      </c>
      <c r="AO248" s="11">
        <f t="shared" si="121"/>
        <v>0</v>
      </c>
      <c r="AP248">
        <f>IF($C248="","",IFERROR(VLOOKUP($C248,Dec!$B:$Z,19,FALSE),0))</f>
        <v>0</v>
      </c>
      <c r="AQ248" s="11">
        <f t="shared" si="122"/>
        <v>0</v>
      </c>
      <c r="AR248">
        <f>IF($C248="","",IFERROR(VLOOKUP($C248,Dec!$B:$Z,20,FALSE),0))</f>
        <v>0</v>
      </c>
      <c r="AS248" s="10">
        <f t="shared" si="123"/>
        <v>0</v>
      </c>
      <c r="AT248" s="6">
        <f>IF($C248="","",IFERROR(VLOOKUP($C248,Jan!$B:$Z,16,FALSE),0))</f>
        <v>0</v>
      </c>
      <c r="AU248">
        <f>IF($C248="","",IFERROR(VLOOKUP($C248,Jan!$B:$Z,17,FALSE),0))</f>
        <v>0</v>
      </c>
      <c r="AV248" s="11">
        <f t="shared" si="124"/>
        <v>0</v>
      </c>
      <c r="AW248">
        <f>IF($C248="","",IFERROR(VLOOKUP($C248,Jan!$B:$Z,19,FALSE),0))</f>
        <v>0</v>
      </c>
      <c r="AX248" s="11">
        <f t="shared" si="125"/>
        <v>0</v>
      </c>
      <c r="AY248">
        <f>IF($C248="","",IFERROR(VLOOKUP($C248,Jan!$B:$Z,20,FALSE),0))</f>
        <v>0</v>
      </c>
      <c r="AZ248" s="10">
        <f t="shared" si="126"/>
        <v>0</v>
      </c>
      <c r="BA248" s="6">
        <f>IF($C248="","",IFERROR(VLOOKUP($C248,Feb!$B:$Z,16,FALSE),0))</f>
        <v>0</v>
      </c>
      <c r="BB248">
        <f>IF($C248="","",IFERROR(VLOOKUP($C248,Feb!$B:$Z,17,FALSE),0))</f>
        <v>0</v>
      </c>
      <c r="BC248" s="11">
        <f t="shared" si="127"/>
        <v>0</v>
      </c>
      <c r="BD248">
        <f>IF($C248="","",IFERROR(VLOOKUP($C248,Feb!$B:$Z,19,FALSE),0))</f>
        <v>0</v>
      </c>
      <c r="BE248" s="11">
        <f t="shared" si="128"/>
        <v>0</v>
      </c>
      <c r="BF248">
        <f>IF($C248="","",IFERROR(VLOOKUP($C248,Feb!$B:$Z,20,FALSE),0))</f>
        <v>0</v>
      </c>
      <c r="BG248" s="10">
        <f t="shared" si="129"/>
        <v>0</v>
      </c>
      <c r="BH248" s="6">
        <f>IF($C248="","",IFERROR(VLOOKUP($C248,Mar!$B:$Z,16,FALSE),0))</f>
        <v>0</v>
      </c>
      <c r="BI248">
        <f>IF($C248="","",IFERROR(VLOOKUP($C248,Mar!$B:$Z,17,FALSE),0))</f>
        <v>0</v>
      </c>
      <c r="BJ248" s="11">
        <f t="shared" si="130"/>
        <v>0</v>
      </c>
      <c r="BK248">
        <f>IF($C248="","",IFERROR(VLOOKUP($C248,Mar!$B:$Z,19,FALSE),0))</f>
        <v>0</v>
      </c>
      <c r="BL248" s="11">
        <f t="shared" si="131"/>
        <v>0</v>
      </c>
      <c r="BM248">
        <f>IF($C248="","",IFERROR(VLOOKUP($C248,Mar!$B:$Z,20,FALSE),0))</f>
        <v>0</v>
      </c>
      <c r="BN248" s="10">
        <f t="shared" si="132"/>
        <v>0</v>
      </c>
      <c r="BO248" s="6">
        <f>IF($C248="","",IFERROR(VLOOKUP($C248,'Apr &amp; May'!$B:$Z,16,FALSE),0))</f>
        <v>0</v>
      </c>
      <c r="BP248">
        <f>IF($C248="","",IFERROR(VLOOKUP($C248,'Apr &amp; May'!$B:$Z,17,FALSE),0))</f>
        <v>0</v>
      </c>
      <c r="BQ248" s="11">
        <f t="shared" si="133"/>
        <v>0</v>
      </c>
      <c r="BR248">
        <f>IF($C248="","",IFERROR(VLOOKUP($C248,'Apr &amp; May'!$B:$Z,19,FALSE),0))</f>
        <v>0</v>
      </c>
      <c r="BS248" s="11">
        <f t="shared" si="134"/>
        <v>0</v>
      </c>
      <c r="BT248">
        <f>IF($C248="","",IFERROR(VLOOKUP($C248,'Apr &amp; May'!$B:$Z,20,FALSE),0))</f>
        <v>0</v>
      </c>
      <c r="BU248" s="10">
        <f t="shared" si="135"/>
        <v>0</v>
      </c>
      <c r="BV248" s="6">
        <f>IF($C248="","",IFERROR(VLOOKUP($C248,Jun!$B:$Z,16,FALSE),0))</f>
        <v>0</v>
      </c>
      <c r="BW248">
        <f>IF($C248="","",IFERROR(VLOOKUP($C248,Jun!$B:$Z,17,FALSE),0))</f>
        <v>0</v>
      </c>
      <c r="BX248" s="11">
        <f t="shared" si="136"/>
        <v>0</v>
      </c>
      <c r="BY248">
        <f>IF($C248="","",IFERROR(VLOOKUP($C248,Jun!$B:$Z,19,FALSE),0))</f>
        <v>0</v>
      </c>
      <c r="BZ248" s="11">
        <f t="shared" si="137"/>
        <v>0</v>
      </c>
      <c r="CA248">
        <f>IF($C248="","",IFERROR(VLOOKUP($C248,Jun!$B:$Z,20,FALSE),0))</f>
        <v>0</v>
      </c>
      <c r="CB248" s="10">
        <f t="shared" si="138"/>
        <v>0</v>
      </c>
    </row>
    <row r="249" spans="1:80" x14ac:dyDescent="0.3">
      <c r="A249">
        <v>245</v>
      </c>
      <c r="B249" t="str">
        <f>IF(Namelist!A246="","",UPPER(Namelist!A246))</f>
        <v>RENAUD CHEE ZHE YOU CHEE</v>
      </c>
      <c r="C249" t="str">
        <f>IF(Namelist!B246="","",UPPER(Namelist!B246))</f>
        <v>NUSSTU\E0958712</v>
      </c>
      <c r="D249" s="6">
        <f t="shared" si="105"/>
        <v>1</v>
      </c>
      <c r="E249">
        <f t="shared" si="106"/>
        <v>0</v>
      </c>
      <c r="F249" s="11">
        <f t="shared" si="107"/>
        <v>1</v>
      </c>
      <c r="G249">
        <f t="shared" si="108"/>
        <v>0</v>
      </c>
      <c r="H249" s="11">
        <f t="shared" si="109"/>
        <v>1</v>
      </c>
      <c r="I249">
        <f t="shared" si="110"/>
        <v>2</v>
      </c>
      <c r="J249" s="10">
        <f t="shared" si="111"/>
        <v>3</v>
      </c>
      <c r="K249" s="6">
        <f>IF($C249="","",IFERROR(VLOOKUP($C249,Aug!$B:$Z,16,FALSE),0))</f>
        <v>1</v>
      </c>
      <c r="L249">
        <f>IF($C249="","",IFERROR(VLOOKUP($C249,Aug!$B:$Z,17,FALSE),0))</f>
        <v>0</v>
      </c>
      <c r="M249" s="11">
        <f t="shared" si="112"/>
        <v>1</v>
      </c>
      <c r="N249">
        <f>IF($C249="","",IFERROR(VLOOKUP($C249,Aug!$B:$Z,19,FALSE),0))</f>
        <v>0</v>
      </c>
      <c r="O249" s="11">
        <f t="shared" si="113"/>
        <v>1</v>
      </c>
      <c r="P249">
        <f>IF($C249="","",IFERROR(VLOOKUP($C249,Aug!$B:$Z,20,FALSE),0))</f>
        <v>2</v>
      </c>
      <c r="Q249" s="10">
        <f t="shared" si="114"/>
        <v>3</v>
      </c>
      <c r="R249" s="6">
        <f>IF($C249="","",IFERROR(VLOOKUP($C249,Sep!$B:$Z,16,FALSE),0))</f>
        <v>0</v>
      </c>
      <c r="S249">
        <f>IF($C249="","",IFERROR(VLOOKUP($C249,Sep!$B:$Z,17,FALSE),0))</f>
        <v>0</v>
      </c>
      <c r="T249" s="11">
        <f t="shared" si="115"/>
        <v>0</v>
      </c>
      <c r="U249">
        <f>IF($C249="","",IFERROR(VLOOKUP($C249,Sep!$B:$Z,19,FALSE),0))</f>
        <v>0</v>
      </c>
      <c r="V249" s="11">
        <f t="shared" si="116"/>
        <v>0</v>
      </c>
      <c r="W249">
        <f>IF($C249="","",IFERROR(VLOOKUP($C249,Sep!$B:$Z,20,FALSE),0))</f>
        <v>0</v>
      </c>
      <c r="X249" s="10">
        <f t="shared" si="117"/>
        <v>0</v>
      </c>
      <c r="Y249" s="6">
        <f>IF($C249="","",IFERROR(VLOOKUP($C249,'Oct &amp; Nov'!$B:$Z,16,FALSE),0))</f>
        <v>0</v>
      </c>
      <c r="Z249">
        <f>IF($C249="","",IFERROR(VLOOKUP($C249,'Oct &amp; Nov'!$B:$Z,17,FALSE),0))</f>
        <v>0</v>
      </c>
      <c r="AA249" s="11">
        <f t="shared" si="118"/>
        <v>0</v>
      </c>
      <c r="AB249">
        <f>IF($C249="","",IFERROR(VLOOKUP($C249,'Oct &amp; Nov'!$B:$Z,19,FALSE),0))</f>
        <v>0</v>
      </c>
      <c r="AC249" s="11">
        <f t="shared" si="119"/>
        <v>0</v>
      </c>
      <c r="AD249">
        <f>IF($C249="","",IFERROR(VLOOKUP($C249,'Oct &amp; Nov'!$B:$Z,20,FALSE),0))</f>
        <v>0</v>
      </c>
      <c r="AE249" s="10">
        <f t="shared" si="120"/>
        <v>0</v>
      </c>
      <c r="AJ249" s="11"/>
      <c r="AM249" s="6">
        <f>IF($C249="","",IFERROR(VLOOKUP($C249,Dec!$B:$Z,16,FALSE),0))</f>
        <v>0</v>
      </c>
      <c r="AN249">
        <f>IF($C249="","",IFERROR(VLOOKUP($C249,Dec!$B:$Z,17,FALSE),0))</f>
        <v>0</v>
      </c>
      <c r="AO249" s="11">
        <f t="shared" si="121"/>
        <v>0</v>
      </c>
      <c r="AP249">
        <f>IF($C249="","",IFERROR(VLOOKUP($C249,Dec!$B:$Z,19,FALSE),0))</f>
        <v>0</v>
      </c>
      <c r="AQ249" s="11">
        <f t="shared" si="122"/>
        <v>0</v>
      </c>
      <c r="AR249">
        <f>IF($C249="","",IFERROR(VLOOKUP($C249,Dec!$B:$Z,20,FALSE),0))</f>
        <v>0</v>
      </c>
      <c r="AS249" s="10">
        <f t="shared" si="123"/>
        <v>0</v>
      </c>
      <c r="AT249" s="6">
        <f>IF($C249="","",IFERROR(VLOOKUP($C249,Jan!$B:$Z,16,FALSE),0))</f>
        <v>0</v>
      </c>
      <c r="AU249">
        <f>IF($C249="","",IFERROR(VLOOKUP($C249,Jan!$B:$Z,17,FALSE),0))</f>
        <v>0</v>
      </c>
      <c r="AV249" s="11">
        <f t="shared" si="124"/>
        <v>0</v>
      </c>
      <c r="AW249">
        <f>IF($C249="","",IFERROR(VLOOKUP($C249,Jan!$B:$Z,19,FALSE),0))</f>
        <v>0</v>
      </c>
      <c r="AX249" s="11">
        <f t="shared" si="125"/>
        <v>0</v>
      </c>
      <c r="AY249">
        <f>IF($C249="","",IFERROR(VLOOKUP($C249,Jan!$B:$Z,20,FALSE),0))</f>
        <v>0</v>
      </c>
      <c r="AZ249" s="10">
        <f t="shared" si="126"/>
        <v>0</v>
      </c>
      <c r="BA249" s="6">
        <f>IF($C249="","",IFERROR(VLOOKUP($C249,Feb!$B:$Z,16,FALSE),0))</f>
        <v>0</v>
      </c>
      <c r="BB249">
        <f>IF($C249="","",IFERROR(VLOOKUP($C249,Feb!$B:$Z,17,FALSE),0))</f>
        <v>0</v>
      </c>
      <c r="BC249" s="11">
        <f t="shared" si="127"/>
        <v>0</v>
      </c>
      <c r="BD249">
        <f>IF($C249="","",IFERROR(VLOOKUP($C249,Feb!$B:$Z,19,FALSE),0))</f>
        <v>0</v>
      </c>
      <c r="BE249" s="11">
        <f t="shared" si="128"/>
        <v>0</v>
      </c>
      <c r="BF249">
        <f>IF($C249="","",IFERROR(VLOOKUP($C249,Feb!$B:$Z,20,FALSE),0))</f>
        <v>0</v>
      </c>
      <c r="BG249" s="10">
        <f t="shared" si="129"/>
        <v>0</v>
      </c>
      <c r="BH249" s="6">
        <f>IF($C249="","",IFERROR(VLOOKUP($C249,Mar!$B:$Z,16,FALSE),0))</f>
        <v>0</v>
      </c>
      <c r="BI249">
        <f>IF($C249="","",IFERROR(VLOOKUP($C249,Mar!$B:$Z,17,FALSE),0))</f>
        <v>0</v>
      </c>
      <c r="BJ249" s="11">
        <f t="shared" si="130"/>
        <v>0</v>
      </c>
      <c r="BK249">
        <f>IF($C249="","",IFERROR(VLOOKUP($C249,Mar!$B:$Z,19,FALSE),0))</f>
        <v>0</v>
      </c>
      <c r="BL249" s="11">
        <f t="shared" si="131"/>
        <v>0</v>
      </c>
      <c r="BM249">
        <f>IF($C249="","",IFERROR(VLOOKUP($C249,Mar!$B:$Z,20,FALSE),0))</f>
        <v>0</v>
      </c>
      <c r="BN249" s="10">
        <f t="shared" si="132"/>
        <v>0</v>
      </c>
      <c r="BO249" s="6">
        <f>IF($C249="","",IFERROR(VLOOKUP($C249,'Apr &amp; May'!$B:$Z,16,FALSE),0))</f>
        <v>0</v>
      </c>
      <c r="BP249">
        <f>IF($C249="","",IFERROR(VLOOKUP($C249,'Apr &amp; May'!$B:$Z,17,FALSE),0))</f>
        <v>0</v>
      </c>
      <c r="BQ249" s="11">
        <f t="shared" si="133"/>
        <v>0</v>
      </c>
      <c r="BR249">
        <f>IF($C249="","",IFERROR(VLOOKUP($C249,'Apr &amp; May'!$B:$Z,19,FALSE),0))</f>
        <v>0</v>
      </c>
      <c r="BS249" s="11">
        <f t="shared" si="134"/>
        <v>0</v>
      </c>
      <c r="BT249">
        <f>IF($C249="","",IFERROR(VLOOKUP($C249,'Apr &amp; May'!$B:$Z,20,FALSE),0))</f>
        <v>0</v>
      </c>
      <c r="BU249" s="10">
        <f t="shared" si="135"/>
        <v>0</v>
      </c>
      <c r="BV249" s="6">
        <f>IF($C249="","",IFERROR(VLOOKUP($C249,Jun!$B:$Z,16,FALSE),0))</f>
        <v>0</v>
      </c>
      <c r="BW249">
        <f>IF($C249="","",IFERROR(VLOOKUP($C249,Jun!$B:$Z,17,FALSE),0))</f>
        <v>0</v>
      </c>
      <c r="BX249" s="11">
        <f t="shared" si="136"/>
        <v>0</v>
      </c>
      <c r="BY249">
        <f>IF($C249="","",IFERROR(VLOOKUP($C249,Jun!$B:$Z,19,FALSE),0))</f>
        <v>0</v>
      </c>
      <c r="BZ249" s="11">
        <f t="shared" si="137"/>
        <v>0</v>
      </c>
      <c r="CA249">
        <f>IF($C249="","",IFERROR(VLOOKUP($C249,Jun!$B:$Z,20,FALSE),0))</f>
        <v>0</v>
      </c>
      <c r="CB249" s="10">
        <f t="shared" si="138"/>
        <v>0</v>
      </c>
    </row>
    <row r="250" spans="1:80" x14ac:dyDescent="0.3">
      <c r="A250">
        <v>246</v>
      </c>
      <c r="B250" t="str">
        <f>IF(Namelist!A247="","",UPPER(Namelist!A247))</f>
        <v>REX YONG</v>
      </c>
      <c r="C250" t="str">
        <f>IF(Namelist!B247="","",UPPER(Namelist!B247))</f>
        <v>NUSSTU\E0958238</v>
      </c>
      <c r="D250" s="6">
        <f t="shared" si="105"/>
        <v>1</v>
      </c>
      <c r="E250">
        <f t="shared" si="106"/>
        <v>0</v>
      </c>
      <c r="F250" s="11">
        <f t="shared" si="107"/>
        <v>1</v>
      </c>
      <c r="G250">
        <f t="shared" si="108"/>
        <v>0</v>
      </c>
      <c r="H250" s="11">
        <f t="shared" si="109"/>
        <v>1</v>
      </c>
      <c r="I250">
        <f t="shared" si="110"/>
        <v>0</v>
      </c>
      <c r="J250" s="10">
        <f t="shared" si="111"/>
        <v>1</v>
      </c>
      <c r="K250" s="6">
        <f>IF($C250="","",IFERROR(VLOOKUP($C250,Aug!$B:$Z,16,FALSE),0))</f>
        <v>0</v>
      </c>
      <c r="L250">
        <f>IF($C250="","",IFERROR(VLOOKUP($C250,Aug!$B:$Z,17,FALSE),0))</f>
        <v>0</v>
      </c>
      <c r="M250" s="11">
        <f t="shared" si="112"/>
        <v>0</v>
      </c>
      <c r="N250">
        <f>IF($C250="","",IFERROR(VLOOKUP($C250,Aug!$B:$Z,19,FALSE),0))</f>
        <v>0</v>
      </c>
      <c r="O250" s="11">
        <f t="shared" si="113"/>
        <v>0</v>
      </c>
      <c r="P250">
        <f>IF($C250="","",IFERROR(VLOOKUP($C250,Aug!$B:$Z,20,FALSE),0))</f>
        <v>0</v>
      </c>
      <c r="Q250" s="10">
        <f t="shared" si="114"/>
        <v>0</v>
      </c>
      <c r="R250" s="6">
        <f>IF($C250="","",IFERROR(VLOOKUP($C250,Sep!$B:$Z,16,FALSE),0))</f>
        <v>0</v>
      </c>
      <c r="S250">
        <f>IF($C250="","",IFERROR(VLOOKUP($C250,Sep!$B:$Z,17,FALSE),0))</f>
        <v>0</v>
      </c>
      <c r="T250" s="11">
        <f t="shared" si="115"/>
        <v>0</v>
      </c>
      <c r="U250">
        <f>IF($C250="","",IFERROR(VLOOKUP($C250,Sep!$B:$Z,19,FALSE),0))</f>
        <v>0</v>
      </c>
      <c r="V250" s="11">
        <f t="shared" si="116"/>
        <v>0</v>
      </c>
      <c r="W250">
        <f>IF($C250="","",IFERROR(VLOOKUP($C250,Sep!$B:$Z,20,FALSE),0))</f>
        <v>0</v>
      </c>
      <c r="X250" s="10">
        <f t="shared" si="117"/>
        <v>0</v>
      </c>
      <c r="Y250" s="6">
        <f>IF($C250="","",IFERROR(VLOOKUP($C250,'Oct &amp; Nov'!$B:$Z,16,FALSE),0))</f>
        <v>0</v>
      </c>
      <c r="Z250">
        <f>IF($C250="","",IFERROR(VLOOKUP($C250,'Oct &amp; Nov'!$B:$Z,17,FALSE),0))</f>
        <v>0</v>
      </c>
      <c r="AA250" s="11">
        <f t="shared" si="118"/>
        <v>0</v>
      </c>
      <c r="AB250">
        <f>IF($C250="","",IFERROR(VLOOKUP($C250,'Oct &amp; Nov'!$B:$Z,19,FALSE),0))</f>
        <v>0</v>
      </c>
      <c r="AC250" s="11">
        <f t="shared" si="119"/>
        <v>0</v>
      </c>
      <c r="AD250">
        <f>IF($C250="","",IFERROR(VLOOKUP($C250,'Oct &amp; Nov'!$B:$Z,20,FALSE),0))</f>
        <v>0</v>
      </c>
      <c r="AE250" s="10">
        <f t="shared" si="120"/>
        <v>0</v>
      </c>
      <c r="AJ250" s="11"/>
      <c r="AM250" s="6">
        <f>IF($C250="","",IFERROR(VLOOKUP($C250,Dec!$B:$Z,16,FALSE),0))</f>
        <v>0</v>
      </c>
      <c r="AN250">
        <f>IF($C250="","",IFERROR(VLOOKUP($C250,Dec!$B:$Z,17,FALSE),0))</f>
        <v>0</v>
      </c>
      <c r="AO250" s="11">
        <f t="shared" si="121"/>
        <v>0</v>
      </c>
      <c r="AP250">
        <f>IF($C250="","",IFERROR(VLOOKUP($C250,Dec!$B:$Z,19,FALSE),0))</f>
        <v>0</v>
      </c>
      <c r="AQ250" s="11">
        <f t="shared" si="122"/>
        <v>0</v>
      </c>
      <c r="AR250">
        <f>IF($C250="","",IFERROR(VLOOKUP($C250,Dec!$B:$Z,20,FALSE),0))</f>
        <v>0</v>
      </c>
      <c r="AS250" s="10">
        <f t="shared" si="123"/>
        <v>0</v>
      </c>
      <c r="AT250" s="6">
        <f>IF($C250="","",IFERROR(VLOOKUP($C250,Jan!$B:$Z,16,FALSE),0))</f>
        <v>0</v>
      </c>
      <c r="AU250">
        <f>IF($C250="","",IFERROR(VLOOKUP($C250,Jan!$B:$Z,17,FALSE),0))</f>
        <v>0</v>
      </c>
      <c r="AV250" s="11">
        <f t="shared" si="124"/>
        <v>0</v>
      </c>
      <c r="AW250">
        <f>IF($C250="","",IFERROR(VLOOKUP($C250,Jan!$B:$Z,19,FALSE),0))</f>
        <v>0</v>
      </c>
      <c r="AX250" s="11">
        <f t="shared" si="125"/>
        <v>0</v>
      </c>
      <c r="AY250">
        <f>IF($C250="","",IFERROR(VLOOKUP($C250,Jan!$B:$Z,20,FALSE),0))</f>
        <v>0</v>
      </c>
      <c r="AZ250" s="10">
        <f t="shared" si="126"/>
        <v>0</v>
      </c>
      <c r="BA250" s="6">
        <f>IF($C250="","",IFERROR(VLOOKUP($C250,Feb!$B:$Z,16,FALSE),0))</f>
        <v>0</v>
      </c>
      <c r="BB250">
        <f>IF($C250="","",IFERROR(VLOOKUP($C250,Feb!$B:$Z,17,FALSE),0))</f>
        <v>0</v>
      </c>
      <c r="BC250" s="11">
        <f t="shared" si="127"/>
        <v>0</v>
      </c>
      <c r="BD250">
        <f>IF($C250="","",IFERROR(VLOOKUP($C250,Feb!$B:$Z,19,FALSE),0))</f>
        <v>0</v>
      </c>
      <c r="BE250" s="11">
        <f t="shared" si="128"/>
        <v>0</v>
      </c>
      <c r="BF250">
        <f>IF($C250="","",IFERROR(VLOOKUP($C250,Feb!$B:$Z,20,FALSE),0))</f>
        <v>0</v>
      </c>
      <c r="BG250" s="10">
        <f t="shared" si="129"/>
        <v>0</v>
      </c>
      <c r="BH250" s="6">
        <f>IF($C250="","",IFERROR(VLOOKUP($C250,Mar!$B:$Z,16,FALSE),0))</f>
        <v>1</v>
      </c>
      <c r="BI250">
        <f>IF($C250="","",IFERROR(VLOOKUP($C250,Mar!$B:$Z,17,FALSE),0))</f>
        <v>0</v>
      </c>
      <c r="BJ250" s="11">
        <f t="shared" si="130"/>
        <v>1</v>
      </c>
      <c r="BK250">
        <f>IF($C250="","",IFERROR(VLOOKUP($C250,Mar!$B:$Z,19,FALSE),0))</f>
        <v>0</v>
      </c>
      <c r="BL250" s="11">
        <f t="shared" si="131"/>
        <v>1</v>
      </c>
      <c r="BM250">
        <f>IF($C250="","",IFERROR(VLOOKUP($C250,Mar!$B:$Z,20,FALSE),0))</f>
        <v>0</v>
      </c>
      <c r="BN250" s="10">
        <f t="shared" si="132"/>
        <v>1</v>
      </c>
      <c r="BO250" s="6">
        <f>IF($C250="","",IFERROR(VLOOKUP($C250,'Apr &amp; May'!$B:$Z,16,FALSE),0))</f>
        <v>0</v>
      </c>
      <c r="BP250">
        <f>IF($C250="","",IFERROR(VLOOKUP($C250,'Apr &amp; May'!$B:$Z,17,FALSE),0))</f>
        <v>0</v>
      </c>
      <c r="BQ250" s="11">
        <f t="shared" si="133"/>
        <v>0</v>
      </c>
      <c r="BR250">
        <f>IF($C250="","",IFERROR(VLOOKUP($C250,'Apr &amp; May'!$B:$Z,19,FALSE),0))</f>
        <v>0</v>
      </c>
      <c r="BS250" s="11">
        <f t="shared" si="134"/>
        <v>0</v>
      </c>
      <c r="BT250">
        <f>IF($C250="","",IFERROR(VLOOKUP($C250,'Apr &amp; May'!$B:$Z,20,FALSE),0))</f>
        <v>0</v>
      </c>
      <c r="BU250" s="10">
        <f t="shared" si="135"/>
        <v>0</v>
      </c>
      <c r="BV250" s="6">
        <f>IF($C250="","",IFERROR(VLOOKUP($C250,Jun!$B:$Z,16,FALSE),0))</f>
        <v>0</v>
      </c>
      <c r="BW250">
        <f>IF($C250="","",IFERROR(VLOOKUP($C250,Jun!$B:$Z,17,FALSE),0))</f>
        <v>0</v>
      </c>
      <c r="BX250" s="11">
        <f t="shared" si="136"/>
        <v>0</v>
      </c>
      <c r="BY250">
        <f>IF($C250="","",IFERROR(VLOOKUP($C250,Jun!$B:$Z,19,FALSE),0))</f>
        <v>0</v>
      </c>
      <c r="BZ250" s="11">
        <f t="shared" si="137"/>
        <v>0</v>
      </c>
      <c r="CA250">
        <f>IF($C250="","",IFERROR(VLOOKUP($C250,Jun!$B:$Z,20,FALSE),0))</f>
        <v>0</v>
      </c>
      <c r="CB250" s="10">
        <f t="shared" si="138"/>
        <v>0</v>
      </c>
    </row>
    <row r="251" spans="1:80" x14ac:dyDescent="0.3">
      <c r="A251">
        <v>247</v>
      </c>
      <c r="B251" t="str">
        <f>IF(Namelist!A248="","",UPPER(Namelist!A248))</f>
        <v>RIA ARINAH BINTE MUHAMAD REDZA</v>
      </c>
      <c r="C251" t="str">
        <f>IF(Namelist!B248="","",UPPER(Namelist!B248))</f>
        <v>NUSSTU\E0564349</v>
      </c>
      <c r="D251" s="6">
        <f t="shared" si="105"/>
        <v>1</v>
      </c>
      <c r="E251">
        <f t="shared" si="106"/>
        <v>1</v>
      </c>
      <c r="F251" s="11">
        <f t="shared" si="107"/>
        <v>2</v>
      </c>
      <c r="G251">
        <f t="shared" si="108"/>
        <v>0</v>
      </c>
      <c r="H251" s="11">
        <f t="shared" si="109"/>
        <v>2</v>
      </c>
      <c r="I251">
        <f t="shared" si="110"/>
        <v>1</v>
      </c>
      <c r="J251" s="10">
        <f t="shared" si="111"/>
        <v>3</v>
      </c>
      <c r="K251" s="6">
        <f>IF($C251="","",IFERROR(VLOOKUP($C251,Aug!$B:$Z,16,FALSE),0))</f>
        <v>1</v>
      </c>
      <c r="L251">
        <f>IF($C251="","",IFERROR(VLOOKUP($C251,Aug!$B:$Z,17,FALSE),0))</f>
        <v>0</v>
      </c>
      <c r="M251" s="11">
        <f t="shared" si="112"/>
        <v>1</v>
      </c>
      <c r="N251">
        <f>IF($C251="","",IFERROR(VLOOKUP($C251,Aug!$B:$Z,19,FALSE),0))</f>
        <v>0</v>
      </c>
      <c r="O251" s="11">
        <f t="shared" si="113"/>
        <v>1</v>
      </c>
      <c r="P251">
        <f>IF($C251="","",IFERROR(VLOOKUP($C251,Aug!$B:$Z,20,FALSE),0))</f>
        <v>1</v>
      </c>
      <c r="Q251" s="10">
        <f t="shared" si="114"/>
        <v>2</v>
      </c>
      <c r="R251" s="6">
        <f>IF($C251="","",IFERROR(VLOOKUP($C251,Sep!$B:$Z,16,FALSE),0))</f>
        <v>0</v>
      </c>
      <c r="S251">
        <f>IF($C251="","",IFERROR(VLOOKUP($C251,Sep!$B:$Z,17,FALSE),0))</f>
        <v>1</v>
      </c>
      <c r="T251" s="11">
        <f t="shared" si="115"/>
        <v>1</v>
      </c>
      <c r="U251">
        <f>IF($C251="","",IFERROR(VLOOKUP($C251,Sep!$B:$Z,19,FALSE),0))</f>
        <v>0</v>
      </c>
      <c r="V251" s="11">
        <f t="shared" si="116"/>
        <v>1</v>
      </c>
      <c r="W251">
        <f>IF($C251="","",IFERROR(VLOOKUP($C251,Sep!$B:$Z,20,FALSE),0))</f>
        <v>0</v>
      </c>
      <c r="X251" s="10">
        <f t="shared" si="117"/>
        <v>1</v>
      </c>
      <c r="Y251" s="6">
        <f>IF($C251="","",IFERROR(VLOOKUP($C251,'Oct &amp; Nov'!$B:$Z,16,FALSE),0))</f>
        <v>0</v>
      </c>
      <c r="Z251">
        <f>IF($C251="","",IFERROR(VLOOKUP($C251,'Oct &amp; Nov'!$B:$Z,17,FALSE),0))</f>
        <v>0</v>
      </c>
      <c r="AA251" s="11">
        <f t="shared" si="118"/>
        <v>0</v>
      </c>
      <c r="AB251">
        <f>IF($C251="","",IFERROR(VLOOKUP($C251,'Oct &amp; Nov'!$B:$Z,19,FALSE),0))</f>
        <v>0</v>
      </c>
      <c r="AC251" s="11">
        <f t="shared" si="119"/>
        <v>0</v>
      </c>
      <c r="AD251">
        <f>IF($C251="","",IFERROR(VLOOKUP($C251,'Oct &amp; Nov'!$B:$Z,20,FALSE),0))</f>
        <v>0</v>
      </c>
      <c r="AE251" s="10">
        <f t="shared" si="120"/>
        <v>0</v>
      </c>
      <c r="AJ251" s="11"/>
      <c r="AM251" s="6">
        <f>IF($C251="","",IFERROR(VLOOKUP($C251,Dec!$B:$Z,16,FALSE),0))</f>
        <v>0</v>
      </c>
      <c r="AN251">
        <f>IF($C251="","",IFERROR(VLOOKUP($C251,Dec!$B:$Z,17,FALSE),0))</f>
        <v>0</v>
      </c>
      <c r="AO251" s="11">
        <f t="shared" si="121"/>
        <v>0</v>
      </c>
      <c r="AP251">
        <f>IF($C251="","",IFERROR(VLOOKUP($C251,Dec!$B:$Z,19,FALSE),0))</f>
        <v>0</v>
      </c>
      <c r="AQ251" s="11">
        <f t="shared" si="122"/>
        <v>0</v>
      </c>
      <c r="AR251">
        <f>IF($C251="","",IFERROR(VLOOKUP($C251,Dec!$B:$Z,20,FALSE),0))</f>
        <v>0</v>
      </c>
      <c r="AS251" s="10">
        <f t="shared" si="123"/>
        <v>0</v>
      </c>
      <c r="AT251" s="6">
        <f>IF($C251="","",IFERROR(VLOOKUP($C251,Jan!$B:$Z,16,FALSE),0))</f>
        <v>0</v>
      </c>
      <c r="AU251">
        <f>IF($C251="","",IFERROR(VLOOKUP($C251,Jan!$B:$Z,17,FALSE),0))</f>
        <v>0</v>
      </c>
      <c r="AV251" s="11">
        <f t="shared" si="124"/>
        <v>0</v>
      </c>
      <c r="AW251">
        <f>IF($C251="","",IFERROR(VLOOKUP($C251,Jan!$B:$Z,19,FALSE),0))</f>
        <v>0</v>
      </c>
      <c r="AX251" s="11">
        <f t="shared" si="125"/>
        <v>0</v>
      </c>
      <c r="AY251">
        <f>IF($C251="","",IFERROR(VLOOKUP($C251,Jan!$B:$Z,20,FALSE),0))</f>
        <v>0</v>
      </c>
      <c r="AZ251" s="10">
        <f t="shared" si="126"/>
        <v>0</v>
      </c>
      <c r="BA251" s="6">
        <f>IF($C251="","",IFERROR(VLOOKUP($C251,Feb!$B:$Z,16,FALSE),0))</f>
        <v>0</v>
      </c>
      <c r="BB251">
        <f>IF($C251="","",IFERROR(VLOOKUP($C251,Feb!$B:$Z,17,FALSE),0))</f>
        <v>0</v>
      </c>
      <c r="BC251" s="11">
        <f t="shared" si="127"/>
        <v>0</v>
      </c>
      <c r="BD251">
        <f>IF($C251="","",IFERROR(VLOOKUP($C251,Feb!$B:$Z,19,FALSE),0))</f>
        <v>0</v>
      </c>
      <c r="BE251" s="11">
        <f t="shared" si="128"/>
        <v>0</v>
      </c>
      <c r="BF251">
        <f>IF($C251="","",IFERROR(VLOOKUP($C251,Feb!$B:$Z,20,FALSE),0))</f>
        <v>0</v>
      </c>
      <c r="BG251" s="10">
        <f t="shared" si="129"/>
        <v>0</v>
      </c>
      <c r="BH251" s="6">
        <f>IF($C251="","",IFERROR(VLOOKUP($C251,Mar!$B:$Z,16,FALSE),0))</f>
        <v>0</v>
      </c>
      <c r="BI251">
        <f>IF($C251="","",IFERROR(VLOOKUP($C251,Mar!$B:$Z,17,FALSE),0))</f>
        <v>0</v>
      </c>
      <c r="BJ251" s="11">
        <f t="shared" si="130"/>
        <v>0</v>
      </c>
      <c r="BK251">
        <f>IF($C251="","",IFERROR(VLOOKUP($C251,Mar!$B:$Z,19,FALSE),0))</f>
        <v>0</v>
      </c>
      <c r="BL251" s="11">
        <f t="shared" si="131"/>
        <v>0</v>
      </c>
      <c r="BM251">
        <f>IF($C251="","",IFERROR(VLOOKUP($C251,Mar!$B:$Z,20,FALSE),0))</f>
        <v>0</v>
      </c>
      <c r="BN251" s="10">
        <f t="shared" si="132"/>
        <v>0</v>
      </c>
      <c r="BO251" s="6">
        <f>IF($C251="","",IFERROR(VLOOKUP($C251,'Apr &amp; May'!$B:$Z,16,FALSE),0))</f>
        <v>0</v>
      </c>
      <c r="BP251">
        <f>IF($C251="","",IFERROR(VLOOKUP($C251,'Apr &amp; May'!$B:$Z,17,FALSE),0))</f>
        <v>0</v>
      </c>
      <c r="BQ251" s="11">
        <f t="shared" si="133"/>
        <v>0</v>
      </c>
      <c r="BR251">
        <f>IF($C251="","",IFERROR(VLOOKUP($C251,'Apr &amp; May'!$B:$Z,19,FALSE),0))</f>
        <v>0</v>
      </c>
      <c r="BS251" s="11">
        <f t="shared" si="134"/>
        <v>0</v>
      </c>
      <c r="BT251">
        <f>IF($C251="","",IFERROR(VLOOKUP($C251,'Apr &amp; May'!$B:$Z,20,FALSE),0))</f>
        <v>0</v>
      </c>
      <c r="BU251" s="10">
        <f t="shared" si="135"/>
        <v>0</v>
      </c>
      <c r="BV251" s="6">
        <f>IF($C251="","",IFERROR(VLOOKUP($C251,Jun!$B:$Z,16,FALSE),0))</f>
        <v>0</v>
      </c>
      <c r="BW251">
        <f>IF($C251="","",IFERROR(VLOOKUP($C251,Jun!$B:$Z,17,FALSE),0))</f>
        <v>0</v>
      </c>
      <c r="BX251" s="11">
        <f t="shared" si="136"/>
        <v>0</v>
      </c>
      <c r="BY251">
        <f>IF($C251="","",IFERROR(VLOOKUP($C251,Jun!$B:$Z,19,FALSE),0))</f>
        <v>0</v>
      </c>
      <c r="BZ251" s="11">
        <f t="shared" si="137"/>
        <v>0</v>
      </c>
      <c r="CA251">
        <f>IF($C251="","",IFERROR(VLOOKUP($C251,Jun!$B:$Z,20,FALSE),0))</f>
        <v>0</v>
      </c>
      <c r="CB251" s="10">
        <f t="shared" si="138"/>
        <v>0</v>
      </c>
    </row>
    <row r="252" spans="1:80" x14ac:dyDescent="0.3">
      <c r="A252">
        <v>248</v>
      </c>
      <c r="B252" t="str">
        <f>IF(Namelist!A249="","",UPPER(Namelist!A249))</f>
        <v>RIZAVUR RAHMAN FASLUR RAHMAN</v>
      </c>
      <c r="C252" t="str">
        <f>IF(Namelist!B249="","",UPPER(Namelist!B249))</f>
        <v>NUSSTU\E0415412</v>
      </c>
      <c r="D252" s="6">
        <f t="shared" si="105"/>
        <v>2</v>
      </c>
      <c r="E252">
        <f t="shared" si="106"/>
        <v>0</v>
      </c>
      <c r="F252" s="11">
        <f t="shared" si="107"/>
        <v>2</v>
      </c>
      <c r="G252">
        <f t="shared" si="108"/>
        <v>0</v>
      </c>
      <c r="H252" s="11">
        <f t="shared" si="109"/>
        <v>2</v>
      </c>
      <c r="I252">
        <f t="shared" si="110"/>
        <v>0</v>
      </c>
      <c r="J252" s="10">
        <f t="shared" si="111"/>
        <v>2</v>
      </c>
      <c r="K252" s="6">
        <f>IF($C252="","",IFERROR(VLOOKUP($C252,Aug!$B:$Z,16,FALSE),0))</f>
        <v>2</v>
      </c>
      <c r="L252">
        <f>IF($C252="","",IFERROR(VLOOKUP($C252,Aug!$B:$Z,17,FALSE),0))</f>
        <v>0</v>
      </c>
      <c r="M252" s="11">
        <f t="shared" si="112"/>
        <v>2</v>
      </c>
      <c r="N252">
        <f>IF($C252="","",IFERROR(VLOOKUP($C252,Aug!$B:$Z,19,FALSE),0))</f>
        <v>0</v>
      </c>
      <c r="O252" s="11">
        <f t="shared" si="113"/>
        <v>2</v>
      </c>
      <c r="P252">
        <f>IF($C252="","",IFERROR(VLOOKUP($C252,Aug!$B:$Z,20,FALSE),0))</f>
        <v>0</v>
      </c>
      <c r="Q252" s="10">
        <f t="shared" si="114"/>
        <v>2</v>
      </c>
      <c r="R252" s="6">
        <f>IF($C252="","",IFERROR(VLOOKUP($C252,Sep!$B:$Z,16,FALSE),0))</f>
        <v>0</v>
      </c>
      <c r="S252">
        <f>IF($C252="","",IFERROR(VLOOKUP($C252,Sep!$B:$Z,17,FALSE),0))</f>
        <v>0</v>
      </c>
      <c r="T252" s="11">
        <f t="shared" si="115"/>
        <v>0</v>
      </c>
      <c r="U252">
        <f>IF($C252="","",IFERROR(VLOOKUP($C252,Sep!$B:$Z,19,FALSE),0))</f>
        <v>0</v>
      </c>
      <c r="V252" s="11">
        <f t="shared" si="116"/>
        <v>0</v>
      </c>
      <c r="W252">
        <f>IF($C252="","",IFERROR(VLOOKUP($C252,Sep!$B:$Z,20,FALSE),0))</f>
        <v>0</v>
      </c>
      <c r="X252" s="10">
        <f t="shared" si="117"/>
        <v>0</v>
      </c>
      <c r="Y252" s="6">
        <f>IF($C252="","",IFERROR(VLOOKUP($C252,'Oct &amp; Nov'!$B:$Z,16,FALSE),0))</f>
        <v>0</v>
      </c>
      <c r="Z252">
        <f>IF($C252="","",IFERROR(VLOOKUP($C252,'Oct &amp; Nov'!$B:$Z,17,FALSE),0))</f>
        <v>0</v>
      </c>
      <c r="AA252" s="11">
        <f t="shared" si="118"/>
        <v>0</v>
      </c>
      <c r="AB252">
        <f>IF($C252="","",IFERROR(VLOOKUP($C252,'Oct &amp; Nov'!$B:$Z,19,FALSE),0))</f>
        <v>0</v>
      </c>
      <c r="AC252" s="11">
        <f t="shared" si="119"/>
        <v>0</v>
      </c>
      <c r="AD252">
        <f>IF($C252="","",IFERROR(VLOOKUP($C252,'Oct &amp; Nov'!$B:$Z,20,FALSE),0))</f>
        <v>0</v>
      </c>
      <c r="AE252" s="10">
        <f t="shared" si="120"/>
        <v>0</v>
      </c>
      <c r="AJ252" s="11"/>
      <c r="AM252" s="6">
        <f>IF($C252="","",IFERROR(VLOOKUP($C252,Dec!$B:$Z,16,FALSE),0))</f>
        <v>0</v>
      </c>
      <c r="AN252">
        <f>IF($C252="","",IFERROR(VLOOKUP($C252,Dec!$B:$Z,17,FALSE),0))</f>
        <v>0</v>
      </c>
      <c r="AO252" s="11">
        <f t="shared" si="121"/>
        <v>0</v>
      </c>
      <c r="AP252">
        <f>IF($C252="","",IFERROR(VLOOKUP($C252,Dec!$B:$Z,19,FALSE),0))</f>
        <v>0</v>
      </c>
      <c r="AQ252" s="11">
        <f t="shared" si="122"/>
        <v>0</v>
      </c>
      <c r="AR252">
        <f>IF($C252="","",IFERROR(VLOOKUP($C252,Dec!$B:$Z,20,FALSE),0))</f>
        <v>0</v>
      </c>
      <c r="AS252" s="10">
        <f t="shared" si="123"/>
        <v>0</v>
      </c>
      <c r="AT252" s="6">
        <f>IF($C252="","",IFERROR(VLOOKUP($C252,Jan!$B:$Z,16,FALSE),0))</f>
        <v>0</v>
      </c>
      <c r="AU252">
        <f>IF($C252="","",IFERROR(VLOOKUP($C252,Jan!$B:$Z,17,FALSE),0))</f>
        <v>0</v>
      </c>
      <c r="AV252" s="11">
        <f t="shared" si="124"/>
        <v>0</v>
      </c>
      <c r="AW252">
        <f>IF($C252="","",IFERROR(VLOOKUP($C252,Jan!$B:$Z,19,FALSE),0))</f>
        <v>0</v>
      </c>
      <c r="AX252" s="11">
        <f t="shared" si="125"/>
        <v>0</v>
      </c>
      <c r="AY252">
        <f>IF($C252="","",IFERROR(VLOOKUP($C252,Jan!$B:$Z,20,FALSE),0))</f>
        <v>0</v>
      </c>
      <c r="AZ252" s="10">
        <f t="shared" si="126"/>
        <v>0</v>
      </c>
      <c r="BA252" s="6">
        <f>IF($C252="","",IFERROR(VLOOKUP($C252,Feb!$B:$Z,16,FALSE),0))</f>
        <v>0</v>
      </c>
      <c r="BB252">
        <f>IF($C252="","",IFERROR(VLOOKUP($C252,Feb!$B:$Z,17,FALSE),0))</f>
        <v>0</v>
      </c>
      <c r="BC252" s="11">
        <f t="shared" si="127"/>
        <v>0</v>
      </c>
      <c r="BD252">
        <f>IF($C252="","",IFERROR(VLOOKUP($C252,Feb!$B:$Z,19,FALSE),0))</f>
        <v>0</v>
      </c>
      <c r="BE252" s="11">
        <f t="shared" si="128"/>
        <v>0</v>
      </c>
      <c r="BF252">
        <f>IF($C252="","",IFERROR(VLOOKUP($C252,Feb!$B:$Z,20,FALSE),0))</f>
        <v>0</v>
      </c>
      <c r="BG252" s="10">
        <f t="shared" si="129"/>
        <v>0</v>
      </c>
      <c r="BH252" s="6">
        <f>IF($C252="","",IFERROR(VLOOKUP($C252,Mar!$B:$Z,16,FALSE),0))</f>
        <v>0</v>
      </c>
      <c r="BI252">
        <f>IF($C252="","",IFERROR(VLOOKUP($C252,Mar!$B:$Z,17,FALSE),0))</f>
        <v>0</v>
      </c>
      <c r="BJ252" s="11">
        <f t="shared" si="130"/>
        <v>0</v>
      </c>
      <c r="BK252">
        <f>IF($C252="","",IFERROR(VLOOKUP($C252,Mar!$B:$Z,19,FALSE),0))</f>
        <v>0</v>
      </c>
      <c r="BL252" s="11">
        <f t="shared" si="131"/>
        <v>0</v>
      </c>
      <c r="BM252">
        <f>IF($C252="","",IFERROR(VLOOKUP($C252,Mar!$B:$Z,20,FALSE),0))</f>
        <v>0</v>
      </c>
      <c r="BN252" s="10">
        <f t="shared" si="132"/>
        <v>0</v>
      </c>
      <c r="BO252" s="6">
        <f>IF($C252="","",IFERROR(VLOOKUP($C252,'Apr &amp; May'!$B:$Z,16,FALSE),0))</f>
        <v>0</v>
      </c>
      <c r="BP252">
        <f>IF($C252="","",IFERROR(VLOOKUP($C252,'Apr &amp; May'!$B:$Z,17,FALSE),0))</f>
        <v>0</v>
      </c>
      <c r="BQ252" s="11">
        <f t="shared" si="133"/>
        <v>0</v>
      </c>
      <c r="BR252">
        <f>IF($C252="","",IFERROR(VLOOKUP($C252,'Apr &amp; May'!$B:$Z,19,FALSE),0))</f>
        <v>0</v>
      </c>
      <c r="BS252" s="11">
        <f t="shared" si="134"/>
        <v>0</v>
      </c>
      <c r="BT252">
        <f>IF($C252="","",IFERROR(VLOOKUP($C252,'Apr &amp; May'!$B:$Z,20,FALSE),0))</f>
        <v>0</v>
      </c>
      <c r="BU252" s="10">
        <f t="shared" si="135"/>
        <v>0</v>
      </c>
      <c r="BV252" s="6">
        <f>IF($C252="","",IFERROR(VLOOKUP($C252,Jun!$B:$Z,16,FALSE),0))</f>
        <v>0</v>
      </c>
      <c r="BW252">
        <f>IF($C252="","",IFERROR(VLOOKUP($C252,Jun!$B:$Z,17,FALSE),0))</f>
        <v>0</v>
      </c>
      <c r="BX252" s="11">
        <f t="shared" si="136"/>
        <v>0</v>
      </c>
      <c r="BY252">
        <f>IF($C252="","",IFERROR(VLOOKUP($C252,Jun!$B:$Z,19,FALSE),0))</f>
        <v>0</v>
      </c>
      <c r="BZ252" s="11">
        <f t="shared" si="137"/>
        <v>0</v>
      </c>
      <c r="CA252">
        <f>IF($C252="","",IFERROR(VLOOKUP($C252,Jun!$B:$Z,20,FALSE),0))</f>
        <v>0</v>
      </c>
      <c r="CB252" s="10">
        <f t="shared" si="138"/>
        <v>0</v>
      </c>
    </row>
    <row r="253" spans="1:80" x14ac:dyDescent="0.3">
      <c r="A253">
        <v>249</v>
      </c>
      <c r="B253" t="str">
        <f>IF(Namelist!A250="","",UPPER(Namelist!A250))</f>
        <v>RUBAN S K</v>
      </c>
      <c r="C253" t="str">
        <f>IF(Namelist!B250="","",UPPER(Namelist!B250))</f>
        <v>NUSSTU\E0952375</v>
      </c>
      <c r="D253" s="6">
        <f t="shared" si="105"/>
        <v>4</v>
      </c>
      <c r="E253">
        <f t="shared" si="106"/>
        <v>2</v>
      </c>
      <c r="F253" s="11">
        <f t="shared" si="107"/>
        <v>6</v>
      </c>
      <c r="G253">
        <f t="shared" si="108"/>
        <v>0</v>
      </c>
      <c r="H253" s="11">
        <f t="shared" si="109"/>
        <v>6</v>
      </c>
      <c r="I253">
        <f t="shared" si="110"/>
        <v>0</v>
      </c>
      <c r="J253" s="10">
        <f t="shared" si="111"/>
        <v>6</v>
      </c>
      <c r="K253" s="6">
        <f>IF($C253="","",IFERROR(VLOOKUP($C253,Aug!$B:$Z,16,FALSE),0))</f>
        <v>0</v>
      </c>
      <c r="L253">
        <f>IF($C253="","",IFERROR(VLOOKUP($C253,Aug!$B:$Z,17,FALSE),0))</f>
        <v>0</v>
      </c>
      <c r="M253" s="11">
        <f t="shared" si="112"/>
        <v>0</v>
      </c>
      <c r="N253">
        <f>IF($C253="","",IFERROR(VLOOKUP($C253,Aug!$B:$Z,19,FALSE),0))</f>
        <v>0</v>
      </c>
      <c r="O253" s="11">
        <f t="shared" si="113"/>
        <v>0</v>
      </c>
      <c r="P253">
        <f>IF($C253="","",IFERROR(VLOOKUP($C253,Aug!$B:$Z,20,FALSE),0))</f>
        <v>0</v>
      </c>
      <c r="Q253" s="10">
        <f t="shared" si="114"/>
        <v>0</v>
      </c>
      <c r="R253" s="6">
        <f>IF($C253="","",IFERROR(VLOOKUP($C253,Sep!$B:$Z,16,FALSE),0))</f>
        <v>0</v>
      </c>
      <c r="S253">
        <f>IF($C253="","",IFERROR(VLOOKUP($C253,Sep!$B:$Z,17,FALSE),0))</f>
        <v>0</v>
      </c>
      <c r="T253" s="11">
        <f t="shared" si="115"/>
        <v>0</v>
      </c>
      <c r="U253">
        <f>IF($C253="","",IFERROR(VLOOKUP($C253,Sep!$B:$Z,19,FALSE),0))</f>
        <v>0</v>
      </c>
      <c r="V253" s="11">
        <f t="shared" si="116"/>
        <v>0</v>
      </c>
      <c r="W253">
        <f>IF($C253="","",IFERROR(VLOOKUP($C253,Sep!$B:$Z,20,FALSE),0))</f>
        <v>0</v>
      </c>
      <c r="X253" s="10">
        <f t="shared" si="117"/>
        <v>0</v>
      </c>
      <c r="Y253" s="6">
        <f>IF($C253="","",IFERROR(VLOOKUP($C253,'Oct &amp; Nov'!$B:$Z,16,FALSE),0))</f>
        <v>0</v>
      </c>
      <c r="Z253">
        <f>IF($C253="","",IFERROR(VLOOKUP($C253,'Oct &amp; Nov'!$B:$Z,17,FALSE),0))</f>
        <v>0</v>
      </c>
      <c r="AA253" s="11">
        <f t="shared" si="118"/>
        <v>0</v>
      </c>
      <c r="AB253">
        <f>IF($C253="","",IFERROR(VLOOKUP($C253,'Oct &amp; Nov'!$B:$Z,19,FALSE),0))</f>
        <v>0</v>
      </c>
      <c r="AC253" s="11">
        <f t="shared" si="119"/>
        <v>0</v>
      </c>
      <c r="AD253">
        <f>IF($C253="","",IFERROR(VLOOKUP($C253,'Oct &amp; Nov'!$B:$Z,20,FALSE),0))</f>
        <v>0</v>
      </c>
      <c r="AE253" s="10">
        <f t="shared" si="120"/>
        <v>0</v>
      </c>
      <c r="AJ253" s="11"/>
      <c r="AM253" s="6">
        <f>IF($C253="","",IFERROR(VLOOKUP($C253,Dec!$B:$Z,16,FALSE),0))</f>
        <v>0</v>
      </c>
      <c r="AN253">
        <f>IF($C253="","",IFERROR(VLOOKUP($C253,Dec!$B:$Z,17,FALSE),0))</f>
        <v>0</v>
      </c>
      <c r="AO253" s="11">
        <f t="shared" si="121"/>
        <v>0</v>
      </c>
      <c r="AP253">
        <f>IF($C253="","",IFERROR(VLOOKUP($C253,Dec!$B:$Z,19,FALSE),0))</f>
        <v>0</v>
      </c>
      <c r="AQ253" s="11">
        <f t="shared" si="122"/>
        <v>0</v>
      </c>
      <c r="AR253">
        <f>IF($C253="","",IFERROR(VLOOKUP($C253,Dec!$B:$Z,20,FALSE),0))</f>
        <v>0</v>
      </c>
      <c r="AS253" s="10">
        <f t="shared" si="123"/>
        <v>0</v>
      </c>
      <c r="AT253" s="6">
        <f>IF($C253="","",IFERROR(VLOOKUP($C253,Jan!$B:$Z,16,FALSE),0))</f>
        <v>0</v>
      </c>
      <c r="AU253">
        <f>IF($C253="","",IFERROR(VLOOKUP($C253,Jan!$B:$Z,17,FALSE),0))</f>
        <v>0</v>
      </c>
      <c r="AV253" s="11">
        <f t="shared" si="124"/>
        <v>0</v>
      </c>
      <c r="AW253">
        <f>IF($C253="","",IFERROR(VLOOKUP($C253,Jan!$B:$Z,19,FALSE),0))</f>
        <v>0</v>
      </c>
      <c r="AX253" s="11">
        <f t="shared" si="125"/>
        <v>0</v>
      </c>
      <c r="AY253">
        <f>IF($C253="","",IFERROR(VLOOKUP($C253,Jan!$B:$Z,20,FALSE),0))</f>
        <v>0</v>
      </c>
      <c r="AZ253" s="10">
        <f t="shared" si="126"/>
        <v>0</v>
      </c>
      <c r="BA253" s="6">
        <f>IF($C253="","",IFERROR(VLOOKUP($C253,Feb!$B:$Z,16,FALSE),0))</f>
        <v>2</v>
      </c>
      <c r="BB253">
        <f>IF($C253="","",IFERROR(VLOOKUP($C253,Feb!$B:$Z,17,FALSE),0))</f>
        <v>0</v>
      </c>
      <c r="BC253" s="11">
        <f t="shared" si="127"/>
        <v>2</v>
      </c>
      <c r="BD253">
        <f>IF($C253="","",IFERROR(VLOOKUP($C253,Feb!$B:$Z,19,FALSE),0))</f>
        <v>0</v>
      </c>
      <c r="BE253" s="11">
        <f t="shared" si="128"/>
        <v>2</v>
      </c>
      <c r="BF253">
        <f>IF($C253="","",IFERROR(VLOOKUP($C253,Feb!$B:$Z,20,FALSE),0))</f>
        <v>0</v>
      </c>
      <c r="BG253" s="10">
        <f t="shared" si="129"/>
        <v>2</v>
      </c>
      <c r="BH253" s="6">
        <f>IF($C253="","",IFERROR(VLOOKUP($C253,Mar!$B:$Z,16,FALSE),0))</f>
        <v>2</v>
      </c>
      <c r="BI253">
        <f>IF($C253="","",IFERROR(VLOOKUP($C253,Mar!$B:$Z,17,FALSE),0))</f>
        <v>2</v>
      </c>
      <c r="BJ253" s="11">
        <f t="shared" si="130"/>
        <v>4</v>
      </c>
      <c r="BK253">
        <f>IF($C253="","",IFERROR(VLOOKUP($C253,Mar!$B:$Z,19,FALSE),0))</f>
        <v>0</v>
      </c>
      <c r="BL253" s="11">
        <f t="shared" si="131"/>
        <v>4</v>
      </c>
      <c r="BM253">
        <f>IF($C253="","",IFERROR(VLOOKUP($C253,Mar!$B:$Z,20,FALSE),0))</f>
        <v>0</v>
      </c>
      <c r="BN253" s="10">
        <f t="shared" si="132"/>
        <v>4</v>
      </c>
      <c r="BO253" s="6">
        <f>IF($C253="","",IFERROR(VLOOKUP($C253,'Apr &amp; May'!$B:$Z,16,FALSE),0))</f>
        <v>0</v>
      </c>
      <c r="BP253">
        <f>IF($C253="","",IFERROR(VLOOKUP($C253,'Apr &amp; May'!$B:$Z,17,FALSE),0))</f>
        <v>0</v>
      </c>
      <c r="BQ253" s="11">
        <f t="shared" si="133"/>
        <v>0</v>
      </c>
      <c r="BR253">
        <f>IF($C253="","",IFERROR(VLOOKUP($C253,'Apr &amp; May'!$B:$Z,19,FALSE),0))</f>
        <v>0</v>
      </c>
      <c r="BS253" s="11">
        <f t="shared" si="134"/>
        <v>0</v>
      </c>
      <c r="BT253">
        <f>IF($C253="","",IFERROR(VLOOKUP($C253,'Apr &amp; May'!$B:$Z,20,FALSE),0))</f>
        <v>0</v>
      </c>
      <c r="BU253" s="10">
        <f t="shared" si="135"/>
        <v>0</v>
      </c>
      <c r="BV253" s="6">
        <f>IF($C253="","",IFERROR(VLOOKUP($C253,Jun!$B:$Z,16,FALSE),0))</f>
        <v>0</v>
      </c>
      <c r="BW253">
        <f>IF($C253="","",IFERROR(VLOOKUP($C253,Jun!$B:$Z,17,FALSE),0))</f>
        <v>0</v>
      </c>
      <c r="BX253" s="11">
        <f t="shared" si="136"/>
        <v>0</v>
      </c>
      <c r="BY253">
        <f>IF($C253="","",IFERROR(VLOOKUP($C253,Jun!$B:$Z,19,FALSE),0))</f>
        <v>0</v>
      </c>
      <c r="BZ253" s="11">
        <f t="shared" si="137"/>
        <v>0</v>
      </c>
      <c r="CA253">
        <f>IF($C253="","",IFERROR(VLOOKUP($C253,Jun!$B:$Z,20,FALSE),0))</f>
        <v>0</v>
      </c>
      <c r="CB253" s="10">
        <f t="shared" si="138"/>
        <v>0</v>
      </c>
    </row>
    <row r="254" spans="1:80" x14ac:dyDescent="0.3">
      <c r="A254">
        <v>250</v>
      </c>
      <c r="B254" t="str">
        <f>IF(Namelist!A251="","",UPPER(Namelist!A251))</f>
        <v>RUI EN LEE</v>
      </c>
      <c r="C254" t="str">
        <f>IF(Namelist!B251="","",UPPER(Namelist!B251))</f>
        <v>NUSSTU\E0774670</v>
      </c>
      <c r="D254" s="6">
        <f t="shared" si="105"/>
        <v>3</v>
      </c>
      <c r="E254">
        <f t="shared" si="106"/>
        <v>0</v>
      </c>
      <c r="F254" s="11">
        <f t="shared" si="107"/>
        <v>3</v>
      </c>
      <c r="G254">
        <f t="shared" si="108"/>
        <v>1</v>
      </c>
      <c r="H254" s="11">
        <f t="shared" si="109"/>
        <v>4</v>
      </c>
      <c r="I254">
        <f t="shared" si="110"/>
        <v>5</v>
      </c>
      <c r="J254" s="10">
        <f t="shared" si="111"/>
        <v>9</v>
      </c>
      <c r="K254" s="6">
        <f>IF($C254="","",IFERROR(VLOOKUP($C254,Aug!$B:$Z,16,FALSE),0))</f>
        <v>0</v>
      </c>
      <c r="L254">
        <f>IF($C254="","",IFERROR(VLOOKUP($C254,Aug!$B:$Z,17,FALSE),0))</f>
        <v>0</v>
      </c>
      <c r="M254" s="11">
        <f t="shared" si="112"/>
        <v>0</v>
      </c>
      <c r="N254">
        <f>IF($C254="","",IFERROR(VLOOKUP($C254,Aug!$B:$Z,19,FALSE),0))</f>
        <v>0</v>
      </c>
      <c r="O254" s="11">
        <f t="shared" si="113"/>
        <v>0</v>
      </c>
      <c r="P254">
        <f>IF($C254="","",IFERROR(VLOOKUP($C254,Aug!$B:$Z,20,FALSE),0))</f>
        <v>0</v>
      </c>
      <c r="Q254" s="10">
        <f t="shared" si="114"/>
        <v>0</v>
      </c>
      <c r="R254" s="6">
        <f>IF($C254="","",IFERROR(VLOOKUP($C254,Sep!$B:$Z,16,FALSE),0))</f>
        <v>0</v>
      </c>
      <c r="S254">
        <f>IF($C254="","",IFERROR(VLOOKUP($C254,Sep!$B:$Z,17,FALSE),0))</f>
        <v>0</v>
      </c>
      <c r="T254" s="11">
        <f t="shared" si="115"/>
        <v>0</v>
      </c>
      <c r="U254">
        <f>IF($C254="","",IFERROR(VLOOKUP($C254,Sep!$B:$Z,19,FALSE),0))</f>
        <v>1</v>
      </c>
      <c r="V254" s="11">
        <f t="shared" si="116"/>
        <v>1</v>
      </c>
      <c r="W254">
        <f>IF($C254="","",IFERROR(VLOOKUP($C254,Sep!$B:$Z,20,FALSE),0))</f>
        <v>1</v>
      </c>
      <c r="X254" s="10">
        <f t="shared" si="117"/>
        <v>2</v>
      </c>
      <c r="Y254" s="6">
        <f>IF($C254="","",IFERROR(VLOOKUP($C254,'Oct &amp; Nov'!$B:$Z,16,FALSE),0))</f>
        <v>0</v>
      </c>
      <c r="Z254">
        <f>IF($C254="","",IFERROR(VLOOKUP($C254,'Oct &amp; Nov'!$B:$Z,17,FALSE),0))</f>
        <v>0</v>
      </c>
      <c r="AA254" s="11">
        <f t="shared" si="118"/>
        <v>0</v>
      </c>
      <c r="AB254">
        <f>IF($C254="","",IFERROR(VLOOKUP($C254,'Oct &amp; Nov'!$B:$Z,19,FALSE),0))</f>
        <v>0</v>
      </c>
      <c r="AC254" s="11">
        <f t="shared" si="119"/>
        <v>0</v>
      </c>
      <c r="AD254">
        <f>IF($C254="","",IFERROR(VLOOKUP($C254,'Oct &amp; Nov'!$B:$Z,20,FALSE),0))</f>
        <v>0</v>
      </c>
      <c r="AE254" s="10">
        <f t="shared" si="120"/>
        <v>0</v>
      </c>
      <c r="AJ254" s="11"/>
      <c r="AM254" s="6">
        <f>IF($C254="","",IFERROR(VLOOKUP($C254,Dec!$B:$Z,16,FALSE),0))</f>
        <v>0</v>
      </c>
      <c r="AN254">
        <f>IF($C254="","",IFERROR(VLOOKUP($C254,Dec!$B:$Z,17,FALSE),0))</f>
        <v>0</v>
      </c>
      <c r="AO254" s="11">
        <f t="shared" si="121"/>
        <v>0</v>
      </c>
      <c r="AP254">
        <f>IF($C254="","",IFERROR(VLOOKUP($C254,Dec!$B:$Z,19,FALSE),0))</f>
        <v>0</v>
      </c>
      <c r="AQ254" s="11">
        <f t="shared" si="122"/>
        <v>0</v>
      </c>
      <c r="AR254">
        <f>IF($C254="","",IFERROR(VLOOKUP($C254,Dec!$B:$Z,20,FALSE),0))</f>
        <v>0</v>
      </c>
      <c r="AS254" s="10">
        <f t="shared" si="123"/>
        <v>0</v>
      </c>
      <c r="AT254" s="6">
        <f>IF($C254="","",IFERROR(VLOOKUP($C254,Jan!$B:$Z,16,FALSE),0))</f>
        <v>2</v>
      </c>
      <c r="AU254">
        <f>IF($C254="","",IFERROR(VLOOKUP($C254,Jan!$B:$Z,17,FALSE),0))</f>
        <v>0</v>
      </c>
      <c r="AV254" s="11">
        <f t="shared" si="124"/>
        <v>2</v>
      </c>
      <c r="AW254">
        <f>IF($C254="","",IFERROR(VLOOKUP($C254,Jan!$B:$Z,19,FALSE),0))</f>
        <v>0</v>
      </c>
      <c r="AX254" s="11">
        <f t="shared" si="125"/>
        <v>2</v>
      </c>
      <c r="AY254">
        <f>IF($C254="","",IFERROR(VLOOKUP($C254,Jan!$B:$Z,20,FALSE),0))</f>
        <v>1</v>
      </c>
      <c r="AZ254" s="10">
        <f t="shared" si="126"/>
        <v>3</v>
      </c>
      <c r="BA254" s="6">
        <f>IF($C254="","",IFERROR(VLOOKUP($C254,Feb!$B:$Z,16,FALSE),0))</f>
        <v>0</v>
      </c>
      <c r="BB254">
        <f>IF($C254="","",IFERROR(VLOOKUP($C254,Feb!$B:$Z,17,FALSE),0))</f>
        <v>0</v>
      </c>
      <c r="BC254" s="11">
        <f t="shared" si="127"/>
        <v>0</v>
      </c>
      <c r="BD254">
        <f>IF($C254="","",IFERROR(VLOOKUP($C254,Feb!$B:$Z,19,FALSE),0))</f>
        <v>0</v>
      </c>
      <c r="BE254" s="11">
        <f t="shared" si="128"/>
        <v>0</v>
      </c>
      <c r="BF254">
        <f>IF($C254="","",IFERROR(VLOOKUP($C254,Feb!$B:$Z,20,FALSE),0))</f>
        <v>1</v>
      </c>
      <c r="BG254" s="10">
        <f t="shared" si="129"/>
        <v>1</v>
      </c>
      <c r="BH254" s="6">
        <f>IF($C254="","",IFERROR(VLOOKUP($C254,Mar!$B:$Z,16,FALSE),0))</f>
        <v>1</v>
      </c>
      <c r="BI254">
        <f>IF($C254="","",IFERROR(VLOOKUP($C254,Mar!$B:$Z,17,FALSE),0))</f>
        <v>0</v>
      </c>
      <c r="BJ254" s="11">
        <f t="shared" si="130"/>
        <v>1</v>
      </c>
      <c r="BK254">
        <f>IF($C254="","",IFERROR(VLOOKUP($C254,Mar!$B:$Z,19,FALSE),0))</f>
        <v>0</v>
      </c>
      <c r="BL254" s="11">
        <f t="shared" si="131"/>
        <v>1</v>
      </c>
      <c r="BM254">
        <f>IF($C254="","",IFERROR(VLOOKUP($C254,Mar!$B:$Z,20,FALSE),0))</f>
        <v>2</v>
      </c>
      <c r="BN254" s="10">
        <f t="shared" si="132"/>
        <v>3</v>
      </c>
      <c r="BO254" s="6">
        <f>IF($C254="","",IFERROR(VLOOKUP($C254,'Apr &amp; May'!$B:$Z,16,FALSE),0))</f>
        <v>0</v>
      </c>
      <c r="BP254">
        <f>IF($C254="","",IFERROR(VLOOKUP($C254,'Apr &amp; May'!$B:$Z,17,FALSE),0))</f>
        <v>0</v>
      </c>
      <c r="BQ254" s="11">
        <f t="shared" si="133"/>
        <v>0</v>
      </c>
      <c r="BR254">
        <f>IF($C254="","",IFERROR(VLOOKUP($C254,'Apr &amp; May'!$B:$Z,19,FALSE),0))</f>
        <v>0</v>
      </c>
      <c r="BS254" s="11">
        <f t="shared" si="134"/>
        <v>0</v>
      </c>
      <c r="BT254">
        <f>IF($C254="","",IFERROR(VLOOKUP($C254,'Apr &amp; May'!$B:$Z,20,FALSE),0))</f>
        <v>0</v>
      </c>
      <c r="BU254" s="10">
        <f t="shared" si="135"/>
        <v>0</v>
      </c>
      <c r="BV254" s="6">
        <f>IF($C254="","",IFERROR(VLOOKUP($C254,Jun!$B:$Z,16,FALSE),0))</f>
        <v>0</v>
      </c>
      <c r="BW254">
        <f>IF($C254="","",IFERROR(VLOOKUP($C254,Jun!$B:$Z,17,FALSE),0))</f>
        <v>0</v>
      </c>
      <c r="BX254" s="11">
        <f t="shared" si="136"/>
        <v>0</v>
      </c>
      <c r="BY254">
        <f>IF($C254="","",IFERROR(VLOOKUP($C254,Jun!$B:$Z,19,FALSE),0))</f>
        <v>0</v>
      </c>
      <c r="BZ254" s="11">
        <f t="shared" si="137"/>
        <v>0</v>
      </c>
      <c r="CA254">
        <f>IF($C254="","",IFERROR(VLOOKUP($C254,Jun!$B:$Z,20,FALSE),0))</f>
        <v>0</v>
      </c>
      <c r="CB254" s="10">
        <f t="shared" si="138"/>
        <v>0</v>
      </c>
    </row>
    <row r="255" spans="1:80" x14ac:dyDescent="0.3">
      <c r="A255">
        <v>251</v>
      </c>
      <c r="B255" t="str">
        <f>IF(Namelist!A252="","",UPPER(Namelist!A252))</f>
        <v>RUI HAN LAU</v>
      </c>
      <c r="C255" t="str">
        <f>IF(Namelist!B252="","",UPPER(Namelist!B252))</f>
        <v>NUSSTU\E0725640</v>
      </c>
      <c r="D255" s="6">
        <f t="shared" si="105"/>
        <v>3</v>
      </c>
      <c r="E255">
        <f t="shared" si="106"/>
        <v>0</v>
      </c>
      <c r="F255" s="11">
        <f t="shared" si="107"/>
        <v>3</v>
      </c>
      <c r="G255">
        <f t="shared" si="108"/>
        <v>0</v>
      </c>
      <c r="H255" s="11">
        <f t="shared" si="109"/>
        <v>3</v>
      </c>
      <c r="I255">
        <f t="shared" si="110"/>
        <v>4</v>
      </c>
      <c r="J255" s="10">
        <f t="shared" si="111"/>
        <v>7</v>
      </c>
      <c r="K255" s="6">
        <f>IF($C255="","",IFERROR(VLOOKUP($C255,Aug!$B:$Z,16,FALSE),0))</f>
        <v>0</v>
      </c>
      <c r="L255">
        <f>IF($C255="","",IFERROR(VLOOKUP($C255,Aug!$B:$Z,17,FALSE),0))</f>
        <v>0</v>
      </c>
      <c r="M255" s="11">
        <f t="shared" si="112"/>
        <v>0</v>
      </c>
      <c r="N255">
        <f>IF($C255="","",IFERROR(VLOOKUP($C255,Aug!$B:$Z,19,FALSE),0))</f>
        <v>0</v>
      </c>
      <c r="O255" s="11">
        <f t="shared" si="113"/>
        <v>0</v>
      </c>
      <c r="P255">
        <f>IF($C255="","",IFERROR(VLOOKUP($C255,Aug!$B:$Z,20,FALSE),0))</f>
        <v>0</v>
      </c>
      <c r="Q255" s="10">
        <f t="shared" si="114"/>
        <v>0</v>
      </c>
      <c r="R255" s="6">
        <f>IF($C255="","",IFERROR(VLOOKUP($C255,Sep!$B:$Z,16,FALSE),0))</f>
        <v>0</v>
      </c>
      <c r="S255">
        <f>IF($C255="","",IFERROR(VLOOKUP($C255,Sep!$B:$Z,17,FALSE),0))</f>
        <v>0</v>
      </c>
      <c r="T255" s="11">
        <f t="shared" si="115"/>
        <v>0</v>
      </c>
      <c r="U255">
        <f>IF($C255="","",IFERROR(VLOOKUP($C255,Sep!$B:$Z,19,FALSE),0))</f>
        <v>0</v>
      </c>
      <c r="V255" s="11">
        <f t="shared" si="116"/>
        <v>0</v>
      </c>
      <c r="W255">
        <f>IF($C255="","",IFERROR(VLOOKUP($C255,Sep!$B:$Z,20,FALSE),0))</f>
        <v>0</v>
      </c>
      <c r="X255" s="10">
        <f t="shared" si="117"/>
        <v>0</v>
      </c>
      <c r="Y255" s="6">
        <f>IF($C255="","",IFERROR(VLOOKUP($C255,'Oct &amp; Nov'!$B:$Z,16,FALSE),0))</f>
        <v>0</v>
      </c>
      <c r="Z255">
        <f>IF($C255="","",IFERROR(VLOOKUP($C255,'Oct &amp; Nov'!$B:$Z,17,FALSE),0))</f>
        <v>0</v>
      </c>
      <c r="AA255" s="11">
        <f t="shared" si="118"/>
        <v>0</v>
      </c>
      <c r="AB255">
        <f>IF($C255="","",IFERROR(VLOOKUP($C255,'Oct &amp; Nov'!$B:$Z,19,FALSE),0))</f>
        <v>0</v>
      </c>
      <c r="AC255" s="11">
        <f t="shared" si="119"/>
        <v>0</v>
      </c>
      <c r="AD255">
        <f>IF($C255="","",IFERROR(VLOOKUP($C255,'Oct &amp; Nov'!$B:$Z,20,FALSE),0))</f>
        <v>0</v>
      </c>
      <c r="AE255" s="10">
        <f t="shared" si="120"/>
        <v>0</v>
      </c>
      <c r="AJ255" s="11"/>
      <c r="AM255" s="6">
        <f>IF($C255="","",IFERROR(VLOOKUP($C255,Dec!$B:$Z,16,FALSE),0))</f>
        <v>0</v>
      </c>
      <c r="AN255">
        <f>IF($C255="","",IFERROR(VLOOKUP($C255,Dec!$B:$Z,17,FALSE),0))</f>
        <v>0</v>
      </c>
      <c r="AO255" s="11">
        <f t="shared" si="121"/>
        <v>0</v>
      </c>
      <c r="AP255">
        <f>IF($C255="","",IFERROR(VLOOKUP($C255,Dec!$B:$Z,19,FALSE),0))</f>
        <v>0</v>
      </c>
      <c r="AQ255" s="11">
        <f t="shared" si="122"/>
        <v>0</v>
      </c>
      <c r="AR255">
        <f>IF($C255="","",IFERROR(VLOOKUP($C255,Dec!$B:$Z,20,FALSE),0))</f>
        <v>2</v>
      </c>
      <c r="AS255" s="10">
        <f t="shared" si="123"/>
        <v>2</v>
      </c>
      <c r="AT255" s="6">
        <f>IF($C255="","",IFERROR(VLOOKUP($C255,Jan!$B:$Z,16,FALSE),0))</f>
        <v>3</v>
      </c>
      <c r="AU255">
        <f>IF($C255="","",IFERROR(VLOOKUP($C255,Jan!$B:$Z,17,FALSE),0))</f>
        <v>0</v>
      </c>
      <c r="AV255" s="11">
        <f t="shared" si="124"/>
        <v>3</v>
      </c>
      <c r="AW255">
        <f>IF($C255="","",IFERROR(VLOOKUP($C255,Jan!$B:$Z,19,FALSE),0))</f>
        <v>0</v>
      </c>
      <c r="AX255" s="11">
        <f t="shared" si="125"/>
        <v>3</v>
      </c>
      <c r="AY255">
        <f>IF($C255="","",IFERROR(VLOOKUP($C255,Jan!$B:$Z,20,FALSE),0))</f>
        <v>1</v>
      </c>
      <c r="AZ255" s="10">
        <f t="shared" si="126"/>
        <v>4</v>
      </c>
      <c r="BA255" s="6">
        <f>IF($C255="","",IFERROR(VLOOKUP($C255,Feb!$B:$Z,16,FALSE),0))</f>
        <v>0</v>
      </c>
      <c r="BB255">
        <f>IF($C255="","",IFERROR(VLOOKUP($C255,Feb!$B:$Z,17,FALSE),0))</f>
        <v>0</v>
      </c>
      <c r="BC255" s="11">
        <f t="shared" si="127"/>
        <v>0</v>
      </c>
      <c r="BD255">
        <f>IF($C255="","",IFERROR(VLOOKUP($C255,Feb!$B:$Z,19,FALSE),0))</f>
        <v>0</v>
      </c>
      <c r="BE255" s="11">
        <f t="shared" si="128"/>
        <v>0</v>
      </c>
      <c r="BF255">
        <f>IF($C255="","",IFERROR(VLOOKUP($C255,Feb!$B:$Z,20,FALSE),0))</f>
        <v>1</v>
      </c>
      <c r="BG255" s="10">
        <f t="shared" si="129"/>
        <v>1</v>
      </c>
      <c r="BH255" s="6">
        <f>IF($C255="","",IFERROR(VLOOKUP($C255,Mar!$B:$Z,16,FALSE),0))</f>
        <v>0</v>
      </c>
      <c r="BI255">
        <f>IF($C255="","",IFERROR(VLOOKUP($C255,Mar!$B:$Z,17,FALSE),0))</f>
        <v>0</v>
      </c>
      <c r="BJ255" s="11">
        <f t="shared" si="130"/>
        <v>0</v>
      </c>
      <c r="BK255">
        <f>IF($C255="","",IFERROR(VLOOKUP($C255,Mar!$B:$Z,19,FALSE),0))</f>
        <v>0</v>
      </c>
      <c r="BL255" s="11">
        <f t="shared" si="131"/>
        <v>0</v>
      </c>
      <c r="BM255">
        <f>IF($C255="","",IFERROR(VLOOKUP($C255,Mar!$B:$Z,20,FALSE),0))</f>
        <v>0</v>
      </c>
      <c r="BN255" s="10">
        <f t="shared" si="132"/>
        <v>0</v>
      </c>
      <c r="BO255" s="6">
        <f>IF($C255="","",IFERROR(VLOOKUP($C255,'Apr &amp; May'!$B:$Z,16,FALSE),0))</f>
        <v>0</v>
      </c>
      <c r="BP255">
        <f>IF($C255="","",IFERROR(VLOOKUP($C255,'Apr &amp; May'!$B:$Z,17,FALSE),0))</f>
        <v>0</v>
      </c>
      <c r="BQ255" s="11">
        <f t="shared" si="133"/>
        <v>0</v>
      </c>
      <c r="BR255">
        <f>IF($C255="","",IFERROR(VLOOKUP($C255,'Apr &amp; May'!$B:$Z,19,FALSE),0))</f>
        <v>0</v>
      </c>
      <c r="BS255" s="11">
        <f t="shared" si="134"/>
        <v>0</v>
      </c>
      <c r="BT255">
        <f>IF($C255="","",IFERROR(VLOOKUP($C255,'Apr &amp; May'!$B:$Z,20,FALSE),0))</f>
        <v>0</v>
      </c>
      <c r="BU255" s="10">
        <f t="shared" si="135"/>
        <v>0</v>
      </c>
      <c r="BV255" s="6">
        <f>IF($C255="","",IFERROR(VLOOKUP($C255,Jun!$B:$Z,16,FALSE),0))</f>
        <v>0</v>
      </c>
      <c r="BW255">
        <f>IF($C255="","",IFERROR(VLOOKUP($C255,Jun!$B:$Z,17,FALSE),0))</f>
        <v>0</v>
      </c>
      <c r="BX255" s="11">
        <f t="shared" si="136"/>
        <v>0</v>
      </c>
      <c r="BY255">
        <f>IF($C255="","",IFERROR(VLOOKUP($C255,Jun!$B:$Z,19,FALSE),0))</f>
        <v>0</v>
      </c>
      <c r="BZ255" s="11">
        <f t="shared" si="137"/>
        <v>0</v>
      </c>
      <c r="CA255">
        <f>IF($C255="","",IFERROR(VLOOKUP($C255,Jun!$B:$Z,20,FALSE),0))</f>
        <v>0</v>
      </c>
      <c r="CB255" s="10">
        <f t="shared" si="138"/>
        <v>0</v>
      </c>
    </row>
    <row r="256" spans="1:80" x14ac:dyDescent="0.3">
      <c r="A256">
        <v>252</v>
      </c>
      <c r="B256" t="str">
        <f>IF(Namelist!A253="","",UPPER(Namelist!A253))</f>
        <v>RUOQING,VIVIEN HE</v>
      </c>
      <c r="C256" t="str">
        <f>IF(Namelist!B253="","",UPPER(Namelist!B253))</f>
        <v>NUSSTU\E0772973</v>
      </c>
      <c r="D256" s="6">
        <f t="shared" si="105"/>
        <v>1</v>
      </c>
      <c r="E256">
        <f t="shared" si="106"/>
        <v>0</v>
      </c>
      <c r="F256" s="11">
        <f t="shared" si="107"/>
        <v>1</v>
      </c>
      <c r="G256">
        <f t="shared" si="108"/>
        <v>0</v>
      </c>
      <c r="H256" s="11">
        <f t="shared" si="109"/>
        <v>1</v>
      </c>
      <c r="I256">
        <f t="shared" si="110"/>
        <v>1</v>
      </c>
      <c r="J256" s="10">
        <f t="shared" si="111"/>
        <v>2</v>
      </c>
      <c r="K256" s="6">
        <f>IF($C256="","",IFERROR(VLOOKUP($C256,Aug!$B:$Z,16,FALSE),0))</f>
        <v>0</v>
      </c>
      <c r="L256">
        <f>IF($C256="","",IFERROR(VLOOKUP($C256,Aug!$B:$Z,17,FALSE),0))</f>
        <v>0</v>
      </c>
      <c r="M256" s="11">
        <f t="shared" si="112"/>
        <v>0</v>
      </c>
      <c r="N256">
        <f>IF($C256="","",IFERROR(VLOOKUP($C256,Aug!$B:$Z,19,FALSE),0))</f>
        <v>0</v>
      </c>
      <c r="O256" s="11">
        <f t="shared" si="113"/>
        <v>0</v>
      </c>
      <c r="P256">
        <f>IF($C256="","",IFERROR(VLOOKUP($C256,Aug!$B:$Z,20,FALSE),0))</f>
        <v>0</v>
      </c>
      <c r="Q256" s="10">
        <f t="shared" si="114"/>
        <v>0</v>
      </c>
      <c r="R256" s="6">
        <f>IF($C256="","",IFERROR(VLOOKUP($C256,Sep!$B:$Z,16,FALSE),0))</f>
        <v>0</v>
      </c>
      <c r="S256">
        <f>IF($C256="","",IFERROR(VLOOKUP($C256,Sep!$B:$Z,17,FALSE),0))</f>
        <v>0</v>
      </c>
      <c r="T256" s="11">
        <f t="shared" si="115"/>
        <v>0</v>
      </c>
      <c r="U256">
        <f>IF($C256="","",IFERROR(VLOOKUP($C256,Sep!$B:$Z,19,FALSE),0))</f>
        <v>0</v>
      </c>
      <c r="V256" s="11">
        <f t="shared" si="116"/>
        <v>0</v>
      </c>
      <c r="W256">
        <f>IF($C256="","",IFERROR(VLOOKUP($C256,Sep!$B:$Z,20,FALSE),0))</f>
        <v>0</v>
      </c>
      <c r="X256" s="10">
        <f t="shared" si="117"/>
        <v>0</v>
      </c>
      <c r="Y256" s="6">
        <f>IF($C256="","",IFERROR(VLOOKUP($C256,'Oct &amp; Nov'!$B:$Z,16,FALSE),0))</f>
        <v>0</v>
      </c>
      <c r="Z256">
        <f>IF($C256="","",IFERROR(VLOOKUP($C256,'Oct &amp; Nov'!$B:$Z,17,FALSE),0))</f>
        <v>0</v>
      </c>
      <c r="AA256" s="11">
        <f t="shared" si="118"/>
        <v>0</v>
      </c>
      <c r="AB256">
        <f>IF($C256="","",IFERROR(VLOOKUP($C256,'Oct &amp; Nov'!$B:$Z,19,FALSE),0))</f>
        <v>0</v>
      </c>
      <c r="AC256" s="11">
        <f t="shared" si="119"/>
        <v>0</v>
      </c>
      <c r="AD256">
        <f>IF($C256="","",IFERROR(VLOOKUP($C256,'Oct &amp; Nov'!$B:$Z,20,FALSE),0))</f>
        <v>0</v>
      </c>
      <c r="AE256" s="10">
        <f t="shared" si="120"/>
        <v>0</v>
      </c>
      <c r="AJ256" s="11"/>
      <c r="AM256" s="6">
        <f>IF($C256="","",IFERROR(VLOOKUP($C256,Dec!$B:$Z,16,FALSE),0))</f>
        <v>0</v>
      </c>
      <c r="AN256">
        <f>IF($C256="","",IFERROR(VLOOKUP($C256,Dec!$B:$Z,17,FALSE),0))</f>
        <v>0</v>
      </c>
      <c r="AO256" s="11">
        <f t="shared" si="121"/>
        <v>0</v>
      </c>
      <c r="AP256">
        <f>IF($C256="","",IFERROR(VLOOKUP($C256,Dec!$B:$Z,19,FALSE),0))</f>
        <v>0</v>
      </c>
      <c r="AQ256" s="11">
        <f t="shared" si="122"/>
        <v>0</v>
      </c>
      <c r="AR256">
        <f>IF($C256="","",IFERROR(VLOOKUP($C256,Dec!$B:$Z,20,FALSE),0))</f>
        <v>0</v>
      </c>
      <c r="AS256" s="10">
        <f t="shared" si="123"/>
        <v>0</v>
      </c>
      <c r="AT256" s="6">
        <f>IF($C256="","",IFERROR(VLOOKUP($C256,Jan!$B:$Z,16,FALSE),0))</f>
        <v>0</v>
      </c>
      <c r="AU256">
        <f>IF($C256="","",IFERROR(VLOOKUP($C256,Jan!$B:$Z,17,FALSE),0))</f>
        <v>0</v>
      </c>
      <c r="AV256" s="11">
        <f t="shared" si="124"/>
        <v>0</v>
      </c>
      <c r="AW256">
        <f>IF($C256="","",IFERROR(VLOOKUP($C256,Jan!$B:$Z,19,FALSE),0))</f>
        <v>0</v>
      </c>
      <c r="AX256" s="11">
        <f t="shared" si="125"/>
        <v>0</v>
      </c>
      <c r="AY256">
        <f>IF($C256="","",IFERROR(VLOOKUP($C256,Jan!$B:$Z,20,FALSE),0))</f>
        <v>0</v>
      </c>
      <c r="AZ256" s="10">
        <f t="shared" si="126"/>
        <v>0</v>
      </c>
      <c r="BA256" s="6">
        <f>IF($C256="","",IFERROR(VLOOKUP($C256,Feb!$B:$Z,16,FALSE),0))</f>
        <v>0</v>
      </c>
      <c r="BB256">
        <f>IF($C256="","",IFERROR(VLOOKUP($C256,Feb!$B:$Z,17,FALSE),0))</f>
        <v>0</v>
      </c>
      <c r="BC256" s="11">
        <f t="shared" si="127"/>
        <v>0</v>
      </c>
      <c r="BD256">
        <f>IF($C256="","",IFERROR(VLOOKUP($C256,Feb!$B:$Z,19,FALSE),0))</f>
        <v>0</v>
      </c>
      <c r="BE256" s="11">
        <f t="shared" si="128"/>
        <v>0</v>
      </c>
      <c r="BF256">
        <f>IF($C256="","",IFERROR(VLOOKUP($C256,Feb!$B:$Z,20,FALSE),0))</f>
        <v>0</v>
      </c>
      <c r="BG256" s="10">
        <f t="shared" si="129"/>
        <v>0</v>
      </c>
      <c r="BH256" s="6">
        <f>IF($C256="","",IFERROR(VLOOKUP($C256,Mar!$B:$Z,16,FALSE),0))</f>
        <v>1</v>
      </c>
      <c r="BI256">
        <f>IF($C256="","",IFERROR(VLOOKUP($C256,Mar!$B:$Z,17,FALSE),0))</f>
        <v>0</v>
      </c>
      <c r="BJ256" s="11">
        <f t="shared" si="130"/>
        <v>1</v>
      </c>
      <c r="BK256">
        <f>IF($C256="","",IFERROR(VLOOKUP($C256,Mar!$B:$Z,19,FALSE),0))</f>
        <v>0</v>
      </c>
      <c r="BL256" s="11">
        <f t="shared" si="131"/>
        <v>1</v>
      </c>
      <c r="BM256">
        <f>IF($C256="","",IFERROR(VLOOKUP($C256,Mar!$B:$Z,20,FALSE),0))</f>
        <v>1</v>
      </c>
      <c r="BN256" s="10">
        <f t="shared" si="132"/>
        <v>2</v>
      </c>
      <c r="BO256" s="6">
        <f>IF($C256="","",IFERROR(VLOOKUP($C256,'Apr &amp; May'!$B:$Z,16,FALSE),0))</f>
        <v>0</v>
      </c>
      <c r="BP256">
        <f>IF($C256="","",IFERROR(VLOOKUP($C256,'Apr &amp; May'!$B:$Z,17,FALSE),0))</f>
        <v>0</v>
      </c>
      <c r="BQ256" s="11">
        <f t="shared" si="133"/>
        <v>0</v>
      </c>
      <c r="BR256">
        <f>IF($C256="","",IFERROR(VLOOKUP($C256,'Apr &amp; May'!$B:$Z,19,FALSE),0))</f>
        <v>0</v>
      </c>
      <c r="BS256" s="11">
        <f t="shared" si="134"/>
        <v>0</v>
      </c>
      <c r="BT256">
        <f>IF($C256="","",IFERROR(VLOOKUP($C256,'Apr &amp; May'!$B:$Z,20,FALSE),0))</f>
        <v>0</v>
      </c>
      <c r="BU256" s="10">
        <f t="shared" si="135"/>
        <v>0</v>
      </c>
      <c r="BV256" s="6">
        <f>IF($C256="","",IFERROR(VLOOKUP($C256,Jun!$B:$Z,16,FALSE),0))</f>
        <v>0</v>
      </c>
      <c r="BW256">
        <f>IF($C256="","",IFERROR(VLOOKUP($C256,Jun!$B:$Z,17,FALSE),0))</f>
        <v>0</v>
      </c>
      <c r="BX256" s="11">
        <f t="shared" si="136"/>
        <v>0</v>
      </c>
      <c r="BY256">
        <f>IF($C256="","",IFERROR(VLOOKUP($C256,Jun!$B:$Z,19,FALSE),0))</f>
        <v>0</v>
      </c>
      <c r="BZ256" s="11">
        <f t="shared" si="137"/>
        <v>0</v>
      </c>
      <c r="CA256">
        <f>IF($C256="","",IFERROR(VLOOKUP($C256,Jun!$B:$Z,20,FALSE),0))</f>
        <v>0</v>
      </c>
      <c r="CB256" s="10">
        <f t="shared" si="138"/>
        <v>0</v>
      </c>
    </row>
    <row r="257" spans="1:80" x14ac:dyDescent="0.3">
      <c r="A257">
        <v>253</v>
      </c>
      <c r="B257" t="str">
        <f>IF(Namelist!A254="","",UPPER(Namelist!A254))</f>
        <v>RUPAN MANOGAR</v>
      </c>
      <c r="C257" t="str">
        <f>IF(Namelist!B254="","",UPPER(Namelist!B254))</f>
        <v>NUSSTU\E0970215</v>
      </c>
      <c r="D257" s="6">
        <f t="shared" si="105"/>
        <v>1</v>
      </c>
      <c r="E257">
        <f t="shared" si="106"/>
        <v>0</v>
      </c>
      <c r="F257" s="11">
        <f t="shared" si="107"/>
        <v>1</v>
      </c>
      <c r="G257">
        <f t="shared" si="108"/>
        <v>0</v>
      </c>
      <c r="H257" s="11">
        <f t="shared" si="109"/>
        <v>1</v>
      </c>
      <c r="I257">
        <f t="shared" si="110"/>
        <v>4</v>
      </c>
      <c r="J257" s="10">
        <f t="shared" si="111"/>
        <v>5</v>
      </c>
      <c r="K257" s="6">
        <f>IF($C257="","",IFERROR(VLOOKUP($C257,Aug!$B:$Z,16,FALSE),0))</f>
        <v>0</v>
      </c>
      <c r="L257">
        <f>IF($C257="","",IFERROR(VLOOKUP($C257,Aug!$B:$Z,17,FALSE),0))</f>
        <v>0</v>
      </c>
      <c r="M257" s="11">
        <f t="shared" si="112"/>
        <v>0</v>
      </c>
      <c r="N257">
        <f>IF($C257="","",IFERROR(VLOOKUP($C257,Aug!$B:$Z,19,FALSE),0))</f>
        <v>0</v>
      </c>
      <c r="O257" s="11">
        <f t="shared" si="113"/>
        <v>0</v>
      </c>
      <c r="P257">
        <f>IF($C257="","",IFERROR(VLOOKUP($C257,Aug!$B:$Z,20,FALSE),0))</f>
        <v>0</v>
      </c>
      <c r="Q257" s="10">
        <f t="shared" si="114"/>
        <v>0</v>
      </c>
      <c r="R257" s="6">
        <f>IF($C257="","",IFERROR(VLOOKUP($C257,Sep!$B:$Z,16,FALSE),0))</f>
        <v>0</v>
      </c>
      <c r="S257">
        <f>IF($C257="","",IFERROR(VLOOKUP($C257,Sep!$B:$Z,17,FALSE),0))</f>
        <v>0</v>
      </c>
      <c r="T257" s="11">
        <f t="shared" si="115"/>
        <v>0</v>
      </c>
      <c r="U257">
        <f>IF($C257="","",IFERROR(VLOOKUP($C257,Sep!$B:$Z,19,FALSE),0))</f>
        <v>0</v>
      </c>
      <c r="V257" s="11">
        <f t="shared" si="116"/>
        <v>0</v>
      </c>
      <c r="W257">
        <f>IF($C257="","",IFERROR(VLOOKUP($C257,Sep!$B:$Z,20,FALSE),0))</f>
        <v>3</v>
      </c>
      <c r="X257" s="10">
        <f t="shared" si="117"/>
        <v>3</v>
      </c>
      <c r="Y257" s="6">
        <f>IF($C257="","",IFERROR(VLOOKUP($C257,'Oct &amp; Nov'!$B:$Z,16,FALSE),0))</f>
        <v>0</v>
      </c>
      <c r="Z257">
        <f>IF($C257="","",IFERROR(VLOOKUP($C257,'Oct &amp; Nov'!$B:$Z,17,FALSE),0))</f>
        <v>0</v>
      </c>
      <c r="AA257" s="11">
        <f t="shared" si="118"/>
        <v>0</v>
      </c>
      <c r="AB257">
        <f>IF($C257="","",IFERROR(VLOOKUP($C257,'Oct &amp; Nov'!$B:$Z,19,FALSE),0))</f>
        <v>0</v>
      </c>
      <c r="AC257" s="11">
        <f t="shared" si="119"/>
        <v>0</v>
      </c>
      <c r="AD257">
        <f>IF($C257="","",IFERROR(VLOOKUP($C257,'Oct &amp; Nov'!$B:$Z,20,FALSE),0))</f>
        <v>0</v>
      </c>
      <c r="AE257" s="10">
        <f t="shared" si="120"/>
        <v>0</v>
      </c>
      <c r="AJ257" s="11"/>
      <c r="AM257" s="6">
        <f>IF($C257="","",IFERROR(VLOOKUP($C257,Dec!$B:$Z,16,FALSE),0))</f>
        <v>1</v>
      </c>
      <c r="AN257">
        <f>IF($C257="","",IFERROR(VLOOKUP($C257,Dec!$B:$Z,17,FALSE),0))</f>
        <v>0</v>
      </c>
      <c r="AO257" s="11">
        <f t="shared" si="121"/>
        <v>1</v>
      </c>
      <c r="AP257">
        <f>IF($C257="","",IFERROR(VLOOKUP($C257,Dec!$B:$Z,19,FALSE),0))</f>
        <v>0</v>
      </c>
      <c r="AQ257" s="11">
        <f t="shared" si="122"/>
        <v>1</v>
      </c>
      <c r="AR257">
        <f>IF($C257="","",IFERROR(VLOOKUP($C257,Dec!$B:$Z,20,FALSE),0))</f>
        <v>1</v>
      </c>
      <c r="AS257" s="10">
        <f t="shared" si="123"/>
        <v>2</v>
      </c>
      <c r="AT257" s="6">
        <f>IF($C257="","",IFERROR(VLOOKUP($C257,Jan!$B:$Z,16,FALSE),0))</f>
        <v>0</v>
      </c>
      <c r="AU257">
        <f>IF($C257="","",IFERROR(VLOOKUP($C257,Jan!$B:$Z,17,FALSE),0))</f>
        <v>0</v>
      </c>
      <c r="AV257" s="11">
        <f t="shared" si="124"/>
        <v>0</v>
      </c>
      <c r="AW257">
        <f>IF($C257="","",IFERROR(VLOOKUP($C257,Jan!$B:$Z,19,FALSE),0))</f>
        <v>0</v>
      </c>
      <c r="AX257" s="11">
        <f t="shared" si="125"/>
        <v>0</v>
      </c>
      <c r="AY257">
        <f>IF($C257="","",IFERROR(VLOOKUP($C257,Jan!$B:$Z,20,FALSE),0))</f>
        <v>0</v>
      </c>
      <c r="AZ257" s="10">
        <f t="shared" si="126"/>
        <v>0</v>
      </c>
      <c r="BA257" s="6">
        <f>IF($C257="","",IFERROR(VLOOKUP($C257,Feb!$B:$Z,16,FALSE),0))</f>
        <v>0</v>
      </c>
      <c r="BB257">
        <f>IF($C257="","",IFERROR(VLOOKUP($C257,Feb!$B:$Z,17,FALSE),0))</f>
        <v>0</v>
      </c>
      <c r="BC257" s="11">
        <f t="shared" si="127"/>
        <v>0</v>
      </c>
      <c r="BD257">
        <f>IF($C257="","",IFERROR(VLOOKUP($C257,Feb!$B:$Z,19,FALSE),0))</f>
        <v>0</v>
      </c>
      <c r="BE257" s="11">
        <f t="shared" si="128"/>
        <v>0</v>
      </c>
      <c r="BF257">
        <f>IF($C257="","",IFERROR(VLOOKUP($C257,Feb!$B:$Z,20,FALSE),0))</f>
        <v>0</v>
      </c>
      <c r="BG257" s="10">
        <f t="shared" si="129"/>
        <v>0</v>
      </c>
      <c r="BH257" s="6">
        <f>IF($C257="","",IFERROR(VLOOKUP($C257,Mar!$B:$Z,16,FALSE),0))</f>
        <v>0</v>
      </c>
      <c r="BI257">
        <f>IF($C257="","",IFERROR(VLOOKUP($C257,Mar!$B:$Z,17,FALSE),0))</f>
        <v>0</v>
      </c>
      <c r="BJ257" s="11">
        <f t="shared" si="130"/>
        <v>0</v>
      </c>
      <c r="BK257">
        <f>IF($C257="","",IFERROR(VLOOKUP($C257,Mar!$B:$Z,19,FALSE),0))</f>
        <v>0</v>
      </c>
      <c r="BL257" s="11">
        <f t="shared" si="131"/>
        <v>0</v>
      </c>
      <c r="BM257">
        <f>IF($C257="","",IFERROR(VLOOKUP($C257,Mar!$B:$Z,20,FALSE),0))</f>
        <v>0</v>
      </c>
      <c r="BN257" s="10">
        <f t="shared" si="132"/>
        <v>0</v>
      </c>
      <c r="BO257" s="6">
        <f>IF($C257="","",IFERROR(VLOOKUP($C257,'Apr &amp; May'!$B:$Z,16,FALSE),0))</f>
        <v>0</v>
      </c>
      <c r="BP257">
        <f>IF($C257="","",IFERROR(VLOOKUP($C257,'Apr &amp; May'!$B:$Z,17,FALSE),0))</f>
        <v>0</v>
      </c>
      <c r="BQ257" s="11">
        <f t="shared" si="133"/>
        <v>0</v>
      </c>
      <c r="BR257">
        <f>IF($C257="","",IFERROR(VLOOKUP($C257,'Apr &amp; May'!$B:$Z,19,FALSE),0))</f>
        <v>0</v>
      </c>
      <c r="BS257" s="11">
        <f t="shared" si="134"/>
        <v>0</v>
      </c>
      <c r="BT257">
        <f>IF($C257="","",IFERROR(VLOOKUP($C257,'Apr &amp; May'!$B:$Z,20,FALSE),0))</f>
        <v>0</v>
      </c>
      <c r="BU257" s="10">
        <f t="shared" si="135"/>
        <v>0</v>
      </c>
      <c r="BV257" s="6">
        <f>IF($C257="","",IFERROR(VLOOKUP($C257,Jun!$B:$Z,16,FALSE),0))</f>
        <v>0</v>
      </c>
      <c r="BW257">
        <f>IF($C257="","",IFERROR(VLOOKUP($C257,Jun!$B:$Z,17,FALSE),0))</f>
        <v>0</v>
      </c>
      <c r="BX257" s="11">
        <f t="shared" si="136"/>
        <v>0</v>
      </c>
      <c r="BY257">
        <f>IF($C257="","",IFERROR(VLOOKUP($C257,Jun!$B:$Z,19,FALSE),0))</f>
        <v>0</v>
      </c>
      <c r="BZ257" s="11">
        <f t="shared" si="137"/>
        <v>0</v>
      </c>
      <c r="CA257">
        <f>IF($C257="","",IFERROR(VLOOKUP($C257,Jun!$B:$Z,20,FALSE),0))</f>
        <v>0</v>
      </c>
      <c r="CB257" s="10">
        <f t="shared" si="138"/>
        <v>0</v>
      </c>
    </row>
    <row r="258" spans="1:80" x14ac:dyDescent="0.3">
      <c r="A258">
        <v>254</v>
      </c>
      <c r="B258" t="str">
        <f>IF(Namelist!A255="","",UPPER(Namelist!A255))</f>
        <v>RYAN JIA SHEN CHAN</v>
      </c>
      <c r="C258" t="str">
        <f>IF(Namelist!B255="","",UPPER(Namelist!B255))</f>
        <v>NUSSTU\E0544177</v>
      </c>
      <c r="D258" s="6">
        <f t="shared" si="105"/>
        <v>8</v>
      </c>
      <c r="E258">
        <f t="shared" si="106"/>
        <v>1</v>
      </c>
      <c r="F258" s="11">
        <f t="shared" si="107"/>
        <v>9</v>
      </c>
      <c r="G258">
        <f t="shared" si="108"/>
        <v>1</v>
      </c>
      <c r="H258" s="11">
        <f t="shared" si="109"/>
        <v>10</v>
      </c>
      <c r="I258">
        <f t="shared" si="110"/>
        <v>5</v>
      </c>
      <c r="J258" s="10">
        <f t="shared" si="111"/>
        <v>15</v>
      </c>
      <c r="K258" s="6">
        <f>IF($C258="","",IFERROR(VLOOKUP($C258,Aug!$B:$Z,16,FALSE),0))</f>
        <v>2</v>
      </c>
      <c r="L258">
        <f>IF($C258="","",IFERROR(VLOOKUP($C258,Aug!$B:$Z,17,FALSE),0))</f>
        <v>0</v>
      </c>
      <c r="M258" s="11">
        <f t="shared" si="112"/>
        <v>2</v>
      </c>
      <c r="N258">
        <f>IF($C258="","",IFERROR(VLOOKUP($C258,Aug!$B:$Z,19,FALSE),0))</f>
        <v>0</v>
      </c>
      <c r="O258" s="11">
        <f t="shared" si="113"/>
        <v>2</v>
      </c>
      <c r="P258">
        <f>IF($C258="","",IFERROR(VLOOKUP($C258,Aug!$B:$Z,20,FALSE),0))</f>
        <v>0</v>
      </c>
      <c r="Q258" s="10">
        <f t="shared" si="114"/>
        <v>2</v>
      </c>
      <c r="R258" s="6">
        <f>IF($C258="","",IFERROR(VLOOKUP($C258,Sep!$B:$Z,16,FALSE),0))</f>
        <v>2</v>
      </c>
      <c r="S258">
        <f>IF($C258="","",IFERROR(VLOOKUP($C258,Sep!$B:$Z,17,FALSE),0))</f>
        <v>0</v>
      </c>
      <c r="T258" s="11">
        <f t="shared" si="115"/>
        <v>2</v>
      </c>
      <c r="U258">
        <f>IF($C258="","",IFERROR(VLOOKUP($C258,Sep!$B:$Z,19,FALSE),0))</f>
        <v>0</v>
      </c>
      <c r="V258" s="11">
        <f t="shared" si="116"/>
        <v>2</v>
      </c>
      <c r="W258">
        <f>IF($C258="","",IFERROR(VLOOKUP($C258,Sep!$B:$Z,20,FALSE),0))</f>
        <v>1</v>
      </c>
      <c r="X258" s="10">
        <f t="shared" si="117"/>
        <v>3</v>
      </c>
      <c r="Y258" s="6">
        <f>IF($C258="","",IFERROR(VLOOKUP($C258,'Oct &amp; Nov'!$B:$Z,16,FALSE),0))</f>
        <v>2</v>
      </c>
      <c r="Z258">
        <f>IF($C258="","",IFERROR(VLOOKUP($C258,'Oct &amp; Nov'!$B:$Z,17,FALSE),0))</f>
        <v>0</v>
      </c>
      <c r="AA258" s="11">
        <f t="shared" si="118"/>
        <v>2</v>
      </c>
      <c r="AB258">
        <f>IF($C258="","",IFERROR(VLOOKUP($C258,'Oct &amp; Nov'!$B:$Z,19,FALSE),0))</f>
        <v>0</v>
      </c>
      <c r="AC258" s="11">
        <f t="shared" si="119"/>
        <v>2</v>
      </c>
      <c r="AD258">
        <f>IF($C258="","",IFERROR(VLOOKUP($C258,'Oct &amp; Nov'!$B:$Z,20,FALSE),0))</f>
        <v>1</v>
      </c>
      <c r="AE258" s="10">
        <f t="shared" si="120"/>
        <v>3</v>
      </c>
      <c r="AJ258" s="11"/>
      <c r="AM258" s="6">
        <f>IF($C258="","",IFERROR(VLOOKUP($C258,Dec!$B:$Z,16,FALSE),0))</f>
        <v>1</v>
      </c>
      <c r="AN258">
        <f>IF($C258="","",IFERROR(VLOOKUP($C258,Dec!$B:$Z,17,FALSE),0))</f>
        <v>0</v>
      </c>
      <c r="AO258" s="11">
        <f t="shared" si="121"/>
        <v>1</v>
      </c>
      <c r="AP258">
        <f>IF($C258="","",IFERROR(VLOOKUP($C258,Dec!$B:$Z,19,FALSE),0))</f>
        <v>1</v>
      </c>
      <c r="AQ258" s="11">
        <f t="shared" si="122"/>
        <v>2</v>
      </c>
      <c r="AR258">
        <f>IF($C258="","",IFERROR(VLOOKUP($C258,Dec!$B:$Z,20,FALSE),0))</f>
        <v>2</v>
      </c>
      <c r="AS258" s="10">
        <f t="shared" si="123"/>
        <v>4</v>
      </c>
      <c r="AT258" s="6">
        <f>IF($C258="","",IFERROR(VLOOKUP($C258,Jan!$B:$Z,16,FALSE),0))</f>
        <v>0</v>
      </c>
      <c r="AU258">
        <f>IF($C258="","",IFERROR(VLOOKUP($C258,Jan!$B:$Z,17,FALSE),0))</f>
        <v>0</v>
      </c>
      <c r="AV258" s="11">
        <f t="shared" si="124"/>
        <v>0</v>
      </c>
      <c r="AW258">
        <f>IF($C258="","",IFERROR(VLOOKUP($C258,Jan!$B:$Z,19,FALSE),0))</f>
        <v>0</v>
      </c>
      <c r="AX258" s="11">
        <f t="shared" si="125"/>
        <v>0</v>
      </c>
      <c r="AY258">
        <f>IF($C258="","",IFERROR(VLOOKUP($C258,Jan!$B:$Z,20,FALSE),0))</f>
        <v>0</v>
      </c>
      <c r="AZ258" s="10">
        <f t="shared" si="126"/>
        <v>0</v>
      </c>
      <c r="BA258" s="6">
        <f>IF($C258="","",IFERROR(VLOOKUP($C258,Feb!$B:$Z,16,FALSE),0))</f>
        <v>0</v>
      </c>
      <c r="BB258">
        <f>IF($C258="","",IFERROR(VLOOKUP($C258,Feb!$B:$Z,17,FALSE),0))</f>
        <v>0</v>
      </c>
      <c r="BC258" s="11">
        <f t="shared" si="127"/>
        <v>0</v>
      </c>
      <c r="BD258">
        <f>IF($C258="","",IFERROR(VLOOKUP($C258,Feb!$B:$Z,19,FALSE),0))</f>
        <v>0</v>
      </c>
      <c r="BE258" s="11">
        <f t="shared" si="128"/>
        <v>0</v>
      </c>
      <c r="BF258">
        <f>IF($C258="","",IFERROR(VLOOKUP($C258,Feb!$B:$Z,20,FALSE),0))</f>
        <v>0</v>
      </c>
      <c r="BG258" s="10">
        <f t="shared" si="129"/>
        <v>0</v>
      </c>
      <c r="BH258" s="6">
        <f>IF($C258="","",IFERROR(VLOOKUP($C258,Mar!$B:$Z,16,FALSE),0))</f>
        <v>0</v>
      </c>
      <c r="BI258">
        <f>IF($C258="","",IFERROR(VLOOKUP($C258,Mar!$B:$Z,17,FALSE),0))</f>
        <v>0</v>
      </c>
      <c r="BJ258" s="11">
        <f t="shared" si="130"/>
        <v>0</v>
      </c>
      <c r="BK258">
        <f>IF($C258="","",IFERROR(VLOOKUP($C258,Mar!$B:$Z,19,FALSE),0))</f>
        <v>0</v>
      </c>
      <c r="BL258" s="11">
        <f t="shared" si="131"/>
        <v>0</v>
      </c>
      <c r="BM258">
        <f>IF($C258="","",IFERROR(VLOOKUP($C258,Mar!$B:$Z,20,FALSE),0))</f>
        <v>0</v>
      </c>
      <c r="BN258" s="10">
        <f t="shared" si="132"/>
        <v>0</v>
      </c>
      <c r="BO258" s="6">
        <f>IF($C258="","",IFERROR(VLOOKUP($C258,'Apr &amp; May'!$B:$Z,16,FALSE),0))</f>
        <v>0</v>
      </c>
      <c r="BP258">
        <f>IF($C258="","",IFERROR(VLOOKUP($C258,'Apr &amp; May'!$B:$Z,17,FALSE),0))</f>
        <v>0</v>
      </c>
      <c r="BQ258" s="11">
        <f t="shared" si="133"/>
        <v>0</v>
      </c>
      <c r="BR258">
        <f>IF($C258="","",IFERROR(VLOOKUP($C258,'Apr &amp; May'!$B:$Z,19,FALSE),0))</f>
        <v>0</v>
      </c>
      <c r="BS258" s="11">
        <f t="shared" si="134"/>
        <v>0</v>
      </c>
      <c r="BT258">
        <f>IF($C258="","",IFERROR(VLOOKUP($C258,'Apr &amp; May'!$B:$Z,20,FALSE),0))</f>
        <v>0</v>
      </c>
      <c r="BU258" s="10">
        <f t="shared" si="135"/>
        <v>0</v>
      </c>
      <c r="BV258" s="6">
        <f>IF($C258="","",IFERROR(VLOOKUP($C258,Jun!$B:$Z,16,FALSE),0))</f>
        <v>1</v>
      </c>
      <c r="BW258">
        <f>IF($C258="","",IFERROR(VLOOKUP($C258,Jun!$B:$Z,17,FALSE),0))</f>
        <v>1</v>
      </c>
      <c r="BX258" s="11">
        <f t="shared" si="136"/>
        <v>2</v>
      </c>
      <c r="BY258">
        <f>IF($C258="","",IFERROR(VLOOKUP($C258,Jun!$B:$Z,19,FALSE),0))</f>
        <v>0</v>
      </c>
      <c r="BZ258" s="11">
        <f t="shared" si="137"/>
        <v>2</v>
      </c>
      <c r="CA258">
        <f>IF($C258="","",IFERROR(VLOOKUP($C258,Jun!$B:$Z,20,FALSE),0))</f>
        <v>1</v>
      </c>
      <c r="CB258" s="10">
        <f t="shared" si="138"/>
        <v>3</v>
      </c>
    </row>
    <row r="259" spans="1:80" x14ac:dyDescent="0.3">
      <c r="A259">
        <v>255</v>
      </c>
      <c r="B259" t="str">
        <f>IF(Namelist!A256="","",UPPER(Namelist!A256))</f>
        <v>RYAN TIAN JUN</v>
      </c>
      <c r="C259" t="str">
        <f>IF(Namelist!B256="","",UPPER(Namelist!B256))</f>
        <v>NUSSTU\E0543846</v>
      </c>
      <c r="D259" s="6">
        <f t="shared" si="105"/>
        <v>1</v>
      </c>
      <c r="E259">
        <f t="shared" si="106"/>
        <v>0</v>
      </c>
      <c r="F259" s="11">
        <f t="shared" si="107"/>
        <v>1</v>
      </c>
      <c r="G259">
        <f t="shared" si="108"/>
        <v>0</v>
      </c>
      <c r="H259" s="11">
        <f t="shared" si="109"/>
        <v>1</v>
      </c>
      <c r="I259">
        <f t="shared" si="110"/>
        <v>0</v>
      </c>
      <c r="J259" s="10">
        <f t="shared" si="111"/>
        <v>1</v>
      </c>
      <c r="K259" s="6">
        <f>IF($C259="","",IFERROR(VLOOKUP($C259,Aug!$B:$Z,16,FALSE),0))</f>
        <v>0</v>
      </c>
      <c r="L259">
        <f>IF($C259="","",IFERROR(VLOOKUP($C259,Aug!$B:$Z,17,FALSE),0))</f>
        <v>0</v>
      </c>
      <c r="M259" s="11">
        <f t="shared" si="112"/>
        <v>0</v>
      </c>
      <c r="N259">
        <f>IF($C259="","",IFERROR(VLOOKUP($C259,Aug!$B:$Z,19,FALSE),0))</f>
        <v>0</v>
      </c>
      <c r="O259" s="11">
        <f t="shared" si="113"/>
        <v>0</v>
      </c>
      <c r="P259">
        <f>IF($C259="","",IFERROR(VLOOKUP($C259,Aug!$B:$Z,20,FALSE),0))</f>
        <v>0</v>
      </c>
      <c r="Q259" s="10">
        <f t="shared" si="114"/>
        <v>0</v>
      </c>
      <c r="R259" s="6">
        <f>IF($C259="","",IFERROR(VLOOKUP($C259,Sep!$B:$Z,16,FALSE),0))</f>
        <v>1</v>
      </c>
      <c r="S259">
        <f>IF($C259="","",IFERROR(VLOOKUP($C259,Sep!$B:$Z,17,FALSE),0))</f>
        <v>0</v>
      </c>
      <c r="T259" s="11">
        <f t="shared" si="115"/>
        <v>1</v>
      </c>
      <c r="U259">
        <f>IF($C259="","",IFERROR(VLOOKUP($C259,Sep!$B:$Z,19,FALSE),0))</f>
        <v>0</v>
      </c>
      <c r="V259" s="11">
        <f t="shared" si="116"/>
        <v>1</v>
      </c>
      <c r="W259">
        <f>IF($C259="","",IFERROR(VLOOKUP($C259,Sep!$B:$Z,20,FALSE),0))</f>
        <v>0</v>
      </c>
      <c r="X259" s="10">
        <f t="shared" si="117"/>
        <v>1</v>
      </c>
      <c r="Y259" s="6">
        <f>IF($C259="","",IFERROR(VLOOKUP($C259,'Oct &amp; Nov'!$B:$Z,16,FALSE),0))</f>
        <v>0</v>
      </c>
      <c r="Z259">
        <f>IF($C259="","",IFERROR(VLOOKUP($C259,'Oct &amp; Nov'!$B:$Z,17,FALSE),0))</f>
        <v>0</v>
      </c>
      <c r="AA259" s="11">
        <f t="shared" si="118"/>
        <v>0</v>
      </c>
      <c r="AB259">
        <f>IF($C259="","",IFERROR(VLOOKUP($C259,'Oct &amp; Nov'!$B:$Z,19,FALSE),0))</f>
        <v>0</v>
      </c>
      <c r="AC259" s="11">
        <f t="shared" si="119"/>
        <v>0</v>
      </c>
      <c r="AD259">
        <f>IF($C259="","",IFERROR(VLOOKUP($C259,'Oct &amp; Nov'!$B:$Z,20,FALSE),0))</f>
        <v>0</v>
      </c>
      <c r="AE259" s="10">
        <f t="shared" si="120"/>
        <v>0</v>
      </c>
      <c r="AJ259" s="11"/>
      <c r="AM259" s="6">
        <f>IF($C259="","",IFERROR(VLOOKUP($C259,Dec!$B:$Z,16,FALSE),0))</f>
        <v>0</v>
      </c>
      <c r="AN259">
        <f>IF($C259="","",IFERROR(VLOOKUP($C259,Dec!$B:$Z,17,FALSE),0))</f>
        <v>0</v>
      </c>
      <c r="AO259" s="11">
        <f t="shared" si="121"/>
        <v>0</v>
      </c>
      <c r="AP259">
        <f>IF($C259="","",IFERROR(VLOOKUP($C259,Dec!$B:$Z,19,FALSE),0))</f>
        <v>0</v>
      </c>
      <c r="AQ259" s="11">
        <f t="shared" si="122"/>
        <v>0</v>
      </c>
      <c r="AR259">
        <f>IF($C259="","",IFERROR(VLOOKUP($C259,Dec!$B:$Z,20,FALSE),0))</f>
        <v>0</v>
      </c>
      <c r="AS259" s="10">
        <f t="shared" si="123"/>
        <v>0</v>
      </c>
      <c r="AT259" s="6">
        <f>IF($C259="","",IFERROR(VLOOKUP($C259,Jan!$B:$Z,16,FALSE),0))</f>
        <v>0</v>
      </c>
      <c r="AU259">
        <f>IF($C259="","",IFERROR(VLOOKUP($C259,Jan!$B:$Z,17,FALSE),0))</f>
        <v>0</v>
      </c>
      <c r="AV259" s="11">
        <f t="shared" si="124"/>
        <v>0</v>
      </c>
      <c r="AW259">
        <f>IF($C259="","",IFERROR(VLOOKUP($C259,Jan!$B:$Z,19,FALSE),0))</f>
        <v>0</v>
      </c>
      <c r="AX259" s="11">
        <f t="shared" si="125"/>
        <v>0</v>
      </c>
      <c r="AY259">
        <f>IF($C259="","",IFERROR(VLOOKUP($C259,Jan!$B:$Z,20,FALSE),0))</f>
        <v>0</v>
      </c>
      <c r="AZ259" s="10">
        <f t="shared" si="126"/>
        <v>0</v>
      </c>
      <c r="BA259" s="6">
        <f>IF($C259="","",IFERROR(VLOOKUP($C259,Feb!$B:$Z,16,FALSE),0))</f>
        <v>0</v>
      </c>
      <c r="BB259">
        <f>IF($C259="","",IFERROR(VLOOKUP($C259,Feb!$B:$Z,17,FALSE),0))</f>
        <v>0</v>
      </c>
      <c r="BC259" s="11">
        <f t="shared" si="127"/>
        <v>0</v>
      </c>
      <c r="BD259">
        <f>IF($C259="","",IFERROR(VLOOKUP($C259,Feb!$B:$Z,19,FALSE),0))</f>
        <v>0</v>
      </c>
      <c r="BE259" s="11">
        <f t="shared" si="128"/>
        <v>0</v>
      </c>
      <c r="BF259">
        <f>IF($C259="","",IFERROR(VLOOKUP($C259,Feb!$B:$Z,20,FALSE),0))</f>
        <v>0</v>
      </c>
      <c r="BG259" s="10">
        <f t="shared" si="129"/>
        <v>0</v>
      </c>
      <c r="BH259" s="6">
        <f>IF($C259="","",IFERROR(VLOOKUP($C259,Mar!$B:$Z,16,FALSE),0))</f>
        <v>0</v>
      </c>
      <c r="BI259">
        <f>IF($C259="","",IFERROR(VLOOKUP($C259,Mar!$B:$Z,17,FALSE),0))</f>
        <v>0</v>
      </c>
      <c r="BJ259" s="11">
        <f t="shared" si="130"/>
        <v>0</v>
      </c>
      <c r="BK259">
        <f>IF($C259="","",IFERROR(VLOOKUP($C259,Mar!$B:$Z,19,FALSE),0))</f>
        <v>0</v>
      </c>
      <c r="BL259" s="11">
        <f t="shared" si="131"/>
        <v>0</v>
      </c>
      <c r="BM259">
        <f>IF($C259="","",IFERROR(VLOOKUP($C259,Mar!$B:$Z,20,FALSE),0))</f>
        <v>0</v>
      </c>
      <c r="BN259" s="10">
        <f t="shared" si="132"/>
        <v>0</v>
      </c>
      <c r="BO259" s="6">
        <f>IF($C259="","",IFERROR(VLOOKUP($C259,'Apr &amp; May'!$B:$Z,16,FALSE),0))</f>
        <v>0</v>
      </c>
      <c r="BP259">
        <f>IF($C259="","",IFERROR(VLOOKUP($C259,'Apr &amp; May'!$B:$Z,17,FALSE),0))</f>
        <v>0</v>
      </c>
      <c r="BQ259" s="11">
        <f t="shared" si="133"/>
        <v>0</v>
      </c>
      <c r="BR259">
        <f>IF($C259="","",IFERROR(VLOOKUP($C259,'Apr &amp; May'!$B:$Z,19,FALSE),0))</f>
        <v>0</v>
      </c>
      <c r="BS259" s="11">
        <f t="shared" si="134"/>
        <v>0</v>
      </c>
      <c r="BT259">
        <f>IF($C259="","",IFERROR(VLOOKUP($C259,'Apr &amp; May'!$B:$Z,20,FALSE),0))</f>
        <v>0</v>
      </c>
      <c r="BU259" s="10">
        <f t="shared" si="135"/>
        <v>0</v>
      </c>
      <c r="BV259" s="6">
        <f>IF($C259="","",IFERROR(VLOOKUP($C259,Jun!$B:$Z,16,FALSE),0))</f>
        <v>0</v>
      </c>
      <c r="BW259">
        <f>IF($C259="","",IFERROR(VLOOKUP($C259,Jun!$B:$Z,17,FALSE),0))</f>
        <v>0</v>
      </c>
      <c r="BX259" s="11">
        <f t="shared" si="136"/>
        <v>0</v>
      </c>
      <c r="BY259">
        <f>IF($C259="","",IFERROR(VLOOKUP($C259,Jun!$B:$Z,19,FALSE),0))</f>
        <v>0</v>
      </c>
      <c r="BZ259" s="11">
        <f t="shared" si="137"/>
        <v>0</v>
      </c>
      <c r="CA259">
        <f>IF($C259="","",IFERROR(VLOOKUP($C259,Jun!$B:$Z,20,FALSE),0))</f>
        <v>0</v>
      </c>
      <c r="CB259" s="10">
        <f t="shared" si="138"/>
        <v>0</v>
      </c>
    </row>
    <row r="260" spans="1:80" x14ac:dyDescent="0.3">
      <c r="A260">
        <v>256</v>
      </c>
      <c r="B260" t="str">
        <f>IF(Namelist!A257="","",UPPER(Namelist!A257))</f>
        <v>RYAN YANG</v>
      </c>
      <c r="C260" t="str">
        <f>IF(Namelist!B257="","",UPPER(Namelist!B257))</f>
        <v>NUSSTF\RYANYANG</v>
      </c>
      <c r="D260" s="6">
        <f t="shared" si="105"/>
        <v>0</v>
      </c>
      <c r="E260">
        <f t="shared" si="106"/>
        <v>4</v>
      </c>
      <c r="F260" s="11">
        <f t="shared" si="107"/>
        <v>4</v>
      </c>
      <c r="G260">
        <f t="shared" si="108"/>
        <v>0</v>
      </c>
      <c r="H260" s="11">
        <f t="shared" si="109"/>
        <v>4</v>
      </c>
      <c r="I260">
        <f t="shared" si="110"/>
        <v>0</v>
      </c>
      <c r="J260" s="10">
        <f t="shared" si="111"/>
        <v>4</v>
      </c>
      <c r="K260" s="6">
        <f>IF($C260="","",IFERROR(VLOOKUP($C260,Aug!$B:$Z,16,FALSE),0))</f>
        <v>0</v>
      </c>
      <c r="L260">
        <f>IF($C260="","",IFERROR(VLOOKUP($C260,Aug!$B:$Z,17,FALSE),0))</f>
        <v>0</v>
      </c>
      <c r="M260" s="11">
        <f t="shared" si="112"/>
        <v>0</v>
      </c>
      <c r="N260">
        <f>IF($C260="","",IFERROR(VLOOKUP($C260,Aug!$B:$Z,19,FALSE),0))</f>
        <v>0</v>
      </c>
      <c r="O260" s="11">
        <f t="shared" si="113"/>
        <v>0</v>
      </c>
      <c r="P260">
        <f>IF($C260="","",IFERROR(VLOOKUP($C260,Aug!$B:$Z,20,FALSE),0))</f>
        <v>0</v>
      </c>
      <c r="Q260" s="10">
        <f t="shared" si="114"/>
        <v>0</v>
      </c>
      <c r="R260" s="6">
        <f>IF($C260="","",IFERROR(VLOOKUP($C260,Sep!$B:$Z,16,FALSE),0))</f>
        <v>0</v>
      </c>
      <c r="S260">
        <f>IF($C260="","",IFERROR(VLOOKUP($C260,Sep!$B:$Z,17,FALSE),0))</f>
        <v>0</v>
      </c>
      <c r="T260" s="11">
        <f t="shared" si="115"/>
        <v>0</v>
      </c>
      <c r="U260">
        <f>IF($C260="","",IFERROR(VLOOKUP($C260,Sep!$B:$Z,19,FALSE),0))</f>
        <v>0</v>
      </c>
      <c r="V260" s="11">
        <f t="shared" si="116"/>
        <v>0</v>
      </c>
      <c r="W260">
        <f>IF($C260="","",IFERROR(VLOOKUP($C260,Sep!$B:$Z,20,FALSE),0))</f>
        <v>0</v>
      </c>
      <c r="X260" s="10">
        <f t="shared" si="117"/>
        <v>0</v>
      </c>
      <c r="Y260" s="6">
        <f>IF($C260="","",IFERROR(VLOOKUP($C260,'Oct &amp; Nov'!$B:$Z,16,FALSE),0))</f>
        <v>0</v>
      </c>
      <c r="Z260">
        <f>IF($C260="","",IFERROR(VLOOKUP($C260,'Oct &amp; Nov'!$B:$Z,17,FALSE),0))</f>
        <v>2</v>
      </c>
      <c r="AA260" s="11">
        <f t="shared" si="118"/>
        <v>2</v>
      </c>
      <c r="AB260">
        <f>IF($C260="","",IFERROR(VLOOKUP($C260,'Oct &amp; Nov'!$B:$Z,19,FALSE),0))</f>
        <v>0</v>
      </c>
      <c r="AC260" s="11">
        <f t="shared" si="119"/>
        <v>2</v>
      </c>
      <c r="AD260">
        <f>IF($C260="","",IFERROR(VLOOKUP($C260,'Oct &amp; Nov'!$B:$Z,20,FALSE),0))</f>
        <v>0</v>
      </c>
      <c r="AE260" s="10">
        <f t="shared" si="120"/>
        <v>2</v>
      </c>
      <c r="AJ260" s="11"/>
      <c r="AM260" s="6">
        <f>IF($C260="","",IFERROR(VLOOKUP($C260,Dec!$B:$Z,16,FALSE),0))</f>
        <v>0</v>
      </c>
      <c r="AN260">
        <f>IF($C260="","",IFERROR(VLOOKUP($C260,Dec!$B:$Z,17,FALSE),0))</f>
        <v>2</v>
      </c>
      <c r="AO260" s="11">
        <f t="shared" si="121"/>
        <v>2</v>
      </c>
      <c r="AP260">
        <f>IF($C260="","",IFERROR(VLOOKUP($C260,Dec!$B:$Z,19,FALSE),0))</f>
        <v>0</v>
      </c>
      <c r="AQ260" s="11">
        <f t="shared" si="122"/>
        <v>2</v>
      </c>
      <c r="AR260">
        <f>IF($C260="","",IFERROR(VLOOKUP($C260,Dec!$B:$Z,20,FALSE),0))</f>
        <v>0</v>
      </c>
      <c r="AS260" s="10">
        <f t="shared" si="123"/>
        <v>2</v>
      </c>
      <c r="AT260" s="6">
        <f>IF($C260="","",IFERROR(VLOOKUP($C260,Jan!$B:$Z,16,FALSE),0))</f>
        <v>0</v>
      </c>
      <c r="AU260">
        <f>IF($C260="","",IFERROR(VLOOKUP($C260,Jan!$B:$Z,17,FALSE),0))</f>
        <v>0</v>
      </c>
      <c r="AV260" s="11">
        <f t="shared" si="124"/>
        <v>0</v>
      </c>
      <c r="AW260">
        <f>IF($C260="","",IFERROR(VLOOKUP($C260,Jan!$B:$Z,19,FALSE),0))</f>
        <v>0</v>
      </c>
      <c r="AX260" s="11">
        <f t="shared" si="125"/>
        <v>0</v>
      </c>
      <c r="AY260">
        <f>IF($C260="","",IFERROR(VLOOKUP($C260,Jan!$B:$Z,20,FALSE),0))</f>
        <v>0</v>
      </c>
      <c r="AZ260" s="10">
        <f t="shared" si="126"/>
        <v>0</v>
      </c>
      <c r="BA260" s="6">
        <f>IF($C260="","",IFERROR(VLOOKUP($C260,Feb!$B:$Z,16,FALSE),0))</f>
        <v>0</v>
      </c>
      <c r="BB260">
        <f>IF($C260="","",IFERROR(VLOOKUP($C260,Feb!$B:$Z,17,FALSE),0))</f>
        <v>0</v>
      </c>
      <c r="BC260" s="11">
        <f t="shared" si="127"/>
        <v>0</v>
      </c>
      <c r="BD260">
        <f>IF($C260="","",IFERROR(VLOOKUP($C260,Feb!$B:$Z,19,FALSE),0))</f>
        <v>0</v>
      </c>
      <c r="BE260" s="11">
        <f t="shared" si="128"/>
        <v>0</v>
      </c>
      <c r="BF260">
        <f>IF($C260="","",IFERROR(VLOOKUP($C260,Feb!$B:$Z,20,FALSE),0))</f>
        <v>0</v>
      </c>
      <c r="BG260" s="10">
        <f t="shared" si="129"/>
        <v>0</v>
      </c>
      <c r="BH260" s="6">
        <f>IF($C260="","",IFERROR(VLOOKUP($C260,Mar!$B:$Z,16,FALSE),0))</f>
        <v>0</v>
      </c>
      <c r="BI260">
        <f>IF($C260="","",IFERROR(VLOOKUP($C260,Mar!$B:$Z,17,FALSE),0))</f>
        <v>0</v>
      </c>
      <c r="BJ260" s="11">
        <f t="shared" si="130"/>
        <v>0</v>
      </c>
      <c r="BK260">
        <f>IF($C260="","",IFERROR(VLOOKUP($C260,Mar!$B:$Z,19,FALSE),0))</f>
        <v>0</v>
      </c>
      <c r="BL260" s="11">
        <f t="shared" si="131"/>
        <v>0</v>
      </c>
      <c r="BM260">
        <f>IF($C260="","",IFERROR(VLOOKUP($C260,Mar!$B:$Z,20,FALSE),0))</f>
        <v>0</v>
      </c>
      <c r="BN260" s="10">
        <f t="shared" si="132"/>
        <v>0</v>
      </c>
      <c r="BO260" s="6">
        <f>IF($C260="","",IFERROR(VLOOKUP($C260,'Apr &amp; May'!$B:$Z,16,FALSE),0))</f>
        <v>0</v>
      </c>
      <c r="BP260">
        <f>IF($C260="","",IFERROR(VLOOKUP($C260,'Apr &amp; May'!$B:$Z,17,FALSE),0))</f>
        <v>0</v>
      </c>
      <c r="BQ260" s="11">
        <f t="shared" si="133"/>
        <v>0</v>
      </c>
      <c r="BR260">
        <f>IF($C260="","",IFERROR(VLOOKUP($C260,'Apr &amp; May'!$B:$Z,19,FALSE),0))</f>
        <v>0</v>
      </c>
      <c r="BS260" s="11">
        <f t="shared" si="134"/>
        <v>0</v>
      </c>
      <c r="BT260">
        <f>IF($C260="","",IFERROR(VLOOKUP($C260,'Apr &amp; May'!$B:$Z,20,FALSE),0))</f>
        <v>0</v>
      </c>
      <c r="BU260" s="10">
        <f t="shared" si="135"/>
        <v>0</v>
      </c>
      <c r="BV260" s="6">
        <f>IF($C260="","",IFERROR(VLOOKUP($C260,Jun!$B:$Z,16,FALSE),0))</f>
        <v>0</v>
      </c>
      <c r="BW260">
        <f>IF($C260="","",IFERROR(VLOOKUP($C260,Jun!$B:$Z,17,FALSE),0))</f>
        <v>0</v>
      </c>
      <c r="BX260" s="11">
        <f t="shared" si="136"/>
        <v>0</v>
      </c>
      <c r="BY260">
        <f>IF($C260="","",IFERROR(VLOOKUP($C260,Jun!$B:$Z,19,FALSE),0))</f>
        <v>0</v>
      </c>
      <c r="BZ260" s="11">
        <f t="shared" si="137"/>
        <v>0</v>
      </c>
      <c r="CA260">
        <f>IF($C260="","",IFERROR(VLOOKUP($C260,Jun!$B:$Z,20,FALSE),0))</f>
        <v>0</v>
      </c>
      <c r="CB260" s="10">
        <f t="shared" si="138"/>
        <v>0</v>
      </c>
    </row>
    <row r="261" spans="1:80" x14ac:dyDescent="0.3">
      <c r="A261">
        <v>257</v>
      </c>
      <c r="B261" t="str">
        <f>IF(Namelist!A258="","",UPPER(Namelist!A258))</f>
        <v>SAAD HAIDER</v>
      </c>
      <c r="C261" t="str">
        <f>IF(Namelist!B258="","",UPPER(Namelist!B258))</f>
        <v>NUSSTU\E0411076</v>
      </c>
      <c r="D261" s="6">
        <f t="shared" ref="D261:D324" si="139">IF($C261&lt;&gt;"",SUM(K261,R261,Y261,AF261,AM261,AT261,BA261,BH261,BO261,BV261),"")</f>
        <v>1</v>
      </c>
      <c r="E261">
        <f t="shared" ref="E261:E324" si="140">IF($C261&lt;&gt;"",SUM(L261,S261,Z261,AG261,AN261,AU261,BB261,BI261,BP261,BW261),"")</f>
        <v>0</v>
      </c>
      <c r="F261" s="11">
        <f t="shared" ref="F261:F324" si="141">IF($C261&lt;&gt;"",D261+E261,"")</f>
        <v>1</v>
      </c>
      <c r="G261">
        <f t="shared" ref="G261:G324" si="142">IF($C261&lt;&gt;"",SUM(N261,U261,AB261,AI261,AP261,AW261,BD261,BK261,BR261,BY261),"")</f>
        <v>0</v>
      </c>
      <c r="H261" s="11">
        <f t="shared" ref="H261:H324" si="143">IF($C261&lt;&gt;"",SUM(F261:G261),"")</f>
        <v>1</v>
      </c>
      <c r="I261">
        <f t="shared" ref="I261:I324" si="144">IF($C261&lt;&gt;"",SUM(P261,W261,AD261,AK261,AR261,AY261,BF261,BM261,BT261,CA261),"")</f>
        <v>2</v>
      </c>
      <c r="J261" s="10">
        <f t="shared" ref="J261:J324" si="145">IF($C261&lt;&gt;"",SUM(H261:I261),"")</f>
        <v>3</v>
      </c>
      <c r="K261" s="6">
        <f>IF($C261="","",IFERROR(VLOOKUP($C261,Aug!$B:$Z,16,FALSE),0))</f>
        <v>0</v>
      </c>
      <c r="L261">
        <f>IF($C261="","",IFERROR(VLOOKUP($C261,Aug!$B:$Z,17,FALSE),0))</f>
        <v>0</v>
      </c>
      <c r="M261" s="11">
        <f t="shared" ref="M261:M324" si="146">IF($C261&lt;&gt;"",K261+L261,"")</f>
        <v>0</v>
      </c>
      <c r="N261">
        <f>IF($C261="","",IFERROR(VLOOKUP($C261,Aug!$B:$Z,19,FALSE),0))</f>
        <v>0</v>
      </c>
      <c r="O261" s="11">
        <f t="shared" ref="O261:O324" si="147">IF($C261&lt;&gt;"",SUM(M261:N261),"")</f>
        <v>0</v>
      </c>
      <c r="P261">
        <f>IF($C261="","",IFERROR(VLOOKUP($C261,Aug!$B:$Z,20,FALSE),0))</f>
        <v>0</v>
      </c>
      <c r="Q261" s="10">
        <f t="shared" ref="Q261:Q324" si="148">IF($C261&lt;&gt;"",SUM(O261:P261),"")</f>
        <v>0</v>
      </c>
      <c r="R261" s="6">
        <f>IF($C261="","",IFERROR(VLOOKUP($C261,Sep!$B:$Z,16,FALSE),0))</f>
        <v>0</v>
      </c>
      <c r="S261">
        <f>IF($C261="","",IFERROR(VLOOKUP($C261,Sep!$B:$Z,17,FALSE),0))</f>
        <v>0</v>
      </c>
      <c r="T261" s="11">
        <f t="shared" ref="T261:T324" si="149">IF($C261&lt;&gt;"",R261+S261,"")</f>
        <v>0</v>
      </c>
      <c r="U261">
        <f>IF($C261="","",IFERROR(VLOOKUP($C261,Sep!$B:$Z,19,FALSE),0))</f>
        <v>0</v>
      </c>
      <c r="V261" s="11">
        <f t="shared" ref="V261:V324" si="150">IF($C261&lt;&gt;"",SUM(T261:U261),"")</f>
        <v>0</v>
      </c>
      <c r="W261">
        <f>IF($C261="","",IFERROR(VLOOKUP($C261,Sep!$B:$Z,20,FALSE),0))</f>
        <v>1</v>
      </c>
      <c r="X261" s="10">
        <f t="shared" ref="X261:X324" si="151">IF($C261&lt;&gt;"",SUM(V261:W261),"")</f>
        <v>1</v>
      </c>
      <c r="Y261" s="6">
        <f>IF($C261="","",IFERROR(VLOOKUP($C261,'Oct &amp; Nov'!$B:$Z,16,FALSE),0))</f>
        <v>1</v>
      </c>
      <c r="Z261">
        <f>IF($C261="","",IFERROR(VLOOKUP($C261,'Oct &amp; Nov'!$B:$Z,17,FALSE),0))</f>
        <v>0</v>
      </c>
      <c r="AA261" s="11">
        <f t="shared" ref="AA261:AA324" si="152">IF($C261&lt;&gt;"",Y261+Z261,"")</f>
        <v>1</v>
      </c>
      <c r="AB261">
        <f>IF($C261="","",IFERROR(VLOOKUP($C261,'Oct &amp; Nov'!$B:$Z,19,FALSE),0))</f>
        <v>0</v>
      </c>
      <c r="AC261" s="11">
        <f t="shared" ref="AC261:AC324" si="153">IF($C261&lt;&gt;"",SUM(AA261:AB261),"")</f>
        <v>1</v>
      </c>
      <c r="AD261">
        <f>IF($C261="","",IFERROR(VLOOKUP($C261,'Oct &amp; Nov'!$B:$Z,20,FALSE),0))</f>
        <v>1</v>
      </c>
      <c r="AE261" s="10">
        <f t="shared" ref="AE261:AE324" si="154">IF($C261&lt;&gt;"",SUM(AC261:AD261),"")</f>
        <v>2</v>
      </c>
      <c r="AJ261" s="11"/>
      <c r="AM261" s="6">
        <f>IF($C261="","",IFERROR(VLOOKUP($C261,Dec!$B:$Z,16,FALSE),0))</f>
        <v>0</v>
      </c>
      <c r="AN261">
        <f>IF($C261="","",IFERROR(VLOOKUP($C261,Dec!$B:$Z,17,FALSE),0))</f>
        <v>0</v>
      </c>
      <c r="AO261" s="11">
        <f t="shared" ref="AO261:AO324" si="155">IF($C261&lt;&gt;"",AM261+AN261,"")</f>
        <v>0</v>
      </c>
      <c r="AP261">
        <f>IF($C261="","",IFERROR(VLOOKUP($C261,Dec!$B:$Z,19,FALSE),0))</f>
        <v>0</v>
      </c>
      <c r="AQ261" s="11">
        <f t="shared" ref="AQ261:AQ324" si="156">IF($C261&lt;&gt;"",SUM(AO261:AP261),"")</f>
        <v>0</v>
      </c>
      <c r="AR261">
        <f>IF($C261="","",IFERROR(VLOOKUP($C261,Dec!$B:$Z,20,FALSE),0))</f>
        <v>0</v>
      </c>
      <c r="AS261" s="10">
        <f t="shared" ref="AS261:AS324" si="157">IF($C261&lt;&gt;"",SUM(AQ261:AR261),"")</f>
        <v>0</v>
      </c>
      <c r="AT261" s="6">
        <f>IF($C261="","",IFERROR(VLOOKUP($C261,Jan!$B:$Z,16,FALSE),0))</f>
        <v>0</v>
      </c>
      <c r="AU261">
        <f>IF($C261="","",IFERROR(VLOOKUP($C261,Jan!$B:$Z,17,FALSE),0))</f>
        <v>0</v>
      </c>
      <c r="AV261" s="11">
        <f t="shared" ref="AV261:AV324" si="158">IF($C261&lt;&gt;"",AT261+AU261,"")</f>
        <v>0</v>
      </c>
      <c r="AW261">
        <f>IF($C261="","",IFERROR(VLOOKUP($C261,Jan!$B:$Z,19,FALSE),0))</f>
        <v>0</v>
      </c>
      <c r="AX261" s="11">
        <f t="shared" ref="AX261:AX324" si="159">IF($C261&lt;&gt;"",SUM(AV261:AW261),"")</f>
        <v>0</v>
      </c>
      <c r="AY261">
        <f>IF($C261="","",IFERROR(VLOOKUP($C261,Jan!$B:$Z,20,FALSE),0))</f>
        <v>0</v>
      </c>
      <c r="AZ261" s="10">
        <f t="shared" ref="AZ261:AZ324" si="160">IF($C261&lt;&gt;"",SUM(AX261:AY261),"")</f>
        <v>0</v>
      </c>
      <c r="BA261" s="6">
        <f>IF($C261="","",IFERROR(VLOOKUP($C261,Feb!$B:$Z,16,FALSE),0))</f>
        <v>0</v>
      </c>
      <c r="BB261">
        <f>IF($C261="","",IFERROR(VLOOKUP($C261,Feb!$B:$Z,17,FALSE),0))</f>
        <v>0</v>
      </c>
      <c r="BC261" s="11">
        <f t="shared" ref="BC261:BC324" si="161">IF($C261&lt;&gt;"",BA261+BB261,"")</f>
        <v>0</v>
      </c>
      <c r="BD261">
        <f>IF($C261="","",IFERROR(VLOOKUP($C261,Feb!$B:$Z,19,FALSE),0))</f>
        <v>0</v>
      </c>
      <c r="BE261" s="11">
        <f t="shared" ref="BE261:BE324" si="162">IF($C261&lt;&gt;"",SUM(BC261:BD261),"")</f>
        <v>0</v>
      </c>
      <c r="BF261">
        <f>IF($C261="","",IFERROR(VLOOKUP($C261,Feb!$B:$Z,20,FALSE),0))</f>
        <v>0</v>
      </c>
      <c r="BG261" s="10">
        <f t="shared" ref="BG261:BG324" si="163">IF($C261&lt;&gt;"",SUM(BE261:BF261),"")</f>
        <v>0</v>
      </c>
      <c r="BH261" s="6">
        <f>IF($C261="","",IFERROR(VLOOKUP($C261,Mar!$B:$Z,16,FALSE),0))</f>
        <v>0</v>
      </c>
      <c r="BI261">
        <f>IF($C261="","",IFERROR(VLOOKUP($C261,Mar!$B:$Z,17,FALSE),0))</f>
        <v>0</v>
      </c>
      <c r="BJ261" s="11">
        <f t="shared" ref="BJ261:BJ324" si="164">IF($C261&lt;&gt;"",BH261+BI261,"")</f>
        <v>0</v>
      </c>
      <c r="BK261">
        <f>IF($C261="","",IFERROR(VLOOKUP($C261,Mar!$B:$Z,19,FALSE),0))</f>
        <v>0</v>
      </c>
      <c r="BL261" s="11">
        <f t="shared" ref="BL261:BL324" si="165">IF($C261&lt;&gt;"",SUM(BJ261:BK261),"")</f>
        <v>0</v>
      </c>
      <c r="BM261">
        <f>IF($C261="","",IFERROR(VLOOKUP($C261,Mar!$B:$Z,20,FALSE),0))</f>
        <v>0</v>
      </c>
      <c r="BN261" s="10">
        <f t="shared" ref="BN261:BN324" si="166">IF($C261&lt;&gt;"",SUM(BL261:BM261),"")</f>
        <v>0</v>
      </c>
      <c r="BO261" s="6">
        <f>IF($C261="","",IFERROR(VLOOKUP($C261,'Apr &amp; May'!$B:$Z,16,FALSE),0))</f>
        <v>0</v>
      </c>
      <c r="BP261">
        <f>IF($C261="","",IFERROR(VLOOKUP($C261,'Apr &amp; May'!$B:$Z,17,FALSE),0))</f>
        <v>0</v>
      </c>
      <c r="BQ261" s="11">
        <f t="shared" ref="BQ261:BQ324" si="167">IF($C261&lt;&gt;"",BO261+BP261,"")</f>
        <v>0</v>
      </c>
      <c r="BR261">
        <f>IF($C261="","",IFERROR(VLOOKUP($C261,'Apr &amp; May'!$B:$Z,19,FALSE),0))</f>
        <v>0</v>
      </c>
      <c r="BS261" s="11">
        <f t="shared" ref="BS261:BS324" si="168">IF($C261&lt;&gt;"",SUM(BQ261:BR261),"")</f>
        <v>0</v>
      </c>
      <c r="BT261">
        <f>IF($C261="","",IFERROR(VLOOKUP($C261,'Apr &amp; May'!$B:$Z,20,FALSE),0))</f>
        <v>0</v>
      </c>
      <c r="BU261" s="10">
        <f t="shared" ref="BU261:BU324" si="169">IF($C261&lt;&gt;"",SUM(BS261:BT261),"")</f>
        <v>0</v>
      </c>
      <c r="BV261" s="6">
        <f>IF($C261="","",IFERROR(VLOOKUP($C261,Jun!$B:$Z,16,FALSE),0))</f>
        <v>0</v>
      </c>
      <c r="BW261">
        <f>IF($C261="","",IFERROR(VLOOKUP($C261,Jun!$B:$Z,17,FALSE),0))</f>
        <v>0</v>
      </c>
      <c r="BX261" s="11">
        <f t="shared" ref="BX261:BX324" si="170">IF($C261&lt;&gt;"",BV261+BW261,"")</f>
        <v>0</v>
      </c>
      <c r="BY261">
        <f>IF($C261="","",IFERROR(VLOOKUP($C261,Jun!$B:$Z,19,FALSE),0))</f>
        <v>0</v>
      </c>
      <c r="BZ261" s="11">
        <f t="shared" ref="BZ261:BZ324" si="171">IF($C261&lt;&gt;"",SUM(BX261:BY261),"")</f>
        <v>0</v>
      </c>
      <c r="CA261">
        <f>IF($C261="","",IFERROR(VLOOKUP($C261,Jun!$B:$Z,20,FALSE),0))</f>
        <v>0</v>
      </c>
      <c r="CB261" s="10">
        <f t="shared" ref="CB261:CB324" si="172">IF($C261&lt;&gt;"",SUM(BZ261:CA261),"")</f>
        <v>0</v>
      </c>
    </row>
    <row r="262" spans="1:80" x14ac:dyDescent="0.3">
      <c r="A262">
        <v>258</v>
      </c>
      <c r="B262" t="str">
        <f>IF(Namelist!A259="","",UPPER(Namelist!A259))</f>
        <v>SAANA AURORA NEULASALMI</v>
      </c>
      <c r="C262" t="str">
        <f>IF(Namelist!B259="","",UPPER(Namelist!B259))</f>
        <v>NUSSTU\E1109842</v>
      </c>
      <c r="D262" s="6">
        <f t="shared" si="139"/>
        <v>2</v>
      </c>
      <c r="E262">
        <f t="shared" si="140"/>
        <v>1</v>
      </c>
      <c r="F262" s="11">
        <f t="shared" si="141"/>
        <v>3</v>
      </c>
      <c r="G262">
        <f t="shared" si="142"/>
        <v>0</v>
      </c>
      <c r="H262" s="11">
        <f t="shared" si="143"/>
        <v>3</v>
      </c>
      <c r="I262">
        <f t="shared" si="144"/>
        <v>1</v>
      </c>
      <c r="J262" s="10">
        <f t="shared" si="145"/>
        <v>4</v>
      </c>
      <c r="K262" s="6">
        <f>IF($C262="","",IFERROR(VLOOKUP($C262,Aug!$B:$Z,16,FALSE),0))</f>
        <v>0</v>
      </c>
      <c r="L262">
        <f>IF($C262="","",IFERROR(VLOOKUP($C262,Aug!$B:$Z,17,FALSE),0))</f>
        <v>0</v>
      </c>
      <c r="M262" s="11">
        <f t="shared" si="146"/>
        <v>0</v>
      </c>
      <c r="N262">
        <f>IF($C262="","",IFERROR(VLOOKUP($C262,Aug!$B:$Z,19,FALSE),0))</f>
        <v>0</v>
      </c>
      <c r="O262" s="11">
        <f t="shared" si="147"/>
        <v>0</v>
      </c>
      <c r="P262">
        <f>IF($C262="","",IFERROR(VLOOKUP($C262,Aug!$B:$Z,20,FALSE),0))</f>
        <v>0</v>
      </c>
      <c r="Q262" s="10">
        <f t="shared" si="148"/>
        <v>0</v>
      </c>
      <c r="R262" s="6">
        <f>IF($C262="","",IFERROR(VLOOKUP($C262,Sep!$B:$Z,16,FALSE),0))</f>
        <v>0</v>
      </c>
      <c r="S262">
        <f>IF($C262="","",IFERROR(VLOOKUP($C262,Sep!$B:$Z,17,FALSE),0))</f>
        <v>0</v>
      </c>
      <c r="T262" s="11">
        <f t="shared" si="149"/>
        <v>0</v>
      </c>
      <c r="U262">
        <f>IF($C262="","",IFERROR(VLOOKUP($C262,Sep!$B:$Z,19,FALSE),0))</f>
        <v>0</v>
      </c>
      <c r="V262" s="11">
        <f t="shared" si="150"/>
        <v>0</v>
      </c>
      <c r="W262">
        <f>IF($C262="","",IFERROR(VLOOKUP($C262,Sep!$B:$Z,20,FALSE),0))</f>
        <v>0</v>
      </c>
      <c r="X262" s="10">
        <f t="shared" si="151"/>
        <v>0</v>
      </c>
      <c r="Y262" s="6">
        <f>IF($C262="","",IFERROR(VLOOKUP($C262,'Oct &amp; Nov'!$B:$Z,16,FALSE),0))</f>
        <v>0</v>
      </c>
      <c r="Z262">
        <f>IF($C262="","",IFERROR(VLOOKUP($C262,'Oct &amp; Nov'!$B:$Z,17,FALSE),0))</f>
        <v>0</v>
      </c>
      <c r="AA262" s="11">
        <f t="shared" si="152"/>
        <v>0</v>
      </c>
      <c r="AB262">
        <f>IF($C262="","",IFERROR(VLOOKUP($C262,'Oct &amp; Nov'!$B:$Z,19,FALSE),0))</f>
        <v>0</v>
      </c>
      <c r="AC262" s="11">
        <f t="shared" si="153"/>
        <v>0</v>
      </c>
      <c r="AD262">
        <f>IF($C262="","",IFERROR(VLOOKUP($C262,'Oct &amp; Nov'!$B:$Z,20,FALSE),0))</f>
        <v>0</v>
      </c>
      <c r="AE262" s="10">
        <f t="shared" si="154"/>
        <v>0</v>
      </c>
      <c r="AJ262" s="11"/>
      <c r="AM262" s="6">
        <f>IF($C262="","",IFERROR(VLOOKUP($C262,Dec!$B:$Z,16,FALSE),0))</f>
        <v>0</v>
      </c>
      <c r="AN262">
        <f>IF($C262="","",IFERROR(VLOOKUP($C262,Dec!$B:$Z,17,FALSE),0))</f>
        <v>0</v>
      </c>
      <c r="AO262" s="11">
        <f t="shared" si="155"/>
        <v>0</v>
      </c>
      <c r="AP262">
        <f>IF($C262="","",IFERROR(VLOOKUP($C262,Dec!$B:$Z,19,FALSE),0))</f>
        <v>0</v>
      </c>
      <c r="AQ262" s="11">
        <f t="shared" si="156"/>
        <v>0</v>
      </c>
      <c r="AR262">
        <f>IF($C262="","",IFERROR(VLOOKUP($C262,Dec!$B:$Z,20,FALSE),0))</f>
        <v>0</v>
      </c>
      <c r="AS262" s="10">
        <f t="shared" si="157"/>
        <v>0</v>
      </c>
      <c r="AT262" s="6">
        <f>IF($C262="","",IFERROR(VLOOKUP($C262,Jan!$B:$Z,16,FALSE),0))</f>
        <v>0</v>
      </c>
      <c r="AU262">
        <f>IF($C262="","",IFERROR(VLOOKUP($C262,Jan!$B:$Z,17,FALSE),0))</f>
        <v>0</v>
      </c>
      <c r="AV262" s="11">
        <f t="shared" si="158"/>
        <v>0</v>
      </c>
      <c r="AW262">
        <f>IF($C262="","",IFERROR(VLOOKUP($C262,Jan!$B:$Z,19,FALSE),0))</f>
        <v>0</v>
      </c>
      <c r="AX262" s="11">
        <f t="shared" si="159"/>
        <v>0</v>
      </c>
      <c r="AY262">
        <f>IF($C262="","",IFERROR(VLOOKUP($C262,Jan!$B:$Z,20,FALSE),0))</f>
        <v>0</v>
      </c>
      <c r="AZ262" s="10">
        <f t="shared" si="160"/>
        <v>0</v>
      </c>
      <c r="BA262" s="6">
        <f>IF($C262="","",IFERROR(VLOOKUP($C262,Feb!$B:$Z,16,FALSE),0))</f>
        <v>0</v>
      </c>
      <c r="BB262">
        <f>IF($C262="","",IFERROR(VLOOKUP($C262,Feb!$B:$Z,17,FALSE),0))</f>
        <v>0</v>
      </c>
      <c r="BC262" s="11">
        <f t="shared" si="161"/>
        <v>0</v>
      </c>
      <c r="BD262">
        <f>IF($C262="","",IFERROR(VLOOKUP($C262,Feb!$B:$Z,19,FALSE),0))</f>
        <v>0</v>
      </c>
      <c r="BE262" s="11">
        <f t="shared" si="162"/>
        <v>0</v>
      </c>
      <c r="BF262">
        <f>IF($C262="","",IFERROR(VLOOKUP($C262,Feb!$B:$Z,20,FALSE),0))</f>
        <v>0</v>
      </c>
      <c r="BG262" s="10">
        <f t="shared" si="163"/>
        <v>0</v>
      </c>
      <c r="BH262" s="6">
        <f>IF($C262="","",IFERROR(VLOOKUP($C262,Mar!$B:$Z,16,FALSE),0))</f>
        <v>2</v>
      </c>
      <c r="BI262">
        <f>IF($C262="","",IFERROR(VLOOKUP($C262,Mar!$B:$Z,17,FALSE),0))</f>
        <v>1</v>
      </c>
      <c r="BJ262" s="11">
        <f t="shared" si="164"/>
        <v>3</v>
      </c>
      <c r="BK262">
        <f>IF($C262="","",IFERROR(VLOOKUP($C262,Mar!$B:$Z,19,FALSE),0))</f>
        <v>0</v>
      </c>
      <c r="BL262" s="11">
        <f t="shared" si="165"/>
        <v>3</v>
      </c>
      <c r="BM262">
        <f>IF($C262="","",IFERROR(VLOOKUP($C262,Mar!$B:$Z,20,FALSE),0))</f>
        <v>1</v>
      </c>
      <c r="BN262" s="10">
        <f t="shared" si="166"/>
        <v>4</v>
      </c>
      <c r="BO262" s="6">
        <f>IF($C262="","",IFERROR(VLOOKUP($C262,'Apr &amp; May'!$B:$Z,16,FALSE),0))</f>
        <v>0</v>
      </c>
      <c r="BP262">
        <f>IF($C262="","",IFERROR(VLOOKUP($C262,'Apr &amp; May'!$B:$Z,17,FALSE),0))</f>
        <v>0</v>
      </c>
      <c r="BQ262" s="11">
        <f t="shared" si="167"/>
        <v>0</v>
      </c>
      <c r="BR262">
        <f>IF($C262="","",IFERROR(VLOOKUP($C262,'Apr &amp; May'!$B:$Z,19,FALSE),0))</f>
        <v>0</v>
      </c>
      <c r="BS262" s="11">
        <f t="shared" si="168"/>
        <v>0</v>
      </c>
      <c r="BT262">
        <f>IF($C262="","",IFERROR(VLOOKUP($C262,'Apr &amp; May'!$B:$Z,20,FALSE),0))</f>
        <v>0</v>
      </c>
      <c r="BU262" s="10">
        <f t="shared" si="169"/>
        <v>0</v>
      </c>
      <c r="BV262" s="6">
        <f>IF($C262="","",IFERROR(VLOOKUP($C262,Jun!$B:$Z,16,FALSE),0))</f>
        <v>0</v>
      </c>
      <c r="BW262">
        <f>IF($C262="","",IFERROR(VLOOKUP($C262,Jun!$B:$Z,17,FALSE),0))</f>
        <v>0</v>
      </c>
      <c r="BX262" s="11">
        <f t="shared" si="170"/>
        <v>0</v>
      </c>
      <c r="BY262">
        <f>IF($C262="","",IFERROR(VLOOKUP($C262,Jun!$B:$Z,19,FALSE),0))</f>
        <v>0</v>
      </c>
      <c r="BZ262" s="11">
        <f t="shared" si="171"/>
        <v>0</v>
      </c>
      <c r="CA262">
        <f>IF($C262="","",IFERROR(VLOOKUP($C262,Jun!$B:$Z,20,FALSE),0))</f>
        <v>0</v>
      </c>
      <c r="CB262" s="10">
        <f t="shared" si="172"/>
        <v>0</v>
      </c>
    </row>
    <row r="263" spans="1:80" x14ac:dyDescent="0.3">
      <c r="A263">
        <v>259</v>
      </c>
      <c r="B263" t="str">
        <f>IF(Namelist!A260="","",UPPER(Namelist!A260))</f>
        <v>SAMUEL KOH</v>
      </c>
      <c r="C263" t="str">
        <f>IF(Namelist!B260="","",UPPER(Namelist!B260))</f>
        <v>NUSSTU\E0957372</v>
      </c>
      <c r="D263" s="6">
        <f t="shared" si="139"/>
        <v>2</v>
      </c>
      <c r="E263">
        <f t="shared" si="140"/>
        <v>0</v>
      </c>
      <c r="F263" s="11">
        <f t="shared" si="141"/>
        <v>2</v>
      </c>
      <c r="G263">
        <f t="shared" si="142"/>
        <v>0</v>
      </c>
      <c r="H263" s="11">
        <f t="shared" si="143"/>
        <v>2</v>
      </c>
      <c r="I263">
        <f t="shared" si="144"/>
        <v>1</v>
      </c>
      <c r="J263" s="10">
        <f t="shared" si="145"/>
        <v>3</v>
      </c>
      <c r="K263" s="6">
        <f>IF($C263="","",IFERROR(VLOOKUP($C263,Aug!$B:$Z,16,FALSE),0))</f>
        <v>0</v>
      </c>
      <c r="L263">
        <f>IF($C263="","",IFERROR(VLOOKUP($C263,Aug!$B:$Z,17,FALSE),0))</f>
        <v>0</v>
      </c>
      <c r="M263" s="11">
        <f t="shared" si="146"/>
        <v>0</v>
      </c>
      <c r="N263">
        <f>IF($C263="","",IFERROR(VLOOKUP($C263,Aug!$B:$Z,19,FALSE),0))</f>
        <v>0</v>
      </c>
      <c r="O263" s="11">
        <f t="shared" si="147"/>
        <v>0</v>
      </c>
      <c r="P263">
        <f>IF($C263="","",IFERROR(VLOOKUP($C263,Aug!$B:$Z,20,FALSE),0))</f>
        <v>0</v>
      </c>
      <c r="Q263" s="10">
        <f t="shared" si="148"/>
        <v>0</v>
      </c>
      <c r="R263" s="6">
        <f>IF($C263="","",IFERROR(VLOOKUP($C263,Sep!$B:$Z,16,FALSE),0))</f>
        <v>0</v>
      </c>
      <c r="S263">
        <f>IF($C263="","",IFERROR(VLOOKUP($C263,Sep!$B:$Z,17,FALSE),0))</f>
        <v>0</v>
      </c>
      <c r="T263" s="11">
        <f t="shared" si="149"/>
        <v>0</v>
      </c>
      <c r="U263">
        <f>IF($C263="","",IFERROR(VLOOKUP($C263,Sep!$B:$Z,19,FALSE),0))</f>
        <v>0</v>
      </c>
      <c r="V263" s="11">
        <f t="shared" si="150"/>
        <v>0</v>
      </c>
      <c r="W263">
        <f>IF($C263="","",IFERROR(VLOOKUP($C263,Sep!$B:$Z,20,FALSE),0))</f>
        <v>0</v>
      </c>
      <c r="X263" s="10">
        <f t="shared" si="151"/>
        <v>0</v>
      </c>
      <c r="Y263" s="6">
        <f>IF($C263="","",IFERROR(VLOOKUP($C263,'Oct &amp; Nov'!$B:$Z,16,FALSE),0))</f>
        <v>0</v>
      </c>
      <c r="Z263">
        <f>IF($C263="","",IFERROR(VLOOKUP($C263,'Oct &amp; Nov'!$B:$Z,17,FALSE),0))</f>
        <v>0</v>
      </c>
      <c r="AA263" s="11">
        <f t="shared" si="152"/>
        <v>0</v>
      </c>
      <c r="AB263">
        <f>IF($C263="","",IFERROR(VLOOKUP($C263,'Oct &amp; Nov'!$B:$Z,19,FALSE),0))</f>
        <v>0</v>
      </c>
      <c r="AC263" s="11">
        <f t="shared" si="153"/>
        <v>0</v>
      </c>
      <c r="AD263">
        <f>IF($C263="","",IFERROR(VLOOKUP($C263,'Oct &amp; Nov'!$B:$Z,20,FALSE),0))</f>
        <v>0</v>
      </c>
      <c r="AE263" s="10">
        <f t="shared" si="154"/>
        <v>0</v>
      </c>
      <c r="AJ263" s="11"/>
      <c r="AM263" s="6">
        <f>IF($C263="","",IFERROR(VLOOKUP($C263,Dec!$B:$Z,16,FALSE),0))</f>
        <v>0</v>
      </c>
      <c r="AN263">
        <f>IF($C263="","",IFERROR(VLOOKUP($C263,Dec!$B:$Z,17,FALSE),0))</f>
        <v>0</v>
      </c>
      <c r="AO263" s="11">
        <f t="shared" si="155"/>
        <v>0</v>
      </c>
      <c r="AP263">
        <f>IF($C263="","",IFERROR(VLOOKUP($C263,Dec!$B:$Z,19,FALSE),0))</f>
        <v>0</v>
      </c>
      <c r="AQ263" s="11">
        <f t="shared" si="156"/>
        <v>0</v>
      </c>
      <c r="AR263">
        <f>IF($C263="","",IFERROR(VLOOKUP($C263,Dec!$B:$Z,20,FALSE),0))</f>
        <v>0</v>
      </c>
      <c r="AS263" s="10">
        <f t="shared" si="157"/>
        <v>0</v>
      </c>
      <c r="AT263" s="6">
        <f>IF($C263="","",IFERROR(VLOOKUP($C263,Jan!$B:$Z,16,FALSE),0))</f>
        <v>0</v>
      </c>
      <c r="AU263">
        <f>IF($C263="","",IFERROR(VLOOKUP($C263,Jan!$B:$Z,17,FALSE),0))</f>
        <v>0</v>
      </c>
      <c r="AV263" s="11">
        <f t="shared" si="158"/>
        <v>0</v>
      </c>
      <c r="AW263">
        <f>IF($C263="","",IFERROR(VLOOKUP($C263,Jan!$B:$Z,19,FALSE),0))</f>
        <v>0</v>
      </c>
      <c r="AX263" s="11">
        <f t="shared" si="159"/>
        <v>0</v>
      </c>
      <c r="AY263">
        <f>IF($C263="","",IFERROR(VLOOKUP($C263,Jan!$B:$Z,20,FALSE),0))</f>
        <v>1</v>
      </c>
      <c r="AZ263" s="10">
        <f t="shared" si="160"/>
        <v>1</v>
      </c>
      <c r="BA263" s="6">
        <f>IF($C263="","",IFERROR(VLOOKUP($C263,Feb!$B:$Z,16,FALSE),0))</f>
        <v>0</v>
      </c>
      <c r="BB263">
        <f>IF($C263="","",IFERROR(VLOOKUP($C263,Feb!$B:$Z,17,FALSE),0))</f>
        <v>0</v>
      </c>
      <c r="BC263" s="11">
        <f t="shared" si="161"/>
        <v>0</v>
      </c>
      <c r="BD263">
        <f>IF($C263="","",IFERROR(VLOOKUP($C263,Feb!$B:$Z,19,FALSE),0))</f>
        <v>0</v>
      </c>
      <c r="BE263" s="11">
        <f t="shared" si="162"/>
        <v>0</v>
      </c>
      <c r="BF263">
        <f>IF($C263="","",IFERROR(VLOOKUP($C263,Feb!$B:$Z,20,FALSE),0))</f>
        <v>0</v>
      </c>
      <c r="BG263" s="10">
        <f t="shared" si="163"/>
        <v>0</v>
      </c>
      <c r="BH263" s="6">
        <f>IF($C263="","",IFERROR(VLOOKUP($C263,Mar!$B:$Z,16,FALSE),0))</f>
        <v>0</v>
      </c>
      <c r="BI263">
        <f>IF($C263="","",IFERROR(VLOOKUP($C263,Mar!$B:$Z,17,FALSE),0))</f>
        <v>0</v>
      </c>
      <c r="BJ263" s="11">
        <f t="shared" si="164"/>
        <v>0</v>
      </c>
      <c r="BK263">
        <f>IF($C263="","",IFERROR(VLOOKUP($C263,Mar!$B:$Z,19,FALSE),0))</f>
        <v>0</v>
      </c>
      <c r="BL263" s="11">
        <f t="shared" si="165"/>
        <v>0</v>
      </c>
      <c r="BM263">
        <f>IF($C263="","",IFERROR(VLOOKUP($C263,Mar!$B:$Z,20,FALSE),0))</f>
        <v>0</v>
      </c>
      <c r="BN263" s="10">
        <f t="shared" si="166"/>
        <v>0</v>
      </c>
      <c r="BO263" s="6">
        <f>IF($C263="","",IFERROR(VLOOKUP($C263,'Apr &amp; May'!$B:$Z,16,FALSE),0))</f>
        <v>2</v>
      </c>
      <c r="BP263">
        <f>IF($C263="","",IFERROR(VLOOKUP($C263,'Apr &amp; May'!$B:$Z,17,FALSE),0))</f>
        <v>0</v>
      </c>
      <c r="BQ263" s="11">
        <f t="shared" si="167"/>
        <v>2</v>
      </c>
      <c r="BR263">
        <f>IF($C263="","",IFERROR(VLOOKUP($C263,'Apr &amp; May'!$B:$Z,19,FALSE),0))</f>
        <v>0</v>
      </c>
      <c r="BS263" s="11">
        <f t="shared" si="168"/>
        <v>2</v>
      </c>
      <c r="BT263">
        <f>IF($C263="","",IFERROR(VLOOKUP($C263,'Apr &amp; May'!$B:$Z,20,FALSE),0))</f>
        <v>0</v>
      </c>
      <c r="BU263" s="10">
        <f t="shared" si="169"/>
        <v>2</v>
      </c>
      <c r="BV263" s="6">
        <f>IF($C263="","",IFERROR(VLOOKUP($C263,Jun!$B:$Z,16,FALSE),0))</f>
        <v>0</v>
      </c>
      <c r="BW263">
        <f>IF($C263="","",IFERROR(VLOOKUP($C263,Jun!$B:$Z,17,FALSE),0))</f>
        <v>0</v>
      </c>
      <c r="BX263" s="11">
        <f t="shared" si="170"/>
        <v>0</v>
      </c>
      <c r="BY263">
        <f>IF($C263="","",IFERROR(VLOOKUP($C263,Jun!$B:$Z,19,FALSE),0))</f>
        <v>0</v>
      </c>
      <c r="BZ263" s="11">
        <f t="shared" si="171"/>
        <v>0</v>
      </c>
      <c r="CA263">
        <f>IF($C263="","",IFERROR(VLOOKUP($C263,Jun!$B:$Z,20,FALSE),0))</f>
        <v>0</v>
      </c>
      <c r="CB263" s="10">
        <f t="shared" si="172"/>
        <v>0</v>
      </c>
    </row>
    <row r="264" spans="1:80" x14ac:dyDescent="0.3">
      <c r="A264">
        <v>260</v>
      </c>
      <c r="B264" t="str">
        <f>IF(Namelist!A261="","",UPPER(Namelist!A261))</f>
        <v>SAMUEL TAY</v>
      </c>
      <c r="C264" t="str">
        <f>IF(Namelist!B261="","",UPPER(Namelist!B261))</f>
        <v>NUSSTU\E0415786</v>
      </c>
      <c r="D264" s="6">
        <f t="shared" si="139"/>
        <v>2</v>
      </c>
      <c r="E264">
        <f t="shared" si="140"/>
        <v>0</v>
      </c>
      <c r="F264" s="11">
        <f t="shared" si="141"/>
        <v>2</v>
      </c>
      <c r="G264">
        <f t="shared" si="142"/>
        <v>0</v>
      </c>
      <c r="H264" s="11">
        <f t="shared" si="143"/>
        <v>2</v>
      </c>
      <c r="I264">
        <f t="shared" si="144"/>
        <v>0</v>
      </c>
      <c r="J264" s="10">
        <f t="shared" si="145"/>
        <v>2</v>
      </c>
      <c r="K264" s="6">
        <f>IF($C264="","",IFERROR(VLOOKUP($C264,Aug!$B:$Z,16,FALSE),0))</f>
        <v>0</v>
      </c>
      <c r="L264">
        <f>IF($C264="","",IFERROR(VLOOKUP($C264,Aug!$B:$Z,17,FALSE),0))</f>
        <v>0</v>
      </c>
      <c r="M264" s="11">
        <f t="shared" si="146"/>
        <v>0</v>
      </c>
      <c r="N264">
        <f>IF($C264="","",IFERROR(VLOOKUP($C264,Aug!$B:$Z,19,FALSE),0))</f>
        <v>0</v>
      </c>
      <c r="O264" s="11">
        <f t="shared" si="147"/>
        <v>0</v>
      </c>
      <c r="P264">
        <f>IF($C264="","",IFERROR(VLOOKUP($C264,Aug!$B:$Z,20,FALSE),0))</f>
        <v>0</v>
      </c>
      <c r="Q264" s="10">
        <f t="shared" si="148"/>
        <v>0</v>
      </c>
      <c r="R264" s="6">
        <f>IF($C264="","",IFERROR(VLOOKUP($C264,Sep!$B:$Z,16,FALSE),0))</f>
        <v>0</v>
      </c>
      <c r="S264">
        <f>IF($C264="","",IFERROR(VLOOKUP($C264,Sep!$B:$Z,17,FALSE),0))</f>
        <v>0</v>
      </c>
      <c r="T264" s="11">
        <f t="shared" si="149"/>
        <v>0</v>
      </c>
      <c r="U264">
        <f>IF($C264="","",IFERROR(VLOOKUP($C264,Sep!$B:$Z,19,FALSE),0))</f>
        <v>0</v>
      </c>
      <c r="V264" s="11">
        <f t="shared" si="150"/>
        <v>0</v>
      </c>
      <c r="W264">
        <f>IF($C264="","",IFERROR(VLOOKUP($C264,Sep!$B:$Z,20,FALSE),0))</f>
        <v>0</v>
      </c>
      <c r="X264" s="10">
        <f t="shared" si="151"/>
        <v>0</v>
      </c>
      <c r="Y264" s="6">
        <f>IF($C264="","",IFERROR(VLOOKUP($C264,'Oct &amp; Nov'!$B:$Z,16,FALSE),0))</f>
        <v>0</v>
      </c>
      <c r="Z264">
        <f>IF($C264="","",IFERROR(VLOOKUP($C264,'Oct &amp; Nov'!$B:$Z,17,FALSE),0))</f>
        <v>0</v>
      </c>
      <c r="AA264" s="11">
        <f t="shared" si="152"/>
        <v>0</v>
      </c>
      <c r="AB264">
        <f>IF($C264="","",IFERROR(VLOOKUP($C264,'Oct &amp; Nov'!$B:$Z,19,FALSE),0))</f>
        <v>0</v>
      </c>
      <c r="AC264" s="11">
        <f t="shared" si="153"/>
        <v>0</v>
      </c>
      <c r="AD264">
        <f>IF($C264="","",IFERROR(VLOOKUP($C264,'Oct &amp; Nov'!$B:$Z,20,FALSE),0))</f>
        <v>0</v>
      </c>
      <c r="AE264" s="10">
        <f t="shared" si="154"/>
        <v>0</v>
      </c>
      <c r="AJ264" s="11"/>
      <c r="AM264" s="6">
        <f>IF($C264="","",IFERROR(VLOOKUP($C264,Dec!$B:$Z,16,FALSE),0))</f>
        <v>2</v>
      </c>
      <c r="AN264">
        <f>IF($C264="","",IFERROR(VLOOKUP($C264,Dec!$B:$Z,17,FALSE),0))</f>
        <v>0</v>
      </c>
      <c r="AO264" s="11">
        <f t="shared" si="155"/>
        <v>2</v>
      </c>
      <c r="AP264">
        <f>IF($C264="","",IFERROR(VLOOKUP($C264,Dec!$B:$Z,19,FALSE),0))</f>
        <v>0</v>
      </c>
      <c r="AQ264" s="11">
        <f t="shared" si="156"/>
        <v>2</v>
      </c>
      <c r="AR264">
        <f>IF($C264="","",IFERROR(VLOOKUP($C264,Dec!$B:$Z,20,FALSE),0))</f>
        <v>0</v>
      </c>
      <c r="AS264" s="10">
        <f t="shared" si="157"/>
        <v>2</v>
      </c>
      <c r="AT264" s="6">
        <f>IF($C264="","",IFERROR(VLOOKUP($C264,Jan!$B:$Z,16,FALSE),0))</f>
        <v>0</v>
      </c>
      <c r="AU264">
        <f>IF($C264="","",IFERROR(VLOOKUP($C264,Jan!$B:$Z,17,FALSE),0))</f>
        <v>0</v>
      </c>
      <c r="AV264" s="11">
        <f t="shared" si="158"/>
        <v>0</v>
      </c>
      <c r="AW264">
        <f>IF($C264="","",IFERROR(VLOOKUP($C264,Jan!$B:$Z,19,FALSE),0))</f>
        <v>0</v>
      </c>
      <c r="AX264" s="11">
        <f t="shared" si="159"/>
        <v>0</v>
      </c>
      <c r="AY264">
        <f>IF($C264="","",IFERROR(VLOOKUP($C264,Jan!$B:$Z,20,FALSE),0))</f>
        <v>0</v>
      </c>
      <c r="AZ264" s="10">
        <f t="shared" si="160"/>
        <v>0</v>
      </c>
      <c r="BA264" s="6">
        <f>IF($C264="","",IFERROR(VLOOKUP($C264,Feb!$B:$Z,16,FALSE),0))</f>
        <v>0</v>
      </c>
      <c r="BB264">
        <f>IF($C264="","",IFERROR(VLOOKUP($C264,Feb!$B:$Z,17,FALSE),0))</f>
        <v>0</v>
      </c>
      <c r="BC264" s="11">
        <f t="shared" si="161"/>
        <v>0</v>
      </c>
      <c r="BD264">
        <f>IF($C264="","",IFERROR(VLOOKUP($C264,Feb!$B:$Z,19,FALSE),0))</f>
        <v>0</v>
      </c>
      <c r="BE264" s="11">
        <f t="shared" si="162"/>
        <v>0</v>
      </c>
      <c r="BF264">
        <f>IF($C264="","",IFERROR(VLOOKUP($C264,Feb!$B:$Z,20,FALSE),0))</f>
        <v>0</v>
      </c>
      <c r="BG264" s="10">
        <f t="shared" si="163"/>
        <v>0</v>
      </c>
      <c r="BH264" s="6">
        <f>IF($C264="","",IFERROR(VLOOKUP($C264,Mar!$B:$Z,16,FALSE),0))</f>
        <v>0</v>
      </c>
      <c r="BI264">
        <f>IF($C264="","",IFERROR(VLOOKUP($C264,Mar!$B:$Z,17,FALSE),0))</f>
        <v>0</v>
      </c>
      <c r="BJ264" s="11">
        <f t="shared" si="164"/>
        <v>0</v>
      </c>
      <c r="BK264">
        <f>IF($C264="","",IFERROR(VLOOKUP($C264,Mar!$B:$Z,19,FALSE),0))</f>
        <v>0</v>
      </c>
      <c r="BL264" s="11">
        <f t="shared" si="165"/>
        <v>0</v>
      </c>
      <c r="BM264">
        <f>IF($C264="","",IFERROR(VLOOKUP($C264,Mar!$B:$Z,20,FALSE),0))</f>
        <v>0</v>
      </c>
      <c r="BN264" s="10">
        <f t="shared" si="166"/>
        <v>0</v>
      </c>
      <c r="BO264" s="6">
        <f>IF($C264="","",IFERROR(VLOOKUP($C264,'Apr &amp; May'!$B:$Z,16,FALSE),0))</f>
        <v>0</v>
      </c>
      <c r="BP264">
        <f>IF($C264="","",IFERROR(VLOOKUP($C264,'Apr &amp; May'!$B:$Z,17,FALSE),0))</f>
        <v>0</v>
      </c>
      <c r="BQ264" s="11">
        <f t="shared" si="167"/>
        <v>0</v>
      </c>
      <c r="BR264">
        <f>IF($C264="","",IFERROR(VLOOKUP($C264,'Apr &amp; May'!$B:$Z,19,FALSE),0))</f>
        <v>0</v>
      </c>
      <c r="BS264" s="11">
        <f t="shared" si="168"/>
        <v>0</v>
      </c>
      <c r="BT264">
        <f>IF($C264="","",IFERROR(VLOOKUP($C264,'Apr &amp; May'!$B:$Z,20,FALSE),0))</f>
        <v>0</v>
      </c>
      <c r="BU264" s="10">
        <f t="shared" si="169"/>
        <v>0</v>
      </c>
      <c r="BV264" s="6">
        <f>IF($C264="","",IFERROR(VLOOKUP($C264,Jun!$B:$Z,16,FALSE),0))</f>
        <v>0</v>
      </c>
      <c r="BW264">
        <f>IF($C264="","",IFERROR(VLOOKUP($C264,Jun!$B:$Z,17,FALSE),0))</f>
        <v>0</v>
      </c>
      <c r="BX264" s="11">
        <f t="shared" si="170"/>
        <v>0</v>
      </c>
      <c r="BY264">
        <f>IF($C264="","",IFERROR(VLOOKUP($C264,Jun!$B:$Z,19,FALSE),0))</f>
        <v>0</v>
      </c>
      <c r="BZ264" s="11">
        <f t="shared" si="171"/>
        <v>0</v>
      </c>
      <c r="CA264">
        <f>IF($C264="","",IFERROR(VLOOKUP($C264,Jun!$B:$Z,20,FALSE),0))</f>
        <v>0</v>
      </c>
      <c r="CB264" s="10">
        <f t="shared" si="172"/>
        <v>0</v>
      </c>
    </row>
    <row r="265" spans="1:80" x14ac:dyDescent="0.3">
      <c r="A265">
        <v>261</v>
      </c>
      <c r="B265" t="str">
        <f>IF(Namelist!A262="","",UPPER(Namelist!A262))</f>
        <v>SARJI ELIJAH BONA</v>
      </c>
      <c r="C265" t="str">
        <f>IF(Namelist!B262="","",UPPER(Namelist!B262))</f>
        <v>NUSSTU\E0960564</v>
      </c>
      <c r="D265" s="6">
        <f t="shared" si="139"/>
        <v>0</v>
      </c>
      <c r="E265">
        <f t="shared" si="140"/>
        <v>0</v>
      </c>
      <c r="F265" s="11">
        <f t="shared" si="141"/>
        <v>0</v>
      </c>
      <c r="G265">
        <f t="shared" si="142"/>
        <v>1</v>
      </c>
      <c r="H265" s="11">
        <f t="shared" si="143"/>
        <v>1</v>
      </c>
      <c r="I265">
        <f t="shared" si="144"/>
        <v>1</v>
      </c>
      <c r="J265" s="10">
        <f t="shared" si="145"/>
        <v>2</v>
      </c>
      <c r="K265" s="6">
        <f>IF($C265="","",IFERROR(VLOOKUP($C265,Aug!$B:$Z,16,FALSE),0))</f>
        <v>0</v>
      </c>
      <c r="L265">
        <f>IF($C265="","",IFERROR(VLOOKUP($C265,Aug!$B:$Z,17,FALSE),0))</f>
        <v>0</v>
      </c>
      <c r="M265" s="11">
        <f t="shared" si="146"/>
        <v>0</v>
      </c>
      <c r="N265">
        <f>IF($C265="","",IFERROR(VLOOKUP($C265,Aug!$B:$Z,19,FALSE),0))</f>
        <v>0</v>
      </c>
      <c r="O265" s="11">
        <f t="shared" si="147"/>
        <v>0</v>
      </c>
      <c r="P265">
        <f>IF($C265="","",IFERROR(VLOOKUP($C265,Aug!$B:$Z,20,FALSE),0))</f>
        <v>0</v>
      </c>
      <c r="Q265" s="10">
        <f t="shared" si="148"/>
        <v>0</v>
      </c>
      <c r="R265" s="6">
        <f>IF($C265="","",IFERROR(VLOOKUP($C265,Sep!$B:$Z,16,FALSE),0))</f>
        <v>0</v>
      </c>
      <c r="S265">
        <f>IF($C265="","",IFERROR(VLOOKUP($C265,Sep!$B:$Z,17,FALSE),0))</f>
        <v>0</v>
      </c>
      <c r="T265" s="11">
        <f t="shared" si="149"/>
        <v>0</v>
      </c>
      <c r="U265">
        <f>IF($C265="","",IFERROR(VLOOKUP($C265,Sep!$B:$Z,19,FALSE),0))</f>
        <v>0</v>
      </c>
      <c r="V265" s="11">
        <f t="shared" si="150"/>
        <v>0</v>
      </c>
      <c r="W265">
        <f>IF($C265="","",IFERROR(VLOOKUP($C265,Sep!$B:$Z,20,FALSE),0))</f>
        <v>0</v>
      </c>
      <c r="X265" s="10">
        <f t="shared" si="151"/>
        <v>0</v>
      </c>
      <c r="Y265" s="6">
        <f>IF($C265="","",IFERROR(VLOOKUP($C265,'Oct &amp; Nov'!$B:$Z,16,FALSE),0))</f>
        <v>0</v>
      </c>
      <c r="Z265">
        <f>IF($C265="","",IFERROR(VLOOKUP($C265,'Oct &amp; Nov'!$B:$Z,17,FALSE),0))</f>
        <v>0</v>
      </c>
      <c r="AA265" s="11">
        <f t="shared" si="152"/>
        <v>0</v>
      </c>
      <c r="AB265">
        <f>IF($C265="","",IFERROR(VLOOKUP($C265,'Oct &amp; Nov'!$B:$Z,19,FALSE),0))</f>
        <v>1</v>
      </c>
      <c r="AC265" s="11">
        <f t="shared" si="153"/>
        <v>1</v>
      </c>
      <c r="AD265">
        <f>IF($C265="","",IFERROR(VLOOKUP($C265,'Oct &amp; Nov'!$B:$Z,20,FALSE),0))</f>
        <v>1</v>
      </c>
      <c r="AE265" s="10">
        <f t="shared" si="154"/>
        <v>2</v>
      </c>
      <c r="AJ265" s="11"/>
      <c r="AM265" s="6">
        <f>IF($C265="","",IFERROR(VLOOKUP($C265,Dec!$B:$Z,16,FALSE),0))</f>
        <v>0</v>
      </c>
      <c r="AN265">
        <f>IF($C265="","",IFERROR(VLOOKUP($C265,Dec!$B:$Z,17,FALSE),0))</f>
        <v>0</v>
      </c>
      <c r="AO265" s="11">
        <f t="shared" si="155"/>
        <v>0</v>
      </c>
      <c r="AP265">
        <f>IF($C265="","",IFERROR(VLOOKUP($C265,Dec!$B:$Z,19,FALSE),0))</f>
        <v>0</v>
      </c>
      <c r="AQ265" s="11">
        <f t="shared" si="156"/>
        <v>0</v>
      </c>
      <c r="AR265">
        <f>IF($C265="","",IFERROR(VLOOKUP($C265,Dec!$B:$Z,20,FALSE),0))</f>
        <v>0</v>
      </c>
      <c r="AS265" s="10">
        <f t="shared" si="157"/>
        <v>0</v>
      </c>
      <c r="AT265" s="6">
        <f>IF($C265="","",IFERROR(VLOOKUP($C265,Jan!$B:$Z,16,FALSE),0))</f>
        <v>0</v>
      </c>
      <c r="AU265">
        <f>IF($C265="","",IFERROR(VLOOKUP($C265,Jan!$B:$Z,17,FALSE),0))</f>
        <v>0</v>
      </c>
      <c r="AV265" s="11">
        <f t="shared" si="158"/>
        <v>0</v>
      </c>
      <c r="AW265">
        <f>IF($C265="","",IFERROR(VLOOKUP($C265,Jan!$B:$Z,19,FALSE),0))</f>
        <v>0</v>
      </c>
      <c r="AX265" s="11">
        <f t="shared" si="159"/>
        <v>0</v>
      </c>
      <c r="AY265">
        <f>IF($C265="","",IFERROR(VLOOKUP($C265,Jan!$B:$Z,20,FALSE),0))</f>
        <v>0</v>
      </c>
      <c r="AZ265" s="10">
        <f t="shared" si="160"/>
        <v>0</v>
      </c>
      <c r="BA265" s="6">
        <f>IF($C265="","",IFERROR(VLOOKUP($C265,Feb!$B:$Z,16,FALSE),0))</f>
        <v>0</v>
      </c>
      <c r="BB265">
        <f>IF($C265="","",IFERROR(VLOOKUP($C265,Feb!$B:$Z,17,FALSE),0))</f>
        <v>0</v>
      </c>
      <c r="BC265" s="11">
        <f t="shared" si="161"/>
        <v>0</v>
      </c>
      <c r="BD265">
        <f>IF($C265="","",IFERROR(VLOOKUP($C265,Feb!$B:$Z,19,FALSE),0))</f>
        <v>0</v>
      </c>
      <c r="BE265" s="11">
        <f t="shared" si="162"/>
        <v>0</v>
      </c>
      <c r="BF265">
        <f>IF($C265="","",IFERROR(VLOOKUP($C265,Feb!$B:$Z,20,FALSE),0))</f>
        <v>0</v>
      </c>
      <c r="BG265" s="10">
        <f t="shared" si="163"/>
        <v>0</v>
      </c>
      <c r="BH265" s="6">
        <f>IF($C265="","",IFERROR(VLOOKUP($C265,Mar!$B:$Z,16,FALSE),0))</f>
        <v>0</v>
      </c>
      <c r="BI265">
        <f>IF($C265="","",IFERROR(VLOOKUP($C265,Mar!$B:$Z,17,FALSE),0))</f>
        <v>0</v>
      </c>
      <c r="BJ265" s="11">
        <f t="shared" si="164"/>
        <v>0</v>
      </c>
      <c r="BK265">
        <f>IF($C265="","",IFERROR(VLOOKUP($C265,Mar!$B:$Z,19,FALSE),0))</f>
        <v>0</v>
      </c>
      <c r="BL265" s="11">
        <f t="shared" si="165"/>
        <v>0</v>
      </c>
      <c r="BM265">
        <f>IF($C265="","",IFERROR(VLOOKUP($C265,Mar!$B:$Z,20,FALSE),0))</f>
        <v>0</v>
      </c>
      <c r="BN265" s="10">
        <f t="shared" si="166"/>
        <v>0</v>
      </c>
      <c r="BO265" s="6">
        <f>IF($C265="","",IFERROR(VLOOKUP($C265,'Apr &amp; May'!$B:$Z,16,FALSE),0))</f>
        <v>0</v>
      </c>
      <c r="BP265">
        <f>IF($C265="","",IFERROR(VLOOKUP($C265,'Apr &amp; May'!$B:$Z,17,FALSE),0))</f>
        <v>0</v>
      </c>
      <c r="BQ265" s="11">
        <f t="shared" si="167"/>
        <v>0</v>
      </c>
      <c r="BR265">
        <f>IF($C265="","",IFERROR(VLOOKUP($C265,'Apr &amp; May'!$B:$Z,19,FALSE),0))</f>
        <v>0</v>
      </c>
      <c r="BS265" s="11">
        <f t="shared" si="168"/>
        <v>0</v>
      </c>
      <c r="BT265">
        <f>IF($C265="","",IFERROR(VLOOKUP($C265,'Apr &amp; May'!$B:$Z,20,FALSE),0))</f>
        <v>0</v>
      </c>
      <c r="BU265" s="10">
        <f t="shared" si="169"/>
        <v>0</v>
      </c>
      <c r="BV265" s="6">
        <f>IF($C265="","",IFERROR(VLOOKUP($C265,Jun!$B:$Z,16,FALSE),0))</f>
        <v>0</v>
      </c>
      <c r="BW265">
        <f>IF($C265="","",IFERROR(VLOOKUP($C265,Jun!$B:$Z,17,FALSE),0))</f>
        <v>0</v>
      </c>
      <c r="BX265" s="11">
        <f t="shared" si="170"/>
        <v>0</v>
      </c>
      <c r="BY265">
        <f>IF($C265="","",IFERROR(VLOOKUP($C265,Jun!$B:$Z,19,FALSE),0))</f>
        <v>0</v>
      </c>
      <c r="BZ265" s="11">
        <f t="shared" si="171"/>
        <v>0</v>
      </c>
      <c r="CA265">
        <f>IF($C265="","",IFERROR(VLOOKUP($C265,Jun!$B:$Z,20,FALSE),0))</f>
        <v>0</v>
      </c>
      <c r="CB265" s="10">
        <f t="shared" si="172"/>
        <v>0</v>
      </c>
    </row>
    <row r="266" spans="1:80" x14ac:dyDescent="0.3">
      <c r="A266">
        <v>262</v>
      </c>
      <c r="B266" t="str">
        <f>IF(Namelist!A263="","",UPPER(Namelist!A263))</f>
        <v>SEAN CHAN</v>
      </c>
      <c r="C266" t="str">
        <f>IF(Namelist!B263="","",UPPER(Namelist!B263))</f>
        <v>NUSSTU\E0958830</v>
      </c>
      <c r="D266" s="6">
        <f t="shared" si="139"/>
        <v>2</v>
      </c>
      <c r="E266">
        <f t="shared" si="140"/>
        <v>0</v>
      </c>
      <c r="F266" s="11">
        <f t="shared" si="141"/>
        <v>2</v>
      </c>
      <c r="G266">
        <f t="shared" si="142"/>
        <v>0</v>
      </c>
      <c r="H266" s="11">
        <f t="shared" si="143"/>
        <v>2</v>
      </c>
      <c r="I266">
        <f t="shared" si="144"/>
        <v>2</v>
      </c>
      <c r="J266" s="10">
        <f t="shared" si="145"/>
        <v>4</v>
      </c>
      <c r="K266" s="6">
        <f>IF($C266="","",IFERROR(VLOOKUP($C266,Aug!$B:$Z,16,FALSE),0))</f>
        <v>0</v>
      </c>
      <c r="L266">
        <f>IF($C266="","",IFERROR(VLOOKUP($C266,Aug!$B:$Z,17,FALSE),0))</f>
        <v>0</v>
      </c>
      <c r="M266" s="11">
        <f t="shared" si="146"/>
        <v>0</v>
      </c>
      <c r="N266">
        <f>IF($C266="","",IFERROR(VLOOKUP($C266,Aug!$B:$Z,19,FALSE),0))</f>
        <v>0</v>
      </c>
      <c r="O266" s="11">
        <f t="shared" si="147"/>
        <v>0</v>
      </c>
      <c r="P266">
        <f>IF($C266="","",IFERROR(VLOOKUP($C266,Aug!$B:$Z,20,FALSE),0))</f>
        <v>1</v>
      </c>
      <c r="Q266" s="10">
        <f t="shared" si="148"/>
        <v>1</v>
      </c>
      <c r="R266" s="6">
        <f>IF($C266="","",IFERROR(VLOOKUP($C266,Sep!$B:$Z,16,FALSE),0))</f>
        <v>1</v>
      </c>
      <c r="S266">
        <f>IF($C266="","",IFERROR(VLOOKUP($C266,Sep!$B:$Z,17,FALSE),0))</f>
        <v>0</v>
      </c>
      <c r="T266" s="11">
        <f t="shared" si="149"/>
        <v>1</v>
      </c>
      <c r="U266">
        <f>IF($C266="","",IFERROR(VLOOKUP($C266,Sep!$B:$Z,19,FALSE),0))</f>
        <v>0</v>
      </c>
      <c r="V266" s="11">
        <f t="shared" si="150"/>
        <v>1</v>
      </c>
      <c r="W266">
        <f>IF($C266="","",IFERROR(VLOOKUP($C266,Sep!$B:$Z,20,FALSE),0))</f>
        <v>0</v>
      </c>
      <c r="X266" s="10">
        <f t="shared" si="151"/>
        <v>1</v>
      </c>
      <c r="Y266" s="6">
        <f>IF($C266="","",IFERROR(VLOOKUP($C266,'Oct &amp; Nov'!$B:$Z,16,FALSE),0))</f>
        <v>1</v>
      </c>
      <c r="Z266">
        <f>IF($C266="","",IFERROR(VLOOKUP($C266,'Oct &amp; Nov'!$B:$Z,17,FALSE),0))</f>
        <v>0</v>
      </c>
      <c r="AA266" s="11">
        <f t="shared" si="152"/>
        <v>1</v>
      </c>
      <c r="AB266">
        <f>IF($C266="","",IFERROR(VLOOKUP($C266,'Oct &amp; Nov'!$B:$Z,19,FALSE),0))</f>
        <v>0</v>
      </c>
      <c r="AC266" s="11">
        <f t="shared" si="153"/>
        <v>1</v>
      </c>
      <c r="AD266">
        <f>IF($C266="","",IFERROR(VLOOKUP($C266,'Oct &amp; Nov'!$B:$Z,20,FALSE),0))</f>
        <v>1</v>
      </c>
      <c r="AE266" s="10">
        <f t="shared" si="154"/>
        <v>2</v>
      </c>
      <c r="AJ266" s="11"/>
      <c r="AM266" s="6">
        <f>IF($C266="","",IFERROR(VLOOKUP($C266,Dec!$B:$Z,16,FALSE),0))</f>
        <v>0</v>
      </c>
      <c r="AN266">
        <f>IF($C266="","",IFERROR(VLOOKUP($C266,Dec!$B:$Z,17,FALSE),0))</f>
        <v>0</v>
      </c>
      <c r="AO266" s="11">
        <f t="shared" si="155"/>
        <v>0</v>
      </c>
      <c r="AP266">
        <f>IF($C266="","",IFERROR(VLOOKUP($C266,Dec!$B:$Z,19,FALSE),0))</f>
        <v>0</v>
      </c>
      <c r="AQ266" s="11">
        <f t="shared" si="156"/>
        <v>0</v>
      </c>
      <c r="AR266">
        <f>IF($C266="","",IFERROR(VLOOKUP($C266,Dec!$B:$Z,20,FALSE),0))</f>
        <v>0</v>
      </c>
      <c r="AS266" s="10">
        <f t="shared" si="157"/>
        <v>0</v>
      </c>
      <c r="AT266" s="6">
        <f>IF($C266="","",IFERROR(VLOOKUP($C266,Jan!$B:$Z,16,FALSE),0))</f>
        <v>0</v>
      </c>
      <c r="AU266">
        <f>IF($C266="","",IFERROR(VLOOKUP($C266,Jan!$B:$Z,17,FALSE),0))</f>
        <v>0</v>
      </c>
      <c r="AV266" s="11">
        <f t="shared" si="158"/>
        <v>0</v>
      </c>
      <c r="AW266">
        <f>IF($C266="","",IFERROR(VLOOKUP($C266,Jan!$B:$Z,19,FALSE),0))</f>
        <v>0</v>
      </c>
      <c r="AX266" s="11">
        <f t="shared" si="159"/>
        <v>0</v>
      </c>
      <c r="AY266">
        <f>IF($C266="","",IFERROR(VLOOKUP($C266,Jan!$B:$Z,20,FALSE),0))</f>
        <v>0</v>
      </c>
      <c r="AZ266" s="10">
        <f t="shared" si="160"/>
        <v>0</v>
      </c>
      <c r="BA266" s="6">
        <f>IF($C266="","",IFERROR(VLOOKUP($C266,Feb!$B:$Z,16,FALSE),0))</f>
        <v>0</v>
      </c>
      <c r="BB266">
        <f>IF($C266="","",IFERROR(VLOOKUP($C266,Feb!$B:$Z,17,FALSE),0))</f>
        <v>0</v>
      </c>
      <c r="BC266" s="11">
        <f t="shared" si="161"/>
        <v>0</v>
      </c>
      <c r="BD266">
        <f>IF($C266="","",IFERROR(VLOOKUP($C266,Feb!$B:$Z,19,FALSE),0))</f>
        <v>0</v>
      </c>
      <c r="BE266" s="11">
        <f t="shared" si="162"/>
        <v>0</v>
      </c>
      <c r="BF266">
        <f>IF($C266="","",IFERROR(VLOOKUP($C266,Feb!$B:$Z,20,FALSE),0))</f>
        <v>0</v>
      </c>
      <c r="BG266" s="10">
        <f t="shared" si="163"/>
        <v>0</v>
      </c>
      <c r="BH266" s="6">
        <f>IF($C266="","",IFERROR(VLOOKUP($C266,Mar!$B:$Z,16,FALSE),0))</f>
        <v>0</v>
      </c>
      <c r="BI266">
        <f>IF($C266="","",IFERROR(VLOOKUP($C266,Mar!$B:$Z,17,FALSE),0))</f>
        <v>0</v>
      </c>
      <c r="BJ266" s="11">
        <f t="shared" si="164"/>
        <v>0</v>
      </c>
      <c r="BK266">
        <f>IF($C266="","",IFERROR(VLOOKUP($C266,Mar!$B:$Z,19,FALSE),0))</f>
        <v>0</v>
      </c>
      <c r="BL266" s="11">
        <f t="shared" si="165"/>
        <v>0</v>
      </c>
      <c r="BM266">
        <f>IF($C266="","",IFERROR(VLOOKUP($C266,Mar!$B:$Z,20,FALSE),0))</f>
        <v>0</v>
      </c>
      <c r="BN266" s="10">
        <f t="shared" si="166"/>
        <v>0</v>
      </c>
      <c r="BO266" s="6">
        <f>IF($C266="","",IFERROR(VLOOKUP($C266,'Apr &amp; May'!$B:$Z,16,FALSE),0))</f>
        <v>0</v>
      </c>
      <c r="BP266">
        <f>IF($C266="","",IFERROR(VLOOKUP($C266,'Apr &amp; May'!$B:$Z,17,FALSE),0))</f>
        <v>0</v>
      </c>
      <c r="BQ266" s="11">
        <f t="shared" si="167"/>
        <v>0</v>
      </c>
      <c r="BR266">
        <f>IF($C266="","",IFERROR(VLOOKUP($C266,'Apr &amp; May'!$B:$Z,19,FALSE),0))</f>
        <v>0</v>
      </c>
      <c r="BS266" s="11">
        <f t="shared" si="168"/>
        <v>0</v>
      </c>
      <c r="BT266">
        <f>IF($C266="","",IFERROR(VLOOKUP($C266,'Apr &amp; May'!$B:$Z,20,FALSE),0))</f>
        <v>0</v>
      </c>
      <c r="BU266" s="10">
        <f t="shared" si="169"/>
        <v>0</v>
      </c>
      <c r="BV266" s="6">
        <f>IF($C266="","",IFERROR(VLOOKUP($C266,Jun!$B:$Z,16,FALSE),0))</f>
        <v>0</v>
      </c>
      <c r="BW266">
        <f>IF($C266="","",IFERROR(VLOOKUP($C266,Jun!$B:$Z,17,FALSE),0))</f>
        <v>0</v>
      </c>
      <c r="BX266" s="11">
        <f t="shared" si="170"/>
        <v>0</v>
      </c>
      <c r="BY266">
        <f>IF($C266="","",IFERROR(VLOOKUP($C266,Jun!$B:$Z,19,FALSE),0))</f>
        <v>0</v>
      </c>
      <c r="BZ266" s="11">
        <f t="shared" si="171"/>
        <v>0</v>
      </c>
      <c r="CA266">
        <f>IF($C266="","",IFERROR(VLOOKUP($C266,Jun!$B:$Z,20,FALSE),0))</f>
        <v>0</v>
      </c>
      <c r="CB266" s="10">
        <f t="shared" si="172"/>
        <v>0</v>
      </c>
    </row>
    <row r="267" spans="1:80" x14ac:dyDescent="0.3">
      <c r="A267">
        <v>263</v>
      </c>
      <c r="B267" t="str">
        <f>IF(Namelist!A264="","",UPPER(Namelist!A264))</f>
        <v>SEAN SUGRUE</v>
      </c>
      <c r="C267" t="str">
        <f>IF(Namelist!B264="","",UPPER(Namelist!B264))</f>
        <v>NUSSTU\E1103328</v>
      </c>
      <c r="D267" s="6">
        <f t="shared" si="139"/>
        <v>1</v>
      </c>
      <c r="E267">
        <f t="shared" si="140"/>
        <v>1</v>
      </c>
      <c r="F267" s="11">
        <f t="shared" si="141"/>
        <v>2</v>
      </c>
      <c r="G267">
        <f t="shared" si="142"/>
        <v>0</v>
      </c>
      <c r="H267" s="11">
        <f t="shared" si="143"/>
        <v>2</v>
      </c>
      <c r="I267">
        <f t="shared" si="144"/>
        <v>1</v>
      </c>
      <c r="J267" s="10">
        <f t="shared" si="145"/>
        <v>3</v>
      </c>
      <c r="K267" s="6">
        <f>IF($C267="","",IFERROR(VLOOKUP($C267,Aug!$B:$Z,16,FALSE),0))</f>
        <v>0</v>
      </c>
      <c r="L267">
        <f>IF($C267="","",IFERROR(VLOOKUP($C267,Aug!$B:$Z,17,FALSE),0))</f>
        <v>0</v>
      </c>
      <c r="M267" s="11">
        <f t="shared" si="146"/>
        <v>0</v>
      </c>
      <c r="N267">
        <f>IF($C267="","",IFERROR(VLOOKUP($C267,Aug!$B:$Z,19,FALSE),0))</f>
        <v>0</v>
      </c>
      <c r="O267" s="11">
        <f t="shared" si="147"/>
        <v>0</v>
      </c>
      <c r="P267">
        <f>IF($C267="","",IFERROR(VLOOKUP($C267,Aug!$B:$Z,20,FALSE),0))</f>
        <v>0</v>
      </c>
      <c r="Q267" s="10">
        <f t="shared" si="148"/>
        <v>0</v>
      </c>
      <c r="R267" s="6">
        <f>IF($C267="","",IFERROR(VLOOKUP($C267,Sep!$B:$Z,16,FALSE),0))</f>
        <v>0</v>
      </c>
      <c r="S267">
        <f>IF($C267="","",IFERROR(VLOOKUP($C267,Sep!$B:$Z,17,FALSE),0))</f>
        <v>0</v>
      </c>
      <c r="T267" s="11">
        <f t="shared" si="149"/>
        <v>0</v>
      </c>
      <c r="U267">
        <f>IF($C267="","",IFERROR(VLOOKUP($C267,Sep!$B:$Z,19,FALSE),0))</f>
        <v>0</v>
      </c>
      <c r="V267" s="11">
        <f t="shared" si="150"/>
        <v>0</v>
      </c>
      <c r="W267">
        <f>IF($C267="","",IFERROR(VLOOKUP($C267,Sep!$B:$Z,20,FALSE),0))</f>
        <v>0</v>
      </c>
      <c r="X267" s="10">
        <f t="shared" si="151"/>
        <v>0</v>
      </c>
      <c r="Y267" s="6">
        <f>IF($C267="","",IFERROR(VLOOKUP($C267,'Oct &amp; Nov'!$B:$Z,16,FALSE),0))</f>
        <v>0</v>
      </c>
      <c r="Z267">
        <f>IF($C267="","",IFERROR(VLOOKUP($C267,'Oct &amp; Nov'!$B:$Z,17,FALSE),0))</f>
        <v>0</v>
      </c>
      <c r="AA267" s="11">
        <f t="shared" si="152"/>
        <v>0</v>
      </c>
      <c r="AB267">
        <f>IF($C267="","",IFERROR(VLOOKUP($C267,'Oct &amp; Nov'!$B:$Z,19,FALSE),0))</f>
        <v>0</v>
      </c>
      <c r="AC267" s="11">
        <f t="shared" si="153"/>
        <v>0</v>
      </c>
      <c r="AD267">
        <f>IF($C267="","",IFERROR(VLOOKUP($C267,'Oct &amp; Nov'!$B:$Z,20,FALSE),0))</f>
        <v>0</v>
      </c>
      <c r="AE267" s="10">
        <f t="shared" si="154"/>
        <v>0</v>
      </c>
      <c r="AJ267" s="11"/>
      <c r="AM267" s="6">
        <f>IF($C267="","",IFERROR(VLOOKUP($C267,Dec!$B:$Z,16,FALSE),0))</f>
        <v>0</v>
      </c>
      <c r="AN267">
        <f>IF($C267="","",IFERROR(VLOOKUP($C267,Dec!$B:$Z,17,FALSE),0))</f>
        <v>0</v>
      </c>
      <c r="AO267" s="11">
        <f t="shared" si="155"/>
        <v>0</v>
      </c>
      <c r="AP267">
        <f>IF($C267="","",IFERROR(VLOOKUP($C267,Dec!$B:$Z,19,FALSE),0))</f>
        <v>0</v>
      </c>
      <c r="AQ267" s="11">
        <f t="shared" si="156"/>
        <v>0</v>
      </c>
      <c r="AR267">
        <f>IF($C267="","",IFERROR(VLOOKUP($C267,Dec!$B:$Z,20,FALSE),0))</f>
        <v>0</v>
      </c>
      <c r="AS267" s="10">
        <f t="shared" si="157"/>
        <v>0</v>
      </c>
      <c r="AT267" s="6">
        <f>IF($C267="","",IFERROR(VLOOKUP($C267,Jan!$B:$Z,16,FALSE),0))</f>
        <v>0</v>
      </c>
      <c r="AU267">
        <f>IF($C267="","",IFERROR(VLOOKUP($C267,Jan!$B:$Z,17,FALSE),0))</f>
        <v>0</v>
      </c>
      <c r="AV267" s="11">
        <f t="shared" si="158"/>
        <v>0</v>
      </c>
      <c r="AW267">
        <f>IF($C267="","",IFERROR(VLOOKUP($C267,Jan!$B:$Z,19,FALSE),0))</f>
        <v>0</v>
      </c>
      <c r="AX267" s="11">
        <f t="shared" si="159"/>
        <v>0</v>
      </c>
      <c r="AY267">
        <f>IF($C267="","",IFERROR(VLOOKUP($C267,Jan!$B:$Z,20,FALSE),0))</f>
        <v>0</v>
      </c>
      <c r="AZ267" s="10">
        <f t="shared" si="160"/>
        <v>0</v>
      </c>
      <c r="BA267" s="6">
        <f>IF($C267="","",IFERROR(VLOOKUP($C267,Feb!$B:$Z,16,FALSE),0))</f>
        <v>1</v>
      </c>
      <c r="BB267">
        <f>IF($C267="","",IFERROR(VLOOKUP($C267,Feb!$B:$Z,17,FALSE),0))</f>
        <v>0</v>
      </c>
      <c r="BC267" s="11">
        <f t="shared" si="161"/>
        <v>1</v>
      </c>
      <c r="BD267">
        <f>IF($C267="","",IFERROR(VLOOKUP($C267,Feb!$B:$Z,19,FALSE),0))</f>
        <v>0</v>
      </c>
      <c r="BE267" s="11">
        <f t="shared" si="162"/>
        <v>1</v>
      </c>
      <c r="BF267">
        <f>IF($C267="","",IFERROR(VLOOKUP($C267,Feb!$B:$Z,20,FALSE),0))</f>
        <v>1</v>
      </c>
      <c r="BG267" s="10">
        <f t="shared" si="163"/>
        <v>2</v>
      </c>
      <c r="BH267" s="6">
        <f>IF($C267="","",IFERROR(VLOOKUP($C267,Mar!$B:$Z,16,FALSE),0))</f>
        <v>0</v>
      </c>
      <c r="BI267">
        <f>IF($C267="","",IFERROR(VLOOKUP($C267,Mar!$B:$Z,17,FALSE),0))</f>
        <v>1</v>
      </c>
      <c r="BJ267" s="11">
        <f t="shared" si="164"/>
        <v>1</v>
      </c>
      <c r="BK267">
        <f>IF($C267="","",IFERROR(VLOOKUP($C267,Mar!$B:$Z,19,FALSE),0))</f>
        <v>0</v>
      </c>
      <c r="BL267" s="11">
        <f t="shared" si="165"/>
        <v>1</v>
      </c>
      <c r="BM267">
        <f>IF($C267="","",IFERROR(VLOOKUP($C267,Mar!$B:$Z,20,FALSE),0))</f>
        <v>0</v>
      </c>
      <c r="BN267" s="10">
        <f t="shared" si="166"/>
        <v>1</v>
      </c>
      <c r="BO267" s="6">
        <f>IF($C267="","",IFERROR(VLOOKUP($C267,'Apr &amp; May'!$B:$Z,16,FALSE),0))</f>
        <v>0</v>
      </c>
      <c r="BP267">
        <f>IF($C267="","",IFERROR(VLOOKUP($C267,'Apr &amp; May'!$B:$Z,17,FALSE),0))</f>
        <v>0</v>
      </c>
      <c r="BQ267" s="11">
        <f t="shared" si="167"/>
        <v>0</v>
      </c>
      <c r="BR267">
        <f>IF($C267="","",IFERROR(VLOOKUP($C267,'Apr &amp; May'!$B:$Z,19,FALSE),0))</f>
        <v>0</v>
      </c>
      <c r="BS267" s="11">
        <f t="shared" si="168"/>
        <v>0</v>
      </c>
      <c r="BT267">
        <f>IF($C267="","",IFERROR(VLOOKUP($C267,'Apr &amp; May'!$B:$Z,20,FALSE),0))</f>
        <v>0</v>
      </c>
      <c r="BU267" s="10">
        <f t="shared" si="169"/>
        <v>0</v>
      </c>
      <c r="BV267" s="6">
        <f>IF($C267="","",IFERROR(VLOOKUP($C267,Jun!$B:$Z,16,FALSE),0))</f>
        <v>0</v>
      </c>
      <c r="BW267">
        <f>IF($C267="","",IFERROR(VLOOKUP($C267,Jun!$B:$Z,17,FALSE),0))</f>
        <v>0</v>
      </c>
      <c r="BX267" s="11">
        <f t="shared" si="170"/>
        <v>0</v>
      </c>
      <c r="BY267">
        <f>IF($C267="","",IFERROR(VLOOKUP($C267,Jun!$B:$Z,19,FALSE),0))</f>
        <v>0</v>
      </c>
      <c r="BZ267" s="11">
        <f t="shared" si="171"/>
        <v>0</v>
      </c>
      <c r="CA267">
        <f>IF($C267="","",IFERROR(VLOOKUP($C267,Jun!$B:$Z,20,FALSE),0))</f>
        <v>0</v>
      </c>
      <c r="CB267" s="10">
        <f t="shared" si="172"/>
        <v>0</v>
      </c>
    </row>
    <row r="268" spans="1:80" x14ac:dyDescent="0.3">
      <c r="A268">
        <v>264</v>
      </c>
      <c r="B268" t="str">
        <f>IF(Namelist!A265="","",UPPER(Namelist!A265))</f>
        <v>SEBASTIAN YAP</v>
      </c>
      <c r="C268" t="str">
        <f>IF(Namelist!B265="","",UPPER(Namelist!B265))</f>
        <v>NUSSTU\E0726726</v>
      </c>
      <c r="D268" s="6">
        <f t="shared" si="139"/>
        <v>3</v>
      </c>
      <c r="E268">
        <f t="shared" si="140"/>
        <v>1</v>
      </c>
      <c r="F268" s="11">
        <f t="shared" si="141"/>
        <v>4</v>
      </c>
      <c r="G268">
        <f t="shared" si="142"/>
        <v>0</v>
      </c>
      <c r="H268" s="11">
        <f t="shared" si="143"/>
        <v>4</v>
      </c>
      <c r="I268">
        <f t="shared" si="144"/>
        <v>4</v>
      </c>
      <c r="J268" s="10">
        <f t="shared" si="145"/>
        <v>8</v>
      </c>
      <c r="K268" s="6">
        <f>IF($C268="","",IFERROR(VLOOKUP($C268,Aug!$B:$Z,16,FALSE),0))</f>
        <v>1</v>
      </c>
      <c r="L268">
        <f>IF($C268="","",IFERROR(VLOOKUP($C268,Aug!$B:$Z,17,FALSE),0))</f>
        <v>1</v>
      </c>
      <c r="M268" s="11">
        <f t="shared" si="146"/>
        <v>2</v>
      </c>
      <c r="N268">
        <f>IF($C268="","",IFERROR(VLOOKUP($C268,Aug!$B:$Z,19,FALSE),0))</f>
        <v>0</v>
      </c>
      <c r="O268" s="11">
        <f t="shared" si="147"/>
        <v>2</v>
      </c>
      <c r="P268">
        <f>IF($C268="","",IFERROR(VLOOKUP($C268,Aug!$B:$Z,20,FALSE),0))</f>
        <v>0</v>
      </c>
      <c r="Q268" s="10">
        <f t="shared" si="148"/>
        <v>2</v>
      </c>
      <c r="R268" s="6">
        <f>IF($C268="","",IFERROR(VLOOKUP($C268,Sep!$B:$Z,16,FALSE),0))</f>
        <v>1</v>
      </c>
      <c r="S268">
        <f>IF($C268="","",IFERROR(VLOOKUP($C268,Sep!$B:$Z,17,FALSE),0))</f>
        <v>0</v>
      </c>
      <c r="T268" s="11">
        <f t="shared" si="149"/>
        <v>1</v>
      </c>
      <c r="U268">
        <f>IF($C268="","",IFERROR(VLOOKUP($C268,Sep!$B:$Z,19,FALSE),0))</f>
        <v>0</v>
      </c>
      <c r="V268" s="11">
        <f t="shared" si="150"/>
        <v>1</v>
      </c>
      <c r="W268">
        <f>IF($C268="","",IFERROR(VLOOKUP($C268,Sep!$B:$Z,20,FALSE),0))</f>
        <v>1</v>
      </c>
      <c r="X268" s="10">
        <f t="shared" si="151"/>
        <v>2</v>
      </c>
      <c r="Y268" s="6">
        <f>IF($C268="","",IFERROR(VLOOKUP($C268,'Oct &amp; Nov'!$B:$Z,16,FALSE),0))</f>
        <v>0</v>
      </c>
      <c r="Z268">
        <f>IF($C268="","",IFERROR(VLOOKUP($C268,'Oct &amp; Nov'!$B:$Z,17,FALSE),0))</f>
        <v>0</v>
      </c>
      <c r="AA268" s="11">
        <f t="shared" si="152"/>
        <v>0</v>
      </c>
      <c r="AB268">
        <f>IF($C268="","",IFERROR(VLOOKUP($C268,'Oct &amp; Nov'!$B:$Z,19,FALSE),0))</f>
        <v>0</v>
      </c>
      <c r="AC268" s="11">
        <f t="shared" si="153"/>
        <v>0</v>
      </c>
      <c r="AD268">
        <f>IF($C268="","",IFERROR(VLOOKUP($C268,'Oct &amp; Nov'!$B:$Z,20,FALSE),0))</f>
        <v>3</v>
      </c>
      <c r="AE268" s="10">
        <f t="shared" si="154"/>
        <v>3</v>
      </c>
      <c r="AJ268" s="11"/>
      <c r="AM268" s="6">
        <f>IF($C268="","",IFERROR(VLOOKUP($C268,Dec!$B:$Z,16,FALSE),0))</f>
        <v>0</v>
      </c>
      <c r="AN268">
        <f>IF($C268="","",IFERROR(VLOOKUP($C268,Dec!$B:$Z,17,FALSE),0))</f>
        <v>0</v>
      </c>
      <c r="AO268" s="11">
        <f t="shared" si="155"/>
        <v>0</v>
      </c>
      <c r="AP268">
        <f>IF($C268="","",IFERROR(VLOOKUP($C268,Dec!$B:$Z,19,FALSE),0))</f>
        <v>0</v>
      </c>
      <c r="AQ268" s="11">
        <f t="shared" si="156"/>
        <v>0</v>
      </c>
      <c r="AR268">
        <f>IF($C268="","",IFERROR(VLOOKUP($C268,Dec!$B:$Z,20,FALSE),0))</f>
        <v>0</v>
      </c>
      <c r="AS268" s="10">
        <f t="shared" si="157"/>
        <v>0</v>
      </c>
      <c r="AT268" s="6">
        <f>IF($C268="","",IFERROR(VLOOKUP($C268,Jan!$B:$Z,16,FALSE),0))</f>
        <v>0</v>
      </c>
      <c r="AU268">
        <f>IF($C268="","",IFERROR(VLOOKUP($C268,Jan!$B:$Z,17,FALSE),0))</f>
        <v>0</v>
      </c>
      <c r="AV268" s="11">
        <f t="shared" si="158"/>
        <v>0</v>
      </c>
      <c r="AW268">
        <f>IF($C268="","",IFERROR(VLOOKUP($C268,Jan!$B:$Z,19,FALSE),0))</f>
        <v>0</v>
      </c>
      <c r="AX268" s="11">
        <f t="shared" si="159"/>
        <v>0</v>
      </c>
      <c r="AY268">
        <f>IF($C268="","",IFERROR(VLOOKUP($C268,Jan!$B:$Z,20,FALSE),0))</f>
        <v>0</v>
      </c>
      <c r="AZ268" s="10">
        <f t="shared" si="160"/>
        <v>0</v>
      </c>
      <c r="BA268" s="6">
        <f>IF($C268="","",IFERROR(VLOOKUP($C268,Feb!$B:$Z,16,FALSE),0))</f>
        <v>0</v>
      </c>
      <c r="BB268">
        <f>IF($C268="","",IFERROR(VLOOKUP($C268,Feb!$B:$Z,17,FALSE),0))</f>
        <v>0</v>
      </c>
      <c r="BC268" s="11">
        <f t="shared" si="161"/>
        <v>0</v>
      </c>
      <c r="BD268">
        <f>IF($C268="","",IFERROR(VLOOKUP($C268,Feb!$B:$Z,19,FALSE),0))</f>
        <v>0</v>
      </c>
      <c r="BE268" s="11">
        <f t="shared" si="162"/>
        <v>0</v>
      </c>
      <c r="BF268">
        <f>IF($C268="","",IFERROR(VLOOKUP($C268,Feb!$B:$Z,20,FALSE),0))</f>
        <v>0</v>
      </c>
      <c r="BG268" s="10">
        <f t="shared" si="163"/>
        <v>0</v>
      </c>
      <c r="BH268" s="6">
        <f>IF($C268="","",IFERROR(VLOOKUP($C268,Mar!$B:$Z,16,FALSE),0))</f>
        <v>1</v>
      </c>
      <c r="BI268">
        <f>IF($C268="","",IFERROR(VLOOKUP($C268,Mar!$B:$Z,17,FALSE),0))</f>
        <v>0</v>
      </c>
      <c r="BJ268" s="11">
        <f t="shared" si="164"/>
        <v>1</v>
      </c>
      <c r="BK268">
        <f>IF($C268="","",IFERROR(VLOOKUP($C268,Mar!$B:$Z,19,FALSE),0))</f>
        <v>0</v>
      </c>
      <c r="BL268" s="11">
        <f t="shared" si="165"/>
        <v>1</v>
      </c>
      <c r="BM268">
        <f>IF($C268="","",IFERROR(VLOOKUP($C268,Mar!$B:$Z,20,FALSE),0))</f>
        <v>0</v>
      </c>
      <c r="BN268" s="10">
        <f t="shared" si="166"/>
        <v>1</v>
      </c>
      <c r="BO268" s="6">
        <f>IF($C268="","",IFERROR(VLOOKUP($C268,'Apr &amp; May'!$B:$Z,16,FALSE),0))</f>
        <v>0</v>
      </c>
      <c r="BP268">
        <f>IF($C268="","",IFERROR(VLOOKUP($C268,'Apr &amp; May'!$B:$Z,17,FALSE),0))</f>
        <v>0</v>
      </c>
      <c r="BQ268" s="11">
        <f t="shared" si="167"/>
        <v>0</v>
      </c>
      <c r="BR268">
        <f>IF($C268="","",IFERROR(VLOOKUP($C268,'Apr &amp; May'!$B:$Z,19,FALSE),0))</f>
        <v>0</v>
      </c>
      <c r="BS268" s="11">
        <f t="shared" si="168"/>
        <v>0</v>
      </c>
      <c r="BT268">
        <f>IF($C268="","",IFERROR(VLOOKUP($C268,'Apr &amp; May'!$B:$Z,20,FALSE),0))</f>
        <v>0</v>
      </c>
      <c r="BU268" s="10">
        <f t="shared" si="169"/>
        <v>0</v>
      </c>
      <c r="BV268" s="6">
        <f>IF($C268="","",IFERROR(VLOOKUP($C268,Jun!$B:$Z,16,FALSE),0))</f>
        <v>0</v>
      </c>
      <c r="BW268">
        <f>IF($C268="","",IFERROR(VLOOKUP($C268,Jun!$B:$Z,17,FALSE),0))</f>
        <v>0</v>
      </c>
      <c r="BX268" s="11">
        <f t="shared" si="170"/>
        <v>0</v>
      </c>
      <c r="BY268">
        <f>IF($C268="","",IFERROR(VLOOKUP($C268,Jun!$B:$Z,19,FALSE),0))</f>
        <v>0</v>
      </c>
      <c r="BZ268" s="11">
        <f t="shared" si="171"/>
        <v>0</v>
      </c>
      <c r="CA268">
        <f>IF($C268="","",IFERROR(VLOOKUP($C268,Jun!$B:$Z,20,FALSE),0))</f>
        <v>0</v>
      </c>
      <c r="CB268" s="10">
        <f t="shared" si="172"/>
        <v>0</v>
      </c>
    </row>
    <row r="269" spans="1:80" x14ac:dyDescent="0.3">
      <c r="A269">
        <v>265</v>
      </c>
      <c r="B269" t="str">
        <f>IF(Namelist!A266="","",UPPER(Namelist!A266))</f>
        <v>SER YUEN, BENJAMIN LIM</v>
      </c>
      <c r="C269" t="str">
        <f>IF(Namelist!B266="","",UPPER(Namelist!B266))</f>
        <v>NUSSTU\E0543457</v>
      </c>
      <c r="D269" s="6">
        <f t="shared" si="139"/>
        <v>1</v>
      </c>
      <c r="E269">
        <f t="shared" si="140"/>
        <v>0</v>
      </c>
      <c r="F269" s="11">
        <f t="shared" si="141"/>
        <v>1</v>
      </c>
      <c r="G269">
        <f t="shared" si="142"/>
        <v>0</v>
      </c>
      <c r="H269" s="11">
        <f t="shared" si="143"/>
        <v>1</v>
      </c>
      <c r="I269">
        <f t="shared" si="144"/>
        <v>2</v>
      </c>
      <c r="J269" s="10">
        <f t="shared" si="145"/>
        <v>3</v>
      </c>
      <c r="K269" s="6">
        <f>IF($C269="","",IFERROR(VLOOKUP($C269,Aug!$B:$Z,16,FALSE),0))</f>
        <v>0</v>
      </c>
      <c r="L269">
        <f>IF($C269="","",IFERROR(VLOOKUP($C269,Aug!$B:$Z,17,FALSE),0))</f>
        <v>0</v>
      </c>
      <c r="M269" s="11">
        <f t="shared" si="146"/>
        <v>0</v>
      </c>
      <c r="N269">
        <f>IF($C269="","",IFERROR(VLOOKUP($C269,Aug!$B:$Z,19,FALSE),0))</f>
        <v>0</v>
      </c>
      <c r="O269" s="11">
        <f t="shared" si="147"/>
        <v>0</v>
      </c>
      <c r="P269">
        <f>IF($C269="","",IFERROR(VLOOKUP($C269,Aug!$B:$Z,20,FALSE),0))</f>
        <v>0</v>
      </c>
      <c r="Q269" s="10">
        <f t="shared" si="148"/>
        <v>0</v>
      </c>
      <c r="R269" s="6">
        <f>IF($C269="","",IFERROR(VLOOKUP($C269,Sep!$B:$Z,16,FALSE),0))</f>
        <v>0</v>
      </c>
      <c r="S269">
        <f>IF($C269="","",IFERROR(VLOOKUP($C269,Sep!$B:$Z,17,FALSE),0))</f>
        <v>0</v>
      </c>
      <c r="T269" s="11">
        <f t="shared" si="149"/>
        <v>0</v>
      </c>
      <c r="U269">
        <f>IF($C269="","",IFERROR(VLOOKUP($C269,Sep!$B:$Z,19,FALSE),0))</f>
        <v>0</v>
      </c>
      <c r="V269" s="11">
        <f t="shared" si="150"/>
        <v>0</v>
      </c>
      <c r="W269">
        <f>IF($C269="","",IFERROR(VLOOKUP($C269,Sep!$B:$Z,20,FALSE),0))</f>
        <v>0</v>
      </c>
      <c r="X269" s="10">
        <f t="shared" si="151"/>
        <v>0</v>
      </c>
      <c r="Y269" s="6">
        <f>IF($C269="","",IFERROR(VLOOKUP($C269,'Oct &amp; Nov'!$B:$Z,16,FALSE),0))</f>
        <v>0</v>
      </c>
      <c r="Z269">
        <f>IF($C269="","",IFERROR(VLOOKUP($C269,'Oct &amp; Nov'!$B:$Z,17,FALSE),0))</f>
        <v>0</v>
      </c>
      <c r="AA269" s="11">
        <f t="shared" si="152"/>
        <v>0</v>
      </c>
      <c r="AB269">
        <f>IF($C269="","",IFERROR(VLOOKUP($C269,'Oct &amp; Nov'!$B:$Z,19,FALSE),0))</f>
        <v>0</v>
      </c>
      <c r="AC269" s="11">
        <f t="shared" si="153"/>
        <v>0</v>
      </c>
      <c r="AD269">
        <f>IF($C269="","",IFERROR(VLOOKUP($C269,'Oct &amp; Nov'!$B:$Z,20,FALSE),0))</f>
        <v>0</v>
      </c>
      <c r="AE269" s="10">
        <f t="shared" si="154"/>
        <v>0</v>
      </c>
      <c r="AJ269" s="11"/>
      <c r="AM269" s="6">
        <f>IF($C269="","",IFERROR(VLOOKUP($C269,Dec!$B:$Z,16,FALSE),0))</f>
        <v>0</v>
      </c>
      <c r="AN269">
        <f>IF($C269="","",IFERROR(VLOOKUP($C269,Dec!$B:$Z,17,FALSE),0))</f>
        <v>0</v>
      </c>
      <c r="AO269" s="11">
        <f t="shared" si="155"/>
        <v>0</v>
      </c>
      <c r="AP269">
        <f>IF($C269="","",IFERROR(VLOOKUP($C269,Dec!$B:$Z,19,FALSE),0))</f>
        <v>0</v>
      </c>
      <c r="AQ269" s="11">
        <f t="shared" si="156"/>
        <v>0</v>
      </c>
      <c r="AR269">
        <f>IF($C269="","",IFERROR(VLOOKUP($C269,Dec!$B:$Z,20,FALSE),0))</f>
        <v>0</v>
      </c>
      <c r="AS269" s="10">
        <f t="shared" si="157"/>
        <v>0</v>
      </c>
      <c r="AT269" s="6">
        <f>IF($C269="","",IFERROR(VLOOKUP($C269,Jan!$B:$Z,16,FALSE),0))</f>
        <v>0</v>
      </c>
      <c r="AU269">
        <f>IF($C269="","",IFERROR(VLOOKUP($C269,Jan!$B:$Z,17,FALSE),0))</f>
        <v>0</v>
      </c>
      <c r="AV269" s="11">
        <f t="shared" si="158"/>
        <v>0</v>
      </c>
      <c r="AW269">
        <f>IF($C269="","",IFERROR(VLOOKUP($C269,Jan!$B:$Z,19,FALSE),0))</f>
        <v>0</v>
      </c>
      <c r="AX269" s="11">
        <f t="shared" si="159"/>
        <v>0</v>
      </c>
      <c r="AY269">
        <f>IF($C269="","",IFERROR(VLOOKUP($C269,Jan!$B:$Z,20,FALSE),0))</f>
        <v>0</v>
      </c>
      <c r="AZ269" s="10">
        <f t="shared" si="160"/>
        <v>0</v>
      </c>
      <c r="BA269" s="6">
        <f>IF($C269="","",IFERROR(VLOOKUP($C269,Feb!$B:$Z,16,FALSE),0))</f>
        <v>1</v>
      </c>
      <c r="BB269">
        <f>IF($C269="","",IFERROR(VLOOKUP($C269,Feb!$B:$Z,17,FALSE),0))</f>
        <v>0</v>
      </c>
      <c r="BC269" s="11">
        <f t="shared" si="161"/>
        <v>1</v>
      </c>
      <c r="BD269">
        <f>IF($C269="","",IFERROR(VLOOKUP($C269,Feb!$B:$Z,19,FALSE),0))</f>
        <v>0</v>
      </c>
      <c r="BE269" s="11">
        <f t="shared" si="162"/>
        <v>1</v>
      </c>
      <c r="BF269">
        <f>IF($C269="","",IFERROR(VLOOKUP($C269,Feb!$B:$Z,20,FALSE),0))</f>
        <v>2</v>
      </c>
      <c r="BG269" s="10">
        <f t="shared" si="163"/>
        <v>3</v>
      </c>
      <c r="BH269" s="6">
        <f>IF($C269="","",IFERROR(VLOOKUP($C269,Mar!$B:$Z,16,FALSE),0))</f>
        <v>0</v>
      </c>
      <c r="BI269">
        <f>IF($C269="","",IFERROR(VLOOKUP($C269,Mar!$B:$Z,17,FALSE),0))</f>
        <v>0</v>
      </c>
      <c r="BJ269" s="11">
        <f t="shared" si="164"/>
        <v>0</v>
      </c>
      <c r="BK269">
        <f>IF($C269="","",IFERROR(VLOOKUP($C269,Mar!$B:$Z,19,FALSE),0))</f>
        <v>0</v>
      </c>
      <c r="BL269" s="11">
        <f t="shared" si="165"/>
        <v>0</v>
      </c>
      <c r="BM269">
        <f>IF($C269="","",IFERROR(VLOOKUP($C269,Mar!$B:$Z,20,FALSE),0))</f>
        <v>0</v>
      </c>
      <c r="BN269" s="10">
        <f t="shared" si="166"/>
        <v>0</v>
      </c>
      <c r="BO269" s="6">
        <f>IF($C269="","",IFERROR(VLOOKUP($C269,'Apr &amp; May'!$B:$Z,16,FALSE),0))</f>
        <v>0</v>
      </c>
      <c r="BP269">
        <f>IF($C269="","",IFERROR(VLOOKUP($C269,'Apr &amp; May'!$B:$Z,17,FALSE),0))</f>
        <v>0</v>
      </c>
      <c r="BQ269" s="11">
        <f t="shared" si="167"/>
        <v>0</v>
      </c>
      <c r="BR269">
        <f>IF($C269="","",IFERROR(VLOOKUP($C269,'Apr &amp; May'!$B:$Z,19,FALSE),0))</f>
        <v>0</v>
      </c>
      <c r="BS269" s="11">
        <f t="shared" si="168"/>
        <v>0</v>
      </c>
      <c r="BT269">
        <f>IF($C269="","",IFERROR(VLOOKUP($C269,'Apr &amp; May'!$B:$Z,20,FALSE),0))</f>
        <v>0</v>
      </c>
      <c r="BU269" s="10">
        <f t="shared" si="169"/>
        <v>0</v>
      </c>
      <c r="BV269" s="6">
        <f>IF($C269="","",IFERROR(VLOOKUP($C269,Jun!$B:$Z,16,FALSE),0))</f>
        <v>0</v>
      </c>
      <c r="BW269">
        <f>IF($C269="","",IFERROR(VLOOKUP($C269,Jun!$B:$Z,17,FALSE),0))</f>
        <v>0</v>
      </c>
      <c r="BX269" s="11">
        <f t="shared" si="170"/>
        <v>0</v>
      </c>
      <c r="BY269">
        <f>IF($C269="","",IFERROR(VLOOKUP($C269,Jun!$B:$Z,19,FALSE),0))</f>
        <v>0</v>
      </c>
      <c r="BZ269" s="11">
        <f t="shared" si="171"/>
        <v>0</v>
      </c>
      <c r="CA269">
        <f>IF($C269="","",IFERROR(VLOOKUP($C269,Jun!$B:$Z,20,FALSE),0))</f>
        <v>0</v>
      </c>
      <c r="CB269" s="10">
        <f t="shared" si="172"/>
        <v>0</v>
      </c>
    </row>
    <row r="270" spans="1:80" x14ac:dyDescent="0.3">
      <c r="A270">
        <v>266</v>
      </c>
      <c r="B270" t="str">
        <f>IF(Namelist!A267="","",UPPER(Namelist!A267))</f>
        <v>SHANE MUN</v>
      </c>
      <c r="C270" t="str">
        <f>IF(Namelist!B267="","",UPPER(Namelist!B267))</f>
        <v>NUSSTU\E0407144</v>
      </c>
      <c r="D270" s="6">
        <f t="shared" si="139"/>
        <v>2</v>
      </c>
      <c r="E270">
        <f t="shared" si="140"/>
        <v>0</v>
      </c>
      <c r="F270" s="11">
        <f t="shared" si="141"/>
        <v>2</v>
      </c>
      <c r="G270">
        <f t="shared" si="142"/>
        <v>0</v>
      </c>
      <c r="H270" s="11">
        <f t="shared" si="143"/>
        <v>2</v>
      </c>
      <c r="I270">
        <f t="shared" si="144"/>
        <v>1</v>
      </c>
      <c r="J270" s="10">
        <f t="shared" si="145"/>
        <v>3</v>
      </c>
      <c r="K270" s="6">
        <f>IF($C270="","",IFERROR(VLOOKUP($C270,Aug!$B:$Z,16,FALSE),0))</f>
        <v>0</v>
      </c>
      <c r="L270">
        <f>IF($C270="","",IFERROR(VLOOKUP($C270,Aug!$B:$Z,17,FALSE),0))</f>
        <v>0</v>
      </c>
      <c r="M270" s="11">
        <f t="shared" si="146"/>
        <v>0</v>
      </c>
      <c r="N270">
        <f>IF($C270="","",IFERROR(VLOOKUP($C270,Aug!$B:$Z,19,FALSE),0))</f>
        <v>0</v>
      </c>
      <c r="O270" s="11">
        <f t="shared" si="147"/>
        <v>0</v>
      </c>
      <c r="P270">
        <f>IF($C270="","",IFERROR(VLOOKUP($C270,Aug!$B:$Z,20,FALSE),0))</f>
        <v>0</v>
      </c>
      <c r="Q270" s="10">
        <f t="shared" si="148"/>
        <v>0</v>
      </c>
      <c r="R270" s="6">
        <f>IF($C270="","",IFERROR(VLOOKUP($C270,Sep!$B:$Z,16,FALSE),0))</f>
        <v>0</v>
      </c>
      <c r="S270">
        <f>IF($C270="","",IFERROR(VLOOKUP($C270,Sep!$B:$Z,17,FALSE),0))</f>
        <v>0</v>
      </c>
      <c r="T270" s="11">
        <f t="shared" si="149"/>
        <v>0</v>
      </c>
      <c r="U270">
        <f>IF($C270="","",IFERROR(VLOOKUP($C270,Sep!$B:$Z,19,FALSE),0))</f>
        <v>0</v>
      </c>
      <c r="V270" s="11">
        <f t="shared" si="150"/>
        <v>0</v>
      </c>
      <c r="W270">
        <f>IF($C270="","",IFERROR(VLOOKUP($C270,Sep!$B:$Z,20,FALSE),0))</f>
        <v>0</v>
      </c>
      <c r="X270" s="10">
        <f t="shared" si="151"/>
        <v>0</v>
      </c>
      <c r="Y270" s="6">
        <f>IF($C270="","",IFERROR(VLOOKUP($C270,'Oct &amp; Nov'!$B:$Z,16,FALSE),0))</f>
        <v>0</v>
      </c>
      <c r="Z270">
        <f>IF($C270="","",IFERROR(VLOOKUP($C270,'Oct &amp; Nov'!$B:$Z,17,FALSE),0))</f>
        <v>0</v>
      </c>
      <c r="AA270" s="11">
        <f t="shared" si="152"/>
        <v>0</v>
      </c>
      <c r="AB270">
        <f>IF($C270="","",IFERROR(VLOOKUP($C270,'Oct &amp; Nov'!$B:$Z,19,FALSE),0))</f>
        <v>0</v>
      </c>
      <c r="AC270" s="11">
        <f t="shared" si="153"/>
        <v>0</v>
      </c>
      <c r="AD270">
        <f>IF($C270="","",IFERROR(VLOOKUP($C270,'Oct &amp; Nov'!$B:$Z,20,FALSE),0))</f>
        <v>0</v>
      </c>
      <c r="AE270" s="10">
        <f t="shared" si="154"/>
        <v>0</v>
      </c>
      <c r="AJ270" s="11"/>
      <c r="AM270" s="6">
        <f>IF($C270="","",IFERROR(VLOOKUP($C270,Dec!$B:$Z,16,FALSE),0))</f>
        <v>2</v>
      </c>
      <c r="AN270">
        <f>IF($C270="","",IFERROR(VLOOKUP($C270,Dec!$B:$Z,17,FALSE),0))</f>
        <v>0</v>
      </c>
      <c r="AO270" s="11">
        <f t="shared" si="155"/>
        <v>2</v>
      </c>
      <c r="AP270">
        <f>IF($C270="","",IFERROR(VLOOKUP($C270,Dec!$B:$Z,19,FALSE),0))</f>
        <v>0</v>
      </c>
      <c r="AQ270" s="11">
        <f t="shared" si="156"/>
        <v>2</v>
      </c>
      <c r="AR270">
        <f>IF($C270="","",IFERROR(VLOOKUP($C270,Dec!$B:$Z,20,FALSE),0))</f>
        <v>1</v>
      </c>
      <c r="AS270" s="10">
        <f t="shared" si="157"/>
        <v>3</v>
      </c>
      <c r="AT270" s="6">
        <f>IF($C270="","",IFERROR(VLOOKUP($C270,Jan!$B:$Z,16,FALSE),0))</f>
        <v>0</v>
      </c>
      <c r="AU270">
        <f>IF($C270="","",IFERROR(VLOOKUP($C270,Jan!$B:$Z,17,FALSE),0))</f>
        <v>0</v>
      </c>
      <c r="AV270" s="11">
        <f t="shared" si="158"/>
        <v>0</v>
      </c>
      <c r="AW270">
        <f>IF($C270="","",IFERROR(VLOOKUP($C270,Jan!$B:$Z,19,FALSE),0))</f>
        <v>0</v>
      </c>
      <c r="AX270" s="11">
        <f t="shared" si="159"/>
        <v>0</v>
      </c>
      <c r="AY270">
        <f>IF($C270="","",IFERROR(VLOOKUP($C270,Jan!$B:$Z,20,FALSE),0))</f>
        <v>0</v>
      </c>
      <c r="AZ270" s="10">
        <f t="shared" si="160"/>
        <v>0</v>
      </c>
      <c r="BA270" s="6">
        <f>IF($C270="","",IFERROR(VLOOKUP($C270,Feb!$B:$Z,16,FALSE),0))</f>
        <v>0</v>
      </c>
      <c r="BB270">
        <f>IF($C270="","",IFERROR(VLOOKUP($C270,Feb!$B:$Z,17,FALSE),0))</f>
        <v>0</v>
      </c>
      <c r="BC270" s="11">
        <f t="shared" si="161"/>
        <v>0</v>
      </c>
      <c r="BD270">
        <f>IF($C270="","",IFERROR(VLOOKUP($C270,Feb!$B:$Z,19,FALSE),0))</f>
        <v>0</v>
      </c>
      <c r="BE270" s="11">
        <f t="shared" si="162"/>
        <v>0</v>
      </c>
      <c r="BF270">
        <f>IF($C270="","",IFERROR(VLOOKUP($C270,Feb!$B:$Z,20,FALSE),0))</f>
        <v>0</v>
      </c>
      <c r="BG270" s="10">
        <f t="shared" si="163"/>
        <v>0</v>
      </c>
      <c r="BH270" s="6">
        <f>IF($C270="","",IFERROR(VLOOKUP($C270,Mar!$B:$Z,16,FALSE),0))</f>
        <v>0</v>
      </c>
      <c r="BI270">
        <f>IF($C270="","",IFERROR(VLOOKUP($C270,Mar!$B:$Z,17,FALSE),0))</f>
        <v>0</v>
      </c>
      <c r="BJ270" s="11">
        <f t="shared" si="164"/>
        <v>0</v>
      </c>
      <c r="BK270">
        <f>IF($C270="","",IFERROR(VLOOKUP($C270,Mar!$B:$Z,19,FALSE),0))</f>
        <v>0</v>
      </c>
      <c r="BL270" s="11">
        <f t="shared" si="165"/>
        <v>0</v>
      </c>
      <c r="BM270">
        <f>IF($C270="","",IFERROR(VLOOKUP($C270,Mar!$B:$Z,20,FALSE),0))</f>
        <v>0</v>
      </c>
      <c r="BN270" s="10">
        <f t="shared" si="166"/>
        <v>0</v>
      </c>
      <c r="BO270" s="6">
        <f>IF($C270="","",IFERROR(VLOOKUP($C270,'Apr &amp; May'!$B:$Z,16,FALSE),0))</f>
        <v>0</v>
      </c>
      <c r="BP270">
        <f>IF($C270="","",IFERROR(VLOOKUP($C270,'Apr &amp; May'!$B:$Z,17,FALSE),0))</f>
        <v>0</v>
      </c>
      <c r="BQ270" s="11">
        <f t="shared" si="167"/>
        <v>0</v>
      </c>
      <c r="BR270">
        <f>IF($C270="","",IFERROR(VLOOKUP($C270,'Apr &amp; May'!$B:$Z,19,FALSE),0))</f>
        <v>0</v>
      </c>
      <c r="BS270" s="11">
        <f t="shared" si="168"/>
        <v>0</v>
      </c>
      <c r="BT270">
        <f>IF($C270="","",IFERROR(VLOOKUP($C270,'Apr &amp; May'!$B:$Z,20,FALSE),0))</f>
        <v>0</v>
      </c>
      <c r="BU270" s="10">
        <f t="shared" si="169"/>
        <v>0</v>
      </c>
      <c r="BV270" s="6">
        <f>IF($C270="","",IFERROR(VLOOKUP($C270,Jun!$B:$Z,16,FALSE),0))</f>
        <v>0</v>
      </c>
      <c r="BW270">
        <f>IF($C270="","",IFERROR(VLOOKUP($C270,Jun!$B:$Z,17,FALSE),0))</f>
        <v>0</v>
      </c>
      <c r="BX270" s="11">
        <f t="shared" si="170"/>
        <v>0</v>
      </c>
      <c r="BY270">
        <f>IF($C270="","",IFERROR(VLOOKUP($C270,Jun!$B:$Z,19,FALSE),0))</f>
        <v>0</v>
      </c>
      <c r="BZ270" s="11">
        <f t="shared" si="171"/>
        <v>0</v>
      </c>
      <c r="CA270">
        <f>IF($C270="","",IFERROR(VLOOKUP($C270,Jun!$B:$Z,20,FALSE),0))</f>
        <v>0</v>
      </c>
      <c r="CB270" s="10">
        <f t="shared" si="172"/>
        <v>0</v>
      </c>
    </row>
    <row r="271" spans="1:80" x14ac:dyDescent="0.3">
      <c r="A271">
        <v>267</v>
      </c>
      <c r="B271" t="str">
        <f>IF(Namelist!A268="","",UPPER(Namelist!A268))</f>
        <v>SHANE TAN</v>
      </c>
      <c r="C271" t="str">
        <f>IF(Namelist!B268="","",UPPER(Namelist!B268))</f>
        <v>NUSSTU\E0957546</v>
      </c>
      <c r="D271" s="6">
        <f t="shared" si="139"/>
        <v>5</v>
      </c>
      <c r="E271">
        <f t="shared" si="140"/>
        <v>3</v>
      </c>
      <c r="F271" s="11">
        <f t="shared" si="141"/>
        <v>8</v>
      </c>
      <c r="G271">
        <f t="shared" si="142"/>
        <v>0</v>
      </c>
      <c r="H271" s="11">
        <f t="shared" si="143"/>
        <v>8</v>
      </c>
      <c r="I271">
        <f t="shared" si="144"/>
        <v>4</v>
      </c>
      <c r="J271" s="10">
        <f t="shared" si="145"/>
        <v>12</v>
      </c>
      <c r="K271" s="6">
        <f>IF($C271="","",IFERROR(VLOOKUP($C271,Aug!$B:$Z,16,FALSE),0))</f>
        <v>1</v>
      </c>
      <c r="L271">
        <f>IF($C271="","",IFERROR(VLOOKUP($C271,Aug!$B:$Z,17,FALSE),0))</f>
        <v>0</v>
      </c>
      <c r="M271" s="11">
        <f t="shared" si="146"/>
        <v>1</v>
      </c>
      <c r="N271">
        <f>IF($C271="","",IFERROR(VLOOKUP($C271,Aug!$B:$Z,19,FALSE),0))</f>
        <v>0</v>
      </c>
      <c r="O271" s="11">
        <f t="shared" si="147"/>
        <v>1</v>
      </c>
      <c r="P271">
        <f>IF($C271="","",IFERROR(VLOOKUP($C271,Aug!$B:$Z,20,FALSE),0))</f>
        <v>2</v>
      </c>
      <c r="Q271" s="10">
        <f t="shared" si="148"/>
        <v>3</v>
      </c>
      <c r="R271" s="6">
        <f>IF($C271="","",IFERROR(VLOOKUP($C271,Sep!$B:$Z,16,FALSE),0))</f>
        <v>0</v>
      </c>
      <c r="S271">
        <f>IF($C271="","",IFERROR(VLOOKUP($C271,Sep!$B:$Z,17,FALSE),0))</f>
        <v>2</v>
      </c>
      <c r="T271" s="11">
        <f t="shared" si="149"/>
        <v>2</v>
      </c>
      <c r="U271">
        <f>IF($C271="","",IFERROR(VLOOKUP($C271,Sep!$B:$Z,19,FALSE),0))</f>
        <v>0</v>
      </c>
      <c r="V271" s="11">
        <f t="shared" si="150"/>
        <v>2</v>
      </c>
      <c r="W271">
        <f>IF($C271="","",IFERROR(VLOOKUP($C271,Sep!$B:$Z,20,FALSE),0))</f>
        <v>1</v>
      </c>
      <c r="X271" s="10">
        <f t="shared" si="151"/>
        <v>3</v>
      </c>
      <c r="Y271" s="6">
        <f>IF($C271="","",IFERROR(VLOOKUP($C271,'Oct &amp; Nov'!$B:$Z,16,FALSE),0))</f>
        <v>1</v>
      </c>
      <c r="Z271">
        <f>IF($C271="","",IFERROR(VLOOKUP($C271,'Oct &amp; Nov'!$B:$Z,17,FALSE),0))</f>
        <v>1</v>
      </c>
      <c r="AA271" s="11">
        <f t="shared" si="152"/>
        <v>2</v>
      </c>
      <c r="AB271">
        <f>IF($C271="","",IFERROR(VLOOKUP($C271,'Oct &amp; Nov'!$B:$Z,19,FALSE),0))</f>
        <v>0</v>
      </c>
      <c r="AC271" s="11">
        <f t="shared" si="153"/>
        <v>2</v>
      </c>
      <c r="AD271">
        <f>IF($C271="","",IFERROR(VLOOKUP($C271,'Oct &amp; Nov'!$B:$Z,20,FALSE),0))</f>
        <v>1</v>
      </c>
      <c r="AE271" s="10">
        <f t="shared" si="154"/>
        <v>3</v>
      </c>
      <c r="AJ271" s="11"/>
      <c r="AM271" s="6">
        <f>IF($C271="","",IFERROR(VLOOKUP($C271,Dec!$B:$Z,16,FALSE),0))</f>
        <v>3</v>
      </c>
      <c r="AN271">
        <f>IF($C271="","",IFERROR(VLOOKUP($C271,Dec!$B:$Z,17,FALSE),0))</f>
        <v>0</v>
      </c>
      <c r="AO271" s="11">
        <f t="shared" si="155"/>
        <v>3</v>
      </c>
      <c r="AP271">
        <f>IF($C271="","",IFERROR(VLOOKUP($C271,Dec!$B:$Z,19,FALSE),0))</f>
        <v>0</v>
      </c>
      <c r="AQ271" s="11">
        <f t="shared" si="156"/>
        <v>3</v>
      </c>
      <c r="AR271">
        <f>IF($C271="","",IFERROR(VLOOKUP($C271,Dec!$B:$Z,20,FALSE),0))</f>
        <v>0</v>
      </c>
      <c r="AS271" s="10">
        <f t="shared" si="157"/>
        <v>3</v>
      </c>
      <c r="AT271" s="6">
        <f>IF($C271="","",IFERROR(VLOOKUP($C271,Jan!$B:$Z,16,FALSE),0))</f>
        <v>0</v>
      </c>
      <c r="AU271">
        <f>IF($C271="","",IFERROR(VLOOKUP($C271,Jan!$B:$Z,17,FALSE),0))</f>
        <v>0</v>
      </c>
      <c r="AV271" s="11">
        <f t="shared" si="158"/>
        <v>0</v>
      </c>
      <c r="AW271">
        <f>IF($C271="","",IFERROR(VLOOKUP($C271,Jan!$B:$Z,19,FALSE),0))</f>
        <v>0</v>
      </c>
      <c r="AX271" s="11">
        <f t="shared" si="159"/>
        <v>0</v>
      </c>
      <c r="AY271">
        <f>IF($C271="","",IFERROR(VLOOKUP($C271,Jan!$B:$Z,20,FALSE),0))</f>
        <v>0</v>
      </c>
      <c r="AZ271" s="10">
        <f t="shared" si="160"/>
        <v>0</v>
      </c>
      <c r="BA271" s="6">
        <f>IF($C271="","",IFERROR(VLOOKUP($C271,Feb!$B:$Z,16,FALSE),0))</f>
        <v>0</v>
      </c>
      <c r="BB271">
        <f>IF($C271="","",IFERROR(VLOOKUP($C271,Feb!$B:$Z,17,FALSE),0))</f>
        <v>0</v>
      </c>
      <c r="BC271" s="11">
        <f t="shared" si="161"/>
        <v>0</v>
      </c>
      <c r="BD271">
        <f>IF($C271="","",IFERROR(VLOOKUP($C271,Feb!$B:$Z,19,FALSE),0))</f>
        <v>0</v>
      </c>
      <c r="BE271" s="11">
        <f t="shared" si="162"/>
        <v>0</v>
      </c>
      <c r="BF271">
        <f>IF($C271="","",IFERROR(VLOOKUP($C271,Feb!$B:$Z,20,FALSE),0))</f>
        <v>0</v>
      </c>
      <c r="BG271" s="10">
        <f t="shared" si="163"/>
        <v>0</v>
      </c>
      <c r="BH271" s="6">
        <f>IF($C271="","",IFERROR(VLOOKUP($C271,Mar!$B:$Z,16,FALSE),0))</f>
        <v>0</v>
      </c>
      <c r="BI271">
        <f>IF($C271="","",IFERROR(VLOOKUP($C271,Mar!$B:$Z,17,FALSE),0))</f>
        <v>0</v>
      </c>
      <c r="BJ271" s="11">
        <f t="shared" si="164"/>
        <v>0</v>
      </c>
      <c r="BK271">
        <f>IF($C271="","",IFERROR(VLOOKUP($C271,Mar!$B:$Z,19,FALSE),0))</f>
        <v>0</v>
      </c>
      <c r="BL271" s="11">
        <f t="shared" si="165"/>
        <v>0</v>
      </c>
      <c r="BM271">
        <f>IF($C271="","",IFERROR(VLOOKUP($C271,Mar!$B:$Z,20,FALSE),0))</f>
        <v>0</v>
      </c>
      <c r="BN271" s="10">
        <f t="shared" si="166"/>
        <v>0</v>
      </c>
      <c r="BO271" s="6">
        <f>IF($C271="","",IFERROR(VLOOKUP($C271,'Apr &amp; May'!$B:$Z,16,FALSE),0))</f>
        <v>0</v>
      </c>
      <c r="BP271">
        <f>IF($C271="","",IFERROR(VLOOKUP($C271,'Apr &amp; May'!$B:$Z,17,FALSE),0))</f>
        <v>0</v>
      </c>
      <c r="BQ271" s="11">
        <f t="shared" si="167"/>
        <v>0</v>
      </c>
      <c r="BR271">
        <f>IF($C271="","",IFERROR(VLOOKUP($C271,'Apr &amp; May'!$B:$Z,19,FALSE),0))</f>
        <v>0</v>
      </c>
      <c r="BS271" s="11">
        <f t="shared" si="168"/>
        <v>0</v>
      </c>
      <c r="BT271">
        <f>IF($C271="","",IFERROR(VLOOKUP($C271,'Apr &amp; May'!$B:$Z,20,FALSE),0))</f>
        <v>0</v>
      </c>
      <c r="BU271" s="10">
        <f t="shared" si="169"/>
        <v>0</v>
      </c>
      <c r="BV271" s="6">
        <f>IF($C271="","",IFERROR(VLOOKUP($C271,Jun!$B:$Z,16,FALSE),0))</f>
        <v>0</v>
      </c>
      <c r="BW271">
        <f>IF($C271="","",IFERROR(VLOOKUP($C271,Jun!$B:$Z,17,FALSE),0))</f>
        <v>0</v>
      </c>
      <c r="BX271" s="11">
        <f t="shared" si="170"/>
        <v>0</v>
      </c>
      <c r="BY271">
        <f>IF($C271="","",IFERROR(VLOOKUP($C271,Jun!$B:$Z,19,FALSE),0))</f>
        <v>0</v>
      </c>
      <c r="BZ271" s="11">
        <f t="shared" si="171"/>
        <v>0</v>
      </c>
      <c r="CA271">
        <f>IF($C271="","",IFERROR(VLOOKUP($C271,Jun!$B:$Z,20,FALSE),0))</f>
        <v>0</v>
      </c>
      <c r="CB271" s="10">
        <f t="shared" si="172"/>
        <v>0</v>
      </c>
    </row>
    <row r="272" spans="1:80" x14ac:dyDescent="0.3">
      <c r="A272">
        <v>268</v>
      </c>
      <c r="B272" t="str">
        <f>IF(Namelist!A269="","",UPPER(Namelist!A269))</f>
        <v>SHANICE HO</v>
      </c>
      <c r="C272" t="str">
        <f>IF(Namelist!B269="","",UPPER(Namelist!B269))</f>
        <v>NUSSTU\E0970250</v>
      </c>
      <c r="D272" s="6">
        <f t="shared" si="139"/>
        <v>2</v>
      </c>
      <c r="E272">
        <f t="shared" si="140"/>
        <v>1</v>
      </c>
      <c r="F272" s="11">
        <f t="shared" si="141"/>
        <v>3</v>
      </c>
      <c r="G272">
        <f t="shared" si="142"/>
        <v>0</v>
      </c>
      <c r="H272" s="11">
        <f t="shared" si="143"/>
        <v>3</v>
      </c>
      <c r="I272">
        <f t="shared" si="144"/>
        <v>1</v>
      </c>
      <c r="J272" s="10">
        <f t="shared" si="145"/>
        <v>4</v>
      </c>
      <c r="K272" s="6">
        <f>IF($C272="","",IFERROR(VLOOKUP($C272,Aug!$B:$Z,16,FALSE),0))</f>
        <v>0</v>
      </c>
      <c r="L272">
        <f>IF($C272="","",IFERROR(VLOOKUP($C272,Aug!$B:$Z,17,FALSE),0))</f>
        <v>0</v>
      </c>
      <c r="M272" s="11">
        <f t="shared" si="146"/>
        <v>0</v>
      </c>
      <c r="N272">
        <f>IF($C272="","",IFERROR(VLOOKUP($C272,Aug!$B:$Z,19,FALSE),0))</f>
        <v>0</v>
      </c>
      <c r="O272" s="11">
        <f t="shared" si="147"/>
        <v>0</v>
      </c>
      <c r="P272">
        <f>IF($C272="","",IFERROR(VLOOKUP($C272,Aug!$B:$Z,20,FALSE),0))</f>
        <v>0</v>
      </c>
      <c r="Q272" s="10">
        <f t="shared" si="148"/>
        <v>0</v>
      </c>
      <c r="R272" s="6">
        <f>IF($C272="","",IFERROR(VLOOKUP($C272,Sep!$B:$Z,16,FALSE),0))</f>
        <v>0</v>
      </c>
      <c r="S272">
        <f>IF($C272="","",IFERROR(VLOOKUP($C272,Sep!$B:$Z,17,FALSE),0))</f>
        <v>0</v>
      </c>
      <c r="T272" s="11">
        <f t="shared" si="149"/>
        <v>0</v>
      </c>
      <c r="U272">
        <f>IF($C272="","",IFERROR(VLOOKUP($C272,Sep!$B:$Z,19,FALSE),0))</f>
        <v>0</v>
      </c>
      <c r="V272" s="11">
        <f t="shared" si="150"/>
        <v>0</v>
      </c>
      <c r="W272">
        <f>IF($C272="","",IFERROR(VLOOKUP($C272,Sep!$B:$Z,20,FALSE),0))</f>
        <v>0</v>
      </c>
      <c r="X272" s="10">
        <f t="shared" si="151"/>
        <v>0</v>
      </c>
      <c r="Y272" s="6">
        <f>IF($C272="","",IFERROR(VLOOKUP($C272,'Oct &amp; Nov'!$B:$Z,16,FALSE),0))</f>
        <v>0</v>
      </c>
      <c r="Z272">
        <f>IF($C272="","",IFERROR(VLOOKUP($C272,'Oct &amp; Nov'!$B:$Z,17,FALSE),0))</f>
        <v>0</v>
      </c>
      <c r="AA272" s="11">
        <f t="shared" si="152"/>
        <v>0</v>
      </c>
      <c r="AB272">
        <f>IF($C272="","",IFERROR(VLOOKUP($C272,'Oct &amp; Nov'!$B:$Z,19,FALSE),0))</f>
        <v>0</v>
      </c>
      <c r="AC272" s="11">
        <f t="shared" si="153"/>
        <v>0</v>
      </c>
      <c r="AD272">
        <f>IF($C272="","",IFERROR(VLOOKUP($C272,'Oct &amp; Nov'!$B:$Z,20,FALSE),0))</f>
        <v>0</v>
      </c>
      <c r="AE272" s="10">
        <f t="shared" si="154"/>
        <v>0</v>
      </c>
      <c r="AJ272" s="11"/>
      <c r="AM272" s="6">
        <f>IF($C272="","",IFERROR(VLOOKUP($C272,Dec!$B:$Z,16,FALSE),0))</f>
        <v>0</v>
      </c>
      <c r="AN272">
        <f>IF($C272="","",IFERROR(VLOOKUP($C272,Dec!$B:$Z,17,FALSE),0))</f>
        <v>0</v>
      </c>
      <c r="AO272" s="11">
        <f t="shared" si="155"/>
        <v>0</v>
      </c>
      <c r="AP272">
        <f>IF($C272="","",IFERROR(VLOOKUP($C272,Dec!$B:$Z,19,FALSE),0))</f>
        <v>0</v>
      </c>
      <c r="AQ272" s="11">
        <f t="shared" si="156"/>
        <v>0</v>
      </c>
      <c r="AR272">
        <f>IF($C272="","",IFERROR(VLOOKUP($C272,Dec!$B:$Z,20,FALSE),0))</f>
        <v>0</v>
      </c>
      <c r="AS272" s="10">
        <f t="shared" si="157"/>
        <v>0</v>
      </c>
      <c r="AT272" s="6">
        <f>IF($C272="","",IFERROR(VLOOKUP($C272,Jan!$B:$Z,16,FALSE),0))</f>
        <v>0</v>
      </c>
      <c r="AU272">
        <f>IF($C272="","",IFERROR(VLOOKUP($C272,Jan!$B:$Z,17,FALSE),0))</f>
        <v>0</v>
      </c>
      <c r="AV272" s="11">
        <f t="shared" si="158"/>
        <v>0</v>
      </c>
      <c r="AW272">
        <f>IF($C272="","",IFERROR(VLOOKUP($C272,Jan!$B:$Z,19,FALSE),0))</f>
        <v>0</v>
      </c>
      <c r="AX272" s="11">
        <f t="shared" si="159"/>
        <v>0</v>
      </c>
      <c r="AY272">
        <f>IF($C272="","",IFERROR(VLOOKUP($C272,Jan!$B:$Z,20,FALSE),0))</f>
        <v>0</v>
      </c>
      <c r="AZ272" s="10">
        <f t="shared" si="160"/>
        <v>0</v>
      </c>
      <c r="BA272" s="6">
        <f>IF($C272="","",IFERROR(VLOOKUP($C272,Feb!$B:$Z,16,FALSE),0))</f>
        <v>1</v>
      </c>
      <c r="BB272">
        <f>IF($C272="","",IFERROR(VLOOKUP($C272,Feb!$B:$Z,17,FALSE),0))</f>
        <v>1</v>
      </c>
      <c r="BC272" s="11">
        <f t="shared" si="161"/>
        <v>2</v>
      </c>
      <c r="BD272">
        <f>IF($C272="","",IFERROR(VLOOKUP($C272,Feb!$B:$Z,19,FALSE),0))</f>
        <v>0</v>
      </c>
      <c r="BE272" s="11">
        <f t="shared" si="162"/>
        <v>2</v>
      </c>
      <c r="BF272">
        <f>IF($C272="","",IFERROR(VLOOKUP($C272,Feb!$B:$Z,20,FALSE),0))</f>
        <v>0</v>
      </c>
      <c r="BG272" s="10">
        <f t="shared" si="163"/>
        <v>2</v>
      </c>
      <c r="BH272" s="6">
        <f>IF($C272="","",IFERROR(VLOOKUP($C272,Mar!$B:$Z,16,FALSE),0))</f>
        <v>1</v>
      </c>
      <c r="BI272">
        <f>IF($C272="","",IFERROR(VLOOKUP($C272,Mar!$B:$Z,17,FALSE),0))</f>
        <v>0</v>
      </c>
      <c r="BJ272" s="11">
        <f t="shared" si="164"/>
        <v>1</v>
      </c>
      <c r="BK272">
        <f>IF($C272="","",IFERROR(VLOOKUP($C272,Mar!$B:$Z,19,FALSE),0))</f>
        <v>0</v>
      </c>
      <c r="BL272" s="11">
        <f t="shared" si="165"/>
        <v>1</v>
      </c>
      <c r="BM272">
        <f>IF($C272="","",IFERROR(VLOOKUP($C272,Mar!$B:$Z,20,FALSE),0))</f>
        <v>1</v>
      </c>
      <c r="BN272" s="10">
        <f t="shared" si="166"/>
        <v>2</v>
      </c>
      <c r="BO272" s="6">
        <f>IF($C272="","",IFERROR(VLOOKUP($C272,'Apr &amp; May'!$B:$Z,16,FALSE),0))</f>
        <v>0</v>
      </c>
      <c r="BP272">
        <f>IF($C272="","",IFERROR(VLOOKUP($C272,'Apr &amp; May'!$B:$Z,17,FALSE),0))</f>
        <v>0</v>
      </c>
      <c r="BQ272" s="11">
        <f t="shared" si="167"/>
        <v>0</v>
      </c>
      <c r="BR272">
        <f>IF($C272="","",IFERROR(VLOOKUP($C272,'Apr &amp; May'!$B:$Z,19,FALSE),0))</f>
        <v>0</v>
      </c>
      <c r="BS272" s="11">
        <f t="shared" si="168"/>
        <v>0</v>
      </c>
      <c r="BT272">
        <f>IF($C272="","",IFERROR(VLOOKUP($C272,'Apr &amp; May'!$B:$Z,20,FALSE),0))</f>
        <v>0</v>
      </c>
      <c r="BU272" s="10">
        <f t="shared" si="169"/>
        <v>0</v>
      </c>
      <c r="BV272" s="6">
        <f>IF($C272="","",IFERROR(VLOOKUP($C272,Jun!$B:$Z,16,FALSE),0))</f>
        <v>0</v>
      </c>
      <c r="BW272">
        <f>IF($C272="","",IFERROR(VLOOKUP($C272,Jun!$B:$Z,17,FALSE),0))</f>
        <v>0</v>
      </c>
      <c r="BX272" s="11">
        <f t="shared" si="170"/>
        <v>0</v>
      </c>
      <c r="BY272">
        <f>IF($C272="","",IFERROR(VLOOKUP($C272,Jun!$B:$Z,19,FALSE),0))</f>
        <v>0</v>
      </c>
      <c r="BZ272" s="11">
        <f t="shared" si="171"/>
        <v>0</v>
      </c>
      <c r="CA272">
        <f>IF($C272="","",IFERROR(VLOOKUP($C272,Jun!$B:$Z,20,FALSE),0))</f>
        <v>0</v>
      </c>
      <c r="CB272" s="10">
        <f t="shared" si="172"/>
        <v>0</v>
      </c>
    </row>
    <row r="273" spans="1:80" x14ac:dyDescent="0.3">
      <c r="A273">
        <v>269</v>
      </c>
      <c r="B273" t="str">
        <f>IF(Namelist!A270="","",UPPER(Namelist!A270))</f>
        <v>SHANYL ONG</v>
      </c>
      <c r="C273" t="str">
        <f>IF(Namelist!B270="","",UPPER(Namelist!B270))</f>
        <v>NUSSTU\E0958060</v>
      </c>
      <c r="D273" s="6">
        <f t="shared" si="139"/>
        <v>0</v>
      </c>
      <c r="E273">
        <f t="shared" si="140"/>
        <v>0</v>
      </c>
      <c r="F273" s="11">
        <f t="shared" si="141"/>
        <v>0</v>
      </c>
      <c r="G273">
        <f t="shared" si="142"/>
        <v>0</v>
      </c>
      <c r="H273" s="11">
        <f t="shared" si="143"/>
        <v>0</v>
      </c>
      <c r="I273">
        <f t="shared" si="144"/>
        <v>0</v>
      </c>
      <c r="J273" s="10">
        <f t="shared" si="145"/>
        <v>0</v>
      </c>
      <c r="K273" s="6">
        <f>IF($C273="","",IFERROR(VLOOKUP($C273,Aug!$B:$Z,16,FALSE),0))</f>
        <v>0</v>
      </c>
      <c r="L273">
        <f>IF($C273="","",IFERROR(VLOOKUP($C273,Aug!$B:$Z,17,FALSE),0))</f>
        <v>0</v>
      </c>
      <c r="M273" s="11">
        <f t="shared" si="146"/>
        <v>0</v>
      </c>
      <c r="N273">
        <f>IF($C273="","",IFERROR(VLOOKUP($C273,Aug!$B:$Z,19,FALSE),0))</f>
        <v>0</v>
      </c>
      <c r="O273" s="11">
        <f t="shared" si="147"/>
        <v>0</v>
      </c>
      <c r="P273">
        <f>IF($C273="","",IFERROR(VLOOKUP($C273,Aug!$B:$Z,20,FALSE),0))</f>
        <v>0</v>
      </c>
      <c r="Q273" s="10">
        <f t="shared" si="148"/>
        <v>0</v>
      </c>
      <c r="R273" s="6">
        <f>IF($C273="","",IFERROR(VLOOKUP($C273,Sep!$B:$Z,16,FALSE),0))</f>
        <v>0</v>
      </c>
      <c r="S273">
        <f>IF($C273="","",IFERROR(VLOOKUP($C273,Sep!$B:$Z,17,FALSE),0))</f>
        <v>0</v>
      </c>
      <c r="T273" s="11">
        <f t="shared" si="149"/>
        <v>0</v>
      </c>
      <c r="U273">
        <f>IF($C273="","",IFERROR(VLOOKUP($C273,Sep!$B:$Z,19,FALSE),0))</f>
        <v>0</v>
      </c>
      <c r="V273" s="11">
        <f t="shared" si="150"/>
        <v>0</v>
      </c>
      <c r="W273">
        <f>IF($C273="","",IFERROR(VLOOKUP($C273,Sep!$B:$Z,20,FALSE),0))</f>
        <v>0</v>
      </c>
      <c r="X273" s="10">
        <f t="shared" si="151"/>
        <v>0</v>
      </c>
      <c r="Y273" s="6">
        <f>IF($C273="","",IFERROR(VLOOKUP($C273,'Oct &amp; Nov'!$B:$Z,16,FALSE),0))</f>
        <v>0</v>
      </c>
      <c r="Z273">
        <f>IF($C273="","",IFERROR(VLOOKUP($C273,'Oct &amp; Nov'!$B:$Z,17,FALSE),0))</f>
        <v>0</v>
      </c>
      <c r="AA273" s="11">
        <f t="shared" si="152"/>
        <v>0</v>
      </c>
      <c r="AB273">
        <f>IF($C273="","",IFERROR(VLOOKUP($C273,'Oct &amp; Nov'!$B:$Z,19,FALSE),0))</f>
        <v>0</v>
      </c>
      <c r="AC273" s="11">
        <f t="shared" si="153"/>
        <v>0</v>
      </c>
      <c r="AD273">
        <f>IF($C273="","",IFERROR(VLOOKUP($C273,'Oct &amp; Nov'!$B:$Z,20,FALSE),0))</f>
        <v>0</v>
      </c>
      <c r="AE273" s="10">
        <f t="shared" si="154"/>
        <v>0</v>
      </c>
      <c r="AJ273" s="11"/>
      <c r="AM273" s="6">
        <f>IF($C273="","",IFERROR(VLOOKUP($C273,Dec!$B:$Z,16,FALSE),0))</f>
        <v>0</v>
      </c>
      <c r="AN273">
        <f>IF($C273="","",IFERROR(VLOOKUP($C273,Dec!$B:$Z,17,FALSE),0))</f>
        <v>0</v>
      </c>
      <c r="AO273" s="11">
        <f t="shared" si="155"/>
        <v>0</v>
      </c>
      <c r="AP273">
        <f>IF($C273="","",IFERROR(VLOOKUP($C273,Dec!$B:$Z,19,FALSE),0))</f>
        <v>0</v>
      </c>
      <c r="AQ273" s="11">
        <f t="shared" si="156"/>
        <v>0</v>
      </c>
      <c r="AR273">
        <f>IF($C273="","",IFERROR(VLOOKUP($C273,Dec!$B:$Z,20,FALSE),0))</f>
        <v>0</v>
      </c>
      <c r="AS273" s="10">
        <f t="shared" si="157"/>
        <v>0</v>
      </c>
      <c r="AT273" s="6">
        <f>IF($C273="","",IFERROR(VLOOKUP($C273,Jan!$B:$Z,16,FALSE),0))</f>
        <v>0</v>
      </c>
      <c r="AU273">
        <f>IF($C273="","",IFERROR(VLOOKUP($C273,Jan!$B:$Z,17,FALSE),0))</f>
        <v>0</v>
      </c>
      <c r="AV273" s="11">
        <f t="shared" si="158"/>
        <v>0</v>
      </c>
      <c r="AW273">
        <f>IF($C273="","",IFERROR(VLOOKUP($C273,Jan!$B:$Z,19,FALSE),0))</f>
        <v>0</v>
      </c>
      <c r="AX273" s="11">
        <f t="shared" si="159"/>
        <v>0</v>
      </c>
      <c r="AY273">
        <f>IF($C273="","",IFERROR(VLOOKUP($C273,Jan!$B:$Z,20,FALSE),0))</f>
        <v>0</v>
      </c>
      <c r="AZ273" s="10">
        <f t="shared" si="160"/>
        <v>0</v>
      </c>
      <c r="BA273" s="6">
        <f>IF($C273="","",IFERROR(VLOOKUP($C273,Feb!$B:$Z,16,FALSE),0))</f>
        <v>0</v>
      </c>
      <c r="BB273">
        <f>IF($C273="","",IFERROR(VLOOKUP($C273,Feb!$B:$Z,17,FALSE),0))</f>
        <v>0</v>
      </c>
      <c r="BC273" s="11">
        <f t="shared" si="161"/>
        <v>0</v>
      </c>
      <c r="BD273">
        <f>IF($C273="","",IFERROR(VLOOKUP($C273,Feb!$B:$Z,19,FALSE),0))</f>
        <v>0</v>
      </c>
      <c r="BE273" s="11">
        <f t="shared" si="162"/>
        <v>0</v>
      </c>
      <c r="BF273">
        <f>IF($C273="","",IFERROR(VLOOKUP($C273,Feb!$B:$Z,20,FALSE),0))</f>
        <v>0</v>
      </c>
      <c r="BG273" s="10">
        <f t="shared" si="163"/>
        <v>0</v>
      </c>
      <c r="BH273" s="6">
        <f>IF($C273="","",IFERROR(VLOOKUP($C273,Mar!$B:$Z,16,FALSE),0))</f>
        <v>0</v>
      </c>
      <c r="BI273">
        <f>IF($C273="","",IFERROR(VLOOKUP($C273,Mar!$B:$Z,17,FALSE),0))</f>
        <v>0</v>
      </c>
      <c r="BJ273" s="11">
        <f t="shared" si="164"/>
        <v>0</v>
      </c>
      <c r="BK273">
        <f>IF($C273="","",IFERROR(VLOOKUP($C273,Mar!$B:$Z,19,FALSE),0))</f>
        <v>0</v>
      </c>
      <c r="BL273" s="11">
        <f t="shared" si="165"/>
        <v>0</v>
      </c>
      <c r="BM273">
        <f>IF($C273="","",IFERROR(VLOOKUP($C273,Mar!$B:$Z,20,FALSE),0))</f>
        <v>0</v>
      </c>
      <c r="BN273" s="10">
        <f t="shared" si="166"/>
        <v>0</v>
      </c>
      <c r="BO273" s="6">
        <f>IF($C273="","",IFERROR(VLOOKUP($C273,'Apr &amp; May'!$B:$Z,16,FALSE),0))</f>
        <v>0</v>
      </c>
      <c r="BP273">
        <f>IF($C273="","",IFERROR(VLOOKUP($C273,'Apr &amp; May'!$B:$Z,17,FALSE),0))</f>
        <v>0</v>
      </c>
      <c r="BQ273" s="11">
        <f t="shared" si="167"/>
        <v>0</v>
      </c>
      <c r="BR273">
        <f>IF($C273="","",IFERROR(VLOOKUP($C273,'Apr &amp; May'!$B:$Z,19,FALSE),0))</f>
        <v>0</v>
      </c>
      <c r="BS273" s="11">
        <f t="shared" si="168"/>
        <v>0</v>
      </c>
      <c r="BT273">
        <f>IF($C273="","",IFERROR(VLOOKUP($C273,'Apr &amp; May'!$B:$Z,20,FALSE),0))</f>
        <v>0</v>
      </c>
      <c r="BU273" s="10">
        <f t="shared" si="169"/>
        <v>0</v>
      </c>
      <c r="BV273" s="6">
        <f>IF($C273="","",IFERROR(VLOOKUP($C273,Jun!$B:$Z,16,FALSE),0))</f>
        <v>0</v>
      </c>
      <c r="BW273">
        <f>IF($C273="","",IFERROR(VLOOKUP($C273,Jun!$B:$Z,17,FALSE),0))</f>
        <v>0</v>
      </c>
      <c r="BX273" s="11">
        <f t="shared" si="170"/>
        <v>0</v>
      </c>
      <c r="BY273">
        <f>IF($C273="","",IFERROR(VLOOKUP($C273,Jun!$B:$Z,19,FALSE),0))</f>
        <v>0</v>
      </c>
      <c r="BZ273" s="11">
        <f t="shared" si="171"/>
        <v>0</v>
      </c>
      <c r="CA273">
        <f>IF($C273="","",IFERROR(VLOOKUP($C273,Jun!$B:$Z,20,FALSE),0))</f>
        <v>0</v>
      </c>
      <c r="CB273" s="10">
        <f t="shared" si="172"/>
        <v>0</v>
      </c>
    </row>
    <row r="274" spans="1:80" x14ac:dyDescent="0.3">
      <c r="A274">
        <v>270</v>
      </c>
      <c r="B274" t="str">
        <f>IF(Namelist!A271="","",UPPER(Namelist!A271))</f>
        <v>SHEE LIM</v>
      </c>
      <c r="C274" t="str">
        <f>IF(Namelist!B271="","",UPPER(Namelist!B271))</f>
        <v>NUSSTU\E0772341</v>
      </c>
      <c r="D274" s="6">
        <f t="shared" si="139"/>
        <v>0</v>
      </c>
      <c r="E274">
        <f t="shared" si="140"/>
        <v>0</v>
      </c>
      <c r="F274" s="11">
        <f t="shared" si="141"/>
        <v>0</v>
      </c>
      <c r="G274">
        <f t="shared" si="142"/>
        <v>0</v>
      </c>
      <c r="H274" s="11">
        <f t="shared" si="143"/>
        <v>0</v>
      </c>
      <c r="I274">
        <f t="shared" si="144"/>
        <v>5</v>
      </c>
      <c r="J274" s="10">
        <f t="shared" si="145"/>
        <v>5</v>
      </c>
      <c r="K274" s="6">
        <f>IF($C274="","",IFERROR(VLOOKUP($C274,Aug!$B:$Z,16,FALSE),0))</f>
        <v>0</v>
      </c>
      <c r="L274">
        <f>IF($C274="","",IFERROR(VLOOKUP($C274,Aug!$B:$Z,17,FALSE),0))</f>
        <v>0</v>
      </c>
      <c r="M274" s="11">
        <f t="shared" si="146"/>
        <v>0</v>
      </c>
      <c r="N274">
        <f>IF($C274="","",IFERROR(VLOOKUP($C274,Aug!$B:$Z,19,FALSE),0))</f>
        <v>0</v>
      </c>
      <c r="O274" s="11">
        <f t="shared" si="147"/>
        <v>0</v>
      </c>
      <c r="P274">
        <f>IF($C274="","",IFERROR(VLOOKUP($C274,Aug!$B:$Z,20,FALSE),0))</f>
        <v>0</v>
      </c>
      <c r="Q274" s="10">
        <f t="shared" si="148"/>
        <v>0</v>
      </c>
      <c r="R274" s="6">
        <f>IF($C274="","",IFERROR(VLOOKUP($C274,Sep!$B:$Z,16,FALSE),0))</f>
        <v>0</v>
      </c>
      <c r="S274">
        <f>IF($C274="","",IFERROR(VLOOKUP($C274,Sep!$B:$Z,17,FALSE),0))</f>
        <v>0</v>
      </c>
      <c r="T274" s="11">
        <f t="shared" si="149"/>
        <v>0</v>
      </c>
      <c r="U274">
        <f>IF($C274="","",IFERROR(VLOOKUP($C274,Sep!$B:$Z,19,FALSE),0))</f>
        <v>0</v>
      </c>
      <c r="V274" s="11">
        <f t="shared" si="150"/>
        <v>0</v>
      </c>
      <c r="W274">
        <f>IF($C274="","",IFERROR(VLOOKUP($C274,Sep!$B:$Z,20,FALSE),0))</f>
        <v>0</v>
      </c>
      <c r="X274" s="10">
        <f t="shared" si="151"/>
        <v>0</v>
      </c>
      <c r="Y274" s="6">
        <f>IF($C274="","",IFERROR(VLOOKUP($C274,'Oct &amp; Nov'!$B:$Z,16,FALSE),0))</f>
        <v>0</v>
      </c>
      <c r="Z274">
        <f>IF($C274="","",IFERROR(VLOOKUP($C274,'Oct &amp; Nov'!$B:$Z,17,FALSE),0))</f>
        <v>0</v>
      </c>
      <c r="AA274" s="11">
        <f t="shared" si="152"/>
        <v>0</v>
      </c>
      <c r="AB274">
        <f>IF($C274="","",IFERROR(VLOOKUP($C274,'Oct &amp; Nov'!$B:$Z,19,FALSE),0))</f>
        <v>0</v>
      </c>
      <c r="AC274" s="11">
        <f t="shared" si="153"/>
        <v>0</v>
      </c>
      <c r="AD274">
        <f>IF($C274="","",IFERROR(VLOOKUP($C274,'Oct &amp; Nov'!$B:$Z,20,FALSE),0))</f>
        <v>0</v>
      </c>
      <c r="AE274" s="10">
        <f t="shared" si="154"/>
        <v>0</v>
      </c>
      <c r="AJ274" s="11"/>
      <c r="AM274" s="6">
        <f>IF($C274="","",IFERROR(VLOOKUP($C274,Dec!$B:$Z,16,FALSE),0))</f>
        <v>0</v>
      </c>
      <c r="AN274">
        <f>IF($C274="","",IFERROR(VLOOKUP($C274,Dec!$B:$Z,17,FALSE),0))</f>
        <v>0</v>
      </c>
      <c r="AO274" s="11">
        <f t="shared" si="155"/>
        <v>0</v>
      </c>
      <c r="AP274">
        <f>IF($C274="","",IFERROR(VLOOKUP($C274,Dec!$B:$Z,19,FALSE),0))</f>
        <v>0</v>
      </c>
      <c r="AQ274" s="11">
        <f t="shared" si="156"/>
        <v>0</v>
      </c>
      <c r="AR274">
        <f>IF($C274="","",IFERROR(VLOOKUP($C274,Dec!$B:$Z,20,FALSE),0))</f>
        <v>0</v>
      </c>
      <c r="AS274" s="10">
        <f t="shared" si="157"/>
        <v>0</v>
      </c>
      <c r="AT274" s="6">
        <f>IF($C274="","",IFERROR(VLOOKUP($C274,Jan!$B:$Z,16,FALSE),0))</f>
        <v>0</v>
      </c>
      <c r="AU274">
        <f>IF($C274="","",IFERROR(VLOOKUP($C274,Jan!$B:$Z,17,FALSE),0))</f>
        <v>0</v>
      </c>
      <c r="AV274" s="11">
        <f t="shared" si="158"/>
        <v>0</v>
      </c>
      <c r="AW274">
        <f>IF($C274="","",IFERROR(VLOOKUP($C274,Jan!$B:$Z,19,FALSE),0))</f>
        <v>0</v>
      </c>
      <c r="AX274" s="11">
        <f t="shared" si="159"/>
        <v>0</v>
      </c>
      <c r="AY274">
        <f>IF($C274="","",IFERROR(VLOOKUP($C274,Jan!$B:$Z,20,FALSE),0))</f>
        <v>0</v>
      </c>
      <c r="AZ274" s="10">
        <f t="shared" si="160"/>
        <v>0</v>
      </c>
      <c r="BA274" s="6">
        <f>IF($C274="","",IFERROR(VLOOKUP($C274,Feb!$B:$Z,16,FALSE),0))</f>
        <v>0</v>
      </c>
      <c r="BB274">
        <f>IF($C274="","",IFERROR(VLOOKUP($C274,Feb!$B:$Z,17,FALSE),0))</f>
        <v>0</v>
      </c>
      <c r="BC274" s="11">
        <f t="shared" si="161"/>
        <v>0</v>
      </c>
      <c r="BD274">
        <f>IF($C274="","",IFERROR(VLOOKUP($C274,Feb!$B:$Z,19,FALSE),0))</f>
        <v>0</v>
      </c>
      <c r="BE274" s="11">
        <f t="shared" si="162"/>
        <v>0</v>
      </c>
      <c r="BF274">
        <f>IF($C274="","",IFERROR(VLOOKUP($C274,Feb!$B:$Z,20,FALSE),0))</f>
        <v>1</v>
      </c>
      <c r="BG274" s="10">
        <f t="shared" si="163"/>
        <v>1</v>
      </c>
      <c r="BH274" s="6">
        <f>IF($C274="","",IFERROR(VLOOKUP($C274,Mar!$B:$Z,16,FALSE),0))</f>
        <v>0</v>
      </c>
      <c r="BI274">
        <f>IF($C274="","",IFERROR(VLOOKUP($C274,Mar!$B:$Z,17,FALSE),0))</f>
        <v>0</v>
      </c>
      <c r="BJ274" s="11">
        <f t="shared" si="164"/>
        <v>0</v>
      </c>
      <c r="BK274">
        <f>IF($C274="","",IFERROR(VLOOKUP($C274,Mar!$B:$Z,19,FALSE),0))</f>
        <v>0</v>
      </c>
      <c r="BL274" s="11">
        <f t="shared" si="165"/>
        <v>0</v>
      </c>
      <c r="BM274">
        <f>IF($C274="","",IFERROR(VLOOKUP($C274,Mar!$B:$Z,20,FALSE),0))</f>
        <v>4</v>
      </c>
      <c r="BN274" s="10">
        <f t="shared" si="166"/>
        <v>4</v>
      </c>
      <c r="BO274" s="6">
        <f>IF($C274="","",IFERROR(VLOOKUP($C274,'Apr &amp; May'!$B:$Z,16,FALSE),0))</f>
        <v>0</v>
      </c>
      <c r="BP274">
        <f>IF($C274="","",IFERROR(VLOOKUP($C274,'Apr &amp; May'!$B:$Z,17,FALSE),0))</f>
        <v>0</v>
      </c>
      <c r="BQ274" s="11">
        <f t="shared" si="167"/>
        <v>0</v>
      </c>
      <c r="BR274">
        <f>IF($C274="","",IFERROR(VLOOKUP($C274,'Apr &amp; May'!$B:$Z,19,FALSE),0))</f>
        <v>0</v>
      </c>
      <c r="BS274" s="11">
        <f t="shared" si="168"/>
        <v>0</v>
      </c>
      <c r="BT274">
        <f>IF($C274="","",IFERROR(VLOOKUP($C274,'Apr &amp; May'!$B:$Z,20,FALSE),0))</f>
        <v>0</v>
      </c>
      <c r="BU274" s="10">
        <f t="shared" si="169"/>
        <v>0</v>
      </c>
      <c r="BV274" s="6">
        <f>IF($C274="","",IFERROR(VLOOKUP($C274,Jun!$B:$Z,16,FALSE),0))</f>
        <v>0</v>
      </c>
      <c r="BW274">
        <f>IF($C274="","",IFERROR(VLOOKUP($C274,Jun!$B:$Z,17,FALSE),0))</f>
        <v>0</v>
      </c>
      <c r="BX274" s="11">
        <f t="shared" si="170"/>
        <v>0</v>
      </c>
      <c r="BY274">
        <f>IF($C274="","",IFERROR(VLOOKUP($C274,Jun!$B:$Z,19,FALSE),0))</f>
        <v>0</v>
      </c>
      <c r="BZ274" s="11">
        <f t="shared" si="171"/>
        <v>0</v>
      </c>
      <c r="CA274">
        <f>IF($C274="","",IFERROR(VLOOKUP($C274,Jun!$B:$Z,20,FALSE),0))</f>
        <v>0</v>
      </c>
      <c r="CB274" s="10">
        <f t="shared" si="172"/>
        <v>0</v>
      </c>
    </row>
    <row r="275" spans="1:80" x14ac:dyDescent="0.3">
      <c r="A275">
        <v>271</v>
      </c>
      <c r="B275" t="str">
        <f>IF(Namelist!A272="","",UPPER(Namelist!A272))</f>
        <v>SHENG HOU KHOR</v>
      </c>
      <c r="C275" t="str">
        <f>IF(Namelist!B272="","",UPPER(Namelist!B272))</f>
        <v>NUSSTU\E0538443</v>
      </c>
      <c r="D275" s="6">
        <f t="shared" si="139"/>
        <v>9</v>
      </c>
      <c r="E275">
        <f t="shared" si="140"/>
        <v>0</v>
      </c>
      <c r="F275" s="11">
        <f t="shared" si="141"/>
        <v>9</v>
      </c>
      <c r="G275">
        <f t="shared" si="142"/>
        <v>0</v>
      </c>
      <c r="H275" s="11">
        <f t="shared" si="143"/>
        <v>9</v>
      </c>
      <c r="I275">
        <f t="shared" si="144"/>
        <v>2</v>
      </c>
      <c r="J275" s="10">
        <f t="shared" si="145"/>
        <v>11</v>
      </c>
      <c r="K275" s="6">
        <f>IF($C275="","",IFERROR(VLOOKUP($C275,Aug!$B:$Z,16,FALSE),0))</f>
        <v>0</v>
      </c>
      <c r="L275">
        <f>IF($C275="","",IFERROR(VLOOKUP($C275,Aug!$B:$Z,17,FALSE),0))</f>
        <v>0</v>
      </c>
      <c r="M275" s="11">
        <f t="shared" si="146"/>
        <v>0</v>
      </c>
      <c r="N275">
        <f>IF($C275="","",IFERROR(VLOOKUP($C275,Aug!$B:$Z,19,FALSE),0))</f>
        <v>0</v>
      </c>
      <c r="O275" s="11">
        <f t="shared" si="147"/>
        <v>0</v>
      </c>
      <c r="P275">
        <f>IF($C275="","",IFERROR(VLOOKUP($C275,Aug!$B:$Z,20,FALSE),0))</f>
        <v>0</v>
      </c>
      <c r="Q275" s="10">
        <f t="shared" si="148"/>
        <v>0</v>
      </c>
      <c r="R275" s="6">
        <f>IF($C275="","",IFERROR(VLOOKUP($C275,Sep!$B:$Z,16,FALSE),0))</f>
        <v>0</v>
      </c>
      <c r="S275">
        <f>IF($C275="","",IFERROR(VLOOKUP($C275,Sep!$B:$Z,17,FALSE),0))</f>
        <v>0</v>
      </c>
      <c r="T275" s="11">
        <f t="shared" si="149"/>
        <v>0</v>
      </c>
      <c r="U275">
        <f>IF($C275="","",IFERROR(VLOOKUP($C275,Sep!$B:$Z,19,FALSE),0))</f>
        <v>0</v>
      </c>
      <c r="V275" s="11">
        <f t="shared" si="150"/>
        <v>0</v>
      </c>
      <c r="W275">
        <f>IF($C275="","",IFERROR(VLOOKUP($C275,Sep!$B:$Z,20,FALSE),0))</f>
        <v>0</v>
      </c>
      <c r="X275" s="10">
        <f t="shared" si="151"/>
        <v>0</v>
      </c>
      <c r="Y275" s="6">
        <f>IF($C275="","",IFERROR(VLOOKUP($C275,'Oct &amp; Nov'!$B:$Z,16,FALSE),0))</f>
        <v>0</v>
      </c>
      <c r="Z275">
        <f>IF($C275="","",IFERROR(VLOOKUP($C275,'Oct &amp; Nov'!$B:$Z,17,FALSE),0))</f>
        <v>0</v>
      </c>
      <c r="AA275" s="11">
        <f t="shared" si="152"/>
        <v>0</v>
      </c>
      <c r="AB275">
        <f>IF($C275="","",IFERROR(VLOOKUP($C275,'Oct &amp; Nov'!$B:$Z,19,FALSE),0))</f>
        <v>0</v>
      </c>
      <c r="AC275" s="11">
        <f t="shared" si="153"/>
        <v>0</v>
      </c>
      <c r="AD275">
        <f>IF($C275="","",IFERROR(VLOOKUP($C275,'Oct &amp; Nov'!$B:$Z,20,FALSE),0))</f>
        <v>0</v>
      </c>
      <c r="AE275" s="10">
        <f t="shared" si="154"/>
        <v>0</v>
      </c>
      <c r="AJ275" s="11"/>
      <c r="AM275" s="6">
        <f>IF($C275="","",IFERROR(VLOOKUP($C275,Dec!$B:$Z,16,FALSE),0))</f>
        <v>0</v>
      </c>
      <c r="AN275">
        <f>IF($C275="","",IFERROR(VLOOKUP($C275,Dec!$B:$Z,17,FALSE),0))</f>
        <v>0</v>
      </c>
      <c r="AO275" s="11">
        <f t="shared" si="155"/>
        <v>0</v>
      </c>
      <c r="AP275">
        <f>IF($C275="","",IFERROR(VLOOKUP($C275,Dec!$B:$Z,19,FALSE),0))</f>
        <v>0</v>
      </c>
      <c r="AQ275" s="11">
        <f t="shared" si="156"/>
        <v>0</v>
      </c>
      <c r="AR275">
        <f>IF($C275="","",IFERROR(VLOOKUP($C275,Dec!$B:$Z,20,FALSE),0))</f>
        <v>0</v>
      </c>
      <c r="AS275" s="10">
        <f t="shared" si="157"/>
        <v>0</v>
      </c>
      <c r="AT275" s="6">
        <f>IF($C275="","",IFERROR(VLOOKUP($C275,Jan!$B:$Z,16,FALSE),0))</f>
        <v>2</v>
      </c>
      <c r="AU275">
        <f>IF($C275="","",IFERROR(VLOOKUP($C275,Jan!$B:$Z,17,FALSE),0))</f>
        <v>0</v>
      </c>
      <c r="AV275" s="11">
        <f t="shared" si="158"/>
        <v>2</v>
      </c>
      <c r="AW275">
        <f>IF($C275="","",IFERROR(VLOOKUP($C275,Jan!$B:$Z,19,FALSE),0))</f>
        <v>0</v>
      </c>
      <c r="AX275" s="11">
        <f t="shared" si="159"/>
        <v>2</v>
      </c>
      <c r="AY275">
        <f>IF($C275="","",IFERROR(VLOOKUP($C275,Jan!$B:$Z,20,FALSE),0))</f>
        <v>1</v>
      </c>
      <c r="AZ275" s="10">
        <f t="shared" si="160"/>
        <v>3</v>
      </c>
      <c r="BA275" s="6">
        <f>IF($C275="","",IFERROR(VLOOKUP($C275,Feb!$B:$Z,16,FALSE),0))</f>
        <v>2</v>
      </c>
      <c r="BB275">
        <f>IF($C275="","",IFERROR(VLOOKUP($C275,Feb!$B:$Z,17,FALSE),0))</f>
        <v>0</v>
      </c>
      <c r="BC275" s="11">
        <f t="shared" si="161"/>
        <v>2</v>
      </c>
      <c r="BD275">
        <f>IF($C275="","",IFERROR(VLOOKUP($C275,Feb!$B:$Z,19,FALSE),0))</f>
        <v>0</v>
      </c>
      <c r="BE275" s="11">
        <f t="shared" si="162"/>
        <v>2</v>
      </c>
      <c r="BF275">
        <f>IF($C275="","",IFERROR(VLOOKUP($C275,Feb!$B:$Z,20,FALSE),0))</f>
        <v>0</v>
      </c>
      <c r="BG275" s="10">
        <f t="shared" si="163"/>
        <v>2</v>
      </c>
      <c r="BH275" s="6">
        <f>IF($C275="","",IFERROR(VLOOKUP($C275,Mar!$B:$Z,16,FALSE),0))</f>
        <v>4</v>
      </c>
      <c r="BI275">
        <f>IF($C275="","",IFERROR(VLOOKUP($C275,Mar!$B:$Z,17,FALSE),0))</f>
        <v>0</v>
      </c>
      <c r="BJ275" s="11">
        <f t="shared" si="164"/>
        <v>4</v>
      </c>
      <c r="BK275">
        <f>IF($C275="","",IFERROR(VLOOKUP($C275,Mar!$B:$Z,19,FALSE),0))</f>
        <v>0</v>
      </c>
      <c r="BL275" s="11">
        <f t="shared" si="165"/>
        <v>4</v>
      </c>
      <c r="BM275">
        <f>IF($C275="","",IFERROR(VLOOKUP($C275,Mar!$B:$Z,20,FALSE),0))</f>
        <v>0</v>
      </c>
      <c r="BN275" s="10">
        <f t="shared" si="166"/>
        <v>4</v>
      </c>
      <c r="BO275" s="6">
        <f>IF($C275="","",IFERROR(VLOOKUP($C275,'Apr &amp; May'!$B:$Z,16,FALSE),0))</f>
        <v>1</v>
      </c>
      <c r="BP275">
        <f>IF($C275="","",IFERROR(VLOOKUP($C275,'Apr &amp; May'!$B:$Z,17,FALSE),0))</f>
        <v>0</v>
      </c>
      <c r="BQ275" s="11">
        <f t="shared" si="167"/>
        <v>1</v>
      </c>
      <c r="BR275">
        <f>IF($C275="","",IFERROR(VLOOKUP($C275,'Apr &amp; May'!$B:$Z,19,FALSE),0))</f>
        <v>0</v>
      </c>
      <c r="BS275" s="11">
        <f t="shared" si="168"/>
        <v>1</v>
      </c>
      <c r="BT275">
        <f>IF($C275="","",IFERROR(VLOOKUP($C275,'Apr &amp; May'!$B:$Z,20,FALSE),0))</f>
        <v>1</v>
      </c>
      <c r="BU275" s="10">
        <f t="shared" si="169"/>
        <v>2</v>
      </c>
      <c r="BV275" s="6">
        <f>IF($C275="","",IFERROR(VLOOKUP($C275,Jun!$B:$Z,16,FALSE),0))</f>
        <v>0</v>
      </c>
      <c r="BW275">
        <f>IF($C275="","",IFERROR(VLOOKUP($C275,Jun!$B:$Z,17,FALSE),0))</f>
        <v>0</v>
      </c>
      <c r="BX275" s="11">
        <f t="shared" si="170"/>
        <v>0</v>
      </c>
      <c r="BY275">
        <f>IF($C275="","",IFERROR(VLOOKUP($C275,Jun!$B:$Z,19,FALSE),0))</f>
        <v>0</v>
      </c>
      <c r="BZ275" s="11">
        <f t="shared" si="171"/>
        <v>0</v>
      </c>
      <c r="CA275">
        <f>IF($C275="","",IFERROR(VLOOKUP($C275,Jun!$B:$Z,20,FALSE),0))</f>
        <v>0</v>
      </c>
      <c r="CB275" s="10">
        <f t="shared" si="172"/>
        <v>0</v>
      </c>
    </row>
    <row r="276" spans="1:80" x14ac:dyDescent="0.3">
      <c r="A276">
        <v>272</v>
      </c>
      <c r="B276" t="str">
        <f>IF(Namelist!A273="","",UPPER(Namelist!A273))</f>
        <v>SHENGYUAN LIN</v>
      </c>
      <c r="C276" t="str">
        <f>IF(Namelist!B273="","",UPPER(Namelist!B273))</f>
        <v>NUSSTU\E0886368</v>
      </c>
      <c r="D276" s="6">
        <f t="shared" si="139"/>
        <v>15</v>
      </c>
      <c r="E276">
        <f t="shared" si="140"/>
        <v>3</v>
      </c>
      <c r="F276" s="11">
        <f t="shared" si="141"/>
        <v>18</v>
      </c>
      <c r="G276">
        <f t="shared" si="142"/>
        <v>1</v>
      </c>
      <c r="H276" s="11">
        <f t="shared" si="143"/>
        <v>19</v>
      </c>
      <c r="I276">
        <f t="shared" si="144"/>
        <v>3</v>
      </c>
      <c r="J276" s="10">
        <f t="shared" si="145"/>
        <v>22</v>
      </c>
      <c r="K276" s="6">
        <f>IF($C276="","",IFERROR(VLOOKUP($C276,Aug!$B:$Z,16,FALSE),0))</f>
        <v>1</v>
      </c>
      <c r="L276">
        <f>IF($C276="","",IFERROR(VLOOKUP($C276,Aug!$B:$Z,17,FALSE),0))</f>
        <v>0</v>
      </c>
      <c r="M276" s="11">
        <f t="shared" si="146"/>
        <v>1</v>
      </c>
      <c r="N276">
        <f>IF($C276="","",IFERROR(VLOOKUP($C276,Aug!$B:$Z,19,FALSE),0))</f>
        <v>1</v>
      </c>
      <c r="O276" s="11">
        <f t="shared" si="147"/>
        <v>2</v>
      </c>
      <c r="P276">
        <f>IF($C276="","",IFERROR(VLOOKUP($C276,Aug!$B:$Z,20,FALSE),0))</f>
        <v>1</v>
      </c>
      <c r="Q276" s="10">
        <f t="shared" si="148"/>
        <v>3</v>
      </c>
      <c r="R276" s="6">
        <f>IF($C276="","",IFERROR(VLOOKUP($C276,Sep!$B:$Z,16,FALSE),0))</f>
        <v>3</v>
      </c>
      <c r="S276">
        <f>IF($C276="","",IFERROR(VLOOKUP($C276,Sep!$B:$Z,17,FALSE),0))</f>
        <v>0</v>
      </c>
      <c r="T276" s="11">
        <f t="shared" si="149"/>
        <v>3</v>
      </c>
      <c r="U276">
        <f>IF($C276="","",IFERROR(VLOOKUP($C276,Sep!$B:$Z,19,FALSE),0))</f>
        <v>0</v>
      </c>
      <c r="V276" s="11">
        <f t="shared" si="150"/>
        <v>3</v>
      </c>
      <c r="W276">
        <f>IF($C276="","",IFERROR(VLOOKUP($C276,Sep!$B:$Z,20,FALSE),0))</f>
        <v>1</v>
      </c>
      <c r="X276" s="10">
        <f t="shared" si="151"/>
        <v>4</v>
      </c>
      <c r="Y276" s="6">
        <f>IF($C276="","",IFERROR(VLOOKUP($C276,'Oct &amp; Nov'!$B:$Z,16,FALSE),0))</f>
        <v>1</v>
      </c>
      <c r="Z276">
        <f>IF($C276="","",IFERROR(VLOOKUP($C276,'Oct &amp; Nov'!$B:$Z,17,FALSE),0))</f>
        <v>0</v>
      </c>
      <c r="AA276" s="11">
        <f t="shared" si="152"/>
        <v>1</v>
      </c>
      <c r="AB276">
        <f>IF($C276="","",IFERROR(VLOOKUP($C276,'Oct &amp; Nov'!$B:$Z,19,FALSE),0))</f>
        <v>0</v>
      </c>
      <c r="AC276" s="11">
        <f t="shared" si="153"/>
        <v>1</v>
      </c>
      <c r="AD276">
        <f>IF($C276="","",IFERROR(VLOOKUP($C276,'Oct &amp; Nov'!$B:$Z,20,FALSE),0))</f>
        <v>1</v>
      </c>
      <c r="AE276" s="10">
        <f t="shared" si="154"/>
        <v>2</v>
      </c>
      <c r="AJ276" s="11"/>
      <c r="AM276" s="6">
        <f>IF($C276="","",IFERROR(VLOOKUP($C276,Dec!$B:$Z,16,FALSE),0))</f>
        <v>3</v>
      </c>
      <c r="AN276">
        <f>IF($C276="","",IFERROR(VLOOKUP($C276,Dec!$B:$Z,17,FALSE),0))</f>
        <v>0</v>
      </c>
      <c r="AO276" s="11">
        <f t="shared" si="155"/>
        <v>3</v>
      </c>
      <c r="AP276">
        <f>IF($C276="","",IFERROR(VLOOKUP($C276,Dec!$B:$Z,19,FALSE),0))</f>
        <v>0</v>
      </c>
      <c r="AQ276" s="11">
        <f t="shared" si="156"/>
        <v>3</v>
      </c>
      <c r="AR276">
        <f>IF($C276="","",IFERROR(VLOOKUP($C276,Dec!$B:$Z,20,FALSE),0))</f>
        <v>0</v>
      </c>
      <c r="AS276" s="10">
        <f t="shared" si="157"/>
        <v>3</v>
      </c>
      <c r="AT276" s="6">
        <f>IF($C276="","",IFERROR(VLOOKUP($C276,Jan!$B:$Z,16,FALSE),0))</f>
        <v>0</v>
      </c>
      <c r="AU276">
        <f>IF($C276="","",IFERROR(VLOOKUP($C276,Jan!$B:$Z,17,FALSE),0))</f>
        <v>0</v>
      </c>
      <c r="AV276" s="11">
        <f t="shared" si="158"/>
        <v>0</v>
      </c>
      <c r="AW276">
        <f>IF($C276="","",IFERROR(VLOOKUP($C276,Jan!$B:$Z,19,FALSE),0))</f>
        <v>0</v>
      </c>
      <c r="AX276" s="11">
        <f t="shared" si="159"/>
        <v>0</v>
      </c>
      <c r="AY276">
        <f>IF($C276="","",IFERROR(VLOOKUP($C276,Jan!$B:$Z,20,FALSE),0))</f>
        <v>0</v>
      </c>
      <c r="AZ276" s="10">
        <f t="shared" si="160"/>
        <v>0</v>
      </c>
      <c r="BA276" s="6">
        <f>IF($C276="","",IFERROR(VLOOKUP($C276,Feb!$B:$Z,16,FALSE),0))</f>
        <v>0</v>
      </c>
      <c r="BB276">
        <f>IF($C276="","",IFERROR(VLOOKUP($C276,Feb!$B:$Z,17,FALSE),0))</f>
        <v>0</v>
      </c>
      <c r="BC276" s="11">
        <f t="shared" si="161"/>
        <v>0</v>
      </c>
      <c r="BD276">
        <f>IF($C276="","",IFERROR(VLOOKUP($C276,Feb!$B:$Z,19,FALSE),0))</f>
        <v>0</v>
      </c>
      <c r="BE276" s="11">
        <f t="shared" si="162"/>
        <v>0</v>
      </c>
      <c r="BF276">
        <f>IF($C276="","",IFERROR(VLOOKUP($C276,Feb!$B:$Z,20,FALSE),0))</f>
        <v>0</v>
      </c>
      <c r="BG276" s="10">
        <f t="shared" si="163"/>
        <v>0</v>
      </c>
      <c r="BH276" s="6">
        <f>IF($C276="","",IFERROR(VLOOKUP($C276,Mar!$B:$Z,16,FALSE),0))</f>
        <v>3</v>
      </c>
      <c r="BI276">
        <f>IF($C276="","",IFERROR(VLOOKUP($C276,Mar!$B:$Z,17,FALSE),0))</f>
        <v>1</v>
      </c>
      <c r="BJ276" s="11">
        <f t="shared" si="164"/>
        <v>4</v>
      </c>
      <c r="BK276">
        <f>IF($C276="","",IFERROR(VLOOKUP($C276,Mar!$B:$Z,19,FALSE),0))</f>
        <v>0</v>
      </c>
      <c r="BL276" s="11">
        <f t="shared" si="165"/>
        <v>4</v>
      </c>
      <c r="BM276">
        <f>IF($C276="","",IFERROR(VLOOKUP($C276,Mar!$B:$Z,20,FALSE),0))</f>
        <v>0</v>
      </c>
      <c r="BN276" s="10">
        <f t="shared" si="166"/>
        <v>4</v>
      </c>
      <c r="BO276" s="6">
        <f>IF($C276="","",IFERROR(VLOOKUP($C276,'Apr &amp; May'!$B:$Z,16,FALSE),0))</f>
        <v>1</v>
      </c>
      <c r="BP276">
        <f>IF($C276="","",IFERROR(VLOOKUP($C276,'Apr &amp; May'!$B:$Z,17,FALSE),0))</f>
        <v>2</v>
      </c>
      <c r="BQ276" s="11">
        <f t="shared" si="167"/>
        <v>3</v>
      </c>
      <c r="BR276">
        <f>IF($C276="","",IFERROR(VLOOKUP($C276,'Apr &amp; May'!$B:$Z,19,FALSE),0))</f>
        <v>0</v>
      </c>
      <c r="BS276" s="11">
        <f t="shared" si="168"/>
        <v>3</v>
      </c>
      <c r="BT276">
        <f>IF($C276="","",IFERROR(VLOOKUP($C276,'Apr &amp; May'!$B:$Z,20,FALSE),0))</f>
        <v>0</v>
      </c>
      <c r="BU276" s="10">
        <f t="shared" si="169"/>
        <v>3</v>
      </c>
      <c r="BV276" s="6">
        <f>IF($C276="","",IFERROR(VLOOKUP($C276,Jun!$B:$Z,16,FALSE),0))</f>
        <v>3</v>
      </c>
      <c r="BW276">
        <f>IF($C276="","",IFERROR(VLOOKUP($C276,Jun!$B:$Z,17,FALSE),0))</f>
        <v>0</v>
      </c>
      <c r="BX276" s="11">
        <f t="shared" si="170"/>
        <v>3</v>
      </c>
      <c r="BY276">
        <f>IF($C276="","",IFERROR(VLOOKUP($C276,Jun!$B:$Z,19,FALSE),0))</f>
        <v>0</v>
      </c>
      <c r="BZ276" s="11">
        <f t="shared" si="171"/>
        <v>3</v>
      </c>
      <c r="CA276">
        <f>IF($C276="","",IFERROR(VLOOKUP($C276,Jun!$B:$Z,20,FALSE),0))</f>
        <v>0</v>
      </c>
      <c r="CB276" s="10">
        <f t="shared" si="172"/>
        <v>3</v>
      </c>
    </row>
    <row r="277" spans="1:80" x14ac:dyDescent="0.3">
      <c r="A277">
        <v>273</v>
      </c>
      <c r="B277" t="str">
        <f>IF(Namelist!A274="","",UPPER(Namelist!A274))</f>
        <v>SHERYL AU</v>
      </c>
      <c r="C277" t="str">
        <f>IF(Namelist!B274="","",UPPER(Namelist!B274))</f>
        <v>NUSSTU\E0774616</v>
      </c>
      <c r="D277" s="6">
        <f t="shared" si="139"/>
        <v>2</v>
      </c>
      <c r="E277">
        <f t="shared" si="140"/>
        <v>0</v>
      </c>
      <c r="F277" s="11">
        <f t="shared" si="141"/>
        <v>2</v>
      </c>
      <c r="G277">
        <f t="shared" si="142"/>
        <v>0</v>
      </c>
      <c r="H277" s="11">
        <f t="shared" si="143"/>
        <v>2</v>
      </c>
      <c r="I277">
        <f t="shared" si="144"/>
        <v>0</v>
      </c>
      <c r="J277" s="10">
        <f t="shared" si="145"/>
        <v>2</v>
      </c>
      <c r="K277" s="6">
        <f>IF($C277="","",IFERROR(VLOOKUP($C277,Aug!$B:$Z,16,FALSE),0))</f>
        <v>0</v>
      </c>
      <c r="L277">
        <f>IF($C277="","",IFERROR(VLOOKUP($C277,Aug!$B:$Z,17,FALSE),0))</f>
        <v>0</v>
      </c>
      <c r="M277" s="11">
        <f t="shared" si="146"/>
        <v>0</v>
      </c>
      <c r="N277">
        <f>IF($C277="","",IFERROR(VLOOKUP($C277,Aug!$B:$Z,19,FALSE),0))</f>
        <v>0</v>
      </c>
      <c r="O277" s="11">
        <f t="shared" si="147"/>
        <v>0</v>
      </c>
      <c r="P277">
        <f>IF($C277="","",IFERROR(VLOOKUP($C277,Aug!$B:$Z,20,FALSE),0))</f>
        <v>0</v>
      </c>
      <c r="Q277" s="10">
        <f t="shared" si="148"/>
        <v>0</v>
      </c>
      <c r="R277" s="6">
        <f>IF($C277="","",IFERROR(VLOOKUP($C277,Sep!$B:$Z,16,FALSE),0))</f>
        <v>0</v>
      </c>
      <c r="S277">
        <f>IF($C277="","",IFERROR(VLOOKUP($C277,Sep!$B:$Z,17,FALSE),0))</f>
        <v>0</v>
      </c>
      <c r="T277" s="11">
        <f t="shared" si="149"/>
        <v>0</v>
      </c>
      <c r="U277">
        <f>IF($C277="","",IFERROR(VLOOKUP($C277,Sep!$B:$Z,19,FALSE),0))</f>
        <v>0</v>
      </c>
      <c r="V277" s="11">
        <f t="shared" si="150"/>
        <v>0</v>
      </c>
      <c r="W277">
        <f>IF($C277="","",IFERROR(VLOOKUP($C277,Sep!$B:$Z,20,FALSE),0))</f>
        <v>0</v>
      </c>
      <c r="X277" s="10">
        <f t="shared" si="151"/>
        <v>0</v>
      </c>
      <c r="Y277" s="6">
        <f>IF($C277="","",IFERROR(VLOOKUP($C277,'Oct &amp; Nov'!$B:$Z,16,FALSE),0))</f>
        <v>0</v>
      </c>
      <c r="Z277">
        <f>IF($C277="","",IFERROR(VLOOKUP($C277,'Oct &amp; Nov'!$B:$Z,17,FALSE),0))</f>
        <v>0</v>
      </c>
      <c r="AA277" s="11">
        <f t="shared" si="152"/>
        <v>0</v>
      </c>
      <c r="AB277">
        <f>IF($C277="","",IFERROR(VLOOKUP($C277,'Oct &amp; Nov'!$B:$Z,19,FALSE),0))</f>
        <v>0</v>
      </c>
      <c r="AC277" s="11">
        <f t="shared" si="153"/>
        <v>0</v>
      </c>
      <c r="AD277">
        <f>IF($C277="","",IFERROR(VLOOKUP($C277,'Oct &amp; Nov'!$B:$Z,20,FALSE),0))</f>
        <v>0</v>
      </c>
      <c r="AE277" s="10">
        <f t="shared" si="154"/>
        <v>0</v>
      </c>
      <c r="AJ277" s="11"/>
      <c r="AM277" s="6">
        <f>IF($C277="","",IFERROR(VLOOKUP($C277,Dec!$B:$Z,16,FALSE),0))</f>
        <v>2</v>
      </c>
      <c r="AN277">
        <f>IF($C277="","",IFERROR(VLOOKUP($C277,Dec!$B:$Z,17,FALSE),0))</f>
        <v>0</v>
      </c>
      <c r="AO277" s="11">
        <f t="shared" si="155"/>
        <v>2</v>
      </c>
      <c r="AP277">
        <f>IF($C277="","",IFERROR(VLOOKUP($C277,Dec!$B:$Z,19,FALSE),0))</f>
        <v>0</v>
      </c>
      <c r="AQ277" s="11">
        <f t="shared" si="156"/>
        <v>2</v>
      </c>
      <c r="AR277">
        <f>IF($C277="","",IFERROR(VLOOKUP($C277,Dec!$B:$Z,20,FALSE),0))</f>
        <v>0</v>
      </c>
      <c r="AS277" s="10">
        <f t="shared" si="157"/>
        <v>2</v>
      </c>
      <c r="AT277" s="6">
        <f>IF($C277="","",IFERROR(VLOOKUP($C277,Jan!$B:$Z,16,FALSE),0))</f>
        <v>0</v>
      </c>
      <c r="AU277">
        <f>IF($C277="","",IFERROR(VLOOKUP($C277,Jan!$B:$Z,17,FALSE),0))</f>
        <v>0</v>
      </c>
      <c r="AV277" s="11">
        <f t="shared" si="158"/>
        <v>0</v>
      </c>
      <c r="AW277">
        <f>IF($C277="","",IFERROR(VLOOKUP($C277,Jan!$B:$Z,19,FALSE),0))</f>
        <v>0</v>
      </c>
      <c r="AX277" s="11">
        <f t="shared" si="159"/>
        <v>0</v>
      </c>
      <c r="AY277">
        <f>IF($C277="","",IFERROR(VLOOKUP($C277,Jan!$B:$Z,20,FALSE),0))</f>
        <v>0</v>
      </c>
      <c r="AZ277" s="10">
        <f t="shared" si="160"/>
        <v>0</v>
      </c>
      <c r="BA277" s="6">
        <f>IF($C277="","",IFERROR(VLOOKUP($C277,Feb!$B:$Z,16,FALSE),0))</f>
        <v>0</v>
      </c>
      <c r="BB277">
        <f>IF($C277="","",IFERROR(VLOOKUP($C277,Feb!$B:$Z,17,FALSE),0))</f>
        <v>0</v>
      </c>
      <c r="BC277" s="11">
        <f t="shared" si="161"/>
        <v>0</v>
      </c>
      <c r="BD277">
        <f>IF($C277="","",IFERROR(VLOOKUP($C277,Feb!$B:$Z,19,FALSE),0))</f>
        <v>0</v>
      </c>
      <c r="BE277" s="11">
        <f t="shared" si="162"/>
        <v>0</v>
      </c>
      <c r="BF277">
        <f>IF($C277="","",IFERROR(VLOOKUP($C277,Feb!$B:$Z,20,FALSE),0))</f>
        <v>0</v>
      </c>
      <c r="BG277" s="10">
        <f t="shared" si="163"/>
        <v>0</v>
      </c>
      <c r="BH277" s="6">
        <f>IF($C277="","",IFERROR(VLOOKUP($C277,Mar!$B:$Z,16,FALSE),0))</f>
        <v>0</v>
      </c>
      <c r="BI277">
        <f>IF($C277="","",IFERROR(VLOOKUP($C277,Mar!$B:$Z,17,FALSE),0))</f>
        <v>0</v>
      </c>
      <c r="BJ277" s="11">
        <f t="shared" si="164"/>
        <v>0</v>
      </c>
      <c r="BK277">
        <f>IF($C277="","",IFERROR(VLOOKUP($C277,Mar!$B:$Z,19,FALSE),0))</f>
        <v>0</v>
      </c>
      <c r="BL277" s="11">
        <f t="shared" si="165"/>
        <v>0</v>
      </c>
      <c r="BM277">
        <f>IF($C277="","",IFERROR(VLOOKUP($C277,Mar!$B:$Z,20,FALSE),0))</f>
        <v>0</v>
      </c>
      <c r="BN277" s="10">
        <f t="shared" si="166"/>
        <v>0</v>
      </c>
      <c r="BO277" s="6">
        <f>IF($C277="","",IFERROR(VLOOKUP($C277,'Apr &amp; May'!$B:$Z,16,FALSE),0))</f>
        <v>0</v>
      </c>
      <c r="BP277">
        <f>IF($C277="","",IFERROR(VLOOKUP($C277,'Apr &amp; May'!$B:$Z,17,FALSE),0))</f>
        <v>0</v>
      </c>
      <c r="BQ277" s="11">
        <f t="shared" si="167"/>
        <v>0</v>
      </c>
      <c r="BR277">
        <f>IF($C277="","",IFERROR(VLOOKUP($C277,'Apr &amp; May'!$B:$Z,19,FALSE),0))</f>
        <v>0</v>
      </c>
      <c r="BS277" s="11">
        <f t="shared" si="168"/>
        <v>0</v>
      </c>
      <c r="BT277">
        <f>IF($C277="","",IFERROR(VLOOKUP($C277,'Apr &amp; May'!$B:$Z,20,FALSE),0))</f>
        <v>0</v>
      </c>
      <c r="BU277" s="10">
        <f t="shared" si="169"/>
        <v>0</v>
      </c>
      <c r="BV277" s="6">
        <f>IF($C277="","",IFERROR(VLOOKUP($C277,Jun!$B:$Z,16,FALSE),0))</f>
        <v>0</v>
      </c>
      <c r="BW277">
        <f>IF($C277="","",IFERROR(VLOOKUP($C277,Jun!$B:$Z,17,FALSE),0))</f>
        <v>0</v>
      </c>
      <c r="BX277" s="11">
        <f t="shared" si="170"/>
        <v>0</v>
      </c>
      <c r="BY277">
        <f>IF($C277="","",IFERROR(VLOOKUP($C277,Jun!$B:$Z,19,FALSE),0))</f>
        <v>0</v>
      </c>
      <c r="BZ277" s="11">
        <f t="shared" si="171"/>
        <v>0</v>
      </c>
      <c r="CA277">
        <f>IF($C277="","",IFERROR(VLOOKUP($C277,Jun!$B:$Z,20,FALSE),0))</f>
        <v>0</v>
      </c>
      <c r="CB277" s="10">
        <f t="shared" si="172"/>
        <v>0</v>
      </c>
    </row>
    <row r="278" spans="1:80" x14ac:dyDescent="0.3">
      <c r="A278">
        <v>274</v>
      </c>
      <c r="B278" t="str">
        <f>IF(Namelist!A275="","",UPPER(Namelist!A275))</f>
        <v>SHERYL NG</v>
      </c>
      <c r="C278" t="str">
        <f>IF(Namelist!B275="","",UPPER(Namelist!B275))</f>
        <v>NUSSTU\E0970139</v>
      </c>
      <c r="D278" s="6">
        <f t="shared" si="139"/>
        <v>4</v>
      </c>
      <c r="E278">
        <f t="shared" si="140"/>
        <v>1</v>
      </c>
      <c r="F278" s="11">
        <f t="shared" si="141"/>
        <v>5</v>
      </c>
      <c r="G278">
        <f t="shared" si="142"/>
        <v>0</v>
      </c>
      <c r="H278" s="11">
        <f t="shared" si="143"/>
        <v>5</v>
      </c>
      <c r="I278">
        <f t="shared" si="144"/>
        <v>2</v>
      </c>
      <c r="J278" s="10">
        <f t="shared" si="145"/>
        <v>7</v>
      </c>
      <c r="K278" s="6">
        <f>IF($C278="","",IFERROR(VLOOKUP($C278,Aug!$B:$Z,16,FALSE),0))</f>
        <v>3</v>
      </c>
      <c r="L278">
        <f>IF($C278="","",IFERROR(VLOOKUP($C278,Aug!$B:$Z,17,FALSE),0))</f>
        <v>1</v>
      </c>
      <c r="M278" s="11">
        <f t="shared" si="146"/>
        <v>4</v>
      </c>
      <c r="N278">
        <f>IF($C278="","",IFERROR(VLOOKUP($C278,Aug!$B:$Z,19,FALSE),0))</f>
        <v>0</v>
      </c>
      <c r="O278" s="11">
        <f t="shared" si="147"/>
        <v>4</v>
      </c>
      <c r="P278">
        <f>IF($C278="","",IFERROR(VLOOKUP($C278,Aug!$B:$Z,20,FALSE),0))</f>
        <v>0</v>
      </c>
      <c r="Q278" s="10">
        <f t="shared" si="148"/>
        <v>4</v>
      </c>
      <c r="R278" s="6">
        <f>IF($C278="","",IFERROR(VLOOKUP($C278,Sep!$B:$Z,16,FALSE),0))</f>
        <v>1</v>
      </c>
      <c r="S278">
        <f>IF($C278="","",IFERROR(VLOOKUP($C278,Sep!$B:$Z,17,FALSE),0))</f>
        <v>0</v>
      </c>
      <c r="T278" s="11">
        <f t="shared" si="149"/>
        <v>1</v>
      </c>
      <c r="U278">
        <f>IF($C278="","",IFERROR(VLOOKUP($C278,Sep!$B:$Z,19,FALSE),0))</f>
        <v>0</v>
      </c>
      <c r="V278" s="11">
        <f t="shared" si="150"/>
        <v>1</v>
      </c>
      <c r="W278">
        <f>IF($C278="","",IFERROR(VLOOKUP($C278,Sep!$B:$Z,20,FALSE),0))</f>
        <v>2</v>
      </c>
      <c r="X278" s="10">
        <f t="shared" si="151"/>
        <v>3</v>
      </c>
      <c r="Y278" s="6">
        <f>IF($C278="","",IFERROR(VLOOKUP($C278,'Oct &amp; Nov'!$B:$Z,16,FALSE),0))</f>
        <v>0</v>
      </c>
      <c r="Z278">
        <f>IF($C278="","",IFERROR(VLOOKUP($C278,'Oct &amp; Nov'!$B:$Z,17,FALSE),0))</f>
        <v>0</v>
      </c>
      <c r="AA278" s="11">
        <f t="shared" si="152"/>
        <v>0</v>
      </c>
      <c r="AB278">
        <f>IF($C278="","",IFERROR(VLOOKUP($C278,'Oct &amp; Nov'!$B:$Z,19,FALSE),0))</f>
        <v>0</v>
      </c>
      <c r="AC278" s="11">
        <f t="shared" si="153"/>
        <v>0</v>
      </c>
      <c r="AD278">
        <f>IF($C278="","",IFERROR(VLOOKUP($C278,'Oct &amp; Nov'!$B:$Z,20,FALSE),0))</f>
        <v>0</v>
      </c>
      <c r="AE278" s="10">
        <f t="shared" si="154"/>
        <v>0</v>
      </c>
      <c r="AJ278" s="11"/>
      <c r="AM278" s="6">
        <f>IF($C278="","",IFERROR(VLOOKUP($C278,Dec!$B:$Z,16,FALSE),0))</f>
        <v>0</v>
      </c>
      <c r="AN278">
        <f>IF($C278="","",IFERROR(VLOOKUP($C278,Dec!$B:$Z,17,FALSE),0))</f>
        <v>0</v>
      </c>
      <c r="AO278" s="11">
        <f t="shared" si="155"/>
        <v>0</v>
      </c>
      <c r="AP278">
        <f>IF($C278="","",IFERROR(VLOOKUP($C278,Dec!$B:$Z,19,FALSE),0))</f>
        <v>0</v>
      </c>
      <c r="AQ278" s="11">
        <f t="shared" si="156"/>
        <v>0</v>
      </c>
      <c r="AR278">
        <f>IF($C278="","",IFERROR(VLOOKUP($C278,Dec!$B:$Z,20,FALSE),0))</f>
        <v>0</v>
      </c>
      <c r="AS278" s="10">
        <f t="shared" si="157"/>
        <v>0</v>
      </c>
      <c r="AT278" s="6">
        <f>IF($C278="","",IFERROR(VLOOKUP($C278,Jan!$B:$Z,16,FALSE),0))</f>
        <v>0</v>
      </c>
      <c r="AU278">
        <f>IF($C278="","",IFERROR(VLOOKUP($C278,Jan!$B:$Z,17,FALSE),0))</f>
        <v>0</v>
      </c>
      <c r="AV278" s="11">
        <f t="shared" si="158"/>
        <v>0</v>
      </c>
      <c r="AW278">
        <f>IF($C278="","",IFERROR(VLOOKUP($C278,Jan!$B:$Z,19,FALSE),0))</f>
        <v>0</v>
      </c>
      <c r="AX278" s="11">
        <f t="shared" si="159"/>
        <v>0</v>
      </c>
      <c r="AY278">
        <f>IF($C278="","",IFERROR(VLOOKUP($C278,Jan!$B:$Z,20,FALSE),0))</f>
        <v>0</v>
      </c>
      <c r="AZ278" s="10">
        <f t="shared" si="160"/>
        <v>0</v>
      </c>
      <c r="BA278" s="6">
        <f>IF($C278="","",IFERROR(VLOOKUP($C278,Feb!$B:$Z,16,FALSE),0))</f>
        <v>0</v>
      </c>
      <c r="BB278">
        <f>IF($C278="","",IFERROR(VLOOKUP($C278,Feb!$B:$Z,17,FALSE),0))</f>
        <v>0</v>
      </c>
      <c r="BC278" s="11">
        <f t="shared" si="161"/>
        <v>0</v>
      </c>
      <c r="BD278">
        <f>IF($C278="","",IFERROR(VLOOKUP($C278,Feb!$B:$Z,19,FALSE),0))</f>
        <v>0</v>
      </c>
      <c r="BE278" s="11">
        <f t="shared" si="162"/>
        <v>0</v>
      </c>
      <c r="BF278">
        <f>IF($C278="","",IFERROR(VLOOKUP($C278,Feb!$B:$Z,20,FALSE),0))</f>
        <v>0</v>
      </c>
      <c r="BG278" s="10">
        <f t="shared" si="163"/>
        <v>0</v>
      </c>
      <c r="BH278" s="6">
        <f>IF($C278="","",IFERROR(VLOOKUP($C278,Mar!$B:$Z,16,FALSE),0))</f>
        <v>0</v>
      </c>
      <c r="BI278">
        <f>IF($C278="","",IFERROR(VLOOKUP($C278,Mar!$B:$Z,17,FALSE),0))</f>
        <v>0</v>
      </c>
      <c r="BJ278" s="11">
        <f t="shared" si="164"/>
        <v>0</v>
      </c>
      <c r="BK278">
        <f>IF($C278="","",IFERROR(VLOOKUP($C278,Mar!$B:$Z,19,FALSE),0))</f>
        <v>0</v>
      </c>
      <c r="BL278" s="11">
        <f t="shared" si="165"/>
        <v>0</v>
      </c>
      <c r="BM278">
        <f>IF($C278="","",IFERROR(VLOOKUP($C278,Mar!$B:$Z,20,FALSE),0))</f>
        <v>0</v>
      </c>
      <c r="BN278" s="10">
        <f t="shared" si="166"/>
        <v>0</v>
      </c>
      <c r="BO278" s="6">
        <f>IF($C278="","",IFERROR(VLOOKUP($C278,'Apr &amp; May'!$B:$Z,16,FALSE),0))</f>
        <v>0</v>
      </c>
      <c r="BP278">
        <f>IF($C278="","",IFERROR(VLOOKUP($C278,'Apr &amp; May'!$B:$Z,17,FALSE),0))</f>
        <v>0</v>
      </c>
      <c r="BQ278" s="11">
        <f t="shared" si="167"/>
        <v>0</v>
      </c>
      <c r="BR278">
        <f>IF($C278="","",IFERROR(VLOOKUP($C278,'Apr &amp; May'!$B:$Z,19,FALSE),0))</f>
        <v>0</v>
      </c>
      <c r="BS278" s="11">
        <f t="shared" si="168"/>
        <v>0</v>
      </c>
      <c r="BT278">
        <f>IF($C278="","",IFERROR(VLOOKUP($C278,'Apr &amp; May'!$B:$Z,20,FALSE),0))</f>
        <v>0</v>
      </c>
      <c r="BU278" s="10">
        <f t="shared" si="169"/>
        <v>0</v>
      </c>
      <c r="BV278" s="6">
        <f>IF($C278="","",IFERROR(VLOOKUP($C278,Jun!$B:$Z,16,FALSE),0))</f>
        <v>0</v>
      </c>
      <c r="BW278">
        <f>IF($C278="","",IFERROR(VLOOKUP($C278,Jun!$B:$Z,17,FALSE),0))</f>
        <v>0</v>
      </c>
      <c r="BX278" s="11">
        <f t="shared" si="170"/>
        <v>0</v>
      </c>
      <c r="BY278">
        <f>IF($C278="","",IFERROR(VLOOKUP($C278,Jun!$B:$Z,19,FALSE),0))</f>
        <v>0</v>
      </c>
      <c r="BZ278" s="11">
        <f t="shared" si="171"/>
        <v>0</v>
      </c>
      <c r="CA278">
        <f>IF($C278="","",IFERROR(VLOOKUP($C278,Jun!$B:$Z,20,FALSE),0))</f>
        <v>0</v>
      </c>
      <c r="CB278" s="10">
        <f t="shared" si="172"/>
        <v>0</v>
      </c>
    </row>
    <row r="279" spans="1:80" x14ac:dyDescent="0.3">
      <c r="A279">
        <v>275</v>
      </c>
      <c r="B279" t="str">
        <f>IF(Namelist!A276="","",UPPER(Namelist!A276))</f>
        <v>SHERYL YIM</v>
      </c>
      <c r="C279" t="str">
        <f>IF(Namelist!B276="","",UPPER(Namelist!B276))</f>
        <v>NUSSTU\E0968342</v>
      </c>
      <c r="D279" s="6">
        <f t="shared" si="139"/>
        <v>1</v>
      </c>
      <c r="E279">
        <f t="shared" si="140"/>
        <v>0</v>
      </c>
      <c r="F279" s="11">
        <f t="shared" si="141"/>
        <v>1</v>
      </c>
      <c r="G279">
        <f t="shared" si="142"/>
        <v>0</v>
      </c>
      <c r="H279" s="11">
        <f t="shared" si="143"/>
        <v>1</v>
      </c>
      <c r="I279">
        <f t="shared" si="144"/>
        <v>0</v>
      </c>
      <c r="J279" s="10">
        <f t="shared" si="145"/>
        <v>1</v>
      </c>
      <c r="K279" s="6">
        <f>IF($C279="","",IFERROR(VLOOKUP($C279,Aug!$B:$Z,16,FALSE),0))</f>
        <v>0</v>
      </c>
      <c r="L279">
        <f>IF($C279="","",IFERROR(VLOOKUP($C279,Aug!$B:$Z,17,FALSE),0))</f>
        <v>0</v>
      </c>
      <c r="M279" s="11">
        <f t="shared" si="146"/>
        <v>0</v>
      </c>
      <c r="N279">
        <f>IF($C279="","",IFERROR(VLOOKUP($C279,Aug!$B:$Z,19,FALSE),0))</f>
        <v>0</v>
      </c>
      <c r="O279" s="11">
        <f t="shared" si="147"/>
        <v>0</v>
      </c>
      <c r="P279">
        <f>IF($C279="","",IFERROR(VLOOKUP($C279,Aug!$B:$Z,20,FALSE),0))</f>
        <v>0</v>
      </c>
      <c r="Q279" s="10">
        <f t="shared" si="148"/>
        <v>0</v>
      </c>
      <c r="R279" s="6">
        <f>IF($C279="","",IFERROR(VLOOKUP($C279,Sep!$B:$Z,16,FALSE),0))</f>
        <v>0</v>
      </c>
      <c r="S279">
        <f>IF($C279="","",IFERROR(VLOOKUP($C279,Sep!$B:$Z,17,FALSE),0))</f>
        <v>0</v>
      </c>
      <c r="T279" s="11">
        <f t="shared" si="149"/>
        <v>0</v>
      </c>
      <c r="U279">
        <f>IF($C279="","",IFERROR(VLOOKUP($C279,Sep!$B:$Z,19,FALSE),0))</f>
        <v>0</v>
      </c>
      <c r="V279" s="11">
        <f t="shared" si="150"/>
        <v>0</v>
      </c>
      <c r="W279">
        <f>IF($C279="","",IFERROR(VLOOKUP($C279,Sep!$B:$Z,20,FALSE),0))</f>
        <v>0</v>
      </c>
      <c r="X279" s="10">
        <f t="shared" si="151"/>
        <v>0</v>
      </c>
      <c r="Y279" s="6">
        <f>IF($C279="","",IFERROR(VLOOKUP($C279,'Oct &amp; Nov'!$B:$Z,16,FALSE),0))</f>
        <v>0</v>
      </c>
      <c r="Z279">
        <f>IF($C279="","",IFERROR(VLOOKUP($C279,'Oct &amp; Nov'!$B:$Z,17,FALSE),0))</f>
        <v>0</v>
      </c>
      <c r="AA279" s="11">
        <f t="shared" si="152"/>
        <v>0</v>
      </c>
      <c r="AB279">
        <f>IF($C279="","",IFERROR(VLOOKUP($C279,'Oct &amp; Nov'!$B:$Z,19,FALSE),0))</f>
        <v>0</v>
      </c>
      <c r="AC279" s="11">
        <f t="shared" si="153"/>
        <v>0</v>
      </c>
      <c r="AD279">
        <f>IF($C279="","",IFERROR(VLOOKUP($C279,'Oct &amp; Nov'!$B:$Z,20,FALSE),0))</f>
        <v>0</v>
      </c>
      <c r="AE279" s="10">
        <f t="shared" si="154"/>
        <v>0</v>
      </c>
      <c r="AJ279" s="11"/>
      <c r="AM279" s="6">
        <f>IF($C279="","",IFERROR(VLOOKUP($C279,Dec!$B:$Z,16,FALSE),0))</f>
        <v>1</v>
      </c>
      <c r="AN279">
        <f>IF($C279="","",IFERROR(VLOOKUP($C279,Dec!$B:$Z,17,FALSE),0))</f>
        <v>0</v>
      </c>
      <c r="AO279" s="11">
        <f t="shared" si="155"/>
        <v>1</v>
      </c>
      <c r="AP279">
        <f>IF($C279="","",IFERROR(VLOOKUP($C279,Dec!$B:$Z,19,FALSE),0))</f>
        <v>0</v>
      </c>
      <c r="AQ279" s="11">
        <f t="shared" si="156"/>
        <v>1</v>
      </c>
      <c r="AR279">
        <f>IF($C279="","",IFERROR(VLOOKUP($C279,Dec!$B:$Z,20,FALSE),0))</f>
        <v>0</v>
      </c>
      <c r="AS279" s="10">
        <f t="shared" si="157"/>
        <v>1</v>
      </c>
      <c r="AT279" s="6">
        <f>IF($C279="","",IFERROR(VLOOKUP($C279,Jan!$B:$Z,16,FALSE),0))</f>
        <v>0</v>
      </c>
      <c r="AU279">
        <f>IF($C279="","",IFERROR(VLOOKUP($C279,Jan!$B:$Z,17,FALSE),0))</f>
        <v>0</v>
      </c>
      <c r="AV279" s="11">
        <f t="shared" si="158"/>
        <v>0</v>
      </c>
      <c r="AW279">
        <f>IF($C279="","",IFERROR(VLOOKUP($C279,Jan!$B:$Z,19,FALSE),0))</f>
        <v>0</v>
      </c>
      <c r="AX279" s="11">
        <f t="shared" si="159"/>
        <v>0</v>
      </c>
      <c r="AY279">
        <f>IF($C279="","",IFERROR(VLOOKUP($C279,Jan!$B:$Z,20,FALSE),0))</f>
        <v>0</v>
      </c>
      <c r="AZ279" s="10">
        <f t="shared" si="160"/>
        <v>0</v>
      </c>
      <c r="BA279" s="6">
        <f>IF($C279="","",IFERROR(VLOOKUP($C279,Feb!$B:$Z,16,FALSE),0))</f>
        <v>0</v>
      </c>
      <c r="BB279">
        <f>IF($C279="","",IFERROR(VLOOKUP($C279,Feb!$B:$Z,17,FALSE),0))</f>
        <v>0</v>
      </c>
      <c r="BC279" s="11">
        <f t="shared" si="161"/>
        <v>0</v>
      </c>
      <c r="BD279">
        <f>IF($C279="","",IFERROR(VLOOKUP($C279,Feb!$B:$Z,19,FALSE),0))</f>
        <v>0</v>
      </c>
      <c r="BE279" s="11">
        <f t="shared" si="162"/>
        <v>0</v>
      </c>
      <c r="BF279">
        <f>IF($C279="","",IFERROR(VLOOKUP($C279,Feb!$B:$Z,20,FALSE),0))</f>
        <v>0</v>
      </c>
      <c r="BG279" s="10">
        <f t="shared" si="163"/>
        <v>0</v>
      </c>
      <c r="BH279" s="6">
        <f>IF($C279="","",IFERROR(VLOOKUP($C279,Mar!$B:$Z,16,FALSE),0))</f>
        <v>0</v>
      </c>
      <c r="BI279">
        <f>IF($C279="","",IFERROR(VLOOKUP($C279,Mar!$B:$Z,17,FALSE),0))</f>
        <v>0</v>
      </c>
      <c r="BJ279" s="11">
        <f t="shared" si="164"/>
        <v>0</v>
      </c>
      <c r="BK279">
        <f>IF($C279="","",IFERROR(VLOOKUP($C279,Mar!$B:$Z,19,FALSE),0))</f>
        <v>0</v>
      </c>
      <c r="BL279" s="11">
        <f t="shared" si="165"/>
        <v>0</v>
      </c>
      <c r="BM279">
        <f>IF($C279="","",IFERROR(VLOOKUP($C279,Mar!$B:$Z,20,FALSE),0))</f>
        <v>0</v>
      </c>
      <c r="BN279" s="10">
        <f t="shared" si="166"/>
        <v>0</v>
      </c>
      <c r="BO279" s="6">
        <f>IF($C279="","",IFERROR(VLOOKUP($C279,'Apr &amp; May'!$B:$Z,16,FALSE),0))</f>
        <v>0</v>
      </c>
      <c r="BP279">
        <f>IF($C279="","",IFERROR(VLOOKUP($C279,'Apr &amp; May'!$B:$Z,17,FALSE),0))</f>
        <v>0</v>
      </c>
      <c r="BQ279" s="11">
        <f t="shared" si="167"/>
        <v>0</v>
      </c>
      <c r="BR279">
        <f>IF($C279="","",IFERROR(VLOOKUP($C279,'Apr &amp; May'!$B:$Z,19,FALSE),0))</f>
        <v>0</v>
      </c>
      <c r="BS279" s="11">
        <f t="shared" si="168"/>
        <v>0</v>
      </c>
      <c r="BT279">
        <f>IF($C279="","",IFERROR(VLOOKUP($C279,'Apr &amp; May'!$B:$Z,20,FALSE),0))</f>
        <v>0</v>
      </c>
      <c r="BU279" s="10">
        <f t="shared" si="169"/>
        <v>0</v>
      </c>
      <c r="BV279" s="6">
        <f>IF($C279="","",IFERROR(VLOOKUP($C279,Jun!$B:$Z,16,FALSE),0))</f>
        <v>0</v>
      </c>
      <c r="BW279">
        <f>IF($C279="","",IFERROR(VLOOKUP($C279,Jun!$B:$Z,17,FALSE),0))</f>
        <v>0</v>
      </c>
      <c r="BX279" s="11">
        <f t="shared" si="170"/>
        <v>0</v>
      </c>
      <c r="BY279">
        <f>IF($C279="","",IFERROR(VLOOKUP($C279,Jun!$B:$Z,19,FALSE),0))</f>
        <v>0</v>
      </c>
      <c r="BZ279" s="11">
        <f t="shared" si="171"/>
        <v>0</v>
      </c>
      <c r="CA279">
        <f>IF($C279="","",IFERROR(VLOOKUP($C279,Jun!$B:$Z,20,FALSE),0))</f>
        <v>0</v>
      </c>
      <c r="CB279" s="10">
        <f t="shared" si="172"/>
        <v>0</v>
      </c>
    </row>
    <row r="280" spans="1:80" x14ac:dyDescent="0.3">
      <c r="A280">
        <v>276</v>
      </c>
      <c r="B280" t="str">
        <f>IF(Namelist!A277="","",UPPER(Namelist!A277))</f>
        <v>SHI LIN SEAH</v>
      </c>
      <c r="C280" t="str">
        <f>IF(Namelist!B277="","",UPPER(Namelist!B277))</f>
        <v>NUSSTU\E0424875</v>
      </c>
      <c r="D280" s="6">
        <f t="shared" si="139"/>
        <v>4</v>
      </c>
      <c r="E280">
        <f t="shared" si="140"/>
        <v>0</v>
      </c>
      <c r="F280" s="11">
        <f t="shared" si="141"/>
        <v>4</v>
      </c>
      <c r="G280">
        <f t="shared" si="142"/>
        <v>0</v>
      </c>
      <c r="H280" s="11">
        <f t="shared" si="143"/>
        <v>4</v>
      </c>
      <c r="I280">
        <f t="shared" si="144"/>
        <v>1</v>
      </c>
      <c r="J280" s="10">
        <f t="shared" si="145"/>
        <v>5</v>
      </c>
      <c r="K280" s="6">
        <f>IF($C280="","",IFERROR(VLOOKUP($C280,Aug!$B:$Z,16,FALSE),0))</f>
        <v>0</v>
      </c>
      <c r="L280">
        <f>IF($C280="","",IFERROR(VLOOKUP($C280,Aug!$B:$Z,17,FALSE),0))</f>
        <v>0</v>
      </c>
      <c r="M280" s="11">
        <f t="shared" si="146"/>
        <v>0</v>
      </c>
      <c r="N280">
        <f>IF($C280="","",IFERROR(VLOOKUP($C280,Aug!$B:$Z,19,FALSE),0))</f>
        <v>0</v>
      </c>
      <c r="O280" s="11">
        <f t="shared" si="147"/>
        <v>0</v>
      </c>
      <c r="P280">
        <f>IF($C280="","",IFERROR(VLOOKUP($C280,Aug!$B:$Z,20,FALSE),0))</f>
        <v>0</v>
      </c>
      <c r="Q280" s="10">
        <f t="shared" si="148"/>
        <v>0</v>
      </c>
      <c r="R280" s="6">
        <f>IF($C280="","",IFERROR(VLOOKUP($C280,Sep!$B:$Z,16,FALSE),0))</f>
        <v>0</v>
      </c>
      <c r="S280">
        <f>IF($C280="","",IFERROR(VLOOKUP($C280,Sep!$B:$Z,17,FALSE),0))</f>
        <v>0</v>
      </c>
      <c r="T280" s="11">
        <f t="shared" si="149"/>
        <v>0</v>
      </c>
      <c r="U280">
        <f>IF($C280="","",IFERROR(VLOOKUP($C280,Sep!$B:$Z,19,FALSE),0))</f>
        <v>0</v>
      </c>
      <c r="V280" s="11">
        <f t="shared" si="150"/>
        <v>0</v>
      </c>
      <c r="W280">
        <f>IF($C280="","",IFERROR(VLOOKUP($C280,Sep!$B:$Z,20,FALSE),0))</f>
        <v>0</v>
      </c>
      <c r="X280" s="10">
        <f t="shared" si="151"/>
        <v>0</v>
      </c>
      <c r="Y280" s="6">
        <f>IF($C280="","",IFERROR(VLOOKUP($C280,'Oct &amp; Nov'!$B:$Z,16,FALSE),0))</f>
        <v>0</v>
      </c>
      <c r="Z280">
        <f>IF($C280="","",IFERROR(VLOOKUP($C280,'Oct &amp; Nov'!$B:$Z,17,FALSE),0))</f>
        <v>0</v>
      </c>
      <c r="AA280" s="11">
        <f t="shared" si="152"/>
        <v>0</v>
      </c>
      <c r="AB280">
        <f>IF($C280="","",IFERROR(VLOOKUP($C280,'Oct &amp; Nov'!$B:$Z,19,FALSE),0))</f>
        <v>0</v>
      </c>
      <c r="AC280" s="11">
        <f t="shared" si="153"/>
        <v>0</v>
      </c>
      <c r="AD280">
        <f>IF($C280="","",IFERROR(VLOOKUP($C280,'Oct &amp; Nov'!$B:$Z,20,FALSE),0))</f>
        <v>0</v>
      </c>
      <c r="AE280" s="10">
        <f t="shared" si="154"/>
        <v>0</v>
      </c>
      <c r="AJ280" s="11"/>
      <c r="AM280" s="6">
        <f>IF($C280="","",IFERROR(VLOOKUP($C280,Dec!$B:$Z,16,FALSE),0))</f>
        <v>0</v>
      </c>
      <c r="AN280">
        <f>IF($C280="","",IFERROR(VLOOKUP($C280,Dec!$B:$Z,17,FALSE),0))</f>
        <v>0</v>
      </c>
      <c r="AO280" s="11">
        <f t="shared" si="155"/>
        <v>0</v>
      </c>
      <c r="AP280">
        <f>IF($C280="","",IFERROR(VLOOKUP($C280,Dec!$B:$Z,19,FALSE),0))</f>
        <v>0</v>
      </c>
      <c r="AQ280" s="11">
        <f t="shared" si="156"/>
        <v>0</v>
      </c>
      <c r="AR280">
        <f>IF($C280="","",IFERROR(VLOOKUP($C280,Dec!$B:$Z,20,FALSE),0))</f>
        <v>0</v>
      </c>
      <c r="AS280" s="10">
        <f t="shared" si="157"/>
        <v>0</v>
      </c>
      <c r="AT280" s="6">
        <f>IF($C280="","",IFERROR(VLOOKUP($C280,Jan!$B:$Z,16,FALSE),0))</f>
        <v>0</v>
      </c>
      <c r="AU280">
        <f>IF($C280="","",IFERROR(VLOOKUP($C280,Jan!$B:$Z,17,FALSE),0))</f>
        <v>0</v>
      </c>
      <c r="AV280" s="11">
        <f t="shared" si="158"/>
        <v>0</v>
      </c>
      <c r="AW280">
        <f>IF($C280="","",IFERROR(VLOOKUP($C280,Jan!$B:$Z,19,FALSE),0))</f>
        <v>0</v>
      </c>
      <c r="AX280" s="11">
        <f t="shared" si="159"/>
        <v>0</v>
      </c>
      <c r="AY280">
        <f>IF($C280="","",IFERROR(VLOOKUP($C280,Jan!$B:$Z,20,FALSE),0))</f>
        <v>0</v>
      </c>
      <c r="AZ280" s="10">
        <f t="shared" si="160"/>
        <v>0</v>
      </c>
      <c r="BA280" s="6">
        <f>IF($C280="","",IFERROR(VLOOKUP($C280,Feb!$B:$Z,16,FALSE),0))</f>
        <v>0</v>
      </c>
      <c r="BB280">
        <f>IF($C280="","",IFERROR(VLOOKUP($C280,Feb!$B:$Z,17,FALSE),0))</f>
        <v>0</v>
      </c>
      <c r="BC280" s="11">
        <f t="shared" si="161"/>
        <v>0</v>
      </c>
      <c r="BD280">
        <f>IF($C280="","",IFERROR(VLOOKUP($C280,Feb!$B:$Z,19,FALSE),0))</f>
        <v>0</v>
      </c>
      <c r="BE280" s="11">
        <f t="shared" si="162"/>
        <v>0</v>
      </c>
      <c r="BF280">
        <f>IF($C280="","",IFERROR(VLOOKUP($C280,Feb!$B:$Z,20,FALSE),0))</f>
        <v>0</v>
      </c>
      <c r="BG280" s="10">
        <f t="shared" si="163"/>
        <v>0</v>
      </c>
      <c r="BH280" s="6">
        <f>IF($C280="","",IFERROR(VLOOKUP($C280,Mar!$B:$Z,16,FALSE),0))</f>
        <v>4</v>
      </c>
      <c r="BI280">
        <f>IF($C280="","",IFERROR(VLOOKUP($C280,Mar!$B:$Z,17,FALSE),0))</f>
        <v>0</v>
      </c>
      <c r="BJ280" s="11">
        <f t="shared" si="164"/>
        <v>4</v>
      </c>
      <c r="BK280">
        <f>IF($C280="","",IFERROR(VLOOKUP($C280,Mar!$B:$Z,19,FALSE),0))</f>
        <v>0</v>
      </c>
      <c r="BL280" s="11">
        <f t="shared" si="165"/>
        <v>4</v>
      </c>
      <c r="BM280">
        <f>IF($C280="","",IFERROR(VLOOKUP($C280,Mar!$B:$Z,20,FALSE),0))</f>
        <v>0</v>
      </c>
      <c r="BN280" s="10">
        <f t="shared" si="166"/>
        <v>4</v>
      </c>
      <c r="BO280" s="6">
        <f>IF($C280="","",IFERROR(VLOOKUP($C280,'Apr &amp; May'!$B:$Z,16,FALSE),0))</f>
        <v>0</v>
      </c>
      <c r="BP280">
        <f>IF($C280="","",IFERROR(VLOOKUP($C280,'Apr &amp; May'!$B:$Z,17,FALSE),0))</f>
        <v>0</v>
      </c>
      <c r="BQ280" s="11">
        <f t="shared" si="167"/>
        <v>0</v>
      </c>
      <c r="BR280">
        <f>IF($C280="","",IFERROR(VLOOKUP($C280,'Apr &amp; May'!$B:$Z,19,FALSE),0))</f>
        <v>0</v>
      </c>
      <c r="BS280" s="11">
        <f t="shared" si="168"/>
        <v>0</v>
      </c>
      <c r="BT280">
        <f>IF($C280="","",IFERROR(VLOOKUP($C280,'Apr &amp; May'!$B:$Z,20,FALSE),0))</f>
        <v>1</v>
      </c>
      <c r="BU280" s="10">
        <f t="shared" si="169"/>
        <v>1</v>
      </c>
      <c r="BV280" s="6">
        <f>IF($C280="","",IFERROR(VLOOKUP($C280,Jun!$B:$Z,16,FALSE),0))</f>
        <v>0</v>
      </c>
      <c r="BW280">
        <f>IF($C280="","",IFERROR(VLOOKUP($C280,Jun!$B:$Z,17,FALSE),0))</f>
        <v>0</v>
      </c>
      <c r="BX280" s="11">
        <f t="shared" si="170"/>
        <v>0</v>
      </c>
      <c r="BY280">
        <f>IF($C280="","",IFERROR(VLOOKUP($C280,Jun!$B:$Z,19,FALSE),0))</f>
        <v>0</v>
      </c>
      <c r="BZ280" s="11">
        <f t="shared" si="171"/>
        <v>0</v>
      </c>
      <c r="CA280">
        <f>IF($C280="","",IFERROR(VLOOKUP($C280,Jun!$B:$Z,20,FALSE),0))</f>
        <v>0</v>
      </c>
      <c r="CB280" s="10">
        <f t="shared" si="172"/>
        <v>0</v>
      </c>
    </row>
    <row r="281" spans="1:80" x14ac:dyDescent="0.3">
      <c r="A281">
        <v>277</v>
      </c>
      <c r="B281" t="str">
        <f>IF(Namelist!A278="","",UPPER(Namelist!A278))</f>
        <v>SHI TING TIA</v>
      </c>
      <c r="C281" t="str">
        <f>IF(Namelist!B278="","",UPPER(Namelist!B278))</f>
        <v>NUSSTU\E0968993</v>
      </c>
      <c r="D281" s="6">
        <f t="shared" si="139"/>
        <v>6</v>
      </c>
      <c r="E281">
        <f t="shared" si="140"/>
        <v>0</v>
      </c>
      <c r="F281" s="11">
        <f t="shared" si="141"/>
        <v>6</v>
      </c>
      <c r="G281">
        <f t="shared" si="142"/>
        <v>0</v>
      </c>
      <c r="H281" s="11">
        <f t="shared" si="143"/>
        <v>6</v>
      </c>
      <c r="I281">
        <f t="shared" si="144"/>
        <v>6</v>
      </c>
      <c r="J281" s="10">
        <f t="shared" si="145"/>
        <v>12</v>
      </c>
      <c r="K281" s="6">
        <f>IF($C281="","",IFERROR(VLOOKUP($C281,Aug!$B:$Z,16,FALSE),0))</f>
        <v>0</v>
      </c>
      <c r="L281">
        <f>IF($C281="","",IFERROR(VLOOKUP($C281,Aug!$B:$Z,17,FALSE),0))</f>
        <v>0</v>
      </c>
      <c r="M281" s="11">
        <f t="shared" si="146"/>
        <v>0</v>
      </c>
      <c r="N281">
        <f>IF($C281="","",IFERROR(VLOOKUP($C281,Aug!$B:$Z,19,FALSE),0))</f>
        <v>0</v>
      </c>
      <c r="O281" s="11">
        <f t="shared" si="147"/>
        <v>0</v>
      </c>
      <c r="P281">
        <f>IF($C281="","",IFERROR(VLOOKUP($C281,Aug!$B:$Z,20,FALSE),0))</f>
        <v>0</v>
      </c>
      <c r="Q281" s="10">
        <f t="shared" si="148"/>
        <v>0</v>
      </c>
      <c r="R281" s="6">
        <f>IF($C281="","",IFERROR(VLOOKUP($C281,Sep!$B:$Z,16,FALSE),0))</f>
        <v>0</v>
      </c>
      <c r="S281">
        <f>IF($C281="","",IFERROR(VLOOKUP($C281,Sep!$B:$Z,17,FALSE),0))</f>
        <v>0</v>
      </c>
      <c r="T281" s="11">
        <f t="shared" si="149"/>
        <v>0</v>
      </c>
      <c r="U281">
        <f>IF($C281="","",IFERROR(VLOOKUP($C281,Sep!$B:$Z,19,FALSE),0))</f>
        <v>0</v>
      </c>
      <c r="V281" s="11">
        <f t="shared" si="150"/>
        <v>0</v>
      </c>
      <c r="W281">
        <f>IF($C281="","",IFERROR(VLOOKUP($C281,Sep!$B:$Z,20,FALSE),0))</f>
        <v>0</v>
      </c>
      <c r="X281" s="10">
        <f t="shared" si="151"/>
        <v>0</v>
      </c>
      <c r="Y281" s="6">
        <f>IF($C281="","",IFERROR(VLOOKUP($C281,'Oct &amp; Nov'!$B:$Z,16,FALSE),0))</f>
        <v>0</v>
      </c>
      <c r="Z281">
        <f>IF($C281="","",IFERROR(VLOOKUP($C281,'Oct &amp; Nov'!$B:$Z,17,FALSE),0))</f>
        <v>0</v>
      </c>
      <c r="AA281" s="11">
        <f t="shared" si="152"/>
        <v>0</v>
      </c>
      <c r="AB281">
        <f>IF($C281="","",IFERROR(VLOOKUP($C281,'Oct &amp; Nov'!$B:$Z,19,FALSE),0))</f>
        <v>0</v>
      </c>
      <c r="AC281" s="11">
        <f t="shared" si="153"/>
        <v>0</v>
      </c>
      <c r="AD281">
        <f>IF($C281="","",IFERROR(VLOOKUP($C281,'Oct &amp; Nov'!$B:$Z,20,FALSE),0))</f>
        <v>1</v>
      </c>
      <c r="AE281" s="10">
        <f t="shared" si="154"/>
        <v>1</v>
      </c>
      <c r="AJ281" s="11"/>
      <c r="AM281" s="6">
        <f>IF($C281="","",IFERROR(VLOOKUP($C281,Dec!$B:$Z,16,FALSE),0))</f>
        <v>0</v>
      </c>
      <c r="AN281">
        <f>IF($C281="","",IFERROR(VLOOKUP($C281,Dec!$B:$Z,17,FALSE),0))</f>
        <v>0</v>
      </c>
      <c r="AO281" s="11">
        <f t="shared" si="155"/>
        <v>0</v>
      </c>
      <c r="AP281">
        <f>IF($C281="","",IFERROR(VLOOKUP($C281,Dec!$B:$Z,19,FALSE),0))</f>
        <v>0</v>
      </c>
      <c r="AQ281" s="11">
        <f t="shared" si="156"/>
        <v>0</v>
      </c>
      <c r="AR281">
        <f>IF($C281="","",IFERROR(VLOOKUP($C281,Dec!$B:$Z,20,FALSE),0))</f>
        <v>0</v>
      </c>
      <c r="AS281" s="10">
        <f t="shared" si="157"/>
        <v>0</v>
      </c>
      <c r="AT281" s="6">
        <f>IF($C281="","",IFERROR(VLOOKUP($C281,Jan!$B:$Z,16,FALSE),0))</f>
        <v>0</v>
      </c>
      <c r="AU281">
        <f>IF($C281="","",IFERROR(VLOOKUP($C281,Jan!$B:$Z,17,FALSE),0))</f>
        <v>0</v>
      </c>
      <c r="AV281" s="11">
        <f t="shared" si="158"/>
        <v>0</v>
      </c>
      <c r="AW281">
        <f>IF($C281="","",IFERROR(VLOOKUP($C281,Jan!$B:$Z,19,FALSE),0))</f>
        <v>0</v>
      </c>
      <c r="AX281" s="11">
        <f t="shared" si="159"/>
        <v>0</v>
      </c>
      <c r="AY281">
        <f>IF($C281="","",IFERROR(VLOOKUP($C281,Jan!$B:$Z,20,FALSE),0))</f>
        <v>0</v>
      </c>
      <c r="AZ281" s="10">
        <f t="shared" si="160"/>
        <v>0</v>
      </c>
      <c r="BA281" s="6">
        <f>IF($C281="","",IFERROR(VLOOKUP($C281,Feb!$B:$Z,16,FALSE),0))</f>
        <v>2</v>
      </c>
      <c r="BB281">
        <f>IF($C281="","",IFERROR(VLOOKUP($C281,Feb!$B:$Z,17,FALSE),0))</f>
        <v>0</v>
      </c>
      <c r="BC281" s="11">
        <f t="shared" si="161"/>
        <v>2</v>
      </c>
      <c r="BD281">
        <f>IF($C281="","",IFERROR(VLOOKUP($C281,Feb!$B:$Z,19,FALSE),0))</f>
        <v>0</v>
      </c>
      <c r="BE281" s="11">
        <f t="shared" si="162"/>
        <v>2</v>
      </c>
      <c r="BF281">
        <f>IF($C281="","",IFERROR(VLOOKUP($C281,Feb!$B:$Z,20,FALSE),0))</f>
        <v>1</v>
      </c>
      <c r="BG281" s="10">
        <f t="shared" si="163"/>
        <v>3</v>
      </c>
      <c r="BH281" s="6">
        <f>IF($C281="","",IFERROR(VLOOKUP($C281,Mar!$B:$Z,16,FALSE),0))</f>
        <v>3</v>
      </c>
      <c r="BI281">
        <f>IF($C281="","",IFERROR(VLOOKUP($C281,Mar!$B:$Z,17,FALSE),0))</f>
        <v>0</v>
      </c>
      <c r="BJ281" s="11">
        <f t="shared" si="164"/>
        <v>3</v>
      </c>
      <c r="BK281">
        <f>IF($C281="","",IFERROR(VLOOKUP($C281,Mar!$B:$Z,19,FALSE),0))</f>
        <v>0</v>
      </c>
      <c r="BL281" s="11">
        <f t="shared" si="165"/>
        <v>3</v>
      </c>
      <c r="BM281">
        <f>IF($C281="","",IFERROR(VLOOKUP($C281,Mar!$B:$Z,20,FALSE),0))</f>
        <v>1</v>
      </c>
      <c r="BN281" s="10">
        <f t="shared" si="166"/>
        <v>4</v>
      </c>
      <c r="BO281" s="6">
        <f>IF($C281="","",IFERROR(VLOOKUP($C281,'Apr &amp; May'!$B:$Z,16,FALSE),0))</f>
        <v>1</v>
      </c>
      <c r="BP281">
        <f>IF($C281="","",IFERROR(VLOOKUP($C281,'Apr &amp; May'!$B:$Z,17,FALSE),0))</f>
        <v>0</v>
      </c>
      <c r="BQ281" s="11">
        <f t="shared" si="167"/>
        <v>1</v>
      </c>
      <c r="BR281">
        <f>IF($C281="","",IFERROR(VLOOKUP($C281,'Apr &amp; May'!$B:$Z,19,FALSE),0))</f>
        <v>0</v>
      </c>
      <c r="BS281" s="11">
        <f t="shared" si="168"/>
        <v>1</v>
      </c>
      <c r="BT281">
        <f>IF($C281="","",IFERROR(VLOOKUP($C281,'Apr &amp; May'!$B:$Z,20,FALSE),0))</f>
        <v>3</v>
      </c>
      <c r="BU281" s="10">
        <f t="shared" si="169"/>
        <v>4</v>
      </c>
      <c r="BV281" s="6">
        <f>IF($C281="","",IFERROR(VLOOKUP($C281,Jun!$B:$Z,16,FALSE),0))</f>
        <v>0</v>
      </c>
      <c r="BW281">
        <f>IF($C281="","",IFERROR(VLOOKUP($C281,Jun!$B:$Z,17,FALSE),0))</f>
        <v>0</v>
      </c>
      <c r="BX281" s="11">
        <f t="shared" si="170"/>
        <v>0</v>
      </c>
      <c r="BY281">
        <f>IF($C281="","",IFERROR(VLOOKUP($C281,Jun!$B:$Z,19,FALSE),0))</f>
        <v>0</v>
      </c>
      <c r="BZ281" s="11">
        <f t="shared" si="171"/>
        <v>0</v>
      </c>
      <c r="CA281">
        <f>IF($C281="","",IFERROR(VLOOKUP($C281,Jun!$B:$Z,20,FALSE),0))</f>
        <v>0</v>
      </c>
      <c r="CB281" s="10">
        <f t="shared" si="172"/>
        <v>0</v>
      </c>
    </row>
    <row r="282" spans="1:80" x14ac:dyDescent="0.3">
      <c r="A282">
        <v>278</v>
      </c>
      <c r="B282" t="str">
        <f>IF(Namelist!A279="","",UPPER(Namelist!A279))</f>
        <v>SHIN, IGNATIUS ETIENNE HWANG</v>
      </c>
      <c r="C282" t="str">
        <f>IF(Namelist!B279="","",UPPER(Namelist!B279))</f>
        <v>NUSSTU\E0540433</v>
      </c>
      <c r="D282" s="6">
        <f t="shared" si="139"/>
        <v>22</v>
      </c>
      <c r="E282">
        <f t="shared" si="140"/>
        <v>0</v>
      </c>
      <c r="F282" s="11">
        <f t="shared" si="141"/>
        <v>22</v>
      </c>
      <c r="G282">
        <f t="shared" si="142"/>
        <v>0</v>
      </c>
      <c r="H282" s="11">
        <f t="shared" si="143"/>
        <v>22</v>
      </c>
      <c r="I282">
        <f t="shared" si="144"/>
        <v>4</v>
      </c>
      <c r="J282" s="10">
        <f t="shared" si="145"/>
        <v>26</v>
      </c>
      <c r="K282" s="6">
        <f>IF($C282="","",IFERROR(VLOOKUP($C282,Aug!$B:$Z,16,FALSE),0))</f>
        <v>0</v>
      </c>
      <c r="L282">
        <f>IF($C282="","",IFERROR(VLOOKUP($C282,Aug!$B:$Z,17,FALSE),0))</f>
        <v>0</v>
      </c>
      <c r="M282" s="11">
        <f t="shared" si="146"/>
        <v>0</v>
      </c>
      <c r="N282">
        <f>IF($C282="","",IFERROR(VLOOKUP($C282,Aug!$B:$Z,19,FALSE),0))</f>
        <v>0</v>
      </c>
      <c r="O282" s="11">
        <f t="shared" si="147"/>
        <v>0</v>
      </c>
      <c r="P282">
        <f>IF($C282="","",IFERROR(VLOOKUP($C282,Aug!$B:$Z,20,FALSE),0))</f>
        <v>0</v>
      </c>
      <c r="Q282" s="10">
        <f t="shared" si="148"/>
        <v>0</v>
      </c>
      <c r="R282" s="6">
        <f>IF($C282="","",IFERROR(VLOOKUP($C282,Sep!$B:$Z,16,FALSE),0))</f>
        <v>3</v>
      </c>
      <c r="S282">
        <f>IF($C282="","",IFERROR(VLOOKUP($C282,Sep!$B:$Z,17,FALSE),0))</f>
        <v>0</v>
      </c>
      <c r="T282" s="11">
        <f t="shared" si="149"/>
        <v>3</v>
      </c>
      <c r="U282">
        <f>IF($C282="","",IFERROR(VLOOKUP($C282,Sep!$B:$Z,19,FALSE),0))</f>
        <v>0</v>
      </c>
      <c r="V282" s="11">
        <f t="shared" si="150"/>
        <v>3</v>
      </c>
      <c r="W282">
        <f>IF($C282="","",IFERROR(VLOOKUP($C282,Sep!$B:$Z,20,FALSE),0))</f>
        <v>0</v>
      </c>
      <c r="X282" s="10">
        <f t="shared" si="151"/>
        <v>3</v>
      </c>
      <c r="Y282" s="6">
        <f>IF($C282="","",IFERROR(VLOOKUP($C282,'Oct &amp; Nov'!$B:$Z,16,FALSE),0))</f>
        <v>2</v>
      </c>
      <c r="Z282">
        <f>IF($C282="","",IFERROR(VLOOKUP($C282,'Oct &amp; Nov'!$B:$Z,17,FALSE),0))</f>
        <v>0</v>
      </c>
      <c r="AA282" s="11">
        <f t="shared" si="152"/>
        <v>2</v>
      </c>
      <c r="AB282">
        <f>IF($C282="","",IFERROR(VLOOKUP($C282,'Oct &amp; Nov'!$B:$Z,19,FALSE),0))</f>
        <v>0</v>
      </c>
      <c r="AC282" s="11">
        <f t="shared" si="153"/>
        <v>2</v>
      </c>
      <c r="AD282">
        <f>IF($C282="","",IFERROR(VLOOKUP($C282,'Oct &amp; Nov'!$B:$Z,20,FALSE),0))</f>
        <v>1</v>
      </c>
      <c r="AE282" s="10">
        <f t="shared" si="154"/>
        <v>3</v>
      </c>
      <c r="AJ282" s="11"/>
      <c r="AM282" s="6">
        <f>IF($C282="","",IFERROR(VLOOKUP($C282,Dec!$B:$Z,16,FALSE),0))</f>
        <v>3</v>
      </c>
      <c r="AN282">
        <f>IF($C282="","",IFERROR(VLOOKUP($C282,Dec!$B:$Z,17,FALSE),0))</f>
        <v>0</v>
      </c>
      <c r="AO282" s="11">
        <f t="shared" si="155"/>
        <v>3</v>
      </c>
      <c r="AP282">
        <f>IF($C282="","",IFERROR(VLOOKUP($C282,Dec!$B:$Z,19,FALSE),0))</f>
        <v>0</v>
      </c>
      <c r="AQ282" s="11">
        <f t="shared" si="156"/>
        <v>3</v>
      </c>
      <c r="AR282">
        <f>IF($C282="","",IFERROR(VLOOKUP($C282,Dec!$B:$Z,20,FALSE),0))</f>
        <v>0</v>
      </c>
      <c r="AS282" s="10">
        <f t="shared" si="157"/>
        <v>3</v>
      </c>
      <c r="AT282" s="6">
        <f>IF($C282="","",IFERROR(VLOOKUP($C282,Jan!$B:$Z,16,FALSE),0))</f>
        <v>3</v>
      </c>
      <c r="AU282">
        <f>IF($C282="","",IFERROR(VLOOKUP($C282,Jan!$B:$Z,17,FALSE),0))</f>
        <v>0</v>
      </c>
      <c r="AV282" s="11">
        <f t="shared" si="158"/>
        <v>3</v>
      </c>
      <c r="AW282">
        <f>IF($C282="","",IFERROR(VLOOKUP($C282,Jan!$B:$Z,19,FALSE),0))</f>
        <v>0</v>
      </c>
      <c r="AX282" s="11">
        <f t="shared" si="159"/>
        <v>3</v>
      </c>
      <c r="AY282">
        <f>IF($C282="","",IFERROR(VLOOKUP($C282,Jan!$B:$Z,20,FALSE),0))</f>
        <v>0</v>
      </c>
      <c r="AZ282" s="10">
        <f t="shared" si="160"/>
        <v>3</v>
      </c>
      <c r="BA282" s="6">
        <f>IF($C282="","",IFERROR(VLOOKUP($C282,Feb!$B:$Z,16,FALSE),0))</f>
        <v>2</v>
      </c>
      <c r="BB282">
        <f>IF($C282="","",IFERROR(VLOOKUP($C282,Feb!$B:$Z,17,FALSE),0))</f>
        <v>0</v>
      </c>
      <c r="BC282" s="11">
        <f t="shared" si="161"/>
        <v>2</v>
      </c>
      <c r="BD282">
        <f>IF($C282="","",IFERROR(VLOOKUP($C282,Feb!$B:$Z,19,FALSE),0))</f>
        <v>0</v>
      </c>
      <c r="BE282" s="11">
        <f t="shared" si="162"/>
        <v>2</v>
      </c>
      <c r="BF282">
        <f>IF($C282="","",IFERROR(VLOOKUP($C282,Feb!$B:$Z,20,FALSE),0))</f>
        <v>0</v>
      </c>
      <c r="BG282" s="10">
        <f t="shared" si="163"/>
        <v>2</v>
      </c>
      <c r="BH282" s="6">
        <f>IF($C282="","",IFERROR(VLOOKUP($C282,Mar!$B:$Z,16,FALSE),0))</f>
        <v>3</v>
      </c>
      <c r="BI282">
        <f>IF($C282="","",IFERROR(VLOOKUP($C282,Mar!$B:$Z,17,FALSE),0))</f>
        <v>0</v>
      </c>
      <c r="BJ282" s="11">
        <f t="shared" si="164"/>
        <v>3</v>
      </c>
      <c r="BK282">
        <f>IF($C282="","",IFERROR(VLOOKUP($C282,Mar!$B:$Z,19,FALSE),0))</f>
        <v>0</v>
      </c>
      <c r="BL282" s="11">
        <f t="shared" si="165"/>
        <v>3</v>
      </c>
      <c r="BM282">
        <f>IF($C282="","",IFERROR(VLOOKUP($C282,Mar!$B:$Z,20,FALSE),0))</f>
        <v>1</v>
      </c>
      <c r="BN282" s="10">
        <f t="shared" si="166"/>
        <v>4</v>
      </c>
      <c r="BO282" s="6">
        <f>IF($C282="","",IFERROR(VLOOKUP($C282,'Apr &amp; May'!$B:$Z,16,FALSE),0))</f>
        <v>4</v>
      </c>
      <c r="BP282">
        <f>IF($C282="","",IFERROR(VLOOKUP($C282,'Apr &amp; May'!$B:$Z,17,FALSE),0))</f>
        <v>0</v>
      </c>
      <c r="BQ282" s="11">
        <f t="shared" si="167"/>
        <v>4</v>
      </c>
      <c r="BR282">
        <f>IF($C282="","",IFERROR(VLOOKUP($C282,'Apr &amp; May'!$B:$Z,19,FALSE),0))</f>
        <v>0</v>
      </c>
      <c r="BS282" s="11">
        <f t="shared" si="168"/>
        <v>4</v>
      </c>
      <c r="BT282">
        <f>IF($C282="","",IFERROR(VLOOKUP($C282,'Apr &amp; May'!$B:$Z,20,FALSE),0))</f>
        <v>2</v>
      </c>
      <c r="BU282" s="10">
        <f t="shared" si="169"/>
        <v>6</v>
      </c>
      <c r="BV282" s="6">
        <f>IF($C282="","",IFERROR(VLOOKUP($C282,Jun!$B:$Z,16,FALSE),0))</f>
        <v>2</v>
      </c>
      <c r="BW282">
        <f>IF($C282="","",IFERROR(VLOOKUP($C282,Jun!$B:$Z,17,FALSE),0))</f>
        <v>0</v>
      </c>
      <c r="BX282" s="11">
        <f t="shared" si="170"/>
        <v>2</v>
      </c>
      <c r="BY282">
        <f>IF($C282="","",IFERROR(VLOOKUP($C282,Jun!$B:$Z,19,FALSE),0))</f>
        <v>0</v>
      </c>
      <c r="BZ282" s="11">
        <f t="shared" si="171"/>
        <v>2</v>
      </c>
      <c r="CA282">
        <f>IF($C282="","",IFERROR(VLOOKUP($C282,Jun!$B:$Z,20,FALSE),0))</f>
        <v>0</v>
      </c>
      <c r="CB282" s="10">
        <f t="shared" si="172"/>
        <v>2</v>
      </c>
    </row>
    <row r="283" spans="1:80" x14ac:dyDescent="0.3">
      <c r="A283">
        <v>279</v>
      </c>
      <c r="B283" t="str">
        <f>IF(Namelist!A280="","",UPPER(Namelist!A280))</f>
        <v>SHING YEE CHAN</v>
      </c>
      <c r="C283" t="str">
        <f>IF(Namelist!B280="","",UPPER(Namelist!B280))</f>
        <v>NUSSTU\E0772798</v>
      </c>
      <c r="D283" s="6">
        <f t="shared" si="139"/>
        <v>1</v>
      </c>
      <c r="E283">
        <f t="shared" si="140"/>
        <v>2</v>
      </c>
      <c r="F283" s="11">
        <f t="shared" si="141"/>
        <v>3</v>
      </c>
      <c r="G283">
        <f t="shared" si="142"/>
        <v>0</v>
      </c>
      <c r="H283" s="11">
        <f t="shared" si="143"/>
        <v>3</v>
      </c>
      <c r="I283">
        <f t="shared" si="144"/>
        <v>3</v>
      </c>
      <c r="J283" s="10">
        <f t="shared" si="145"/>
        <v>6</v>
      </c>
      <c r="K283" s="6">
        <f>IF($C283="","",IFERROR(VLOOKUP($C283,Aug!$B:$Z,16,FALSE),0))</f>
        <v>0</v>
      </c>
      <c r="L283">
        <f>IF($C283="","",IFERROR(VLOOKUP($C283,Aug!$B:$Z,17,FALSE),0))</f>
        <v>0</v>
      </c>
      <c r="M283" s="11">
        <f t="shared" si="146"/>
        <v>0</v>
      </c>
      <c r="N283">
        <f>IF($C283="","",IFERROR(VLOOKUP($C283,Aug!$B:$Z,19,FALSE),0))</f>
        <v>0</v>
      </c>
      <c r="O283" s="11">
        <f t="shared" si="147"/>
        <v>0</v>
      </c>
      <c r="P283">
        <f>IF($C283="","",IFERROR(VLOOKUP($C283,Aug!$B:$Z,20,FALSE),0))</f>
        <v>0</v>
      </c>
      <c r="Q283" s="10">
        <f t="shared" si="148"/>
        <v>0</v>
      </c>
      <c r="R283" s="6">
        <f>IF($C283="","",IFERROR(VLOOKUP($C283,Sep!$B:$Z,16,FALSE),0))</f>
        <v>0</v>
      </c>
      <c r="S283">
        <f>IF($C283="","",IFERROR(VLOOKUP($C283,Sep!$B:$Z,17,FALSE),0))</f>
        <v>0</v>
      </c>
      <c r="T283" s="11">
        <f t="shared" si="149"/>
        <v>0</v>
      </c>
      <c r="U283">
        <f>IF($C283="","",IFERROR(VLOOKUP($C283,Sep!$B:$Z,19,FALSE),0))</f>
        <v>0</v>
      </c>
      <c r="V283" s="11">
        <f t="shared" si="150"/>
        <v>0</v>
      </c>
      <c r="W283">
        <f>IF($C283="","",IFERROR(VLOOKUP($C283,Sep!$B:$Z,20,FALSE),0))</f>
        <v>0</v>
      </c>
      <c r="X283" s="10">
        <f t="shared" si="151"/>
        <v>0</v>
      </c>
      <c r="Y283" s="6">
        <f>IF($C283="","",IFERROR(VLOOKUP($C283,'Oct &amp; Nov'!$B:$Z,16,FALSE),0))</f>
        <v>0</v>
      </c>
      <c r="Z283">
        <f>IF($C283="","",IFERROR(VLOOKUP($C283,'Oct &amp; Nov'!$B:$Z,17,FALSE),0))</f>
        <v>0</v>
      </c>
      <c r="AA283" s="11">
        <f t="shared" si="152"/>
        <v>0</v>
      </c>
      <c r="AB283">
        <f>IF($C283="","",IFERROR(VLOOKUP($C283,'Oct &amp; Nov'!$B:$Z,19,FALSE),0))</f>
        <v>0</v>
      </c>
      <c r="AC283" s="11">
        <f t="shared" si="153"/>
        <v>0</v>
      </c>
      <c r="AD283">
        <f>IF($C283="","",IFERROR(VLOOKUP($C283,'Oct &amp; Nov'!$B:$Z,20,FALSE),0))</f>
        <v>0</v>
      </c>
      <c r="AE283" s="10">
        <f t="shared" si="154"/>
        <v>0</v>
      </c>
      <c r="AJ283" s="11"/>
      <c r="AM283" s="6">
        <f>IF($C283="","",IFERROR(VLOOKUP($C283,Dec!$B:$Z,16,FALSE),0))</f>
        <v>0</v>
      </c>
      <c r="AN283">
        <f>IF($C283="","",IFERROR(VLOOKUP($C283,Dec!$B:$Z,17,FALSE),0))</f>
        <v>0</v>
      </c>
      <c r="AO283" s="11">
        <f t="shared" si="155"/>
        <v>0</v>
      </c>
      <c r="AP283">
        <f>IF($C283="","",IFERROR(VLOOKUP($C283,Dec!$B:$Z,19,FALSE),0))</f>
        <v>0</v>
      </c>
      <c r="AQ283" s="11">
        <f t="shared" si="156"/>
        <v>0</v>
      </c>
      <c r="AR283">
        <f>IF($C283="","",IFERROR(VLOOKUP($C283,Dec!$B:$Z,20,FALSE),0))</f>
        <v>0</v>
      </c>
      <c r="AS283" s="10">
        <f t="shared" si="157"/>
        <v>0</v>
      </c>
      <c r="AT283" s="6">
        <f>IF($C283="","",IFERROR(VLOOKUP($C283,Jan!$B:$Z,16,FALSE),0))</f>
        <v>0</v>
      </c>
      <c r="AU283">
        <f>IF($C283="","",IFERROR(VLOOKUP($C283,Jan!$B:$Z,17,FALSE),0))</f>
        <v>0</v>
      </c>
      <c r="AV283" s="11">
        <f t="shared" si="158"/>
        <v>0</v>
      </c>
      <c r="AW283">
        <f>IF($C283="","",IFERROR(VLOOKUP($C283,Jan!$B:$Z,19,FALSE),0))</f>
        <v>0</v>
      </c>
      <c r="AX283" s="11">
        <f t="shared" si="159"/>
        <v>0</v>
      </c>
      <c r="AY283">
        <f>IF($C283="","",IFERROR(VLOOKUP($C283,Jan!$B:$Z,20,FALSE),0))</f>
        <v>0</v>
      </c>
      <c r="AZ283" s="10">
        <f t="shared" si="160"/>
        <v>0</v>
      </c>
      <c r="BA283" s="6">
        <f>IF($C283="","",IFERROR(VLOOKUP($C283,Feb!$B:$Z,16,FALSE),0))</f>
        <v>0</v>
      </c>
      <c r="BB283">
        <f>IF($C283="","",IFERROR(VLOOKUP($C283,Feb!$B:$Z,17,FALSE),0))</f>
        <v>0</v>
      </c>
      <c r="BC283" s="11">
        <f t="shared" si="161"/>
        <v>0</v>
      </c>
      <c r="BD283">
        <f>IF($C283="","",IFERROR(VLOOKUP($C283,Feb!$B:$Z,19,FALSE),0))</f>
        <v>0</v>
      </c>
      <c r="BE283" s="11">
        <f t="shared" si="162"/>
        <v>0</v>
      </c>
      <c r="BF283">
        <f>IF($C283="","",IFERROR(VLOOKUP($C283,Feb!$B:$Z,20,FALSE),0))</f>
        <v>2</v>
      </c>
      <c r="BG283" s="10">
        <f t="shared" si="163"/>
        <v>2</v>
      </c>
      <c r="BH283" s="6">
        <f>IF($C283="","",IFERROR(VLOOKUP($C283,Mar!$B:$Z,16,FALSE),0))</f>
        <v>1</v>
      </c>
      <c r="BI283">
        <f>IF($C283="","",IFERROR(VLOOKUP($C283,Mar!$B:$Z,17,FALSE),0))</f>
        <v>2</v>
      </c>
      <c r="BJ283" s="11">
        <f t="shared" si="164"/>
        <v>3</v>
      </c>
      <c r="BK283">
        <f>IF($C283="","",IFERROR(VLOOKUP($C283,Mar!$B:$Z,19,FALSE),0))</f>
        <v>0</v>
      </c>
      <c r="BL283" s="11">
        <f t="shared" si="165"/>
        <v>3</v>
      </c>
      <c r="BM283">
        <f>IF($C283="","",IFERROR(VLOOKUP($C283,Mar!$B:$Z,20,FALSE),0))</f>
        <v>1</v>
      </c>
      <c r="BN283" s="10">
        <f t="shared" si="166"/>
        <v>4</v>
      </c>
      <c r="BO283" s="6">
        <f>IF($C283="","",IFERROR(VLOOKUP($C283,'Apr &amp; May'!$B:$Z,16,FALSE),0))</f>
        <v>0</v>
      </c>
      <c r="BP283">
        <f>IF($C283="","",IFERROR(VLOOKUP($C283,'Apr &amp; May'!$B:$Z,17,FALSE),0))</f>
        <v>0</v>
      </c>
      <c r="BQ283" s="11">
        <f t="shared" si="167"/>
        <v>0</v>
      </c>
      <c r="BR283">
        <f>IF($C283="","",IFERROR(VLOOKUP($C283,'Apr &amp; May'!$B:$Z,19,FALSE),0))</f>
        <v>0</v>
      </c>
      <c r="BS283" s="11">
        <f t="shared" si="168"/>
        <v>0</v>
      </c>
      <c r="BT283">
        <f>IF($C283="","",IFERROR(VLOOKUP($C283,'Apr &amp; May'!$B:$Z,20,FALSE),0))</f>
        <v>0</v>
      </c>
      <c r="BU283" s="10">
        <f t="shared" si="169"/>
        <v>0</v>
      </c>
      <c r="BV283" s="6">
        <f>IF($C283="","",IFERROR(VLOOKUP($C283,Jun!$B:$Z,16,FALSE),0))</f>
        <v>0</v>
      </c>
      <c r="BW283">
        <f>IF($C283="","",IFERROR(VLOOKUP($C283,Jun!$B:$Z,17,FALSE),0))</f>
        <v>0</v>
      </c>
      <c r="BX283" s="11">
        <f t="shared" si="170"/>
        <v>0</v>
      </c>
      <c r="BY283">
        <f>IF($C283="","",IFERROR(VLOOKUP($C283,Jun!$B:$Z,19,FALSE),0))</f>
        <v>0</v>
      </c>
      <c r="BZ283" s="11">
        <f t="shared" si="171"/>
        <v>0</v>
      </c>
      <c r="CA283">
        <f>IF($C283="","",IFERROR(VLOOKUP($C283,Jun!$B:$Z,20,FALSE),0))</f>
        <v>0</v>
      </c>
      <c r="CB283" s="10">
        <f t="shared" si="172"/>
        <v>0</v>
      </c>
    </row>
    <row r="284" spans="1:80" x14ac:dyDescent="0.3">
      <c r="A284">
        <v>280</v>
      </c>
      <c r="B284" t="str">
        <f>IF(Namelist!A281="","",UPPER(Namelist!A281))</f>
        <v>SHINNI MA</v>
      </c>
      <c r="C284" t="str">
        <f>IF(Namelist!B281="","",UPPER(Namelist!B281))</f>
        <v>NUSSTU\E0775946</v>
      </c>
      <c r="D284" s="6">
        <f t="shared" si="139"/>
        <v>0</v>
      </c>
      <c r="E284">
        <f t="shared" si="140"/>
        <v>0</v>
      </c>
      <c r="F284" s="11">
        <f t="shared" si="141"/>
        <v>0</v>
      </c>
      <c r="G284">
        <f t="shared" si="142"/>
        <v>0</v>
      </c>
      <c r="H284" s="11">
        <f t="shared" si="143"/>
        <v>0</v>
      </c>
      <c r="I284">
        <f t="shared" si="144"/>
        <v>0</v>
      </c>
      <c r="J284" s="10">
        <f t="shared" si="145"/>
        <v>0</v>
      </c>
      <c r="K284" s="6">
        <f>IF($C284="","",IFERROR(VLOOKUP($C284,Aug!$B:$Z,16,FALSE),0))</f>
        <v>0</v>
      </c>
      <c r="L284">
        <f>IF($C284="","",IFERROR(VLOOKUP($C284,Aug!$B:$Z,17,FALSE),0))</f>
        <v>0</v>
      </c>
      <c r="M284" s="11">
        <f t="shared" si="146"/>
        <v>0</v>
      </c>
      <c r="N284">
        <f>IF($C284="","",IFERROR(VLOOKUP($C284,Aug!$B:$Z,19,FALSE),0))</f>
        <v>0</v>
      </c>
      <c r="O284" s="11">
        <f t="shared" si="147"/>
        <v>0</v>
      </c>
      <c r="P284">
        <f>IF($C284="","",IFERROR(VLOOKUP($C284,Aug!$B:$Z,20,FALSE),0))</f>
        <v>0</v>
      </c>
      <c r="Q284" s="10">
        <f t="shared" si="148"/>
        <v>0</v>
      </c>
      <c r="R284" s="6">
        <f>IF($C284="","",IFERROR(VLOOKUP($C284,Sep!$B:$Z,16,FALSE),0))</f>
        <v>0</v>
      </c>
      <c r="S284">
        <f>IF($C284="","",IFERROR(VLOOKUP($C284,Sep!$B:$Z,17,FALSE),0))</f>
        <v>0</v>
      </c>
      <c r="T284" s="11">
        <f t="shared" si="149"/>
        <v>0</v>
      </c>
      <c r="U284">
        <f>IF($C284="","",IFERROR(VLOOKUP($C284,Sep!$B:$Z,19,FALSE),0))</f>
        <v>0</v>
      </c>
      <c r="V284" s="11">
        <f t="shared" si="150"/>
        <v>0</v>
      </c>
      <c r="W284">
        <f>IF($C284="","",IFERROR(VLOOKUP($C284,Sep!$B:$Z,20,FALSE),0))</f>
        <v>0</v>
      </c>
      <c r="X284" s="10">
        <f t="shared" si="151"/>
        <v>0</v>
      </c>
      <c r="Y284" s="6">
        <f>IF($C284="","",IFERROR(VLOOKUP($C284,'Oct &amp; Nov'!$B:$Z,16,FALSE),0))</f>
        <v>0</v>
      </c>
      <c r="Z284">
        <f>IF($C284="","",IFERROR(VLOOKUP($C284,'Oct &amp; Nov'!$B:$Z,17,FALSE),0))</f>
        <v>0</v>
      </c>
      <c r="AA284" s="11">
        <f t="shared" si="152"/>
        <v>0</v>
      </c>
      <c r="AB284">
        <f>IF($C284="","",IFERROR(VLOOKUP($C284,'Oct &amp; Nov'!$B:$Z,19,FALSE),0))</f>
        <v>0</v>
      </c>
      <c r="AC284" s="11">
        <f t="shared" si="153"/>
        <v>0</v>
      </c>
      <c r="AD284">
        <f>IF($C284="","",IFERROR(VLOOKUP($C284,'Oct &amp; Nov'!$B:$Z,20,FALSE),0))</f>
        <v>0</v>
      </c>
      <c r="AE284" s="10">
        <f t="shared" si="154"/>
        <v>0</v>
      </c>
      <c r="AJ284" s="11"/>
      <c r="AM284" s="6">
        <f>IF($C284="","",IFERROR(VLOOKUP($C284,Dec!$B:$Z,16,FALSE),0))</f>
        <v>0</v>
      </c>
      <c r="AN284">
        <f>IF($C284="","",IFERROR(VLOOKUP($C284,Dec!$B:$Z,17,FALSE),0))</f>
        <v>0</v>
      </c>
      <c r="AO284" s="11">
        <f t="shared" si="155"/>
        <v>0</v>
      </c>
      <c r="AP284">
        <f>IF($C284="","",IFERROR(VLOOKUP($C284,Dec!$B:$Z,19,FALSE),0))</f>
        <v>0</v>
      </c>
      <c r="AQ284" s="11">
        <f t="shared" si="156"/>
        <v>0</v>
      </c>
      <c r="AR284">
        <f>IF($C284="","",IFERROR(VLOOKUP($C284,Dec!$B:$Z,20,FALSE),0))</f>
        <v>0</v>
      </c>
      <c r="AS284" s="10">
        <f t="shared" si="157"/>
        <v>0</v>
      </c>
      <c r="AT284" s="6">
        <f>IF($C284="","",IFERROR(VLOOKUP($C284,Jan!$B:$Z,16,FALSE),0))</f>
        <v>0</v>
      </c>
      <c r="AU284">
        <f>IF($C284="","",IFERROR(VLOOKUP($C284,Jan!$B:$Z,17,FALSE),0))</f>
        <v>0</v>
      </c>
      <c r="AV284" s="11">
        <f t="shared" si="158"/>
        <v>0</v>
      </c>
      <c r="AW284">
        <f>IF($C284="","",IFERROR(VLOOKUP($C284,Jan!$B:$Z,19,FALSE),0))</f>
        <v>0</v>
      </c>
      <c r="AX284" s="11">
        <f t="shared" si="159"/>
        <v>0</v>
      </c>
      <c r="AY284">
        <f>IF($C284="","",IFERROR(VLOOKUP($C284,Jan!$B:$Z,20,FALSE),0))</f>
        <v>0</v>
      </c>
      <c r="AZ284" s="10">
        <f t="shared" si="160"/>
        <v>0</v>
      </c>
      <c r="BA284" s="6">
        <f>IF($C284="","",IFERROR(VLOOKUP($C284,Feb!$B:$Z,16,FALSE),0))</f>
        <v>0</v>
      </c>
      <c r="BB284">
        <f>IF($C284="","",IFERROR(VLOOKUP($C284,Feb!$B:$Z,17,FALSE),0))</f>
        <v>0</v>
      </c>
      <c r="BC284" s="11">
        <f t="shared" si="161"/>
        <v>0</v>
      </c>
      <c r="BD284">
        <f>IF($C284="","",IFERROR(VLOOKUP($C284,Feb!$B:$Z,19,FALSE),0))</f>
        <v>0</v>
      </c>
      <c r="BE284" s="11">
        <f t="shared" si="162"/>
        <v>0</v>
      </c>
      <c r="BF284">
        <f>IF($C284="","",IFERROR(VLOOKUP($C284,Feb!$B:$Z,20,FALSE),0))</f>
        <v>0</v>
      </c>
      <c r="BG284" s="10">
        <f t="shared" si="163"/>
        <v>0</v>
      </c>
      <c r="BH284" s="6">
        <f>IF($C284="","",IFERROR(VLOOKUP($C284,Mar!$B:$Z,16,FALSE),0))</f>
        <v>0</v>
      </c>
      <c r="BI284">
        <f>IF($C284="","",IFERROR(VLOOKUP($C284,Mar!$B:$Z,17,FALSE),0))</f>
        <v>0</v>
      </c>
      <c r="BJ284" s="11">
        <f t="shared" si="164"/>
        <v>0</v>
      </c>
      <c r="BK284">
        <f>IF($C284="","",IFERROR(VLOOKUP($C284,Mar!$B:$Z,19,FALSE),0))</f>
        <v>0</v>
      </c>
      <c r="BL284" s="11">
        <f t="shared" si="165"/>
        <v>0</v>
      </c>
      <c r="BM284">
        <f>IF($C284="","",IFERROR(VLOOKUP($C284,Mar!$B:$Z,20,FALSE),0))</f>
        <v>0</v>
      </c>
      <c r="BN284" s="10">
        <f t="shared" si="166"/>
        <v>0</v>
      </c>
      <c r="BO284" s="6">
        <f>IF($C284="","",IFERROR(VLOOKUP($C284,'Apr &amp; May'!$B:$Z,16,FALSE),0))</f>
        <v>0</v>
      </c>
      <c r="BP284">
        <f>IF($C284="","",IFERROR(VLOOKUP($C284,'Apr &amp; May'!$B:$Z,17,FALSE),0))</f>
        <v>0</v>
      </c>
      <c r="BQ284" s="11">
        <f t="shared" si="167"/>
        <v>0</v>
      </c>
      <c r="BR284">
        <f>IF($C284="","",IFERROR(VLOOKUP($C284,'Apr &amp; May'!$B:$Z,19,FALSE),0))</f>
        <v>0</v>
      </c>
      <c r="BS284" s="11">
        <f t="shared" si="168"/>
        <v>0</v>
      </c>
      <c r="BT284">
        <f>IF($C284="","",IFERROR(VLOOKUP($C284,'Apr &amp; May'!$B:$Z,20,FALSE),0))</f>
        <v>0</v>
      </c>
      <c r="BU284" s="10">
        <f t="shared" si="169"/>
        <v>0</v>
      </c>
      <c r="BV284" s="6">
        <f>IF($C284="","",IFERROR(VLOOKUP($C284,Jun!$B:$Z,16,FALSE),0))</f>
        <v>0</v>
      </c>
      <c r="BW284">
        <f>IF($C284="","",IFERROR(VLOOKUP($C284,Jun!$B:$Z,17,FALSE),0))</f>
        <v>0</v>
      </c>
      <c r="BX284" s="11">
        <f t="shared" si="170"/>
        <v>0</v>
      </c>
      <c r="BY284">
        <f>IF($C284="","",IFERROR(VLOOKUP($C284,Jun!$B:$Z,19,FALSE),0))</f>
        <v>0</v>
      </c>
      <c r="BZ284" s="11">
        <f t="shared" si="171"/>
        <v>0</v>
      </c>
      <c r="CA284">
        <f>IF($C284="","",IFERROR(VLOOKUP($C284,Jun!$B:$Z,20,FALSE),0))</f>
        <v>0</v>
      </c>
      <c r="CB284" s="10">
        <f t="shared" si="172"/>
        <v>0</v>
      </c>
    </row>
    <row r="285" spans="1:80" x14ac:dyDescent="0.3">
      <c r="A285">
        <v>281</v>
      </c>
      <c r="B285" t="str">
        <f>IF(Namelist!A282="","",UPPER(Namelist!A282))</f>
        <v>SHIVARAM KUMAR</v>
      </c>
      <c r="C285" t="str">
        <f>IF(Namelist!B282="","",UPPER(Namelist!B282))</f>
        <v>NUSSTU\E0474137</v>
      </c>
      <c r="D285" s="6">
        <f t="shared" si="139"/>
        <v>1</v>
      </c>
      <c r="E285">
        <f t="shared" si="140"/>
        <v>0</v>
      </c>
      <c r="F285" s="11">
        <f t="shared" si="141"/>
        <v>1</v>
      </c>
      <c r="G285">
        <f t="shared" si="142"/>
        <v>0</v>
      </c>
      <c r="H285" s="11">
        <f t="shared" si="143"/>
        <v>1</v>
      </c>
      <c r="I285">
        <f t="shared" si="144"/>
        <v>1</v>
      </c>
      <c r="J285" s="10">
        <f t="shared" si="145"/>
        <v>2</v>
      </c>
      <c r="K285" s="6">
        <f>IF($C285="","",IFERROR(VLOOKUP($C285,Aug!$B:$Z,16,FALSE),0))</f>
        <v>0</v>
      </c>
      <c r="L285">
        <f>IF($C285="","",IFERROR(VLOOKUP($C285,Aug!$B:$Z,17,FALSE),0))</f>
        <v>0</v>
      </c>
      <c r="M285" s="11">
        <f t="shared" si="146"/>
        <v>0</v>
      </c>
      <c r="N285">
        <f>IF($C285="","",IFERROR(VLOOKUP($C285,Aug!$B:$Z,19,FALSE),0))</f>
        <v>0</v>
      </c>
      <c r="O285" s="11">
        <f t="shared" si="147"/>
        <v>0</v>
      </c>
      <c r="P285">
        <f>IF($C285="","",IFERROR(VLOOKUP($C285,Aug!$B:$Z,20,FALSE),0))</f>
        <v>0</v>
      </c>
      <c r="Q285" s="10">
        <f t="shared" si="148"/>
        <v>0</v>
      </c>
      <c r="R285" s="6">
        <f>IF($C285="","",IFERROR(VLOOKUP($C285,Sep!$B:$Z,16,FALSE),0))</f>
        <v>0</v>
      </c>
      <c r="S285">
        <f>IF($C285="","",IFERROR(VLOOKUP($C285,Sep!$B:$Z,17,FALSE),0))</f>
        <v>0</v>
      </c>
      <c r="T285" s="11">
        <f t="shared" si="149"/>
        <v>0</v>
      </c>
      <c r="U285">
        <f>IF($C285="","",IFERROR(VLOOKUP($C285,Sep!$B:$Z,19,FALSE),0))</f>
        <v>0</v>
      </c>
      <c r="V285" s="11">
        <f t="shared" si="150"/>
        <v>0</v>
      </c>
      <c r="W285">
        <f>IF($C285="","",IFERROR(VLOOKUP($C285,Sep!$B:$Z,20,FALSE),0))</f>
        <v>0</v>
      </c>
      <c r="X285" s="10">
        <f t="shared" si="151"/>
        <v>0</v>
      </c>
      <c r="Y285" s="6">
        <f>IF($C285="","",IFERROR(VLOOKUP($C285,'Oct &amp; Nov'!$B:$Z,16,FALSE),0))</f>
        <v>0</v>
      </c>
      <c r="Z285">
        <f>IF($C285="","",IFERROR(VLOOKUP($C285,'Oct &amp; Nov'!$B:$Z,17,FALSE),0))</f>
        <v>0</v>
      </c>
      <c r="AA285" s="11">
        <f t="shared" si="152"/>
        <v>0</v>
      </c>
      <c r="AB285">
        <f>IF($C285="","",IFERROR(VLOOKUP($C285,'Oct &amp; Nov'!$B:$Z,19,FALSE),0))</f>
        <v>0</v>
      </c>
      <c r="AC285" s="11">
        <f t="shared" si="153"/>
        <v>0</v>
      </c>
      <c r="AD285">
        <f>IF($C285="","",IFERROR(VLOOKUP($C285,'Oct &amp; Nov'!$B:$Z,20,FALSE),0))</f>
        <v>1</v>
      </c>
      <c r="AE285" s="10">
        <f t="shared" si="154"/>
        <v>1</v>
      </c>
      <c r="AJ285" s="11"/>
      <c r="AM285" s="6">
        <f>IF($C285="","",IFERROR(VLOOKUP($C285,Dec!$B:$Z,16,FALSE),0))</f>
        <v>0</v>
      </c>
      <c r="AN285">
        <f>IF($C285="","",IFERROR(VLOOKUP($C285,Dec!$B:$Z,17,FALSE),0))</f>
        <v>0</v>
      </c>
      <c r="AO285" s="11">
        <f t="shared" si="155"/>
        <v>0</v>
      </c>
      <c r="AP285">
        <f>IF($C285="","",IFERROR(VLOOKUP($C285,Dec!$B:$Z,19,FALSE),0))</f>
        <v>0</v>
      </c>
      <c r="AQ285" s="11">
        <f t="shared" si="156"/>
        <v>0</v>
      </c>
      <c r="AR285">
        <f>IF($C285="","",IFERROR(VLOOKUP($C285,Dec!$B:$Z,20,FALSE),0))</f>
        <v>0</v>
      </c>
      <c r="AS285" s="10">
        <f t="shared" si="157"/>
        <v>0</v>
      </c>
      <c r="AT285" s="6">
        <f>IF($C285="","",IFERROR(VLOOKUP($C285,Jan!$B:$Z,16,FALSE),0))</f>
        <v>0</v>
      </c>
      <c r="AU285">
        <f>IF($C285="","",IFERROR(VLOOKUP($C285,Jan!$B:$Z,17,FALSE),0))</f>
        <v>0</v>
      </c>
      <c r="AV285" s="11">
        <f t="shared" si="158"/>
        <v>0</v>
      </c>
      <c r="AW285">
        <f>IF($C285="","",IFERROR(VLOOKUP($C285,Jan!$B:$Z,19,FALSE),0))</f>
        <v>0</v>
      </c>
      <c r="AX285" s="11">
        <f t="shared" si="159"/>
        <v>0</v>
      </c>
      <c r="AY285">
        <f>IF($C285="","",IFERROR(VLOOKUP($C285,Jan!$B:$Z,20,FALSE),0))</f>
        <v>0</v>
      </c>
      <c r="AZ285" s="10">
        <f t="shared" si="160"/>
        <v>0</v>
      </c>
      <c r="BA285" s="6">
        <f>IF($C285="","",IFERROR(VLOOKUP($C285,Feb!$B:$Z,16,FALSE),0))</f>
        <v>0</v>
      </c>
      <c r="BB285">
        <f>IF($C285="","",IFERROR(VLOOKUP($C285,Feb!$B:$Z,17,FALSE),0))</f>
        <v>0</v>
      </c>
      <c r="BC285" s="11">
        <f t="shared" si="161"/>
        <v>0</v>
      </c>
      <c r="BD285">
        <f>IF($C285="","",IFERROR(VLOOKUP($C285,Feb!$B:$Z,19,FALSE),0))</f>
        <v>0</v>
      </c>
      <c r="BE285" s="11">
        <f t="shared" si="162"/>
        <v>0</v>
      </c>
      <c r="BF285">
        <f>IF($C285="","",IFERROR(VLOOKUP($C285,Feb!$B:$Z,20,FALSE),0))</f>
        <v>0</v>
      </c>
      <c r="BG285" s="10">
        <f t="shared" si="163"/>
        <v>0</v>
      </c>
      <c r="BH285" s="6">
        <f>IF($C285="","",IFERROR(VLOOKUP($C285,Mar!$B:$Z,16,FALSE),0))</f>
        <v>0</v>
      </c>
      <c r="BI285">
        <f>IF($C285="","",IFERROR(VLOOKUP($C285,Mar!$B:$Z,17,FALSE),0))</f>
        <v>0</v>
      </c>
      <c r="BJ285" s="11">
        <f t="shared" si="164"/>
        <v>0</v>
      </c>
      <c r="BK285">
        <f>IF($C285="","",IFERROR(VLOOKUP($C285,Mar!$B:$Z,19,FALSE),0))</f>
        <v>0</v>
      </c>
      <c r="BL285" s="11">
        <f t="shared" si="165"/>
        <v>0</v>
      </c>
      <c r="BM285">
        <f>IF($C285="","",IFERROR(VLOOKUP($C285,Mar!$B:$Z,20,FALSE),0))</f>
        <v>0</v>
      </c>
      <c r="BN285" s="10">
        <f t="shared" si="166"/>
        <v>0</v>
      </c>
      <c r="BO285" s="6">
        <f>IF($C285="","",IFERROR(VLOOKUP($C285,'Apr &amp; May'!$B:$Z,16,FALSE),0))</f>
        <v>1</v>
      </c>
      <c r="BP285">
        <f>IF($C285="","",IFERROR(VLOOKUP($C285,'Apr &amp; May'!$B:$Z,17,FALSE),0))</f>
        <v>0</v>
      </c>
      <c r="BQ285" s="11">
        <f t="shared" si="167"/>
        <v>1</v>
      </c>
      <c r="BR285">
        <f>IF($C285="","",IFERROR(VLOOKUP($C285,'Apr &amp; May'!$B:$Z,19,FALSE),0))</f>
        <v>0</v>
      </c>
      <c r="BS285" s="11">
        <f t="shared" si="168"/>
        <v>1</v>
      </c>
      <c r="BT285">
        <f>IF($C285="","",IFERROR(VLOOKUP($C285,'Apr &amp; May'!$B:$Z,20,FALSE),0))</f>
        <v>0</v>
      </c>
      <c r="BU285" s="10">
        <f t="shared" si="169"/>
        <v>1</v>
      </c>
      <c r="BV285" s="6">
        <f>IF($C285="","",IFERROR(VLOOKUP($C285,Jun!$B:$Z,16,FALSE),0))</f>
        <v>0</v>
      </c>
      <c r="BW285">
        <f>IF($C285="","",IFERROR(VLOOKUP($C285,Jun!$B:$Z,17,FALSE),0))</f>
        <v>0</v>
      </c>
      <c r="BX285" s="11">
        <f t="shared" si="170"/>
        <v>0</v>
      </c>
      <c r="BY285">
        <f>IF($C285="","",IFERROR(VLOOKUP($C285,Jun!$B:$Z,19,FALSE),0))</f>
        <v>0</v>
      </c>
      <c r="BZ285" s="11">
        <f t="shared" si="171"/>
        <v>0</v>
      </c>
      <c r="CA285">
        <f>IF($C285="","",IFERROR(VLOOKUP($C285,Jun!$B:$Z,20,FALSE),0))</f>
        <v>0</v>
      </c>
      <c r="CB285" s="10">
        <f t="shared" si="172"/>
        <v>0</v>
      </c>
    </row>
    <row r="286" spans="1:80" x14ac:dyDescent="0.3">
      <c r="A286">
        <v>282</v>
      </c>
      <c r="B286" t="str">
        <f>IF(Namelist!A283="","",UPPER(Namelist!A283))</f>
        <v>SHU WEI NGOH</v>
      </c>
      <c r="C286" t="str">
        <f>IF(Namelist!B283="","",UPPER(Namelist!B283))</f>
        <v>NUSSTU\E0725910</v>
      </c>
      <c r="D286" s="6">
        <f t="shared" si="139"/>
        <v>2</v>
      </c>
      <c r="E286">
        <f t="shared" si="140"/>
        <v>0</v>
      </c>
      <c r="F286" s="11">
        <f t="shared" si="141"/>
        <v>2</v>
      </c>
      <c r="G286">
        <f t="shared" si="142"/>
        <v>0</v>
      </c>
      <c r="H286" s="11">
        <f t="shared" si="143"/>
        <v>2</v>
      </c>
      <c r="I286">
        <f t="shared" si="144"/>
        <v>2</v>
      </c>
      <c r="J286" s="10">
        <f t="shared" si="145"/>
        <v>4</v>
      </c>
      <c r="K286" s="6">
        <f>IF($C286="","",IFERROR(VLOOKUP($C286,Aug!$B:$Z,16,FALSE),0))</f>
        <v>0</v>
      </c>
      <c r="L286">
        <f>IF($C286="","",IFERROR(VLOOKUP($C286,Aug!$B:$Z,17,FALSE),0))</f>
        <v>0</v>
      </c>
      <c r="M286" s="11">
        <f t="shared" si="146"/>
        <v>0</v>
      </c>
      <c r="N286">
        <f>IF($C286="","",IFERROR(VLOOKUP($C286,Aug!$B:$Z,19,FALSE),0))</f>
        <v>0</v>
      </c>
      <c r="O286" s="11">
        <f t="shared" si="147"/>
        <v>0</v>
      </c>
      <c r="P286">
        <f>IF($C286="","",IFERROR(VLOOKUP($C286,Aug!$B:$Z,20,FALSE),0))</f>
        <v>0</v>
      </c>
      <c r="Q286" s="10">
        <f t="shared" si="148"/>
        <v>0</v>
      </c>
      <c r="R286" s="6">
        <f>IF($C286="","",IFERROR(VLOOKUP($C286,Sep!$B:$Z,16,FALSE),0))</f>
        <v>0</v>
      </c>
      <c r="S286">
        <f>IF($C286="","",IFERROR(VLOOKUP($C286,Sep!$B:$Z,17,FALSE),0))</f>
        <v>0</v>
      </c>
      <c r="T286" s="11">
        <f t="shared" si="149"/>
        <v>0</v>
      </c>
      <c r="U286">
        <f>IF($C286="","",IFERROR(VLOOKUP($C286,Sep!$B:$Z,19,FALSE),0))</f>
        <v>0</v>
      </c>
      <c r="V286" s="11">
        <f t="shared" si="150"/>
        <v>0</v>
      </c>
      <c r="W286">
        <f>IF($C286="","",IFERROR(VLOOKUP($C286,Sep!$B:$Z,20,FALSE),0))</f>
        <v>0</v>
      </c>
      <c r="X286" s="10">
        <f t="shared" si="151"/>
        <v>0</v>
      </c>
      <c r="Y286" s="6">
        <f>IF($C286="","",IFERROR(VLOOKUP($C286,'Oct &amp; Nov'!$B:$Z,16,FALSE),0))</f>
        <v>0</v>
      </c>
      <c r="Z286">
        <f>IF($C286="","",IFERROR(VLOOKUP($C286,'Oct &amp; Nov'!$B:$Z,17,FALSE),0))</f>
        <v>0</v>
      </c>
      <c r="AA286" s="11">
        <f t="shared" si="152"/>
        <v>0</v>
      </c>
      <c r="AB286">
        <f>IF($C286="","",IFERROR(VLOOKUP($C286,'Oct &amp; Nov'!$B:$Z,19,FALSE),0))</f>
        <v>0</v>
      </c>
      <c r="AC286" s="11">
        <f t="shared" si="153"/>
        <v>0</v>
      </c>
      <c r="AD286">
        <f>IF($C286="","",IFERROR(VLOOKUP($C286,'Oct &amp; Nov'!$B:$Z,20,FALSE),0))</f>
        <v>0</v>
      </c>
      <c r="AE286" s="10">
        <f t="shared" si="154"/>
        <v>0</v>
      </c>
      <c r="AJ286" s="11"/>
      <c r="AM286" s="6">
        <f>IF($C286="","",IFERROR(VLOOKUP($C286,Dec!$B:$Z,16,FALSE),0))</f>
        <v>0</v>
      </c>
      <c r="AN286">
        <f>IF($C286="","",IFERROR(VLOOKUP($C286,Dec!$B:$Z,17,FALSE),0))</f>
        <v>0</v>
      </c>
      <c r="AO286" s="11">
        <f t="shared" si="155"/>
        <v>0</v>
      </c>
      <c r="AP286">
        <f>IF($C286="","",IFERROR(VLOOKUP($C286,Dec!$B:$Z,19,FALSE),0))</f>
        <v>0</v>
      </c>
      <c r="AQ286" s="11">
        <f t="shared" si="156"/>
        <v>0</v>
      </c>
      <c r="AR286">
        <f>IF($C286="","",IFERROR(VLOOKUP($C286,Dec!$B:$Z,20,FALSE),0))</f>
        <v>0</v>
      </c>
      <c r="AS286" s="10">
        <f t="shared" si="157"/>
        <v>0</v>
      </c>
      <c r="AT286" s="6">
        <f>IF($C286="","",IFERROR(VLOOKUP($C286,Jan!$B:$Z,16,FALSE),0))</f>
        <v>0</v>
      </c>
      <c r="AU286">
        <f>IF($C286="","",IFERROR(VLOOKUP($C286,Jan!$B:$Z,17,FALSE),0))</f>
        <v>0</v>
      </c>
      <c r="AV286" s="11">
        <f t="shared" si="158"/>
        <v>0</v>
      </c>
      <c r="AW286">
        <f>IF($C286="","",IFERROR(VLOOKUP($C286,Jan!$B:$Z,19,FALSE),0))</f>
        <v>0</v>
      </c>
      <c r="AX286" s="11">
        <f t="shared" si="159"/>
        <v>0</v>
      </c>
      <c r="AY286">
        <f>IF($C286="","",IFERROR(VLOOKUP($C286,Jan!$B:$Z,20,FALSE),0))</f>
        <v>0</v>
      </c>
      <c r="AZ286" s="10">
        <f t="shared" si="160"/>
        <v>0</v>
      </c>
      <c r="BA286" s="6">
        <f>IF($C286="","",IFERROR(VLOOKUP($C286,Feb!$B:$Z,16,FALSE),0))</f>
        <v>0</v>
      </c>
      <c r="BB286">
        <f>IF($C286="","",IFERROR(VLOOKUP($C286,Feb!$B:$Z,17,FALSE),0))</f>
        <v>0</v>
      </c>
      <c r="BC286" s="11">
        <f t="shared" si="161"/>
        <v>0</v>
      </c>
      <c r="BD286">
        <f>IF($C286="","",IFERROR(VLOOKUP($C286,Feb!$B:$Z,19,FALSE),0))</f>
        <v>0</v>
      </c>
      <c r="BE286" s="11">
        <f t="shared" si="162"/>
        <v>0</v>
      </c>
      <c r="BF286">
        <f>IF($C286="","",IFERROR(VLOOKUP($C286,Feb!$B:$Z,20,FALSE),0))</f>
        <v>0</v>
      </c>
      <c r="BG286" s="10">
        <f t="shared" si="163"/>
        <v>0</v>
      </c>
      <c r="BH286" s="6">
        <f>IF($C286="","",IFERROR(VLOOKUP($C286,Mar!$B:$Z,16,FALSE),0))</f>
        <v>2</v>
      </c>
      <c r="BI286">
        <f>IF($C286="","",IFERROR(VLOOKUP($C286,Mar!$B:$Z,17,FALSE),0))</f>
        <v>0</v>
      </c>
      <c r="BJ286" s="11">
        <f t="shared" si="164"/>
        <v>2</v>
      </c>
      <c r="BK286">
        <f>IF($C286="","",IFERROR(VLOOKUP($C286,Mar!$B:$Z,19,FALSE),0))</f>
        <v>0</v>
      </c>
      <c r="BL286" s="11">
        <f t="shared" si="165"/>
        <v>2</v>
      </c>
      <c r="BM286">
        <f>IF($C286="","",IFERROR(VLOOKUP($C286,Mar!$B:$Z,20,FALSE),0))</f>
        <v>2</v>
      </c>
      <c r="BN286" s="10">
        <f t="shared" si="166"/>
        <v>4</v>
      </c>
      <c r="BO286" s="6">
        <f>IF($C286="","",IFERROR(VLOOKUP($C286,'Apr &amp; May'!$B:$Z,16,FALSE),0))</f>
        <v>0</v>
      </c>
      <c r="BP286">
        <f>IF($C286="","",IFERROR(VLOOKUP($C286,'Apr &amp; May'!$B:$Z,17,FALSE),0))</f>
        <v>0</v>
      </c>
      <c r="BQ286" s="11">
        <f t="shared" si="167"/>
        <v>0</v>
      </c>
      <c r="BR286">
        <f>IF($C286="","",IFERROR(VLOOKUP($C286,'Apr &amp; May'!$B:$Z,19,FALSE),0))</f>
        <v>0</v>
      </c>
      <c r="BS286" s="11">
        <f t="shared" si="168"/>
        <v>0</v>
      </c>
      <c r="BT286">
        <f>IF($C286="","",IFERROR(VLOOKUP($C286,'Apr &amp; May'!$B:$Z,20,FALSE),0))</f>
        <v>0</v>
      </c>
      <c r="BU286" s="10">
        <f t="shared" si="169"/>
        <v>0</v>
      </c>
      <c r="BV286" s="6">
        <f>IF($C286="","",IFERROR(VLOOKUP($C286,Jun!$B:$Z,16,FALSE),0))</f>
        <v>0</v>
      </c>
      <c r="BW286">
        <f>IF($C286="","",IFERROR(VLOOKUP($C286,Jun!$B:$Z,17,FALSE),0))</f>
        <v>0</v>
      </c>
      <c r="BX286" s="11">
        <f t="shared" si="170"/>
        <v>0</v>
      </c>
      <c r="BY286">
        <f>IF($C286="","",IFERROR(VLOOKUP($C286,Jun!$B:$Z,19,FALSE),0))</f>
        <v>0</v>
      </c>
      <c r="BZ286" s="11">
        <f t="shared" si="171"/>
        <v>0</v>
      </c>
      <c r="CA286">
        <f>IF($C286="","",IFERROR(VLOOKUP($C286,Jun!$B:$Z,20,FALSE),0))</f>
        <v>0</v>
      </c>
      <c r="CB286" s="10">
        <f t="shared" si="172"/>
        <v>0</v>
      </c>
    </row>
    <row r="287" spans="1:80" x14ac:dyDescent="0.3">
      <c r="A287">
        <v>283</v>
      </c>
      <c r="B287" t="str">
        <f>IF(Namelist!A284="","",UPPER(Namelist!A284))</f>
        <v>SHUO QI, CONSTANCE NG</v>
      </c>
      <c r="C287" t="str">
        <f>IF(Namelist!B284="","",UPPER(Namelist!B284))</f>
        <v>NUSSTU\E0425347</v>
      </c>
      <c r="D287" s="6">
        <f t="shared" si="139"/>
        <v>1</v>
      </c>
      <c r="E287">
        <f t="shared" si="140"/>
        <v>0</v>
      </c>
      <c r="F287" s="11">
        <f t="shared" si="141"/>
        <v>1</v>
      </c>
      <c r="G287">
        <f t="shared" si="142"/>
        <v>0</v>
      </c>
      <c r="H287" s="11">
        <f t="shared" si="143"/>
        <v>1</v>
      </c>
      <c r="I287">
        <f t="shared" si="144"/>
        <v>1</v>
      </c>
      <c r="J287" s="10">
        <f t="shared" si="145"/>
        <v>2</v>
      </c>
      <c r="K287" s="6">
        <f>IF($C287="","",IFERROR(VLOOKUP($C287,Aug!$B:$Z,16,FALSE),0))</f>
        <v>0</v>
      </c>
      <c r="L287">
        <f>IF($C287="","",IFERROR(VLOOKUP($C287,Aug!$B:$Z,17,FALSE),0))</f>
        <v>0</v>
      </c>
      <c r="M287" s="11">
        <f t="shared" si="146"/>
        <v>0</v>
      </c>
      <c r="N287">
        <f>IF($C287="","",IFERROR(VLOOKUP($C287,Aug!$B:$Z,19,FALSE),0))</f>
        <v>0</v>
      </c>
      <c r="O287" s="11">
        <f t="shared" si="147"/>
        <v>0</v>
      </c>
      <c r="P287">
        <f>IF($C287="","",IFERROR(VLOOKUP($C287,Aug!$B:$Z,20,FALSE),0))</f>
        <v>0</v>
      </c>
      <c r="Q287" s="10">
        <f t="shared" si="148"/>
        <v>0</v>
      </c>
      <c r="R287" s="6">
        <f>IF($C287="","",IFERROR(VLOOKUP($C287,Sep!$B:$Z,16,FALSE),0))</f>
        <v>0</v>
      </c>
      <c r="S287">
        <f>IF($C287="","",IFERROR(VLOOKUP($C287,Sep!$B:$Z,17,FALSE),0))</f>
        <v>0</v>
      </c>
      <c r="T287" s="11">
        <f t="shared" si="149"/>
        <v>0</v>
      </c>
      <c r="U287">
        <f>IF($C287="","",IFERROR(VLOOKUP($C287,Sep!$B:$Z,19,FALSE),0))</f>
        <v>0</v>
      </c>
      <c r="V287" s="11">
        <f t="shared" si="150"/>
        <v>0</v>
      </c>
      <c r="W287">
        <f>IF($C287="","",IFERROR(VLOOKUP($C287,Sep!$B:$Z,20,FALSE),0))</f>
        <v>0</v>
      </c>
      <c r="X287" s="10">
        <f t="shared" si="151"/>
        <v>0</v>
      </c>
      <c r="Y287" s="6">
        <f>IF($C287="","",IFERROR(VLOOKUP($C287,'Oct &amp; Nov'!$B:$Z,16,FALSE),0))</f>
        <v>0</v>
      </c>
      <c r="Z287">
        <f>IF($C287="","",IFERROR(VLOOKUP($C287,'Oct &amp; Nov'!$B:$Z,17,FALSE),0))</f>
        <v>0</v>
      </c>
      <c r="AA287" s="11">
        <f t="shared" si="152"/>
        <v>0</v>
      </c>
      <c r="AB287">
        <f>IF($C287="","",IFERROR(VLOOKUP($C287,'Oct &amp; Nov'!$B:$Z,19,FALSE),0))</f>
        <v>0</v>
      </c>
      <c r="AC287" s="11">
        <f t="shared" si="153"/>
        <v>0</v>
      </c>
      <c r="AD287">
        <f>IF($C287="","",IFERROR(VLOOKUP($C287,'Oct &amp; Nov'!$B:$Z,20,FALSE),0))</f>
        <v>0</v>
      </c>
      <c r="AE287" s="10">
        <f t="shared" si="154"/>
        <v>0</v>
      </c>
      <c r="AJ287" s="11"/>
      <c r="AM287" s="6">
        <f>IF($C287="","",IFERROR(VLOOKUP($C287,Dec!$B:$Z,16,FALSE),0))</f>
        <v>0</v>
      </c>
      <c r="AN287">
        <f>IF($C287="","",IFERROR(VLOOKUP($C287,Dec!$B:$Z,17,FALSE),0))</f>
        <v>0</v>
      </c>
      <c r="AO287" s="11">
        <f t="shared" si="155"/>
        <v>0</v>
      </c>
      <c r="AP287">
        <f>IF($C287="","",IFERROR(VLOOKUP($C287,Dec!$B:$Z,19,FALSE),0))</f>
        <v>0</v>
      </c>
      <c r="AQ287" s="11">
        <f t="shared" si="156"/>
        <v>0</v>
      </c>
      <c r="AR287">
        <f>IF($C287="","",IFERROR(VLOOKUP($C287,Dec!$B:$Z,20,FALSE),0))</f>
        <v>0</v>
      </c>
      <c r="AS287" s="10">
        <f t="shared" si="157"/>
        <v>0</v>
      </c>
      <c r="AT287" s="6">
        <f>IF($C287="","",IFERROR(VLOOKUP($C287,Jan!$B:$Z,16,FALSE),0))</f>
        <v>0</v>
      </c>
      <c r="AU287">
        <f>IF($C287="","",IFERROR(VLOOKUP($C287,Jan!$B:$Z,17,FALSE),0))</f>
        <v>0</v>
      </c>
      <c r="AV287" s="11">
        <f t="shared" si="158"/>
        <v>0</v>
      </c>
      <c r="AW287">
        <f>IF($C287="","",IFERROR(VLOOKUP($C287,Jan!$B:$Z,19,FALSE),0))</f>
        <v>0</v>
      </c>
      <c r="AX287" s="11">
        <f t="shared" si="159"/>
        <v>0</v>
      </c>
      <c r="AY287">
        <f>IF($C287="","",IFERROR(VLOOKUP($C287,Jan!$B:$Z,20,FALSE),0))</f>
        <v>0</v>
      </c>
      <c r="AZ287" s="10">
        <f t="shared" si="160"/>
        <v>0</v>
      </c>
      <c r="BA287" s="6">
        <f>IF($C287="","",IFERROR(VLOOKUP($C287,Feb!$B:$Z,16,FALSE),0))</f>
        <v>0</v>
      </c>
      <c r="BB287">
        <f>IF($C287="","",IFERROR(VLOOKUP($C287,Feb!$B:$Z,17,FALSE),0))</f>
        <v>0</v>
      </c>
      <c r="BC287" s="11">
        <f t="shared" si="161"/>
        <v>0</v>
      </c>
      <c r="BD287">
        <f>IF($C287="","",IFERROR(VLOOKUP($C287,Feb!$B:$Z,19,FALSE),0))</f>
        <v>0</v>
      </c>
      <c r="BE287" s="11">
        <f t="shared" si="162"/>
        <v>0</v>
      </c>
      <c r="BF287">
        <f>IF($C287="","",IFERROR(VLOOKUP($C287,Feb!$B:$Z,20,FALSE),0))</f>
        <v>0</v>
      </c>
      <c r="BG287" s="10">
        <f t="shared" si="163"/>
        <v>0</v>
      </c>
      <c r="BH287" s="6">
        <f>IF($C287="","",IFERROR(VLOOKUP($C287,Mar!$B:$Z,16,FALSE),0))</f>
        <v>0</v>
      </c>
      <c r="BI287">
        <f>IF($C287="","",IFERROR(VLOOKUP($C287,Mar!$B:$Z,17,FALSE),0))</f>
        <v>0</v>
      </c>
      <c r="BJ287" s="11">
        <f t="shared" si="164"/>
        <v>0</v>
      </c>
      <c r="BK287">
        <f>IF($C287="","",IFERROR(VLOOKUP($C287,Mar!$B:$Z,19,FALSE),0))</f>
        <v>0</v>
      </c>
      <c r="BL287" s="11">
        <f t="shared" si="165"/>
        <v>0</v>
      </c>
      <c r="BM287">
        <f>IF($C287="","",IFERROR(VLOOKUP($C287,Mar!$B:$Z,20,FALSE),0))</f>
        <v>0</v>
      </c>
      <c r="BN287" s="10">
        <f t="shared" si="166"/>
        <v>0</v>
      </c>
      <c r="BO287" s="6">
        <f>IF($C287="","",IFERROR(VLOOKUP($C287,'Apr &amp; May'!$B:$Z,16,FALSE),0))</f>
        <v>0</v>
      </c>
      <c r="BP287">
        <f>IF($C287="","",IFERROR(VLOOKUP($C287,'Apr &amp; May'!$B:$Z,17,FALSE),0))</f>
        <v>0</v>
      </c>
      <c r="BQ287" s="11">
        <f t="shared" si="167"/>
        <v>0</v>
      </c>
      <c r="BR287">
        <f>IF($C287="","",IFERROR(VLOOKUP($C287,'Apr &amp; May'!$B:$Z,19,FALSE),0))</f>
        <v>0</v>
      </c>
      <c r="BS287" s="11">
        <f t="shared" si="168"/>
        <v>0</v>
      </c>
      <c r="BT287">
        <f>IF($C287="","",IFERROR(VLOOKUP($C287,'Apr &amp; May'!$B:$Z,20,FALSE),0))</f>
        <v>0</v>
      </c>
      <c r="BU287" s="10">
        <f t="shared" si="169"/>
        <v>0</v>
      </c>
      <c r="BV287" s="6">
        <f>IF($C287="","",IFERROR(VLOOKUP($C287,Jun!$B:$Z,16,FALSE),0))</f>
        <v>1</v>
      </c>
      <c r="BW287">
        <f>IF($C287="","",IFERROR(VLOOKUP($C287,Jun!$B:$Z,17,FALSE),0))</f>
        <v>0</v>
      </c>
      <c r="BX287" s="11">
        <f t="shared" si="170"/>
        <v>1</v>
      </c>
      <c r="BY287">
        <f>IF($C287="","",IFERROR(VLOOKUP($C287,Jun!$B:$Z,19,FALSE),0))</f>
        <v>0</v>
      </c>
      <c r="BZ287" s="11">
        <f t="shared" si="171"/>
        <v>1</v>
      </c>
      <c r="CA287">
        <f>IF($C287="","",IFERROR(VLOOKUP($C287,Jun!$B:$Z,20,FALSE),0))</f>
        <v>1</v>
      </c>
      <c r="CB287" s="10">
        <f t="shared" si="172"/>
        <v>2</v>
      </c>
    </row>
    <row r="288" spans="1:80" x14ac:dyDescent="0.3">
      <c r="A288">
        <v>284</v>
      </c>
      <c r="B288" t="str">
        <f>IF(Namelist!A285="","",UPPER(Namelist!A285))</f>
        <v>SI HAO, NICHOLAS TEOW</v>
      </c>
      <c r="C288" t="str">
        <f>IF(Namelist!B285="","",UPPER(Namelist!B285))</f>
        <v>NUSSTU\E0957868</v>
      </c>
      <c r="D288" s="6">
        <f t="shared" si="139"/>
        <v>7</v>
      </c>
      <c r="E288">
        <f t="shared" si="140"/>
        <v>0</v>
      </c>
      <c r="F288" s="11">
        <f t="shared" si="141"/>
        <v>7</v>
      </c>
      <c r="G288">
        <f t="shared" si="142"/>
        <v>0</v>
      </c>
      <c r="H288" s="11">
        <f t="shared" si="143"/>
        <v>7</v>
      </c>
      <c r="I288">
        <f t="shared" si="144"/>
        <v>4</v>
      </c>
      <c r="J288" s="10">
        <f t="shared" si="145"/>
        <v>11</v>
      </c>
      <c r="K288" s="6">
        <f>IF($C288="","",IFERROR(VLOOKUP($C288,Aug!$B:$Z,16,FALSE),0))</f>
        <v>2</v>
      </c>
      <c r="L288">
        <f>IF($C288="","",IFERROR(VLOOKUP($C288,Aug!$B:$Z,17,FALSE),0))</f>
        <v>0</v>
      </c>
      <c r="M288" s="11">
        <f t="shared" si="146"/>
        <v>2</v>
      </c>
      <c r="N288">
        <f>IF($C288="","",IFERROR(VLOOKUP($C288,Aug!$B:$Z,19,FALSE),0))</f>
        <v>0</v>
      </c>
      <c r="O288" s="11">
        <f t="shared" si="147"/>
        <v>2</v>
      </c>
      <c r="P288">
        <f>IF($C288="","",IFERROR(VLOOKUP($C288,Aug!$B:$Z,20,FALSE),0))</f>
        <v>1</v>
      </c>
      <c r="Q288" s="10">
        <f t="shared" si="148"/>
        <v>3</v>
      </c>
      <c r="R288" s="6">
        <f>IF($C288="","",IFERROR(VLOOKUP($C288,Sep!$B:$Z,16,FALSE),0))</f>
        <v>3</v>
      </c>
      <c r="S288">
        <f>IF($C288="","",IFERROR(VLOOKUP($C288,Sep!$B:$Z,17,FALSE),0))</f>
        <v>0</v>
      </c>
      <c r="T288" s="11">
        <f t="shared" si="149"/>
        <v>3</v>
      </c>
      <c r="U288">
        <f>IF($C288="","",IFERROR(VLOOKUP($C288,Sep!$B:$Z,19,FALSE),0))</f>
        <v>0</v>
      </c>
      <c r="V288" s="11">
        <f t="shared" si="150"/>
        <v>3</v>
      </c>
      <c r="W288">
        <f>IF($C288="","",IFERROR(VLOOKUP($C288,Sep!$B:$Z,20,FALSE),0))</f>
        <v>0</v>
      </c>
      <c r="X288" s="10">
        <f t="shared" si="151"/>
        <v>3</v>
      </c>
      <c r="Y288" s="6">
        <f>IF($C288="","",IFERROR(VLOOKUP($C288,'Oct &amp; Nov'!$B:$Z,16,FALSE),0))</f>
        <v>0</v>
      </c>
      <c r="Z288">
        <f>IF($C288="","",IFERROR(VLOOKUP($C288,'Oct &amp; Nov'!$B:$Z,17,FALSE),0))</f>
        <v>0</v>
      </c>
      <c r="AA288" s="11">
        <f t="shared" si="152"/>
        <v>0</v>
      </c>
      <c r="AB288">
        <f>IF($C288="","",IFERROR(VLOOKUP($C288,'Oct &amp; Nov'!$B:$Z,19,FALSE),0))</f>
        <v>0</v>
      </c>
      <c r="AC288" s="11">
        <f t="shared" si="153"/>
        <v>0</v>
      </c>
      <c r="AD288">
        <f>IF($C288="","",IFERROR(VLOOKUP($C288,'Oct &amp; Nov'!$B:$Z,20,FALSE),0))</f>
        <v>2</v>
      </c>
      <c r="AE288" s="10">
        <f t="shared" si="154"/>
        <v>2</v>
      </c>
      <c r="AJ288" s="11"/>
      <c r="AM288" s="6">
        <f>IF($C288="","",IFERROR(VLOOKUP($C288,Dec!$B:$Z,16,FALSE),0))</f>
        <v>2</v>
      </c>
      <c r="AN288">
        <f>IF($C288="","",IFERROR(VLOOKUP($C288,Dec!$B:$Z,17,FALSE),0))</f>
        <v>0</v>
      </c>
      <c r="AO288" s="11">
        <f t="shared" si="155"/>
        <v>2</v>
      </c>
      <c r="AP288">
        <f>IF($C288="","",IFERROR(VLOOKUP($C288,Dec!$B:$Z,19,FALSE),0))</f>
        <v>0</v>
      </c>
      <c r="AQ288" s="11">
        <f t="shared" si="156"/>
        <v>2</v>
      </c>
      <c r="AR288">
        <f>IF($C288="","",IFERROR(VLOOKUP($C288,Dec!$B:$Z,20,FALSE),0))</f>
        <v>1</v>
      </c>
      <c r="AS288" s="10">
        <f t="shared" si="157"/>
        <v>3</v>
      </c>
      <c r="AT288" s="6">
        <f>IF($C288="","",IFERROR(VLOOKUP($C288,Jan!$B:$Z,16,FALSE),0))</f>
        <v>0</v>
      </c>
      <c r="AU288">
        <f>IF($C288="","",IFERROR(VLOOKUP($C288,Jan!$B:$Z,17,FALSE),0))</f>
        <v>0</v>
      </c>
      <c r="AV288" s="11">
        <f t="shared" si="158"/>
        <v>0</v>
      </c>
      <c r="AW288">
        <f>IF($C288="","",IFERROR(VLOOKUP($C288,Jan!$B:$Z,19,FALSE),0))</f>
        <v>0</v>
      </c>
      <c r="AX288" s="11">
        <f t="shared" si="159"/>
        <v>0</v>
      </c>
      <c r="AY288">
        <f>IF($C288="","",IFERROR(VLOOKUP($C288,Jan!$B:$Z,20,FALSE),0))</f>
        <v>0</v>
      </c>
      <c r="AZ288" s="10">
        <f t="shared" si="160"/>
        <v>0</v>
      </c>
      <c r="BA288" s="6">
        <f>IF($C288="","",IFERROR(VLOOKUP($C288,Feb!$B:$Z,16,FALSE),0))</f>
        <v>0</v>
      </c>
      <c r="BB288">
        <f>IF($C288="","",IFERROR(VLOOKUP($C288,Feb!$B:$Z,17,FALSE),0))</f>
        <v>0</v>
      </c>
      <c r="BC288" s="11">
        <f t="shared" si="161"/>
        <v>0</v>
      </c>
      <c r="BD288">
        <f>IF($C288="","",IFERROR(VLOOKUP($C288,Feb!$B:$Z,19,FALSE),0))</f>
        <v>0</v>
      </c>
      <c r="BE288" s="11">
        <f t="shared" si="162"/>
        <v>0</v>
      </c>
      <c r="BF288">
        <f>IF($C288="","",IFERROR(VLOOKUP($C288,Feb!$B:$Z,20,FALSE),0))</f>
        <v>0</v>
      </c>
      <c r="BG288" s="10">
        <f t="shared" si="163"/>
        <v>0</v>
      </c>
      <c r="BH288" s="6">
        <f>IF($C288="","",IFERROR(VLOOKUP($C288,Mar!$B:$Z,16,FALSE),0))</f>
        <v>0</v>
      </c>
      <c r="BI288">
        <f>IF($C288="","",IFERROR(VLOOKUP($C288,Mar!$B:$Z,17,FALSE),0))</f>
        <v>0</v>
      </c>
      <c r="BJ288" s="11">
        <f t="shared" si="164"/>
        <v>0</v>
      </c>
      <c r="BK288">
        <f>IF($C288="","",IFERROR(VLOOKUP($C288,Mar!$B:$Z,19,FALSE),0))</f>
        <v>0</v>
      </c>
      <c r="BL288" s="11">
        <f t="shared" si="165"/>
        <v>0</v>
      </c>
      <c r="BM288">
        <f>IF($C288="","",IFERROR(VLOOKUP($C288,Mar!$B:$Z,20,FALSE),0))</f>
        <v>0</v>
      </c>
      <c r="BN288" s="10">
        <f t="shared" si="166"/>
        <v>0</v>
      </c>
      <c r="BO288" s="6">
        <f>IF($C288="","",IFERROR(VLOOKUP($C288,'Apr &amp; May'!$B:$Z,16,FALSE),0))</f>
        <v>0</v>
      </c>
      <c r="BP288">
        <f>IF($C288="","",IFERROR(VLOOKUP($C288,'Apr &amp; May'!$B:$Z,17,FALSE),0))</f>
        <v>0</v>
      </c>
      <c r="BQ288" s="11">
        <f t="shared" si="167"/>
        <v>0</v>
      </c>
      <c r="BR288">
        <f>IF($C288="","",IFERROR(VLOOKUP($C288,'Apr &amp; May'!$B:$Z,19,FALSE),0))</f>
        <v>0</v>
      </c>
      <c r="BS288" s="11">
        <f t="shared" si="168"/>
        <v>0</v>
      </c>
      <c r="BT288">
        <f>IF($C288="","",IFERROR(VLOOKUP($C288,'Apr &amp; May'!$B:$Z,20,FALSE),0))</f>
        <v>0</v>
      </c>
      <c r="BU288" s="10">
        <f t="shared" si="169"/>
        <v>0</v>
      </c>
      <c r="BV288" s="6">
        <f>IF($C288="","",IFERROR(VLOOKUP($C288,Jun!$B:$Z,16,FALSE),0))</f>
        <v>0</v>
      </c>
      <c r="BW288">
        <f>IF($C288="","",IFERROR(VLOOKUP($C288,Jun!$B:$Z,17,FALSE),0))</f>
        <v>0</v>
      </c>
      <c r="BX288" s="11">
        <f t="shared" si="170"/>
        <v>0</v>
      </c>
      <c r="BY288">
        <f>IF($C288="","",IFERROR(VLOOKUP($C288,Jun!$B:$Z,19,FALSE),0))</f>
        <v>0</v>
      </c>
      <c r="BZ288" s="11">
        <f t="shared" si="171"/>
        <v>0</v>
      </c>
      <c r="CA288">
        <f>IF($C288="","",IFERROR(VLOOKUP($C288,Jun!$B:$Z,20,FALSE),0))</f>
        <v>0</v>
      </c>
      <c r="CB288" s="10">
        <f t="shared" si="172"/>
        <v>0</v>
      </c>
    </row>
    <row r="289" spans="1:80" x14ac:dyDescent="0.3">
      <c r="A289">
        <v>285</v>
      </c>
      <c r="B289" t="str">
        <f>IF(Namelist!A286="","",UPPER(Namelist!A286))</f>
        <v>SI HUI HONG</v>
      </c>
      <c r="C289" t="str">
        <f>IF(Namelist!B286="","",UPPER(Namelist!B286))</f>
        <v>NUSSTU\E0564247</v>
      </c>
      <c r="D289" s="6">
        <f t="shared" si="139"/>
        <v>0</v>
      </c>
      <c r="E289">
        <f t="shared" si="140"/>
        <v>0</v>
      </c>
      <c r="F289" s="11">
        <f t="shared" si="141"/>
        <v>0</v>
      </c>
      <c r="G289">
        <f t="shared" si="142"/>
        <v>0</v>
      </c>
      <c r="H289" s="11">
        <f t="shared" si="143"/>
        <v>0</v>
      </c>
      <c r="I289">
        <f t="shared" si="144"/>
        <v>0</v>
      </c>
      <c r="J289" s="10">
        <f t="shared" si="145"/>
        <v>0</v>
      </c>
      <c r="K289" s="6">
        <f>IF($C289="","",IFERROR(VLOOKUP($C289,Aug!$B:$Z,16,FALSE),0))</f>
        <v>0</v>
      </c>
      <c r="L289">
        <f>IF($C289="","",IFERROR(VLOOKUP($C289,Aug!$B:$Z,17,FALSE),0))</f>
        <v>0</v>
      </c>
      <c r="M289" s="11">
        <f t="shared" si="146"/>
        <v>0</v>
      </c>
      <c r="N289">
        <f>IF($C289="","",IFERROR(VLOOKUP($C289,Aug!$B:$Z,19,FALSE),0))</f>
        <v>0</v>
      </c>
      <c r="O289" s="11">
        <f t="shared" si="147"/>
        <v>0</v>
      </c>
      <c r="P289">
        <f>IF($C289="","",IFERROR(VLOOKUP($C289,Aug!$B:$Z,20,FALSE),0))</f>
        <v>0</v>
      </c>
      <c r="Q289" s="10">
        <f t="shared" si="148"/>
        <v>0</v>
      </c>
      <c r="R289" s="6">
        <f>IF($C289="","",IFERROR(VLOOKUP($C289,Sep!$B:$Z,16,FALSE),0))</f>
        <v>0</v>
      </c>
      <c r="S289">
        <f>IF($C289="","",IFERROR(VLOOKUP($C289,Sep!$B:$Z,17,FALSE),0))</f>
        <v>0</v>
      </c>
      <c r="T289" s="11">
        <f t="shared" si="149"/>
        <v>0</v>
      </c>
      <c r="U289">
        <f>IF($C289="","",IFERROR(VLOOKUP($C289,Sep!$B:$Z,19,FALSE),0))</f>
        <v>0</v>
      </c>
      <c r="V289" s="11">
        <f t="shared" si="150"/>
        <v>0</v>
      </c>
      <c r="W289">
        <f>IF($C289="","",IFERROR(VLOOKUP($C289,Sep!$B:$Z,20,FALSE),0))</f>
        <v>0</v>
      </c>
      <c r="X289" s="10">
        <f t="shared" si="151"/>
        <v>0</v>
      </c>
      <c r="Y289" s="6">
        <f>IF($C289="","",IFERROR(VLOOKUP($C289,'Oct &amp; Nov'!$B:$Z,16,FALSE),0))</f>
        <v>0</v>
      </c>
      <c r="Z289">
        <f>IF($C289="","",IFERROR(VLOOKUP($C289,'Oct &amp; Nov'!$B:$Z,17,FALSE),0))</f>
        <v>0</v>
      </c>
      <c r="AA289" s="11">
        <f t="shared" si="152"/>
        <v>0</v>
      </c>
      <c r="AB289">
        <f>IF($C289="","",IFERROR(VLOOKUP($C289,'Oct &amp; Nov'!$B:$Z,19,FALSE),0))</f>
        <v>0</v>
      </c>
      <c r="AC289" s="11">
        <f t="shared" si="153"/>
        <v>0</v>
      </c>
      <c r="AD289">
        <f>IF($C289="","",IFERROR(VLOOKUP($C289,'Oct &amp; Nov'!$B:$Z,20,FALSE),0))</f>
        <v>0</v>
      </c>
      <c r="AE289" s="10">
        <f t="shared" si="154"/>
        <v>0</v>
      </c>
      <c r="AJ289" s="11"/>
      <c r="AM289" s="6">
        <f>IF($C289="","",IFERROR(VLOOKUP($C289,Dec!$B:$Z,16,FALSE),0))</f>
        <v>0</v>
      </c>
      <c r="AN289">
        <f>IF($C289="","",IFERROR(VLOOKUP($C289,Dec!$B:$Z,17,FALSE),0))</f>
        <v>0</v>
      </c>
      <c r="AO289" s="11">
        <f t="shared" si="155"/>
        <v>0</v>
      </c>
      <c r="AP289">
        <f>IF($C289="","",IFERROR(VLOOKUP($C289,Dec!$B:$Z,19,FALSE),0))</f>
        <v>0</v>
      </c>
      <c r="AQ289" s="11">
        <f t="shared" si="156"/>
        <v>0</v>
      </c>
      <c r="AR289">
        <f>IF($C289="","",IFERROR(VLOOKUP($C289,Dec!$B:$Z,20,FALSE),0))</f>
        <v>0</v>
      </c>
      <c r="AS289" s="10">
        <f t="shared" si="157"/>
        <v>0</v>
      </c>
      <c r="AT289" s="6">
        <f>IF($C289="","",IFERROR(VLOOKUP($C289,Jan!$B:$Z,16,FALSE),0))</f>
        <v>0</v>
      </c>
      <c r="AU289">
        <f>IF($C289="","",IFERROR(VLOOKUP($C289,Jan!$B:$Z,17,FALSE),0))</f>
        <v>0</v>
      </c>
      <c r="AV289" s="11">
        <f t="shared" si="158"/>
        <v>0</v>
      </c>
      <c r="AW289">
        <f>IF($C289="","",IFERROR(VLOOKUP($C289,Jan!$B:$Z,19,FALSE),0))</f>
        <v>0</v>
      </c>
      <c r="AX289" s="11">
        <f t="shared" si="159"/>
        <v>0</v>
      </c>
      <c r="AY289">
        <f>IF($C289="","",IFERROR(VLOOKUP($C289,Jan!$B:$Z,20,FALSE),0))</f>
        <v>0</v>
      </c>
      <c r="AZ289" s="10">
        <f t="shared" si="160"/>
        <v>0</v>
      </c>
      <c r="BA289" s="6">
        <f>IF($C289="","",IFERROR(VLOOKUP($C289,Feb!$B:$Z,16,FALSE),0))</f>
        <v>0</v>
      </c>
      <c r="BB289">
        <f>IF($C289="","",IFERROR(VLOOKUP($C289,Feb!$B:$Z,17,FALSE),0))</f>
        <v>0</v>
      </c>
      <c r="BC289" s="11">
        <f t="shared" si="161"/>
        <v>0</v>
      </c>
      <c r="BD289">
        <f>IF($C289="","",IFERROR(VLOOKUP($C289,Feb!$B:$Z,19,FALSE),0))</f>
        <v>0</v>
      </c>
      <c r="BE289" s="11">
        <f t="shared" si="162"/>
        <v>0</v>
      </c>
      <c r="BF289">
        <f>IF($C289="","",IFERROR(VLOOKUP($C289,Feb!$B:$Z,20,FALSE),0))</f>
        <v>0</v>
      </c>
      <c r="BG289" s="10">
        <f t="shared" si="163"/>
        <v>0</v>
      </c>
      <c r="BH289" s="6">
        <f>IF($C289="","",IFERROR(VLOOKUP($C289,Mar!$B:$Z,16,FALSE),0))</f>
        <v>0</v>
      </c>
      <c r="BI289">
        <f>IF($C289="","",IFERROR(VLOOKUP($C289,Mar!$B:$Z,17,FALSE),0))</f>
        <v>0</v>
      </c>
      <c r="BJ289" s="11">
        <f t="shared" si="164"/>
        <v>0</v>
      </c>
      <c r="BK289">
        <f>IF($C289="","",IFERROR(VLOOKUP($C289,Mar!$B:$Z,19,FALSE),0))</f>
        <v>0</v>
      </c>
      <c r="BL289" s="11">
        <f t="shared" si="165"/>
        <v>0</v>
      </c>
      <c r="BM289">
        <f>IF($C289="","",IFERROR(VLOOKUP($C289,Mar!$B:$Z,20,FALSE),0))</f>
        <v>0</v>
      </c>
      <c r="BN289" s="10">
        <f t="shared" si="166"/>
        <v>0</v>
      </c>
      <c r="BO289" s="6">
        <f>IF($C289="","",IFERROR(VLOOKUP($C289,'Apr &amp; May'!$B:$Z,16,FALSE),0))</f>
        <v>0</v>
      </c>
      <c r="BP289">
        <f>IF($C289="","",IFERROR(VLOOKUP($C289,'Apr &amp; May'!$B:$Z,17,FALSE),0))</f>
        <v>0</v>
      </c>
      <c r="BQ289" s="11">
        <f t="shared" si="167"/>
        <v>0</v>
      </c>
      <c r="BR289">
        <f>IF($C289="","",IFERROR(VLOOKUP($C289,'Apr &amp; May'!$B:$Z,19,FALSE),0))</f>
        <v>0</v>
      </c>
      <c r="BS289" s="11">
        <f t="shared" si="168"/>
        <v>0</v>
      </c>
      <c r="BT289">
        <f>IF($C289="","",IFERROR(VLOOKUP($C289,'Apr &amp; May'!$B:$Z,20,FALSE),0))</f>
        <v>0</v>
      </c>
      <c r="BU289" s="10">
        <f t="shared" si="169"/>
        <v>0</v>
      </c>
      <c r="BV289" s="6">
        <f>IF($C289="","",IFERROR(VLOOKUP($C289,Jun!$B:$Z,16,FALSE),0))</f>
        <v>0</v>
      </c>
      <c r="BW289">
        <f>IF($C289="","",IFERROR(VLOOKUP($C289,Jun!$B:$Z,17,FALSE),0))</f>
        <v>0</v>
      </c>
      <c r="BX289" s="11">
        <f t="shared" si="170"/>
        <v>0</v>
      </c>
      <c r="BY289">
        <f>IF($C289="","",IFERROR(VLOOKUP($C289,Jun!$B:$Z,19,FALSE),0))</f>
        <v>0</v>
      </c>
      <c r="BZ289" s="11">
        <f t="shared" si="171"/>
        <v>0</v>
      </c>
      <c r="CA289">
        <f>IF($C289="","",IFERROR(VLOOKUP($C289,Jun!$B:$Z,20,FALSE),0))</f>
        <v>0</v>
      </c>
      <c r="CB289" s="10">
        <f t="shared" si="172"/>
        <v>0</v>
      </c>
    </row>
    <row r="290" spans="1:80" x14ac:dyDescent="0.3">
      <c r="A290">
        <v>286</v>
      </c>
      <c r="B290" t="str">
        <f>IF(Namelist!A287="","",UPPER(Namelist!A287))</f>
        <v>SITI AISYAH ISKANDAR MUDA ABDUL JALIL</v>
      </c>
      <c r="C290" t="str">
        <f>IF(Namelist!B287="","",UPPER(Namelist!B287))</f>
        <v>NUSSTU\E0774904</v>
      </c>
      <c r="D290" s="6">
        <f t="shared" si="139"/>
        <v>0</v>
      </c>
      <c r="E290">
        <f t="shared" si="140"/>
        <v>0</v>
      </c>
      <c r="F290" s="11">
        <f t="shared" si="141"/>
        <v>0</v>
      </c>
      <c r="G290">
        <f t="shared" si="142"/>
        <v>0</v>
      </c>
      <c r="H290" s="11">
        <f t="shared" si="143"/>
        <v>0</v>
      </c>
      <c r="I290">
        <f t="shared" si="144"/>
        <v>0</v>
      </c>
      <c r="J290" s="10">
        <f t="shared" si="145"/>
        <v>0</v>
      </c>
      <c r="K290" s="6">
        <f>IF($C290="","",IFERROR(VLOOKUP($C290,Aug!$B:$Z,16,FALSE),0))</f>
        <v>0</v>
      </c>
      <c r="L290">
        <f>IF($C290="","",IFERROR(VLOOKUP($C290,Aug!$B:$Z,17,FALSE),0))</f>
        <v>0</v>
      </c>
      <c r="M290" s="11">
        <f t="shared" si="146"/>
        <v>0</v>
      </c>
      <c r="N290">
        <f>IF($C290="","",IFERROR(VLOOKUP($C290,Aug!$B:$Z,19,FALSE),0))</f>
        <v>0</v>
      </c>
      <c r="O290" s="11">
        <f t="shared" si="147"/>
        <v>0</v>
      </c>
      <c r="P290">
        <f>IF($C290="","",IFERROR(VLOOKUP($C290,Aug!$B:$Z,20,FALSE),0))</f>
        <v>0</v>
      </c>
      <c r="Q290" s="10">
        <f t="shared" si="148"/>
        <v>0</v>
      </c>
      <c r="R290" s="6">
        <f>IF($C290="","",IFERROR(VLOOKUP($C290,Sep!$B:$Z,16,FALSE),0))</f>
        <v>0</v>
      </c>
      <c r="S290">
        <f>IF($C290="","",IFERROR(VLOOKUP($C290,Sep!$B:$Z,17,FALSE),0))</f>
        <v>0</v>
      </c>
      <c r="T290" s="11">
        <f t="shared" si="149"/>
        <v>0</v>
      </c>
      <c r="U290">
        <f>IF($C290="","",IFERROR(VLOOKUP($C290,Sep!$B:$Z,19,FALSE),0))</f>
        <v>0</v>
      </c>
      <c r="V290" s="11">
        <f t="shared" si="150"/>
        <v>0</v>
      </c>
      <c r="W290">
        <f>IF($C290="","",IFERROR(VLOOKUP($C290,Sep!$B:$Z,20,FALSE),0))</f>
        <v>0</v>
      </c>
      <c r="X290" s="10">
        <f t="shared" si="151"/>
        <v>0</v>
      </c>
      <c r="Y290" s="6">
        <f>IF($C290="","",IFERROR(VLOOKUP($C290,'Oct &amp; Nov'!$B:$Z,16,FALSE),0))</f>
        <v>0</v>
      </c>
      <c r="Z290">
        <f>IF($C290="","",IFERROR(VLOOKUP($C290,'Oct &amp; Nov'!$B:$Z,17,FALSE),0))</f>
        <v>0</v>
      </c>
      <c r="AA290" s="11">
        <f t="shared" si="152"/>
        <v>0</v>
      </c>
      <c r="AB290">
        <f>IF($C290="","",IFERROR(VLOOKUP($C290,'Oct &amp; Nov'!$B:$Z,19,FALSE),0))</f>
        <v>0</v>
      </c>
      <c r="AC290" s="11">
        <f t="shared" si="153"/>
        <v>0</v>
      </c>
      <c r="AD290">
        <f>IF($C290="","",IFERROR(VLOOKUP($C290,'Oct &amp; Nov'!$B:$Z,20,FALSE),0))</f>
        <v>0</v>
      </c>
      <c r="AE290" s="10">
        <f t="shared" si="154"/>
        <v>0</v>
      </c>
      <c r="AJ290" s="11"/>
      <c r="AM290" s="6">
        <f>IF($C290="","",IFERROR(VLOOKUP($C290,Dec!$B:$Z,16,FALSE),0))</f>
        <v>0</v>
      </c>
      <c r="AN290">
        <f>IF($C290="","",IFERROR(VLOOKUP($C290,Dec!$B:$Z,17,FALSE),0))</f>
        <v>0</v>
      </c>
      <c r="AO290" s="11">
        <f t="shared" si="155"/>
        <v>0</v>
      </c>
      <c r="AP290">
        <f>IF($C290="","",IFERROR(VLOOKUP($C290,Dec!$B:$Z,19,FALSE),0))</f>
        <v>0</v>
      </c>
      <c r="AQ290" s="11">
        <f t="shared" si="156"/>
        <v>0</v>
      </c>
      <c r="AR290">
        <f>IF($C290="","",IFERROR(VLOOKUP($C290,Dec!$B:$Z,20,FALSE),0))</f>
        <v>0</v>
      </c>
      <c r="AS290" s="10">
        <f t="shared" si="157"/>
        <v>0</v>
      </c>
      <c r="AT290" s="6">
        <f>IF($C290="","",IFERROR(VLOOKUP($C290,Jan!$B:$Z,16,FALSE),0))</f>
        <v>0</v>
      </c>
      <c r="AU290">
        <f>IF($C290="","",IFERROR(VLOOKUP($C290,Jan!$B:$Z,17,FALSE),0))</f>
        <v>0</v>
      </c>
      <c r="AV290" s="11">
        <f t="shared" si="158"/>
        <v>0</v>
      </c>
      <c r="AW290">
        <f>IF($C290="","",IFERROR(VLOOKUP($C290,Jan!$B:$Z,19,FALSE),0))</f>
        <v>0</v>
      </c>
      <c r="AX290" s="11">
        <f t="shared" si="159"/>
        <v>0</v>
      </c>
      <c r="AY290">
        <f>IF($C290="","",IFERROR(VLOOKUP($C290,Jan!$B:$Z,20,FALSE),0))</f>
        <v>0</v>
      </c>
      <c r="AZ290" s="10">
        <f t="shared" si="160"/>
        <v>0</v>
      </c>
      <c r="BA290" s="6">
        <f>IF($C290="","",IFERROR(VLOOKUP($C290,Feb!$B:$Z,16,FALSE),0))</f>
        <v>0</v>
      </c>
      <c r="BB290">
        <f>IF($C290="","",IFERROR(VLOOKUP($C290,Feb!$B:$Z,17,FALSE),0))</f>
        <v>0</v>
      </c>
      <c r="BC290" s="11">
        <f t="shared" si="161"/>
        <v>0</v>
      </c>
      <c r="BD290">
        <f>IF($C290="","",IFERROR(VLOOKUP($C290,Feb!$B:$Z,19,FALSE),0))</f>
        <v>0</v>
      </c>
      <c r="BE290" s="11">
        <f t="shared" si="162"/>
        <v>0</v>
      </c>
      <c r="BF290">
        <f>IF($C290="","",IFERROR(VLOOKUP($C290,Feb!$B:$Z,20,FALSE),0))</f>
        <v>0</v>
      </c>
      <c r="BG290" s="10">
        <f t="shared" si="163"/>
        <v>0</v>
      </c>
      <c r="BH290" s="6">
        <f>IF($C290="","",IFERROR(VLOOKUP($C290,Mar!$B:$Z,16,FALSE),0))</f>
        <v>0</v>
      </c>
      <c r="BI290">
        <f>IF($C290="","",IFERROR(VLOOKUP($C290,Mar!$B:$Z,17,FALSE),0))</f>
        <v>0</v>
      </c>
      <c r="BJ290" s="11">
        <f t="shared" si="164"/>
        <v>0</v>
      </c>
      <c r="BK290">
        <f>IF($C290="","",IFERROR(VLOOKUP($C290,Mar!$B:$Z,19,FALSE),0))</f>
        <v>0</v>
      </c>
      <c r="BL290" s="11">
        <f t="shared" si="165"/>
        <v>0</v>
      </c>
      <c r="BM290">
        <f>IF($C290="","",IFERROR(VLOOKUP($C290,Mar!$B:$Z,20,FALSE),0))</f>
        <v>0</v>
      </c>
      <c r="BN290" s="10">
        <f t="shared" si="166"/>
        <v>0</v>
      </c>
      <c r="BO290" s="6">
        <f>IF($C290="","",IFERROR(VLOOKUP($C290,'Apr &amp; May'!$B:$Z,16,FALSE),0))</f>
        <v>0</v>
      </c>
      <c r="BP290">
        <f>IF($C290="","",IFERROR(VLOOKUP($C290,'Apr &amp; May'!$B:$Z,17,FALSE),0))</f>
        <v>0</v>
      </c>
      <c r="BQ290" s="11">
        <f t="shared" si="167"/>
        <v>0</v>
      </c>
      <c r="BR290">
        <f>IF($C290="","",IFERROR(VLOOKUP($C290,'Apr &amp; May'!$B:$Z,19,FALSE),0))</f>
        <v>0</v>
      </c>
      <c r="BS290" s="11">
        <f t="shared" si="168"/>
        <v>0</v>
      </c>
      <c r="BT290">
        <f>IF($C290="","",IFERROR(VLOOKUP($C290,'Apr &amp; May'!$B:$Z,20,FALSE),0))</f>
        <v>0</v>
      </c>
      <c r="BU290" s="10">
        <f t="shared" si="169"/>
        <v>0</v>
      </c>
      <c r="BV290" s="6">
        <f>IF($C290="","",IFERROR(VLOOKUP($C290,Jun!$B:$Z,16,FALSE),0))</f>
        <v>0</v>
      </c>
      <c r="BW290">
        <f>IF($C290="","",IFERROR(VLOOKUP($C290,Jun!$B:$Z,17,FALSE),0))</f>
        <v>0</v>
      </c>
      <c r="BX290" s="11">
        <f t="shared" si="170"/>
        <v>0</v>
      </c>
      <c r="BY290">
        <f>IF($C290="","",IFERROR(VLOOKUP($C290,Jun!$B:$Z,19,FALSE),0))</f>
        <v>0</v>
      </c>
      <c r="BZ290" s="11">
        <f t="shared" si="171"/>
        <v>0</v>
      </c>
      <c r="CA290">
        <f>IF($C290="","",IFERROR(VLOOKUP($C290,Jun!$B:$Z,20,FALSE),0))</f>
        <v>0</v>
      </c>
      <c r="CB290" s="10">
        <f t="shared" si="172"/>
        <v>0</v>
      </c>
    </row>
    <row r="291" spans="1:80" x14ac:dyDescent="0.3">
      <c r="A291">
        <v>287</v>
      </c>
      <c r="B291" t="str">
        <f>IF(Namelist!A288="","",UPPER(Namelist!A288))</f>
        <v>SIU WEN FOO</v>
      </c>
      <c r="C291" t="str">
        <f>IF(Namelist!B288="","",UPPER(Namelist!B288))</f>
        <v>NUSSTU\E0564292</v>
      </c>
      <c r="D291" s="6">
        <f t="shared" si="139"/>
        <v>2</v>
      </c>
      <c r="E291">
        <f t="shared" si="140"/>
        <v>1</v>
      </c>
      <c r="F291" s="11">
        <f t="shared" si="141"/>
        <v>3</v>
      </c>
      <c r="G291">
        <f t="shared" si="142"/>
        <v>0</v>
      </c>
      <c r="H291" s="11">
        <f t="shared" si="143"/>
        <v>3</v>
      </c>
      <c r="I291">
        <f t="shared" si="144"/>
        <v>2</v>
      </c>
      <c r="J291" s="10">
        <f t="shared" si="145"/>
        <v>5</v>
      </c>
      <c r="K291" s="6">
        <f>IF($C291="","",IFERROR(VLOOKUP($C291,Aug!$B:$Z,16,FALSE),0))</f>
        <v>0</v>
      </c>
      <c r="L291">
        <f>IF($C291="","",IFERROR(VLOOKUP($C291,Aug!$B:$Z,17,FALSE),0))</f>
        <v>0</v>
      </c>
      <c r="M291" s="11">
        <f t="shared" si="146"/>
        <v>0</v>
      </c>
      <c r="N291">
        <f>IF($C291="","",IFERROR(VLOOKUP($C291,Aug!$B:$Z,19,FALSE),0))</f>
        <v>0</v>
      </c>
      <c r="O291" s="11">
        <f t="shared" si="147"/>
        <v>0</v>
      </c>
      <c r="P291">
        <f>IF($C291="","",IFERROR(VLOOKUP($C291,Aug!$B:$Z,20,FALSE),0))</f>
        <v>0</v>
      </c>
      <c r="Q291" s="10">
        <f t="shared" si="148"/>
        <v>0</v>
      </c>
      <c r="R291" s="6">
        <f>IF($C291="","",IFERROR(VLOOKUP($C291,Sep!$B:$Z,16,FALSE),0))</f>
        <v>1</v>
      </c>
      <c r="S291">
        <f>IF($C291="","",IFERROR(VLOOKUP($C291,Sep!$B:$Z,17,FALSE),0))</f>
        <v>0</v>
      </c>
      <c r="T291" s="11">
        <f t="shared" si="149"/>
        <v>1</v>
      </c>
      <c r="U291">
        <f>IF($C291="","",IFERROR(VLOOKUP($C291,Sep!$B:$Z,19,FALSE),0))</f>
        <v>0</v>
      </c>
      <c r="V291" s="11">
        <f t="shared" si="150"/>
        <v>1</v>
      </c>
      <c r="W291">
        <f>IF($C291="","",IFERROR(VLOOKUP($C291,Sep!$B:$Z,20,FALSE),0))</f>
        <v>0</v>
      </c>
      <c r="X291" s="10">
        <f t="shared" si="151"/>
        <v>1</v>
      </c>
      <c r="Y291" s="6">
        <f>IF($C291="","",IFERROR(VLOOKUP($C291,'Oct &amp; Nov'!$B:$Z,16,FALSE),0))</f>
        <v>1</v>
      </c>
      <c r="Z291">
        <f>IF($C291="","",IFERROR(VLOOKUP($C291,'Oct &amp; Nov'!$B:$Z,17,FALSE),0))</f>
        <v>0</v>
      </c>
      <c r="AA291" s="11">
        <f t="shared" si="152"/>
        <v>1</v>
      </c>
      <c r="AB291">
        <f>IF($C291="","",IFERROR(VLOOKUP($C291,'Oct &amp; Nov'!$B:$Z,19,FALSE),0))</f>
        <v>0</v>
      </c>
      <c r="AC291" s="11">
        <f t="shared" si="153"/>
        <v>1</v>
      </c>
      <c r="AD291">
        <f>IF($C291="","",IFERROR(VLOOKUP($C291,'Oct &amp; Nov'!$B:$Z,20,FALSE),0))</f>
        <v>2</v>
      </c>
      <c r="AE291" s="10">
        <f t="shared" si="154"/>
        <v>3</v>
      </c>
      <c r="AJ291" s="11"/>
      <c r="AM291" s="6">
        <f>IF($C291="","",IFERROR(VLOOKUP($C291,Dec!$B:$Z,16,FALSE),0))</f>
        <v>0</v>
      </c>
      <c r="AN291">
        <f>IF($C291="","",IFERROR(VLOOKUP($C291,Dec!$B:$Z,17,FALSE),0))</f>
        <v>0</v>
      </c>
      <c r="AO291" s="11">
        <f t="shared" si="155"/>
        <v>0</v>
      </c>
      <c r="AP291">
        <f>IF($C291="","",IFERROR(VLOOKUP($C291,Dec!$B:$Z,19,FALSE),0))</f>
        <v>0</v>
      </c>
      <c r="AQ291" s="11">
        <f t="shared" si="156"/>
        <v>0</v>
      </c>
      <c r="AR291">
        <f>IF($C291="","",IFERROR(VLOOKUP($C291,Dec!$B:$Z,20,FALSE),0))</f>
        <v>0</v>
      </c>
      <c r="AS291" s="10">
        <f t="shared" si="157"/>
        <v>0</v>
      </c>
      <c r="AT291" s="6">
        <f>IF($C291="","",IFERROR(VLOOKUP($C291,Jan!$B:$Z,16,FALSE),0))</f>
        <v>0</v>
      </c>
      <c r="AU291">
        <f>IF($C291="","",IFERROR(VLOOKUP($C291,Jan!$B:$Z,17,FALSE),0))</f>
        <v>0</v>
      </c>
      <c r="AV291" s="11">
        <f t="shared" si="158"/>
        <v>0</v>
      </c>
      <c r="AW291">
        <f>IF($C291="","",IFERROR(VLOOKUP($C291,Jan!$B:$Z,19,FALSE),0))</f>
        <v>0</v>
      </c>
      <c r="AX291" s="11">
        <f t="shared" si="159"/>
        <v>0</v>
      </c>
      <c r="AY291">
        <f>IF($C291="","",IFERROR(VLOOKUP($C291,Jan!$B:$Z,20,FALSE),0))</f>
        <v>0</v>
      </c>
      <c r="AZ291" s="10">
        <f t="shared" si="160"/>
        <v>0</v>
      </c>
      <c r="BA291" s="6">
        <f>IF($C291="","",IFERROR(VLOOKUP($C291,Feb!$B:$Z,16,FALSE),0))</f>
        <v>0</v>
      </c>
      <c r="BB291">
        <f>IF($C291="","",IFERROR(VLOOKUP($C291,Feb!$B:$Z,17,FALSE),0))</f>
        <v>1</v>
      </c>
      <c r="BC291" s="11">
        <f t="shared" si="161"/>
        <v>1</v>
      </c>
      <c r="BD291">
        <f>IF($C291="","",IFERROR(VLOOKUP($C291,Feb!$B:$Z,19,FALSE),0))</f>
        <v>0</v>
      </c>
      <c r="BE291" s="11">
        <f t="shared" si="162"/>
        <v>1</v>
      </c>
      <c r="BF291">
        <f>IF($C291="","",IFERROR(VLOOKUP($C291,Feb!$B:$Z,20,FALSE),0))</f>
        <v>0</v>
      </c>
      <c r="BG291" s="10">
        <f t="shared" si="163"/>
        <v>1</v>
      </c>
      <c r="BH291" s="6">
        <f>IF($C291="","",IFERROR(VLOOKUP($C291,Mar!$B:$Z,16,FALSE),0))</f>
        <v>0</v>
      </c>
      <c r="BI291">
        <f>IF($C291="","",IFERROR(VLOOKUP($C291,Mar!$B:$Z,17,FALSE),0))</f>
        <v>0</v>
      </c>
      <c r="BJ291" s="11">
        <f t="shared" si="164"/>
        <v>0</v>
      </c>
      <c r="BK291">
        <f>IF($C291="","",IFERROR(VLOOKUP($C291,Mar!$B:$Z,19,FALSE),0))</f>
        <v>0</v>
      </c>
      <c r="BL291" s="11">
        <f t="shared" si="165"/>
        <v>0</v>
      </c>
      <c r="BM291">
        <f>IF($C291="","",IFERROR(VLOOKUP($C291,Mar!$B:$Z,20,FALSE),0))</f>
        <v>0</v>
      </c>
      <c r="BN291" s="10">
        <f t="shared" si="166"/>
        <v>0</v>
      </c>
      <c r="BO291" s="6">
        <f>IF($C291="","",IFERROR(VLOOKUP($C291,'Apr &amp; May'!$B:$Z,16,FALSE),0))</f>
        <v>0</v>
      </c>
      <c r="BP291">
        <f>IF($C291="","",IFERROR(VLOOKUP($C291,'Apr &amp; May'!$B:$Z,17,FALSE),0))</f>
        <v>0</v>
      </c>
      <c r="BQ291" s="11">
        <f t="shared" si="167"/>
        <v>0</v>
      </c>
      <c r="BR291">
        <f>IF($C291="","",IFERROR(VLOOKUP($C291,'Apr &amp; May'!$B:$Z,19,FALSE),0))</f>
        <v>0</v>
      </c>
      <c r="BS291" s="11">
        <f t="shared" si="168"/>
        <v>0</v>
      </c>
      <c r="BT291">
        <f>IF($C291="","",IFERROR(VLOOKUP($C291,'Apr &amp; May'!$B:$Z,20,FALSE),0))</f>
        <v>0</v>
      </c>
      <c r="BU291" s="10">
        <f t="shared" si="169"/>
        <v>0</v>
      </c>
      <c r="BV291" s="6">
        <f>IF($C291="","",IFERROR(VLOOKUP($C291,Jun!$B:$Z,16,FALSE),0))</f>
        <v>0</v>
      </c>
      <c r="BW291">
        <f>IF($C291="","",IFERROR(VLOOKUP($C291,Jun!$B:$Z,17,FALSE),0))</f>
        <v>0</v>
      </c>
      <c r="BX291" s="11">
        <f t="shared" si="170"/>
        <v>0</v>
      </c>
      <c r="BY291">
        <f>IF($C291="","",IFERROR(VLOOKUP($C291,Jun!$B:$Z,19,FALSE),0))</f>
        <v>0</v>
      </c>
      <c r="BZ291" s="11">
        <f t="shared" si="171"/>
        <v>0</v>
      </c>
      <c r="CA291">
        <f>IF($C291="","",IFERROR(VLOOKUP($C291,Jun!$B:$Z,20,FALSE),0))</f>
        <v>0</v>
      </c>
      <c r="CB291" s="10">
        <f t="shared" si="172"/>
        <v>0</v>
      </c>
    </row>
    <row r="292" spans="1:80" x14ac:dyDescent="0.3">
      <c r="A292">
        <v>288</v>
      </c>
      <c r="B292" t="str">
        <f>IF(Namelist!A289="","",UPPER(Namelist!A289))</f>
        <v>SIYUAN LI</v>
      </c>
      <c r="C292" t="str">
        <f>IF(Namelist!B289="","",UPPER(Namelist!B289))</f>
        <v>NUSSTU\E0540146</v>
      </c>
      <c r="D292" s="6">
        <f t="shared" si="139"/>
        <v>21</v>
      </c>
      <c r="E292">
        <f t="shared" si="140"/>
        <v>4</v>
      </c>
      <c r="F292" s="11">
        <f t="shared" si="141"/>
        <v>25</v>
      </c>
      <c r="G292">
        <f t="shared" si="142"/>
        <v>0</v>
      </c>
      <c r="H292" s="11">
        <f t="shared" si="143"/>
        <v>25</v>
      </c>
      <c r="I292">
        <f t="shared" si="144"/>
        <v>2</v>
      </c>
      <c r="J292" s="10">
        <f t="shared" si="145"/>
        <v>27</v>
      </c>
      <c r="K292" s="6">
        <f>IF($C292="","",IFERROR(VLOOKUP($C292,Aug!$B:$Z,16,FALSE),0))</f>
        <v>0</v>
      </c>
      <c r="L292">
        <f>IF($C292="","",IFERROR(VLOOKUP($C292,Aug!$B:$Z,17,FALSE),0))</f>
        <v>0</v>
      </c>
      <c r="M292" s="11">
        <f t="shared" si="146"/>
        <v>0</v>
      </c>
      <c r="N292">
        <f>IF($C292="","",IFERROR(VLOOKUP($C292,Aug!$B:$Z,19,FALSE),0))</f>
        <v>0</v>
      </c>
      <c r="O292" s="11">
        <f t="shared" si="147"/>
        <v>0</v>
      </c>
      <c r="P292">
        <f>IF($C292="","",IFERROR(VLOOKUP($C292,Aug!$B:$Z,20,FALSE),0))</f>
        <v>0</v>
      </c>
      <c r="Q292" s="10">
        <f t="shared" si="148"/>
        <v>0</v>
      </c>
      <c r="R292" s="6">
        <f>IF($C292="","",IFERROR(VLOOKUP($C292,Sep!$B:$Z,16,FALSE),0))</f>
        <v>2</v>
      </c>
      <c r="S292">
        <f>IF($C292="","",IFERROR(VLOOKUP($C292,Sep!$B:$Z,17,FALSE),0))</f>
        <v>1</v>
      </c>
      <c r="T292" s="11">
        <f t="shared" si="149"/>
        <v>3</v>
      </c>
      <c r="U292">
        <f>IF($C292="","",IFERROR(VLOOKUP($C292,Sep!$B:$Z,19,FALSE),0))</f>
        <v>0</v>
      </c>
      <c r="V292" s="11">
        <f t="shared" si="150"/>
        <v>3</v>
      </c>
      <c r="W292">
        <f>IF($C292="","",IFERROR(VLOOKUP($C292,Sep!$B:$Z,20,FALSE),0))</f>
        <v>0</v>
      </c>
      <c r="X292" s="10">
        <f t="shared" si="151"/>
        <v>3</v>
      </c>
      <c r="Y292" s="6">
        <f>IF($C292="","",IFERROR(VLOOKUP($C292,'Oct &amp; Nov'!$B:$Z,16,FALSE),0))</f>
        <v>1</v>
      </c>
      <c r="Z292">
        <f>IF($C292="","",IFERROR(VLOOKUP($C292,'Oct &amp; Nov'!$B:$Z,17,FALSE),0))</f>
        <v>0</v>
      </c>
      <c r="AA292" s="11">
        <f t="shared" si="152"/>
        <v>1</v>
      </c>
      <c r="AB292">
        <f>IF($C292="","",IFERROR(VLOOKUP($C292,'Oct &amp; Nov'!$B:$Z,19,FALSE),0))</f>
        <v>0</v>
      </c>
      <c r="AC292" s="11">
        <f t="shared" si="153"/>
        <v>1</v>
      </c>
      <c r="AD292">
        <f>IF($C292="","",IFERROR(VLOOKUP($C292,'Oct &amp; Nov'!$B:$Z,20,FALSE),0))</f>
        <v>2</v>
      </c>
      <c r="AE292" s="10">
        <f t="shared" si="154"/>
        <v>3</v>
      </c>
      <c r="AJ292" s="11"/>
      <c r="AM292" s="6">
        <f>IF($C292="","",IFERROR(VLOOKUP($C292,Dec!$B:$Z,16,FALSE),0))</f>
        <v>3</v>
      </c>
      <c r="AN292">
        <f>IF($C292="","",IFERROR(VLOOKUP($C292,Dec!$B:$Z,17,FALSE),0))</f>
        <v>0</v>
      </c>
      <c r="AO292" s="11">
        <f t="shared" si="155"/>
        <v>3</v>
      </c>
      <c r="AP292">
        <f>IF($C292="","",IFERROR(VLOOKUP($C292,Dec!$B:$Z,19,FALSE),0))</f>
        <v>0</v>
      </c>
      <c r="AQ292" s="11">
        <f t="shared" si="156"/>
        <v>3</v>
      </c>
      <c r="AR292">
        <f>IF($C292="","",IFERROR(VLOOKUP($C292,Dec!$B:$Z,20,FALSE),0))</f>
        <v>0</v>
      </c>
      <c r="AS292" s="10">
        <f t="shared" si="157"/>
        <v>3</v>
      </c>
      <c r="AT292" s="6">
        <f>IF($C292="","",IFERROR(VLOOKUP($C292,Jan!$B:$Z,16,FALSE),0))</f>
        <v>2</v>
      </c>
      <c r="AU292">
        <f>IF($C292="","",IFERROR(VLOOKUP($C292,Jan!$B:$Z,17,FALSE),0))</f>
        <v>1</v>
      </c>
      <c r="AV292" s="11">
        <f t="shared" si="158"/>
        <v>3</v>
      </c>
      <c r="AW292">
        <f>IF($C292="","",IFERROR(VLOOKUP($C292,Jan!$B:$Z,19,FALSE),0))</f>
        <v>0</v>
      </c>
      <c r="AX292" s="11">
        <f t="shared" si="159"/>
        <v>3</v>
      </c>
      <c r="AY292">
        <f>IF($C292="","",IFERROR(VLOOKUP($C292,Jan!$B:$Z,20,FALSE),0))</f>
        <v>0</v>
      </c>
      <c r="AZ292" s="10">
        <f t="shared" si="160"/>
        <v>3</v>
      </c>
      <c r="BA292" s="6">
        <f>IF($C292="","",IFERROR(VLOOKUP($C292,Feb!$B:$Z,16,FALSE),0))</f>
        <v>2</v>
      </c>
      <c r="BB292">
        <f>IF($C292="","",IFERROR(VLOOKUP($C292,Feb!$B:$Z,17,FALSE),0))</f>
        <v>0</v>
      </c>
      <c r="BC292" s="11">
        <f t="shared" si="161"/>
        <v>2</v>
      </c>
      <c r="BD292">
        <f>IF($C292="","",IFERROR(VLOOKUP($C292,Feb!$B:$Z,19,FALSE),0))</f>
        <v>0</v>
      </c>
      <c r="BE292" s="11">
        <f t="shared" si="162"/>
        <v>2</v>
      </c>
      <c r="BF292">
        <f>IF($C292="","",IFERROR(VLOOKUP($C292,Feb!$B:$Z,20,FALSE),0))</f>
        <v>0</v>
      </c>
      <c r="BG292" s="10">
        <f t="shared" si="163"/>
        <v>2</v>
      </c>
      <c r="BH292" s="6">
        <f>IF($C292="","",IFERROR(VLOOKUP($C292,Mar!$B:$Z,16,FALSE),0))</f>
        <v>7</v>
      </c>
      <c r="BI292">
        <f>IF($C292="","",IFERROR(VLOOKUP($C292,Mar!$B:$Z,17,FALSE),0))</f>
        <v>0</v>
      </c>
      <c r="BJ292" s="11">
        <f t="shared" si="164"/>
        <v>7</v>
      </c>
      <c r="BK292">
        <f>IF($C292="","",IFERROR(VLOOKUP($C292,Mar!$B:$Z,19,FALSE),0))</f>
        <v>0</v>
      </c>
      <c r="BL292" s="11">
        <f t="shared" si="165"/>
        <v>7</v>
      </c>
      <c r="BM292">
        <f>IF($C292="","",IFERROR(VLOOKUP($C292,Mar!$B:$Z,20,FALSE),0))</f>
        <v>0</v>
      </c>
      <c r="BN292" s="10">
        <f t="shared" si="166"/>
        <v>7</v>
      </c>
      <c r="BO292" s="6">
        <f>IF($C292="","",IFERROR(VLOOKUP($C292,'Apr &amp; May'!$B:$Z,16,FALSE),0))</f>
        <v>2</v>
      </c>
      <c r="BP292">
        <f>IF($C292="","",IFERROR(VLOOKUP($C292,'Apr &amp; May'!$B:$Z,17,FALSE),0))</f>
        <v>2</v>
      </c>
      <c r="BQ292" s="11">
        <f t="shared" si="167"/>
        <v>4</v>
      </c>
      <c r="BR292">
        <f>IF($C292="","",IFERROR(VLOOKUP($C292,'Apr &amp; May'!$B:$Z,19,FALSE),0))</f>
        <v>0</v>
      </c>
      <c r="BS292" s="11">
        <f t="shared" si="168"/>
        <v>4</v>
      </c>
      <c r="BT292">
        <f>IF($C292="","",IFERROR(VLOOKUP($C292,'Apr &amp; May'!$B:$Z,20,FALSE),0))</f>
        <v>0</v>
      </c>
      <c r="BU292" s="10">
        <f t="shared" si="169"/>
        <v>4</v>
      </c>
      <c r="BV292" s="6">
        <f>IF($C292="","",IFERROR(VLOOKUP($C292,Jun!$B:$Z,16,FALSE),0))</f>
        <v>2</v>
      </c>
      <c r="BW292">
        <f>IF($C292="","",IFERROR(VLOOKUP($C292,Jun!$B:$Z,17,FALSE),0))</f>
        <v>0</v>
      </c>
      <c r="BX292" s="11">
        <f t="shared" si="170"/>
        <v>2</v>
      </c>
      <c r="BY292">
        <f>IF($C292="","",IFERROR(VLOOKUP($C292,Jun!$B:$Z,19,FALSE),0))</f>
        <v>0</v>
      </c>
      <c r="BZ292" s="11">
        <f t="shared" si="171"/>
        <v>2</v>
      </c>
      <c r="CA292">
        <f>IF($C292="","",IFERROR(VLOOKUP($C292,Jun!$B:$Z,20,FALSE),0))</f>
        <v>0</v>
      </c>
      <c r="CB292" s="10">
        <f t="shared" si="172"/>
        <v>2</v>
      </c>
    </row>
    <row r="293" spans="1:80" x14ac:dyDescent="0.3">
      <c r="A293">
        <v>289</v>
      </c>
      <c r="B293" t="str">
        <f>IF(Namelist!A290="","",UPPER(Namelist!A290))</f>
        <v>SNG SI MIN, RACHEL</v>
      </c>
      <c r="C293" t="str">
        <f>IF(Namelist!B290="","",UPPER(Namelist!B290))</f>
        <v>NUSSTU\E0772604</v>
      </c>
      <c r="D293" s="6">
        <f t="shared" si="139"/>
        <v>1</v>
      </c>
      <c r="E293">
        <f t="shared" si="140"/>
        <v>0</v>
      </c>
      <c r="F293" s="11">
        <f t="shared" si="141"/>
        <v>1</v>
      </c>
      <c r="G293">
        <f t="shared" si="142"/>
        <v>0</v>
      </c>
      <c r="H293" s="11">
        <f t="shared" si="143"/>
        <v>1</v>
      </c>
      <c r="I293">
        <f t="shared" si="144"/>
        <v>0</v>
      </c>
      <c r="J293" s="10">
        <f t="shared" si="145"/>
        <v>1</v>
      </c>
      <c r="K293" s="6">
        <f>IF($C293="","",IFERROR(VLOOKUP($C293,Aug!$B:$Z,16,FALSE),0))</f>
        <v>0</v>
      </c>
      <c r="L293">
        <f>IF($C293="","",IFERROR(VLOOKUP($C293,Aug!$B:$Z,17,FALSE),0))</f>
        <v>0</v>
      </c>
      <c r="M293" s="11">
        <f t="shared" si="146"/>
        <v>0</v>
      </c>
      <c r="N293">
        <f>IF($C293="","",IFERROR(VLOOKUP($C293,Aug!$B:$Z,19,FALSE),0))</f>
        <v>0</v>
      </c>
      <c r="O293" s="11">
        <f t="shared" si="147"/>
        <v>0</v>
      </c>
      <c r="P293">
        <f>IF($C293="","",IFERROR(VLOOKUP($C293,Aug!$B:$Z,20,FALSE),0))</f>
        <v>0</v>
      </c>
      <c r="Q293" s="10">
        <f t="shared" si="148"/>
        <v>0</v>
      </c>
      <c r="R293" s="6">
        <f>IF($C293="","",IFERROR(VLOOKUP($C293,Sep!$B:$Z,16,FALSE),0))</f>
        <v>1</v>
      </c>
      <c r="S293">
        <f>IF($C293="","",IFERROR(VLOOKUP($C293,Sep!$B:$Z,17,FALSE),0))</f>
        <v>0</v>
      </c>
      <c r="T293" s="11">
        <f t="shared" si="149"/>
        <v>1</v>
      </c>
      <c r="U293">
        <f>IF($C293="","",IFERROR(VLOOKUP($C293,Sep!$B:$Z,19,FALSE),0))</f>
        <v>0</v>
      </c>
      <c r="V293" s="11">
        <f t="shared" si="150"/>
        <v>1</v>
      </c>
      <c r="W293">
        <f>IF($C293="","",IFERROR(VLOOKUP($C293,Sep!$B:$Z,20,FALSE),0))</f>
        <v>0</v>
      </c>
      <c r="X293" s="10">
        <f t="shared" si="151"/>
        <v>1</v>
      </c>
      <c r="Y293" s="6">
        <f>IF($C293="","",IFERROR(VLOOKUP($C293,'Oct &amp; Nov'!$B:$Z,16,FALSE),0))</f>
        <v>0</v>
      </c>
      <c r="Z293">
        <f>IF($C293="","",IFERROR(VLOOKUP($C293,'Oct &amp; Nov'!$B:$Z,17,FALSE),0))</f>
        <v>0</v>
      </c>
      <c r="AA293" s="11">
        <f t="shared" si="152"/>
        <v>0</v>
      </c>
      <c r="AB293">
        <f>IF($C293="","",IFERROR(VLOOKUP($C293,'Oct &amp; Nov'!$B:$Z,19,FALSE),0))</f>
        <v>0</v>
      </c>
      <c r="AC293" s="11">
        <f t="shared" si="153"/>
        <v>0</v>
      </c>
      <c r="AD293">
        <f>IF($C293="","",IFERROR(VLOOKUP($C293,'Oct &amp; Nov'!$B:$Z,20,FALSE),0))</f>
        <v>0</v>
      </c>
      <c r="AE293" s="10">
        <f t="shared" si="154"/>
        <v>0</v>
      </c>
      <c r="AJ293" s="11"/>
      <c r="AM293" s="6">
        <f>IF($C293="","",IFERROR(VLOOKUP($C293,Dec!$B:$Z,16,FALSE),0))</f>
        <v>0</v>
      </c>
      <c r="AN293">
        <f>IF($C293="","",IFERROR(VLOOKUP($C293,Dec!$B:$Z,17,FALSE),0))</f>
        <v>0</v>
      </c>
      <c r="AO293" s="11">
        <f t="shared" si="155"/>
        <v>0</v>
      </c>
      <c r="AP293">
        <f>IF($C293="","",IFERROR(VLOOKUP($C293,Dec!$B:$Z,19,FALSE),0))</f>
        <v>0</v>
      </c>
      <c r="AQ293" s="11">
        <f t="shared" si="156"/>
        <v>0</v>
      </c>
      <c r="AR293">
        <f>IF($C293="","",IFERROR(VLOOKUP($C293,Dec!$B:$Z,20,FALSE),0))</f>
        <v>0</v>
      </c>
      <c r="AS293" s="10">
        <f t="shared" si="157"/>
        <v>0</v>
      </c>
      <c r="AT293" s="6">
        <f>IF($C293="","",IFERROR(VLOOKUP($C293,Jan!$B:$Z,16,FALSE),0))</f>
        <v>0</v>
      </c>
      <c r="AU293">
        <f>IF($C293="","",IFERROR(VLOOKUP($C293,Jan!$B:$Z,17,FALSE),0))</f>
        <v>0</v>
      </c>
      <c r="AV293" s="11">
        <f t="shared" si="158"/>
        <v>0</v>
      </c>
      <c r="AW293">
        <f>IF($C293="","",IFERROR(VLOOKUP($C293,Jan!$B:$Z,19,FALSE),0))</f>
        <v>0</v>
      </c>
      <c r="AX293" s="11">
        <f t="shared" si="159"/>
        <v>0</v>
      </c>
      <c r="AY293">
        <f>IF($C293="","",IFERROR(VLOOKUP($C293,Jan!$B:$Z,20,FALSE),0))</f>
        <v>0</v>
      </c>
      <c r="AZ293" s="10">
        <f t="shared" si="160"/>
        <v>0</v>
      </c>
      <c r="BA293" s="6">
        <f>IF($C293="","",IFERROR(VLOOKUP($C293,Feb!$B:$Z,16,FALSE),0))</f>
        <v>0</v>
      </c>
      <c r="BB293">
        <f>IF($C293="","",IFERROR(VLOOKUP($C293,Feb!$B:$Z,17,FALSE),0))</f>
        <v>0</v>
      </c>
      <c r="BC293" s="11">
        <f t="shared" si="161"/>
        <v>0</v>
      </c>
      <c r="BD293">
        <f>IF($C293="","",IFERROR(VLOOKUP($C293,Feb!$B:$Z,19,FALSE),0))</f>
        <v>0</v>
      </c>
      <c r="BE293" s="11">
        <f t="shared" si="162"/>
        <v>0</v>
      </c>
      <c r="BF293">
        <f>IF($C293="","",IFERROR(VLOOKUP($C293,Feb!$B:$Z,20,FALSE),0))</f>
        <v>0</v>
      </c>
      <c r="BG293" s="10">
        <f t="shared" si="163"/>
        <v>0</v>
      </c>
      <c r="BH293" s="6">
        <f>IF($C293="","",IFERROR(VLOOKUP($C293,Mar!$B:$Z,16,FALSE),0))</f>
        <v>0</v>
      </c>
      <c r="BI293">
        <f>IF($C293="","",IFERROR(VLOOKUP($C293,Mar!$B:$Z,17,FALSE),0))</f>
        <v>0</v>
      </c>
      <c r="BJ293" s="11">
        <f t="shared" si="164"/>
        <v>0</v>
      </c>
      <c r="BK293">
        <f>IF($C293="","",IFERROR(VLOOKUP($C293,Mar!$B:$Z,19,FALSE),0))</f>
        <v>0</v>
      </c>
      <c r="BL293" s="11">
        <f t="shared" si="165"/>
        <v>0</v>
      </c>
      <c r="BM293">
        <f>IF($C293="","",IFERROR(VLOOKUP($C293,Mar!$B:$Z,20,FALSE),0))</f>
        <v>0</v>
      </c>
      <c r="BN293" s="10">
        <f t="shared" si="166"/>
        <v>0</v>
      </c>
      <c r="BO293" s="6">
        <f>IF($C293="","",IFERROR(VLOOKUP($C293,'Apr &amp; May'!$B:$Z,16,FALSE),0))</f>
        <v>0</v>
      </c>
      <c r="BP293">
        <f>IF($C293="","",IFERROR(VLOOKUP($C293,'Apr &amp; May'!$B:$Z,17,FALSE),0))</f>
        <v>0</v>
      </c>
      <c r="BQ293" s="11">
        <f t="shared" si="167"/>
        <v>0</v>
      </c>
      <c r="BR293">
        <f>IF($C293="","",IFERROR(VLOOKUP($C293,'Apr &amp; May'!$B:$Z,19,FALSE),0))</f>
        <v>0</v>
      </c>
      <c r="BS293" s="11">
        <f t="shared" si="168"/>
        <v>0</v>
      </c>
      <c r="BT293">
        <f>IF($C293="","",IFERROR(VLOOKUP($C293,'Apr &amp; May'!$B:$Z,20,FALSE),0))</f>
        <v>0</v>
      </c>
      <c r="BU293" s="10">
        <f t="shared" si="169"/>
        <v>0</v>
      </c>
      <c r="BV293" s="6">
        <f>IF($C293="","",IFERROR(VLOOKUP($C293,Jun!$B:$Z,16,FALSE),0))</f>
        <v>0</v>
      </c>
      <c r="BW293">
        <f>IF($C293="","",IFERROR(VLOOKUP($C293,Jun!$B:$Z,17,FALSE),0))</f>
        <v>0</v>
      </c>
      <c r="BX293" s="11">
        <f t="shared" si="170"/>
        <v>0</v>
      </c>
      <c r="BY293">
        <f>IF($C293="","",IFERROR(VLOOKUP($C293,Jun!$B:$Z,19,FALSE),0))</f>
        <v>0</v>
      </c>
      <c r="BZ293" s="11">
        <f t="shared" si="171"/>
        <v>0</v>
      </c>
      <c r="CA293">
        <f>IF($C293="","",IFERROR(VLOOKUP($C293,Jun!$B:$Z,20,FALSE),0))</f>
        <v>0</v>
      </c>
      <c r="CB293" s="10">
        <f t="shared" si="172"/>
        <v>0</v>
      </c>
    </row>
    <row r="294" spans="1:80" x14ac:dyDescent="0.3">
      <c r="A294">
        <v>290</v>
      </c>
      <c r="B294" t="str">
        <f>IF(Namelist!A291="","",UPPER(Namelist!A291))</f>
        <v>SONIA TAN</v>
      </c>
      <c r="C294" t="str">
        <f>IF(Namelist!B291="","",UPPER(Namelist!B291))</f>
        <v>NUSSTU\E0699689</v>
      </c>
      <c r="D294" s="6">
        <f t="shared" si="139"/>
        <v>0</v>
      </c>
      <c r="E294">
        <f t="shared" si="140"/>
        <v>0</v>
      </c>
      <c r="F294" s="11">
        <f t="shared" si="141"/>
        <v>0</v>
      </c>
      <c r="G294">
        <f t="shared" si="142"/>
        <v>0</v>
      </c>
      <c r="H294" s="11">
        <f t="shared" si="143"/>
        <v>0</v>
      </c>
      <c r="I294">
        <f t="shared" si="144"/>
        <v>2</v>
      </c>
      <c r="J294" s="10">
        <f t="shared" si="145"/>
        <v>2</v>
      </c>
      <c r="K294" s="6">
        <f>IF($C294="","",IFERROR(VLOOKUP($C294,Aug!$B:$Z,16,FALSE),0))</f>
        <v>0</v>
      </c>
      <c r="L294">
        <f>IF($C294="","",IFERROR(VLOOKUP($C294,Aug!$B:$Z,17,FALSE),0))</f>
        <v>0</v>
      </c>
      <c r="M294" s="11">
        <f t="shared" si="146"/>
        <v>0</v>
      </c>
      <c r="N294">
        <f>IF($C294="","",IFERROR(VLOOKUP($C294,Aug!$B:$Z,19,FALSE),0))</f>
        <v>0</v>
      </c>
      <c r="O294" s="11">
        <f t="shared" si="147"/>
        <v>0</v>
      </c>
      <c r="P294">
        <f>IF($C294="","",IFERROR(VLOOKUP($C294,Aug!$B:$Z,20,FALSE),0))</f>
        <v>0</v>
      </c>
      <c r="Q294" s="10">
        <f t="shared" si="148"/>
        <v>0</v>
      </c>
      <c r="R294" s="6">
        <f>IF($C294="","",IFERROR(VLOOKUP($C294,Sep!$B:$Z,16,FALSE),0))</f>
        <v>0</v>
      </c>
      <c r="S294">
        <f>IF($C294="","",IFERROR(VLOOKUP($C294,Sep!$B:$Z,17,FALSE),0))</f>
        <v>0</v>
      </c>
      <c r="T294" s="11">
        <f t="shared" si="149"/>
        <v>0</v>
      </c>
      <c r="U294">
        <f>IF($C294="","",IFERROR(VLOOKUP($C294,Sep!$B:$Z,19,FALSE),0))</f>
        <v>0</v>
      </c>
      <c r="V294" s="11">
        <f t="shared" si="150"/>
        <v>0</v>
      </c>
      <c r="W294">
        <f>IF($C294="","",IFERROR(VLOOKUP($C294,Sep!$B:$Z,20,FALSE),0))</f>
        <v>0</v>
      </c>
      <c r="X294" s="10">
        <f t="shared" si="151"/>
        <v>0</v>
      </c>
      <c r="Y294" s="6">
        <f>IF($C294="","",IFERROR(VLOOKUP($C294,'Oct &amp; Nov'!$B:$Z,16,FALSE),0))</f>
        <v>0</v>
      </c>
      <c r="Z294">
        <f>IF($C294="","",IFERROR(VLOOKUP($C294,'Oct &amp; Nov'!$B:$Z,17,FALSE),0))</f>
        <v>0</v>
      </c>
      <c r="AA294" s="11">
        <f t="shared" si="152"/>
        <v>0</v>
      </c>
      <c r="AB294">
        <f>IF($C294="","",IFERROR(VLOOKUP($C294,'Oct &amp; Nov'!$B:$Z,19,FALSE),0))</f>
        <v>0</v>
      </c>
      <c r="AC294" s="11">
        <f t="shared" si="153"/>
        <v>0</v>
      </c>
      <c r="AD294">
        <f>IF($C294="","",IFERROR(VLOOKUP($C294,'Oct &amp; Nov'!$B:$Z,20,FALSE),0))</f>
        <v>0</v>
      </c>
      <c r="AE294" s="10">
        <f t="shared" si="154"/>
        <v>0</v>
      </c>
      <c r="AJ294" s="11"/>
      <c r="AM294" s="6">
        <f>IF($C294="","",IFERROR(VLOOKUP($C294,Dec!$B:$Z,16,FALSE),0))</f>
        <v>0</v>
      </c>
      <c r="AN294">
        <f>IF($C294="","",IFERROR(VLOOKUP($C294,Dec!$B:$Z,17,FALSE),0))</f>
        <v>0</v>
      </c>
      <c r="AO294" s="11">
        <f t="shared" si="155"/>
        <v>0</v>
      </c>
      <c r="AP294">
        <f>IF($C294="","",IFERROR(VLOOKUP($C294,Dec!$B:$Z,19,FALSE),0))</f>
        <v>0</v>
      </c>
      <c r="AQ294" s="11">
        <f t="shared" si="156"/>
        <v>0</v>
      </c>
      <c r="AR294">
        <f>IF($C294="","",IFERROR(VLOOKUP($C294,Dec!$B:$Z,20,FALSE),0))</f>
        <v>0</v>
      </c>
      <c r="AS294" s="10">
        <f t="shared" si="157"/>
        <v>0</v>
      </c>
      <c r="AT294" s="6">
        <f>IF($C294="","",IFERROR(VLOOKUP($C294,Jan!$B:$Z,16,FALSE),0))</f>
        <v>0</v>
      </c>
      <c r="AU294">
        <f>IF($C294="","",IFERROR(VLOOKUP($C294,Jan!$B:$Z,17,FALSE),0))</f>
        <v>0</v>
      </c>
      <c r="AV294" s="11">
        <f t="shared" si="158"/>
        <v>0</v>
      </c>
      <c r="AW294">
        <f>IF($C294="","",IFERROR(VLOOKUP($C294,Jan!$B:$Z,19,FALSE),0))</f>
        <v>0</v>
      </c>
      <c r="AX294" s="11">
        <f t="shared" si="159"/>
        <v>0</v>
      </c>
      <c r="AY294">
        <f>IF($C294="","",IFERROR(VLOOKUP($C294,Jan!$B:$Z,20,FALSE),0))</f>
        <v>2</v>
      </c>
      <c r="AZ294" s="10">
        <f t="shared" si="160"/>
        <v>2</v>
      </c>
      <c r="BA294" s="6">
        <f>IF($C294="","",IFERROR(VLOOKUP($C294,Feb!$B:$Z,16,FALSE),0))</f>
        <v>0</v>
      </c>
      <c r="BB294">
        <f>IF($C294="","",IFERROR(VLOOKUP($C294,Feb!$B:$Z,17,FALSE),0))</f>
        <v>0</v>
      </c>
      <c r="BC294" s="11">
        <f t="shared" si="161"/>
        <v>0</v>
      </c>
      <c r="BD294">
        <f>IF($C294="","",IFERROR(VLOOKUP($C294,Feb!$B:$Z,19,FALSE),0))</f>
        <v>0</v>
      </c>
      <c r="BE294" s="11">
        <f t="shared" si="162"/>
        <v>0</v>
      </c>
      <c r="BF294">
        <f>IF($C294="","",IFERROR(VLOOKUP($C294,Feb!$B:$Z,20,FALSE),0))</f>
        <v>0</v>
      </c>
      <c r="BG294" s="10">
        <f t="shared" si="163"/>
        <v>0</v>
      </c>
      <c r="BH294" s="6">
        <f>IF($C294="","",IFERROR(VLOOKUP($C294,Mar!$B:$Z,16,FALSE),0))</f>
        <v>0</v>
      </c>
      <c r="BI294">
        <f>IF($C294="","",IFERROR(VLOOKUP($C294,Mar!$B:$Z,17,FALSE),0))</f>
        <v>0</v>
      </c>
      <c r="BJ294" s="11">
        <f t="shared" si="164"/>
        <v>0</v>
      </c>
      <c r="BK294">
        <f>IF($C294="","",IFERROR(VLOOKUP($C294,Mar!$B:$Z,19,FALSE),0))</f>
        <v>0</v>
      </c>
      <c r="BL294" s="11">
        <f t="shared" si="165"/>
        <v>0</v>
      </c>
      <c r="BM294">
        <f>IF($C294="","",IFERROR(VLOOKUP($C294,Mar!$B:$Z,20,FALSE),0))</f>
        <v>0</v>
      </c>
      <c r="BN294" s="10">
        <f t="shared" si="166"/>
        <v>0</v>
      </c>
      <c r="BO294" s="6">
        <f>IF($C294="","",IFERROR(VLOOKUP($C294,'Apr &amp; May'!$B:$Z,16,FALSE),0))</f>
        <v>0</v>
      </c>
      <c r="BP294">
        <f>IF($C294="","",IFERROR(VLOOKUP($C294,'Apr &amp; May'!$B:$Z,17,FALSE),0))</f>
        <v>0</v>
      </c>
      <c r="BQ294" s="11">
        <f t="shared" si="167"/>
        <v>0</v>
      </c>
      <c r="BR294">
        <f>IF($C294="","",IFERROR(VLOOKUP($C294,'Apr &amp; May'!$B:$Z,19,FALSE),0))</f>
        <v>0</v>
      </c>
      <c r="BS294" s="11">
        <f t="shared" si="168"/>
        <v>0</v>
      </c>
      <c r="BT294">
        <f>IF($C294="","",IFERROR(VLOOKUP($C294,'Apr &amp; May'!$B:$Z,20,FALSE),0))</f>
        <v>0</v>
      </c>
      <c r="BU294" s="10">
        <f t="shared" si="169"/>
        <v>0</v>
      </c>
      <c r="BV294" s="6">
        <f>IF($C294="","",IFERROR(VLOOKUP($C294,Jun!$B:$Z,16,FALSE),0))</f>
        <v>0</v>
      </c>
      <c r="BW294">
        <f>IF($C294="","",IFERROR(VLOOKUP($C294,Jun!$B:$Z,17,FALSE),0))</f>
        <v>0</v>
      </c>
      <c r="BX294" s="11">
        <f t="shared" si="170"/>
        <v>0</v>
      </c>
      <c r="BY294">
        <f>IF($C294="","",IFERROR(VLOOKUP($C294,Jun!$B:$Z,19,FALSE),0))</f>
        <v>0</v>
      </c>
      <c r="BZ294" s="11">
        <f t="shared" si="171"/>
        <v>0</v>
      </c>
      <c r="CA294">
        <f>IF($C294="","",IFERROR(VLOOKUP($C294,Jun!$B:$Z,20,FALSE),0))</f>
        <v>0</v>
      </c>
      <c r="CB294" s="10">
        <f t="shared" si="172"/>
        <v>0</v>
      </c>
    </row>
    <row r="295" spans="1:80" x14ac:dyDescent="0.3">
      <c r="A295">
        <v>291</v>
      </c>
      <c r="B295" t="str">
        <f>IF(Namelist!A292="","",UPPER(Namelist!A292))</f>
        <v>SOPHIA  COLLINS</v>
      </c>
      <c r="C295" t="str">
        <f>IF(Namelist!B292="","",UPPER(Namelist!B292))</f>
        <v>NUSSTU\E1109909</v>
      </c>
      <c r="D295" s="6">
        <f t="shared" si="139"/>
        <v>1</v>
      </c>
      <c r="E295">
        <f t="shared" si="140"/>
        <v>0</v>
      </c>
      <c r="F295" s="11">
        <f t="shared" si="141"/>
        <v>1</v>
      </c>
      <c r="G295">
        <f t="shared" si="142"/>
        <v>0</v>
      </c>
      <c r="H295" s="11">
        <f t="shared" si="143"/>
        <v>1</v>
      </c>
      <c r="I295">
        <f t="shared" si="144"/>
        <v>2</v>
      </c>
      <c r="J295" s="10">
        <f t="shared" si="145"/>
        <v>3</v>
      </c>
      <c r="K295" s="6">
        <f>IF($C295="","",IFERROR(VLOOKUP($C295,Aug!$B:$Z,16,FALSE),0))</f>
        <v>0</v>
      </c>
      <c r="L295">
        <f>IF($C295="","",IFERROR(VLOOKUP($C295,Aug!$B:$Z,17,FALSE),0))</f>
        <v>0</v>
      </c>
      <c r="M295" s="11">
        <f t="shared" si="146"/>
        <v>0</v>
      </c>
      <c r="N295">
        <f>IF($C295="","",IFERROR(VLOOKUP($C295,Aug!$B:$Z,19,FALSE),0))</f>
        <v>0</v>
      </c>
      <c r="O295" s="11">
        <f t="shared" si="147"/>
        <v>0</v>
      </c>
      <c r="P295">
        <f>IF($C295="","",IFERROR(VLOOKUP($C295,Aug!$B:$Z,20,FALSE),0))</f>
        <v>0</v>
      </c>
      <c r="Q295" s="10">
        <f t="shared" si="148"/>
        <v>0</v>
      </c>
      <c r="R295" s="6">
        <f>IF($C295="","",IFERROR(VLOOKUP($C295,Sep!$B:$Z,16,FALSE),0))</f>
        <v>0</v>
      </c>
      <c r="S295">
        <f>IF($C295="","",IFERROR(VLOOKUP($C295,Sep!$B:$Z,17,FALSE),0))</f>
        <v>0</v>
      </c>
      <c r="T295" s="11">
        <f t="shared" si="149"/>
        <v>0</v>
      </c>
      <c r="U295">
        <f>IF($C295="","",IFERROR(VLOOKUP($C295,Sep!$B:$Z,19,FALSE),0))</f>
        <v>0</v>
      </c>
      <c r="V295" s="11">
        <f t="shared" si="150"/>
        <v>0</v>
      </c>
      <c r="W295">
        <f>IF($C295="","",IFERROR(VLOOKUP($C295,Sep!$B:$Z,20,FALSE),0))</f>
        <v>0</v>
      </c>
      <c r="X295" s="10">
        <f t="shared" si="151"/>
        <v>0</v>
      </c>
      <c r="Y295" s="6">
        <f>IF($C295="","",IFERROR(VLOOKUP($C295,'Oct &amp; Nov'!$B:$Z,16,FALSE),0))</f>
        <v>0</v>
      </c>
      <c r="Z295">
        <f>IF($C295="","",IFERROR(VLOOKUP($C295,'Oct &amp; Nov'!$B:$Z,17,FALSE),0))</f>
        <v>0</v>
      </c>
      <c r="AA295" s="11">
        <f t="shared" si="152"/>
        <v>0</v>
      </c>
      <c r="AB295">
        <f>IF($C295="","",IFERROR(VLOOKUP($C295,'Oct &amp; Nov'!$B:$Z,19,FALSE),0))</f>
        <v>0</v>
      </c>
      <c r="AC295" s="11">
        <f t="shared" si="153"/>
        <v>0</v>
      </c>
      <c r="AD295">
        <f>IF($C295="","",IFERROR(VLOOKUP($C295,'Oct &amp; Nov'!$B:$Z,20,FALSE),0))</f>
        <v>0</v>
      </c>
      <c r="AE295" s="10">
        <f t="shared" si="154"/>
        <v>0</v>
      </c>
      <c r="AJ295" s="11"/>
      <c r="AM295" s="6">
        <f>IF($C295="","",IFERROR(VLOOKUP($C295,Dec!$B:$Z,16,FALSE),0))</f>
        <v>0</v>
      </c>
      <c r="AN295">
        <f>IF($C295="","",IFERROR(VLOOKUP($C295,Dec!$B:$Z,17,FALSE),0))</f>
        <v>0</v>
      </c>
      <c r="AO295" s="11">
        <f t="shared" si="155"/>
        <v>0</v>
      </c>
      <c r="AP295">
        <f>IF($C295="","",IFERROR(VLOOKUP($C295,Dec!$B:$Z,19,FALSE),0))</f>
        <v>0</v>
      </c>
      <c r="AQ295" s="11">
        <f t="shared" si="156"/>
        <v>0</v>
      </c>
      <c r="AR295">
        <f>IF($C295="","",IFERROR(VLOOKUP($C295,Dec!$B:$Z,20,FALSE),0))</f>
        <v>0</v>
      </c>
      <c r="AS295" s="10">
        <f t="shared" si="157"/>
        <v>0</v>
      </c>
      <c r="AT295" s="6">
        <f>IF($C295="","",IFERROR(VLOOKUP($C295,Jan!$B:$Z,16,FALSE),0))</f>
        <v>0</v>
      </c>
      <c r="AU295">
        <f>IF($C295="","",IFERROR(VLOOKUP($C295,Jan!$B:$Z,17,FALSE),0))</f>
        <v>0</v>
      </c>
      <c r="AV295" s="11">
        <f t="shared" si="158"/>
        <v>0</v>
      </c>
      <c r="AW295">
        <f>IF($C295="","",IFERROR(VLOOKUP($C295,Jan!$B:$Z,19,FALSE),0))</f>
        <v>0</v>
      </c>
      <c r="AX295" s="11">
        <f t="shared" si="159"/>
        <v>0</v>
      </c>
      <c r="AY295">
        <f>IF($C295="","",IFERROR(VLOOKUP($C295,Jan!$B:$Z,20,FALSE),0))</f>
        <v>0</v>
      </c>
      <c r="AZ295" s="10">
        <f t="shared" si="160"/>
        <v>0</v>
      </c>
      <c r="BA295" s="6">
        <f>IF($C295="","",IFERROR(VLOOKUP($C295,Feb!$B:$Z,16,FALSE),0))</f>
        <v>0</v>
      </c>
      <c r="BB295">
        <f>IF($C295="","",IFERROR(VLOOKUP($C295,Feb!$B:$Z,17,FALSE),0))</f>
        <v>0</v>
      </c>
      <c r="BC295" s="11">
        <f t="shared" si="161"/>
        <v>0</v>
      </c>
      <c r="BD295">
        <f>IF($C295="","",IFERROR(VLOOKUP($C295,Feb!$B:$Z,19,FALSE),0))</f>
        <v>0</v>
      </c>
      <c r="BE295" s="11">
        <f t="shared" si="162"/>
        <v>0</v>
      </c>
      <c r="BF295">
        <f>IF($C295="","",IFERROR(VLOOKUP($C295,Feb!$B:$Z,20,FALSE),0))</f>
        <v>0</v>
      </c>
      <c r="BG295" s="10">
        <f t="shared" si="163"/>
        <v>0</v>
      </c>
      <c r="BH295" s="6">
        <f>IF($C295="","",IFERROR(VLOOKUP($C295,Mar!$B:$Z,16,FALSE),0))</f>
        <v>1</v>
      </c>
      <c r="BI295">
        <f>IF($C295="","",IFERROR(VLOOKUP($C295,Mar!$B:$Z,17,FALSE),0))</f>
        <v>0</v>
      </c>
      <c r="BJ295" s="11">
        <f t="shared" si="164"/>
        <v>1</v>
      </c>
      <c r="BK295">
        <f>IF($C295="","",IFERROR(VLOOKUP($C295,Mar!$B:$Z,19,FALSE),0))</f>
        <v>0</v>
      </c>
      <c r="BL295" s="11">
        <f t="shared" si="165"/>
        <v>1</v>
      </c>
      <c r="BM295">
        <f>IF($C295="","",IFERROR(VLOOKUP($C295,Mar!$B:$Z,20,FALSE),0))</f>
        <v>2</v>
      </c>
      <c r="BN295" s="10">
        <f t="shared" si="166"/>
        <v>3</v>
      </c>
      <c r="BO295" s="6">
        <f>IF($C295="","",IFERROR(VLOOKUP($C295,'Apr &amp; May'!$B:$Z,16,FALSE),0))</f>
        <v>0</v>
      </c>
      <c r="BP295">
        <f>IF($C295="","",IFERROR(VLOOKUP($C295,'Apr &amp; May'!$B:$Z,17,FALSE),0))</f>
        <v>0</v>
      </c>
      <c r="BQ295" s="11">
        <f t="shared" si="167"/>
        <v>0</v>
      </c>
      <c r="BR295">
        <f>IF($C295="","",IFERROR(VLOOKUP($C295,'Apr &amp; May'!$B:$Z,19,FALSE),0))</f>
        <v>0</v>
      </c>
      <c r="BS295" s="11">
        <f t="shared" si="168"/>
        <v>0</v>
      </c>
      <c r="BT295">
        <f>IF($C295="","",IFERROR(VLOOKUP($C295,'Apr &amp; May'!$B:$Z,20,FALSE),0))</f>
        <v>0</v>
      </c>
      <c r="BU295" s="10">
        <f t="shared" si="169"/>
        <v>0</v>
      </c>
      <c r="BV295" s="6">
        <f>IF($C295="","",IFERROR(VLOOKUP($C295,Jun!$B:$Z,16,FALSE),0))</f>
        <v>0</v>
      </c>
      <c r="BW295">
        <f>IF($C295="","",IFERROR(VLOOKUP($C295,Jun!$B:$Z,17,FALSE),0))</f>
        <v>0</v>
      </c>
      <c r="BX295" s="11">
        <f t="shared" si="170"/>
        <v>0</v>
      </c>
      <c r="BY295">
        <f>IF($C295="","",IFERROR(VLOOKUP($C295,Jun!$B:$Z,19,FALSE),0))</f>
        <v>0</v>
      </c>
      <c r="BZ295" s="11">
        <f t="shared" si="171"/>
        <v>0</v>
      </c>
      <c r="CA295">
        <f>IF($C295="","",IFERROR(VLOOKUP($C295,Jun!$B:$Z,20,FALSE),0))</f>
        <v>0</v>
      </c>
      <c r="CB295" s="10">
        <f t="shared" si="172"/>
        <v>0</v>
      </c>
    </row>
    <row r="296" spans="1:80" x14ac:dyDescent="0.3">
      <c r="A296">
        <v>292</v>
      </c>
      <c r="B296" t="str">
        <f>IF(Namelist!A293="","",UPPER(Namelist!A293))</f>
        <v>SUBHADHRA MANIKANDAN</v>
      </c>
      <c r="C296" t="str">
        <f>IF(Namelist!B293="","",UPPER(Namelist!B293))</f>
        <v>NUSSTU\E1032432</v>
      </c>
      <c r="D296" s="6">
        <f t="shared" si="139"/>
        <v>0</v>
      </c>
      <c r="E296">
        <f t="shared" si="140"/>
        <v>0</v>
      </c>
      <c r="F296" s="11">
        <f t="shared" si="141"/>
        <v>0</v>
      </c>
      <c r="G296">
        <f t="shared" si="142"/>
        <v>0</v>
      </c>
      <c r="H296" s="11">
        <f t="shared" si="143"/>
        <v>0</v>
      </c>
      <c r="I296">
        <f t="shared" si="144"/>
        <v>0</v>
      </c>
      <c r="J296" s="10">
        <f t="shared" si="145"/>
        <v>0</v>
      </c>
      <c r="K296" s="6">
        <f>IF($C296="","",IFERROR(VLOOKUP($C296,Aug!$B:$Z,16,FALSE),0))</f>
        <v>0</v>
      </c>
      <c r="L296">
        <f>IF($C296="","",IFERROR(VLOOKUP($C296,Aug!$B:$Z,17,FALSE),0))</f>
        <v>0</v>
      </c>
      <c r="M296" s="11">
        <f t="shared" si="146"/>
        <v>0</v>
      </c>
      <c r="N296">
        <f>IF($C296="","",IFERROR(VLOOKUP($C296,Aug!$B:$Z,19,FALSE),0))</f>
        <v>0</v>
      </c>
      <c r="O296" s="11">
        <f t="shared" si="147"/>
        <v>0</v>
      </c>
      <c r="P296">
        <f>IF($C296="","",IFERROR(VLOOKUP($C296,Aug!$B:$Z,20,FALSE),0))</f>
        <v>0</v>
      </c>
      <c r="Q296" s="10">
        <f t="shared" si="148"/>
        <v>0</v>
      </c>
      <c r="R296" s="6">
        <f>IF($C296="","",IFERROR(VLOOKUP($C296,Sep!$B:$Z,16,FALSE),0))</f>
        <v>0</v>
      </c>
      <c r="S296">
        <f>IF($C296="","",IFERROR(VLOOKUP($C296,Sep!$B:$Z,17,FALSE),0))</f>
        <v>0</v>
      </c>
      <c r="T296" s="11">
        <f t="shared" si="149"/>
        <v>0</v>
      </c>
      <c r="U296">
        <f>IF($C296="","",IFERROR(VLOOKUP($C296,Sep!$B:$Z,19,FALSE),0))</f>
        <v>0</v>
      </c>
      <c r="V296" s="11">
        <f t="shared" si="150"/>
        <v>0</v>
      </c>
      <c r="W296">
        <f>IF($C296="","",IFERROR(VLOOKUP($C296,Sep!$B:$Z,20,FALSE),0))</f>
        <v>0</v>
      </c>
      <c r="X296" s="10">
        <f t="shared" si="151"/>
        <v>0</v>
      </c>
      <c r="Y296" s="6">
        <f>IF($C296="","",IFERROR(VLOOKUP($C296,'Oct &amp; Nov'!$B:$Z,16,FALSE),0))</f>
        <v>0</v>
      </c>
      <c r="Z296">
        <f>IF($C296="","",IFERROR(VLOOKUP($C296,'Oct &amp; Nov'!$B:$Z,17,FALSE),0))</f>
        <v>0</v>
      </c>
      <c r="AA296" s="11">
        <f t="shared" si="152"/>
        <v>0</v>
      </c>
      <c r="AB296">
        <f>IF($C296="","",IFERROR(VLOOKUP($C296,'Oct &amp; Nov'!$B:$Z,19,FALSE),0))</f>
        <v>0</v>
      </c>
      <c r="AC296" s="11">
        <f t="shared" si="153"/>
        <v>0</v>
      </c>
      <c r="AD296">
        <f>IF($C296="","",IFERROR(VLOOKUP($C296,'Oct &amp; Nov'!$B:$Z,20,FALSE),0))</f>
        <v>0</v>
      </c>
      <c r="AE296" s="10">
        <f t="shared" si="154"/>
        <v>0</v>
      </c>
      <c r="AJ296" s="11"/>
      <c r="AM296" s="6">
        <f>IF($C296="","",IFERROR(VLOOKUP($C296,Dec!$B:$Z,16,FALSE),0))</f>
        <v>0</v>
      </c>
      <c r="AN296">
        <f>IF($C296="","",IFERROR(VLOOKUP($C296,Dec!$B:$Z,17,FALSE),0))</f>
        <v>0</v>
      </c>
      <c r="AO296" s="11">
        <f t="shared" si="155"/>
        <v>0</v>
      </c>
      <c r="AP296">
        <f>IF($C296="","",IFERROR(VLOOKUP($C296,Dec!$B:$Z,19,FALSE),0))</f>
        <v>0</v>
      </c>
      <c r="AQ296" s="11">
        <f t="shared" si="156"/>
        <v>0</v>
      </c>
      <c r="AR296">
        <f>IF($C296="","",IFERROR(VLOOKUP($C296,Dec!$B:$Z,20,FALSE),0))</f>
        <v>0</v>
      </c>
      <c r="AS296" s="10">
        <f t="shared" si="157"/>
        <v>0</v>
      </c>
      <c r="AT296" s="6">
        <f>IF($C296="","",IFERROR(VLOOKUP($C296,Jan!$B:$Z,16,FALSE),0))</f>
        <v>0</v>
      </c>
      <c r="AU296">
        <f>IF($C296="","",IFERROR(VLOOKUP($C296,Jan!$B:$Z,17,FALSE),0))</f>
        <v>0</v>
      </c>
      <c r="AV296" s="11">
        <f t="shared" si="158"/>
        <v>0</v>
      </c>
      <c r="AW296">
        <f>IF($C296="","",IFERROR(VLOOKUP($C296,Jan!$B:$Z,19,FALSE),0))</f>
        <v>0</v>
      </c>
      <c r="AX296" s="11">
        <f t="shared" si="159"/>
        <v>0</v>
      </c>
      <c r="AY296">
        <f>IF($C296="","",IFERROR(VLOOKUP($C296,Jan!$B:$Z,20,FALSE),0))</f>
        <v>0</v>
      </c>
      <c r="AZ296" s="10">
        <f t="shared" si="160"/>
        <v>0</v>
      </c>
      <c r="BA296" s="6">
        <f>IF($C296="","",IFERROR(VLOOKUP($C296,Feb!$B:$Z,16,FALSE),0))</f>
        <v>0</v>
      </c>
      <c r="BB296">
        <f>IF($C296="","",IFERROR(VLOOKUP($C296,Feb!$B:$Z,17,FALSE),0))</f>
        <v>0</v>
      </c>
      <c r="BC296" s="11">
        <f t="shared" si="161"/>
        <v>0</v>
      </c>
      <c r="BD296">
        <f>IF($C296="","",IFERROR(VLOOKUP($C296,Feb!$B:$Z,19,FALSE),0))</f>
        <v>0</v>
      </c>
      <c r="BE296" s="11">
        <f t="shared" si="162"/>
        <v>0</v>
      </c>
      <c r="BF296">
        <f>IF($C296="","",IFERROR(VLOOKUP($C296,Feb!$B:$Z,20,FALSE),0))</f>
        <v>0</v>
      </c>
      <c r="BG296" s="10">
        <f t="shared" si="163"/>
        <v>0</v>
      </c>
      <c r="BH296" s="6">
        <f>IF($C296="","",IFERROR(VLOOKUP($C296,Mar!$B:$Z,16,FALSE),0))</f>
        <v>0</v>
      </c>
      <c r="BI296">
        <f>IF($C296="","",IFERROR(VLOOKUP($C296,Mar!$B:$Z,17,FALSE),0))</f>
        <v>0</v>
      </c>
      <c r="BJ296" s="11">
        <f t="shared" si="164"/>
        <v>0</v>
      </c>
      <c r="BK296">
        <f>IF($C296="","",IFERROR(VLOOKUP($C296,Mar!$B:$Z,19,FALSE),0))</f>
        <v>0</v>
      </c>
      <c r="BL296" s="11">
        <f t="shared" si="165"/>
        <v>0</v>
      </c>
      <c r="BM296">
        <f>IF($C296="","",IFERROR(VLOOKUP($C296,Mar!$B:$Z,20,FALSE),0))</f>
        <v>0</v>
      </c>
      <c r="BN296" s="10">
        <f t="shared" si="166"/>
        <v>0</v>
      </c>
      <c r="BO296" s="6">
        <f>IF($C296="","",IFERROR(VLOOKUP($C296,'Apr &amp; May'!$B:$Z,16,FALSE),0))</f>
        <v>0</v>
      </c>
      <c r="BP296">
        <f>IF($C296="","",IFERROR(VLOOKUP($C296,'Apr &amp; May'!$B:$Z,17,FALSE),0))</f>
        <v>0</v>
      </c>
      <c r="BQ296" s="11">
        <f t="shared" si="167"/>
        <v>0</v>
      </c>
      <c r="BR296">
        <f>IF($C296="","",IFERROR(VLOOKUP($C296,'Apr &amp; May'!$B:$Z,19,FALSE),0))</f>
        <v>0</v>
      </c>
      <c r="BS296" s="11">
        <f t="shared" si="168"/>
        <v>0</v>
      </c>
      <c r="BT296">
        <f>IF($C296="","",IFERROR(VLOOKUP($C296,'Apr &amp; May'!$B:$Z,20,FALSE),0))</f>
        <v>0</v>
      </c>
      <c r="BU296" s="10">
        <f t="shared" si="169"/>
        <v>0</v>
      </c>
      <c r="BV296" s="6">
        <f>IF($C296="","",IFERROR(VLOOKUP($C296,Jun!$B:$Z,16,FALSE),0))</f>
        <v>0</v>
      </c>
      <c r="BW296">
        <f>IF($C296="","",IFERROR(VLOOKUP($C296,Jun!$B:$Z,17,FALSE),0))</f>
        <v>0</v>
      </c>
      <c r="BX296" s="11">
        <f t="shared" si="170"/>
        <v>0</v>
      </c>
      <c r="BY296">
        <f>IF($C296="","",IFERROR(VLOOKUP($C296,Jun!$B:$Z,19,FALSE),0))</f>
        <v>0</v>
      </c>
      <c r="BZ296" s="11">
        <f t="shared" si="171"/>
        <v>0</v>
      </c>
      <c r="CA296">
        <f>IF($C296="","",IFERROR(VLOOKUP($C296,Jun!$B:$Z,20,FALSE),0))</f>
        <v>0</v>
      </c>
      <c r="CB296" s="10">
        <f t="shared" si="172"/>
        <v>0</v>
      </c>
    </row>
    <row r="297" spans="1:80" x14ac:dyDescent="0.3">
      <c r="A297">
        <v>293</v>
      </c>
      <c r="B297" t="str">
        <f>IF(Namelist!A294="","",UPPER(Namelist!A294))</f>
        <v>SWAM YEE TUN</v>
      </c>
      <c r="C297" t="str">
        <f>IF(Namelist!B294="","",UPPER(Namelist!B294))</f>
        <v>NUSSTU\E0773631</v>
      </c>
      <c r="D297" s="6">
        <f t="shared" si="139"/>
        <v>1</v>
      </c>
      <c r="E297">
        <f t="shared" si="140"/>
        <v>0</v>
      </c>
      <c r="F297" s="11">
        <f t="shared" si="141"/>
        <v>1</v>
      </c>
      <c r="G297">
        <f t="shared" si="142"/>
        <v>1</v>
      </c>
      <c r="H297" s="11">
        <f t="shared" si="143"/>
        <v>2</v>
      </c>
      <c r="I297">
        <f t="shared" si="144"/>
        <v>0</v>
      </c>
      <c r="J297" s="10">
        <f t="shared" si="145"/>
        <v>2</v>
      </c>
      <c r="K297" s="6">
        <f>IF($C297="","",IFERROR(VLOOKUP($C297,Aug!$B:$Z,16,FALSE),0))</f>
        <v>0</v>
      </c>
      <c r="L297">
        <f>IF($C297="","",IFERROR(VLOOKUP($C297,Aug!$B:$Z,17,FALSE),0))</f>
        <v>0</v>
      </c>
      <c r="M297" s="11">
        <f t="shared" si="146"/>
        <v>0</v>
      </c>
      <c r="N297">
        <f>IF($C297="","",IFERROR(VLOOKUP($C297,Aug!$B:$Z,19,FALSE),0))</f>
        <v>0</v>
      </c>
      <c r="O297" s="11">
        <f t="shared" si="147"/>
        <v>0</v>
      </c>
      <c r="P297">
        <f>IF($C297="","",IFERROR(VLOOKUP($C297,Aug!$B:$Z,20,FALSE),0))</f>
        <v>0</v>
      </c>
      <c r="Q297" s="10">
        <f t="shared" si="148"/>
        <v>0</v>
      </c>
      <c r="R297" s="6">
        <f>IF($C297="","",IFERROR(VLOOKUP($C297,Sep!$B:$Z,16,FALSE),0))</f>
        <v>0</v>
      </c>
      <c r="S297">
        <f>IF($C297="","",IFERROR(VLOOKUP($C297,Sep!$B:$Z,17,FALSE),0))</f>
        <v>0</v>
      </c>
      <c r="T297" s="11">
        <f t="shared" si="149"/>
        <v>0</v>
      </c>
      <c r="U297">
        <f>IF($C297="","",IFERROR(VLOOKUP($C297,Sep!$B:$Z,19,FALSE),0))</f>
        <v>0</v>
      </c>
      <c r="V297" s="11">
        <f t="shared" si="150"/>
        <v>0</v>
      </c>
      <c r="W297">
        <f>IF($C297="","",IFERROR(VLOOKUP($C297,Sep!$B:$Z,20,FALSE),0))</f>
        <v>0</v>
      </c>
      <c r="X297" s="10">
        <f t="shared" si="151"/>
        <v>0</v>
      </c>
      <c r="Y297" s="6">
        <f>IF($C297="","",IFERROR(VLOOKUP($C297,'Oct &amp; Nov'!$B:$Z,16,FALSE),0))</f>
        <v>0</v>
      </c>
      <c r="Z297">
        <f>IF($C297="","",IFERROR(VLOOKUP($C297,'Oct &amp; Nov'!$B:$Z,17,FALSE),0))</f>
        <v>0</v>
      </c>
      <c r="AA297" s="11">
        <f t="shared" si="152"/>
        <v>0</v>
      </c>
      <c r="AB297">
        <f>IF($C297="","",IFERROR(VLOOKUP($C297,'Oct &amp; Nov'!$B:$Z,19,FALSE),0))</f>
        <v>0</v>
      </c>
      <c r="AC297" s="11">
        <f t="shared" si="153"/>
        <v>0</v>
      </c>
      <c r="AD297">
        <f>IF($C297="","",IFERROR(VLOOKUP($C297,'Oct &amp; Nov'!$B:$Z,20,FALSE),0))</f>
        <v>0</v>
      </c>
      <c r="AE297" s="10">
        <f t="shared" si="154"/>
        <v>0</v>
      </c>
      <c r="AJ297" s="11"/>
      <c r="AM297" s="6">
        <f>IF($C297="","",IFERROR(VLOOKUP($C297,Dec!$B:$Z,16,FALSE),0))</f>
        <v>0</v>
      </c>
      <c r="AN297">
        <f>IF($C297="","",IFERROR(VLOOKUP($C297,Dec!$B:$Z,17,FALSE),0))</f>
        <v>0</v>
      </c>
      <c r="AO297" s="11">
        <f t="shared" si="155"/>
        <v>0</v>
      </c>
      <c r="AP297">
        <f>IF($C297="","",IFERROR(VLOOKUP($C297,Dec!$B:$Z,19,FALSE),0))</f>
        <v>0</v>
      </c>
      <c r="AQ297" s="11">
        <f t="shared" si="156"/>
        <v>0</v>
      </c>
      <c r="AR297">
        <f>IF($C297="","",IFERROR(VLOOKUP($C297,Dec!$B:$Z,20,FALSE),0))</f>
        <v>0</v>
      </c>
      <c r="AS297" s="10">
        <f t="shared" si="157"/>
        <v>0</v>
      </c>
      <c r="AT297" s="6">
        <f>IF($C297="","",IFERROR(VLOOKUP($C297,Jan!$B:$Z,16,FALSE),0))</f>
        <v>0</v>
      </c>
      <c r="AU297">
        <f>IF($C297="","",IFERROR(VLOOKUP($C297,Jan!$B:$Z,17,FALSE),0))</f>
        <v>0</v>
      </c>
      <c r="AV297" s="11">
        <f t="shared" si="158"/>
        <v>0</v>
      </c>
      <c r="AW297">
        <f>IF($C297="","",IFERROR(VLOOKUP($C297,Jan!$B:$Z,19,FALSE),0))</f>
        <v>0</v>
      </c>
      <c r="AX297" s="11">
        <f t="shared" si="159"/>
        <v>0</v>
      </c>
      <c r="AY297">
        <f>IF($C297="","",IFERROR(VLOOKUP($C297,Jan!$B:$Z,20,FALSE),0))</f>
        <v>0</v>
      </c>
      <c r="AZ297" s="10">
        <f t="shared" si="160"/>
        <v>0</v>
      </c>
      <c r="BA297" s="6">
        <f>IF($C297="","",IFERROR(VLOOKUP($C297,Feb!$B:$Z,16,FALSE),0))</f>
        <v>0</v>
      </c>
      <c r="BB297">
        <f>IF($C297="","",IFERROR(VLOOKUP($C297,Feb!$B:$Z,17,FALSE),0))</f>
        <v>0</v>
      </c>
      <c r="BC297" s="11">
        <f t="shared" si="161"/>
        <v>0</v>
      </c>
      <c r="BD297">
        <f>IF($C297="","",IFERROR(VLOOKUP($C297,Feb!$B:$Z,19,FALSE),0))</f>
        <v>0</v>
      </c>
      <c r="BE297" s="11">
        <f t="shared" si="162"/>
        <v>0</v>
      </c>
      <c r="BF297">
        <f>IF($C297="","",IFERROR(VLOOKUP($C297,Feb!$B:$Z,20,FALSE),0))</f>
        <v>0</v>
      </c>
      <c r="BG297" s="10">
        <f t="shared" si="163"/>
        <v>0</v>
      </c>
      <c r="BH297" s="6">
        <f>IF($C297="","",IFERROR(VLOOKUP($C297,Mar!$B:$Z,16,FALSE),0))</f>
        <v>0</v>
      </c>
      <c r="BI297">
        <f>IF($C297="","",IFERROR(VLOOKUP($C297,Mar!$B:$Z,17,FALSE),0))</f>
        <v>0</v>
      </c>
      <c r="BJ297" s="11">
        <f t="shared" si="164"/>
        <v>0</v>
      </c>
      <c r="BK297">
        <f>IF($C297="","",IFERROR(VLOOKUP($C297,Mar!$B:$Z,19,FALSE),0))</f>
        <v>0</v>
      </c>
      <c r="BL297" s="11">
        <f t="shared" si="165"/>
        <v>0</v>
      </c>
      <c r="BM297">
        <f>IF($C297="","",IFERROR(VLOOKUP($C297,Mar!$B:$Z,20,FALSE),0))</f>
        <v>0</v>
      </c>
      <c r="BN297" s="10">
        <f t="shared" si="166"/>
        <v>0</v>
      </c>
      <c r="BO297" s="6">
        <f>IF($C297="","",IFERROR(VLOOKUP($C297,'Apr &amp; May'!$B:$Z,16,FALSE),0))</f>
        <v>1</v>
      </c>
      <c r="BP297">
        <f>IF($C297="","",IFERROR(VLOOKUP($C297,'Apr &amp; May'!$B:$Z,17,FALSE),0))</f>
        <v>0</v>
      </c>
      <c r="BQ297" s="11">
        <f t="shared" si="167"/>
        <v>1</v>
      </c>
      <c r="BR297">
        <f>IF($C297="","",IFERROR(VLOOKUP($C297,'Apr &amp; May'!$B:$Z,19,FALSE),0))</f>
        <v>1</v>
      </c>
      <c r="BS297" s="11">
        <f t="shared" si="168"/>
        <v>2</v>
      </c>
      <c r="BT297">
        <f>IF($C297="","",IFERROR(VLOOKUP($C297,'Apr &amp; May'!$B:$Z,20,FALSE),0))</f>
        <v>0</v>
      </c>
      <c r="BU297" s="10">
        <f t="shared" si="169"/>
        <v>2</v>
      </c>
      <c r="BV297" s="6">
        <f>IF($C297="","",IFERROR(VLOOKUP($C297,Jun!$B:$Z,16,FALSE),0))</f>
        <v>0</v>
      </c>
      <c r="BW297">
        <f>IF($C297="","",IFERROR(VLOOKUP($C297,Jun!$B:$Z,17,FALSE),0))</f>
        <v>0</v>
      </c>
      <c r="BX297" s="11">
        <f t="shared" si="170"/>
        <v>0</v>
      </c>
      <c r="BY297">
        <f>IF($C297="","",IFERROR(VLOOKUP($C297,Jun!$B:$Z,19,FALSE),0))</f>
        <v>0</v>
      </c>
      <c r="BZ297" s="11">
        <f t="shared" si="171"/>
        <v>0</v>
      </c>
      <c r="CA297">
        <f>IF($C297="","",IFERROR(VLOOKUP($C297,Jun!$B:$Z,20,FALSE),0))</f>
        <v>0</v>
      </c>
      <c r="CB297" s="10">
        <f t="shared" si="172"/>
        <v>0</v>
      </c>
    </row>
    <row r="298" spans="1:80" x14ac:dyDescent="0.3">
      <c r="A298">
        <v>294</v>
      </c>
      <c r="B298" t="str">
        <f>IF(Namelist!A295="","",UPPER(Namelist!A295))</f>
        <v>TABRIZ PAHLAVI</v>
      </c>
      <c r="C298" t="str">
        <f>IF(Namelist!B295="","",UPPER(Namelist!B295))</f>
        <v>NUSSTU\E0725017</v>
      </c>
      <c r="D298" s="6">
        <f t="shared" si="139"/>
        <v>0</v>
      </c>
      <c r="E298">
        <f t="shared" si="140"/>
        <v>0</v>
      </c>
      <c r="F298" s="11">
        <f t="shared" si="141"/>
        <v>0</v>
      </c>
      <c r="G298">
        <f t="shared" si="142"/>
        <v>1</v>
      </c>
      <c r="H298" s="11">
        <f t="shared" si="143"/>
        <v>1</v>
      </c>
      <c r="I298">
        <f t="shared" si="144"/>
        <v>0</v>
      </c>
      <c r="J298" s="10">
        <f t="shared" si="145"/>
        <v>1</v>
      </c>
      <c r="K298" s="6">
        <f>IF($C298="","",IFERROR(VLOOKUP($C298,Aug!$B:$Z,16,FALSE),0))</f>
        <v>0</v>
      </c>
      <c r="L298">
        <f>IF($C298="","",IFERROR(VLOOKUP($C298,Aug!$B:$Z,17,FALSE),0))</f>
        <v>0</v>
      </c>
      <c r="M298" s="11">
        <f t="shared" si="146"/>
        <v>0</v>
      </c>
      <c r="N298">
        <f>IF($C298="","",IFERROR(VLOOKUP($C298,Aug!$B:$Z,19,FALSE),0))</f>
        <v>1</v>
      </c>
      <c r="O298" s="11">
        <f t="shared" si="147"/>
        <v>1</v>
      </c>
      <c r="P298">
        <f>IF($C298="","",IFERROR(VLOOKUP($C298,Aug!$B:$Z,20,FALSE),0))</f>
        <v>0</v>
      </c>
      <c r="Q298" s="10">
        <f t="shared" si="148"/>
        <v>1</v>
      </c>
      <c r="R298" s="6">
        <f>IF($C298="","",IFERROR(VLOOKUP($C298,Sep!$B:$Z,16,FALSE),0))</f>
        <v>0</v>
      </c>
      <c r="S298">
        <f>IF($C298="","",IFERROR(VLOOKUP($C298,Sep!$B:$Z,17,FALSE),0))</f>
        <v>0</v>
      </c>
      <c r="T298" s="11">
        <f t="shared" si="149"/>
        <v>0</v>
      </c>
      <c r="U298">
        <f>IF($C298="","",IFERROR(VLOOKUP($C298,Sep!$B:$Z,19,FALSE),0))</f>
        <v>0</v>
      </c>
      <c r="V298" s="11">
        <f t="shared" si="150"/>
        <v>0</v>
      </c>
      <c r="W298">
        <f>IF($C298="","",IFERROR(VLOOKUP($C298,Sep!$B:$Z,20,FALSE),0))</f>
        <v>0</v>
      </c>
      <c r="X298" s="10">
        <f t="shared" si="151"/>
        <v>0</v>
      </c>
      <c r="Y298" s="6">
        <f>IF($C298="","",IFERROR(VLOOKUP($C298,'Oct &amp; Nov'!$B:$Z,16,FALSE),0))</f>
        <v>0</v>
      </c>
      <c r="Z298">
        <f>IF($C298="","",IFERROR(VLOOKUP($C298,'Oct &amp; Nov'!$B:$Z,17,FALSE),0))</f>
        <v>0</v>
      </c>
      <c r="AA298" s="11">
        <f t="shared" si="152"/>
        <v>0</v>
      </c>
      <c r="AB298">
        <f>IF($C298="","",IFERROR(VLOOKUP($C298,'Oct &amp; Nov'!$B:$Z,19,FALSE),0))</f>
        <v>0</v>
      </c>
      <c r="AC298" s="11">
        <f t="shared" si="153"/>
        <v>0</v>
      </c>
      <c r="AD298">
        <f>IF($C298="","",IFERROR(VLOOKUP($C298,'Oct &amp; Nov'!$B:$Z,20,FALSE),0))</f>
        <v>0</v>
      </c>
      <c r="AE298" s="10">
        <f t="shared" si="154"/>
        <v>0</v>
      </c>
      <c r="AJ298" s="11"/>
      <c r="AM298" s="6">
        <f>IF($C298="","",IFERROR(VLOOKUP($C298,Dec!$B:$Z,16,FALSE),0))</f>
        <v>0</v>
      </c>
      <c r="AN298">
        <f>IF($C298="","",IFERROR(VLOOKUP($C298,Dec!$B:$Z,17,FALSE),0))</f>
        <v>0</v>
      </c>
      <c r="AO298" s="11">
        <f t="shared" si="155"/>
        <v>0</v>
      </c>
      <c r="AP298">
        <f>IF($C298="","",IFERROR(VLOOKUP($C298,Dec!$B:$Z,19,FALSE),0))</f>
        <v>0</v>
      </c>
      <c r="AQ298" s="11">
        <f t="shared" si="156"/>
        <v>0</v>
      </c>
      <c r="AR298">
        <f>IF($C298="","",IFERROR(VLOOKUP($C298,Dec!$B:$Z,20,FALSE),0))</f>
        <v>0</v>
      </c>
      <c r="AS298" s="10">
        <f t="shared" si="157"/>
        <v>0</v>
      </c>
      <c r="AT298" s="6">
        <f>IF($C298="","",IFERROR(VLOOKUP($C298,Jan!$B:$Z,16,FALSE),0))</f>
        <v>0</v>
      </c>
      <c r="AU298">
        <f>IF($C298="","",IFERROR(VLOOKUP($C298,Jan!$B:$Z,17,FALSE),0))</f>
        <v>0</v>
      </c>
      <c r="AV298" s="11">
        <f t="shared" si="158"/>
        <v>0</v>
      </c>
      <c r="AW298">
        <f>IF($C298="","",IFERROR(VLOOKUP($C298,Jan!$B:$Z,19,FALSE),0))</f>
        <v>0</v>
      </c>
      <c r="AX298" s="11">
        <f t="shared" si="159"/>
        <v>0</v>
      </c>
      <c r="AY298">
        <f>IF($C298="","",IFERROR(VLOOKUP($C298,Jan!$B:$Z,20,FALSE),0))</f>
        <v>0</v>
      </c>
      <c r="AZ298" s="10">
        <f t="shared" si="160"/>
        <v>0</v>
      </c>
      <c r="BA298" s="6">
        <f>IF($C298="","",IFERROR(VLOOKUP($C298,Feb!$B:$Z,16,FALSE),0))</f>
        <v>0</v>
      </c>
      <c r="BB298">
        <f>IF($C298="","",IFERROR(VLOOKUP($C298,Feb!$B:$Z,17,FALSE),0))</f>
        <v>0</v>
      </c>
      <c r="BC298" s="11">
        <f t="shared" si="161"/>
        <v>0</v>
      </c>
      <c r="BD298">
        <f>IF($C298="","",IFERROR(VLOOKUP($C298,Feb!$B:$Z,19,FALSE),0))</f>
        <v>0</v>
      </c>
      <c r="BE298" s="11">
        <f t="shared" si="162"/>
        <v>0</v>
      </c>
      <c r="BF298">
        <f>IF($C298="","",IFERROR(VLOOKUP($C298,Feb!$B:$Z,20,FALSE),0))</f>
        <v>0</v>
      </c>
      <c r="BG298" s="10">
        <f t="shared" si="163"/>
        <v>0</v>
      </c>
      <c r="BH298" s="6">
        <f>IF($C298="","",IFERROR(VLOOKUP($C298,Mar!$B:$Z,16,FALSE),0))</f>
        <v>0</v>
      </c>
      <c r="BI298">
        <f>IF($C298="","",IFERROR(VLOOKUP($C298,Mar!$B:$Z,17,FALSE),0))</f>
        <v>0</v>
      </c>
      <c r="BJ298" s="11">
        <f t="shared" si="164"/>
        <v>0</v>
      </c>
      <c r="BK298">
        <f>IF($C298="","",IFERROR(VLOOKUP($C298,Mar!$B:$Z,19,FALSE),0))</f>
        <v>0</v>
      </c>
      <c r="BL298" s="11">
        <f t="shared" si="165"/>
        <v>0</v>
      </c>
      <c r="BM298">
        <f>IF($C298="","",IFERROR(VLOOKUP($C298,Mar!$B:$Z,20,FALSE),0))</f>
        <v>0</v>
      </c>
      <c r="BN298" s="10">
        <f t="shared" si="166"/>
        <v>0</v>
      </c>
      <c r="BO298" s="6">
        <f>IF($C298="","",IFERROR(VLOOKUP($C298,'Apr &amp; May'!$B:$Z,16,FALSE),0))</f>
        <v>0</v>
      </c>
      <c r="BP298">
        <f>IF($C298="","",IFERROR(VLOOKUP($C298,'Apr &amp; May'!$B:$Z,17,FALSE),0))</f>
        <v>0</v>
      </c>
      <c r="BQ298" s="11">
        <f t="shared" si="167"/>
        <v>0</v>
      </c>
      <c r="BR298">
        <f>IF($C298="","",IFERROR(VLOOKUP($C298,'Apr &amp; May'!$B:$Z,19,FALSE),0))</f>
        <v>0</v>
      </c>
      <c r="BS298" s="11">
        <f t="shared" si="168"/>
        <v>0</v>
      </c>
      <c r="BT298">
        <f>IF($C298="","",IFERROR(VLOOKUP($C298,'Apr &amp; May'!$B:$Z,20,FALSE),0))</f>
        <v>0</v>
      </c>
      <c r="BU298" s="10">
        <f t="shared" si="169"/>
        <v>0</v>
      </c>
      <c r="BV298" s="6">
        <f>IF($C298="","",IFERROR(VLOOKUP($C298,Jun!$B:$Z,16,FALSE),0))</f>
        <v>0</v>
      </c>
      <c r="BW298">
        <f>IF($C298="","",IFERROR(VLOOKUP($C298,Jun!$B:$Z,17,FALSE),0))</f>
        <v>0</v>
      </c>
      <c r="BX298" s="11">
        <f t="shared" si="170"/>
        <v>0</v>
      </c>
      <c r="BY298">
        <f>IF($C298="","",IFERROR(VLOOKUP($C298,Jun!$B:$Z,19,FALSE),0))</f>
        <v>0</v>
      </c>
      <c r="BZ298" s="11">
        <f t="shared" si="171"/>
        <v>0</v>
      </c>
      <c r="CA298">
        <f>IF($C298="","",IFERROR(VLOOKUP($C298,Jun!$B:$Z,20,FALSE),0))</f>
        <v>0</v>
      </c>
      <c r="CB298" s="10">
        <f t="shared" si="172"/>
        <v>0</v>
      </c>
    </row>
    <row r="299" spans="1:80" x14ac:dyDescent="0.3">
      <c r="A299">
        <v>295</v>
      </c>
      <c r="B299" t="str">
        <f>IF(Namelist!A296="","",UPPER(Namelist!A296))</f>
        <v>TAEJUN UM</v>
      </c>
      <c r="C299" t="str">
        <f>IF(Namelist!B296="","",UPPER(Namelist!B296))</f>
        <v>NUSSTU\E0969829</v>
      </c>
      <c r="D299" s="6">
        <f t="shared" si="139"/>
        <v>0</v>
      </c>
      <c r="E299">
        <f t="shared" si="140"/>
        <v>0</v>
      </c>
      <c r="F299" s="11">
        <f t="shared" si="141"/>
        <v>0</v>
      </c>
      <c r="G299">
        <f t="shared" si="142"/>
        <v>0</v>
      </c>
      <c r="H299" s="11">
        <f t="shared" si="143"/>
        <v>0</v>
      </c>
      <c r="I299">
        <f t="shared" si="144"/>
        <v>3</v>
      </c>
      <c r="J299" s="10">
        <f t="shared" si="145"/>
        <v>3</v>
      </c>
      <c r="K299" s="6">
        <f>IF($C299="","",IFERROR(VLOOKUP($C299,Aug!$B:$Z,16,FALSE),0))</f>
        <v>0</v>
      </c>
      <c r="L299">
        <f>IF($C299="","",IFERROR(VLOOKUP($C299,Aug!$B:$Z,17,FALSE),0))</f>
        <v>0</v>
      </c>
      <c r="M299" s="11">
        <f t="shared" si="146"/>
        <v>0</v>
      </c>
      <c r="N299">
        <f>IF($C299="","",IFERROR(VLOOKUP($C299,Aug!$B:$Z,19,FALSE),0))</f>
        <v>0</v>
      </c>
      <c r="O299" s="11">
        <f t="shared" si="147"/>
        <v>0</v>
      </c>
      <c r="P299">
        <f>IF($C299="","",IFERROR(VLOOKUP($C299,Aug!$B:$Z,20,FALSE),0))</f>
        <v>0</v>
      </c>
      <c r="Q299" s="10">
        <f t="shared" si="148"/>
        <v>0</v>
      </c>
      <c r="R299" s="6">
        <f>IF($C299="","",IFERROR(VLOOKUP($C299,Sep!$B:$Z,16,FALSE),0))</f>
        <v>0</v>
      </c>
      <c r="S299">
        <f>IF($C299="","",IFERROR(VLOOKUP($C299,Sep!$B:$Z,17,FALSE),0))</f>
        <v>0</v>
      </c>
      <c r="T299" s="11">
        <f t="shared" si="149"/>
        <v>0</v>
      </c>
      <c r="U299">
        <f>IF($C299="","",IFERROR(VLOOKUP($C299,Sep!$B:$Z,19,FALSE),0))</f>
        <v>0</v>
      </c>
      <c r="V299" s="11">
        <f t="shared" si="150"/>
        <v>0</v>
      </c>
      <c r="W299">
        <f>IF($C299="","",IFERROR(VLOOKUP($C299,Sep!$B:$Z,20,FALSE),0))</f>
        <v>3</v>
      </c>
      <c r="X299" s="10">
        <f t="shared" si="151"/>
        <v>3</v>
      </c>
      <c r="Y299" s="6">
        <f>IF($C299="","",IFERROR(VLOOKUP($C299,'Oct &amp; Nov'!$B:$Z,16,FALSE),0))</f>
        <v>0</v>
      </c>
      <c r="Z299">
        <f>IF($C299="","",IFERROR(VLOOKUP($C299,'Oct &amp; Nov'!$B:$Z,17,FALSE),0))</f>
        <v>0</v>
      </c>
      <c r="AA299" s="11">
        <f t="shared" si="152"/>
        <v>0</v>
      </c>
      <c r="AB299">
        <f>IF($C299="","",IFERROR(VLOOKUP($C299,'Oct &amp; Nov'!$B:$Z,19,FALSE),0))</f>
        <v>0</v>
      </c>
      <c r="AC299" s="11">
        <f t="shared" si="153"/>
        <v>0</v>
      </c>
      <c r="AD299">
        <f>IF($C299="","",IFERROR(VLOOKUP($C299,'Oct &amp; Nov'!$B:$Z,20,FALSE),0))</f>
        <v>0</v>
      </c>
      <c r="AE299" s="10">
        <f t="shared" si="154"/>
        <v>0</v>
      </c>
      <c r="AJ299" s="11"/>
      <c r="AM299" s="6">
        <f>IF($C299="","",IFERROR(VLOOKUP($C299,Dec!$B:$Z,16,FALSE),0))</f>
        <v>0</v>
      </c>
      <c r="AN299">
        <f>IF($C299="","",IFERROR(VLOOKUP($C299,Dec!$B:$Z,17,FALSE),0))</f>
        <v>0</v>
      </c>
      <c r="AO299" s="11">
        <f t="shared" si="155"/>
        <v>0</v>
      </c>
      <c r="AP299">
        <f>IF($C299="","",IFERROR(VLOOKUP($C299,Dec!$B:$Z,19,FALSE),0))</f>
        <v>0</v>
      </c>
      <c r="AQ299" s="11">
        <f t="shared" si="156"/>
        <v>0</v>
      </c>
      <c r="AR299">
        <f>IF($C299="","",IFERROR(VLOOKUP($C299,Dec!$B:$Z,20,FALSE),0))</f>
        <v>0</v>
      </c>
      <c r="AS299" s="10">
        <f t="shared" si="157"/>
        <v>0</v>
      </c>
      <c r="AT299" s="6">
        <f>IF($C299="","",IFERROR(VLOOKUP($C299,Jan!$B:$Z,16,FALSE),0))</f>
        <v>0</v>
      </c>
      <c r="AU299">
        <f>IF($C299="","",IFERROR(VLOOKUP($C299,Jan!$B:$Z,17,FALSE),0))</f>
        <v>0</v>
      </c>
      <c r="AV299" s="11">
        <f t="shared" si="158"/>
        <v>0</v>
      </c>
      <c r="AW299">
        <f>IF($C299="","",IFERROR(VLOOKUP($C299,Jan!$B:$Z,19,FALSE),0))</f>
        <v>0</v>
      </c>
      <c r="AX299" s="11">
        <f t="shared" si="159"/>
        <v>0</v>
      </c>
      <c r="AY299">
        <f>IF($C299="","",IFERROR(VLOOKUP($C299,Jan!$B:$Z,20,FALSE),0))</f>
        <v>0</v>
      </c>
      <c r="AZ299" s="10">
        <f t="shared" si="160"/>
        <v>0</v>
      </c>
      <c r="BA299" s="6">
        <f>IF($C299="","",IFERROR(VLOOKUP($C299,Feb!$B:$Z,16,FALSE),0))</f>
        <v>0</v>
      </c>
      <c r="BB299">
        <f>IF($C299="","",IFERROR(VLOOKUP($C299,Feb!$B:$Z,17,FALSE),0))</f>
        <v>0</v>
      </c>
      <c r="BC299" s="11">
        <f t="shared" si="161"/>
        <v>0</v>
      </c>
      <c r="BD299">
        <f>IF($C299="","",IFERROR(VLOOKUP($C299,Feb!$B:$Z,19,FALSE),0))</f>
        <v>0</v>
      </c>
      <c r="BE299" s="11">
        <f t="shared" si="162"/>
        <v>0</v>
      </c>
      <c r="BF299">
        <f>IF($C299="","",IFERROR(VLOOKUP($C299,Feb!$B:$Z,20,FALSE),0))</f>
        <v>0</v>
      </c>
      <c r="BG299" s="10">
        <f t="shared" si="163"/>
        <v>0</v>
      </c>
      <c r="BH299" s="6">
        <f>IF($C299="","",IFERROR(VLOOKUP($C299,Mar!$B:$Z,16,FALSE),0))</f>
        <v>0</v>
      </c>
      <c r="BI299">
        <f>IF($C299="","",IFERROR(VLOOKUP($C299,Mar!$B:$Z,17,FALSE),0))</f>
        <v>0</v>
      </c>
      <c r="BJ299" s="11">
        <f t="shared" si="164"/>
        <v>0</v>
      </c>
      <c r="BK299">
        <f>IF($C299="","",IFERROR(VLOOKUP($C299,Mar!$B:$Z,19,FALSE),0))</f>
        <v>0</v>
      </c>
      <c r="BL299" s="11">
        <f t="shared" si="165"/>
        <v>0</v>
      </c>
      <c r="BM299">
        <f>IF($C299="","",IFERROR(VLOOKUP($C299,Mar!$B:$Z,20,FALSE),0))</f>
        <v>0</v>
      </c>
      <c r="BN299" s="10">
        <f t="shared" si="166"/>
        <v>0</v>
      </c>
      <c r="BO299" s="6">
        <f>IF($C299="","",IFERROR(VLOOKUP($C299,'Apr &amp; May'!$B:$Z,16,FALSE),0))</f>
        <v>0</v>
      </c>
      <c r="BP299">
        <f>IF($C299="","",IFERROR(VLOOKUP($C299,'Apr &amp; May'!$B:$Z,17,FALSE),0))</f>
        <v>0</v>
      </c>
      <c r="BQ299" s="11">
        <f t="shared" si="167"/>
        <v>0</v>
      </c>
      <c r="BR299">
        <f>IF($C299="","",IFERROR(VLOOKUP($C299,'Apr &amp; May'!$B:$Z,19,FALSE),0))</f>
        <v>0</v>
      </c>
      <c r="BS299" s="11">
        <f t="shared" si="168"/>
        <v>0</v>
      </c>
      <c r="BT299">
        <f>IF($C299="","",IFERROR(VLOOKUP($C299,'Apr &amp; May'!$B:$Z,20,FALSE),0))</f>
        <v>0</v>
      </c>
      <c r="BU299" s="10">
        <f t="shared" si="169"/>
        <v>0</v>
      </c>
      <c r="BV299" s="6">
        <f>IF($C299="","",IFERROR(VLOOKUP($C299,Jun!$B:$Z,16,FALSE),0))</f>
        <v>0</v>
      </c>
      <c r="BW299">
        <f>IF($C299="","",IFERROR(VLOOKUP($C299,Jun!$B:$Z,17,FALSE),0))</f>
        <v>0</v>
      </c>
      <c r="BX299" s="11">
        <f t="shared" si="170"/>
        <v>0</v>
      </c>
      <c r="BY299">
        <f>IF($C299="","",IFERROR(VLOOKUP($C299,Jun!$B:$Z,19,FALSE),0))</f>
        <v>0</v>
      </c>
      <c r="BZ299" s="11">
        <f t="shared" si="171"/>
        <v>0</v>
      </c>
      <c r="CA299">
        <f>IF($C299="","",IFERROR(VLOOKUP($C299,Jun!$B:$Z,20,FALSE),0))</f>
        <v>0</v>
      </c>
      <c r="CB299" s="10">
        <f t="shared" si="172"/>
        <v>0</v>
      </c>
    </row>
    <row r="300" spans="1:80" x14ac:dyDescent="0.3">
      <c r="A300">
        <v>296</v>
      </c>
      <c r="B300" t="str">
        <f>IF(Namelist!A297="","",UPPER(Namelist!A297))</f>
        <v>THNG YU XUAN</v>
      </c>
      <c r="C300" t="str">
        <f>IF(Namelist!B297="","",UPPER(Namelist!B297))</f>
        <v>NUSSTU\E0407046</v>
      </c>
      <c r="D300" s="6">
        <f t="shared" si="139"/>
        <v>0</v>
      </c>
      <c r="E300">
        <f t="shared" si="140"/>
        <v>1</v>
      </c>
      <c r="F300" s="11">
        <f t="shared" si="141"/>
        <v>1</v>
      </c>
      <c r="G300">
        <f t="shared" si="142"/>
        <v>0</v>
      </c>
      <c r="H300" s="11">
        <f t="shared" si="143"/>
        <v>1</v>
      </c>
      <c r="I300">
        <f t="shared" si="144"/>
        <v>0</v>
      </c>
      <c r="J300" s="10">
        <f t="shared" si="145"/>
        <v>1</v>
      </c>
      <c r="K300" s="6">
        <f>IF($C300="","",IFERROR(VLOOKUP($C300,Aug!$B:$Z,16,FALSE),0))</f>
        <v>0</v>
      </c>
      <c r="L300">
        <f>IF($C300="","",IFERROR(VLOOKUP($C300,Aug!$B:$Z,17,FALSE),0))</f>
        <v>0</v>
      </c>
      <c r="M300" s="11">
        <f t="shared" si="146"/>
        <v>0</v>
      </c>
      <c r="N300">
        <f>IF($C300="","",IFERROR(VLOOKUP($C300,Aug!$B:$Z,19,FALSE),0))</f>
        <v>0</v>
      </c>
      <c r="O300" s="11">
        <f t="shared" si="147"/>
        <v>0</v>
      </c>
      <c r="P300">
        <f>IF($C300="","",IFERROR(VLOOKUP($C300,Aug!$B:$Z,20,FALSE),0))</f>
        <v>0</v>
      </c>
      <c r="Q300" s="10">
        <f t="shared" si="148"/>
        <v>0</v>
      </c>
      <c r="R300" s="6">
        <f>IF($C300="","",IFERROR(VLOOKUP($C300,Sep!$B:$Z,16,FALSE),0))</f>
        <v>0</v>
      </c>
      <c r="S300">
        <f>IF($C300="","",IFERROR(VLOOKUP($C300,Sep!$B:$Z,17,FALSE),0))</f>
        <v>0</v>
      </c>
      <c r="T300" s="11">
        <f t="shared" si="149"/>
        <v>0</v>
      </c>
      <c r="U300">
        <f>IF($C300="","",IFERROR(VLOOKUP($C300,Sep!$B:$Z,19,FALSE),0))</f>
        <v>0</v>
      </c>
      <c r="V300" s="11">
        <f t="shared" si="150"/>
        <v>0</v>
      </c>
      <c r="W300">
        <f>IF($C300="","",IFERROR(VLOOKUP($C300,Sep!$B:$Z,20,FALSE),0))</f>
        <v>0</v>
      </c>
      <c r="X300" s="10">
        <f t="shared" si="151"/>
        <v>0</v>
      </c>
      <c r="Y300" s="6">
        <f>IF($C300="","",IFERROR(VLOOKUP($C300,'Oct &amp; Nov'!$B:$Z,16,FALSE),0))</f>
        <v>0</v>
      </c>
      <c r="Z300">
        <f>IF($C300="","",IFERROR(VLOOKUP($C300,'Oct &amp; Nov'!$B:$Z,17,FALSE),0))</f>
        <v>0</v>
      </c>
      <c r="AA300" s="11">
        <f t="shared" si="152"/>
        <v>0</v>
      </c>
      <c r="AB300">
        <f>IF($C300="","",IFERROR(VLOOKUP($C300,'Oct &amp; Nov'!$B:$Z,19,FALSE),0))</f>
        <v>0</v>
      </c>
      <c r="AC300" s="11">
        <f t="shared" si="153"/>
        <v>0</v>
      </c>
      <c r="AD300">
        <f>IF($C300="","",IFERROR(VLOOKUP($C300,'Oct &amp; Nov'!$B:$Z,20,FALSE),0))</f>
        <v>0</v>
      </c>
      <c r="AE300" s="10">
        <f t="shared" si="154"/>
        <v>0</v>
      </c>
      <c r="AJ300" s="11"/>
      <c r="AM300" s="6">
        <f>IF($C300="","",IFERROR(VLOOKUP($C300,Dec!$B:$Z,16,FALSE),0))</f>
        <v>0</v>
      </c>
      <c r="AN300">
        <f>IF($C300="","",IFERROR(VLOOKUP($C300,Dec!$B:$Z,17,FALSE),0))</f>
        <v>0</v>
      </c>
      <c r="AO300" s="11">
        <f t="shared" si="155"/>
        <v>0</v>
      </c>
      <c r="AP300">
        <f>IF($C300="","",IFERROR(VLOOKUP($C300,Dec!$B:$Z,19,FALSE),0))</f>
        <v>0</v>
      </c>
      <c r="AQ300" s="11">
        <f t="shared" si="156"/>
        <v>0</v>
      </c>
      <c r="AR300">
        <f>IF($C300="","",IFERROR(VLOOKUP($C300,Dec!$B:$Z,20,FALSE),0))</f>
        <v>0</v>
      </c>
      <c r="AS300" s="10">
        <f t="shared" si="157"/>
        <v>0</v>
      </c>
      <c r="AT300" s="6">
        <f>IF($C300="","",IFERROR(VLOOKUP($C300,Jan!$B:$Z,16,FALSE),0))</f>
        <v>0</v>
      </c>
      <c r="AU300">
        <f>IF($C300="","",IFERROR(VLOOKUP($C300,Jan!$B:$Z,17,FALSE),0))</f>
        <v>0</v>
      </c>
      <c r="AV300" s="11">
        <f t="shared" si="158"/>
        <v>0</v>
      </c>
      <c r="AW300">
        <f>IF($C300="","",IFERROR(VLOOKUP($C300,Jan!$B:$Z,19,FALSE),0))</f>
        <v>0</v>
      </c>
      <c r="AX300" s="11">
        <f t="shared" si="159"/>
        <v>0</v>
      </c>
      <c r="AY300">
        <f>IF($C300="","",IFERROR(VLOOKUP($C300,Jan!$B:$Z,20,FALSE),0))</f>
        <v>0</v>
      </c>
      <c r="AZ300" s="10">
        <f t="shared" si="160"/>
        <v>0</v>
      </c>
      <c r="BA300" s="6">
        <f>IF($C300="","",IFERROR(VLOOKUP($C300,Feb!$B:$Z,16,FALSE),0))</f>
        <v>0</v>
      </c>
      <c r="BB300">
        <f>IF($C300="","",IFERROR(VLOOKUP($C300,Feb!$B:$Z,17,FALSE),0))</f>
        <v>0</v>
      </c>
      <c r="BC300" s="11">
        <f t="shared" si="161"/>
        <v>0</v>
      </c>
      <c r="BD300">
        <f>IF($C300="","",IFERROR(VLOOKUP($C300,Feb!$B:$Z,19,FALSE),0))</f>
        <v>0</v>
      </c>
      <c r="BE300" s="11">
        <f t="shared" si="162"/>
        <v>0</v>
      </c>
      <c r="BF300">
        <f>IF($C300="","",IFERROR(VLOOKUP($C300,Feb!$B:$Z,20,FALSE),0))</f>
        <v>0</v>
      </c>
      <c r="BG300" s="10">
        <f t="shared" si="163"/>
        <v>0</v>
      </c>
      <c r="BH300" s="6">
        <f>IF($C300="","",IFERROR(VLOOKUP($C300,Mar!$B:$Z,16,FALSE),0))</f>
        <v>0</v>
      </c>
      <c r="BI300">
        <f>IF($C300="","",IFERROR(VLOOKUP($C300,Mar!$B:$Z,17,FALSE),0))</f>
        <v>0</v>
      </c>
      <c r="BJ300" s="11">
        <f t="shared" si="164"/>
        <v>0</v>
      </c>
      <c r="BK300">
        <f>IF($C300="","",IFERROR(VLOOKUP($C300,Mar!$B:$Z,19,FALSE),0))</f>
        <v>0</v>
      </c>
      <c r="BL300" s="11">
        <f t="shared" si="165"/>
        <v>0</v>
      </c>
      <c r="BM300">
        <f>IF($C300="","",IFERROR(VLOOKUP($C300,Mar!$B:$Z,20,FALSE),0))</f>
        <v>0</v>
      </c>
      <c r="BN300" s="10">
        <f t="shared" si="166"/>
        <v>0</v>
      </c>
      <c r="BO300" s="6">
        <f>IF($C300="","",IFERROR(VLOOKUP($C300,'Apr &amp; May'!$B:$Z,16,FALSE),0))</f>
        <v>0</v>
      </c>
      <c r="BP300">
        <f>IF($C300="","",IFERROR(VLOOKUP($C300,'Apr &amp; May'!$B:$Z,17,FALSE),0))</f>
        <v>1</v>
      </c>
      <c r="BQ300" s="11">
        <f t="shared" si="167"/>
        <v>1</v>
      </c>
      <c r="BR300">
        <f>IF($C300="","",IFERROR(VLOOKUP($C300,'Apr &amp; May'!$B:$Z,19,FALSE),0))</f>
        <v>0</v>
      </c>
      <c r="BS300" s="11">
        <f t="shared" si="168"/>
        <v>1</v>
      </c>
      <c r="BT300">
        <f>IF($C300="","",IFERROR(VLOOKUP($C300,'Apr &amp; May'!$B:$Z,20,FALSE),0))</f>
        <v>0</v>
      </c>
      <c r="BU300" s="10">
        <f t="shared" si="169"/>
        <v>1</v>
      </c>
      <c r="BV300" s="6">
        <f>IF($C300="","",IFERROR(VLOOKUP($C300,Jun!$B:$Z,16,FALSE),0))</f>
        <v>0</v>
      </c>
      <c r="BW300">
        <f>IF($C300="","",IFERROR(VLOOKUP($C300,Jun!$B:$Z,17,FALSE),0))</f>
        <v>0</v>
      </c>
      <c r="BX300" s="11">
        <f t="shared" si="170"/>
        <v>0</v>
      </c>
      <c r="BY300">
        <f>IF($C300="","",IFERROR(VLOOKUP($C300,Jun!$B:$Z,19,FALSE),0))</f>
        <v>0</v>
      </c>
      <c r="BZ300" s="11">
        <f t="shared" si="171"/>
        <v>0</v>
      </c>
      <c r="CA300">
        <f>IF($C300="","",IFERROR(VLOOKUP($C300,Jun!$B:$Z,20,FALSE),0))</f>
        <v>0</v>
      </c>
      <c r="CB300" s="10">
        <f t="shared" si="172"/>
        <v>0</v>
      </c>
    </row>
    <row r="301" spans="1:80" x14ac:dyDescent="0.3">
      <c r="A301">
        <v>297</v>
      </c>
      <c r="B301" t="str">
        <f>IF(Namelist!A298="","",UPPER(Namelist!A298))</f>
        <v>TIANYI DIDONG</v>
      </c>
      <c r="C301" t="str">
        <f>IF(Namelist!B298="","",UPPER(Namelist!B298))</f>
        <v>NUSSTU\E0958001</v>
      </c>
      <c r="D301" s="6">
        <f t="shared" si="139"/>
        <v>0</v>
      </c>
      <c r="E301">
        <f t="shared" si="140"/>
        <v>0</v>
      </c>
      <c r="F301" s="11">
        <f t="shared" si="141"/>
        <v>0</v>
      </c>
      <c r="G301">
        <f t="shared" si="142"/>
        <v>0</v>
      </c>
      <c r="H301" s="11">
        <f t="shared" si="143"/>
        <v>0</v>
      </c>
      <c r="I301">
        <f t="shared" si="144"/>
        <v>2</v>
      </c>
      <c r="J301" s="10">
        <f t="shared" si="145"/>
        <v>2</v>
      </c>
      <c r="K301" s="6">
        <f>IF($C301="","",IFERROR(VLOOKUP($C301,Aug!$B:$Z,16,FALSE),0))</f>
        <v>0</v>
      </c>
      <c r="L301">
        <f>IF($C301="","",IFERROR(VLOOKUP($C301,Aug!$B:$Z,17,FALSE),0))</f>
        <v>0</v>
      </c>
      <c r="M301" s="11">
        <f t="shared" si="146"/>
        <v>0</v>
      </c>
      <c r="N301">
        <f>IF($C301="","",IFERROR(VLOOKUP($C301,Aug!$B:$Z,19,FALSE),0))</f>
        <v>0</v>
      </c>
      <c r="O301" s="11">
        <f t="shared" si="147"/>
        <v>0</v>
      </c>
      <c r="P301">
        <f>IF($C301="","",IFERROR(VLOOKUP($C301,Aug!$B:$Z,20,FALSE),0))</f>
        <v>0</v>
      </c>
      <c r="Q301" s="10">
        <f t="shared" si="148"/>
        <v>0</v>
      </c>
      <c r="R301" s="6">
        <f>IF($C301="","",IFERROR(VLOOKUP($C301,Sep!$B:$Z,16,FALSE),0))</f>
        <v>0</v>
      </c>
      <c r="S301">
        <f>IF($C301="","",IFERROR(VLOOKUP($C301,Sep!$B:$Z,17,FALSE),0))</f>
        <v>0</v>
      </c>
      <c r="T301" s="11">
        <f t="shared" si="149"/>
        <v>0</v>
      </c>
      <c r="U301">
        <f>IF($C301="","",IFERROR(VLOOKUP($C301,Sep!$B:$Z,19,FALSE),0))</f>
        <v>0</v>
      </c>
      <c r="V301" s="11">
        <f t="shared" si="150"/>
        <v>0</v>
      </c>
      <c r="W301">
        <f>IF($C301="","",IFERROR(VLOOKUP($C301,Sep!$B:$Z,20,FALSE),0))</f>
        <v>0</v>
      </c>
      <c r="X301" s="10">
        <f t="shared" si="151"/>
        <v>0</v>
      </c>
      <c r="Y301" s="6">
        <f>IF($C301="","",IFERROR(VLOOKUP($C301,'Oct &amp; Nov'!$B:$Z,16,FALSE),0))</f>
        <v>0</v>
      </c>
      <c r="Z301">
        <f>IF($C301="","",IFERROR(VLOOKUP($C301,'Oct &amp; Nov'!$B:$Z,17,FALSE),0))</f>
        <v>0</v>
      </c>
      <c r="AA301" s="11">
        <f t="shared" si="152"/>
        <v>0</v>
      </c>
      <c r="AB301">
        <f>IF($C301="","",IFERROR(VLOOKUP($C301,'Oct &amp; Nov'!$B:$Z,19,FALSE),0))</f>
        <v>0</v>
      </c>
      <c r="AC301" s="11">
        <f t="shared" si="153"/>
        <v>0</v>
      </c>
      <c r="AD301">
        <f>IF($C301="","",IFERROR(VLOOKUP($C301,'Oct &amp; Nov'!$B:$Z,20,FALSE),0))</f>
        <v>0</v>
      </c>
      <c r="AE301" s="10">
        <f t="shared" si="154"/>
        <v>0</v>
      </c>
      <c r="AJ301" s="11"/>
      <c r="AM301" s="6">
        <f>IF($C301="","",IFERROR(VLOOKUP($C301,Dec!$B:$Z,16,FALSE),0))</f>
        <v>0</v>
      </c>
      <c r="AN301">
        <f>IF($C301="","",IFERROR(VLOOKUP($C301,Dec!$B:$Z,17,FALSE),0))</f>
        <v>0</v>
      </c>
      <c r="AO301" s="11">
        <f t="shared" si="155"/>
        <v>0</v>
      </c>
      <c r="AP301">
        <f>IF($C301="","",IFERROR(VLOOKUP($C301,Dec!$B:$Z,19,FALSE),0))</f>
        <v>0</v>
      </c>
      <c r="AQ301" s="11">
        <f t="shared" si="156"/>
        <v>0</v>
      </c>
      <c r="AR301">
        <f>IF($C301="","",IFERROR(VLOOKUP($C301,Dec!$B:$Z,20,FALSE),0))</f>
        <v>0</v>
      </c>
      <c r="AS301" s="10">
        <f t="shared" si="157"/>
        <v>0</v>
      </c>
      <c r="AT301" s="6">
        <f>IF($C301="","",IFERROR(VLOOKUP($C301,Jan!$B:$Z,16,FALSE),0))</f>
        <v>0</v>
      </c>
      <c r="AU301">
        <f>IF($C301="","",IFERROR(VLOOKUP($C301,Jan!$B:$Z,17,FALSE),0))</f>
        <v>0</v>
      </c>
      <c r="AV301" s="11">
        <f t="shared" si="158"/>
        <v>0</v>
      </c>
      <c r="AW301">
        <f>IF($C301="","",IFERROR(VLOOKUP($C301,Jan!$B:$Z,19,FALSE),0))</f>
        <v>0</v>
      </c>
      <c r="AX301" s="11">
        <f t="shared" si="159"/>
        <v>0</v>
      </c>
      <c r="AY301">
        <f>IF($C301="","",IFERROR(VLOOKUP($C301,Jan!$B:$Z,20,FALSE),0))</f>
        <v>0</v>
      </c>
      <c r="AZ301" s="10">
        <f t="shared" si="160"/>
        <v>0</v>
      </c>
      <c r="BA301" s="6">
        <f>IF($C301="","",IFERROR(VLOOKUP($C301,Feb!$B:$Z,16,FALSE),0))</f>
        <v>0</v>
      </c>
      <c r="BB301">
        <f>IF($C301="","",IFERROR(VLOOKUP($C301,Feb!$B:$Z,17,FALSE),0))</f>
        <v>0</v>
      </c>
      <c r="BC301" s="11">
        <f t="shared" si="161"/>
        <v>0</v>
      </c>
      <c r="BD301">
        <f>IF($C301="","",IFERROR(VLOOKUP($C301,Feb!$B:$Z,19,FALSE),0))</f>
        <v>0</v>
      </c>
      <c r="BE301" s="11">
        <f t="shared" si="162"/>
        <v>0</v>
      </c>
      <c r="BF301">
        <f>IF($C301="","",IFERROR(VLOOKUP($C301,Feb!$B:$Z,20,FALSE),0))</f>
        <v>2</v>
      </c>
      <c r="BG301" s="10">
        <f t="shared" si="163"/>
        <v>2</v>
      </c>
      <c r="BH301" s="6">
        <f>IF($C301="","",IFERROR(VLOOKUP($C301,Mar!$B:$Z,16,FALSE),0))</f>
        <v>0</v>
      </c>
      <c r="BI301">
        <f>IF($C301="","",IFERROR(VLOOKUP($C301,Mar!$B:$Z,17,FALSE),0))</f>
        <v>0</v>
      </c>
      <c r="BJ301" s="11">
        <f t="shared" si="164"/>
        <v>0</v>
      </c>
      <c r="BK301">
        <f>IF($C301="","",IFERROR(VLOOKUP($C301,Mar!$B:$Z,19,FALSE),0))</f>
        <v>0</v>
      </c>
      <c r="BL301" s="11">
        <f t="shared" si="165"/>
        <v>0</v>
      </c>
      <c r="BM301">
        <f>IF($C301="","",IFERROR(VLOOKUP($C301,Mar!$B:$Z,20,FALSE),0))</f>
        <v>0</v>
      </c>
      <c r="BN301" s="10">
        <f t="shared" si="166"/>
        <v>0</v>
      </c>
      <c r="BO301" s="6">
        <f>IF($C301="","",IFERROR(VLOOKUP($C301,'Apr &amp; May'!$B:$Z,16,FALSE),0))</f>
        <v>0</v>
      </c>
      <c r="BP301">
        <f>IF($C301="","",IFERROR(VLOOKUP($C301,'Apr &amp; May'!$B:$Z,17,FALSE),0))</f>
        <v>0</v>
      </c>
      <c r="BQ301" s="11">
        <f t="shared" si="167"/>
        <v>0</v>
      </c>
      <c r="BR301">
        <f>IF($C301="","",IFERROR(VLOOKUP($C301,'Apr &amp; May'!$B:$Z,19,FALSE),0))</f>
        <v>0</v>
      </c>
      <c r="BS301" s="11">
        <f t="shared" si="168"/>
        <v>0</v>
      </c>
      <c r="BT301">
        <f>IF($C301="","",IFERROR(VLOOKUP($C301,'Apr &amp; May'!$B:$Z,20,FALSE),0))</f>
        <v>0</v>
      </c>
      <c r="BU301" s="10">
        <f t="shared" si="169"/>
        <v>0</v>
      </c>
      <c r="BV301" s="6">
        <f>IF($C301="","",IFERROR(VLOOKUP($C301,Jun!$B:$Z,16,FALSE),0))</f>
        <v>0</v>
      </c>
      <c r="BW301">
        <f>IF($C301="","",IFERROR(VLOOKUP($C301,Jun!$B:$Z,17,FALSE),0))</f>
        <v>0</v>
      </c>
      <c r="BX301" s="11">
        <f t="shared" si="170"/>
        <v>0</v>
      </c>
      <c r="BY301">
        <f>IF($C301="","",IFERROR(VLOOKUP($C301,Jun!$B:$Z,19,FALSE),0))</f>
        <v>0</v>
      </c>
      <c r="BZ301" s="11">
        <f t="shared" si="171"/>
        <v>0</v>
      </c>
      <c r="CA301">
        <f>IF($C301="","",IFERROR(VLOOKUP($C301,Jun!$B:$Z,20,FALSE),0))</f>
        <v>0</v>
      </c>
      <c r="CB301" s="10">
        <f t="shared" si="172"/>
        <v>0</v>
      </c>
    </row>
    <row r="302" spans="1:80" x14ac:dyDescent="0.3">
      <c r="A302">
        <v>298</v>
      </c>
      <c r="B302" t="str">
        <f>IF(Namelist!A299="","",UPPER(Namelist!A299))</f>
        <v>TIFFANY TAN</v>
      </c>
      <c r="C302" t="str">
        <f>IF(Namelist!B299="","",UPPER(Namelist!B299))</f>
        <v>NUSSTU\E0970527</v>
      </c>
      <c r="D302" s="6">
        <f t="shared" si="139"/>
        <v>9</v>
      </c>
      <c r="E302">
        <f t="shared" si="140"/>
        <v>0</v>
      </c>
      <c r="F302" s="11">
        <f t="shared" si="141"/>
        <v>9</v>
      </c>
      <c r="G302">
        <f t="shared" si="142"/>
        <v>0</v>
      </c>
      <c r="H302" s="11">
        <f t="shared" si="143"/>
        <v>9</v>
      </c>
      <c r="I302">
        <f t="shared" si="144"/>
        <v>2</v>
      </c>
      <c r="J302" s="10">
        <f t="shared" si="145"/>
        <v>11</v>
      </c>
      <c r="K302" s="6">
        <f>IF($C302="","",IFERROR(VLOOKUP($C302,Aug!$B:$Z,16,FALSE),0))</f>
        <v>3</v>
      </c>
      <c r="L302">
        <f>IF($C302="","",IFERROR(VLOOKUP($C302,Aug!$B:$Z,17,FALSE),0))</f>
        <v>0</v>
      </c>
      <c r="M302" s="11">
        <f t="shared" si="146"/>
        <v>3</v>
      </c>
      <c r="N302">
        <f>IF($C302="","",IFERROR(VLOOKUP($C302,Aug!$B:$Z,19,FALSE),0))</f>
        <v>0</v>
      </c>
      <c r="O302" s="11">
        <f t="shared" si="147"/>
        <v>3</v>
      </c>
      <c r="P302">
        <f>IF($C302="","",IFERROR(VLOOKUP($C302,Aug!$B:$Z,20,FALSE),0))</f>
        <v>0</v>
      </c>
      <c r="Q302" s="10">
        <f t="shared" si="148"/>
        <v>3</v>
      </c>
      <c r="R302" s="6">
        <f>IF($C302="","",IFERROR(VLOOKUP($C302,Sep!$B:$Z,16,FALSE),0))</f>
        <v>2</v>
      </c>
      <c r="S302">
        <f>IF($C302="","",IFERROR(VLOOKUP($C302,Sep!$B:$Z,17,FALSE),0))</f>
        <v>0</v>
      </c>
      <c r="T302" s="11">
        <f t="shared" si="149"/>
        <v>2</v>
      </c>
      <c r="U302">
        <f>IF($C302="","",IFERROR(VLOOKUP($C302,Sep!$B:$Z,19,FALSE),0))</f>
        <v>0</v>
      </c>
      <c r="V302" s="11">
        <f t="shared" si="150"/>
        <v>2</v>
      </c>
      <c r="W302">
        <f>IF($C302="","",IFERROR(VLOOKUP($C302,Sep!$B:$Z,20,FALSE),0))</f>
        <v>0</v>
      </c>
      <c r="X302" s="10">
        <f t="shared" si="151"/>
        <v>2</v>
      </c>
      <c r="Y302" s="6">
        <f>IF($C302="","",IFERROR(VLOOKUP($C302,'Oct &amp; Nov'!$B:$Z,16,FALSE),0))</f>
        <v>2</v>
      </c>
      <c r="Z302">
        <f>IF($C302="","",IFERROR(VLOOKUP($C302,'Oct &amp; Nov'!$B:$Z,17,FALSE),0))</f>
        <v>0</v>
      </c>
      <c r="AA302" s="11">
        <f t="shared" si="152"/>
        <v>2</v>
      </c>
      <c r="AB302">
        <f>IF($C302="","",IFERROR(VLOOKUP($C302,'Oct &amp; Nov'!$B:$Z,19,FALSE),0))</f>
        <v>0</v>
      </c>
      <c r="AC302" s="11">
        <f t="shared" si="153"/>
        <v>2</v>
      </c>
      <c r="AD302">
        <f>IF($C302="","",IFERROR(VLOOKUP($C302,'Oct &amp; Nov'!$B:$Z,20,FALSE),0))</f>
        <v>1</v>
      </c>
      <c r="AE302" s="10">
        <f t="shared" si="154"/>
        <v>3</v>
      </c>
      <c r="AJ302" s="11"/>
      <c r="AM302" s="6">
        <f>IF($C302="","",IFERROR(VLOOKUP($C302,Dec!$B:$Z,16,FALSE),0))</f>
        <v>2</v>
      </c>
      <c r="AN302">
        <f>IF($C302="","",IFERROR(VLOOKUP($C302,Dec!$B:$Z,17,FALSE),0))</f>
        <v>0</v>
      </c>
      <c r="AO302" s="11">
        <f t="shared" si="155"/>
        <v>2</v>
      </c>
      <c r="AP302">
        <f>IF($C302="","",IFERROR(VLOOKUP($C302,Dec!$B:$Z,19,FALSE),0))</f>
        <v>0</v>
      </c>
      <c r="AQ302" s="11">
        <f t="shared" si="156"/>
        <v>2</v>
      </c>
      <c r="AR302">
        <f>IF($C302="","",IFERROR(VLOOKUP($C302,Dec!$B:$Z,20,FALSE),0))</f>
        <v>1</v>
      </c>
      <c r="AS302" s="10">
        <f t="shared" si="157"/>
        <v>3</v>
      </c>
      <c r="AT302" s="6">
        <f>IF($C302="","",IFERROR(VLOOKUP($C302,Jan!$B:$Z,16,FALSE),0))</f>
        <v>0</v>
      </c>
      <c r="AU302">
        <f>IF($C302="","",IFERROR(VLOOKUP($C302,Jan!$B:$Z,17,FALSE),0))</f>
        <v>0</v>
      </c>
      <c r="AV302" s="11">
        <f t="shared" si="158"/>
        <v>0</v>
      </c>
      <c r="AW302">
        <f>IF($C302="","",IFERROR(VLOOKUP($C302,Jan!$B:$Z,19,FALSE),0))</f>
        <v>0</v>
      </c>
      <c r="AX302" s="11">
        <f t="shared" si="159"/>
        <v>0</v>
      </c>
      <c r="AY302">
        <f>IF($C302="","",IFERROR(VLOOKUP($C302,Jan!$B:$Z,20,FALSE),0))</f>
        <v>0</v>
      </c>
      <c r="AZ302" s="10">
        <f t="shared" si="160"/>
        <v>0</v>
      </c>
      <c r="BA302" s="6">
        <f>IF($C302="","",IFERROR(VLOOKUP($C302,Feb!$B:$Z,16,FALSE),0))</f>
        <v>0</v>
      </c>
      <c r="BB302">
        <f>IF($C302="","",IFERROR(VLOOKUP($C302,Feb!$B:$Z,17,FALSE),0))</f>
        <v>0</v>
      </c>
      <c r="BC302" s="11">
        <f t="shared" si="161"/>
        <v>0</v>
      </c>
      <c r="BD302">
        <f>IF($C302="","",IFERROR(VLOOKUP($C302,Feb!$B:$Z,19,FALSE),0))</f>
        <v>0</v>
      </c>
      <c r="BE302" s="11">
        <f t="shared" si="162"/>
        <v>0</v>
      </c>
      <c r="BF302">
        <f>IF($C302="","",IFERROR(VLOOKUP($C302,Feb!$B:$Z,20,FALSE),0))</f>
        <v>0</v>
      </c>
      <c r="BG302" s="10">
        <f t="shared" si="163"/>
        <v>0</v>
      </c>
      <c r="BH302" s="6">
        <f>IF($C302="","",IFERROR(VLOOKUP($C302,Mar!$B:$Z,16,FALSE),0))</f>
        <v>0</v>
      </c>
      <c r="BI302">
        <f>IF($C302="","",IFERROR(VLOOKUP($C302,Mar!$B:$Z,17,FALSE),0))</f>
        <v>0</v>
      </c>
      <c r="BJ302" s="11">
        <f t="shared" si="164"/>
        <v>0</v>
      </c>
      <c r="BK302">
        <f>IF($C302="","",IFERROR(VLOOKUP($C302,Mar!$B:$Z,19,FALSE),0))</f>
        <v>0</v>
      </c>
      <c r="BL302" s="11">
        <f t="shared" si="165"/>
        <v>0</v>
      </c>
      <c r="BM302">
        <f>IF($C302="","",IFERROR(VLOOKUP($C302,Mar!$B:$Z,20,FALSE),0))</f>
        <v>0</v>
      </c>
      <c r="BN302" s="10">
        <f t="shared" si="166"/>
        <v>0</v>
      </c>
      <c r="BO302" s="6">
        <f>IF($C302="","",IFERROR(VLOOKUP($C302,'Apr &amp; May'!$B:$Z,16,FALSE),0))</f>
        <v>0</v>
      </c>
      <c r="BP302">
        <f>IF($C302="","",IFERROR(VLOOKUP($C302,'Apr &amp; May'!$B:$Z,17,FALSE),0))</f>
        <v>0</v>
      </c>
      <c r="BQ302" s="11">
        <f t="shared" si="167"/>
        <v>0</v>
      </c>
      <c r="BR302">
        <f>IF($C302="","",IFERROR(VLOOKUP($C302,'Apr &amp; May'!$B:$Z,19,FALSE),0))</f>
        <v>0</v>
      </c>
      <c r="BS302" s="11">
        <f t="shared" si="168"/>
        <v>0</v>
      </c>
      <c r="BT302">
        <f>IF($C302="","",IFERROR(VLOOKUP($C302,'Apr &amp; May'!$B:$Z,20,FALSE),0))</f>
        <v>0</v>
      </c>
      <c r="BU302" s="10">
        <f t="shared" si="169"/>
        <v>0</v>
      </c>
      <c r="BV302" s="6">
        <f>IF($C302="","",IFERROR(VLOOKUP($C302,Jun!$B:$Z,16,FALSE),0))</f>
        <v>0</v>
      </c>
      <c r="BW302">
        <f>IF($C302="","",IFERROR(VLOOKUP($C302,Jun!$B:$Z,17,FALSE),0))</f>
        <v>0</v>
      </c>
      <c r="BX302" s="11">
        <f t="shared" si="170"/>
        <v>0</v>
      </c>
      <c r="BY302">
        <f>IF($C302="","",IFERROR(VLOOKUP($C302,Jun!$B:$Z,19,FALSE),0))</f>
        <v>0</v>
      </c>
      <c r="BZ302" s="11">
        <f t="shared" si="171"/>
        <v>0</v>
      </c>
      <c r="CA302">
        <f>IF($C302="","",IFERROR(VLOOKUP($C302,Jun!$B:$Z,20,FALSE),0))</f>
        <v>0</v>
      </c>
      <c r="CB302" s="10">
        <f t="shared" si="172"/>
        <v>0</v>
      </c>
    </row>
    <row r="303" spans="1:80" x14ac:dyDescent="0.3">
      <c r="A303">
        <v>299</v>
      </c>
      <c r="B303" t="str">
        <f>IF(Namelist!A300="","",UPPER(Namelist!A300))</f>
        <v>TIMOTHY LIM</v>
      </c>
      <c r="C303" t="str">
        <f>IF(Namelist!B300="","",UPPER(Namelist!B300))</f>
        <v>NUSSTU\E0415864</v>
      </c>
      <c r="D303" s="6">
        <f t="shared" si="139"/>
        <v>2</v>
      </c>
      <c r="E303">
        <f t="shared" si="140"/>
        <v>0</v>
      </c>
      <c r="F303" s="11">
        <f t="shared" si="141"/>
        <v>2</v>
      </c>
      <c r="G303">
        <f t="shared" si="142"/>
        <v>0</v>
      </c>
      <c r="H303" s="11">
        <f t="shared" si="143"/>
        <v>2</v>
      </c>
      <c r="I303">
        <f t="shared" si="144"/>
        <v>0</v>
      </c>
      <c r="J303" s="10">
        <f t="shared" si="145"/>
        <v>2</v>
      </c>
      <c r="K303" s="6">
        <f>IF($C303="","",IFERROR(VLOOKUP($C303,Aug!$B:$Z,16,FALSE),0))</f>
        <v>0</v>
      </c>
      <c r="L303">
        <f>IF($C303="","",IFERROR(VLOOKUP($C303,Aug!$B:$Z,17,FALSE),0))</f>
        <v>0</v>
      </c>
      <c r="M303" s="11">
        <f t="shared" si="146"/>
        <v>0</v>
      </c>
      <c r="N303">
        <f>IF($C303="","",IFERROR(VLOOKUP($C303,Aug!$B:$Z,19,FALSE),0))</f>
        <v>0</v>
      </c>
      <c r="O303" s="11">
        <f t="shared" si="147"/>
        <v>0</v>
      </c>
      <c r="P303">
        <f>IF($C303="","",IFERROR(VLOOKUP($C303,Aug!$B:$Z,20,FALSE),0))</f>
        <v>0</v>
      </c>
      <c r="Q303" s="10">
        <f t="shared" si="148"/>
        <v>0</v>
      </c>
      <c r="R303" s="6">
        <f>IF($C303="","",IFERROR(VLOOKUP($C303,Sep!$B:$Z,16,FALSE),0))</f>
        <v>0</v>
      </c>
      <c r="S303">
        <f>IF($C303="","",IFERROR(VLOOKUP($C303,Sep!$B:$Z,17,FALSE),0))</f>
        <v>0</v>
      </c>
      <c r="T303" s="11">
        <f t="shared" si="149"/>
        <v>0</v>
      </c>
      <c r="U303">
        <f>IF($C303="","",IFERROR(VLOOKUP($C303,Sep!$B:$Z,19,FALSE),0))</f>
        <v>0</v>
      </c>
      <c r="V303" s="11">
        <f t="shared" si="150"/>
        <v>0</v>
      </c>
      <c r="W303">
        <f>IF($C303="","",IFERROR(VLOOKUP($C303,Sep!$B:$Z,20,FALSE),0))</f>
        <v>0</v>
      </c>
      <c r="X303" s="10">
        <f t="shared" si="151"/>
        <v>0</v>
      </c>
      <c r="Y303" s="6">
        <f>IF($C303="","",IFERROR(VLOOKUP($C303,'Oct &amp; Nov'!$B:$Z,16,FALSE),0))</f>
        <v>2</v>
      </c>
      <c r="Z303">
        <f>IF($C303="","",IFERROR(VLOOKUP($C303,'Oct &amp; Nov'!$B:$Z,17,FALSE),0))</f>
        <v>0</v>
      </c>
      <c r="AA303" s="11">
        <f t="shared" si="152"/>
        <v>2</v>
      </c>
      <c r="AB303">
        <f>IF($C303="","",IFERROR(VLOOKUP($C303,'Oct &amp; Nov'!$B:$Z,19,FALSE),0))</f>
        <v>0</v>
      </c>
      <c r="AC303" s="11">
        <f t="shared" si="153"/>
        <v>2</v>
      </c>
      <c r="AD303">
        <f>IF($C303="","",IFERROR(VLOOKUP($C303,'Oct &amp; Nov'!$B:$Z,20,FALSE),0))</f>
        <v>0</v>
      </c>
      <c r="AE303" s="10">
        <f t="shared" si="154"/>
        <v>2</v>
      </c>
      <c r="AJ303" s="11"/>
      <c r="AM303" s="6">
        <f>IF($C303="","",IFERROR(VLOOKUP($C303,Dec!$B:$Z,16,FALSE),0))</f>
        <v>0</v>
      </c>
      <c r="AN303">
        <f>IF($C303="","",IFERROR(VLOOKUP($C303,Dec!$B:$Z,17,FALSE),0))</f>
        <v>0</v>
      </c>
      <c r="AO303" s="11">
        <f t="shared" si="155"/>
        <v>0</v>
      </c>
      <c r="AP303">
        <f>IF($C303="","",IFERROR(VLOOKUP($C303,Dec!$B:$Z,19,FALSE),0))</f>
        <v>0</v>
      </c>
      <c r="AQ303" s="11">
        <f t="shared" si="156"/>
        <v>0</v>
      </c>
      <c r="AR303">
        <f>IF($C303="","",IFERROR(VLOOKUP($C303,Dec!$B:$Z,20,FALSE),0))</f>
        <v>0</v>
      </c>
      <c r="AS303" s="10">
        <f t="shared" si="157"/>
        <v>0</v>
      </c>
      <c r="AT303" s="6">
        <f>IF($C303="","",IFERROR(VLOOKUP($C303,Jan!$B:$Z,16,FALSE),0))</f>
        <v>0</v>
      </c>
      <c r="AU303">
        <f>IF($C303="","",IFERROR(VLOOKUP($C303,Jan!$B:$Z,17,FALSE),0))</f>
        <v>0</v>
      </c>
      <c r="AV303" s="11">
        <f t="shared" si="158"/>
        <v>0</v>
      </c>
      <c r="AW303">
        <f>IF($C303="","",IFERROR(VLOOKUP($C303,Jan!$B:$Z,19,FALSE),0))</f>
        <v>0</v>
      </c>
      <c r="AX303" s="11">
        <f t="shared" si="159"/>
        <v>0</v>
      </c>
      <c r="AY303">
        <f>IF($C303="","",IFERROR(VLOOKUP($C303,Jan!$B:$Z,20,FALSE),0))</f>
        <v>0</v>
      </c>
      <c r="AZ303" s="10">
        <f t="shared" si="160"/>
        <v>0</v>
      </c>
      <c r="BA303" s="6">
        <f>IF($C303="","",IFERROR(VLOOKUP($C303,Feb!$B:$Z,16,FALSE),0))</f>
        <v>0</v>
      </c>
      <c r="BB303">
        <f>IF($C303="","",IFERROR(VLOOKUP($C303,Feb!$B:$Z,17,FALSE),0))</f>
        <v>0</v>
      </c>
      <c r="BC303" s="11">
        <f t="shared" si="161"/>
        <v>0</v>
      </c>
      <c r="BD303">
        <f>IF($C303="","",IFERROR(VLOOKUP($C303,Feb!$B:$Z,19,FALSE),0))</f>
        <v>0</v>
      </c>
      <c r="BE303" s="11">
        <f t="shared" si="162"/>
        <v>0</v>
      </c>
      <c r="BF303">
        <f>IF($C303="","",IFERROR(VLOOKUP($C303,Feb!$B:$Z,20,FALSE),0))</f>
        <v>0</v>
      </c>
      <c r="BG303" s="10">
        <f t="shared" si="163"/>
        <v>0</v>
      </c>
      <c r="BH303" s="6">
        <f>IF($C303="","",IFERROR(VLOOKUP($C303,Mar!$B:$Z,16,FALSE),0))</f>
        <v>0</v>
      </c>
      <c r="BI303">
        <f>IF($C303="","",IFERROR(VLOOKUP($C303,Mar!$B:$Z,17,FALSE),0))</f>
        <v>0</v>
      </c>
      <c r="BJ303" s="11">
        <f t="shared" si="164"/>
        <v>0</v>
      </c>
      <c r="BK303">
        <f>IF($C303="","",IFERROR(VLOOKUP($C303,Mar!$B:$Z,19,FALSE),0))</f>
        <v>0</v>
      </c>
      <c r="BL303" s="11">
        <f t="shared" si="165"/>
        <v>0</v>
      </c>
      <c r="BM303">
        <f>IF($C303="","",IFERROR(VLOOKUP($C303,Mar!$B:$Z,20,FALSE),0))</f>
        <v>0</v>
      </c>
      <c r="BN303" s="10">
        <f t="shared" si="166"/>
        <v>0</v>
      </c>
      <c r="BO303" s="6">
        <f>IF($C303="","",IFERROR(VLOOKUP($C303,'Apr &amp; May'!$B:$Z,16,FALSE),0))</f>
        <v>0</v>
      </c>
      <c r="BP303">
        <f>IF($C303="","",IFERROR(VLOOKUP($C303,'Apr &amp; May'!$B:$Z,17,FALSE),0))</f>
        <v>0</v>
      </c>
      <c r="BQ303" s="11">
        <f t="shared" si="167"/>
        <v>0</v>
      </c>
      <c r="BR303">
        <f>IF($C303="","",IFERROR(VLOOKUP($C303,'Apr &amp; May'!$B:$Z,19,FALSE),0))</f>
        <v>0</v>
      </c>
      <c r="BS303" s="11">
        <f t="shared" si="168"/>
        <v>0</v>
      </c>
      <c r="BT303">
        <f>IF($C303="","",IFERROR(VLOOKUP($C303,'Apr &amp; May'!$B:$Z,20,FALSE),0))</f>
        <v>0</v>
      </c>
      <c r="BU303" s="10">
        <f t="shared" si="169"/>
        <v>0</v>
      </c>
      <c r="BV303" s="6">
        <f>IF($C303="","",IFERROR(VLOOKUP($C303,Jun!$B:$Z,16,FALSE),0))</f>
        <v>0</v>
      </c>
      <c r="BW303">
        <f>IF($C303="","",IFERROR(VLOOKUP($C303,Jun!$B:$Z,17,FALSE),0))</f>
        <v>0</v>
      </c>
      <c r="BX303" s="11">
        <f t="shared" si="170"/>
        <v>0</v>
      </c>
      <c r="BY303">
        <f>IF($C303="","",IFERROR(VLOOKUP($C303,Jun!$B:$Z,19,FALSE),0))</f>
        <v>0</v>
      </c>
      <c r="BZ303" s="11">
        <f t="shared" si="171"/>
        <v>0</v>
      </c>
      <c r="CA303">
        <f>IF($C303="","",IFERROR(VLOOKUP($C303,Jun!$B:$Z,20,FALSE),0))</f>
        <v>0</v>
      </c>
      <c r="CB303" s="10">
        <f t="shared" si="172"/>
        <v>0</v>
      </c>
    </row>
    <row r="304" spans="1:80" x14ac:dyDescent="0.3">
      <c r="A304">
        <v>300</v>
      </c>
      <c r="B304" t="str">
        <f>IF(Namelist!A301="","",UPPER(Namelist!A301))</f>
        <v>TIMOTHY LOW</v>
      </c>
      <c r="C304" t="str">
        <f>IF(Namelist!B301="","",UPPER(Namelist!B301))</f>
        <v>NUSSTU\E0958122</v>
      </c>
      <c r="D304" s="6">
        <f t="shared" si="139"/>
        <v>2</v>
      </c>
      <c r="E304">
        <f t="shared" si="140"/>
        <v>0</v>
      </c>
      <c r="F304" s="11">
        <f t="shared" si="141"/>
        <v>2</v>
      </c>
      <c r="G304">
        <f t="shared" si="142"/>
        <v>0</v>
      </c>
      <c r="H304" s="11">
        <f t="shared" si="143"/>
        <v>2</v>
      </c>
      <c r="I304">
        <f t="shared" si="144"/>
        <v>0</v>
      </c>
      <c r="J304" s="10">
        <f t="shared" si="145"/>
        <v>2</v>
      </c>
      <c r="K304" s="6">
        <f>IF($C304="","",IFERROR(VLOOKUP($C304,Aug!$B:$Z,16,FALSE),0))</f>
        <v>0</v>
      </c>
      <c r="L304">
        <f>IF($C304="","",IFERROR(VLOOKUP($C304,Aug!$B:$Z,17,FALSE),0))</f>
        <v>0</v>
      </c>
      <c r="M304" s="11">
        <f t="shared" si="146"/>
        <v>0</v>
      </c>
      <c r="N304">
        <f>IF($C304="","",IFERROR(VLOOKUP($C304,Aug!$B:$Z,19,FALSE),0))</f>
        <v>0</v>
      </c>
      <c r="O304" s="11">
        <f t="shared" si="147"/>
        <v>0</v>
      </c>
      <c r="P304">
        <f>IF($C304="","",IFERROR(VLOOKUP($C304,Aug!$B:$Z,20,FALSE),0))</f>
        <v>0</v>
      </c>
      <c r="Q304" s="10">
        <f t="shared" si="148"/>
        <v>0</v>
      </c>
      <c r="R304" s="6">
        <f>IF($C304="","",IFERROR(VLOOKUP($C304,Sep!$B:$Z,16,FALSE),0))</f>
        <v>0</v>
      </c>
      <c r="S304">
        <f>IF($C304="","",IFERROR(VLOOKUP($C304,Sep!$B:$Z,17,FALSE),0))</f>
        <v>0</v>
      </c>
      <c r="T304" s="11">
        <f t="shared" si="149"/>
        <v>0</v>
      </c>
      <c r="U304">
        <f>IF($C304="","",IFERROR(VLOOKUP($C304,Sep!$B:$Z,19,FALSE),0))</f>
        <v>0</v>
      </c>
      <c r="V304" s="11">
        <f t="shared" si="150"/>
        <v>0</v>
      </c>
      <c r="W304">
        <f>IF($C304="","",IFERROR(VLOOKUP($C304,Sep!$B:$Z,20,FALSE),0))</f>
        <v>0</v>
      </c>
      <c r="X304" s="10">
        <f t="shared" si="151"/>
        <v>0</v>
      </c>
      <c r="Y304" s="6">
        <f>IF($C304="","",IFERROR(VLOOKUP($C304,'Oct &amp; Nov'!$B:$Z,16,FALSE),0))</f>
        <v>0</v>
      </c>
      <c r="Z304">
        <f>IF($C304="","",IFERROR(VLOOKUP($C304,'Oct &amp; Nov'!$B:$Z,17,FALSE),0))</f>
        <v>0</v>
      </c>
      <c r="AA304" s="11">
        <f t="shared" si="152"/>
        <v>0</v>
      </c>
      <c r="AB304">
        <f>IF($C304="","",IFERROR(VLOOKUP($C304,'Oct &amp; Nov'!$B:$Z,19,FALSE),0))</f>
        <v>0</v>
      </c>
      <c r="AC304" s="11">
        <f t="shared" si="153"/>
        <v>0</v>
      </c>
      <c r="AD304">
        <f>IF($C304="","",IFERROR(VLOOKUP($C304,'Oct &amp; Nov'!$B:$Z,20,FALSE),0))</f>
        <v>0</v>
      </c>
      <c r="AE304" s="10">
        <f t="shared" si="154"/>
        <v>0</v>
      </c>
      <c r="AJ304" s="11"/>
      <c r="AM304" s="6">
        <f>IF($C304="","",IFERROR(VLOOKUP($C304,Dec!$B:$Z,16,FALSE),0))</f>
        <v>2</v>
      </c>
      <c r="AN304">
        <f>IF($C304="","",IFERROR(VLOOKUP($C304,Dec!$B:$Z,17,FALSE),0))</f>
        <v>0</v>
      </c>
      <c r="AO304" s="11">
        <f t="shared" si="155"/>
        <v>2</v>
      </c>
      <c r="AP304">
        <f>IF($C304="","",IFERROR(VLOOKUP($C304,Dec!$B:$Z,19,FALSE),0))</f>
        <v>0</v>
      </c>
      <c r="AQ304" s="11">
        <f t="shared" si="156"/>
        <v>2</v>
      </c>
      <c r="AR304">
        <f>IF($C304="","",IFERROR(VLOOKUP($C304,Dec!$B:$Z,20,FALSE),0))</f>
        <v>0</v>
      </c>
      <c r="AS304" s="10">
        <f t="shared" si="157"/>
        <v>2</v>
      </c>
      <c r="AT304" s="6">
        <f>IF($C304="","",IFERROR(VLOOKUP($C304,Jan!$B:$Z,16,FALSE),0))</f>
        <v>0</v>
      </c>
      <c r="AU304">
        <f>IF($C304="","",IFERROR(VLOOKUP($C304,Jan!$B:$Z,17,FALSE),0))</f>
        <v>0</v>
      </c>
      <c r="AV304" s="11">
        <f t="shared" si="158"/>
        <v>0</v>
      </c>
      <c r="AW304">
        <f>IF($C304="","",IFERROR(VLOOKUP($C304,Jan!$B:$Z,19,FALSE),0))</f>
        <v>0</v>
      </c>
      <c r="AX304" s="11">
        <f t="shared" si="159"/>
        <v>0</v>
      </c>
      <c r="AY304">
        <f>IF($C304="","",IFERROR(VLOOKUP($C304,Jan!$B:$Z,20,FALSE),0))</f>
        <v>0</v>
      </c>
      <c r="AZ304" s="10">
        <f t="shared" si="160"/>
        <v>0</v>
      </c>
      <c r="BA304" s="6">
        <f>IF($C304="","",IFERROR(VLOOKUP($C304,Feb!$B:$Z,16,FALSE),0))</f>
        <v>0</v>
      </c>
      <c r="BB304">
        <f>IF($C304="","",IFERROR(VLOOKUP($C304,Feb!$B:$Z,17,FALSE),0))</f>
        <v>0</v>
      </c>
      <c r="BC304" s="11">
        <f t="shared" si="161"/>
        <v>0</v>
      </c>
      <c r="BD304">
        <f>IF($C304="","",IFERROR(VLOOKUP($C304,Feb!$B:$Z,19,FALSE),0))</f>
        <v>0</v>
      </c>
      <c r="BE304" s="11">
        <f t="shared" si="162"/>
        <v>0</v>
      </c>
      <c r="BF304">
        <f>IF($C304="","",IFERROR(VLOOKUP($C304,Feb!$B:$Z,20,FALSE),0))</f>
        <v>0</v>
      </c>
      <c r="BG304" s="10">
        <f t="shared" si="163"/>
        <v>0</v>
      </c>
      <c r="BH304" s="6">
        <f>IF($C304="","",IFERROR(VLOOKUP($C304,Mar!$B:$Z,16,FALSE),0))</f>
        <v>0</v>
      </c>
      <c r="BI304">
        <f>IF($C304="","",IFERROR(VLOOKUP($C304,Mar!$B:$Z,17,FALSE),0))</f>
        <v>0</v>
      </c>
      <c r="BJ304" s="11">
        <f t="shared" si="164"/>
        <v>0</v>
      </c>
      <c r="BK304">
        <f>IF($C304="","",IFERROR(VLOOKUP($C304,Mar!$B:$Z,19,FALSE),0))</f>
        <v>0</v>
      </c>
      <c r="BL304" s="11">
        <f t="shared" si="165"/>
        <v>0</v>
      </c>
      <c r="BM304">
        <f>IF($C304="","",IFERROR(VLOOKUP($C304,Mar!$B:$Z,20,FALSE),0))</f>
        <v>0</v>
      </c>
      <c r="BN304" s="10">
        <f t="shared" si="166"/>
        <v>0</v>
      </c>
      <c r="BO304" s="6">
        <f>IF($C304="","",IFERROR(VLOOKUP($C304,'Apr &amp; May'!$B:$Z,16,FALSE),0))</f>
        <v>0</v>
      </c>
      <c r="BP304">
        <f>IF($C304="","",IFERROR(VLOOKUP($C304,'Apr &amp; May'!$B:$Z,17,FALSE),0))</f>
        <v>0</v>
      </c>
      <c r="BQ304" s="11">
        <f t="shared" si="167"/>
        <v>0</v>
      </c>
      <c r="BR304">
        <f>IF($C304="","",IFERROR(VLOOKUP($C304,'Apr &amp; May'!$B:$Z,19,FALSE),0))</f>
        <v>0</v>
      </c>
      <c r="BS304" s="11">
        <f t="shared" si="168"/>
        <v>0</v>
      </c>
      <c r="BT304">
        <f>IF($C304="","",IFERROR(VLOOKUP($C304,'Apr &amp; May'!$B:$Z,20,FALSE),0))</f>
        <v>0</v>
      </c>
      <c r="BU304" s="10">
        <f t="shared" si="169"/>
        <v>0</v>
      </c>
      <c r="BV304" s="6">
        <f>IF($C304="","",IFERROR(VLOOKUP($C304,Jun!$B:$Z,16,FALSE),0))</f>
        <v>0</v>
      </c>
      <c r="BW304">
        <f>IF($C304="","",IFERROR(VLOOKUP($C304,Jun!$B:$Z,17,FALSE),0))</f>
        <v>0</v>
      </c>
      <c r="BX304" s="11">
        <f t="shared" si="170"/>
        <v>0</v>
      </c>
      <c r="BY304">
        <f>IF($C304="","",IFERROR(VLOOKUP($C304,Jun!$B:$Z,19,FALSE),0))</f>
        <v>0</v>
      </c>
      <c r="BZ304" s="11">
        <f t="shared" si="171"/>
        <v>0</v>
      </c>
      <c r="CA304">
        <f>IF($C304="","",IFERROR(VLOOKUP($C304,Jun!$B:$Z,20,FALSE),0))</f>
        <v>0</v>
      </c>
      <c r="CB304" s="10">
        <f t="shared" si="172"/>
        <v>0</v>
      </c>
    </row>
    <row r="305" spans="1:80" x14ac:dyDescent="0.3">
      <c r="A305">
        <v>301</v>
      </c>
      <c r="B305" t="str">
        <f>IF(Namelist!A302="","",UPPER(Namelist!A302))</f>
        <v>TINGTING JIANG</v>
      </c>
      <c r="C305" t="str">
        <f>IF(Namelist!B302="","",UPPER(Namelist!B302))</f>
        <v>NUSSTU\E0772924</v>
      </c>
      <c r="D305" s="6">
        <f t="shared" si="139"/>
        <v>1</v>
      </c>
      <c r="E305">
        <f t="shared" si="140"/>
        <v>0</v>
      </c>
      <c r="F305" s="11">
        <f t="shared" si="141"/>
        <v>1</v>
      </c>
      <c r="G305">
        <f t="shared" si="142"/>
        <v>0</v>
      </c>
      <c r="H305" s="11">
        <f t="shared" si="143"/>
        <v>1</v>
      </c>
      <c r="I305">
        <f t="shared" si="144"/>
        <v>1</v>
      </c>
      <c r="J305" s="10">
        <f t="shared" si="145"/>
        <v>2</v>
      </c>
      <c r="K305" s="6">
        <f>IF($C305="","",IFERROR(VLOOKUP($C305,Aug!$B:$Z,16,FALSE),0))</f>
        <v>0</v>
      </c>
      <c r="L305">
        <f>IF($C305="","",IFERROR(VLOOKUP($C305,Aug!$B:$Z,17,FALSE),0))</f>
        <v>0</v>
      </c>
      <c r="M305" s="11">
        <f t="shared" si="146"/>
        <v>0</v>
      </c>
      <c r="N305">
        <f>IF($C305="","",IFERROR(VLOOKUP($C305,Aug!$B:$Z,19,FALSE),0))</f>
        <v>0</v>
      </c>
      <c r="O305" s="11">
        <f t="shared" si="147"/>
        <v>0</v>
      </c>
      <c r="P305">
        <f>IF($C305="","",IFERROR(VLOOKUP($C305,Aug!$B:$Z,20,FALSE),0))</f>
        <v>0</v>
      </c>
      <c r="Q305" s="10">
        <f t="shared" si="148"/>
        <v>0</v>
      </c>
      <c r="R305" s="6">
        <f>IF($C305="","",IFERROR(VLOOKUP($C305,Sep!$B:$Z,16,FALSE),0))</f>
        <v>0</v>
      </c>
      <c r="S305">
        <f>IF($C305="","",IFERROR(VLOOKUP($C305,Sep!$B:$Z,17,FALSE),0))</f>
        <v>0</v>
      </c>
      <c r="T305" s="11">
        <f t="shared" si="149"/>
        <v>0</v>
      </c>
      <c r="U305">
        <f>IF($C305="","",IFERROR(VLOOKUP($C305,Sep!$B:$Z,19,FALSE),0))</f>
        <v>0</v>
      </c>
      <c r="V305" s="11">
        <f t="shared" si="150"/>
        <v>0</v>
      </c>
      <c r="W305">
        <f>IF($C305="","",IFERROR(VLOOKUP($C305,Sep!$B:$Z,20,FALSE),0))</f>
        <v>0</v>
      </c>
      <c r="X305" s="10">
        <f t="shared" si="151"/>
        <v>0</v>
      </c>
      <c r="Y305" s="6">
        <f>IF($C305="","",IFERROR(VLOOKUP($C305,'Oct &amp; Nov'!$B:$Z,16,FALSE),0))</f>
        <v>0</v>
      </c>
      <c r="Z305">
        <f>IF($C305="","",IFERROR(VLOOKUP($C305,'Oct &amp; Nov'!$B:$Z,17,FALSE),0))</f>
        <v>0</v>
      </c>
      <c r="AA305" s="11">
        <f t="shared" si="152"/>
        <v>0</v>
      </c>
      <c r="AB305">
        <f>IF($C305="","",IFERROR(VLOOKUP($C305,'Oct &amp; Nov'!$B:$Z,19,FALSE),0))</f>
        <v>0</v>
      </c>
      <c r="AC305" s="11">
        <f t="shared" si="153"/>
        <v>0</v>
      </c>
      <c r="AD305">
        <f>IF($C305="","",IFERROR(VLOOKUP($C305,'Oct &amp; Nov'!$B:$Z,20,FALSE),0))</f>
        <v>0</v>
      </c>
      <c r="AE305" s="10">
        <f t="shared" si="154"/>
        <v>0</v>
      </c>
      <c r="AJ305" s="11"/>
      <c r="AM305" s="6">
        <f>IF($C305="","",IFERROR(VLOOKUP($C305,Dec!$B:$Z,16,FALSE),0))</f>
        <v>0</v>
      </c>
      <c r="AN305">
        <f>IF($C305="","",IFERROR(VLOOKUP($C305,Dec!$B:$Z,17,FALSE),0))</f>
        <v>0</v>
      </c>
      <c r="AO305" s="11">
        <f t="shared" si="155"/>
        <v>0</v>
      </c>
      <c r="AP305">
        <f>IF($C305="","",IFERROR(VLOOKUP($C305,Dec!$B:$Z,19,FALSE),0))</f>
        <v>0</v>
      </c>
      <c r="AQ305" s="11">
        <f t="shared" si="156"/>
        <v>0</v>
      </c>
      <c r="AR305">
        <f>IF($C305="","",IFERROR(VLOOKUP($C305,Dec!$B:$Z,20,FALSE),0))</f>
        <v>0</v>
      </c>
      <c r="AS305" s="10">
        <f t="shared" si="157"/>
        <v>0</v>
      </c>
      <c r="AT305" s="6">
        <f>IF($C305="","",IFERROR(VLOOKUP($C305,Jan!$B:$Z,16,FALSE),0))</f>
        <v>0</v>
      </c>
      <c r="AU305">
        <f>IF($C305="","",IFERROR(VLOOKUP($C305,Jan!$B:$Z,17,FALSE),0))</f>
        <v>0</v>
      </c>
      <c r="AV305" s="11">
        <f t="shared" si="158"/>
        <v>0</v>
      </c>
      <c r="AW305">
        <f>IF($C305="","",IFERROR(VLOOKUP($C305,Jan!$B:$Z,19,FALSE),0))</f>
        <v>0</v>
      </c>
      <c r="AX305" s="11">
        <f t="shared" si="159"/>
        <v>0</v>
      </c>
      <c r="AY305">
        <f>IF($C305="","",IFERROR(VLOOKUP($C305,Jan!$B:$Z,20,FALSE),0))</f>
        <v>0</v>
      </c>
      <c r="AZ305" s="10">
        <f t="shared" si="160"/>
        <v>0</v>
      </c>
      <c r="BA305" s="6">
        <f>IF($C305="","",IFERROR(VLOOKUP($C305,Feb!$B:$Z,16,FALSE),0))</f>
        <v>1</v>
      </c>
      <c r="BB305">
        <f>IF($C305="","",IFERROR(VLOOKUP($C305,Feb!$B:$Z,17,FALSE),0))</f>
        <v>0</v>
      </c>
      <c r="BC305" s="11">
        <f t="shared" si="161"/>
        <v>1</v>
      </c>
      <c r="BD305">
        <f>IF($C305="","",IFERROR(VLOOKUP($C305,Feb!$B:$Z,19,FALSE),0))</f>
        <v>0</v>
      </c>
      <c r="BE305" s="11">
        <f t="shared" si="162"/>
        <v>1</v>
      </c>
      <c r="BF305">
        <f>IF($C305="","",IFERROR(VLOOKUP($C305,Feb!$B:$Z,20,FALSE),0))</f>
        <v>1</v>
      </c>
      <c r="BG305" s="10">
        <f t="shared" si="163"/>
        <v>2</v>
      </c>
      <c r="BH305" s="6">
        <f>IF($C305="","",IFERROR(VLOOKUP($C305,Mar!$B:$Z,16,FALSE),0))</f>
        <v>0</v>
      </c>
      <c r="BI305">
        <f>IF($C305="","",IFERROR(VLOOKUP($C305,Mar!$B:$Z,17,FALSE),0))</f>
        <v>0</v>
      </c>
      <c r="BJ305" s="11">
        <f t="shared" si="164"/>
        <v>0</v>
      </c>
      <c r="BK305">
        <f>IF($C305="","",IFERROR(VLOOKUP($C305,Mar!$B:$Z,19,FALSE),0))</f>
        <v>0</v>
      </c>
      <c r="BL305" s="11">
        <f t="shared" si="165"/>
        <v>0</v>
      </c>
      <c r="BM305">
        <f>IF($C305="","",IFERROR(VLOOKUP($C305,Mar!$B:$Z,20,FALSE),0))</f>
        <v>0</v>
      </c>
      <c r="BN305" s="10">
        <f t="shared" si="166"/>
        <v>0</v>
      </c>
      <c r="BO305" s="6">
        <f>IF($C305="","",IFERROR(VLOOKUP($C305,'Apr &amp; May'!$B:$Z,16,FALSE),0))</f>
        <v>0</v>
      </c>
      <c r="BP305">
        <f>IF($C305="","",IFERROR(VLOOKUP($C305,'Apr &amp; May'!$B:$Z,17,FALSE),0))</f>
        <v>0</v>
      </c>
      <c r="BQ305" s="11">
        <f t="shared" si="167"/>
        <v>0</v>
      </c>
      <c r="BR305">
        <f>IF($C305="","",IFERROR(VLOOKUP($C305,'Apr &amp; May'!$B:$Z,19,FALSE),0))</f>
        <v>0</v>
      </c>
      <c r="BS305" s="11">
        <f t="shared" si="168"/>
        <v>0</v>
      </c>
      <c r="BT305">
        <f>IF($C305="","",IFERROR(VLOOKUP($C305,'Apr &amp; May'!$B:$Z,20,FALSE),0))</f>
        <v>0</v>
      </c>
      <c r="BU305" s="10">
        <f t="shared" si="169"/>
        <v>0</v>
      </c>
      <c r="BV305" s="6">
        <f>IF($C305="","",IFERROR(VLOOKUP($C305,Jun!$B:$Z,16,FALSE),0))</f>
        <v>0</v>
      </c>
      <c r="BW305">
        <f>IF($C305="","",IFERROR(VLOOKUP($C305,Jun!$B:$Z,17,FALSE),0))</f>
        <v>0</v>
      </c>
      <c r="BX305" s="11">
        <f t="shared" si="170"/>
        <v>0</v>
      </c>
      <c r="BY305">
        <f>IF($C305="","",IFERROR(VLOOKUP($C305,Jun!$B:$Z,19,FALSE),0))</f>
        <v>0</v>
      </c>
      <c r="BZ305" s="11">
        <f t="shared" si="171"/>
        <v>0</v>
      </c>
      <c r="CA305">
        <f>IF($C305="","",IFERROR(VLOOKUP($C305,Jun!$B:$Z,20,FALSE),0))</f>
        <v>0</v>
      </c>
      <c r="CB305" s="10">
        <f t="shared" si="172"/>
        <v>0</v>
      </c>
    </row>
    <row r="306" spans="1:80" x14ac:dyDescent="0.3">
      <c r="A306">
        <v>302</v>
      </c>
      <c r="B306" t="str">
        <f>IF(Namelist!A303="","",UPPER(Namelist!A303))</f>
        <v>TOMMY POPOVIC</v>
      </c>
      <c r="C306" t="str">
        <f>IF(Namelist!B303="","",UPPER(Namelist!B303))</f>
        <v>NUSSTU\E0978319</v>
      </c>
      <c r="D306" s="6">
        <f t="shared" si="139"/>
        <v>9</v>
      </c>
      <c r="E306">
        <f t="shared" si="140"/>
        <v>0</v>
      </c>
      <c r="F306" s="11">
        <f t="shared" si="141"/>
        <v>9</v>
      </c>
      <c r="G306">
        <f t="shared" si="142"/>
        <v>0</v>
      </c>
      <c r="H306" s="11">
        <f t="shared" si="143"/>
        <v>9</v>
      </c>
      <c r="I306">
        <f t="shared" si="144"/>
        <v>0</v>
      </c>
      <c r="J306" s="10">
        <f t="shared" si="145"/>
        <v>9</v>
      </c>
      <c r="K306" s="6">
        <f>IF($C306="","",IFERROR(VLOOKUP($C306,Aug!$B:$Z,16,FALSE),0))</f>
        <v>2</v>
      </c>
      <c r="L306">
        <f>IF($C306="","",IFERROR(VLOOKUP($C306,Aug!$B:$Z,17,FALSE),0))</f>
        <v>0</v>
      </c>
      <c r="M306" s="11">
        <f t="shared" si="146"/>
        <v>2</v>
      </c>
      <c r="N306">
        <f>IF($C306="","",IFERROR(VLOOKUP($C306,Aug!$B:$Z,19,FALSE),0))</f>
        <v>0</v>
      </c>
      <c r="O306" s="11">
        <f t="shared" si="147"/>
        <v>2</v>
      </c>
      <c r="P306">
        <f>IF($C306="","",IFERROR(VLOOKUP($C306,Aug!$B:$Z,20,FALSE),0))</f>
        <v>0</v>
      </c>
      <c r="Q306" s="10">
        <f t="shared" si="148"/>
        <v>2</v>
      </c>
      <c r="R306" s="6">
        <f>IF($C306="","",IFERROR(VLOOKUP($C306,Sep!$B:$Z,16,FALSE),0))</f>
        <v>3</v>
      </c>
      <c r="S306">
        <f>IF($C306="","",IFERROR(VLOOKUP($C306,Sep!$B:$Z,17,FALSE),0))</f>
        <v>0</v>
      </c>
      <c r="T306" s="11">
        <f t="shared" si="149"/>
        <v>3</v>
      </c>
      <c r="U306">
        <f>IF($C306="","",IFERROR(VLOOKUP($C306,Sep!$B:$Z,19,FALSE),0))</f>
        <v>0</v>
      </c>
      <c r="V306" s="11">
        <f t="shared" si="150"/>
        <v>3</v>
      </c>
      <c r="W306">
        <f>IF($C306="","",IFERROR(VLOOKUP($C306,Sep!$B:$Z,20,FALSE),0))</f>
        <v>0</v>
      </c>
      <c r="X306" s="10">
        <f t="shared" si="151"/>
        <v>3</v>
      </c>
      <c r="Y306" s="6">
        <f>IF($C306="","",IFERROR(VLOOKUP($C306,'Oct &amp; Nov'!$B:$Z,16,FALSE),0))</f>
        <v>4</v>
      </c>
      <c r="Z306">
        <f>IF($C306="","",IFERROR(VLOOKUP($C306,'Oct &amp; Nov'!$B:$Z,17,FALSE),0))</f>
        <v>0</v>
      </c>
      <c r="AA306" s="11">
        <f t="shared" si="152"/>
        <v>4</v>
      </c>
      <c r="AB306">
        <f>IF($C306="","",IFERROR(VLOOKUP($C306,'Oct &amp; Nov'!$B:$Z,19,FALSE),0))</f>
        <v>0</v>
      </c>
      <c r="AC306" s="11">
        <f t="shared" si="153"/>
        <v>4</v>
      </c>
      <c r="AD306">
        <f>IF($C306="","",IFERROR(VLOOKUP($C306,'Oct &amp; Nov'!$B:$Z,20,FALSE),0))</f>
        <v>0</v>
      </c>
      <c r="AE306" s="10">
        <f t="shared" si="154"/>
        <v>4</v>
      </c>
      <c r="AJ306" s="11"/>
      <c r="AM306" s="6">
        <f>IF($C306="","",IFERROR(VLOOKUP($C306,Dec!$B:$Z,16,FALSE),0))</f>
        <v>0</v>
      </c>
      <c r="AN306">
        <f>IF($C306="","",IFERROR(VLOOKUP($C306,Dec!$B:$Z,17,FALSE),0))</f>
        <v>0</v>
      </c>
      <c r="AO306" s="11">
        <f t="shared" si="155"/>
        <v>0</v>
      </c>
      <c r="AP306">
        <f>IF($C306="","",IFERROR(VLOOKUP($C306,Dec!$B:$Z,19,FALSE),0))</f>
        <v>0</v>
      </c>
      <c r="AQ306" s="11">
        <f t="shared" si="156"/>
        <v>0</v>
      </c>
      <c r="AR306">
        <f>IF($C306="","",IFERROR(VLOOKUP($C306,Dec!$B:$Z,20,FALSE),0))</f>
        <v>0</v>
      </c>
      <c r="AS306" s="10">
        <f t="shared" si="157"/>
        <v>0</v>
      </c>
      <c r="AT306" s="6">
        <f>IF($C306="","",IFERROR(VLOOKUP($C306,Jan!$B:$Z,16,FALSE),0))</f>
        <v>0</v>
      </c>
      <c r="AU306">
        <f>IF($C306="","",IFERROR(VLOOKUP($C306,Jan!$B:$Z,17,FALSE),0))</f>
        <v>0</v>
      </c>
      <c r="AV306" s="11">
        <f t="shared" si="158"/>
        <v>0</v>
      </c>
      <c r="AW306">
        <f>IF($C306="","",IFERROR(VLOOKUP($C306,Jan!$B:$Z,19,FALSE),0))</f>
        <v>0</v>
      </c>
      <c r="AX306" s="11">
        <f t="shared" si="159"/>
        <v>0</v>
      </c>
      <c r="AY306">
        <f>IF($C306="","",IFERROR(VLOOKUP($C306,Jan!$B:$Z,20,FALSE),0))</f>
        <v>0</v>
      </c>
      <c r="AZ306" s="10">
        <f t="shared" si="160"/>
        <v>0</v>
      </c>
      <c r="BA306" s="6">
        <f>IF($C306="","",IFERROR(VLOOKUP($C306,Feb!$B:$Z,16,FALSE),0))</f>
        <v>0</v>
      </c>
      <c r="BB306">
        <f>IF($C306="","",IFERROR(VLOOKUP($C306,Feb!$B:$Z,17,FALSE),0))</f>
        <v>0</v>
      </c>
      <c r="BC306" s="11">
        <f t="shared" si="161"/>
        <v>0</v>
      </c>
      <c r="BD306">
        <f>IF($C306="","",IFERROR(VLOOKUP($C306,Feb!$B:$Z,19,FALSE),0))</f>
        <v>0</v>
      </c>
      <c r="BE306" s="11">
        <f t="shared" si="162"/>
        <v>0</v>
      </c>
      <c r="BF306">
        <f>IF($C306="","",IFERROR(VLOOKUP($C306,Feb!$B:$Z,20,FALSE),0))</f>
        <v>0</v>
      </c>
      <c r="BG306" s="10">
        <f t="shared" si="163"/>
        <v>0</v>
      </c>
      <c r="BH306" s="6">
        <f>IF($C306="","",IFERROR(VLOOKUP($C306,Mar!$B:$Z,16,FALSE),0))</f>
        <v>0</v>
      </c>
      <c r="BI306">
        <f>IF($C306="","",IFERROR(VLOOKUP($C306,Mar!$B:$Z,17,FALSE),0))</f>
        <v>0</v>
      </c>
      <c r="BJ306" s="11">
        <f t="shared" si="164"/>
        <v>0</v>
      </c>
      <c r="BK306">
        <f>IF($C306="","",IFERROR(VLOOKUP($C306,Mar!$B:$Z,19,FALSE),0))</f>
        <v>0</v>
      </c>
      <c r="BL306" s="11">
        <f t="shared" si="165"/>
        <v>0</v>
      </c>
      <c r="BM306">
        <f>IF($C306="","",IFERROR(VLOOKUP($C306,Mar!$B:$Z,20,FALSE),0))</f>
        <v>0</v>
      </c>
      <c r="BN306" s="10">
        <f t="shared" si="166"/>
        <v>0</v>
      </c>
      <c r="BO306" s="6">
        <f>IF($C306="","",IFERROR(VLOOKUP($C306,'Apr &amp; May'!$B:$Z,16,FALSE),0))</f>
        <v>0</v>
      </c>
      <c r="BP306">
        <f>IF($C306="","",IFERROR(VLOOKUP($C306,'Apr &amp; May'!$B:$Z,17,FALSE),0))</f>
        <v>0</v>
      </c>
      <c r="BQ306" s="11">
        <f t="shared" si="167"/>
        <v>0</v>
      </c>
      <c r="BR306">
        <f>IF($C306="","",IFERROR(VLOOKUP($C306,'Apr &amp; May'!$B:$Z,19,FALSE),0))</f>
        <v>0</v>
      </c>
      <c r="BS306" s="11">
        <f t="shared" si="168"/>
        <v>0</v>
      </c>
      <c r="BT306">
        <f>IF($C306="","",IFERROR(VLOOKUP($C306,'Apr &amp; May'!$B:$Z,20,FALSE),0))</f>
        <v>0</v>
      </c>
      <c r="BU306" s="10">
        <f t="shared" si="169"/>
        <v>0</v>
      </c>
      <c r="BV306" s="6">
        <f>IF($C306="","",IFERROR(VLOOKUP($C306,Jun!$B:$Z,16,FALSE),0))</f>
        <v>0</v>
      </c>
      <c r="BW306">
        <f>IF($C306="","",IFERROR(VLOOKUP($C306,Jun!$B:$Z,17,FALSE),0))</f>
        <v>0</v>
      </c>
      <c r="BX306" s="11">
        <f t="shared" si="170"/>
        <v>0</v>
      </c>
      <c r="BY306">
        <f>IF($C306="","",IFERROR(VLOOKUP($C306,Jun!$B:$Z,19,FALSE),0))</f>
        <v>0</v>
      </c>
      <c r="BZ306" s="11">
        <f t="shared" si="171"/>
        <v>0</v>
      </c>
      <c r="CA306">
        <f>IF($C306="","",IFERROR(VLOOKUP($C306,Jun!$B:$Z,20,FALSE),0))</f>
        <v>0</v>
      </c>
      <c r="CB306" s="10">
        <f t="shared" si="172"/>
        <v>0</v>
      </c>
    </row>
    <row r="307" spans="1:80" x14ac:dyDescent="0.3">
      <c r="A307">
        <v>303</v>
      </c>
      <c r="B307" t="str">
        <f>IF(Namelist!A304="","",UPPER(Namelist!A304))</f>
        <v>TONG FAN LE</v>
      </c>
      <c r="C307" t="str">
        <f>IF(Namelist!B304="","",UPPER(Namelist!B304))</f>
        <v>NUSSTU\E0540305</v>
      </c>
      <c r="D307" s="6">
        <f t="shared" si="139"/>
        <v>0</v>
      </c>
      <c r="E307">
        <f t="shared" si="140"/>
        <v>0</v>
      </c>
      <c r="F307" s="11">
        <f t="shared" si="141"/>
        <v>0</v>
      </c>
      <c r="G307">
        <f t="shared" si="142"/>
        <v>0</v>
      </c>
      <c r="H307" s="11">
        <f t="shared" si="143"/>
        <v>0</v>
      </c>
      <c r="I307">
        <f t="shared" si="144"/>
        <v>1</v>
      </c>
      <c r="J307" s="10">
        <f t="shared" si="145"/>
        <v>1</v>
      </c>
      <c r="K307" s="6">
        <f>IF($C307="","",IFERROR(VLOOKUP($C307,Aug!$B:$Z,16,FALSE),0))</f>
        <v>0</v>
      </c>
      <c r="L307">
        <f>IF($C307="","",IFERROR(VLOOKUP($C307,Aug!$B:$Z,17,FALSE),0))</f>
        <v>0</v>
      </c>
      <c r="M307" s="11">
        <f t="shared" si="146"/>
        <v>0</v>
      </c>
      <c r="N307">
        <f>IF($C307="","",IFERROR(VLOOKUP($C307,Aug!$B:$Z,19,FALSE),0))</f>
        <v>0</v>
      </c>
      <c r="O307" s="11">
        <f t="shared" si="147"/>
        <v>0</v>
      </c>
      <c r="P307">
        <f>IF($C307="","",IFERROR(VLOOKUP($C307,Aug!$B:$Z,20,FALSE),0))</f>
        <v>1</v>
      </c>
      <c r="Q307" s="10">
        <f t="shared" si="148"/>
        <v>1</v>
      </c>
      <c r="R307" s="6">
        <f>IF($C307="","",IFERROR(VLOOKUP($C307,Sep!$B:$Z,16,FALSE),0))</f>
        <v>0</v>
      </c>
      <c r="S307">
        <f>IF($C307="","",IFERROR(VLOOKUP($C307,Sep!$B:$Z,17,FALSE),0))</f>
        <v>0</v>
      </c>
      <c r="T307" s="11">
        <f t="shared" si="149"/>
        <v>0</v>
      </c>
      <c r="U307">
        <f>IF($C307="","",IFERROR(VLOOKUP($C307,Sep!$B:$Z,19,FALSE),0))</f>
        <v>0</v>
      </c>
      <c r="V307" s="11">
        <f t="shared" si="150"/>
        <v>0</v>
      </c>
      <c r="W307">
        <f>IF($C307="","",IFERROR(VLOOKUP($C307,Sep!$B:$Z,20,FALSE),0))</f>
        <v>0</v>
      </c>
      <c r="X307" s="10">
        <f t="shared" si="151"/>
        <v>0</v>
      </c>
      <c r="Y307" s="6">
        <f>IF($C307="","",IFERROR(VLOOKUP($C307,'Oct &amp; Nov'!$B:$Z,16,FALSE),0))</f>
        <v>0</v>
      </c>
      <c r="Z307">
        <f>IF($C307="","",IFERROR(VLOOKUP($C307,'Oct &amp; Nov'!$B:$Z,17,FALSE),0))</f>
        <v>0</v>
      </c>
      <c r="AA307" s="11">
        <f t="shared" si="152"/>
        <v>0</v>
      </c>
      <c r="AB307">
        <f>IF($C307="","",IFERROR(VLOOKUP($C307,'Oct &amp; Nov'!$B:$Z,19,FALSE),0))</f>
        <v>0</v>
      </c>
      <c r="AC307" s="11">
        <f t="shared" si="153"/>
        <v>0</v>
      </c>
      <c r="AD307">
        <f>IF($C307="","",IFERROR(VLOOKUP($C307,'Oct &amp; Nov'!$B:$Z,20,FALSE),0))</f>
        <v>0</v>
      </c>
      <c r="AE307" s="10">
        <f t="shared" si="154"/>
        <v>0</v>
      </c>
      <c r="AJ307" s="11"/>
      <c r="AM307" s="6">
        <f>IF($C307="","",IFERROR(VLOOKUP($C307,Dec!$B:$Z,16,FALSE),0))</f>
        <v>0</v>
      </c>
      <c r="AN307">
        <f>IF($C307="","",IFERROR(VLOOKUP($C307,Dec!$B:$Z,17,FALSE),0))</f>
        <v>0</v>
      </c>
      <c r="AO307" s="11">
        <f t="shared" si="155"/>
        <v>0</v>
      </c>
      <c r="AP307">
        <f>IF($C307="","",IFERROR(VLOOKUP($C307,Dec!$B:$Z,19,FALSE),0))</f>
        <v>0</v>
      </c>
      <c r="AQ307" s="11">
        <f t="shared" si="156"/>
        <v>0</v>
      </c>
      <c r="AR307">
        <f>IF($C307="","",IFERROR(VLOOKUP($C307,Dec!$B:$Z,20,FALSE),0))</f>
        <v>0</v>
      </c>
      <c r="AS307" s="10">
        <f t="shared" si="157"/>
        <v>0</v>
      </c>
      <c r="AT307" s="6">
        <f>IF($C307="","",IFERROR(VLOOKUP($C307,Jan!$B:$Z,16,FALSE),0))</f>
        <v>0</v>
      </c>
      <c r="AU307">
        <f>IF($C307="","",IFERROR(VLOOKUP($C307,Jan!$B:$Z,17,FALSE),0))</f>
        <v>0</v>
      </c>
      <c r="AV307" s="11">
        <f t="shared" si="158"/>
        <v>0</v>
      </c>
      <c r="AW307">
        <f>IF($C307="","",IFERROR(VLOOKUP($C307,Jan!$B:$Z,19,FALSE),0))</f>
        <v>0</v>
      </c>
      <c r="AX307" s="11">
        <f t="shared" si="159"/>
        <v>0</v>
      </c>
      <c r="AY307">
        <f>IF($C307="","",IFERROR(VLOOKUP($C307,Jan!$B:$Z,20,FALSE),0))</f>
        <v>0</v>
      </c>
      <c r="AZ307" s="10">
        <f t="shared" si="160"/>
        <v>0</v>
      </c>
      <c r="BA307" s="6">
        <f>IF($C307="","",IFERROR(VLOOKUP($C307,Feb!$B:$Z,16,FALSE),0))</f>
        <v>0</v>
      </c>
      <c r="BB307">
        <f>IF($C307="","",IFERROR(VLOOKUP($C307,Feb!$B:$Z,17,FALSE),0))</f>
        <v>0</v>
      </c>
      <c r="BC307" s="11">
        <f t="shared" si="161"/>
        <v>0</v>
      </c>
      <c r="BD307">
        <f>IF($C307="","",IFERROR(VLOOKUP($C307,Feb!$B:$Z,19,FALSE),0))</f>
        <v>0</v>
      </c>
      <c r="BE307" s="11">
        <f t="shared" si="162"/>
        <v>0</v>
      </c>
      <c r="BF307">
        <f>IF($C307="","",IFERROR(VLOOKUP($C307,Feb!$B:$Z,20,FALSE),0))</f>
        <v>0</v>
      </c>
      <c r="BG307" s="10">
        <f t="shared" si="163"/>
        <v>0</v>
      </c>
      <c r="BH307" s="6">
        <f>IF($C307="","",IFERROR(VLOOKUP($C307,Mar!$B:$Z,16,FALSE),0))</f>
        <v>0</v>
      </c>
      <c r="BI307">
        <f>IF($C307="","",IFERROR(VLOOKUP($C307,Mar!$B:$Z,17,FALSE),0))</f>
        <v>0</v>
      </c>
      <c r="BJ307" s="11">
        <f t="shared" si="164"/>
        <v>0</v>
      </c>
      <c r="BK307">
        <f>IF($C307="","",IFERROR(VLOOKUP($C307,Mar!$B:$Z,19,FALSE),0))</f>
        <v>0</v>
      </c>
      <c r="BL307" s="11">
        <f t="shared" si="165"/>
        <v>0</v>
      </c>
      <c r="BM307">
        <f>IF($C307="","",IFERROR(VLOOKUP($C307,Mar!$B:$Z,20,FALSE),0))</f>
        <v>0</v>
      </c>
      <c r="BN307" s="10">
        <f t="shared" si="166"/>
        <v>0</v>
      </c>
      <c r="BO307" s="6">
        <f>IF($C307="","",IFERROR(VLOOKUP($C307,'Apr &amp; May'!$B:$Z,16,FALSE),0))</f>
        <v>0</v>
      </c>
      <c r="BP307">
        <f>IF($C307="","",IFERROR(VLOOKUP($C307,'Apr &amp; May'!$B:$Z,17,FALSE),0))</f>
        <v>0</v>
      </c>
      <c r="BQ307" s="11">
        <f t="shared" si="167"/>
        <v>0</v>
      </c>
      <c r="BR307">
        <f>IF($C307="","",IFERROR(VLOOKUP($C307,'Apr &amp; May'!$B:$Z,19,FALSE),0))</f>
        <v>0</v>
      </c>
      <c r="BS307" s="11">
        <f t="shared" si="168"/>
        <v>0</v>
      </c>
      <c r="BT307">
        <f>IF($C307="","",IFERROR(VLOOKUP($C307,'Apr &amp; May'!$B:$Z,20,FALSE),0))</f>
        <v>0</v>
      </c>
      <c r="BU307" s="10">
        <f t="shared" si="169"/>
        <v>0</v>
      </c>
      <c r="BV307" s="6">
        <f>IF($C307="","",IFERROR(VLOOKUP($C307,Jun!$B:$Z,16,FALSE),0))</f>
        <v>0</v>
      </c>
      <c r="BW307">
        <f>IF($C307="","",IFERROR(VLOOKUP($C307,Jun!$B:$Z,17,FALSE),0))</f>
        <v>0</v>
      </c>
      <c r="BX307" s="11">
        <f t="shared" si="170"/>
        <v>0</v>
      </c>
      <c r="BY307">
        <f>IF($C307="","",IFERROR(VLOOKUP($C307,Jun!$B:$Z,19,FALSE),0))</f>
        <v>0</v>
      </c>
      <c r="BZ307" s="11">
        <f t="shared" si="171"/>
        <v>0</v>
      </c>
      <c r="CA307">
        <f>IF($C307="","",IFERROR(VLOOKUP($C307,Jun!$B:$Z,20,FALSE),0))</f>
        <v>0</v>
      </c>
      <c r="CB307" s="10">
        <f t="shared" si="172"/>
        <v>0</v>
      </c>
    </row>
    <row r="308" spans="1:80" x14ac:dyDescent="0.3">
      <c r="A308">
        <v>304</v>
      </c>
      <c r="B308" t="str">
        <f>IF(Namelist!A305="","",UPPER(Namelist!A305))</f>
        <v>TRESTAN, WEIZHI PHOO</v>
      </c>
      <c r="C308" t="str">
        <f>IF(Namelist!B305="","",UPPER(Namelist!B305))</f>
        <v>NUSSTU\E0725854</v>
      </c>
      <c r="D308" s="6">
        <f t="shared" si="139"/>
        <v>0</v>
      </c>
      <c r="E308">
        <f t="shared" si="140"/>
        <v>0</v>
      </c>
      <c r="F308" s="11">
        <f t="shared" si="141"/>
        <v>0</v>
      </c>
      <c r="G308">
        <f t="shared" si="142"/>
        <v>0</v>
      </c>
      <c r="H308" s="11">
        <f t="shared" si="143"/>
        <v>0</v>
      </c>
      <c r="I308">
        <f t="shared" si="144"/>
        <v>5</v>
      </c>
      <c r="J308" s="10">
        <f t="shared" si="145"/>
        <v>5</v>
      </c>
      <c r="K308" s="6">
        <f>IF($C308="","",IFERROR(VLOOKUP($C308,Aug!$B:$Z,16,FALSE),0))</f>
        <v>0</v>
      </c>
      <c r="L308">
        <f>IF($C308="","",IFERROR(VLOOKUP($C308,Aug!$B:$Z,17,FALSE),0))</f>
        <v>0</v>
      </c>
      <c r="M308" s="11">
        <f t="shared" si="146"/>
        <v>0</v>
      </c>
      <c r="N308">
        <f>IF($C308="","",IFERROR(VLOOKUP($C308,Aug!$B:$Z,19,FALSE),0))</f>
        <v>0</v>
      </c>
      <c r="O308" s="11">
        <f t="shared" si="147"/>
        <v>0</v>
      </c>
      <c r="P308">
        <f>IF($C308="","",IFERROR(VLOOKUP($C308,Aug!$B:$Z,20,FALSE),0))</f>
        <v>3</v>
      </c>
      <c r="Q308" s="10">
        <f t="shared" si="148"/>
        <v>3</v>
      </c>
      <c r="R308" s="6">
        <f>IF($C308="","",IFERROR(VLOOKUP($C308,Sep!$B:$Z,16,FALSE),0))</f>
        <v>0</v>
      </c>
      <c r="S308">
        <f>IF($C308="","",IFERROR(VLOOKUP($C308,Sep!$B:$Z,17,FALSE),0))</f>
        <v>0</v>
      </c>
      <c r="T308" s="11">
        <f t="shared" si="149"/>
        <v>0</v>
      </c>
      <c r="U308">
        <f>IF($C308="","",IFERROR(VLOOKUP($C308,Sep!$B:$Z,19,FALSE),0))</f>
        <v>0</v>
      </c>
      <c r="V308" s="11">
        <f t="shared" si="150"/>
        <v>0</v>
      </c>
      <c r="W308">
        <f>IF($C308="","",IFERROR(VLOOKUP($C308,Sep!$B:$Z,20,FALSE),0))</f>
        <v>2</v>
      </c>
      <c r="X308" s="10">
        <f t="shared" si="151"/>
        <v>2</v>
      </c>
      <c r="Y308" s="6">
        <f>IF($C308="","",IFERROR(VLOOKUP($C308,'Oct &amp; Nov'!$B:$Z,16,FALSE),0))</f>
        <v>0</v>
      </c>
      <c r="Z308">
        <f>IF($C308="","",IFERROR(VLOOKUP($C308,'Oct &amp; Nov'!$B:$Z,17,FALSE),0))</f>
        <v>0</v>
      </c>
      <c r="AA308" s="11">
        <f t="shared" si="152"/>
        <v>0</v>
      </c>
      <c r="AB308">
        <f>IF($C308="","",IFERROR(VLOOKUP($C308,'Oct &amp; Nov'!$B:$Z,19,FALSE),0))</f>
        <v>0</v>
      </c>
      <c r="AC308" s="11">
        <f t="shared" si="153"/>
        <v>0</v>
      </c>
      <c r="AD308">
        <f>IF($C308="","",IFERROR(VLOOKUP($C308,'Oct &amp; Nov'!$B:$Z,20,FALSE),0))</f>
        <v>0</v>
      </c>
      <c r="AE308" s="10">
        <f t="shared" si="154"/>
        <v>0</v>
      </c>
      <c r="AJ308" s="11"/>
      <c r="AM308" s="6">
        <f>IF($C308="","",IFERROR(VLOOKUP($C308,Dec!$B:$Z,16,FALSE),0))</f>
        <v>0</v>
      </c>
      <c r="AN308">
        <f>IF($C308="","",IFERROR(VLOOKUP($C308,Dec!$B:$Z,17,FALSE),0))</f>
        <v>0</v>
      </c>
      <c r="AO308" s="11">
        <f t="shared" si="155"/>
        <v>0</v>
      </c>
      <c r="AP308">
        <f>IF($C308="","",IFERROR(VLOOKUP($C308,Dec!$B:$Z,19,FALSE),0))</f>
        <v>0</v>
      </c>
      <c r="AQ308" s="11">
        <f t="shared" si="156"/>
        <v>0</v>
      </c>
      <c r="AR308">
        <f>IF($C308="","",IFERROR(VLOOKUP($C308,Dec!$B:$Z,20,FALSE),0))</f>
        <v>0</v>
      </c>
      <c r="AS308" s="10">
        <f t="shared" si="157"/>
        <v>0</v>
      </c>
      <c r="AT308" s="6">
        <f>IF($C308="","",IFERROR(VLOOKUP($C308,Jan!$B:$Z,16,FALSE),0))</f>
        <v>0</v>
      </c>
      <c r="AU308">
        <f>IF($C308="","",IFERROR(VLOOKUP($C308,Jan!$B:$Z,17,FALSE),0))</f>
        <v>0</v>
      </c>
      <c r="AV308" s="11">
        <f t="shared" si="158"/>
        <v>0</v>
      </c>
      <c r="AW308">
        <f>IF($C308="","",IFERROR(VLOOKUP($C308,Jan!$B:$Z,19,FALSE),0))</f>
        <v>0</v>
      </c>
      <c r="AX308" s="11">
        <f t="shared" si="159"/>
        <v>0</v>
      </c>
      <c r="AY308">
        <f>IF($C308="","",IFERROR(VLOOKUP($C308,Jan!$B:$Z,20,FALSE),0))</f>
        <v>0</v>
      </c>
      <c r="AZ308" s="10">
        <f t="shared" si="160"/>
        <v>0</v>
      </c>
      <c r="BA308" s="6">
        <f>IF($C308="","",IFERROR(VLOOKUP($C308,Feb!$B:$Z,16,FALSE),0))</f>
        <v>0</v>
      </c>
      <c r="BB308">
        <f>IF($C308="","",IFERROR(VLOOKUP($C308,Feb!$B:$Z,17,FALSE),0))</f>
        <v>0</v>
      </c>
      <c r="BC308" s="11">
        <f t="shared" si="161"/>
        <v>0</v>
      </c>
      <c r="BD308">
        <f>IF($C308="","",IFERROR(VLOOKUP($C308,Feb!$B:$Z,19,FALSE),0))</f>
        <v>0</v>
      </c>
      <c r="BE308" s="11">
        <f t="shared" si="162"/>
        <v>0</v>
      </c>
      <c r="BF308">
        <f>IF($C308="","",IFERROR(VLOOKUP($C308,Feb!$B:$Z,20,FALSE),0))</f>
        <v>0</v>
      </c>
      <c r="BG308" s="10">
        <f t="shared" si="163"/>
        <v>0</v>
      </c>
      <c r="BH308" s="6">
        <f>IF($C308="","",IFERROR(VLOOKUP($C308,Mar!$B:$Z,16,FALSE),0))</f>
        <v>0</v>
      </c>
      <c r="BI308">
        <f>IF($C308="","",IFERROR(VLOOKUP($C308,Mar!$B:$Z,17,FALSE),0))</f>
        <v>0</v>
      </c>
      <c r="BJ308" s="11">
        <f t="shared" si="164"/>
        <v>0</v>
      </c>
      <c r="BK308">
        <f>IF($C308="","",IFERROR(VLOOKUP($C308,Mar!$B:$Z,19,FALSE),0))</f>
        <v>0</v>
      </c>
      <c r="BL308" s="11">
        <f t="shared" si="165"/>
        <v>0</v>
      </c>
      <c r="BM308">
        <f>IF($C308="","",IFERROR(VLOOKUP($C308,Mar!$B:$Z,20,FALSE),0))</f>
        <v>0</v>
      </c>
      <c r="BN308" s="10">
        <f t="shared" si="166"/>
        <v>0</v>
      </c>
      <c r="BO308" s="6">
        <f>IF($C308="","",IFERROR(VLOOKUP($C308,'Apr &amp; May'!$B:$Z,16,FALSE),0))</f>
        <v>0</v>
      </c>
      <c r="BP308">
        <f>IF($C308="","",IFERROR(VLOOKUP($C308,'Apr &amp; May'!$B:$Z,17,FALSE),0))</f>
        <v>0</v>
      </c>
      <c r="BQ308" s="11">
        <f t="shared" si="167"/>
        <v>0</v>
      </c>
      <c r="BR308">
        <f>IF($C308="","",IFERROR(VLOOKUP($C308,'Apr &amp; May'!$B:$Z,19,FALSE),0))</f>
        <v>0</v>
      </c>
      <c r="BS308" s="11">
        <f t="shared" si="168"/>
        <v>0</v>
      </c>
      <c r="BT308">
        <f>IF($C308="","",IFERROR(VLOOKUP($C308,'Apr &amp; May'!$B:$Z,20,FALSE),0))</f>
        <v>0</v>
      </c>
      <c r="BU308" s="10">
        <f t="shared" si="169"/>
        <v>0</v>
      </c>
      <c r="BV308" s="6">
        <f>IF($C308="","",IFERROR(VLOOKUP($C308,Jun!$B:$Z,16,FALSE),0))</f>
        <v>0</v>
      </c>
      <c r="BW308">
        <f>IF($C308="","",IFERROR(VLOOKUP($C308,Jun!$B:$Z,17,FALSE),0))</f>
        <v>0</v>
      </c>
      <c r="BX308" s="11">
        <f t="shared" si="170"/>
        <v>0</v>
      </c>
      <c r="BY308">
        <f>IF($C308="","",IFERROR(VLOOKUP($C308,Jun!$B:$Z,19,FALSE),0))</f>
        <v>0</v>
      </c>
      <c r="BZ308" s="11">
        <f t="shared" si="171"/>
        <v>0</v>
      </c>
      <c r="CA308">
        <f>IF($C308="","",IFERROR(VLOOKUP($C308,Jun!$B:$Z,20,FALSE),0))</f>
        <v>0</v>
      </c>
      <c r="CB308" s="10">
        <f t="shared" si="172"/>
        <v>0</v>
      </c>
    </row>
    <row r="309" spans="1:80" x14ac:dyDescent="0.3">
      <c r="A309">
        <v>305</v>
      </c>
      <c r="B309" t="str">
        <f>IF(Namelist!A306="","",UPPER(Namelist!A306))</f>
        <v>TYRONE YAM</v>
      </c>
      <c r="C309" t="str">
        <f>IF(Namelist!B306="","",UPPER(Namelist!B306))</f>
        <v>NUSSTU\E0543680</v>
      </c>
      <c r="D309" s="6">
        <f t="shared" si="139"/>
        <v>0</v>
      </c>
      <c r="E309">
        <f t="shared" si="140"/>
        <v>1</v>
      </c>
      <c r="F309" s="11">
        <f t="shared" si="141"/>
        <v>1</v>
      </c>
      <c r="G309">
        <f t="shared" si="142"/>
        <v>0</v>
      </c>
      <c r="H309" s="11">
        <f t="shared" si="143"/>
        <v>1</v>
      </c>
      <c r="I309">
        <f t="shared" si="144"/>
        <v>0</v>
      </c>
      <c r="J309" s="10">
        <f t="shared" si="145"/>
        <v>1</v>
      </c>
      <c r="K309" s="6">
        <f>IF($C309="","",IFERROR(VLOOKUP($C309,Aug!$B:$Z,16,FALSE),0))</f>
        <v>0</v>
      </c>
      <c r="L309">
        <f>IF($C309="","",IFERROR(VLOOKUP($C309,Aug!$B:$Z,17,FALSE),0))</f>
        <v>1</v>
      </c>
      <c r="M309" s="11">
        <f t="shared" si="146"/>
        <v>1</v>
      </c>
      <c r="N309">
        <f>IF($C309="","",IFERROR(VLOOKUP($C309,Aug!$B:$Z,19,FALSE),0))</f>
        <v>0</v>
      </c>
      <c r="O309" s="11">
        <f t="shared" si="147"/>
        <v>1</v>
      </c>
      <c r="P309">
        <f>IF($C309="","",IFERROR(VLOOKUP($C309,Aug!$B:$Z,20,FALSE),0))</f>
        <v>0</v>
      </c>
      <c r="Q309" s="10">
        <f t="shared" si="148"/>
        <v>1</v>
      </c>
      <c r="R309" s="6">
        <f>IF($C309="","",IFERROR(VLOOKUP($C309,Sep!$B:$Z,16,FALSE),0))</f>
        <v>0</v>
      </c>
      <c r="S309">
        <f>IF($C309="","",IFERROR(VLOOKUP($C309,Sep!$B:$Z,17,FALSE),0))</f>
        <v>0</v>
      </c>
      <c r="T309" s="11">
        <f t="shared" si="149"/>
        <v>0</v>
      </c>
      <c r="U309">
        <f>IF($C309="","",IFERROR(VLOOKUP($C309,Sep!$B:$Z,19,FALSE),0))</f>
        <v>0</v>
      </c>
      <c r="V309" s="11">
        <f t="shared" si="150"/>
        <v>0</v>
      </c>
      <c r="W309">
        <f>IF($C309="","",IFERROR(VLOOKUP($C309,Sep!$B:$Z,20,FALSE),0))</f>
        <v>0</v>
      </c>
      <c r="X309" s="10">
        <f t="shared" si="151"/>
        <v>0</v>
      </c>
      <c r="Y309" s="6">
        <f>IF($C309="","",IFERROR(VLOOKUP($C309,'Oct &amp; Nov'!$B:$Z,16,FALSE),0))</f>
        <v>0</v>
      </c>
      <c r="Z309">
        <f>IF($C309="","",IFERROR(VLOOKUP($C309,'Oct &amp; Nov'!$B:$Z,17,FALSE),0))</f>
        <v>0</v>
      </c>
      <c r="AA309" s="11">
        <f t="shared" si="152"/>
        <v>0</v>
      </c>
      <c r="AB309">
        <f>IF($C309="","",IFERROR(VLOOKUP($C309,'Oct &amp; Nov'!$B:$Z,19,FALSE),0))</f>
        <v>0</v>
      </c>
      <c r="AC309" s="11">
        <f t="shared" si="153"/>
        <v>0</v>
      </c>
      <c r="AD309">
        <f>IF($C309="","",IFERROR(VLOOKUP($C309,'Oct &amp; Nov'!$B:$Z,20,FALSE),0))</f>
        <v>0</v>
      </c>
      <c r="AE309" s="10">
        <f t="shared" si="154"/>
        <v>0</v>
      </c>
      <c r="AJ309" s="11"/>
      <c r="AM309" s="6">
        <f>IF($C309="","",IFERROR(VLOOKUP($C309,Dec!$B:$Z,16,FALSE),0))</f>
        <v>0</v>
      </c>
      <c r="AN309">
        <f>IF($C309="","",IFERROR(VLOOKUP($C309,Dec!$B:$Z,17,FALSE),0))</f>
        <v>0</v>
      </c>
      <c r="AO309" s="11">
        <f t="shared" si="155"/>
        <v>0</v>
      </c>
      <c r="AP309">
        <f>IF($C309="","",IFERROR(VLOOKUP($C309,Dec!$B:$Z,19,FALSE),0))</f>
        <v>0</v>
      </c>
      <c r="AQ309" s="11">
        <f t="shared" si="156"/>
        <v>0</v>
      </c>
      <c r="AR309">
        <f>IF($C309="","",IFERROR(VLOOKUP($C309,Dec!$B:$Z,20,FALSE),0))</f>
        <v>0</v>
      </c>
      <c r="AS309" s="10">
        <f t="shared" si="157"/>
        <v>0</v>
      </c>
      <c r="AT309" s="6">
        <f>IF($C309="","",IFERROR(VLOOKUP($C309,Jan!$B:$Z,16,FALSE),0))</f>
        <v>0</v>
      </c>
      <c r="AU309">
        <f>IF($C309="","",IFERROR(VLOOKUP($C309,Jan!$B:$Z,17,FALSE),0))</f>
        <v>0</v>
      </c>
      <c r="AV309" s="11">
        <f t="shared" si="158"/>
        <v>0</v>
      </c>
      <c r="AW309">
        <f>IF($C309="","",IFERROR(VLOOKUP($C309,Jan!$B:$Z,19,FALSE),0))</f>
        <v>0</v>
      </c>
      <c r="AX309" s="11">
        <f t="shared" si="159"/>
        <v>0</v>
      </c>
      <c r="AY309">
        <f>IF($C309="","",IFERROR(VLOOKUP($C309,Jan!$B:$Z,20,FALSE),0))</f>
        <v>0</v>
      </c>
      <c r="AZ309" s="10">
        <f t="shared" si="160"/>
        <v>0</v>
      </c>
      <c r="BA309" s="6">
        <f>IF($C309="","",IFERROR(VLOOKUP($C309,Feb!$B:$Z,16,FALSE),0))</f>
        <v>0</v>
      </c>
      <c r="BB309">
        <f>IF($C309="","",IFERROR(VLOOKUP($C309,Feb!$B:$Z,17,FALSE),0))</f>
        <v>0</v>
      </c>
      <c r="BC309" s="11">
        <f t="shared" si="161"/>
        <v>0</v>
      </c>
      <c r="BD309">
        <f>IF($C309="","",IFERROR(VLOOKUP($C309,Feb!$B:$Z,19,FALSE),0))</f>
        <v>0</v>
      </c>
      <c r="BE309" s="11">
        <f t="shared" si="162"/>
        <v>0</v>
      </c>
      <c r="BF309">
        <f>IF($C309="","",IFERROR(VLOOKUP($C309,Feb!$B:$Z,20,FALSE),0))</f>
        <v>0</v>
      </c>
      <c r="BG309" s="10">
        <f t="shared" si="163"/>
        <v>0</v>
      </c>
      <c r="BH309" s="6">
        <f>IF($C309="","",IFERROR(VLOOKUP($C309,Mar!$B:$Z,16,FALSE),0))</f>
        <v>0</v>
      </c>
      <c r="BI309">
        <f>IF($C309="","",IFERROR(VLOOKUP($C309,Mar!$B:$Z,17,FALSE),0))</f>
        <v>0</v>
      </c>
      <c r="BJ309" s="11">
        <f t="shared" si="164"/>
        <v>0</v>
      </c>
      <c r="BK309">
        <f>IF($C309="","",IFERROR(VLOOKUP($C309,Mar!$B:$Z,19,FALSE),0))</f>
        <v>0</v>
      </c>
      <c r="BL309" s="11">
        <f t="shared" si="165"/>
        <v>0</v>
      </c>
      <c r="BM309">
        <f>IF($C309="","",IFERROR(VLOOKUP($C309,Mar!$B:$Z,20,FALSE),0))</f>
        <v>0</v>
      </c>
      <c r="BN309" s="10">
        <f t="shared" si="166"/>
        <v>0</v>
      </c>
      <c r="BO309" s="6">
        <f>IF($C309="","",IFERROR(VLOOKUP($C309,'Apr &amp; May'!$B:$Z,16,FALSE),0))</f>
        <v>0</v>
      </c>
      <c r="BP309">
        <f>IF($C309="","",IFERROR(VLOOKUP($C309,'Apr &amp; May'!$B:$Z,17,FALSE),0))</f>
        <v>0</v>
      </c>
      <c r="BQ309" s="11">
        <f t="shared" si="167"/>
        <v>0</v>
      </c>
      <c r="BR309">
        <f>IF($C309="","",IFERROR(VLOOKUP($C309,'Apr &amp; May'!$B:$Z,19,FALSE),0))</f>
        <v>0</v>
      </c>
      <c r="BS309" s="11">
        <f t="shared" si="168"/>
        <v>0</v>
      </c>
      <c r="BT309">
        <f>IF($C309="","",IFERROR(VLOOKUP($C309,'Apr &amp; May'!$B:$Z,20,FALSE),0))</f>
        <v>0</v>
      </c>
      <c r="BU309" s="10">
        <f t="shared" si="169"/>
        <v>0</v>
      </c>
      <c r="BV309" s="6">
        <f>IF($C309="","",IFERROR(VLOOKUP($C309,Jun!$B:$Z,16,FALSE),0))</f>
        <v>0</v>
      </c>
      <c r="BW309">
        <f>IF($C309="","",IFERROR(VLOOKUP($C309,Jun!$B:$Z,17,FALSE),0))</f>
        <v>0</v>
      </c>
      <c r="BX309" s="11">
        <f t="shared" si="170"/>
        <v>0</v>
      </c>
      <c r="BY309">
        <f>IF($C309="","",IFERROR(VLOOKUP($C309,Jun!$B:$Z,19,FALSE),0))</f>
        <v>0</v>
      </c>
      <c r="BZ309" s="11">
        <f t="shared" si="171"/>
        <v>0</v>
      </c>
      <c r="CA309">
        <f>IF($C309="","",IFERROR(VLOOKUP($C309,Jun!$B:$Z,20,FALSE),0))</f>
        <v>0</v>
      </c>
      <c r="CB309" s="10">
        <f t="shared" si="172"/>
        <v>0</v>
      </c>
    </row>
    <row r="310" spans="1:80" x14ac:dyDescent="0.3">
      <c r="A310">
        <v>306</v>
      </c>
      <c r="B310" t="str">
        <f>IF(Namelist!A307="","",UPPER(Namelist!A307))</f>
        <v>TZE JYN, IAN GOH</v>
      </c>
      <c r="C310" t="str">
        <f>IF(Namelist!B307="","",UPPER(Namelist!B307))</f>
        <v>NUSSTU\E1024902</v>
      </c>
      <c r="D310" s="6">
        <f t="shared" si="139"/>
        <v>1</v>
      </c>
      <c r="E310">
        <f t="shared" si="140"/>
        <v>0</v>
      </c>
      <c r="F310" s="11">
        <f t="shared" si="141"/>
        <v>1</v>
      </c>
      <c r="G310">
        <f t="shared" si="142"/>
        <v>0</v>
      </c>
      <c r="H310" s="11">
        <f t="shared" si="143"/>
        <v>1</v>
      </c>
      <c r="I310">
        <f t="shared" si="144"/>
        <v>1</v>
      </c>
      <c r="J310" s="10">
        <f t="shared" si="145"/>
        <v>2</v>
      </c>
      <c r="K310" s="6">
        <f>IF($C310="","",IFERROR(VLOOKUP($C310,Aug!$B:$Z,16,FALSE),0))</f>
        <v>1</v>
      </c>
      <c r="L310">
        <f>IF($C310="","",IFERROR(VLOOKUP($C310,Aug!$B:$Z,17,FALSE),0))</f>
        <v>0</v>
      </c>
      <c r="M310" s="11">
        <f t="shared" si="146"/>
        <v>1</v>
      </c>
      <c r="N310">
        <f>IF($C310="","",IFERROR(VLOOKUP($C310,Aug!$B:$Z,19,FALSE),0))</f>
        <v>0</v>
      </c>
      <c r="O310" s="11">
        <f t="shared" si="147"/>
        <v>1</v>
      </c>
      <c r="P310">
        <f>IF($C310="","",IFERROR(VLOOKUP($C310,Aug!$B:$Z,20,FALSE),0))</f>
        <v>0</v>
      </c>
      <c r="Q310" s="10">
        <f t="shared" si="148"/>
        <v>1</v>
      </c>
      <c r="R310" s="6">
        <f>IF($C310="","",IFERROR(VLOOKUP($C310,Sep!$B:$Z,16,FALSE),0))</f>
        <v>0</v>
      </c>
      <c r="S310">
        <f>IF($C310="","",IFERROR(VLOOKUP($C310,Sep!$B:$Z,17,FALSE),0))</f>
        <v>0</v>
      </c>
      <c r="T310" s="11">
        <f t="shared" si="149"/>
        <v>0</v>
      </c>
      <c r="U310">
        <f>IF($C310="","",IFERROR(VLOOKUP($C310,Sep!$B:$Z,19,FALSE),0))</f>
        <v>0</v>
      </c>
      <c r="V310" s="11">
        <f t="shared" si="150"/>
        <v>0</v>
      </c>
      <c r="W310">
        <f>IF($C310="","",IFERROR(VLOOKUP($C310,Sep!$B:$Z,20,FALSE),0))</f>
        <v>0</v>
      </c>
      <c r="X310" s="10">
        <f t="shared" si="151"/>
        <v>0</v>
      </c>
      <c r="Y310" s="6">
        <f>IF($C310="","",IFERROR(VLOOKUP($C310,'Oct &amp; Nov'!$B:$Z,16,FALSE),0))</f>
        <v>0</v>
      </c>
      <c r="Z310">
        <f>IF($C310="","",IFERROR(VLOOKUP($C310,'Oct &amp; Nov'!$B:$Z,17,FALSE),0))</f>
        <v>0</v>
      </c>
      <c r="AA310" s="11">
        <f t="shared" si="152"/>
        <v>0</v>
      </c>
      <c r="AB310">
        <f>IF($C310="","",IFERROR(VLOOKUP($C310,'Oct &amp; Nov'!$B:$Z,19,FALSE),0))</f>
        <v>0</v>
      </c>
      <c r="AC310" s="11">
        <f t="shared" si="153"/>
        <v>0</v>
      </c>
      <c r="AD310">
        <f>IF($C310="","",IFERROR(VLOOKUP($C310,'Oct &amp; Nov'!$B:$Z,20,FALSE),0))</f>
        <v>1</v>
      </c>
      <c r="AE310" s="10">
        <f t="shared" si="154"/>
        <v>1</v>
      </c>
      <c r="AJ310" s="11"/>
      <c r="AM310" s="6">
        <f>IF($C310="","",IFERROR(VLOOKUP($C310,Dec!$B:$Z,16,FALSE),0))</f>
        <v>0</v>
      </c>
      <c r="AN310">
        <f>IF($C310="","",IFERROR(VLOOKUP($C310,Dec!$B:$Z,17,FALSE),0))</f>
        <v>0</v>
      </c>
      <c r="AO310" s="11">
        <f t="shared" si="155"/>
        <v>0</v>
      </c>
      <c r="AP310">
        <f>IF($C310="","",IFERROR(VLOOKUP($C310,Dec!$B:$Z,19,FALSE),0))</f>
        <v>0</v>
      </c>
      <c r="AQ310" s="11">
        <f t="shared" si="156"/>
        <v>0</v>
      </c>
      <c r="AR310">
        <f>IF($C310="","",IFERROR(VLOOKUP($C310,Dec!$B:$Z,20,FALSE),0))</f>
        <v>0</v>
      </c>
      <c r="AS310" s="10">
        <f t="shared" si="157"/>
        <v>0</v>
      </c>
      <c r="AT310" s="6">
        <f>IF($C310="","",IFERROR(VLOOKUP($C310,Jan!$B:$Z,16,FALSE),0))</f>
        <v>0</v>
      </c>
      <c r="AU310">
        <f>IF($C310="","",IFERROR(VLOOKUP($C310,Jan!$B:$Z,17,FALSE),0))</f>
        <v>0</v>
      </c>
      <c r="AV310" s="11">
        <f t="shared" si="158"/>
        <v>0</v>
      </c>
      <c r="AW310">
        <f>IF($C310="","",IFERROR(VLOOKUP($C310,Jan!$B:$Z,19,FALSE),0))</f>
        <v>0</v>
      </c>
      <c r="AX310" s="11">
        <f t="shared" si="159"/>
        <v>0</v>
      </c>
      <c r="AY310">
        <f>IF($C310="","",IFERROR(VLOOKUP($C310,Jan!$B:$Z,20,FALSE),0))</f>
        <v>0</v>
      </c>
      <c r="AZ310" s="10">
        <f t="shared" si="160"/>
        <v>0</v>
      </c>
      <c r="BA310" s="6">
        <f>IF($C310="","",IFERROR(VLOOKUP($C310,Feb!$B:$Z,16,FALSE),0))</f>
        <v>0</v>
      </c>
      <c r="BB310">
        <f>IF($C310="","",IFERROR(VLOOKUP($C310,Feb!$B:$Z,17,FALSE),0))</f>
        <v>0</v>
      </c>
      <c r="BC310" s="11">
        <f t="shared" si="161"/>
        <v>0</v>
      </c>
      <c r="BD310">
        <f>IF($C310="","",IFERROR(VLOOKUP($C310,Feb!$B:$Z,19,FALSE),0))</f>
        <v>0</v>
      </c>
      <c r="BE310" s="11">
        <f t="shared" si="162"/>
        <v>0</v>
      </c>
      <c r="BF310">
        <f>IF($C310="","",IFERROR(VLOOKUP($C310,Feb!$B:$Z,20,FALSE),0))</f>
        <v>0</v>
      </c>
      <c r="BG310" s="10">
        <f t="shared" si="163"/>
        <v>0</v>
      </c>
      <c r="BH310" s="6">
        <f>IF($C310="","",IFERROR(VLOOKUP($C310,Mar!$B:$Z,16,FALSE),0))</f>
        <v>0</v>
      </c>
      <c r="BI310">
        <f>IF($C310="","",IFERROR(VLOOKUP($C310,Mar!$B:$Z,17,FALSE),0))</f>
        <v>0</v>
      </c>
      <c r="BJ310" s="11">
        <f t="shared" si="164"/>
        <v>0</v>
      </c>
      <c r="BK310">
        <f>IF($C310="","",IFERROR(VLOOKUP($C310,Mar!$B:$Z,19,FALSE),0))</f>
        <v>0</v>
      </c>
      <c r="BL310" s="11">
        <f t="shared" si="165"/>
        <v>0</v>
      </c>
      <c r="BM310">
        <f>IF($C310="","",IFERROR(VLOOKUP($C310,Mar!$B:$Z,20,FALSE),0))</f>
        <v>0</v>
      </c>
      <c r="BN310" s="10">
        <f t="shared" si="166"/>
        <v>0</v>
      </c>
      <c r="BO310" s="6">
        <f>IF($C310="","",IFERROR(VLOOKUP($C310,'Apr &amp; May'!$B:$Z,16,FALSE),0))</f>
        <v>0</v>
      </c>
      <c r="BP310">
        <f>IF($C310="","",IFERROR(VLOOKUP($C310,'Apr &amp; May'!$B:$Z,17,FALSE),0))</f>
        <v>0</v>
      </c>
      <c r="BQ310" s="11">
        <f t="shared" si="167"/>
        <v>0</v>
      </c>
      <c r="BR310">
        <f>IF($C310="","",IFERROR(VLOOKUP($C310,'Apr &amp; May'!$B:$Z,19,FALSE),0))</f>
        <v>0</v>
      </c>
      <c r="BS310" s="11">
        <f t="shared" si="168"/>
        <v>0</v>
      </c>
      <c r="BT310">
        <f>IF($C310="","",IFERROR(VLOOKUP($C310,'Apr &amp; May'!$B:$Z,20,FALSE),0))</f>
        <v>0</v>
      </c>
      <c r="BU310" s="10">
        <f t="shared" si="169"/>
        <v>0</v>
      </c>
      <c r="BV310" s="6">
        <f>IF($C310="","",IFERROR(VLOOKUP($C310,Jun!$B:$Z,16,FALSE),0))</f>
        <v>0</v>
      </c>
      <c r="BW310">
        <f>IF($C310="","",IFERROR(VLOOKUP($C310,Jun!$B:$Z,17,FALSE),0))</f>
        <v>0</v>
      </c>
      <c r="BX310" s="11">
        <f t="shared" si="170"/>
        <v>0</v>
      </c>
      <c r="BY310">
        <f>IF($C310="","",IFERROR(VLOOKUP($C310,Jun!$B:$Z,19,FALSE),0))</f>
        <v>0</v>
      </c>
      <c r="BZ310" s="11">
        <f t="shared" si="171"/>
        <v>0</v>
      </c>
      <c r="CA310">
        <f>IF($C310="","",IFERROR(VLOOKUP($C310,Jun!$B:$Z,20,FALSE),0))</f>
        <v>0</v>
      </c>
      <c r="CB310" s="10">
        <f t="shared" si="172"/>
        <v>0</v>
      </c>
    </row>
    <row r="311" spans="1:80" x14ac:dyDescent="0.3">
      <c r="A311">
        <v>307</v>
      </c>
      <c r="B311" t="str">
        <f>IF(Namelist!A308="","",UPPER(Namelist!A308))</f>
        <v>TZE YOUNG TAN</v>
      </c>
      <c r="C311" t="str">
        <f>IF(Namelist!B308="","",UPPER(Namelist!B308))</f>
        <v>NUSSTU\E0957631</v>
      </c>
      <c r="D311" s="6">
        <f t="shared" si="139"/>
        <v>1</v>
      </c>
      <c r="E311">
        <f t="shared" si="140"/>
        <v>2</v>
      </c>
      <c r="F311" s="11">
        <f t="shared" si="141"/>
        <v>3</v>
      </c>
      <c r="G311">
        <f t="shared" si="142"/>
        <v>0</v>
      </c>
      <c r="H311" s="11">
        <f t="shared" si="143"/>
        <v>3</v>
      </c>
      <c r="I311">
        <f t="shared" si="144"/>
        <v>0</v>
      </c>
      <c r="J311" s="10">
        <f t="shared" si="145"/>
        <v>3</v>
      </c>
      <c r="K311" s="6">
        <f>IF($C311="","",IFERROR(VLOOKUP($C311,Aug!$B:$Z,16,FALSE),0))</f>
        <v>0</v>
      </c>
      <c r="L311">
        <f>IF($C311="","",IFERROR(VLOOKUP($C311,Aug!$B:$Z,17,FALSE),0))</f>
        <v>0</v>
      </c>
      <c r="M311" s="11">
        <f t="shared" si="146"/>
        <v>0</v>
      </c>
      <c r="N311">
        <f>IF($C311="","",IFERROR(VLOOKUP($C311,Aug!$B:$Z,19,FALSE),0))</f>
        <v>0</v>
      </c>
      <c r="O311" s="11">
        <f t="shared" si="147"/>
        <v>0</v>
      </c>
      <c r="P311">
        <f>IF($C311="","",IFERROR(VLOOKUP($C311,Aug!$B:$Z,20,FALSE),0))</f>
        <v>0</v>
      </c>
      <c r="Q311" s="10">
        <f t="shared" si="148"/>
        <v>0</v>
      </c>
      <c r="R311" s="6">
        <f>IF($C311="","",IFERROR(VLOOKUP($C311,Sep!$B:$Z,16,FALSE),0))</f>
        <v>0</v>
      </c>
      <c r="S311">
        <f>IF($C311="","",IFERROR(VLOOKUP($C311,Sep!$B:$Z,17,FALSE),0))</f>
        <v>0</v>
      </c>
      <c r="T311" s="11">
        <f t="shared" si="149"/>
        <v>0</v>
      </c>
      <c r="U311">
        <f>IF($C311="","",IFERROR(VLOOKUP($C311,Sep!$B:$Z,19,FALSE),0))</f>
        <v>0</v>
      </c>
      <c r="V311" s="11">
        <f t="shared" si="150"/>
        <v>0</v>
      </c>
      <c r="W311">
        <f>IF($C311="","",IFERROR(VLOOKUP($C311,Sep!$B:$Z,20,FALSE),0))</f>
        <v>0</v>
      </c>
      <c r="X311" s="10">
        <f t="shared" si="151"/>
        <v>0</v>
      </c>
      <c r="Y311" s="6">
        <f>IF($C311="","",IFERROR(VLOOKUP($C311,'Oct &amp; Nov'!$B:$Z,16,FALSE),0))</f>
        <v>1</v>
      </c>
      <c r="Z311">
        <f>IF($C311="","",IFERROR(VLOOKUP($C311,'Oct &amp; Nov'!$B:$Z,17,FALSE),0))</f>
        <v>2</v>
      </c>
      <c r="AA311" s="11">
        <f t="shared" si="152"/>
        <v>3</v>
      </c>
      <c r="AB311">
        <f>IF($C311="","",IFERROR(VLOOKUP($C311,'Oct &amp; Nov'!$B:$Z,19,FALSE),0))</f>
        <v>0</v>
      </c>
      <c r="AC311" s="11">
        <f t="shared" si="153"/>
        <v>3</v>
      </c>
      <c r="AD311">
        <f>IF($C311="","",IFERROR(VLOOKUP($C311,'Oct &amp; Nov'!$B:$Z,20,FALSE),0))</f>
        <v>0</v>
      </c>
      <c r="AE311" s="10">
        <f t="shared" si="154"/>
        <v>3</v>
      </c>
      <c r="AJ311" s="11"/>
      <c r="AM311" s="6">
        <f>IF($C311="","",IFERROR(VLOOKUP($C311,Dec!$B:$Z,16,FALSE),0))</f>
        <v>0</v>
      </c>
      <c r="AN311">
        <f>IF($C311="","",IFERROR(VLOOKUP($C311,Dec!$B:$Z,17,FALSE),0))</f>
        <v>0</v>
      </c>
      <c r="AO311" s="11">
        <f t="shared" si="155"/>
        <v>0</v>
      </c>
      <c r="AP311">
        <f>IF($C311="","",IFERROR(VLOOKUP($C311,Dec!$B:$Z,19,FALSE),0))</f>
        <v>0</v>
      </c>
      <c r="AQ311" s="11">
        <f t="shared" si="156"/>
        <v>0</v>
      </c>
      <c r="AR311">
        <f>IF($C311="","",IFERROR(VLOOKUP($C311,Dec!$B:$Z,20,FALSE),0))</f>
        <v>0</v>
      </c>
      <c r="AS311" s="10">
        <f t="shared" si="157"/>
        <v>0</v>
      </c>
      <c r="AT311" s="6">
        <f>IF($C311="","",IFERROR(VLOOKUP($C311,Jan!$B:$Z,16,FALSE),0))</f>
        <v>0</v>
      </c>
      <c r="AU311">
        <f>IF($C311="","",IFERROR(VLOOKUP($C311,Jan!$B:$Z,17,FALSE),0))</f>
        <v>0</v>
      </c>
      <c r="AV311" s="11">
        <f t="shared" si="158"/>
        <v>0</v>
      </c>
      <c r="AW311">
        <f>IF($C311="","",IFERROR(VLOOKUP($C311,Jan!$B:$Z,19,FALSE),0))</f>
        <v>0</v>
      </c>
      <c r="AX311" s="11">
        <f t="shared" si="159"/>
        <v>0</v>
      </c>
      <c r="AY311">
        <f>IF($C311="","",IFERROR(VLOOKUP($C311,Jan!$B:$Z,20,FALSE),0))</f>
        <v>0</v>
      </c>
      <c r="AZ311" s="10">
        <f t="shared" si="160"/>
        <v>0</v>
      </c>
      <c r="BA311" s="6">
        <f>IF($C311="","",IFERROR(VLOOKUP($C311,Feb!$B:$Z,16,FALSE),0))</f>
        <v>0</v>
      </c>
      <c r="BB311">
        <f>IF($C311="","",IFERROR(VLOOKUP($C311,Feb!$B:$Z,17,FALSE),0))</f>
        <v>0</v>
      </c>
      <c r="BC311" s="11">
        <f t="shared" si="161"/>
        <v>0</v>
      </c>
      <c r="BD311">
        <f>IF($C311="","",IFERROR(VLOOKUP($C311,Feb!$B:$Z,19,FALSE),0))</f>
        <v>0</v>
      </c>
      <c r="BE311" s="11">
        <f t="shared" si="162"/>
        <v>0</v>
      </c>
      <c r="BF311">
        <f>IF($C311="","",IFERROR(VLOOKUP($C311,Feb!$B:$Z,20,FALSE),0))</f>
        <v>0</v>
      </c>
      <c r="BG311" s="10">
        <f t="shared" si="163"/>
        <v>0</v>
      </c>
      <c r="BH311" s="6">
        <f>IF($C311="","",IFERROR(VLOOKUP($C311,Mar!$B:$Z,16,FALSE),0))</f>
        <v>0</v>
      </c>
      <c r="BI311">
        <f>IF($C311="","",IFERROR(VLOOKUP($C311,Mar!$B:$Z,17,FALSE),0))</f>
        <v>0</v>
      </c>
      <c r="BJ311" s="11">
        <f t="shared" si="164"/>
        <v>0</v>
      </c>
      <c r="BK311">
        <f>IF($C311="","",IFERROR(VLOOKUP($C311,Mar!$B:$Z,19,FALSE),0))</f>
        <v>0</v>
      </c>
      <c r="BL311" s="11">
        <f t="shared" si="165"/>
        <v>0</v>
      </c>
      <c r="BM311">
        <f>IF($C311="","",IFERROR(VLOOKUP($C311,Mar!$B:$Z,20,FALSE),0))</f>
        <v>0</v>
      </c>
      <c r="BN311" s="10">
        <f t="shared" si="166"/>
        <v>0</v>
      </c>
      <c r="BO311" s="6">
        <f>IF($C311="","",IFERROR(VLOOKUP($C311,'Apr &amp; May'!$B:$Z,16,FALSE),0))</f>
        <v>0</v>
      </c>
      <c r="BP311">
        <f>IF($C311="","",IFERROR(VLOOKUP($C311,'Apr &amp; May'!$B:$Z,17,FALSE),0))</f>
        <v>0</v>
      </c>
      <c r="BQ311" s="11">
        <f t="shared" si="167"/>
        <v>0</v>
      </c>
      <c r="BR311">
        <f>IF($C311="","",IFERROR(VLOOKUP($C311,'Apr &amp; May'!$B:$Z,19,FALSE),0))</f>
        <v>0</v>
      </c>
      <c r="BS311" s="11">
        <f t="shared" si="168"/>
        <v>0</v>
      </c>
      <c r="BT311">
        <f>IF($C311="","",IFERROR(VLOOKUP($C311,'Apr &amp; May'!$B:$Z,20,FALSE),0))</f>
        <v>0</v>
      </c>
      <c r="BU311" s="10">
        <f t="shared" si="169"/>
        <v>0</v>
      </c>
      <c r="BV311" s="6">
        <f>IF($C311="","",IFERROR(VLOOKUP($C311,Jun!$B:$Z,16,FALSE),0))</f>
        <v>0</v>
      </c>
      <c r="BW311">
        <f>IF($C311="","",IFERROR(VLOOKUP($C311,Jun!$B:$Z,17,FALSE),0))</f>
        <v>0</v>
      </c>
      <c r="BX311" s="11">
        <f t="shared" si="170"/>
        <v>0</v>
      </c>
      <c r="BY311">
        <f>IF($C311="","",IFERROR(VLOOKUP($C311,Jun!$B:$Z,19,FALSE),0))</f>
        <v>0</v>
      </c>
      <c r="BZ311" s="11">
        <f t="shared" si="171"/>
        <v>0</v>
      </c>
      <c r="CA311">
        <f>IF($C311="","",IFERROR(VLOOKUP($C311,Jun!$B:$Z,20,FALSE),0))</f>
        <v>0</v>
      </c>
      <c r="CB311" s="10">
        <f t="shared" si="172"/>
        <v>0</v>
      </c>
    </row>
    <row r="312" spans="1:80" x14ac:dyDescent="0.3">
      <c r="A312">
        <v>308</v>
      </c>
      <c r="B312" t="str">
        <f>IF(Namelist!A309="","",UPPER(Namelist!A309))</f>
        <v>VANESSA CHIU</v>
      </c>
      <c r="C312" t="str">
        <f>IF(Namelist!B309="","",UPPER(Namelist!B309))</f>
        <v>NUSSTU\E0967990</v>
      </c>
      <c r="D312" s="6">
        <f t="shared" si="139"/>
        <v>0</v>
      </c>
      <c r="E312">
        <f t="shared" si="140"/>
        <v>0</v>
      </c>
      <c r="F312" s="11">
        <f t="shared" si="141"/>
        <v>0</v>
      </c>
      <c r="G312">
        <f t="shared" si="142"/>
        <v>0</v>
      </c>
      <c r="H312" s="11">
        <f t="shared" si="143"/>
        <v>0</v>
      </c>
      <c r="I312">
        <f t="shared" si="144"/>
        <v>1</v>
      </c>
      <c r="J312" s="10">
        <f t="shared" si="145"/>
        <v>1</v>
      </c>
      <c r="K312" s="6">
        <f>IF($C312="","",IFERROR(VLOOKUP($C312,Aug!$B:$Z,16,FALSE),0))</f>
        <v>0</v>
      </c>
      <c r="L312">
        <f>IF($C312="","",IFERROR(VLOOKUP($C312,Aug!$B:$Z,17,FALSE),0))</f>
        <v>0</v>
      </c>
      <c r="M312" s="11">
        <f t="shared" si="146"/>
        <v>0</v>
      </c>
      <c r="N312">
        <f>IF($C312="","",IFERROR(VLOOKUP($C312,Aug!$B:$Z,19,FALSE),0))</f>
        <v>0</v>
      </c>
      <c r="O312" s="11">
        <f t="shared" si="147"/>
        <v>0</v>
      </c>
      <c r="P312">
        <f>IF($C312="","",IFERROR(VLOOKUP($C312,Aug!$B:$Z,20,FALSE),0))</f>
        <v>0</v>
      </c>
      <c r="Q312" s="10">
        <f t="shared" si="148"/>
        <v>0</v>
      </c>
      <c r="R312" s="6">
        <f>IF($C312="","",IFERROR(VLOOKUP($C312,Sep!$B:$Z,16,FALSE),0))</f>
        <v>0</v>
      </c>
      <c r="S312">
        <f>IF($C312="","",IFERROR(VLOOKUP($C312,Sep!$B:$Z,17,FALSE),0))</f>
        <v>0</v>
      </c>
      <c r="T312" s="11">
        <f t="shared" si="149"/>
        <v>0</v>
      </c>
      <c r="U312">
        <f>IF($C312="","",IFERROR(VLOOKUP($C312,Sep!$B:$Z,19,FALSE),0))</f>
        <v>0</v>
      </c>
      <c r="V312" s="11">
        <f t="shared" si="150"/>
        <v>0</v>
      </c>
      <c r="W312">
        <f>IF($C312="","",IFERROR(VLOOKUP($C312,Sep!$B:$Z,20,FALSE),0))</f>
        <v>1</v>
      </c>
      <c r="X312" s="10">
        <f t="shared" si="151"/>
        <v>1</v>
      </c>
      <c r="Y312" s="6">
        <f>IF($C312="","",IFERROR(VLOOKUP($C312,'Oct &amp; Nov'!$B:$Z,16,FALSE),0))</f>
        <v>0</v>
      </c>
      <c r="Z312">
        <f>IF($C312="","",IFERROR(VLOOKUP($C312,'Oct &amp; Nov'!$B:$Z,17,FALSE),0))</f>
        <v>0</v>
      </c>
      <c r="AA312" s="11">
        <f t="shared" si="152"/>
        <v>0</v>
      </c>
      <c r="AB312">
        <f>IF($C312="","",IFERROR(VLOOKUP($C312,'Oct &amp; Nov'!$B:$Z,19,FALSE),0))</f>
        <v>0</v>
      </c>
      <c r="AC312" s="11">
        <f t="shared" si="153"/>
        <v>0</v>
      </c>
      <c r="AD312">
        <f>IF($C312="","",IFERROR(VLOOKUP($C312,'Oct &amp; Nov'!$B:$Z,20,FALSE),0))</f>
        <v>0</v>
      </c>
      <c r="AE312" s="10">
        <f t="shared" si="154"/>
        <v>0</v>
      </c>
      <c r="AJ312" s="11"/>
      <c r="AM312" s="6">
        <f>IF($C312="","",IFERROR(VLOOKUP($C312,Dec!$B:$Z,16,FALSE),0))</f>
        <v>0</v>
      </c>
      <c r="AN312">
        <f>IF($C312="","",IFERROR(VLOOKUP($C312,Dec!$B:$Z,17,FALSE),0))</f>
        <v>0</v>
      </c>
      <c r="AO312" s="11">
        <f t="shared" si="155"/>
        <v>0</v>
      </c>
      <c r="AP312">
        <f>IF($C312="","",IFERROR(VLOOKUP($C312,Dec!$B:$Z,19,FALSE),0))</f>
        <v>0</v>
      </c>
      <c r="AQ312" s="11">
        <f t="shared" si="156"/>
        <v>0</v>
      </c>
      <c r="AR312">
        <f>IF($C312="","",IFERROR(VLOOKUP($C312,Dec!$B:$Z,20,FALSE),0))</f>
        <v>0</v>
      </c>
      <c r="AS312" s="10">
        <f t="shared" si="157"/>
        <v>0</v>
      </c>
      <c r="AT312" s="6">
        <f>IF($C312="","",IFERROR(VLOOKUP($C312,Jan!$B:$Z,16,FALSE),0))</f>
        <v>0</v>
      </c>
      <c r="AU312">
        <f>IF($C312="","",IFERROR(VLOOKUP($C312,Jan!$B:$Z,17,FALSE),0))</f>
        <v>0</v>
      </c>
      <c r="AV312" s="11">
        <f t="shared" si="158"/>
        <v>0</v>
      </c>
      <c r="AW312">
        <f>IF($C312="","",IFERROR(VLOOKUP($C312,Jan!$B:$Z,19,FALSE),0))</f>
        <v>0</v>
      </c>
      <c r="AX312" s="11">
        <f t="shared" si="159"/>
        <v>0</v>
      </c>
      <c r="AY312">
        <f>IF($C312="","",IFERROR(VLOOKUP($C312,Jan!$B:$Z,20,FALSE),0))</f>
        <v>0</v>
      </c>
      <c r="AZ312" s="10">
        <f t="shared" si="160"/>
        <v>0</v>
      </c>
      <c r="BA312" s="6">
        <f>IF($C312="","",IFERROR(VLOOKUP($C312,Feb!$B:$Z,16,FALSE),0))</f>
        <v>0</v>
      </c>
      <c r="BB312">
        <f>IF($C312="","",IFERROR(VLOOKUP($C312,Feb!$B:$Z,17,FALSE),0))</f>
        <v>0</v>
      </c>
      <c r="BC312" s="11">
        <f t="shared" si="161"/>
        <v>0</v>
      </c>
      <c r="BD312">
        <f>IF($C312="","",IFERROR(VLOOKUP($C312,Feb!$B:$Z,19,FALSE),0))</f>
        <v>0</v>
      </c>
      <c r="BE312" s="11">
        <f t="shared" si="162"/>
        <v>0</v>
      </c>
      <c r="BF312">
        <f>IF($C312="","",IFERROR(VLOOKUP($C312,Feb!$B:$Z,20,FALSE),0))</f>
        <v>0</v>
      </c>
      <c r="BG312" s="10">
        <f t="shared" si="163"/>
        <v>0</v>
      </c>
      <c r="BH312" s="6">
        <f>IF($C312="","",IFERROR(VLOOKUP($C312,Mar!$B:$Z,16,FALSE),0))</f>
        <v>0</v>
      </c>
      <c r="BI312">
        <f>IF($C312="","",IFERROR(VLOOKUP($C312,Mar!$B:$Z,17,FALSE),0))</f>
        <v>0</v>
      </c>
      <c r="BJ312" s="11">
        <f t="shared" si="164"/>
        <v>0</v>
      </c>
      <c r="BK312">
        <f>IF($C312="","",IFERROR(VLOOKUP($C312,Mar!$B:$Z,19,FALSE),0))</f>
        <v>0</v>
      </c>
      <c r="BL312" s="11">
        <f t="shared" si="165"/>
        <v>0</v>
      </c>
      <c r="BM312">
        <f>IF($C312="","",IFERROR(VLOOKUP($C312,Mar!$B:$Z,20,FALSE),0))</f>
        <v>0</v>
      </c>
      <c r="BN312" s="10">
        <f t="shared" si="166"/>
        <v>0</v>
      </c>
      <c r="BO312" s="6">
        <f>IF($C312="","",IFERROR(VLOOKUP($C312,'Apr &amp; May'!$B:$Z,16,FALSE),0))</f>
        <v>0</v>
      </c>
      <c r="BP312">
        <f>IF($C312="","",IFERROR(VLOOKUP($C312,'Apr &amp; May'!$B:$Z,17,FALSE),0))</f>
        <v>0</v>
      </c>
      <c r="BQ312" s="11">
        <f t="shared" si="167"/>
        <v>0</v>
      </c>
      <c r="BR312">
        <f>IF($C312="","",IFERROR(VLOOKUP($C312,'Apr &amp; May'!$B:$Z,19,FALSE),0))</f>
        <v>0</v>
      </c>
      <c r="BS312" s="11">
        <f t="shared" si="168"/>
        <v>0</v>
      </c>
      <c r="BT312">
        <f>IF($C312="","",IFERROR(VLOOKUP($C312,'Apr &amp; May'!$B:$Z,20,FALSE),0))</f>
        <v>0</v>
      </c>
      <c r="BU312" s="10">
        <f t="shared" si="169"/>
        <v>0</v>
      </c>
      <c r="BV312" s="6">
        <f>IF($C312="","",IFERROR(VLOOKUP($C312,Jun!$B:$Z,16,FALSE),0))</f>
        <v>0</v>
      </c>
      <c r="BW312">
        <f>IF($C312="","",IFERROR(VLOOKUP($C312,Jun!$B:$Z,17,FALSE),0))</f>
        <v>0</v>
      </c>
      <c r="BX312" s="11">
        <f t="shared" si="170"/>
        <v>0</v>
      </c>
      <c r="BY312">
        <f>IF($C312="","",IFERROR(VLOOKUP($C312,Jun!$B:$Z,19,FALSE),0))</f>
        <v>0</v>
      </c>
      <c r="BZ312" s="11">
        <f t="shared" si="171"/>
        <v>0</v>
      </c>
      <c r="CA312">
        <f>IF($C312="","",IFERROR(VLOOKUP($C312,Jun!$B:$Z,20,FALSE),0))</f>
        <v>0</v>
      </c>
      <c r="CB312" s="10">
        <f t="shared" si="172"/>
        <v>0</v>
      </c>
    </row>
    <row r="313" spans="1:80" x14ac:dyDescent="0.3">
      <c r="A313">
        <v>309</v>
      </c>
      <c r="B313" t="str">
        <f>IF(Namelist!A310="","",UPPER(Namelist!A310))</f>
        <v>VEENOD S/O SIVAN</v>
      </c>
      <c r="C313" t="str">
        <f>IF(Namelist!B310="","",UPPER(Namelist!B310))</f>
        <v>NUSSTU\E0415508</v>
      </c>
      <c r="D313" s="6">
        <f t="shared" si="139"/>
        <v>0</v>
      </c>
      <c r="E313">
        <f t="shared" si="140"/>
        <v>0</v>
      </c>
      <c r="F313" s="11">
        <f t="shared" si="141"/>
        <v>0</v>
      </c>
      <c r="G313">
        <f t="shared" si="142"/>
        <v>0</v>
      </c>
      <c r="H313" s="11">
        <f t="shared" si="143"/>
        <v>0</v>
      </c>
      <c r="I313">
        <f t="shared" si="144"/>
        <v>1</v>
      </c>
      <c r="J313" s="10">
        <f t="shared" si="145"/>
        <v>1</v>
      </c>
      <c r="K313" s="6">
        <f>IF($C313="","",IFERROR(VLOOKUP($C313,Aug!$B:$Z,16,FALSE),0))</f>
        <v>0</v>
      </c>
      <c r="L313">
        <f>IF($C313="","",IFERROR(VLOOKUP($C313,Aug!$B:$Z,17,FALSE),0))</f>
        <v>0</v>
      </c>
      <c r="M313" s="11">
        <f t="shared" si="146"/>
        <v>0</v>
      </c>
      <c r="N313">
        <f>IF($C313="","",IFERROR(VLOOKUP($C313,Aug!$B:$Z,19,FALSE),0))</f>
        <v>0</v>
      </c>
      <c r="O313" s="11">
        <f t="shared" si="147"/>
        <v>0</v>
      </c>
      <c r="P313">
        <f>IF($C313="","",IFERROR(VLOOKUP($C313,Aug!$B:$Z,20,FALSE),0))</f>
        <v>0</v>
      </c>
      <c r="Q313" s="10">
        <f t="shared" si="148"/>
        <v>0</v>
      </c>
      <c r="R313" s="6">
        <f>IF($C313="","",IFERROR(VLOOKUP($C313,Sep!$B:$Z,16,FALSE),0))</f>
        <v>0</v>
      </c>
      <c r="S313">
        <f>IF($C313="","",IFERROR(VLOOKUP($C313,Sep!$B:$Z,17,FALSE),0))</f>
        <v>0</v>
      </c>
      <c r="T313" s="11">
        <f t="shared" si="149"/>
        <v>0</v>
      </c>
      <c r="U313">
        <f>IF($C313="","",IFERROR(VLOOKUP($C313,Sep!$B:$Z,19,FALSE),0))</f>
        <v>0</v>
      </c>
      <c r="V313" s="11">
        <f t="shared" si="150"/>
        <v>0</v>
      </c>
      <c r="W313">
        <f>IF($C313="","",IFERROR(VLOOKUP($C313,Sep!$B:$Z,20,FALSE),0))</f>
        <v>0</v>
      </c>
      <c r="X313" s="10">
        <f t="shared" si="151"/>
        <v>0</v>
      </c>
      <c r="Y313" s="6">
        <f>IF($C313="","",IFERROR(VLOOKUP($C313,'Oct &amp; Nov'!$B:$Z,16,FALSE),0))</f>
        <v>0</v>
      </c>
      <c r="Z313">
        <f>IF($C313="","",IFERROR(VLOOKUP($C313,'Oct &amp; Nov'!$B:$Z,17,FALSE),0))</f>
        <v>0</v>
      </c>
      <c r="AA313" s="11">
        <f t="shared" si="152"/>
        <v>0</v>
      </c>
      <c r="AB313">
        <f>IF($C313="","",IFERROR(VLOOKUP($C313,'Oct &amp; Nov'!$B:$Z,19,FALSE),0))</f>
        <v>0</v>
      </c>
      <c r="AC313" s="11">
        <f t="shared" si="153"/>
        <v>0</v>
      </c>
      <c r="AD313">
        <f>IF($C313="","",IFERROR(VLOOKUP($C313,'Oct &amp; Nov'!$B:$Z,20,FALSE),0))</f>
        <v>0</v>
      </c>
      <c r="AE313" s="10">
        <f t="shared" si="154"/>
        <v>0</v>
      </c>
      <c r="AJ313" s="11"/>
      <c r="AM313" s="6">
        <f>IF($C313="","",IFERROR(VLOOKUP($C313,Dec!$B:$Z,16,FALSE),0))</f>
        <v>0</v>
      </c>
      <c r="AN313">
        <f>IF($C313="","",IFERROR(VLOOKUP($C313,Dec!$B:$Z,17,FALSE),0))</f>
        <v>0</v>
      </c>
      <c r="AO313" s="11">
        <f t="shared" si="155"/>
        <v>0</v>
      </c>
      <c r="AP313">
        <f>IF($C313="","",IFERROR(VLOOKUP($C313,Dec!$B:$Z,19,FALSE),0))</f>
        <v>0</v>
      </c>
      <c r="AQ313" s="11">
        <f t="shared" si="156"/>
        <v>0</v>
      </c>
      <c r="AR313">
        <f>IF($C313="","",IFERROR(VLOOKUP($C313,Dec!$B:$Z,20,FALSE),0))</f>
        <v>0</v>
      </c>
      <c r="AS313" s="10">
        <f t="shared" si="157"/>
        <v>0</v>
      </c>
      <c r="AT313" s="6">
        <f>IF($C313="","",IFERROR(VLOOKUP($C313,Jan!$B:$Z,16,FALSE),0))</f>
        <v>0</v>
      </c>
      <c r="AU313">
        <f>IF($C313="","",IFERROR(VLOOKUP($C313,Jan!$B:$Z,17,FALSE),0))</f>
        <v>0</v>
      </c>
      <c r="AV313" s="11">
        <f t="shared" si="158"/>
        <v>0</v>
      </c>
      <c r="AW313">
        <f>IF($C313="","",IFERROR(VLOOKUP($C313,Jan!$B:$Z,19,FALSE),0))</f>
        <v>0</v>
      </c>
      <c r="AX313" s="11">
        <f t="shared" si="159"/>
        <v>0</v>
      </c>
      <c r="AY313">
        <f>IF($C313="","",IFERROR(VLOOKUP($C313,Jan!$B:$Z,20,FALSE),0))</f>
        <v>0</v>
      </c>
      <c r="AZ313" s="10">
        <f t="shared" si="160"/>
        <v>0</v>
      </c>
      <c r="BA313" s="6">
        <f>IF($C313="","",IFERROR(VLOOKUP($C313,Feb!$B:$Z,16,FALSE),0))</f>
        <v>0</v>
      </c>
      <c r="BB313">
        <f>IF($C313="","",IFERROR(VLOOKUP($C313,Feb!$B:$Z,17,FALSE),0))</f>
        <v>0</v>
      </c>
      <c r="BC313" s="11">
        <f t="shared" si="161"/>
        <v>0</v>
      </c>
      <c r="BD313">
        <f>IF($C313="","",IFERROR(VLOOKUP($C313,Feb!$B:$Z,19,FALSE),0))</f>
        <v>0</v>
      </c>
      <c r="BE313" s="11">
        <f t="shared" si="162"/>
        <v>0</v>
      </c>
      <c r="BF313">
        <f>IF($C313="","",IFERROR(VLOOKUP($C313,Feb!$B:$Z,20,FALSE),0))</f>
        <v>1</v>
      </c>
      <c r="BG313" s="10">
        <f t="shared" si="163"/>
        <v>1</v>
      </c>
      <c r="BH313" s="6">
        <f>IF($C313="","",IFERROR(VLOOKUP($C313,Mar!$B:$Z,16,FALSE),0))</f>
        <v>0</v>
      </c>
      <c r="BI313">
        <f>IF($C313="","",IFERROR(VLOOKUP($C313,Mar!$B:$Z,17,FALSE),0))</f>
        <v>0</v>
      </c>
      <c r="BJ313" s="11">
        <f t="shared" si="164"/>
        <v>0</v>
      </c>
      <c r="BK313">
        <f>IF($C313="","",IFERROR(VLOOKUP($C313,Mar!$B:$Z,19,FALSE),0))</f>
        <v>0</v>
      </c>
      <c r="BL313" s="11">
        <f t="shared" si="165"/>
        <v>0</v>
      </c>
      <c r="BM313">
        <f>IF($C313="","",IFERROR(VLOOKUP($C313,Mar!$B:$Z,20,FALSE),0))</f>
        <v>0</v>
      </c>
      <c r="BN313" s="10">
        <f t="shared" si="166"/>
        <v>0</v>
      </c>
      <c r="BO313" s="6">
        <f>IF($C313="","",IFERROR(VLOOKUP($C313,'Apr &amp; May'!$B:$Z,16,FALSE),0))</f>
        <v>0</v>
      </c>
      <c r="BP313">
        <f>IF($C313="","",IFERROR(VLOOKUP($C313,'Apr &amp; May'!$B:$Z,17,FALSE),0))</f>
        <v>0</v>
      </c>
      <c r="BQ313" s="11">
        <f t="shared" si="167"/>
        <v>0</v>
      </c>
      <c r="BR313">
        <f>IF($C313="","",IFERROR(VLOOKUP($C313,'Apr &amp; May'!$B:$Z,19,FALSE),0))</f>
        <v>0</v>
      </c>
      <c r="BS313" s="11">
        <f t="shared" si="168"/>
        <v>0</v>
      </c>
      <c r="BT313">
        <f>IF($C313="","",IFERROR(VLOOKUP($C313,'Apr &amp; May'!$B:$Z,20,FALSE),0))</f>
        <v>0</v>
      </c>
      <c r="BU313" s="10">
        <f t="shared" si="169"/>
        <v>0</v>
      </c>
      <c r="BV313" s="6">
        <f>IF($C313="","",IFERROR(VLOOKUP($C313,Jun!$B:$Z,16,FALSE),0))</f>
        <v>0</v>
      </c>
      <c r="BW313">
        <f>IF($C313="","",IFERROR(VLOOKUP($C313,Jun!$B:$Z,17,FALSE),0))</f>
        <v>0</v>
      </c>
      <c r="BX313" s="11">
        <f t="shared" si="170"/>
        <v>0</v>
      </c>
      <c r="BY313">
        <f>IF($C313="","",IFERROR(VLOOKUP($C313,Jun!$B:$Z,19,FALSE),0))</f>
        <v>0</v>
      </c>
      <c r="BZ313" s="11">
        <f t="shared" si="171"/>
        <v>0</v>
      </c>
      <c r="CA313">
        <f>IF($C313="","",IFERROR(VLOOKUP($C313,Jun!$B:$Z,20,FALSE),0))</f>
        <v>0</v>
      </c>
      <c r="CB313" s="10">
        <f t="shared" si="172"/>
        <v>0</v>
      </c>
    </row>
    <row r="314" spans="1:80" x14ac:dyDescent="0.3">
      <c r="A314">
        <v>310</v>
      </c>
      <c r="B314" t="str">
        <f>IF(Namelist!A311="","",UPPER(Namelist!A311))</f>
        <v>VENUS ONG</v>
      </c>
      <c r="C314" t="str">
        <f>IF(Namelist!B311="","",UPPER(Namelist!B311))</f>
        <v>NUSSTU\E0772726</v>
      </c>
      <c r="D314" s="6">
        <f t="shared" si="139"/>
        <v>0</v>
      </c>
      <c r="E314">
        <f t="shared" si="140"/>
        <v>0</v>
      </c>
      <c r="F314" s="11">
        <f t="shared" si="141"/>
        <v>0</v>
      </c>
      <c r="G314">
        <f t="shared" si="142"/>
        <v>1</v>
      </c>
      <c r="H314" s="11">
        <f t="shared" si="143"/>
        <v>1</v>
      </c>
      <c r="I314">
        <f t="shared" si="144"/>
        <v>2</v>
      </c>
      <c r="J314" s="10">
        <f t="shared" si="145"/>
        <v>3</v>
      </c>
      <c r="K314" s="6">
        <f>IF($C314="","",IFERROR(VLOOKUP($C314,Aug!$B:$Z,16,FALSE),0))</f>
        <v>0</v>
      </c>
      <c r="L314">
        <f>IF($C314="","",IFERROR(VLOOKUP($C314,Aug!$B:$Z,17,FALSE),0))</f>
        <v>0</v>
      </c>
      <c r="M314" s="11">
        <f t="shared" si="146"/>
        <v>0</v>
      </c>
      <c r="N314">
        <f>IF($C314="","",IFERROR(VLOOKUP($C314,Aug!$B:$Z,19,FALSE),0))</f>
        <v>1</v>
      </c>
      <c r="O314" s="11">
        <f t="shared" si="147"/>
        <v>1</v>
      </c>
      <c r="P314">
        <f>IF($C314="","",IFERROR(VLOOKUP($C314,Aug!$B:$Z,20,FALSE),0))</f>
        <v>2</v>
      </c>
      <c r="Q314" s="10">
        <f t="shared" si="148"/>
        <v>3</v>
      </c>
      <c r="R314" s="6">
        <f>IF($C314="","",IFERROR(VLOOKUP($C314,Sep!$B:$Z,16,FALSE),0))</f>
        <v>0</v>
      </c>
      <c r="S314">
        <f>IF($C314="","",IFERROR(VLOOKUP($C314,Sep!$B:$Z,17,FALSE),0))</f>
        <v>0</v>
      </c>
      <c r="T314" s="11">
        <f t="shared" si="149"/>
        <v>0</v>
      </c>
      <c r="U314">
        <f>IF($C314="","",IFERROR(VLOOKUP($C314,Sep!$B:$Z,19,FALSE),0))</f>
        <v>0</v>
      </c>
      <c r="V314" s="11">
        <f t="shared" si="150"/>
        <v>0</v>
      </c>
      <c r="W314">
        <f>IF($C314="","",IFERROR(VLOOKUP($C314,Sep!$B:$Z,20,FALSE),0))</f>
        <v>0</v>
      </c>
      <c r="X314" s="10">
        <f t="shared" si="151"/>
        <v>0</v>
      </c>
      <c r="Y314" s="6">
        <f>IF($C314="","",IFERROR(VLOOKUP($C314,'Oct &amp; Nov'!$B:$Z,16,FALSE),0))</f>
        <v>0</v>
      </c>
      <c r="Z314">
        <f>IF($C314="","",IFERROR(VLOOKUP($C314,'Oct &amp; Nov'!$B:$Z,17,FALSE),0))</f>
        <v>0</v>
      </c>
      <c r="AA314" s="11">
        <f t="shared" si="152"/>
        <v>0</v>
      </c>
      <c r="AB314">
        <f>IF($C314="","",IFERROR(VLOOKUP($C314,'Oct &amp; Nov'!$B:$Z,19,FALSE),0))</f>
        <v>0</v>
      </c>
      <c r="AC314" s="11">
        <f t="shared" si="153"/>
        <v>0</v>
      </c>
      <c r="AD314">
        <f>IF($C314="","",IFERROR(VLOOKUP($C314,'Oct &amp; Nov'!$B:$Z,20,FALSE),0))</f>
        <v>0</v>
      </c>
      <c r="AE314" s="10">
        <f t="shared" si="154"/>
        <v>0</v>
      </c>
      <c r="AJ314" s="11"/>
      <c r="AM314" s="6">
        <f>IF($C314="","",IFERROR(VLOOKUP($C314,Dec!$B:$Z,16,FALSE),0))</f>
        <v>0</v>
      </c>
      <c r="AN314">
        <f>IF($C314="","",IFERROR(VLOOKUP($C314,Dec!$B:$Z,17,FALSE),0))</f>
        <v>0</v>
      </c>
      <c r="AO314" s="11">
        <f t="shared" si="155"/>
        <v>0</v>
      </c>
      <c r="AP314">
        <f>IF($C314="","",IFERROR(VLOOKUP($C314,Dec!$B:$Z,19,FALSE),0))</f>
        <v>0</v>
      </c>
      <c r="AQ314" s="11">
        <f t="shared" si="156"/>
        <v>0</v>
      </c>
      <c r="AR314">
        <f>IF($C314="","",IFERROR(VLOOKUP($C314,Dec!$B:$Z,20,FALSE),0))</f>
        <v>0</v>
      </c>
      <c r="AS314" s="10">
        <f t="shared" si="157"/>
        <v>0</v>
      </c>
      <c r="AT314" s="6">
        <f>IF($C314="","",IFERROR(VLOOKUP($C314,Jan!$B:$Z,16,FALSE),0))</f>
        <v>0</v>
      </c>
      <c r="AU314">
        <f>IF($C314="","",IFERROR(VLOOKUP($C314,Jan!$B:$Z,17,FALSE),0))</f>
        <v>0</v>
      </c>
      <c r="AV314" s="11">
        <f t="shared" si="158"/>
        <v>0</v>
      </c>
      <c r="AW314">
        <f>IF($C314="","",IFERROR(VLOOKUP($C314,Jan!$B:$Z,19,FALSE),0))</f>
        <v>0</v>
      </c>
      <c r="AX314" s="11">
        <f t="shared" si="159"/>
        <v>0</v>
      </c>
      <c r="AY314">
        <f>IF($C314="","",IFERROR(VLOOKUP($C314,Jan!$B:$Z,20,FALSE),0))</f>
        <v>0</v>
      </c>
      <c r="AZ314" s="10">
        <f t="shared" si="160"/>
        <v>0</v>
      </c>
      <c r="BA314" s="6">
        <f>IF($C314="","",IFERROR(VLOOKUP($C314,Feb!$B:$Z,16,FALSE),0))</f>
        <v>0</v>
      </c>
      <c r="BB314">
        <f>IF($C314="","",IFERROR(VLOOKUP($C314,Feb!$B:$Z,17,FALSE),0))</f>
        <v>0</v>
      </c>
      <c r="BC314" s="11">
        <f t="shared" si="161"/>
        <v>0</v>
      </c>
      <c r="BD314">
        <f>IF($C314="","",IFERROR(VLOOKUP($C314,Feb!$B:$Z,19,FALSE),0))</f>
        <v>0</v>
      </c>
      <c r="BE314" s="11">
        <f t="shared" si="162"/>
        <v>0</v>
      </c>
      <c r="BF314">
        <f>IF($C314="","",IFERROR(VLOOKUP($C314,Feb!$B:$Z,20,FALSE),0))</f>
        <v>0</v>
      </c>
      <c r="BG314" s="10">
        <f t="shared" si="163"/>
        <v>0</v>
      </c>
      <c r="BH314" s="6">
        <f>IF($C314="","",IFERROR(VLOOKUP($C314,Mar!$B:$Z,16,FALSE),0))</f>
        <v>0</v>
      </c>
      <c r="BI314">
        <f>IF($C314="","",IFERROR(VLOOKUP($C314,Mar!$B:$Z,17,FALSE),0))</f>
        <v>0</v>
      </c>
      <c r="BJ314" s="11">
        <f t="shared" si="164"/>
        <v>0</v>
      </c>
      <c r="BK314">
        <f>IF($C314="","",IFERROR(VLOOKUP($C314,Mar!$B:$Z,19,FALSE),0))</f>
        <v>0</v>
      </c>
      <c r="BL314" s="11">
        <f t="shared" si="165"/>
        <v>0</v>
      </c>
      <c r="BM314">
        <f>IF($C314="","",IFERROR(VLOOKUP($C314,Mar!$B:$Z,20,FALSE),0))</f>
        <v>0</v>
      </c>
      <c r="BN314" s="10">
        <f t="shared" si="166"/>
        <v>0</v>
      </c>
      <c r="BO314" s="6">
        <f>IF($C314="","",IFERROR(VLOOKUP($C314,'Apr &amp; May'!$B:$Z,16,FALSE),0))</f>
        <v>0</v>
      </c>
      <c r="BP314">
        <f>IF($C314="","",IFERROR(VLOOKUP($C314,'Apr &amp; May'!$B:$Z,17,FALSE),0))</f>
        <v>0</v>
      </c>
      <c r="BQ314" s="11">
        <f t="shared" si="167"/>
        <v>0</v>
      </c>
      <c r="BR314">
        <f>IF($C314="","",IFERROR(VLOOKUP($C314,'Apr &amp; May'!$B:$Z,19,FALSE),0))</f>
        <v>0</v>
      </c>
      <c r="BS314" s="11">
        <f t="shared" si="168"/>
        <v>0</v>
      </c>
      <c r="BT314">
        <f>IF($C314="","",IFERROR(VLOOKUP($C314,'Apr &amp; May'!$B:$Z,20,FALSE),0))</f>
        <v>0</v>
      </c>
      <c r="BU314" s="10">
        <f t="shared" si="169"/>
        <v>0</v>
      </c>
      <c r="BV314" s="6">
        <f>IF($C314="","",IFERROR(VLOOKUP($C314,Jun!$B:$Z,16,FALSE),0))</f>
        <v>0</v>
      </c>
      <c r="BW314">
        <f>IF($C314="","",IFERROR(VLOOKUP($C314,Jun!$B:$Z,17,FALSE),0))</f>
        <v>0</v>
      </c>
      <c r="BX314" s="11">
        <f t="shared" si="170"/>
        <v>0</v>
      </c>
      <c r="BY314">
        <f>IF($C314="","",IFERROR(VLOOKUP($C314,Jun!$B:$Z,19,FALSE),0))</f>
        <v>0</v>
      </c>
      <c r="BZ314" s="11">
        <f t="shared" si="171"/>
        <v>0</v>
      </c>
      <c r="CA314">
        <f>IF($C314="","",IFERROR(VLOOKUP($C314,Jun!$B:$Z,20,FALSE),0))</f>
        <v>0</v>
      </c>
      <c r="CB314" s="10">
        <f t="shared" si="172"/>
        <v>0</v>
      </c>
    </row>
    <row r="315" spans="1:80" x14ac:dyDescent="0.3">
      <c r="A315">
        <v>311</v>
      </c>
      <c r="B315" t="str">
        <f>IF(Namelist!A312="","",UPPER(Namelist!A312))</f>
        <v>WALLACE LEE</v>
      </c>
      <c r="C315" t="str">
        <f>IF(Namelist!B312="","",UPPER(Namelist!B312))</f>
        <v>NUSSTU\E0726093</v>
      </c>
      <c r="D315" s="6">
        <f t="shared" si="139"/>
        <v>1</v>
      </c>
      <c r="E315">
        <f t="shared" si="140"/>
        <v>0</v>
      </c>
      <c r="F315" s="11">
        <f t="shared" si="141"/>
        <v>1</v>
      </c>
      <c r="G315">
        <f t="shared" si="142"/>
        <v>0</v>
      </c>
      <c r="H315" s="11">
        <f t="shared" si="143"/>
        <v>1</v>
      </c>
      <c r="I315">
        <f t="shared" si="144"/>
        <v>2</v>
      </c>
      <c r="J315" s="10">
        <f t="shared" si="145"/>
        <v>3</v>
      </c>
      <c r="K315" s="6">
        <f>IF($C315="","",IFERROR(VLOOKUP($C315,Aug!$B:$Z,16,FALSE),0))</f>
        <v>1</v>
      </c>
      <c r="L315">
        <f>IF($C315="","",IFERROR(VLOOKUP($C315,Aug!$B:$Z,17,FALSE),0))</f>
        <v>0</v>
      </c>
      <c r="M315" s="11">
        <f t="shared" si="146"/>
        <v>1</v>
      </c>
      <c r="N315">
        <f>IF($C315="","",IFERROR(VLOOKUP($C315,Aug!$B:$Z,19,FALSE),0))</f>
        <v>0</v>
      </c>
      <c r="O315" s="11">
        <f t="shared" si="147"/>
        <v>1</v>
      </c>
      <c r="P315">
        <f>IF($C315="","",IFERROR(VLOOKUP($C315,Aug!$B:$Z,20,FALSE),0))</f>
        <v>0</v>
      </c>
      <c r="Q315" s="10">
        <f t="shared" si="148"/>
        <v>1</v>
      </c>
      <c r="R315" s="6">
        <f>IF($C315="","",IFERROR(VLOOKUP($C315,Sep!$B:$Z,16,FALSE),0))</f>
        <v>0</v>
      </c>
      <c r="S315">
        <f>IF($C315="","",IFERROR(VLOOKUP($C315,Sep!$B:$Z,17,FALSE),0))</f>
        <v>0</v>
      </c>
      <c r="T315" s="11">
        <f t="shared" si="149"/>
        <v>0</v>
      </c>
      <c r="U315">
        <f>IF($C315="","",IFERROR(VLOOKUP($C315,Sep!$B:$Z,19,FALSE),0))</f>
        <v>0</v>
      </c>
      <c r="V315" s="11">
        <f t="shared" si="150"/>
        <v>0</v>
      </c>
      <c r="W315">
        <f>IF($C315="","",IFERROR(VLOOKUP($C315,Sep!$B:$Z,20,FALSE),0))</f>
        <v>2</v>
      </c>
      <c r="X315" s="10">
        <f t="shared" si="151"/>
        <v>2</v>
      </c>
      <c r="Y315" s="6">
        <f>IF($C315="","",IFERROR(VLOOKUP($C315,'Oct &amp; Nov'!$B:$Z,16,FALSE),0))</f>
        <v>0</v>
      </c>
      <c r="Z315">
        <f>IF($C315="","",IFERROR(VLOOKUP($C315,'Oct &amp; Nov'!$B:$Z,17,FALSE),0))</f>
        <v>0</v>
      </c>
      <c r="AA315" s="11">
        <f t="shared" si="152"/>
        <v>0</v>
      </c>
      <c r="AB315">
        <f>IF($C315="","",IFERROR(VLOOKUP($C315,'Oct &amp; Nov'!$B:$Z,19,FALSE),0))</f>
        <v>0</v>
      </c>
      <c r="AC315" s="11">
        <f t="shared" si="153"/>
        <v>0</v>
      </c>
      <c r="AD315">
        <f>IF($C315="","",IFERROR(VLOOKUP($C315,'Oct &amp; Nov'!$B:$Z,20,FALSE),0))</f>
        <v>0</v>
      </c>
      <c r="AE315" s="10">
        <f t="shared" si="154"/>
        <v>0</v>
      </c>
      <c r="AJ315" s="11"/>
      <c r="AM315" s="6">
        <f>IF($C315="","",IFERROR(VLOOKUP($C315,Dec!$B:$Z,16,FALSE),0))</f>
        <v>0</v>
      </c>
      <c r="AN315">
        <f>IF($C315="","",IFERROR(VLOOKUP($C315,Dec!$B:$Z,17,FALSE),0))</f>
        <v>0</v>
      </c>
      <c r="AO315" s="11">
        <f t="shared" si="155"/>
        <v>0</v>
      </c>
      <c r="AP315">
        <f>IF($C315="","",IFERROR(VLOOKUP($C315,Dec!$B:$Z,19,FALSE),0))</f>
        <v>0</v>
      </c>
      <c r="AQ315" s="11">
        <f t="shared" si="156"/>
        <v>0</v>
      </c>
      <c r="AR315">
        <f>IF($C315="","",IFERROR(VLOOKUP($C315,Dec!$B:$Z,20,FALSE),0))</f>
        <v>0</v>
      </c>
      <c r="AS315" s="10">
        <f t="shared" si="157"/>
        <v>0</v>
      </c>
      <c r="AT315" s="6">
        <f>IF($C315="","",IFERROR(VLOOKUP($C315,Jan!$B:$Z,16,FALSE),0))</f>
        <v>0</v>
      </c>
      <c r="AU315">
        <f>IF($C315="","",IFERROR(VLOOKUP($C315,Jan!$B:$Z,17,FALSE),0))</f>
        <v>0</v>
      </c>
      <c r="AV315" s="11">
        <f t="shared" si="158"/>
        <v>0</v>
      </c>
      <c r="AW315">
        <f>IF($C315="","",IFERROR(VLOOKUP($C315,Jan!$B:$Z,19,FALSE),0))</f>
        <v>0</v>
      </c>
      <c r="AX315" s="11">
        <f t="shared" si="159"/>
        <v>0</v>
      </c>
      <c r="AY315">
        <f>IF($C315="","",IFERROR(VLOOKUP($C315,Jan!$B:$Z,20,FALSE),0))</f>
        <v>0</v>
      </c>
      <c r="AZ315" s="10">
        <f t="shared" si="160"/>
        <v>0</v>
      </c>
      <c r="BA315" s="6">
        <f>IF($C315="","",IFERROR(VLOOKUP($C315,Feb!$B:$Z,16,FALSE),0))</f>
        <v>0</v>
      </c>
      <c r="BB315">
        <f>IF($C315="","",IFERROR(VLOOKUP($C315,Feb!$B:$Z,17,FALSE),0))</f>
        <v>0</v>
      </c>
      <c r="BC315" s="11">
        <f t="shared" si="161"/>
        <v>0</v>
      </c>
      <c r="BD315">
        <f>IF($C315="","",IFERROR(VLOOKUP($C315,Feb!$B:$Z,19,FALSE),0))</f>
        <v>0</v>
      </c>
      <c r="BE315" s="11">
        <f t="shared" si="162"/>
        <v>0</v>
      </c>
      <c r="BF315">
        <f>IF($C315="","",IFERROR(VLOOKUP($C315,Feb!$B:$Z,20,FALSE),0))</f>
        <v>0</v>
      </c>
      <c r="BG315" s="10">
        <f t="shared" si="163"/>
        <v>0</v>
      </c>
      <c r="BH315" s="6">
        <f>IF($C315="","",IFERROR(VLOOKUP($C315,Mar!$B:$Z,16,FALSE),0))</f>
        <v>0</v>
      </c>
      <c r="BI315">
        <f>IF($C315="","",IFERROR(VLOOKUP($C315,Mar!$B:$Z,17,FALSE),0))</f>
        <v>0</v>
      </c>
      <c r="BJ315" s="11">
        <f t="shared" si="164"/>
        <v>0</v>
      </c>
      <c r="BK315">
        <f>IF($C315="","",IFERROR(VLOOKUP($C315,Mar!$B:$Z,19,FALSE),0))</f>
        <v>0</v>
      </c>
      <c r="BL315" s="11">
        <f t="shared" si="165"/>
        <v>0</v>
      </c>
      <c r="BM315">
        <f>IF($C315="","",IFERROR(VLOOKUP($C315,Mar!$B:$Z,20,FALSE),0))</f>
        <v>0</v>
      </c>
      <c r="BN315" s="10">
        <f t="shared" si="166"/>
        <v>0</v>
      </c>
      <c r="BO315" s="6">
        <f>IF($C315="","",IFERROR(VLOOKUP($C315,'Apr &amp; May'!$B:$Z,16,FALSE),0))</f>
        <v>0</v>
      </c>
      <c r="BP315">
        <f>IF($C315="","",IFERROR(VLOOKUP($C315,'Apr &amp; May'!$B:$Z,17,FALSE),0))</f>
        <v>0</v>
      </c>
      <c r="BQ315" s="11">
        <f t="shared" si="167"/>
        <v>0</v>
      </c>
      <c r="BR315">
        <f>IF($C315="","",IFERROR(VLOOKUP($C315,'Apr &amp; May'!$B:$Z,19,FALSE),0))</f>
        <v>0</v>
      </c>
      <c r="BS315" s="11">
        <f t="shared" si="168"/>
        <v>0</v>
      </c>
      <c r="BT315">
        <f>IF($C315="","",IFERROR(VLOOKUP($C315,'Apr &amp; May'!$B:$Z,20,FALSE),0))</f>
        <v>0</v>
      </c>
      <c r="BU315" s="10">
        <f t="shared" si="169"/>
        <v>0</v>
      </c>
      <c r="BV315" s="6">
        <f>IF($C315="","",IFERROR(VLOOKUP($C315,Jun!$B:$Z,16,FALSE),0))</f>
        <v>0</v>
      </c>
      <c r="BW315">
        <f>IF($C315="","",IFERROR(VLOOKUP($C315,Jun!$B:$Z,17,FALSE),0))</f>
        <v>0</v>
      </c>
      <c r="BX315" s="11">
        <f t="shared" si="170"/>
        <v>0</v>
      </c>
      <c r="BY315">
        <f>IF($C315="","",IFERROR(VLOOKUP($C315,Jun!$B:$Z,19,FALSE),0))</f>
        <v>0</v>
      </c>
      <c r="BZ315" s="11">
        <f t="shared" si="171"/>
        <v>0</v>
      </c>
      <c r="CA315">
        <f>IF($C315="","",IFERROR(VLOOKUP($C315,Jun!$B:$Z,20,FALSE),0))</f>
        <v>0</v>
      </c>
      <c r="CB315" s="10">
        <f t="shared" si="172"/>
        <v>0</v>
      </c>
    </row>
    <row r="316" spans="1:80" x14ac:dyDescent="0.3">
      <c r="A316">
        <v>312</v>
      </c>
      <c r="B316" t="str">
        <f>IF(Namelist!A313="","",UPPER(Namelist!A313))</f>
        <v>WAN YI GAN</v>
      </c>
      <c r="C316" t="str">
        <f>IF(Namelist!B313="","",UPPER(Namelist!B313))</f>
        <v>NUSSTU\E0774269</v>
      </c>
      <c r="D316" s="6">
        <f t="shared" si="139"/>
        <v>2</v>
      </c>
      <c r="E316">
        <f t="shared" si="140"/>
        <v>0</v>
      </c>
      <c r="F316" s="11">
        <f t="shared" si="141"/>
        <v>2</v>
      </c>
      <c r="G316">
        <f t="shared" si="142"/>
        <v>0</v>
      </c>
      <c r="H316" s="11">
        <f t="shared" si="143"/>
        <v>2</v>
      </c>
      <c r="I316">
        <f t="shared" si="144"/>
        <v>6</v>
      </c>
      <c r="J316" s="10">
        <f t="shared" si="145"/>
        <v>8</v>
      </c>
      <c r="K316" s="6">
        <f>IF($C316="","",IFERROR(VLOOKUP($C316,Aug!$B:$Z,16,FALSE),0))</f>
        <v>0</v>
      </c>
      <c r="L316">
        <f>IF($C316="","",IFERROR(VLOOKUP($C316,Aug!$B:$Z,17,FALSE),0))</f>
        <v>0</v>
      </c>
      <c r="M316" s="11">
        <f t="shared" si="146"/>
        <v>0</v>
      </c>
      <c r="N316">
        <f>IF($C316="","",IFERROR(VLOOKUP($C316,Aug!$B:$Z,19,FALSE),0))</f>
        <v>0</v>
      </c>
      <c r="O316" s="11">
        <f t="shared" si="147"/>
        <v>0</v>
      </c>
      <c r="P316">
        <f>IF($C316="","",IFERROR(VLOOKUP($C316,Aug!$B:$Z,20,FALSE),0))</f>
        <v>0</v>
      </c>
      <c r="Q316" s="10">
        <f t="shared" si="148"/>
        <v>0</v>
      </c>
      <c r="R316" s="6">
        <f>IF($C316="","",IFERROR(VLOOKUP($C316,Sep!$B:$Z,16,FALSE),0))</f>
        <v>0</v>
      </c>
      <c r="S316">
        <f>IF($C316="","",IFERROR(VLOOKUP($C316,Sep!$B:$Z,17,FALSE),0))</f>
        <v>0</v>
      </c>
      <c r="T316" s="11">
        <f t="shared" si="149"/>
        <v>0</v>
      </c>
      <c r="U316">
        <f>IF($C316="","",IFERROR(VLOOKUP($C316,Sep!$B:$Z,19,FALSE),0))</f>
        <v>0</v>
      </c>
      <c r="V316" s="11">
        <f t="shared" si="150"/>
        <v>0</v>
      </c>
      <c r="W316">
        <f>IF($C316="","",IFERROR(VLOOKUP($C316,Sep!$B:$Z,20,FALSE),0))</f>
        <v>2</v>
      </c>
      <c r="X316" s="10">
        <f t="shared" si="151"/>
        <v>2</v>
      </c>
      <c r="Y316" s="6">
        <f>IF($C316="","",IFERROR(VLOOKUP($C316,'Oct &amp; Nov'!$B:$Z,16,FALSE),0))</f>
        <v>2</v>
      </c>
      <c r="Z316">
        <f>IF($C316="","",IFERROR(VLOOKUP($C316,'Oct &amp; Nov'!$B:$Z,17,FALSE),0))</f>
        <v>0</v>
      </c>
      <c r="AA316" s="11">
        <f t="shared" si="152"/>
        <v>2</v>
      </c>
      <c r="AB316">
        <f>IF($C316="","",IFERROR(VLOOKUP($C316,'Oct &amp; Nov'!$B:$Z,19,FALSE),0))</f>
        <v>0</v>
      </c>
      <c r="AC316" s="11">
        <f t="shared" si="153"/>
        <v>2</v>
      </c>
      <c r="AD316">
        <f>IF($C316="","",IFERROR(VLOOKUP($C316,'Oct &amp; Nov'!$B:$Z,20,FALSE),0))</f>
        <v>1</v>
      </c>
      <c r="AE316" s="10">
        <f t="shared" si="154"/>
        <v>3</v>
      </c>
      <c r="AJ316" s="11"/>
      <c r="AM316" s="6">
        <f>IF($C316="","",IFERROR(VLOOKUP($C316,Dec!$B:$Z,16,FALSE),0))</f>
        <v>0</v>
      </c>
      <c r="AN316">
        <f>IF($C316="","",IFERROR(VLOOKUP($C316,Dec!$B:$Z,17,FALSE),0))</f>
        <v>0</v>
      </c>
      <c r="AO316" s="11">
        <f t="shared" si="155"/>
        <v>0</v>
      </c>
      <c r="AP316">
        <f>IF($C316="","",IFERROR(VLOOKUP($C316,Dec!$B:$Z,19,FALSE),0))</f>
        <v>0</v>
      </c>
      <c r="AQ316" s="11">
        <f t="shared" si="156"/>
        <v>0</v>
      </c>
      <c r="AR316">
        <f>IF($C316="","",IFERROR(VLOOKUP($C316,Dec!$B:$Z,20,FALSE),0))</f>
        <v>0</v>
      </c>
      <c r="AS316" s="10">
        <f t="shared" si="157"/>
        <v>0</v>
      </c>
      <c r="AT316" s="6">
        <f>IF($C316="","",IFERROR(VLOOKUP($C316,Jan!$B:$Z,16,FALSE),0))</f>
        <v>0</v>
      </c>
      <c r="AU316">
        <f>IF($C316="","",IFERROR(VLOOKUP($C316,Jan!$B:$Z,17,FALSE),0))</f>
        <v>0</v>
      </c>
      <c r="AV316" s="11">
        <f t="shared" si="158"/>
        <v>0</v>
      </c>
      <c r="AW316">
        <f>IF($C316="","",IFERROR(VLOOKUP($C316,Jan!$B:$Z,19,FALSE),0))</f>
        <v>0</v>
      </c>
      <c r="AX316" s="11">
        <f t="shared" si="159"/>
        <v>0</v>
      </c>
      <c r="AY316">
        <f>IF($C316="","",IFERROR(VLOOKUP($C316,Jan!$B:$Z,20,FALSE),0))</f>
        <v>0</v>
      </c>
      <c r="AZ316" s="10">
        <f t="shared" si="160"/>
        <v>0</v>
      </c>
      <c r="BA316" s="6">
        <f>IF($C316="","",IFERROR(VLOOKUP($C316,Feb!$B:$Z,16,FALSE),0))</f>
        <v>0</v>
      </c>
      <c r="BB316">
        <f>IF($C316="","",IFERROR(VLOOKUP($C316,Feb!$B:$Z,17,FALSE),0))</f>
        <v>0</v>
      </c>
      <c r="BC316" s="11">
        <f t="shared" si="161"/>
        <v>0</v>
      </c>
      <c r="BD316">
        <f>IF($C316="","",IFERROR(VLOOKUP($C316,Feb!$B:$Z,19,FALSE),0))</f>
        <v>0</v>
      </c>
      <c r="BE316" s="11">
        <f t="shared" si="162"/>
        <v>0</v>
      </c>
      <c r="BF316">
        <f>IF($C316="","",IFERROR(VLOOKUP($C316,Feb!$B:$Z,20,FALSE),0))</f>
        <v>0</v>
      </c>
      <c r="BG316" s="10">
        <f t="shared" si="163"/>
        <v>0</v>
      </c>
      <c r="BH316" s="6">
        <f>IF($C316="","",IFERROR(VLOOKUP($C316,Mar!$B:$Z,16,FALSE),0))</f>
        <v>0</v>
      </c>
      <c r="BI316">
        <f>IF($C316="","",IFERROR(VLOOKUP($C316,Mar!$B:$Z,17,FALSE),0))</f>
        <v>0</v>
      </c>
      <c r="BJ316" s="11">
        <f t="shared" si="164"/>
        <v>0</v>
      </c>
      <c r="BK316">
        <f>IF($C316="","",IFERROR(VLOOKUP($C316,Mar!$B:$Z,19,FALSE),0))</f>
        <v>0</v>
      </c>
      <c r="BL316" s="11">
        <f t="shared" si="165"/>
        <v>0</v>
      </c>
      <c r="BM316">
        <f>IF($C316="","",IFERROR(VLOOKUP($C316,Mar!$B:$Z,20,FALSE),0))</f>
        <v>3</v>
      </c>
      <c r="BN316" s="10">
        <f t="shared" si="166"/>
        <v>3</v>
      </c>
      <c r="BO316" s="6">
        <f>IF($C316="","",IFERROR(VLOOKUP($C316,'Apr &amp; May'!$B:$Z,16,FALSE),0))</f>
        <v>0</v>
      </c>
      <c r="BP316">
        <f>IF($C316="","",IFERROR(VLOOKUP($C316,'Apr &amp; May'!$B:$Z,17,FALSE),0))</f>
        <v>0</v>
      </c>
      <c r="BQ316" s="11">
        <f t="shared" si="167"/>
        <v>0</v>
      </c>
      <c r="BR316">
        <f>IF($C316="","",IFERROR(VLOOKUP($C316,'Apr &amp; May'!$B:$Z,19,FALSE),0))</f>
        <v>0</v>
      </c>
      <c r="BS316" s="11">
        <f t="shared" si="168"/>
        <v>0</v>
      </c>
      <c r="BT316">
        <f>IF($C316="","",IFERROR(VLOOKUP($C316,'Apr &amp; May'!$B:$Z,20,FALSE),0))</f>
        <v>0</v>
      </c>
      <c r="BU316" s="10">
        <f t="shared" si="169"/>
        <v>0</v>
      </c>
      <c r="BV316" s="6">
        <f>IF($C316="","",IFERROR(VLOOKUP($C316,Jun!$B:$Z,16,FALSE),0))</f>
        <v>0</v>
      </c>
      <c r="BW316">
        <f>IF($C316="","",IFERROR(VLOOKUP($C316,Jun!$B:$Z,17,FALSE),0))</f>
        <v>0</v>
      </c>
      <c r="BX316" s="11">
        <f t="shared" si="170"/>
        <v>0</v>
      </c>
      <c r="BY316">
        <f>IF($C316="","",IFERROR(VLOOKUP($C316,Jun!$B:$Z,19,FALSE),0))</f>
        <v>0</v>
      </c>
      <c r="BZ316" s="11">
        <f t="shared" si="171"/>
        <v>0</v>
      </c>
      <c r="CA316">
        <f>IF($C316="","",IFERROR(VLOOKUP($C316,Jun!$B:$Z,20,FALSE),0))</f>
        <v>0</v>
      </c>
      <c r="CB316" s="10">
        <f t="shared" si="172"/>
        <v>0</v>
      </c>
    </row>
    <row r="317" spans="1:80" x14ac:dyDescent="0.3">
      <c r="A317">
        <v>313</v>
      </c>
      <c r="B317" t="str">
        <f>IF(Namelist!A314="","",UPPER(Namelist!A314))</f>
        <v>WAN YU LEE</v>
      </c>
      <c r="C317" t="str">
        <f>IF(Namelist!B314="","",UPPER(Namelist!B314))</f>
        <v>NUSSTU\E0773052</v>
      </c>
      <c r="D317" s="6">
        <f t="shared" si="139"/>
        <v>1</v>
      </c>
      <c r="E317">
        <f t="shared" si="140"/>
        <v>0</v>
      </c>
      <c r="F317" s="11">
        <f t="shared" si="141"/>
        <v>1</v>
      </c>
      <c r="G317">
        <f t="shared" si="142"/>
        <v>0</v>
      </c>
      <c r="H317" s="11">
        <f t="shared" si="143"/>
        <v>1</v>
      </c>
      <c r="I317">
        <f t="shared" si="144"/>
        <v>1</v>
      </c>
      <c r="J317" s="10">
        <f t="shared" si="145"/>
        <v>2</v>
      </c>
      <c r="K317" s="6">
        <f>IF($C317="","",IFERROR(VLOOKUP($C317,Aug!$B:$Z,16,FALSE),0))</f>
        <v>0</v>
      </c>
      <c r="L317">
        <f>IF($C317="","",IFERROR(VLOOKUP($C317,Aug!$B:$Z,17,FALSE),0))</f>
        <v>0</v>
      </c>
      <c r="M317" s="11">
        <f t="shared" si="146"/>
        <v>0</v>
      </c>
      <c r="N317">
        <f>IF($C317="","",IFERROR(VLOOKUP($C317,Aug!$B:$Z,19,FALSE),0))</f>
        <v>0</v>
      </c>
      <c r="O317" s="11">
        <f t="shared" si="147"/>
        <v>0</v>
      </c>
      <c r="P317">
        <f>IF($C317="","",IFERROR(VLOOKUP($C317,Aug!$B:$Z,20,FALSE),0))</f>
        <v>0</v>
      </c>
      <c r="Q317" s="10">
        <f t="shared" si="148"/>
        <v>0</v>
      </c>
      <c r="R317" s="6">
        <f>IF($C317="","",IFERROR(VLOOKUP($C317,Sep!$B:$Z,16,FALSE),0))</f>
        <v>0</v>
      </c>
      <c r="S317">
        <f>IF($C317="","",IFERROR(VLOOKUP($C317,Sep!$B:$Z,17,FALSE),0))</f>
        <v>0</v>
      </c>
      <c r="T317" s="11">
        <f t="shared" si="149"/>
        <v>0</v>
      </c>
      <c r="U317">
        <f>IF($C317="","",IFERROR(VLOOKUP($C317,Sep!$B:$Z,19,FALSE),0))</f>
        <v>0</v>
      </c>
      <c r="V317" s="11">
        <f t="shared" si="150"/>
        <v>0</v>
      </c>
      <c r="W317">
        <f>IF($C317="","",IFERROR(VLOOKUP($C317,Sep!$B:$Z,20,FALSE),0))</f>
        <v>0</v>
      </c>
      <c r="X317" s="10">
        <f t="shared" si="151"/>
        <v>0</v>
      </c>
      <c r="Y317" s="6">
        <f>IF($C317="","",IFERROR(VLOOKUP($C317,'Oct &amp; Nov'!$B:$Z,16,FALSE),0))</f>
        <v>0</v>
      </c>
      <c r="Z317">
        <f>IF($C317="","",IFERROR(VLOOKUP($C317,'Oct &amp; Nov'!$B:$Z,17,FALSE),0))</f>
        <v>0</v>
      </c>
      <c r="AA317" s="11">
        <f t="shared" si="152"/>
        <v>0</v>
      </c>
      <c r="AB317">
        <f>IF($C317="","",IFERROR(VLOOKUP($C317,'Oct &amp; Nov'!$B:$Z,19,FALSE),0))</f>
        <v>0</v>
      </c>
      <c r="AC317" s="11">
        <f t="shared" si="153"/>
        <v>0</v>
      </c>
      <c r="AD317">
        <f>IF($C317="","",IFERROR(VLOOKUP($C317,'Oct &amp; Nov'!$B:$Z,20,FALSE),0))</f>
        <v>0</v>
      </c>
      <c r="AE317" s="10">
        <f t="shared" si="154"/>
        <v>0</v>
      </c>
      <c r="AJ317" s="11"/>
      <c r="AM317" s="6">
        <f>IF($C317="","",IFERROR(VLOOKUP($C317,Dec!$B:$Z,16,FALSE),0))</f>
        <v>0</v>
      </c>
      <c r="AN317">
        <f>IF($C317="","",IFERROR(VLOOKUP($C317,Dec!$B:$Z,17,FALSE),0))</f>
        <v>0</v>
      </c>
      <c r="AO317" s="11">
        <f t="shared" si="155"/>
        <v>0</v>
      </c>
      <c r="AP317">
        <f>IF($C317="","",IFERROR(VLOOKUP($C317,Dec!$B:$Z,19,FALSE),0))</f>
        <v>0</v>
      </c>
      <c r="AQ317" s="11">
        <f t="shared" si="156"/>
        <v>0</v>
      </c>
      <c r="AR317">
        <f>IF($C317="","",IFERROR(VLOOKUP($C317,Dec!$B:$Z,20,FALSE),0))</f>
        <v>0</v>
      </c>
      <c r="AS317" s="10">
        <f t="shared" si="157"/>
        <v>0</v>
      </c>
      <c r="AT317" s="6">
        <f>IF($C317="","",IFERROR(VLOOKUP($C317,Jan!$B:$Z,16,FALSE),0))</f>
        <v>0</v>
      </c>
      <c r="AU317">
        <f>IF($C317="","",IFERROR(VLOOKUP($C317,Jan!$B:$Z,17,FALSE),0))</f>
        <v>0</v>
      </c>
      <c r="AV317" s="11">
        <f t="shared" si="158"/>
        <v>0</v>
      </c>
      <c r="AW317">
        <f>IF($C317="","",IFERROR(VLOOKUP($C317,Jan!$B:$Z,19,FALSE),0))</f>
        <v>0</v>
      </c>
      <c r="AX317" s="11">
        <f t="shared" si="159"/>
        <v>0</v>
      </c>
      <c r="AY317">
        <f>IF($C317="","",IFERROR(VLOOKUP($C317,Jan!$B:$Z,20,FALSE),0))</f>
        <v>0</v>
      </c>
      <c r="AZ317" s="10">
        <f t="shared" si="160"/>
        <v>0</v>
      </c>
      <c r="BA317" s="6">
        <f>IF($C317="","",IFERROR(VLOOKUP($C317,Feb!$B:$Z,16,FALSE),0))</f>
        <v>1</v>
      </c>
      <c r="BB317">
        <f>IF($C317="","",IFERROR(VLOOKUP($C317,Feb!$B:$Z,17,FALSE),0))</f>
        <v>0</v>
      </c>
      <c r="BC317" s="11">
        <f t="shared" si="161"/>
        <v>1</v>
      </c>
      <c r="BD317">
        <f>IF($C317="","",IFERROR(VLOOKUP($C317,Feb!$B:$Z,19,FALSE),0))</f>
        <v>0</v>
      </c>
      <c r="BE317" s="11">
        <f t="shared" si="162"/>
        <v>1</v>
      </c>
      <c r="BF317">
        <f>IF($C317="","",IFERROR(VLOOKUP($C317,Feb!$B:$Z,20,FALSE),0))</f>
        <v>1</v>
      </c>
      <c r="BG317" s="10">
        <f t="shared" si="163"/>
        <v>2</v>
      </c>
      <c r="BH317" s="6">
        <f>IF($C317="","",IFERROR(VLOOKUP($C317,Mar!$B:$Z,16,FALSE),0))</f>
        <v>0</v>
      </c>
      <c r="BI317">
        <f>IF($C317="","",IFERROR(VLOOKUP($C317,Mar!$B:$Z,17,FALSE),0))</f>
        <v>0</v>
      </c>
      <c r="BJ317" s="11">
        <f t="shared" si="164"/>
        <v>0</v>
      </c>
      <c r="BK317">
        <f>IF($C317="","",IFERROR(VLOOKUP($C317,Mar!$B:$Z,19,FALSE),0))</f>
        <v>0</v>
      </c>
      <c r="BL317" s="11">
        <f t="shared" si="165"/>
        <v>0</v>
      </c>
      <c r="BM317">
        <f>IF($C317="","",IFERROR(VLOOKUP($C317,Mar!$B:$Z,20,FALSE),0))</f>
        <v>0</v>
      </c>
      <c r="BN317" s="10">
        <f t="shared" si="166"/>
        <v>0</v>
      </c>
      <c r="BO317" s="6">
        <f>IF($C317="","",IFERROR(VLOOKUP($C317,'Apr &amp; May'!$B:$Z,16,FALSE),0))</f>
        <v>0</v>
      </c>
      <c r="BP317">
        <f>IF($C317="","",IFERROR(VLOOKUP($C317,'Apr &amp; May'!$B:$Z,17,FALSE),0))</f>
        <v>0</v>
      </c>
      <c r="BQ317" s="11">
        <f t="shared" si="167"/>
        <v>0</v>
      </c>
      <c r="BR317">
        <f>IF($C317="","",IFERROR(VLOOKUP($C317,'Apr &amp; May'!$B:$Z,19,FALSE),0))</f>
        <v>0</v>
      </c>
      <c r="BS317" s="11">
        <f t="shared" si="168"/>
        <v>0</v>
      </c>
      <c r="BT317">
        <f>IF($C317="","",IFERROR(VLOOKUP($C317,'Apr &amp; May'!$B:$Z,20,FALSE),0))</f>
        <v>0</v>
      </c>
      <c r="BU317" s="10">
        <f t="shared" si="169"/>
        <v>0</v>
      </c>
      <c r="BV317" s="6">
        <f>IF($C317="","",IFERROR(VLOOKUP($C317,Jun!$B:$Z,16,FALSE),0))</f>
        <v>0</v>
      </c>
      <c r="BW317">
        <f>IF($C317="","",IFERROR(VLOOKUP($C317,Jun!$B:$Z,17,FALSE),0))</f>
        <v>0</v>
      </c>
      <c r="BX317" s="11">
        <f t="shared" si="170"/>
        <v>0</v>
      </c>
      <c r="BY317">
        <f>IF($C317="","",IFERROR(VLOOKUP($C317,Jun!$B:$Z,19,FALSE),0))</f>
        <v>0</v>
      </c>
      <c r="BZ317" s="11">
        <f t="shared" si="171"/>
        <v>0</v>
      </c>
      <c r="CA317">
        <f>IF($C317="","",IFERROR(VLOOKUP($C317,Jun!$B:$Z,20,FALSE),0))</f>
        <v>0</v>
      </c>
      <c r="CB317" s="10">
        <f t="shared" si="172"/>
        <v>0</v>
      </c>
    </row>
    <row r="318" spans="1:80" x14ac:dyDescent="0.3">
      <c r="A318">
        <v>314</v>
      </c>
      <c r="B318" t="str">
        <f>IF(Namelist!A315="","",UPPER(Namelist!A315))</f>
        <v>WEI HAN NG</v>
      </c>
      <c r="C318" t="str">
        <f>IF(Namelist!B315="","",UPPER(Namelist!B315))</f>
        <v>NUSSTU\E0726338</v>
      </c>
      <c r="D318" s="6">
        <f t="shared" si="139"/>
        <v>6</v>
      </c>
      <c r="E318">
        <f t="shared" si="140"/>
        <v>0</v>
      </c>
      <c r="F318" s="11">
        <f t="shared" si="141"/>
        <v>6</v>
      </c>
      <c r="G318">
        <f t="shared" si="142"/>
        <v>0</v>
      </c>
      <c r="H318" s="11">
        <f t="shared" si="143"/>
        <v>6</v>
      </c>
      <c r="I318">
        <f t="shared" si="144"/>
        <v>0</v>
      </c>
      <c r="J318" s="10">
        <f t="shared" si="145"/>
        <v>6</v>
      </c>
      <c r="K318" s="6">
        <f>IF($C318="","",IFERROR(VLOOKUP($C318,Aug!$B:$Z,16,FALSE),0))</f>
        <v>0</v>
      </c>
      <c r="L318">
        <f>IF($C318="","",IFERROR(VLOOKUP($C318,Aug!$B:$Z,17,FALSE),0))</f>
        <v>0</v>
      </c>
      <c r="M318" s="11">
        <f t="shared" si="146"/>
        <v>0</v>
      </c>
      <c r="N318">
        <f>IF($C318="","",IFERROR(VLOOKUP($C318,Aug!$B:$Z,19,FALSE),0))</f>
        <v>0</v>
      </c>
      <c r="O318" s="11">
        <f t="shared" si="147"/>
        <v>0</v>
      </c>
      <c r="P318">
        <f>IF($C318="","",IFERROR(VLOOKUP($C318,Aug!$B:$Z,20,FALSE),0))</f>
        <v>0</v>
      </c>
      <c r="Q318" s="10">
        <f t="shared" si="148"/>
        <v>0</v>
      </c>
      <c r="R318" s="6">
        <f>IF($C318="","",IFERROR(VLOOKUP($C318,Sep!$B:$Z,16,FALSE),0))</f>
        <v>0</v>
      </c>
      <c r="S318">
        <f>IF($C318="","",IFERROR(VLOOKUP($C318,Sep!$B:$Z,17,FALSE),0))</f>
        <v>0</v>
      </c>
      <c r="T318" s="11">
        <f t="shared" si="149"/>
        <v>0</v>
      </c>
      <c r="U318">
        <f>IF($C318="","",IFERROR(VLOOKUP($C318,Sep!$B:$Z,19,FALSE),0))</f>
        <v>0</v>
      </c>
      <c r="V318" s="11">
        <f t="shared" si="150"/>
        <v>0</v>
      </c>
      <c r="W318">
        <f>IF($C318="","",IFERROR(VLOOKUP($C318,Sep!$B:$Z,20,FALSE),0))</f>
        <v>0</v>
      </c>
      <c r="X318" s="10">
        <f t="shared" si="151"/>
        <v>0</v>
      </c>
      <c r="Y318" s="6">
        <f>IF($C318="","",IFERROR(VLOOKUP($C318,'Oct &amp; Nov'!$B:$Z,16,FALSE),0))</f>
        <v>0</v>
      </c>
      <c r="Z318">
        <f>IF($C318="","",IFERROR(VLOOKUP($C318,'Oct &amp; Nov'!$B:$Z,17,FALSE),0))</f>
        <v>0</v>
      </c>
      <c r="AA318" s="11">
        <f t="shared" si="152"/>
        <v>0</v>
      </c>
      <c r="AB318">
        <f>IF($C318="","",IFERROR(VLOOKUP($C318,'Oct &amp; Nov'!$B:$Z,19,FALSE),0))</f>
        <v>0</v>
      </c>
      <c r="AC318" s="11">
        <f t="shared" si="153"/>
        <v>0</v>
      </c>
      <c r="AD318">
        <f>IF($C318="","",IFERROR(VLOOKUP($C318,'Oct &amp; Nov'!$B:$Z,20,FALSE),0))</f>
        <v>0</v>
      </c>
      <c r="AE318" s="10">
        <f t="shared" si="154"/>
        <v>0</v>
      </c>
      <c r="AJ318" s="11"/>
      <c r="AM318" s="6">
        <f>IF($C318="","",IFERROR(VLOOKUP($C318,Dec!$B:$Z,16,FALSE),0))</f>
        <v>0</v>
      </c>
      <c r="AN318">
        <f>IF($C318="","",IFERROR(VLOOKUP($C318,Dec!$B:$Z,17,FALSE),0))</f>
        <v>0</v>
      </c>
      <c r="AO318" s="11">
        <f t="shared" si="155"/>
        <v>0</v>
      </c>
      <c r="AP318">
        <f>IF($C318="","",IFERROR(VLOOKUP($C318,Dec!$B:$Z,19,FALSE),0))</f>
        <v>0</v>
      </c>
      <c r="AQ318" s="11">
        <f t="shared" si="156"/>
        <v>0</v>
      </c>
      <c r="AR318">
        <f>IF($C318="","",IFERROR(VLOOKUP($C318,Dec!$B:$Z,20,FALSE),0))</f>
        <v>0</v>
      </c>
      <c r="AS318" s="10">
        <f t="shared" si="157"/>
        <v>0</v>
      </c>
      <c r="AT318" s="6">
        <f>IF($C318="","",IFERROR(VLOOKUP($C318,Jan!$B:$Z,16,FALSE),0))</f>
        <v>0</v>
      </c>
      <c r="AU318">
        <f>IF($C318="","",IFERROR(VLOOKUP($C318,Jan!$B:$Z,17,FALSE),0))</f>
        <v>0</v>
      </c>
      <c r="AV318" s="11">
        <f t="shared" si="158"/>
        <v>0</v>
      </c>
      <c r="AW318">
        <f>IF($C318="","",IFERROR(VLOOKUP($C318,Jan!$B:$Z,19,FALSE),0))</f>
        <v>0</v>
      </c>
      <c r="AX318" s="11">
        <f t="shared" si="159"/>
        <v>0</v>
      </c>
      <c r="AY318">
        <f>IF($C318="","",IFERROR(VLOOKUP($C318,Jan!$B:$Z,20,FALSE),0))</f>
        <v>0</v>
      </c>
      <c r="AZ318" s="10">
        <f t="shared" si="160"/>
        <v>0</v>
      </c>
      <c r="BA318" s="6">
        <f>IF($C318="","",IFERROR(VLOOKUP($C318,Feb!$B:$Z,16,FALSE),0))</f>
        <v>1</v>
      </c>
      <c r="BB318">
        <f>IF($C318="","",IFERROR(VLOOKUP($C318,Feb!$B:$Z,17,FALSE),0))</f>
        <v>0</v>
      </c>
      <c r="BC318" s="11">
        <f t="shared" si="161"/>
        <v>1</v>
      </c>
      <c r="BD318">
        <f>IF($C318="","",IFERROR(VLOOKUP($C318,Feb!$B:$Z,19,FALSE),0))</f>
        <v>0</v>
      </c>
      <c r="BE318" s="11">
        <f t="shared" si="162"/>
        <v>1</v>
      </c>
      <c r="BF318">
        <f>IF($C318="","",IFERROR(VLOOKUP($C318,Feb!$B:$Z,20,FALSE),0))</f>
        <v>0</v>
      </c>
      <c r="BG318" s="10">
        <f t="shared" si="163"/>
        <v>1</v>
      </c>
      <c r="BH318" s="6">
        <f>IF($C318="","",IFERROR(VLOOKUP($C318,Mar!$B:$Z,16,FALSE),0))</f>
        <v>4</v>
      </c>
      <c r="BI318">
        <f>IF($C318="","",IFERROR(VLOOKUP($C318,Mar!$B:$Z,17,FALSE),0))</f>
        <v>0</v>
      </c>
      <c r="BJ318" s="11">
        <f t="shared" si="164"/>
        <v>4</v>
      </c>
      <c r="BK318">
        <f>IF($C318="","",IFERROR(VLOOKUP($C318,Mar!$B:$Z,19,FALSE),0))</f>
        <v>0</v>
      </c>
      <c r="BL318" s="11">
        <f t="shared" si="165"/>
        <v>4</v>
      </c>
      <c r="BM318">
        <f>IF($C318="","",IFERROR(VLOOKUP($C318,Mar!$B:$Z,20,FALSE),0))</f>
        <v>0</v>
      </c>
      <c r="BN318" s="10">
        <f t="shared" si="166"/>
        <v>4</v>
      </c>
      <c r="BO318" s="6">
        <f>IF($C318="","",IFERROR(VLOOKUP($C318,'Apr &amp; May'!$B:$Z,16,FALSE),0))</f>
        <v>1</v>
      </c>
      <c r="BP318">
        <f>IF($C318="","",IFERROR(VLOOKUP($C318,'Apr &amp; May'!$B:$Z,17,FALSE),0))</f>
        <v>0</v>
      </c>
      <c r="BQ318" s="11">
        <f t="shared" si="167"/>
        <v>1</v>
      </c>
      <c r="BR318">
        <f>IF($C318="","",IFERROR(VLOOKUP($C318,'Apr &amp; May'!$B:$Z,19,FALSE),0))</f>
        <v>0</v>
      </c>
      <c r="BS318" s="11">
        <f t="shared" si="168"/>
        <v>1</v>
      </c>
      <c r="BT318">
        <f>IF($C318="","",IFERROR(VLOOKUP($C318,'Apr &amp; May'!$B:$Z,20,FALSE),0))</f>
        <v>0</v>
      </c>
      <c r="BU318" s="10">
        <f t="shared" si="169"/>
        <v>1</v>
      </c>
      <c r="BV318" s="6">
        <f>IF($C318="","",IFERROR(VLOOKUP($C318,Jun!$B:$Z,16,FALSE),0))</f>
        <v>0</v>
      </c>
      <c r="BW318">
        <f>IF($C318="","",IFERROR(VLOOKUP($C318,Jun!$B:$Z,17,FALSE),0))</f>
        <v>0</v>
      </c>
      <c r="BX318" s="11">
        <f t="shared" si="170"/>
        <v>0</v>
      </c>
      <c r="BY318">
        <f>IF($C318="","",IFERROR(VLOOKUP($C318,Jun!$B:$Z,19,FALSE),0))</f>
        <v>0</v>
      </c>
      <c r="BZ318" s="11">
        <f t="shared" si="171"/>
        <v>0</v>
      </c>
      <c r="CA318">
        <f>IF($C318="","",IFERROR(VLOOKUP($C318,Jun!$B:$Z,20,FALSE),0))</f>
        <v>0</v>
      </c>
      <c r="CB318" s="10">
        <f t="shared" si="172"/>
        <v>0</v>
      </c>
    </row>
    <row r="319" spans="1:80" x14ac:dyDescent="0.3">
      <c r="A319">
        <v>315</v>
      </c>
      <c r="B319" t="str">
        <f>IF(Namelist!A316="","",UPPER(Namelist!A316))</f>
        <v>WEI HENG TEH</v>
      </c>
      <c r="C319" t="str">
        <f>IF(Namelist!B316="","",UPPER(Namelist!B316))</f>
        <v>NUSSTU\E0873861</v>
      </c>
      <c r="D319" s="6">
        <f t="shared" si="139"/>
        <v>0</v>
      </c>
      <c r="E319">
        <f t="shared" si="140"/>
        <v>2</v>
      </c>
      <c r="F319" s="11">
        <f t="shared" si="141"/>
        <v>2</v>
      </c>
      <c r="G319">
        <f t="shared" si="142"/>
        <v>1</v>
      </c>
      <c r="H319" s="11">
        <f t="shared" si="143"/>
        <v>3</v>
      </c>
      <c r="I319">
        <f t="shared" si="144"/>
        <v>5</v>
      </c>
      <c r="J319" s="10">
        <f t="shared" si="145"/>
        <v>8</v>
      </c>
      <c r="K319" s="6">
        <f>IF($C319="","",IFERROR(VLOOKUP($C319,Aug!$B:$Z,16,FALSE),0))</f>
        <v>0</v>
      </c>
      <c r="L319">
        <f>IF($C319="","",IFERROR(VLOOKUP($C319,Aug!$B:$Z,17,FALSE),0))</f>
        <v>0</v>
      </c>
      <c r="M319" s="11">
        <f t="shared" si="146"/>
        <v>0</v>
      </c>
      <c r="N319">
        <f>IF($C319="","",IFERROR(VLOOKUP($C319,Aug!$B:$Z,19,FALSE),0))</f>
        <v>0</v>
      </c>
      <c r="O319" s="11">
        <f t="shared" si="147"/>
        <v>0</v>
      </c>
      <c r="P319">
        <f>IF($C319="","",IFERROR(VLOOKUP($C319,Aug!$B:$Z,20,FALSE),0))</f>
        <v>0</v>
      </c>
      <c r="Q319" s="10">
        <f t="shared" si="148"/>
        <v>0</v>
      </c>
      <c r="R319" s="6">
        <f>IF($C319="","",IFERROR(VLOOKUP($C319,Sep!$B:$Z,16,FALSE),0))</f>
        <v>0</v>
      </c>
      <c r="S319">
        <f>IF($C319="","",IFERROR(VLOOKUP($C319,Sep!$B:$Z,17,FALSE),0))</f>
        <v>0</v>
      </c>
      <c r="T319" s="11">
        <f t="shared" si="149"/>
        <v>0</v>
      </c>
      <c r="U319">
        <f>IF($C319="","",IFERROR(VLOOKUP($C319,Sep!$B:$Z,19,FALSE),0))</f>
        <v>0</v>
      </c>
      <c r="V319" s="11">
        <f t="shared" si="150"/>
        <v>0</v>
      </c>
      <c r="W319">
        <f>IF($C319="","",IFERROR(VLOOKUP($C319,Sep!$B:$Z,20,FALSE),0))</f>
        <v>0</v>
      </c>
      <c r="X319" s="10">
        <f t="shared" si="151"/>
        <v>0</v>
      </c>
      <c r="Y319" s="6">
        <f>IF($C319="","",IFERROR(VLOOKUP($C319,'Oct &amp; Nov'!$B:$Z,16,FALSE),0))</f>
        <v>0</v>
      </c>
      <c r="Z319">
        <f>IF($C319="","",IFERROR(VLOOKUP($C319,'Oct &amp; Nov'!$B:$Z,17,FALSE),0))</f>
        <v>0</v>
      </c>
      <c r="AA319" s="11">
        <f t="shared" si="152"/>
        <v>0</v>
      </c>
      <c r="AB319">
        <f>IF($C319="","",IFERROR(VLOOKUP($C319,'Oct &amp; Nov'!$B:$Z,19,FALSE),0))</f>
        <v>0</v>
      </c>
      <c r="AC319" s="11">
        <f t="shared" si="153"/>
        <v>0</v>
      </c>
      <c r="AD319">
        <f>IF($C319="","",IFERROR(VLOOKUP($C319,'Oct &amp; Nov'!$B:$Z,20,FALSE),0))</f>
        <v>0</v>
      </c>
      <c r="AE319" s="10">
        <f t="shared" si="154"/>
        <v>0</v>
      </c>
      <c r="AJ319" s="11"/>
      <c r="AM319" s="6">
        <f>IF($C319="","",IFERROR(VLOOKUP($C319,Dec!$B:$Z,16,FALSE),0))</f>
        <v>0</v>
      </c>
      <c r="AN319">
        <f>IF($C319="","",IFERROR(VLOOKUP($C319,Dec!$B:$Z,17,FALSE),0))</f>
        <v>0</v>
      </c>
      <c r="AO319" s="11">
        <f t="shared" si="155"/>
        <v>0</v>
      </c>
      <c r="AP319">
        <f>IF($C319="","",IFERROR(VLOOKUP($C319,Dec!$B:$Z,19,FALSE),0))</f>
        <v>0</v>
      </c>
      <c r="AQ319" s="11">
        <f t="shared" si="156"/>
        <v>0</v>
      </c>
      <c r="AR319">
        <f>IF($C319="","",IFERROR(VLOOKUP($C319,Dec!$B:$Z,20,FALSE),0))</f>
        <v>0</v>
      </c>
      <c r="AS319" s="10">
        <f t="shared" si="157"/>
        <v>0</v>
      </c>
      <c r="AT319" s="6">
        <f>IF($C319="","",IFERROR(VLOOKUP($C319,Jan!$B:$Z,16,FALSE),0))</f>
        <v>0</v>
      </c>
      <c r="AU319">
        <f>IF($C319="","",IFERROR(VLOOKUP($C319,Jan!$B:$Z,17,FALSE),0))</f>
        <v>2</v>
      </c>
      <c r="AV319" s="11">
        <f t="shared" si="158"/>
        <v>2</v>
      </c>
      <c r="AW319">
        <f>IF($C319="","",IFERROR(VLOOKUP($C319,Jan!$B:$Z,19,FALSE),0))</f>
        <v>0</v>
      </c>
      <c r="AX319" s="11">
        <f t="shared" si="159"/>
        <v>2</v>
      </c>
      <c r="AY319">
        <f>IF($C319="","",IFERROR(VLOOKUP($C319,Jan!$B:$Z,20,FALSE),0))</f>
        <v>0</v>
      </c>
      <c r="AZ319" s="10">
        <f t="shared" si="160"/>
        <v>2</v>
      </c>
      <c r="BA319" s="6">
        <f>IF($C319="","",IFERROR(VLOOKUP($C319,Feb!$B:$Z,16,FALSE),0))</f>
        <v>0</v>
      </c>
      <c r="BB319">
        <f>IF($C319="","",IFERROR(VLOOKUP($C319,Feb!$B:$Z,17,FALSE),0))</f>
        <v>0</v>
      </c>
      <c r="BC319" s="11">
        <f t="shared" si="161"/>
        <v>0</v>
      </c>
      <c r="BD319">
        <f>IF($C319="","",IFERROR(VLOOKUP($C319,Feb!$B:$Z,19,FALSE),0))</f>
        <v>0</v>
      </c>
      <c r="BE319" s="11">
        <f t="shared" si="162"/>
        <v>0</v>
      </c>
      <c r="BF319">
        <f>IF($C319="","",IFERROR(VLOOKUP($C319,Feb!$B:$Z,20,FALSE),0))</f>
        <v>2</v>
      </c>
      <c r="BG319" s="10">
        <f t="shared" si="163"/>
        <v>2</v>
      </c>
      <c r="BH319" s="6">
        <f>IF($C319="","",IFERROR(VLOOKUP($C319,Mar!$B:$Z,16,FALSE),0))</f>
        <v>0</v>
      </c>
      <c r="BI319">
        <f>IF($C319="","",IFERROR(VLOOKUP($C319,Mar!$B:$Z,17,FALSE),0))</f>
        <v>0</v>
      </c>
      <c r="BJ319" s="11">
        <f t="shared" si="164"/>
        <v>0</v>
      </c>
      <c r="BK319">
        <f>IF($C319="","",IFERROR(VLOOKUP($C319,Mar!$B:$Z,19,FALSE),0))</f>
        <v>1</v>
      </c>
      <c r="BL319" s="11">
        <f t="shared" si="165"/>
        <v>1</v>
      </c>
      <c r="BM319">
        <f>IF($C319="","",IFERROR(VLOOKUP($C319,Mar!$B:$Z,20,FALSE),0))</f>
        <v>3</v>
      </c>
      <c r="BN319" s="10">
        <f t="shared" si="166"/>
        <v>4</v>
      </c>
      <c r="BO319" s="6">
        <f>IF($C319="","",IFERROR(VLOOKUP($C319,'Apr &amp; May'!$B:$Z,16,FALSE),0))</f>
        <v>0</v>
      </c>
      <c r="BP319">
        <f>IF($C319="","",IFERROR(VLOOKUP($C319,'Apr &amp; May'!$B:$Z,17,FALSE),0))</f>
        <v>0</v>
      </c>
      <c r="BQ319" s="11">
        <f t="shared" si="167"/>
        <v>0</v>
      </c>
      <c r="BR319">
        <f>IF($C319="","",IFERROR(VLOOKUP($C319,'Apr &amp; May'!$B:$Z,19,FALSE),0))</f>
        <v>0</v>
      </c>
      <c r="BS319" s="11">
        <f t="shared" si="168"/>
        <v>0</v>
      </c>
      <c r="BT319">
        <f>IF($C319="","",IFERROR(VLOOKUP($C319,'Apr &amp; May'!$B:$Z,20,FALSE),0))</f>
        <v>0</v>
      </c>
      <c r="BU319" s="10">
        <f t="shared" si="169"/>
        <v>0</v>
      </c>
      <c r="BV319" s="6">
        <f>IF($C319="","",IFERROR(VLOOKUP($C319,Jun!$B:$Z,16,FALSE),0))</f>
        <v>0</v>
      </c>
      <c r="BW319">
        <f>IF($C319="","",IFERROR(VLOOKUP($C319,Jun!$B:$Z,17,FALSE),0))</f>
        <v>0</v>
      </c>
      <c r="BX319" s="11">
        <f t="shared" si="170"/>
        <v>0</v>
      </c>
      <c r="BY319">
        <f>IF($C319="","",IFERROR(VLOOKUP($C319,Jun!$B:$Z,19,FALSE),0))</f>
        <v>0</v>
      </c>
      <c r="BZ319" s="11">
        <f t="shared" si="171"/>
        <v>0</v>
      </c>
      <c r="CA319">
        <f>IF($C319="","",IFERROR(VLOOKUP($C319,Jun!$B:$Z,20,FALSE),0))</f>
        <v>0</v>
      </c>
      <c r="CB319" s="10">
        <f t="shared" si="172"/>
        <v>0</v>
      </c>
    </row>
    <row r="320" spans="1:80" x14ac:dyDescent="0.3">
      <c r="A320">
        <v>316</v>
      </c>
      <c r="B320" t="str">
        <f>IF(Namelist!A317="","",UPPER(Namelist!A317))</f>
        <v>WEI KIAT, OWEN CHAN</v>
      </c>
      <c r="C320" t="str">
        <f>IF(Namelist!B317="","",UPPER(Namelist!B317))</f>
        <v>NUSSTU\E0544090</v>
      </c>
      <c r="D320" s="6">
        <f t="shared" si="139"/>
        <v>10</v>
      </c>
      <c r="E320">
        <f t="shared" si="140"/>
        <v>0</v>
      </c>
      <c r="F320" s="11">
        <f t="shared" si="141"/>
        <v>10</v>
      </c>
      <c r="G320">
        <f t="shared" si="142"/>
        <v>1</v>
      </c>
      <c r="H320" s="11">
        <f t="shared" si="143"/>
        <v>11</v>
      </c>
      <c r="I320">
        <f t="shared" si="144"/>
        <v>3</v>
      </c>
      <c r="J320" s="10">
        <f t="shared" si="145"/>
        <v>14</v>
      </c>
      <c r="K320" s="6">
        <f>IF($C320="","",IFERROR(VLOOKUP($C320,Aug!$B:$Z,16,FALSE),0))</f>
        <v>0</v>
      </c>
      <c r="L320">
        <f>IF($C320="","",IFERROR(VLOOKUP($C320,Aug!$B:$Z,17,FALSE),0))</f>
        <v>0</v>
      </c>
      <c r="M320" s="11">
        <f t="shared" si="146"/>
        <v>0</v>
      </c>
      <c r="N320">
        <f>IF($C320="","",IFERROR(VLOOKUP($C320,Aug!$B:$Z,19,FALSE),0))</f>
        <v>0</v>
      </c>
      <c r="O320" s="11">
        <f t="shared" si="147"/>
        <v>0</v>
      </c>
      <c r="P320">
        <f>IF($C320="","",IFERROR(VLOOKUP($C320,Aug!$B:$Z,20,FALSE),0))</f>
        <v>0</v>
      </c>
      <c r="Q320" s="10">
        <f t="shared" si="148"/>
        <v>0</v>
      </c>
      <c r="R320" s="6">
        <f>IF($C320="","",IFERROR(VLOOKUP($C320,Sep!$B:$Z,16,FALSE),0))</f>
        <v>0</v>
      </c>
      <c r="S320">
        <f>IF($C320="","",IFERROR(VLOOKUP($C320,Sep!$B:$Z,17,FALSE),0))</f>
        <v>0</v>
      </c>
      <c r="T320" s="11">
        <f t="shared" si="149"/>
        <v>0</v>
      </c>
      <c r="U320">
        <f>IF($C320="","",IFERROR(VLOOKUP($C320,Sep!$B:$Z,19,FALSE),0))</f>
        <v>0</v>
      </c>
      <c r="V320" s="11">
        <f t="shared" si="150"/>
        <v>0</v>
      </c>
      <c r="W320">
        <f>IF($C320="","",IFERROR(VLOOKUP($C320,Sep!$B:$Z,20,FALSE),0))</f>
        <v>0</v>
      </c>
      <c r="X320" s="10">
        <f t="shared" si="151"/>
        <v>0</v>
      </c>
      <c r="Y320" s="6">
        <f>IF($C320="","",IFERROR(VLOOKUP($C320,'Oct &amp; Nov'!$B:$Z,16,FALSE),0))</f>
        <v>2</v>
      </c>
      <c r="Z320">
        <f>IF($C320="","",IFERROR(VLOOKUP($C320,'Oct &amp; Nov'!$B:$Z,17,FALSE),0))</f>
        <v>0</v>
      </c>
      <c r="AA320" s="11">
        <f t="shared" si="152"/>
        <v>2</v>
      </c>
      <c r="AB320">
        <f>IF($C320="","",IFERROR(VLOOKUP($C320,'Oct &amp; Nov'!$B:$Z,19,FALSE),0))</f>
        <v>0</v>
      </c>
      <c r="AC320" s="11">
        <f t="shared" si="153"/>
        <v>2</v>
      </c>
      <c r="AD320">
        <f>IF($C320="","",IFERROR(VLOOKUP($C320,'Oct &amp; Nov'!$B:$Z,20,FALSE),0))</f>
        <v>0</v>
      </c>
      <c r="AE320" s="10">
        <f t="shared" si="154"/>
        <v>2</v>
      </c>
      <c r="AJ320" s="11"/>
      <c r="AM320" s="6">
        <f>IF($C320="","",IFERROR(VLOOKUP($C320,Dec!$B:$Z,16,FALSE),0))</f>
        <v>3</v>
      </c>
      <c r="AN320">
        <f>IF($C320="","",IFERROR(VLOOKUP($C320,Dec!$B:$Z,17,FALSE),0))</f>
        <v>0</v>
      </c>
      <c r="AO320" s="11">
        <f t="shared" si="155"/>
        <v>3</v>
      </c>
      <c r="AP320">
        <f>IF($C320="","",IFERROR(VLOOKUP($C320,Dec!$B:$Z,19,FALSE),0))</f>
        <v>0</v>
      </c>
      <c r="AQ320" s="11">
        <f t="shared" si="156"/>
        <v>3</v>
      </c>
      <c r="AR320">
        <f>IF($C320="","",IFERROR(VLOOKUP($C320,Dec!$B:$Z,20,FALSE),0))</f>
        <v>0</v>
      </c>
      <c r="AS320" s="10">
        <f t="shared" si="157"/>
        <v>3</v>
      </c>
      <c r="AT320" s="6">
        <f>IF($C320="","",IFERROR(VLOOKUP($C320,Jan!$B:$Z,16,FALSE),0))</f>
        <v>0</v>
      </c>
      <c r="AU320">
        <f>IF($C320="","",IFERROR(VLOOKUP($C320,Jan!$B:$Z,17,FALSE),0))</f>
        <v>0</v>
      </c>
      <c r="AV320" s="11">
        <f t="shared" si="158"/>
        <v>0</v>
      </c>
      <c r="AW320">
        <f>IF($C320="","",IFERROR(VLOOKUP($C320,Jan!$B:$Z,19,FALSE),0))</f>
        <v>0</v>
      </c>
      <c r="AX320" s="11">
        <f t="shared" si="159"/>
        <v>0</v>
      </c>
      <c r="AY320">
        <f>IF($C320="","",IFERROR(VLOOKUP($C320,Jan!$B:$Z,20,FALSE),0))</f>
        <v>2</v>
      </c>
      <c r="AZ320" s="10">
        <f t="shared" si="160"/>
        <v>2</v>
      </c>
      <c r="BA320" s="6">
        <f>IF($C320="","",IFERROR(VLOOKUP($C320,Feb!$B:$Z,16,FALSE),0))</f>
        <v>1</v>
      </c>
      <c r="BB320">
        <f>IF($C320="","",IFERROR(VLOOKUP($C320,Feb!$B:$Z,17,FALSE),0))</f>
        <v>0</v>
      </c>
      <c r="BC320" s="11">
        <f t="shared" si="161"/>
        <v>1</v>
      </c>
      <c r="BD320">
        <f>IF($C320="","",IFERROR(VLOOKUP($C320,Feb!$B:$Z,19,FALSE),0))</f>
        <v>0</v>
      </c>
      <c r="BE320" s="11">
        <f t="shared" si="162"/>
        <v>1</v>
      </c>
      <c r="BF320">
        <f>IF($C320="","",IFERROR(VLOOKUP($C320,Feb!$B:$Z,20,FALSE),0))</f>
        <v>1</v>
      </c>
      <c r="BG320" s="10">
        <f t="shared" si="163"/>
        <v>2</v>
      </c>
      <c r="BH320" s="6">
        <f>IF($C320="","",IFERROR(VLOOKUP($C320,Mar!$B:$Z,16,FALSE),0))</f>
        <v>3</v>
      </c>
      <c r="BI320">
        <f>IF($C320="","",IFERROR(VLOOKUP($C320,Mar!$B:$Z,17,FALSE),0))</f>
        <v>0</v>
      </c>
      <c r="BJ320" s="11">
        <f t="shared" si="164"/>
        <v>3</v>
      </c>
      <c r="BK320">
        <f>IF($C320="","",IFERROR(VLOOKUP($C320,Mar!$B:$Z,19,FALSE),0))</f>
        <v>0</v>
      </c>
      <c r="BL320" s="11">
        <f t="shared" si="165"/>
        <v>3</v>
      </c>
      <c r="BM320">
        <f>IF($C320="","",IFERROR(VLOOKUP($C320,Mar!$B:$Z,20,FALSE),0))</f>
        <v>0</v>
      </c>
      <c r="BN320" s="10">
        <f t="shared" si="166"/>
        <v>3</v>
      </c>
      <c r="BO320" s="6">
        <f>IF($C320="","",IFERROR(VLOOKUP($C320,'Apr &amp; May'!$B:$Z,16,FALSE),0))</f>
        <v>1</v>
      </c>
      <c r="BP320">
        <f>IF($C320="","",IFERROR(VLOOKUP($C320,'Apr &amp; May'!$B:$Z,17,FALSE),0))</f>
        <v>0</v>
      </c>
      <c r="BQ320" s="11">
        <f t="shared" si="167"/>
        <v>1</v>
      </c>
      <c r="BR320">
        <f>IF($C320="","",IFERROR(VLOOKUP($C320,'Apr &amp; May'!$B:$Z,19,FALSE),0))</f>
        <v>1</v>
      </c>
      <c r="BS320" s="11">
        <f t="shared" si="168"/>
        <v>2</v>
      </c>
      <c r="BT320">
        <f>IF($C320="","",IFERROR(VLOOKUP($C320,'Apr &amp; May'!$B:$Z,20,FALSE),0))</f>
        <v>0</v>
      </c>
      <c r="BU320" s="10">
        <f t="shared" si="169"/>
        <v>2</v>
      </c>
      <c r="BV320" s="6">
        <f>IF($C320="","",IFERROR(VLOOKUP($C320,Jun!$B:$Z,16,FALSE),0))</f>
        <v>0</v>
      </c>
      <c r="BW320">
        <f>IF($C320="","",IFERROR(VLOOKUP($C320,Jun!$B:$Z,17,FALSE),0))</f>
        <v>0</v>
      </c>
      <c r="BX320" s="11">
        <f t="shared" si="170"/>
        <v>0</v>
      </c>
      <c r="BY320">
        <f>IF($C320="","",IFERROR(VLOOKUP($C320,Jun!$B:$Z,19,FALSE),0))</f>
        <v>0</v>
      </c>
      <c r="BZ320" s="11">
        <f t="shared" si="171"/>
        <v>0</v>
      </c>
      <c r="CA320">
        <f>IF($C320="","",IFERROR(VLOOKUP($C320,Jun!$B:$Z,20,FALSE),0))</f>
        <v>0</v>
      </c>
      <c r="CB320" s="10">
        <f t="shared" si="172"/>
        <v>0</v>
      </c>
    </row>
    <row r="321" spans="1:80" x14ac:dyDescent="0.3">
      <c r="A321">
        <v>317</v>
      </c>
      <c r="B321" t="str">
        <f>IF(Namelist!A318="","",UPPER(Namelist!A318))</f>
        <v>WEI WEN SEE</v>
      </c>
      <c r="C321" t="str">
        <f>IF(Namelist!B318="","",UPPER(Namelist!B318))</f>
        <v>NUSSTU\E0325044</v>
      </c>
      <c r="D321" s="6">
        <f t="shared" si="139"/>
        <v>2</v>
      </c>
      <c r="E321">
        <f t="shared" si="140"/>
        <v>0</v>
      </c>
      <c r="F321" s="11">
        <f t="shared" si="141"/>
        <v>2</v>
      </c>
      <c r="G321">
        <f t="shared" si="142"/>
        <v>0</v>
      </c>
      <c r="H321" s="11">
        <f t="shared" si="143"/>
        <v>2</v>
      </c>
      <c r="I321">
        <f t="shared" si="144"/>
        <v>0</v>
      </c>
      <c r="J321" s="10">
        <f t="shared" si="145"/>
        <v>2</v>
      </c>
      <c r="K321" s="6">
        <f>IF($C321="","",IFERROR(VLOOKUP($C321,Aug!$B:$Z,16,FALSE),0))</f>
        <v>0</v>
      </c>
      <c r="L321">
        <f>IF($C321="","",IFERROR(VLOOKUP($C321,Aug!$B:$Z,17,FALSE),0))</f>
        <v>0</v>
      </c>
      <c r="M321" s="11">
        <f t="shared" si="146"/>
        <v>0</v>
      </c>
      <c r="N321">
        <f>IF($C321="","",IFERROR(VLOOKUP($C321,Aug!$B:$Z,19,FALSE),0))</f>
        <v>0</v>
      </c>
      <c r="O321" s="11">
        <f t="shared" si="147"/>
        <v>0</v>
      </c>
      <c r="P321">
        <f>IF($C321="","",IFERROR(VLOOKUP($C321,Aug!$B:$Z,20,FALSE),0))</f>
        <v>0</v>
      </c>
      <c r="Q321" s="10">
        <f t="shared" si="148"/>
        <v>0</v>
      </c>
      <c r="R321" s="6">
        <f>IF($C321="","",IFERROR(VLOOKUP($C321,Sep!$B:$Z,16,FALSE),0))</f>
        <v>0</v>
      </c>
      <c r="S321">
        <f>IF($C321="","",IFERROR(VLOOKUP($C321,Sep!$B:$Z,17,FALSE),0))</f>
        <v>0</v>
      </c>
      <c r="T321" s="11">
        <f t="shared" si="149"/>
        <v>0</v>
      </c>
      <c r="U321">
        <f>IF($C321="","",IFERROR(VLOOKUP($C321,Sep!$B:$Z,19,FALSE),0))</f>
        <v>0</v>
      </c>
      <c r="V321" s="11">
        <f t="shared" si="150"/>
        <v>0</v>
      </c>
      <c r="W321">
        <f>IF($C321="","",IFERROR(VLOOKUP($C321,Sep!$B:$Z,20,FALSE),0))</f>
        <v>0</v>
      </c>
      <c r="X321" s="10">
        <f t="shared" si="151"/>
        <v>0</v>
      </c>
      <c r="Y321" s="6">
        <f>IF($C321="","",IFERROR(VLOOKUP($C321,'Oct &amp; Nov'!$B:$Z,16,FALSE),0))</f>
        <v>0</v>
      </c>
      <c r="Z321">
        <f>IF($C321="","",IFERROR(VLOOKUP($C321,'Oct &amp; Nov'!$B:$Z,17,FALSE),0))</f>
        <v>0</v>
      </c>
      <c r="AA321" s="11">
        <f t="shared" si="152"/>
        <v>0</v>
      </c>
      <c r="AB321">
        <f>IF($C321="","",IFERROR(VLOOKUP($C321,'Oct &amp; Nov'!$B:$Z,19,FALSE),0))</f>
        <v>0</v>
      </c>
      <c r="AC321" s="11">
        <f t="shared" si="153"/>
        <v>0</v>
      </c>
      <c r="AD321">
        <f>IF($C321="","",IFERROR(VLOOKUP($C321,'Oct &amp; Nov'!$B:$Z,20,FALSE),0))</f>
        <v>0</v>
      </c>
      <c r="AE321" s="10">
        <f t="shared" si="154"/>
        <v>0</v>
      </c>
      <c r="AJ321" s="11"/>
      <c r="AM321" s="6">
        <f>IF($C321="","",IFERROR(VLOOKUP($C321,Dec!$B:$Z,16,FALSE),0))</f>
        <v>0</v>
      </c>
      <c r="AN321">
        <f>IF($C321="","",IFERROR(VLOOKUP($C321,Dec!$B:$Z,17,FALSE),0))</f>
        <v>0</v>
      </c>
      <c r="AO321" s="11">
        <f t="shared" si="155"/>
        <v>0</v>
      </c>
      <c r="AP321">
        <f>IF($C321="","",IFERROR(VLOOKUP($C321,Dec!$B:$Z,19,FALSE),0))</f>
        <v>0</v>
      </c>
      <c r="AQ321" s="11">
        <f t="shared" si="156"/>
        <v>0</v>
      </c>
      <c r="AR321">
        <f>IF($C321="","",IFERROR(VLOOKUP($C321,Dec!$B:$Z,20,FALSE),0))</f>
        <v>0</v>
      </c>
      <c r="AS321" s="10">
        <f t="shared" si="157"/>
        <v>0</v>
      </c>
      <c r="AT321" s="6">
        <f>IF($C321="","",IFERROR(VLOOKUP($C321,Jan!$B:$Z,16,FALSE),0))</f>
        <v>1</v>
      </c>
      <c r="AU321">
        <f>IF($C321="","",IFERROR(VLOOKUP($C321,Jan!$B:$Z,17,FALSE),0))</f>
        <v>0</v>
      </c>
      <c r="AV321" s="11">
        <f t="shared" si="158"/>
        <v>1</v>
      </c>
      <c r="AW321">
        <f>IF($C321="","",IFERROR(VLOOKUP($C321,Jan!$B:$Z,19,FALSE),0))</f>
        <v>0</v>
      </c>
      <c r="AX321" s="11">
        <f t="shared" si="159"/>
        <v>1</v>
      </c>
      <c r="AY321">
        <f>IF($C321="","",IFERROR(VLOOKUP($C321,Jan!$B:$Z,20,FALSE),0))</f>
        <v>0</v>
      </c>
      <c r="AZ321" s="10">
        <f t="shared" si="160"/>
        <v>1</v>
      </c>
      <c r="BA321" s="6">
        <f>IF($C321="","",IFERROR(VLOOKUP($C321,Feb!$B:$Z,16,FALSE),0))</f>
        <v>0</v>
      </c>
      <c r="BB321">
        <f>IF($C321="","",IFERROR(VLOOKUP($C321,Feb!$B:$Z,17,FALSE),0))</f>
        <v>0</v>
      </c>
      <c r="BC321" s="11">
        <f t="shared" si="161"/>
        <v>0</v>
      </c>
      <c r="BD321">
        <f>IF($C321="","",IFERROR(VLOOKUP($C321,Feb!$B:$Z,19,FALSE),0))</f>
        <v>0</v>
      </c>
      <c r="BE321" s="11">
        <f t="shared" si="162"/>
        <v>0</v>
      </c>
      <c r="BF321">
        <f>IF($C321="","",IFERROR(VLOOKUP($C321,Feb!$B:$Z,20,FALSE),0))</f>
        <v>0</v>
      </c>
      <c r="BG321" s="10">
        <f t="shared" si="163"/>
        <v>0</v>
      </c>
      <c r="BH321" s="6">
        <f>IF($C321="","",IFERROR(VLOOKUP($C321,Mar!$B:$Z,16,FALSE),0))</f>
        <v>1</v>
      </c>
      <c r="BI321">
        <f>IF($C321="","",IFERROR(VLOOKUP($C321,Mar!$B:$Z,17,FALSE),0))</f>
        <v>0</v>
      </c>
      <c r="BJ321" s="11">
        <f t="shared" si="164"/>
        <v>1</v>
      </c>
      <c r="BK321">
        <f>IF($C321="","",IFERROR(VLOOKUP($C321,Mar!$B:$Z,19,FALSE),0))</f>
        <v>0</v>
      </c>
      <c r="BL321" s="11">
        <f t="shared" si="165"/>
        <v>1</v>
      </c>
      <c r="BM321">
        <f>IF($C321="","",IFERROR(VLOOKUP($C321,Mar!$B:$Z,20,FALSE),0))</f>
        <v>0</v>
      </c>
      <c r="BN321" s="10">
        <f t="shared" si="166"/>
        <v>1</v>
      </c>
      <c r="BO321" s="6">
        <f>IF($C321="","",IFERROR(VLOOKUP($C321,'Apr &amp; May'!$B:$Z,16,FALSE),0))</f>
        <v>0</v>
      </c>
      <c r="BP321">
        <f>IF($C321="","",IFERROR(VLOOKUP($C321,'Apr &amp; May'!$B:$Z,17,FALSE),0))</f>
        <v>0</v>
      </c>
      <c r="BQ321" s="11">
        <f t="shared" si="167"/>
        <v>0</v>
      </c>
      <c r="BR321">
        <f>IF($C321="","",IFERROR(VLOOKUP($C321,'Apr &amp; May'!$B:$Z,19,FALSE),0))</f>
        <v>0</v>
      </c>
      <c r="BS321" s="11">
        <f t="shared" si="168"/>
        <v>0</v>
      </c>
      <c r="BT321">
        <f>IF($C321="","",IFERROR(VLOOKUP($C321,'Apr &amp; May'!$B:$Z,20,FALSE),0))</f>
        <v>0</v>
      </c>
      <c r="BU321" s="10">
        <f t="shared" si="169"/>
        <v>0</v>
      </c>
      <c r="BV321" s="6">
        <f>IF($C321="","",IFERROR(VLOOKUP($C321,Jun!$B:$Z,16,FALSE),0))</f>
        <v>0</v>
      </c>
      <c r="BW321">
        <f>IF($C321="","",IFERROR(VLOOKUP($C321,Jun!$B:$Z,17,FALSE),0))</f>
        <v>0</v>
      </c>
      <c r="BX321" s="11">
        <f t="shared" si="170"/>
        <v>0</v>
      </c>
      <c r="BY321">
        <f>IF($C321="","",IFERROR(VLOOKUP($C321,Jun!$B:$Z,19,FALSE),0))</f>
        <v>0</v>
      </c>
      <c r="BZ321" s="11">
        <f t="shared" si="171"/>
        <v>0</v>
      </c>
      <c r="CA321">
        <f>IF($C321="","",IFERROR(VLOOKUP($C321,Jun!$B:$Z,20,FALSE),0))</f>
        <v>0</v>
      </c>
      <c r="CB321" s="10">
        <f t="shared" si="172"/>
        <v>0</v>
      </c>
    </row>
    <row r="322" spans="1:80" x14ac:dyDescent="0.3">
      <c r="A322">
        <v>318</v>
      </c>
      <c r="B322" t="str">
        <f>IF(Namelist!A319="","",UPPER(Namelist!A319))</f>
        <v>WEI XIN CHAN</v>
      </c>
      <c r="C322" t="str">
        <f>IF(Namelist!B319="","",UPPER(Namelist!B319))</f>
        <v>NUSSTU\E0774514</v>
      </c>
      <c r="D322" s="6">
        <f t="shared" si="139"/>
        <v>1</v>
      </c>
      <c r="E322">
        <f t="shared" si="140"/>
        <v>0</v>
      </c>
      <c r="F322" s="11">
        <f t="shared" si="141"/>
        <v>1</v>
      </c>
      <c r="G322">
        <f t="shared" si="142"/>
        <v>0</v>
      </c>
      <c r="H322" s="11">
        <f t="shared" si="143"/>
        <v>1</v>
      </c>
      <c r="I322">
        <f t="shared" si="144"/>
        <v>3</v>
      </c>
      <c r="J322" s="10">
        <f t="shared" si="145"/>
        <v>4</v>
      </c>
      <c r="K322" s="6">
        <f>IF($C322="","",IFERROR(VLOOKUP($C322,Aug!$B:$Z,16,FALSE),0))</f>
        <v>0</v>
      </c>
      <c r="L322">
        <f>IF($C322="","",IFERROR(VLOOKUP($C322,Aug!$B:$Z,17,FALSE),0))</f>
        <v>0</v>
      </c>
      <c r="M322" s="11">
        <f t="shared" si="146"/>
        <v>0</v>
      </c>
      <c r="N322">
        <f>IF($C322="","",IFERROR(VLOOKUP($C322,Aug!$B:$Z,19,FALSE),0))</f>
        <v>0</v>
      </c>
      <c r="O322" s="11">
        <f t="shared" si="147"/>
        <v>0</v>
      </c>
      <c r="P322">
        <f>IF($C322="","",IFERROR(VLOOKUP($C322,Aug!$B:$Z,20,FALSE),0))</f>
        <v>0</v>
      </c>
      <c r="Q322" s="10">
        <f t="shared" si="148"/>
        <v>0</v>
      </c>
      <c r="R322" s="6">
        <f>IF($C322="","",IFERROR(VLOOKUP($C322,Sep!$B:$Z,16,FALSE),0))</f>
        <v>0</v>
      </c>
      <c r="S322">
        <f>IF($C322="","",IFERROR(VLOOKUP($C322,Sep!$B:$Z,17,FALSE),0))</f>
        <v>0</v>
      </c>
      <c r="T322" s="11">
        <f t="shared" si="149"/>
        <v>0</v>
      </c>
      <c r="U322">
        <f>IF($C322="","",IFERROR(VLOOKUP($C322,Sep!$B:$Z,19,FALSE),0))</f>
        <v>0</v>
      </c>
      <c r="V322" s="11">
        <f t="shared" si="150"/>
        <v>0</v>
      </c>
      <c r="W322">
        <f>IF($C322="","",IFERROR(VLOOKUP($C322,Sep!$B:$Z,20,FALSE),0))</f>
        <v>0</v>
      </c>
      <c r="X322" s="10">
        <f t="shared" si="151"/>
        <v>0</v>
      </c>
      <c r="Y322" s="6">
        <f>IF($C322="","",IFERROR(VLOOKUP($C322,'Oct &amp; Nov'!$B:$Z,16,FALSE),0))</f>
        <v>1</v>
      </c>
      <c r="Z322">
        <f>IF($C322="","",IFERROR(VLOOKUP($C322,'Oct &amp; Nov'!$B:$Z,17,FALSE),0))</f>
        <v>0</v>
      </c>
      <c r="AA322" s="11">
        <f t="shared" si="152"/>
        <v>1</v>
      </c>
      <c r="AB322">
        <f>IF($C322="","",IFERROR(VLOOKUP($C322,'Oct &amp; Nov'!$B:$Z,19,FALSE),0))</f>
        <v>0</v>
      </c>
      <c r="AC322" s="11">
        <f t="shared" si="153"/>
        <v>1</v>
      </c>
      <c r="AD322">
        <f>IF($C322="","",IFERROR(VLOOKUP($C322,'Oct &amp; Nov'!$B:$Z,20,FALSE),0))</f>
        <v>1</v>
      </c>
      <c r="AE322" s="10">
        <f t="shared" si="154"/>
        <v>2</v>
      </c>
      <c r="AJ322" s="11"/>
      <c r="AM322" s="6">
        <f>IF($C322="","",IFERROR(VLOOKUP($C322,Dec!$B:$Z,16,FALSE),0))</f>
        <v>0</v>
      </c>
      <c r="AN322">
        <f>IF($C322="","",IFERROR(VLOOKUP($C322,Dec!$B:$Z,17,FALSE),0))</f>
        <v>0</v>
      </c>
      <c r="AO322" s="11">
        <f t="shared" si="155"/>
        <v>0</v>
      </c>
      <c r="AP322">
        <f>IF($C322="","",IFERROR(VLOOKUP($C322,Dec!$B:$Z,19,FALSE),0))</f>
        <v>0</v>
      </c>
      <c r="AQ322" s="11">
        <f t="shared" si="156"/>
        <v>0</v>
      </c>
      <c r="AR322">
        <f>IF($C322="","",IFERROR(VLOOKUP($C322,Dec!$B:$Z,20,FALSE),0))</f>
        <v>0</v>
      </c>
      <c r="AS322" s="10">
        <f t="shared" si="157"/>
        <v>0</v>
      </c>
      <c r="AT322" s="6">
        <f>IF($C322="","",IFERROR(VLOOKUP($C322,Jan!$B:$Z,16,FALSE),0))</f>
        <v>0</v>
      </c>
      <c r="AU322">
        <f>IF($C322="","",IFERROR(VLOOKUP($C322,Jan!$B:$Z,17,FALSE),0))</f>
        <v>0</v>
      </c>
      <c r="AV322" s="11">
        <f t="shared" si="158"/>
        <v>0</v>
      </c>
      <c r="AW322">
        <f>IF($C322="","",IFERROR(VLOOKUP($C322,Jan!$B:$Z,19,FALSE),0))</f>
        <v>0</v>
      </c>
      <c r="AX322" s="11">
        <f t="shared" si="159"/>
        <v>0</v>
      </c>
      <c r="AY322">
        <f>IF($C322="","",IFERROR(VLOOKUP($C322,Jan!$B:$Z,20,FALSE),0))</f>
        <v>0</v>
      </c>
      <c r="AZ322" s="10">
        <f t="shared" si="160"/>
        <v>0</v>
      </c>
      <c r="BA322" s="6">
        <f>IF($C322="","",IFERROR(VLOOKUP($C322,Feb!$B:$Z,16,FALSE),0))</f>
        <v>0</v>
      </c>
      <c r="BB322">
        <f>IF($C322="","",IFERROR(VLOOKUP($C322,Feb!$B:$Z,17,FALSE),0))</f>
        <v>0</v>
      </c>
      <c r="BC322" s="11">
        <f t="shared" si="161"/>
        <v>0</v>
      </c>
      <c r="BD322">
        <f>IF($C322="","",IFERROR(VLOOKUP($C322,Feb!$B:$Z,19,FALSE),0))</f>
        <v>0</v>
      </c>
      <c r="BE322" s="11">
        <f t="shared" si="162"/>
        <v>0</v>
      </c>
      <c r="BF322">
        <f>IF($C322="","",IFERROR(VLOOKUP($C322,Feb!$B:$Z,20,FALSE),0))</f>
        <v>2</v>
      </c>
      <c r="BG322" s="10">
        <f t="shared" si="163"/>
        <v>2</v>
      </c>
      <c r="BH322" s="6">
        <f>IF($C322="","",IFERROR(VLOOKUP($C322,Mar!$B:$Z,16,FALSE),0))</f>
        <v>0</v>
      </c>
      <c r="BI322">
        <f>IF($C322="","",IFERROR(VLOOKUP($C322,Mar!$B:$Z,17,FALSE),0))</f>
        <v>0</v>
      </c>
      <c r="BJ322" s="11">
        <f t="shared" si="164"/>
        <v>0</v>
      </c>
      <c r="BK322">
        <f>IF($C322="","",IFERROR(VLOOKUP($C322,Mar!$B:$Z,19,FALSE),0))</f>
        <v>0</v>
      </c>
      <c r="BL322" s="11">
        <f t="shared" si="165"/>
        <v>0</v>
      </c>
      <c r="BM322">
        <f>IF($C322="","",IFERROR(VLOOKUP($C322,Mar!$B:$Z,20,FALSE),0))</f>
        <v>0</v>
      </c>
      <c r="BN322" s="10">
        <f t="shared" si="166"/>
        <v>0</v>
      </c>
      <c r="BO322" s="6">
        <f>IF($C322="","",IFERROR(VLOOKUP($C322,'Apr &amp; May'!$B:$Z,16,FALSE),0))</f>
        <v>0</v>
      </c>
      <c r="BP322">
        <f>IF($C322="","",IFERROR(VLOOKUP($C322,'Apr &amp; May'!$B:$Z,17,FALSE),0))</f>
        <v>0</v>
      </c>
      <c r="BQ322" s="11">
        <f t="shared" si="167"/>
        <v>0</v>
      </c>
      <c r="BR322">
        <f>IF($C322="","",IFERROR(VLOOKUP($C322,'Apr &amp; May'!$B:$Z,19,FALSE),0))</f>
        <v>0</v>
      </c>
      <c r="BS322" s="11">
        <f t="shared" si="168"/>
        <v>0</v>
      </c>
      <c r="BT322">
        <f>IF($C322="","",IFERROR(VLOOKUP($C322,'Apr &amp; May'!$B:$Z,20,FALSE),0))</f>
        <v>0</v>
      </c>
      <c r="BU322" s="10">
        <f t="shared" si="169"/>
        <v>0</v>
      </c>
      <c r="BV322" s="6">
        <f>IF($C322="","",IFERROR(VLOOKUP($C322,Jun!$B:$Z,16,FALSE),0))</f>
        <v>0</v>
      </c>
      <c r="BW322">
        <f>IF($C322="","",IFERROR(VLOOKUP($C322,Jun!$B:$Z,17,FALSE),0))</f>
        <v>0</v>
      </c>
      <c r="BX322" s="11">
        <f t="shared" si="170"/>
        <v>0</v>
      </c>
      <c r="BY322">
        <f>IF($C322="","",IFERROR(VLOOKUP($C322,Jun!$B:$Z,19,FALSE),0))</f>
        <v>0</v>
      </c>
      <c r="BZ322" s="11">
        <f t="shared" si="171"/>
        <v>0</v>
      </c>
      <c r="CA322">
        <f>IF($C322="","",IFERROR(VLOOKUP($C322,Jun!$B:$Z,20,FALSE),0))</f>
        <v>0</v>
      </c>
      <c r="CB322" s="10">
        <f t="shared" si="172"/>
        <v>0</v>
      </c>
    </row>
    <row r="323" spans="1:80" x14ac:dyDescent="0.3">
      <c r="A323">
        <v>319</v>
      </c>
      <c r="B323" t="str">
        <f>IF(Namelist!A320="","",UPPER(Namelist!A320))</f>
        <v>WEI XUAN LIM</v>
      </c>
      <c r="C323" t="str">
        <f>IF(Namelist!B320="","",UPPER(Namelist!B320))</f>
        <v>NUSSTU\E0725827</v>
      </c>
      <c r="D323" s="6">
        <f t="shared" si="139"/>
        <v>1</v>
      </c>
      <c r="E323">
        <f t="shared" si="140"/>
        <v>0</v>
      </c>
      <c r="F323" s="11">
        <f t="shared" si="141"/>
        <v>1</v>
      </c>
      <c r="G323">
        <f t="shared" si="142"/>
        <v>0</v>
      </c>
      <c r="H323" s="11">
        <f t="shared" si="143"/>
        <v>1</v>
      </c>
      <c r="I323">
        <f t="shared" si="144"/>
        <v>0</v>
      </c>
      <c r="J323" s="10">
        <f t="shared" si="145"/>
        <v>1</v>
      </c>
      <c r="K323" s="6">
        <f>IF($C323="","",IFERROR(VLOOKUP($C323,Aug!$B:$Z,16,FALSE),0))</f>
        <v>0</v>
      </c>
      <c r="L323">
        <f>IF($C323="","",IFERROR(VLOOKUP($C323,Aug!$B:$Z,17,FALSE),0))</f>
        <v>0</v>
      </c>
      <c r="M323" s="11">
        <f t="shared" si="146"/>
        <v>0</v>
      </c>
      <c r="N323">
        <f>IF($C323="","",IFERROR(VLOOKUP($C323,Aug!$B:$Z,19,FALSE),0))</f>
        <v>0</v>
      </c>
      <c r="O323" s="11">
        <f t="shared" si="147"/>
        <v>0</v>
      </c>
      <c r="P323">
        <f>IF($C323="","",IFERROR(VLOOKUP($C323,Aug!$B:$Z,20,FALSE),0))</f>
        <v>0</v>
      </c>
      <c r="Q323" s="10">
        <f t="shared" si="148"/>
        <v>0</v>
      </c>
      <c r="R323" s="6">
        <f>IF($C323="","",IFERROR(VLOOKUP($C323,Sep!$B:$Z,16,FALSE),0))</f>
        <v>1</v>
      </c>
      <c r="S323">
        <f>IF($C323="","",IFERROR(VLOOKUP($C323,Sep!$B:$Z,17,FALSE),0))</f>
        <v>0</v>
      </c>
      <c r="T323" s="11">
        <f t="shared" si="149"/>
        <v>1</v>
      </c>
      <c r="U323">
        <f>IF($C323="","",IFERROR(VLOOKUP($C323,Sep!$B:$Z,19,FALSE),0))</f>
        <v>0</v>
      </c>
      <c r="V323" s="11">
        <f t="shared" si="150"/>
        <v>1</v>
      </c>
      <c r="W323">
        <f>IF($C323="","",IFERROR(VLOOKUP($C323,Sep!$B:$Z,20,FALSE),0))</f>
        <v>0</v>
      </c>
      <c r="X323" s="10">
        <f t="shared" si="151"/>
        <v>1</v>
      </c>
      <c r="Y323" s="6">
        <f>IF($C323="","",IFERROR(VLOOKUP($C323,'Oct &amp; Nov'!$B:$Z,16,FALSE),0))</f>
        <v>0</v>
      </c>
      <c r="Z323">
        <f>IF($C323="","",IFERROR(VLOOKUP($C323,'Oct &amp; Nov'!$B:$Z,17,FALSE),0))</f>
        <v>0</v>
      </c>
      <c r="AA323" s="11">
        <f t="shared" si="152"/>
        <v>0</v>
      </c>
      <c r="AB323">
        <f>IF($C323="","",IFERROR(VLOOKUP($C323,'Oct &amp; Nov'!$B:$Z,19,FALSE),0))</f>
        <v>0</v>
      </c>
      <c r="AC323" s="11">
        <f t="shared" si="153"/>
        <v>0</v>
      </c>
      <c r="AD323">
        <f>IF($C323="","",IFERROR(VLOOKUP($C323,'Oct &amp; Nov'!$B:$Z,20,FALSE),0))</f>
        <v>0</v>
      </c>
      <c r="AE323" s="10">
        <f t="shared" si="154"/>
        <v>0</v>
      </c>
      <c r="AJ323" s="11"/>
      <c r="AM323" s="6">
        <f>IF($C323="","",IFERROR(VLOOKUP($C323,Dec!$B:$Z,16,FALSE),0))</f>
        <v>0</v>
      </c>
      <c r="AN323">
        <f>IF($C323="","",IFERROR(VLOOKUP($C323,Dec!$B:$Z,17,FALSE),0))</f>
        <v>0</v>
      </c>
      <c r="AO323" s="11">
        <f t="shared" si="155"/>
        <v>0</v>
      </c>
      <c r="AP323">
        <f>IF($C323="","",IFERROR(VLOOKUP($C323,Dec!$B:$Z,19,FALSE),0))</f>
        <v>0</v>
      </c>
      <c r="AQ323" s="11">
        <f t="shared" si="156"/>
        <v>0</v>
      </c>
      <c r="AR323">
        <f>IF($C323="","",IFERROR(VLOOKUP($C323,Dec!$B:$Z,20,FALSE),0))</f>
        <v>0</v>
      </c>
      <c r="AS323" s="10">
        <f t="shared" si="157"/>
        <v>0</v>
      </c>
      <c r="AT323" s="6">
        <f>IF($C323="","",IFERROR(VLOOKUP($C323,Jan!$B:$Z,16,FALSE),0))</f>
        <v>0</v>
      </c>
      <c r="AU323">
        <f>IF($C323="","",IFERROR(VLOOKUP($C323,Jan!$B:$Z,17,FALSE),0))</f>
        <v>0</v>
      </c>
      <c r="AV323" s="11">
        <f t="shared" si="158"/>
        <v>0</v>
      </c>
      <c r="AW323">
        <f>IF($C323="","",IFERROR(VLOOKUP($C323,Jan!$B:$Z,19,FALSE),0))</f>
        <v>0</v>
      </c>
      <c r="AX323" s="11">
        <f t="shared" si="159"/>
        <v>0</v>
      </c>
      <c r="AY323">
        <f>IF($C323="","",IFERROR(VLOOKUP($C323,Jan!$B:$Z,20,FALSE),0))</f>
        <v>0</v>
      </c>
      <c r="AZ323" s="10">
        <f t="shared" si="160"/>
        <v>0</v>
      </c>
      <c r="BA323" s="6">
        <f>IF($C323="","",IFERROR(VLOOKUP($C323,Feb!$B:$Z,16,FALSE),0))</f>
        <v>0</v>
      </c>
      <c r="BB323">
        <f>IF($C323="","",IFERROR(VLOOKUP($C323,Feb!$B:$Z,17,FALSE),0))</f>
        <v>0</v>
      </c>
      <c r="BC323" s="11">
        <f t="shared" si="161"/>
        <v>0</v>
      </c>
      <c r="BD323">
        <f>IF($C323="","",IFERROR(VLOOKUP($C323,Feb!$B:$Z,19,FALSE),0))</f>
        <v>0</v>
      </c>
      <c r="BE323" s="11">
        <f t="shared" si="162"/>
        <v>0</v>
      </c>
      <c r="BF323">
        <f>IF($C323="","",IFERROR(VLOOKUP($C323,Feb!$B:$Z,20,FALSE),0))</f>
        <v>0</v>
      </c>
      <c r="BG323" s="10">
        <f t="shared" si="163"/>
        <v>0</v>
      </c>
      <c r="BH323" s="6">
        <f>IF($C323="","",IFERROR(VLOOKUP($C323,Mar!$B:$Z,16,FALSE),0))</f>
        <v>0</v>
      </c>
      <c r="BI323">
        <f>IF($C323="","",IFERROR(VLOOKUP($C323,Mar!$B:$Z,17,FALSE),0))</f>
        <v>0</v>
      </c>
      <c r="BJ323" s="11">
        <f t="shared" si="164"/>
        <v>0</v>
      </c>
      <c r="BK323">
        <f>IF($C323="","",IFERROR(VLOOKUP($C323,Mar!$B:$Z,19,FALSE),0))</f>
        <v>0</v>
      </c>
      <c r="BL323" s="11">
        <f t="shared" si="165"/>
        <v>0</v>
      </c>
      <c r="BM323">
        <f>IF($C323="","",IFERROR(VLOOKUP($C323,Mar!$B:$Z,20,FALSE),0))</f>
        <v>0</v>
      </c>
      <c r="BN323" s="10">
        <f t="shared" si="166"/>
        <v>0</v>
      </c>
      <c r="BO323" s="6">
        <f>IF($C323="","",IFERROR(VLOOKUP($C323,'Apr &amp; May'!$B:$Z,16,FALSE),0))</f>
        <v>0</v>
      </c>
      <c r="BP323">
        <f>IF($C323="","",IFERROR(VLOOKUP($C323,'Apr &amp; May'!$B:$Z,17,FALSE),0))</f>
        <v>0</v>
      </c>
      <c r="BQ323" s="11">
        <f t="shared" si="167"/>
        <v>0</v>
      </c>
      <c r="BR323">
        <f>IF($C323="","",IFERROR(VLOOKUP($C323,'Apr &amp; May'!$B:$Z,19,FALSE),0))</f>
        <v>0</v>
      </c>
      <c r="BS323" s="11">
        <f t="shared" si="168"/>
        <v>0</v>
      </c>
      <c r="BT323">
        <f>IF($C323="","",IFERROR(VLOOKUP($C323,'Apr &amp; May'!$B:$Z,20,FALSE),0))</f>
        <v>0</v>
      </c>
      <c r="BU323" s="10">
        <f t="shared" si="169"/>
        <v>0</v>
      </c>
      <c r="BV323" s="6">
        <f>IF($C323="","",IFERROR(VLOOKUP($C323,Jun!$B:$Z,16,FALSE),0))</f>
        <v>0</v>
      </c>
      <c r="BW323">
        <f>IF($C323="","",IFERROR(VLOOKUP($C323,Jun!$B:$Z,17,FALSE),0))</f>
        <v>0</v>
      </c>
      <c r="BX323" s="11">
        <f t="shared" si="170"/>
        <v>0</v>
      </c>
      <c r="BY323">
        <f>IF($C323="","",IFERROR(VLOOKUP($C323,Jun!$B:$Z,19,FALSE),0))</f>
        <v>0</v>
      </c>
      <c r="BZ323" s="11">
        <f t="shared" si="171"/>
        <v>0</v>
      </c>
      <c r="CA323">
        <f>IF($C323="","",IFERROR(VLOOKUP($C323,Jun!$B:$Z,20,FALSE),0))</f>
        <v>0</v>
      </c>
      <c r="CB323" s="10">
        <f t="shared" si="172"/>
        <v>0</v>
      </c>
    </row>
    <row r="324" spans="1:80" x14ac:dyDescent="0.3">
      <c r="A324">
        <v>320</v>
      </c>
      <c r="B324" t="str">
        <f>IF(Namelist!A321="","",UPPER(Namelist!A321))</f>
        <v>WEN WEI ESMANDA WONG</v>
      </c>
      <c r="C324" t="str">
        <f>IF(Namelist!B321="","",UPPER(Namelist!B321))</f>
        <v>NUSSTU\E0426276</v>
      </c>
      <c r="D324" s="6">
        <f t="shared" si="139"/>
        <v>1</v>
      </c>
      <c r="E324">
        <f t="shared" si="140"/>
        <v>0</v>
      </c>
      <c r="F324" s="11">
        <f t="shared" si="141"/>
        <v>1</v>
      </c>
      <c r="G324">
        <f t="shared" si="142"/>
        <v>0</v>
      </c>
      <c r="H324" s="11">
        <f t="shared" si="143"/>
        <v>1</v>
      </c>
      <c r="I324">
        <f t="shared" si="144"/>
        <v>1</v>
      </c>
      <c r="J324" s="10">
        <f t="shared" si="145"/>
        <v>2</v>
      </c>
      <c r="K324" s="6">
        <f>IF($C324="","",IFERROR(VLOOKUP($C324,Aug!$B:$Z,16,FALSE),0))</f>
        <v>0</v>
      </c>
      <c r="L324">
        <f>IF($C324="","",IFERROR(VLOOKUP($C324,Aug!$B:$Z,17,FALSE),0))</f>
        <v>0</v>
      </c>
      <c r="M324" s="11">
        <f t="shared" si="146"/>
        <v>0</v>
      </c>
      <c r="N324">
        <f>IF($C324="","",IFERROR(VLOOKUP($C324,Aug!$B:$Z,19,FALSE),0))</f>
        <v>0</v>
      </c>
      <c r="O324" s="11">
        <f t="shared" si="147"/>
        <v>0</v>
      </c>
      <c r="P324">
        <f>IF($C324="","",IFERROR(VLOOKUP($C324,Aug!$B:$Z,20,FALSE),0))</f>
        <v>0</v>
      </c>
      <c r="Q324" s="10">
        <f t="shared" si="148"/>
        <v>0</v>
      </c>
      <c r="R324" s="6">
        <f>IF($C324="","",IFERROR(VLOOKUP($C324,Sep!$B:$Z,16,FALSE),0))</f>
        <v>0</v>
      </c>
      <c r="S324">
        <f>IF($C324="","",IFERROR(VLOOKUP($C324,Sep!$B:$Z,17,FALSE),0))</f>
        <v>0</v>
      </c>
      <c r="T324" s="11">
        <f t="shared" si="149"/>
        <v>0</v>
      </c>
      <c r="U324">
        <f>IF($C324="","",IFERROR(VLOOKUP($C324,Sep!$B:$Z,19,FALSE),0))</f>
        <v>0</v>
      </c>
      <c r="V324" s="11">
        <f t="shared" si="150"/>
        <v>0</v>
      </c>
      <c r="W324">
        <f>IF($C324="","",IFERROR(VLOOKUP($C324,Sep!$B:$Z,20,FALSE),0))</f>
        <v>0</v>
      </c>
      <c r="X324" s="10">
        <f t="shared" si="151"/>
        <v>0</v>
      </c>
      <c r="Y324" s="6">
        <f>IF($C324="","",IFERROR(VLOOKUP($C324,'Oct &amp; Nov'!$B:$Z,16,FALSE),0))</f>
        <v>0</v>
      </c>
      <c r="Z324">
        <f>IF($C324="","",IFERROR(VLOOKUP($C324,'Oct &amp; Nov'!$B:$Z,17,FALSE),0))</f>
        <v>0</v>
      </c>
      <c r="AA324" s="11">
        <f t="shared" si="152"/>
        <v>0</v>
      </c>
      <c r="AB324">
        <f>IF($C324="","",IFERROR(VLOOKUP($C324,'Oct &amp; Nov'!$B:$Z,19,FALSE),0))</f>
        <v>0</v>
      </c>
      <c r="AC324" s="11">
        <f t="shared" si="153"/>
        <v>0</v>
      </c>
      <c r="AD324">
        <f>IF($C324="","",IFERROR(VLOOKUP($C324,'Oct &amp; Nov'!$B:$Z,20,FALSE),0))</f>
        <v>0</v>
      </c>
      <c r="AE324" s="10">
        <f t="shared" si="154"/>
        <v>0</v>
      </c>
      <c r="AJ324" s="11"/>
      <c r="AM324" s="6">
        <f>IF($C324="","",IFERROR(VLOOKUP($C324,Dec!$B:$Z,16,FALSE),0))</f>
        <v>0</v>
      </c>
      <c r="AN324">
        <f>IF($C324="","",IFERROR(VLOOKUP($C324,Dec!$B:$Z,17,FALSE),0))</f>
        <v>0</v>
      </c>
      <c r="AO324" s="11">
        <f t="shared" si="155"/>
        <v>0</v>
      </c>
      <c r="AP324">
        <f>IF($C324="","",IFERROR(VLOOKUP($C324,Dec!$B:$Z,19,FALSE),0))</f>
        <v>0</v>
      </c>
      <c r="AQ324" s="11">
        <f t="shared" si="156"/>
        <v>0</v>
      </c>
      <c r="AR324">
        <f>IF($C324="","",IFERROR(VLOOKUP($C324,Dec!$B:$Z,20,FALSE),0))</f>
        <v>0</v>
      </c>
      <c r="AS324" s="10">
        <f t="shared" si="157"/>
        <v>0</v>
      </c>
      <c r="AT324" s="6">
        <f>IF($C324="","",IFERROR(VLOOKUP($C324,Jan!$B:$Z,16,FALSE),0))</f>
        <v>0</v>
      </c>
      <c r="AU324">
        <f>IF($C324="","",IFERROR(VLOOKUP($C324,Jan!$B:$Z,17,FALSE),0))</f>
        <v>0</v>
      </c>
      <c r="AV324" s="11">
        <f t="shared" si="158"/>
        <v>0</v>
      </c>
      <c r="AW324">
        <f>IF($C324="","",IFERROR(VLOOKUP($C324,Jan!$B:$Z,19,FALSE),0))</f>
        <v>0</v>
      </c>
      <c r="AX324" s="11">
        <f t="shared" si="159"/>
        <v>0</v>
      </c>
      <c r="AY324">
        <f>IF($C324="","",IFERROR(VLOOKUP($C324,Jan!$B:$Z,20,FALSE),0))</f>
        <v>0</v>
      </c>
      <c r="AZ324" s="10">
        <f t="shared" si="160"/>
        <v>0</v>
      </c>
      <c r="BA324" s="6">
        <f>IF($C324="","",IFERROR(VLOOKUP($C324,Feb!$B:$Z,16,FALSE),0))</f>
        <v>0</v>
      </c>
      <c r="BB324">
        <f>IF($C324="","",IFERROR(VLOOKUP($C324,Feb!$B:$Z,17,FALSE),0))</f>
        <v>0</v>
      </c>
      <c r="BC324" s="11">
        <f t="shared" si="161"/>
        <v>0</v>
      </c>
      <c r="BD324">
        <f>IF($C324="","",IFERROR(VLOOKUP($C324,Feb!$B:$Z,19,FALSE),0))</f>
        <v>0</v>
      </c>
      <c r="BE324" s="11">
        <f t="shared" si="162"/>
        <v>0</v>
      </c>
      <c r="BF324">
        <f>IF($C324="","",IFERROR(VLOOKUP($C324,Feb!$B:$Z,20,FALSE),0))</f>
        <v>0</v>
      </c>
      <c r="BG324" s="10">
        <f t="shared" si="163"/>
        <v>0</v>
      </c>
      <c r="BH324" s="6">
        <f>IF($C324="","",IFERROR(VLOOKUP($C324,Mar!$B:$Z,16,FALSE),0))</f>
        <v>0</v>
      </c>
      <c r="BI324">
        <f>IF($C324="","",IFERROR(VLOOKUP($C324,Mar!$B:$Z,17,FALSE),0))</f>
        <v>0</v>
      </c>
      <c r="BJ324" s="11">
        <f t="shared" si="164"/>
        <v>0</v>
      </c>
      <c r="BK324">
        <f>IF($C324="","",IFERROR(VLOOKUP($C324,Mar!$B:$Z,19,FALSE),0))</f>
        <v>0</v>
      </c>
      <c r="BL324" s="11">
        <f t="shared" si="165"/>
        <v>0</v>
      </c>
      <c r="BM324">
        <f>IF($C324="","",IFERROR(VLOOKUP($C324,Mar!$B:$Z,20,FALSE),0))</f>
        <v>0</v>
      </c>
      <c r="BN324" s="10">
        <f t="shared" si="166"/>
        <v>0</v>
      </c>
      <c r="BO324" s="6">
        <f>IF($C324="","",IFERROR(VLOOKUP($C324,'Apr &amp; May'!$B:$Z,16,FALSE),0))</f>
        <v>0</v>
      </c>
      <c r="BP324">
        <f>IF($C324="","",IFERROR(VLOOKUP($C324,'Apr &amp; May'!$B:$Z,17,FALSE),0))</f>
        <v>0</v>
      </c>
      <c r="BQ324" s="11">
        <f t="shared" si="167"/>
        <v>0</v>
      </c>
      <c r="BR324">
        <f>IF($C324="","",IFERROR(VLOOKUP($C324,'Apr &amp; May'!$B:$Z,19,FALSE),0))</f>
        <v>0</v>
      </c>
      <c r="BS324" s="11">
        <f t="shared" si="168"/>
        <v>0</v>
      </c>
      <c r="BT324">
        <f>IF($C324="","",IFERROR(VLOOKUP($C324,'Apr &amp; May'!$B:$Z,20,FALSE),0))</f>
        <v>0</v>
      </c>
      <c r="BU324" s="10">
        <f t="shared" si="169"/>
        <v>0</v>
      </c>
      <c r="BV324" s="6">
        <f>IF($C324="","",IFERROR(VLOOKUP($C324,Jun!$B:$Z,16,FALSE),0))</f>
        <v>1</v>
      </c>
      <c r="BW324">
        <f>IF($C324="","",IFERROR(VLOOKUP($C324,Jun!$B:$Z,17,FALSE),0))</f>
        <v>0</v>
      </c>
      <c r="BX324" s="11">
        <f t="shared" si="170"/>
        <v>1</v>
      </c>
      <c r="BY324">
        <f>IF($C324="","",IFERROR(VLOOKUP($C324,Jun!$B:$Z,19,FALSE),0))</f>
        <v>0</v>
      </c>
      <c r="BZ324" s="11">
        <f t="shared" si="171"/>
        <v>1</v>
      </c>
      <c r="CA324">
        <f>IF($C324="","",IFERROR(VLOOKUP($C324,Jun!$B:$Z,20,FALSE),0))</f>
        <v>1</v>
      </c>
      <c r="CB324" s="10">
        <f t="shared" si="172"/>
        <v>2</v>
      </c>
    </row>
    <row r="325" spans="1:80" x14ac:dyDescent="0.3">
      <c r="A325">
        <v>321</v>
      </c>
      <c r="B325" t="str">
        <f>IF(Namelist!A322="","",UPPER(Namelist!A322))</f>
        <v>WEN YING YONG</v>
      </c>
      <c r="C325" t="str">
        <f>IF(Namelist!B322="","",UPPER(Namelist!B322))</f>
        <v>NUSSTU\E0559271</v>
      </c>
      <c r="D325" s="6">
        <f t="shared" ref="D325:D388" si="173">IF($C325&lt;&gt;"",SUM(K325,R325,Y325,AF325,AM325,AT325,BA325,BH325,BO325,BV325),"")</f>
        <v>3</v>
      </c>
      <c r="E325">
        <f t="shared" ref="E325:E388" si="174">IF($C325&lt;&gt;"",SUM(L325,S325,Z325,AG325,AN325,AU325,BB325,BI325,BP325,BW325),"")</f>
        <v>0</v>
      </c>
      <c r="F325" s="11">
        <f t="shared" ref="F325:F388" si="175">IF($C325&lt;&gt;"",D325+E325,"")</f>
        <v>3</v>
      </c>
      <c r="G325">
        <f t="shared" ref="G325:G388" si="176">IF($C325&lt;&gt;"",SUM(N325,U325,AB325,AI325,AP325,AW325,BD325,BK325,BR325,BY325),"")</f>
        <v>0</v>
      </c>
      <c r="H325" s="11">
        <f t="shared" ref="H325:H388" si="177">IF($C325&lt;&gt;"",SUM(F325:G325),"")</f>
        <v>3</v>
      </c>
      <c r="I325">
        <f t="shared" ref="I325:I388" si="178">IF($C325&lt;&gt;"",SUM(P325,W325,AD325,AK325,AR325,AY325,BF325,BM325,BT325,CA325),"")</f>
        <v>0</v>
      </c>
      <c r="J325" s="10">
        <f t="shared" ref="J325:J388" si="179">IF($C325&lt;&gt;"",SUM(H325:I325),"")</f>
        <v>3</v>
      </c>
      <c r="K325" s="6">
        <f>IF($C325="","",IFERROR(VLOOKUP($C325,Aug!$B:$Z,16,FALSE),0))</f>
        <v>1</v>
      </c>
      <c r="L325">
        <f>IF($C325="","",IFERROR(VLOOKUP($C325,Aug!$B:$Z,17,FALSE),0))</f>
        <v>0</v>
      </c>
      <c r="M325" s="11">
        <f t="shared" ref="M325:M388" si="180">IF($C325&lt;&gt;"",K325+L325,"")</f>
        <v>1</v>
      </c>
      <c r="N325">
        <f>IF($C325="","",IFERROR(VLOOKUP($C325,Aug!$B:$Z,19,FALSE),0))</f>
        <v>0</v>
      </c>
      <c r="O325" s="11">
        <f t="shared" ref="O325:O388" si="181">IF($C325&lt;&gt;"",SUM(M325:N325),"")</f>
        <v>1</v>
      </c>
      <c r="P325">
        <f>IF($C325="","",IFERROR(VLOOKUP($C325,Aug!$B:$Z,20,FALSE),0))</f>
        <v>0</v>
      </c>
      <c r="Q325" s="10">
        <f t="shared" ref="Q325:Q388" si="182">IF($C325&lt;&gt;"",SUM(O325:P325),"")</f>
        <v>1</v>
      </c>
      <c r="R325" s="6">
        <f>IF($C325="","",IFERROR(VLOOKUP($C325,Sep!$B:$Z,16,FALSE),0))</f>
        <v>0</v>
      </c>
      <c r="S325">
        <f>IF($C325="","",IFERROR(VLOOKUP($C325,Sep!$B:$Z,17,FALSE),0))</f>
        <v>0</v>
      </c>
      <c r="T325" s="11">
        <f t="shared" ref="T325:T388" si="183">IF($C325&lt;&gt;"",R325+S325,"")</f>
        <v>0</v>
      </c>
      <c r="U325">
        <f>IF($C325="","",IFERROR(VLOOKUP($C325,Sep!$B:$Z,19,FALSE),0))</f>
        <v>0</v>
      </c>
      <c r="V325" s="11">
        <f t="shared" ref="V325:V388" si="184">IF($C325&lt;&gt;"",SUM(T325:U325),"")</f>
        <v>0</v>
      </c>
      <c r="W325">
        <f>IF($C325="","",IFERROR(VLOOKUP($C325,Sep!$B:$Z,20,FALSE),0))</f>
        <v>0</v>
      </c>
      <c r="X325" s="10">
        <f t="shared" ref="X325:X388" si="185">IF($C325&lt;&gt;"",SUM(V325:W325),"")</f>
        <v>0</v>
      </c>
      <c r="Y325" s="6">
        <f>IF($C325="","",IFERROR(VLOOKUP($C325,'Oct &amp; Nov'!$B:$Z,16,FALSE),0))</f>
        <v>0</v>
      </c>
      <c r="Z325">
        <f>IF($C325="","",IFERROR(VLOOKUP($C325,'Oct &amp; Nov'!$B:$Z,17,FALSE),0))</f>
        <v>0</v>
      </c>
      <c r="AA325" s="11">
        <f t="shared" ref="AA325:AA388" si="186">IF($C325&lt;&gt;"",Y325+Z325,"")</f>
        <v>0</v>
      </c>
      <c r="AB325">
        <f>IF($C325="","",IFERROR(VLOOKUP($C325,'Oct &amp; Nov'!$B:$Z,19,FALSE),0))</f>
        <v>0</v>
      </c>
      <c r="AC325" s="11">
        <f t="shared" ref="AC325:AC388" si="187">IF($C325&lt;&gt;"",SUM(AA325:AB325),"")</f>
        <v>0</v>
      </c>
      <c r="AD325">
        <f>IF($C325="","",IFERROR(VLOOKUP($C325,'Oct &amp; Nov'!$B:$Z,20,FALSE),0))</f>
        <v>0</v>
      </c>
      <c r="AE325" s="10">
        <f t="shared" ref="AE325:AE388" si="188">IF($C325&lt;&gt;"",SUM(AC325:AD325),"")</f>
        <v>0</v>
      </c>
      <c r="AJ325" s="11"/>
      <c r="AM325" s="6">
        <f>IF($C325="","",IFERROR(VLOOKUP($C325,Dec!$B:$Z,16,FALSE),0))</f>
        <v>1</v>
      </c>
      <c r="AN325">
        <f>IF($C325="","",IFERROR(VLOOKUP($C325,Dec!$B:$Z,17,FALSE),0))</f>
        <v>0</v>
      </c>
      <c r="AO325" s="11">
        <f t="shared" ref="AO325:AO388" si="189">IF($C325&lt;&gt;"",AM325+AN325,"")</f>
        <v>1</v>
      </c>
      <c r="AP325">
        <f>IF($C325="","",IFERROR(VLOOKUP($C325,Dec!$B:$Z,19,FALSE),0))</f>
        <v>0</v>
      </c>
      <c r="AQ325" s="11">
        <f t="shared" ref="AQ325:AQ388" si="190">IF($C325&lt;&gt;"",SUM(AO325:AP325),"")</f>
        <v>1</v>
      </c>
      <c r="AR325">
        <f>IF($C325="","",IFERROR(VLOOKUP($C325,Dec!$B:$Z,20,FALSE),0))</f>
        <v>0</v>
      </c>
      <c r="AS325" s="10">
        <f t="shared" ref="AS325:AS388" si="191">IF($C325&lt;&gt;"",SUM(AQ325:AR325),"")</f>
        <v>1</v>
      </c>
      <c r="AT325" s="6">
        <f>IF($C325="","",IFERROR(VLOOKUP($C325,Jan!$B:$Z,16,FALSE),0))</f>
        <v>1</v>
      </c>
      <c r="AU325">
        <f>IF($C325="","",IFERROR(VLOOKUP($C325,Jan!$B:$Z,17,FALSE),0))</f>
        <v>0</v>
      </c>
      <c r="AV325" s="11">
        <f t="shared" ref="AV325:AV388" si="192">IF($C325&lt;&gt;"",AT325+AU325,"")</f>
        <v>1</v>
      </c>
      <c r="AW325">
        <f>IF($C325="","",IFERROR(VLOOKUP($C325,Jan!$B:$Z,19,FALSE),0))</f>
        <v>0</v>
      </c>
      <c r="AX325" s="11">
        <f t="shared" ref="AX325:AX388" si="193">IF($C325&lt;&gt;"",SUM(AV325:AW325),"")</f>
        <v>1</v>
      </c>
      <c r="AY325">
        <f>IF($C325="","",IFERROR(VLOOKUP($C325,Jan!$B:$Z,20,FALSE),0))</f>
        <v>0</v>
      </c>
      <c r="AZ325" s="10">
        <f t="shared" ref="AZ325:AZ388" si="194">IF($C325&lt;&gt;"",SUM(AX325:AY325),"")</f>
        <v>1</v>
      </c>
      <c r="BA325" s="6">
        <f>IF($C325="","",IFERROR(VLOOKUP($C325,Feb!$B:$Z,16,FALSE),0))</f>
        <v>0</v>
      </c>
      <c r="BB325">
        <f>IF($C325="","",IFERROR(VLOOKUP($C325,Feb!$B:$Z,17,FALSE),0))</f>
        <v>0</v>
      </c>
      <c r="BC325" s="11">
        <f t="shared" ref="BC325:BC388" si="195">IF($C325&lt;&gt;"",BA325+BB325,"")</f>
        <v>0</v>
      </c>
      <c r="BD325">
        <f>IF($C325="","",IFERROR(VLOOKUP($C325,Feb!$B:$Z,19,FALSE),0))</f>
        <v>0</v>
      </c>
      <c r="BE325" s="11">
        <f t="shared" ref="BE325:BE388" si="196">IF($C325&lt;&gt;"",SUM(BC325:BD325),"")</f>
        <v>0</v>
      </c>
      <c r="BF325">
        <f>IF($C325="","",IFERROR(VLOOKUP($C325,Feb!$B:$Z,20,FALSE),0))</f>
        <v>0</v>
      </c>
      <c r="BG325" s="10">
        <f t="shared" ref="BG325:BG388" si="197">IF($C325&lt;&gt;"",SUM(BE325:BF325),"")</f>
        <v>0</v>
      </c>
      <c r="BH325" s="6">
        <f>IF($C325="","",IFERROR(VLOOKUP($C325,Mar!$B:$Z,16,FALSE),0))</f>
        <v>0</v>
      </c>
      <c r="BI325">
        <f>IF($C325="","",IFERROR(VLOOKUP($C325,Mar!$B:$Z,17,FALSE),0))</f>
        <v>0</v>
      </c>
      <c r="BJ325" s="11">
        <f t="shared" ref="BJ325:BJ388" si="198">IF($C325&lt;&gt;"",BH325+BI325,"")</f>
        <v>0</v>
      </c>
      <c r="BK325">
        <f>IF($C325="","",IFERROR(VLOOKUP($C325,Mar!$B:$Z,19,FALSE),0))</f>
        <v>0</v>
      </c>
      <c r="BL325" s="11">
        <f t="shared" ref="BL325:BL388" si="199">IF($C325&lt;&gt;"",SUM(BJ325:BK325),"")</f>
        <v>0</v>
      </c>
      <c r="BM325">
        <f>IF($C325="","",IFERROR(VLOOKUP($C325,Mar!$B:$Z,20,FALSE),0))</f>
        <v>0</v>
      </c>
      <c r="BN325" s="10">
        <f t="shared" ref="BN325:BN388" si="200">IF($C325&lt;&gt;"",SUM(BL325:BM325),"")</f>
        <v>0</v>
      </c>
      <c r="BO325" s="6">
        <f>IF($C325="","",IFERROR(VLOOKUP($C325,'Apr &amp; May'!$B:$Z,16,FALSE),0))</f>
        <v>0</v>
      </c>
      <c r="BP325">
        <f>IF($C325="","",IFERROR(VLOOKUP($C325,'Apr &amp; May'!$B:$Z,17,FALSE),0))</f>
        <v>0</v>
      </c>
      <c r="BQ325" s="11">
        <f t="shared" ref="BQ325:BQ388" si="201">IF($C325&lt;&gt;"",BO325+BP325,"")</f>
        <v>0</v>
      </c>
      <c r="BR325">
        <f>IF($C325="","",IFERROR(VLOOKUP($C325,'Apr &amp; May'!$B:$Z,19,FALSE),0))</f>
        <v>0</v>
      </c>
      <c r="BS325" s="11">
        <f t="shared" ref="BS325:BS388" si="202">IF($C325&lt;&gt;"",SUM(BQ325:BR325),"")</f>
        <v>0</v>
      </c>
      <c r="BT325">
        <f>IF($C325="","",IFERROR(VLOOKUP($C325,'Apr &amp; May'!$B:$Z,20,FALSE),0))</f>
        <v>0</v>
      </c>
      <c r="BU325" s="10">
        <f t="shared" ref="BU325:BU388" si="203">IF($C325&lt;&gt;"",SUM(BS325:BT325),"")</f>
        <v>0</v>
      </c>
      <c r="BV325" s="6">
        <f>IF($C325="","",IFERROR(VLOOKUP($C325,Jun!$B:$Z,16,FALSE),0))</f>
        <v>0</v>
      </c>
      <c r="BW325">
        <f>IF($C325="","",IFERROR(VLOOKUP($C325,Jun!$B:$Z,17,FALSE),0))</f>
        <v>0</v>
      </c>
      <c r="BX325" s="11">
        <f t="shared" ref="BX325:BX388" si="204">IF($C325&lt;&gt;"",BV325+BW325,"")</f>
        <v>0</v>
      </c>
      <c r="BY325">
        <f>IF($C325="","",IFERROR(VLOOKUP($C325,Jun!$B:$Z,19,FALSE),0))</f>
        <v>0</v>
      </c>
      <c r="BZ325" s="11">
        <f t="shared" ref="BZ325:BZ388" si="205">IF($C325&lt;&gt;"",SUM(BX325:BY325),"")</f>
        <v>0</v>
      </c>
      <c r="CA325">
        <f>IF($C325="","",IFERROR(VLOOKUP($C325,Jun!$B:$Z,20,FALSE),0))</f>
        <v>0</v>
      </c>
      <c r="CB325" s="10">
        <f t="shared" ref="CB325:CB388" si="206">IF($C325&lt;&gt;"",SUM(BZ325:CA325),"")</f>
        <v>0</v>
      </c>
    </row>
    <row r="326" spans="1:80" x14ac:dyDescent="0.3">
      <c r="A326">
        <v>322</v>
      </c>
      <c r="B326" t="str">
        <f>IF(Namelist!A323="","",UPPER(Namelist!A323))</f>
        <v>WENDY WONG</v>
      </c>
      <c r="C326" t="str">
        <f>IF(Namelist!B323="","",UPPER(Namelist!B323))</f>
        <v>NUSSTU\E0774641</v>
      </c>
      <c r="D326" s="6">
        <f t="shared" si="173"/>
        <v>3</v>
      </c>
      <c r="E326">
        <f t="shared" si="174"/>
        <v>0</v>
      </c>
      <c r="F326" s="11">
        <f t="shared" si="175"/>
        <v>3</v>
      </c>
      <c r="G326">
        <f t="shared" si="176"/>
        <v>0</v>
      </c>
      <c r="H326" s="11">
        <f t="shared" si="177"/>
        <v>3</v>
      </c>
      <c r="I326">
        <f t="shared" si="178"/>
        <v>2</v>
      </c>
      <c r="J326" s="10">
        <f t="shared" si="179"/>
        <v>5</v>
      </c>
      <c r="K326" s="6">
        <f>IF($C326="","",IFERROR(VLOOKUP($C326,Aug!$B:$Z,16,FALSE),0))</f>
        <v>2</v>
      </c>
      <c r="L326">
        <f>IF($C326="","",IFERROR(VLOOKUP($C326,Aug!$B:$Z,17,FALSE),0))</f>
        <v>0</v>
      </c>
      <c r="M326" s="11">
        <f t="shared" si="180"/>
        <v>2</v>
      </c>
      <c r="N326">
        <f>IF($C326="","",IFERROR(VLOOKUP($C326,Aug!$B:$Z,19,FALSE),0))</f>
        <v>0</v>
      </c>
      <c r="O326" s="11">
        <f t="shared" si="181"/>
        <v>2</v>
      </c>
      <c r="P326">
        <f>IF($C326="","",IFERROR(VLOOKUP($C326,Aug!$B:$Z,20,FALSE),0))</f>
        <v>1</v>
      </c>
      <c r="Q326" s="10">
        <f t="shared" si="182"/>
        <v>3</v>
      </c>
      <c r="R326" s="6">
        <f>IF($C326="","",IFERROR(VLOOKUP($C326,Sep!$B:$Z,16,FALSE),0))</f>
        <v>1</v>
      </c>
      <c r="S326">
        <f>IF($C326="","",IFERROR(VLOOKUP($C326,Sep!$B:$Z,17,FALSE),0))</f>
        <v>0</v>
      </c>
      <c r="T326" s="11">
        <f t="shared" si="183"/>
        <v>1</v>
      </c>
      <c r="U326">
        <f>IF($C326="","",IFERROR(VLOOKUP($C326,Sep!$B:$Z,19,FALSE),0))</f>
        <v>0</v>
      </c>
      <c r="V326" s="11">
        <f t="shared" si="184"/>
        <v>1</v>
      </c>
      <c r="W326">
        <f>IF($C326="","",IFERROR(VLOOKUP($C326,Sep!$B:$Z,20,FALSE),0))</f>
        <v>1</v>
      </c>
      <c r="X326" s="10">
        <f t="shared" si="185"/>
        <v>2</v>
      </c>
      <c r="Y326" s="6">
        <f>IF($C326="","",IFERROR(VLOOKUP($C326,'Oct &amp; Nov'!$B:$Z,16,FALSE),0))</f>
        <v>0</v>
      </c>
      <c r="Z326">
        <f>IF($C326="","",IFERROR(VLOOKUP($C326,'Oct &amp; Nov'!$B:$Z,17,FALSE),0))</f>
        <v>0</v>
      </c>
      <c r="AA326" s="11">
        <f t="shared" si="186"/>
        <v>0</v>
      </c>
      <c r="AB326">
        <f>IF($C326="","",IFERROR(VLOOKUP($C326,'Oct &amp; Nov'!$B:$Z,19,FALSE),0))</f>
        <v>0</v>
      </c>
      <c r="AC326" s="11">
        <f t="shared" si="187"/>
        <v>0</v>
      </c>
      <c r="AD326">
        <f>IF($C326="","",IFERROR(VLOOKUP($C326,'Oct &amp; Nov'!$B:$Z,20,FALSE),0))</f>
        <v>0</v>
      </c>
      <c r="AE326" s="10">
        <f t="shared" si="188"/>
        <v>0</v>
      </c>
      <c r="AJ326" s="11"/>
      <c r="AM326" s="6">
        <f>IF($C326="","",IFERROR(VLOOKUP($C326,Dec!$B:$Z,16,FALSE),0))</f>
        <v>0</v>
      </c>
      <c r="AN326">
        <f>IF($C326="","",IFERROR(VLOOKUP($C326,Dec!$B:$Z,17,FALSE),0))</f>
        <v>0</v>
      </c>
      <c r="AO326" s="11">
        <f t="shared" si="189"/>
        <v>0</v>
      </c>
      <c r="AP326">
        <f>IF($C326="","",IFERROR(VLOOKUP($C326,Dec!$B:$Z,19,FALSE),0))</f>
        <v>0</v>
      </c>
      <c r="AQ326" s="11">
        <f t="shared" si="190"/>
        <v>0</v>
      </c>
      <c r="AR326">
        <f>IF($C326="","",IFERROR(VLOOKUP($C326,Dec!$B:$Z,20,FALSE),0))</f>
        <v>0</v>
      </c>
      <c r="AS326" s="10">
        <f t="shared" si="191"/>
        <v>0</v>
      </c>
      <c r="AT326" s="6">
        <f>IF($C326="","",IFERROR(VLOOKUP($C326,Jan!$B:$Z,16,FALSE),0))</f>
        <v>0</v>
      </c>
      <c r="AU326">
        <f>IF($C326="","",IFERROR(VLOOKUP($C326,Jan!$B:$Z,17,FALSE),0))</f>
        <v>0</v>
      </c>
      <c r="AV326" s="11">
        <f t="shared" si="192"/>
        <v>0</v>
      </c>
      <c r="AW326">
        <f>IF($C326="","",IFERROR(VLOOKUP($C326,Jan!$B:$Z,19,FALSE),0))</f>
        <v>0</v>
      </c>
      <c r="AX326" s="11">
        <f t="shared" si="193"/>
        <v>0</v>
      </c>
      <c r="AY326">
        <f>IF($C326="","",IFERROR(VLOOKUP($C326,Jan!$B:$Z,20,FALSE),0))</f>
        <v>0</v>
      </c>
      <c r="AZ326" s="10">
        <f t="shared" si="194"/>
        <v>0</v>
      </c>
      <c r="BA326" s="6">
        <f>IF($C326="","",IFERROR(VLOOKUP($C326,Feb!$B:$Z,16,FALSE),0))</f>
        <v>0</v>
      </c>
      <c r="BB326">
        <f>IF($C326="","",IFERROR(VLOOKUP($C326,Feb!$B:$Z,17,FALSE),0))</f>
        <v>0</v>
      </c>
      <c r="BC326" s="11">
        <f t="shared" si="195"/>
        <v>0</v>
      </c>
      <c r="BD326">
        <f>IF($C326="","",IFERROR(VLOOKUP($C326,Feb!$B:$Z,19,FALSE),0))</f>
        <v>0</v>
      </c>
      <c r="BE326" s="11">
        <f t="shared" si="196"/>
        <v>0</v>
      </c>
      <c r="BF326">
        <f>IF($C326="","",IFERROR(VLOOKUP($C326,Feb!$B:$Z,20,FALSE),0))</f>
        <v>0</v>
      </c>
      <c r="BG326" s="10">
        <f t="shared" si="197"/>
        <v>0</v>
      </c>
      <c r="BH326" s="6">
        <f>IF($C326="","",IFERROR(VLOOKUP($C326,Mar!$B:$Z,16,FALSE),0))</f>
        <v>0</v>
      </c>
      <c r="BI326">
        <f>IF($C326="","",IFERROR(VLOOKUP($C326,Mar!$B:$Z,17,FALSE),0))</f>
        <v>0</v>
      </c>
      <c r="BJ326" s="11">
        <f t="shared" si="198"/>
        <v>0</v>
      </c>
      <c r="BK326">
        <f>IF($C326="","",IFERROR(VLOOKUP($C326,Mar!$B:$Z,19,FALSE),0))</f>
        <v>0</v>
      </c>
      <c r="BL326" s="11">
        <f t="shared" si="199"/>
        <v>0</v>
      </c>
      <c r="BM326">
        <f>IF($C326="","",IFERROR(VLOOKUP($C326,Mar!$B:$Z,20,FALSE),0))</f>
        <v>0</v>
      </c>
      <c r="BN326" s="10">
        <f t="shared" si="200"/>
        <v>0</v>
      </c>
      <c r="BO326" s="6">
        <f>IF($C326="","",IFERROR(VLOOKUP($C326,'Apr &amp; May'!$B:$Z,16,FALSE),0))</f>
        <v>0</v>
      </c>
      <c r="BP326">
        <f>IF($C326="","",IFERROR(VLOOKUP($C326,'Apr &amp; May'!$B:$Z,17,FALSE),0))</f>
        <v>0</v>
      </c>
      <c r="BQ326" s="11">
        <f t="shared" si="201"/>
        <v>0</v>
      </c>
      <c r="BR326">
        <f>IF($C326="","",IFERROR(VLOOKUP($C326,'Apr &amp; May'!$B:$Z,19,FALSE),0))</f>
        <v>0</v>
      </c>
      <c r="BS326" s="11">
        <f t="shared" si="202"/>
        <v>0</v>
      </c>
      <c r="BT326">
        <f>IF($C326="","",IFERROR(VLOOKUP($C326,'Apr &amp; May'!$B:$Z,20,FALSE),0))</f>
        <v>0</v>
      </c>
      <c r="BU326" s="10">
        <f t="shared" si="203"/>
        <v>0</v>
      </c>
      <c r="BV326" s="6">
        <f>IF($C326="","",IFERROR(VLOOKUP($C326,Jun!$B:$Z,16,FALSE),0))</f>
        <v>0</v>
      </c>
      <c r="BW326">
        <f>IF($C326="","",IFERROR(VLOOKUP($C326,Jun!$B:$Z,17,FALSE),0))</f>
        <v>0</v>
      </c>
      <c r="BX326" s="11">
        <f t="shared" si="204"/>
        <v>0</v>
      </c>
      <c r="BY326">
        <f>IF($C326="","",IFERROR(VLOOKUP($C326,Jun!$B:$Z,19,FALSE),0))</f>
        <v>0</v>
      </c>
      <c r="BZ326" s="11">
        <f t="shared" si="205"/>
        <v>0</v>
      </c>
      <c r="CA326">
        <f>IF($C326="","",IFERROR(VLOOKUP($C326,Jun!$B:$Z,20,FALSE),0))</f>
        <v>0</v>
      </c>
      <c r="CB326" s="10">
        <f t="shared" si="206"/>
        <v>0</v>
      </c>
    </row>
    <row r="327" spans="1:80" x14ac:dyDescent="0.3">
      <c r="A327">
        <v>323</v>
      </c>
      <c r="B327" t="str">
        <f>IF(Namelist!A324="","",UPPER(Namelist!A324))</f>
        <v>WENG HENG, JON LEE</v>
      </c>
      <c r="C327" t="str">
        <f>IF(Namelist!B324="","",UPPER(Namelist!B324))</f>
        <v>NUSSTU\E0940686</v>
      </c>
      <c r="D327" s="6">
        <f t="shared" si="173"/>
        <v>1</v>
      </c>
      <c r="E327">
        <f t="shared" si="174"/>
        <v>0</v>
      </c>
      <c r="F327" s="11">
        <f t="shared" si="175"/>
        <v>1</v>
      </c>
      <c r="G327">
        <f t="shared" si="176"/>
        <v>0</v>
      </c>
      <c r="H327" s="11">
        <f t="shared" si="177"/>
        <v>1</v>
      </c>
      <c r="I327">
        <f t="shared" si="178"/>
        <v>2</v>
      </c>
      <c r="J327" s="10">
        <f t="shared" si="179"/>
        <v>3</v>
      </c>
      <c r="K327" s="6">
        <f>IF($C327="","",IFERROR(VLOOKUP($C327,Aug!$B:$Z,16,FALSE),0))</f>
        <v>0</v>
      </c>
      <c r="L327">
        <f>IF($C327="","",IFERROR(VLOOKUP($C327,Aug!$B:$Z,17,FALSE),0))</f>
        <v>0</v>
      </c>
      <c r="M327" s="11">
        <f t="shared" si="180"/>
        <v>0</v>
      </c>
      <c r="N327">
        <f>IF($C327="","",IFERROR(VLOOKUP($C327,Aug!$B:$Z,19,FALSE),0))</f>
        <v>0</v>
      </c>
      <c r="O327" s="11">
        <f t="shared" si="181"/>
        <v>0</v>
      </c>
      <c r="P327">
        <f>IF($C327="","",IFERROR(VLOOKUP($C327,Aug!$B:$Z,20,FALSE),0))</f>
        <v>0</v>
      </c>
      <c r="Q327" s="10">
        <f t="shared" si="182"/>
        <v>0</v>
      </c>
      <c r="R327" s="6">
        <f>IF($C327="","",IFERROR(VLOOKUP($C327,Sep!$B:$Z,16,FALSE),0))</f>
        <v>0</v>
      </c>
      <c r="S327">
        <f>IF($C327="","",IFERROR(VLOOKUP($C327,Sep!$B:$Z,17,FALSE),0))</f>
        <v>0</v>
      </c>
      <c r="T327" s="11">
        <f t="shared" si="183"/>
        <v>0</v>
      </c>
      <c r="U327">
        <f>IF($C327="","",IFERROR(VLOOKUP($C327,Sep!$B:$Z,19,FALSE),0))</f>
        <v>0</v>
      </c>
      <c r="V327" s="11">
        <f t="shared" si="184"/>
        <v>0</v>
      </c>
      <c r="W327">
        <f>IF($C327="","",IFERROR(VLOOKUP($C327,Sep!$B:$Z,20,FALSE),0))</f>
        <v>0</v>
      </c>
      <c r="X327" s="10">
        <f t="shared" si="185"/>
        <v>0</v>
      </c>
      <c r="Y327" s="6">
        <f>IF($C327="","",IFERROR(VLOOKUP($C327,'Oct &amp; Nov'!$B:$Z,16,FALSE),0))</f>
        <v>1</v>
      </c>
      <c r="Z327">
        <f>IF($C327="","",IFERROR(VLOOKUP($C327,'Oct &amp; Nov'!$B:$Z,17,FALSE),0))</f>
        <v>0</v>
      </c>
      <c r="AA327" s="11">
        <f t="shared" si="186"/>
        <v>1</v>
      </c>
      <c r="AB327">
        <f>IF($C327="","",IFERROR(VLOOKUP($C327,'Oct &amp; Nov'!$B:$Z,19,FALSE),0))</f>
        <v>0</v>
      </c>
      <c r="AC327" s="11">
        <f t="shared" si="187"/>
        <v>1</v>
      </c>
      <c r="AD327">
        <f>IF($C327="","",IFERROR(VLOOKUP($C327,'Oct &amp; Nov'!$B:$Z,20,FALSE),0))</f>
        <v>2</v>
      </c>
      <c r="AE327" s="10">
        <f t="shared" si="188"/>
        <v>3</v>
      </c>
      <c r="AJ327" s="11"/>
      <c r="AM327" s="6">
        <f>IF($C327="","",IFERROR(VLOOKUP($C327,Dec!$B:$Z,16,FALSE),0))</f>
        <v>0</v>
      </c>
      <c r="AN327">
        <f>IF($C327="","",IFERROR(VLOOKUP($C327,Dec!$B:$Z,17,FALSE),0))</f>
        <v>0</v>
      </c>
      <c r="AO327" s="11">
        <f t="shared" si="189"/>
        <v>0</v>
      </c>
      <c r="AP327">
        <f>IF($C327="","",IFERROR(VLOOKUP($C327,Dec!$B:$Z,19,FALSE),0))</f>
        <v>0</v>
      </c>
      <c r="AQ327" s="11">
        <f t="shared" si="190"/>
        <v>0</v>
      </c>
      <c r="AR327">
        <f>IF($C327="","",IFERROR(VLOOKUP($C327,Dec!$B:$Z,20,FALSE),0))</f>
        <v>0</v>
      </c>
      <c r="AS327" s="10">
        <f t="shared" si="191"/>
        <v>0</v>
      </c>
      <c r="AT327" s="6">
        <f>IF($C327="","",IFERROR(VLOOKUP($C327,Jan!$B:$Z,16,FALSE),0))</f>
        <v>0</v>
      </c>
      <c r="AU327">
        <f>IF($C327="","",IFERROR(VLOOKUP($C327,Jan!$B:$Z,17,FALSE),0))</f>
        <v>0</v>
      </c>
      <c r="AV327" s="11">
        <f t="shared" si="192"/>
        <v>0</v>
      </c>
      <c r="AW327">
        <f>IF($C327="","",IFERROR(VLOOKUP($C327,Jan!$B:$Z,19,FALSE),0))</f>
        <v>0</v>
      </c>
      <c r="AX327" s="11">
        <f t="shared" si="193"/>
        <v>0</v>
      </c>
      <c r="AY327">
        <f>IF($C327="","",IFERROR(VLOOKUP($C327,Jan!$B:$Z,20,FALSE),0))</f>
        <v>0</v>
      </c>
      <c r="AZ327" s="10">
        <f t="shared" si="194"/>
        <v>0</v>
      </c>
      <c r="BA327" s="6">
        <f>IF($C327="","",IFERROR(VLOOKUP($C327,Feb!$B:$Z,16,FALSE),0))</f>
        <v>0</v>
      </c>
      <c r="BB327">
        <f>IF($C327="","",IFERROR(VLOOKUP($C327,Feb!$B:$Z,17,FALSE),0))</f>
        <v>0</v>
      </c>
      <c r="BC327" s="11">
        <f t="shared" si="195"/>
        <v>0</v>
      </c>
      <c r="BD327">
        <f>IF($C327="","",IFERROR(VLOOKUP($C327,Feb!$B:$Z,19,FALSE),0))</f>
        <v>0</v>
      </c>
      <c r="BE327" s="11">
        <f t="shared" si="196"/>
        <v>0</v>
      </c>
      <c r="BF327">
        <f>IF($C327="","",IFERROR(VLOOKUP($C327,Feb!$B:$Z,20,FALSE),0))</f>
        <v>0</v>
      </c>
      <c r="BG327" s="10">
        <f t="shared" si="197"/>
        <v>0</v>
      </c>
      <c r="BH327" s="6">
        <f>IF($C327="","",IFERROR(VLOOKUP($C327,Mar!$B:$Z,16,FALSE),0))</f>
        <v>0</v>
      </c>
      <c r="BI327">
        <f>IF($C327="","",IFERROR(VLOOKUP($C327,Mar!$B:$Z,17,FALSE),0))</f>
        <v>0</v>
      </c>
      <c r="BJ327" s="11">
        <f t="shared" si="198"/>
        <v>0</v>
      </c>
      <c r="BK327">
        <f>IF($C327="","",IFERROR(VLOOKUP($C327,Mar!$B:$Z,19,FALSE),0))</f>
        <v>0</v>
      </c>
      <c r="BL327" s="11">
        <f t="shared" si="199"/>
        <v>0</v>
      </c>
      <c r="BM327">
        <f>IF($C327="","",IFERROR(VLOOKUP($C327,Mar!$B:$Z,20,FALSE),0))</f>
        <v>0</v>
      </c>
      <c r="BN327" s="10">
        <f t="shared" si="200"/>
        <v>0</v>
      </c>
      <c r="BO327" s="6">
        <f>IF($C327="","",IFERROR(VLOOKUP($C327,'Apr &amp; May'!$B:$Z,16,FALSE),0))</f>
        <v>0</v>
      </c>
      <c r="BP327">
        <f>IF($C327="","",IFERROR(VLOOKUP($C327,'Apr &amp; May'!$B:$Z,17,FALSE),0))</f>
        <v>0</v>
      </c>
      <c r="BQ327" s="11">
        <f t="shared" si="201"/>
        <v>0</v>
      </c>
      <c r="BR327">
        <f>IF($C327="","",IFERROR(VLOOKUP($C327,'Apr &amp; May'!$B:$Z,19,FALSE),0))</f>
        <v>0</v>
      </c>
      <c r="BS327" s="11">
        <f t="shared" si="202"/>
        <v>0</v>
      </c>
      <c r="BT327">
        <f>IF($C327="","",IFERROR(VLOOKUP($C327,'Apr &amp; May'!$B:$Z,20,FALSE),0))</f>
        <v>0</v>
      </c>
      <c r="BU327" s="10">
        <f t="shared" si="203"/>
        <v>0</v>
      </c>
      <c r="BV327" s="6">
        <f>IF($C327="","",IFERROR(VLOOKUP($C327,Jun!$B:$Z,16,FALSE),0))</f>
        <v>0</v>
      </c>
      <c r="BW327">
        <f>IF($C327="","",IFERROR(VLOOKUP($C327,Jun!$B:$Z,17,FALSE),0))</f>
        <v>0</v>
      </c>
      <c r="BX327" s="11">
        <f t="shared" si="204"/>
        <v>0</v>
      </c>
      <c r="BY327">
        <f>IF($C327="","",IFERROR(VLOOKUP($C327,Jun!$B:$Z,19,FALSE),0))</f>
        <v>0</v>
      </c>
      <c r="BZ327" s="11">
        <f t="shared" si="205"/>
        <v>0</v>
      </c>
      <c r="CA327">
        <f>IF($C327="","",IFERROR(VLOOKUP($C327,Jun!$B:$Z,20,FALSE),0))</f>
        <v>0</v>
      </c>
      <c r="CB327" s="10">
        <f t="shared" si="206"/>
        <v>0</v>
      </c>
    </row>
    <row r="328" spans="1:80" x14ac:dyDescent="0.3">
      <c r="A328">
        <v>324</v>
      </c>
      <c r="B328" t="str">
        <f>IF(Namelist!A325="","",UPPER(Namelist!A325))</f>
        <v>WENXI,DAWN LEE</v>
      </c>
      <c r="C328" t="str">
        <f>IF(Namelist!B325="","",UPPER(Namelist!B325))</f>
        <v>NUSSTU\E0564373</v>
      </c>
      <c r="D328" s="6">
        <f t="shared" si="173"/>
        <v>0</v>
      </c>
      <c r="E328">
        <f t="shared" si="174"/>
        <v>0</v>
      </c>
      <c r="F328" s="11">
        <f t="shared" si="175"/>
        <v>0</v>
      </c>
      <c r="G328">
        <f t="shared" si="176"/>
        <v>0</v>
      </c>
      <c r="H328" s="11">
        <f t="shared" si="177"/>
        <v>0</v>
      </c>
      <c r="I328">
        <f t="shared" si="178"/>
        <v>1</v>
      </c>
      <c r="J328" s="10">
        <f t="shared" si="179"/>
        <v>1</v>
      </c>
      <c r="K328" s="6">
        <f>IF($C328="","",IFERROR(VLOOKUP($C328,Aug!$B:$Z,16,FALSE),0))</f>
        <v>0</v>
      </c>
      <c r="L328">
        <f>IF($C328="","",IFERROR(VLOOKUP($C328,Aug!$B:$Z,17,FALSE),0))</f>
        <v>0</v>
      </c>
      <c r="M328" s="11">
        <f t="shared" si="180"/>
        <v>0</v>
      </c>
      <c r="N328">
        <f>IF($C328="","",IFERROR(VLOOKUP($C328,Aug!$B:$Z,19,FALSE),0))</f>
        <v>0</v>
      </c>
      <c r="O328" s="11">
        <f t="shared" si="181"/>
        <v>0</v>
      </c>
      <c r="P328">
        <f>IF($C328="","",IFERROR(VLOOKUP($C328,Aug!$B:$Z,20,FALSE),0))</f>
        <v>0</v>
      </c>
      <c r="Q328" s="10">
        <f t="shared" si="182"/>
        <v>0</v>
      </c>
      <c r="R328" s="6">
        <f>IF($C328="","",IFERROR(VLOOKUP($C328,Sep!$B:$Z,16,FALSE),0))</f>
        <v>0</v>
      </c>
      <c r="S328">
        <f>IF($C328="","",IFERROR(VLOOKUP($C328,Sep!$B:$Z,17,FALSE),0))</f>
        <v>0</v>
      </c>
      <c r="T328" s="11">
        <f t="shared" si="183"/>
        <v>0</v>
      </c>
      <c r="U328">
        <f>IF($C328="","",IFERROR(VLOOKUP($C328,Sep!$B:$Z,19,FALSE),0))</f>
        <v>0</v>
      </c>
      <c r="V328" s="11">
        <f t="shared" si="184"/>
        <v>0</v>
      </c>
      <c r="W328">
        <f>IF($C328="","",IFERROR(VLOOKUP($C328,Sep!$B:$Z,20,FALSE),0))</f>
        <v>0</v>
      </c>
      <c r="X328" s="10">
        <f t="shared" si="185"/>
        <v>0</v>
      </c>
      <c r="Y328" s="6">
        <f>IF($C328="","",IFERROR(VLOOKUP($C328,'Oct &amp; Nov'!$B:$Z,16,FALSE),0))</f>
        <v>0</v>
      </c>
      <c r="Z328">
        <f>IF($C328="","",IFERROR(VLOOKUP($C328,'Oct &amp; Nov'!$B:$Z,17,FALSE),0))</f>
        <v>0</v>
      </c>
      <c r="AA328" s="11">
        <f t="shared" si="186"/>
        <v>0</v>
      </c>
      <c r="AB328">
        <f>IF($C328="","",IFERROR(VLOOKUP($C328,'Oct &amp; Nov'!$B:$Z,19,FALSE),0))</f>
        <v>0</v>
      </c>
      <c r="AC328" s="11">
        <f t="shared" si="187"/>
        <v>0</v>
      </c>
      <c r="AD328">
        <f>IF($C328="","",IFERROR(VLOOKUP($C328,'Oct &amp; Nov'!$B:$Z,20,FALSE),0))</f>
        <v>0</v>
      </c>
      <c r="AE328" s="10">
        <f t="shared" si="188"/>
        <v>0</v>
      </c>
      <c r="AJ328" s="11"/>
      <c r="AM328" s="6">
        <f>IF($C328="","",IFERROR(VLOOKUP($C328,Dec!$B:$Z,16,FALSE),0))</f>
        <v>0</v>
      </c>
      <c r="AN328">
        <f>IF($C328="","",IFERROR(VLOOKUP($C328,Dec!$B:$Z,17,FALSE),0))</f>
        <v>0</v>
      </c>
      <c r="AO328" s="11">
        <f t="shared" si="189"/>
        <v>0</v>
      </c>
      <c r="AP328">
        <f>IF($C328="","",IFERROR(VLOOKUP($C328,Dec!$B:$Z,19,FALSE),0))</f>
        <v>0</v>
      </c>
      <c r="AQ328" s="11">
        <f t="shared" si="190"/>
        <v>0</v>
      </c>
      <c r="AR328">
        <f>IF($C328="","",IFERROR(VLOOKUP($C328,Dec!$B:$Z,20,FALSE),0))</f>
        <v>0</v>
      </c>
      <c r="AS328" s="10">
        <f t="shared" si="191"/>
        <v>0</v>
      </c>
      <c r="AT328" s="6">
        <f>IF($C328="","",IFERROR(VLOOKUP($C328,Jan!$B:$Z,16,FALSE),0))</f>
        <v>0</v>
      </c>
      <c r="AU328">
        <f>IF($C328="","",IFERROR(VLOOKUP($C328,Jan!$B:$Z,17,FALSE),0))</f>
        <v>0</v>
      </c>
      <c r="AV328" s="11">
        <f t="shared" si="192"/>
        <v>0</v>
      </c>
      <c r="AW328">
        <f>IF($C328="","",IFERROR(VLOOKUP($C328,Jan!$B:$Z,19,FALSE),0))</f>
        <v>0</v>
      </c>
      <c r="AX328" s="11">
        <f t="shared" si="193"/>
        <v>0</v>
      </c>
      <c r="AY328">
        <f>IF($C328="","",IFERROR(VLOOKUP($C328,Jan!$B:$Z,20,FALSE),0))</f>
        <v>0</v>
      </c>
      <c r="AZ328" s="10">
        <f t="shared" si="194"/>
        <v>0</v>
      </c>
      <c r="BA328" s="6">
        <f>IF($C328="","",IFERROR(VLOOKUP($C328,Feb!$B:$Z,16,FALSE),0))</f>
        <v>0</v>
      </c>
      <c r="BB328">
        <f>IF($C328="","",IFERROR(VLOOKUP($C328,Feb!$B:$Z,17,FALSE),0))</f>
        <v>0</v>
      </c>
      <c r="BC328" s="11">
        <f t="shared" si="195"/>
        <v>0</v>
      </c>
      <c r="BD328">
        <f>IF($C328="","",IFERROR(VLOOKUP($C328,Feb!$B:$Z,19,FALSE),0))</f>
        <v>0</v>
      </c>
      <c r="BE328" s="11">
        <f t="shared" si="196"/>
        <v>0</v>
      </c>
      <c r="BF328">
        <f>IF($C328="","",IFERROR(VLOOKUP($C328,Feb!$B:$Z,20,FALSE),0))</f>
        <v>1</v>
      </c>
      <c r="BG328" s="10">
        <f t="shared" si="197"/>
        <v>1</v>
      </c>
      <c r="BH328" s="6">
        <f>IF($C328="","",IFERROR(VLOOKUP($C328,Mar!$B:$Z,16,FALSE),0))</f>
        <v>0</v>
      </c>
      <c r="BI328">
        <f>IF($C328="","",IFERROR(VLOOKUP($C328,Mar!$B:$Z,17,FALSE),0))</f>
        <v>0</v>
      </c>
      <c r="BJ328" s="11">
        <f t="shared" si="198"/>
        <v>0</v>
      </c>
      <c r="BK328">
        <f>IF($C328="","",IFERROR(VLOOKUP($C328,Mar!$B:$Z,19,FALSE),0))</f>
        <v>0</v>
      </c>
      <c r="BL328" s="11">
        <f t="shared" si="199"/>
        <v>0</v>
      </c>
      <c r="BM328">
        <f>IF($C328="","",IFERROR(VLOOKUP($C328,Mar!$B:$Z,20,FALSE),0))</f>
        <v>0</v>
      </c>
      <c r="BN328" s="10">
        <f t="shared" si="200"/>
        <v>0</v>
      </c>
      <c r="BO328" s="6">
        <f>IF($C328="","",IFERROR(VLOOKUP($C328,'Apr &amp; May'!$B:$Z,16,FALSE),0))</f>
        <v>0</v>
      </c>
      <c r="BP328">
        <f>IF($C328="","",IFERROR(VLOOKUP($C328,'Apr &amp; May'!$B:$Z,17,FALSE),0))</f>
        <v>0</v>
      </c>
      <c r="BQ328" s="11">
        <f t="shared" si="201"/>
        <v>0</v>
      </c>
      <c r="BR328">
        <f>IF($C328="","",IFERROR(VLOOKUP($C328,'Apr &amp; May'!$B:$Z,19,FALSE),0))</f>
        <v>0</v>
      </c>
      <c r="BS328" s="11">
        <f t="shared" si="202"/>
        <v>0</v>
      </c>
      <c r="BT328">
        <f>IF($C328="","",IFERROR(VLOOKUP($C328,'Apr &amp; May'!$B:$Z,20,FALSE),0))</f>
        <v>0</v>
      </c>
      <c r="BU328" s="10">
        <f t="shared" si="203"/>
        <v>0</v>
      </c>
      <c r="BV328" s="6">
        <f>IF($C328="","",IFERROR(VLOOKUP($C328,Jun!$B:$Z,16,FALSE),0))</f>
        <v>0</v>
      </c>
      <c r="BW328">
        <f>IF($C328="","",IFERROR(VLOOKUP($C328,Jun!$B:$Z,17,FALSE),0))</f>
        <v>0</v>
      </c>
      <c r="BX328" s="11">
        <f t="shared" si="204"/>
        <v>0</v>
      </c>
      <c r="BY328">
        <f>IF($C328="","",IFERROR(VLOOKUP($C328,Jun!$B:$Z,19,FALSE),0))</f>
        <v>0</v>
      </c>
      <c r="BZ328" s="11">
        <f t="shared" si="205"/>
        <v>0</v>
      </c>
      <c r="CA328">
        <f>IF($C328="","",IFERROR(VLOOKUP($C328,Jun!$B:$Z,20,FALSE),0))</f>
        <v>0</v>
      </c>
      <c r="CB328" s="10">
        <f t="shared" si="206"/>
        <v>0</v>
      </c>
    </row>
    <row r="329" spans="1:80" x14ac:dyDescent="0.3">
      <c r="A329">
        <v>325</v>
      </c>
      <c r="B329" t="str">
        <f>IF(Namelist!A326="","",UPPER(Namelist!A326))</f>
        <v>WILLIAM CALEON</v>
      </c>
      <c r="C329" t="str">
        <f>IF(Namelist!B326="","",UPPER(Namelist!B326))</f>
        <v>NUSSTU\E0959955</v>
      </c>
      <c r="D329" s="6">
        <f t="shared" si="173"/>
        <v>0</v>
      </c>
      <c r="E329">
        <f t="shared" si="174"/>
        <v>0</v>
      </c>
      <c r="F329" s="11">
        <f t="shared" si="175"/>
        <v>0</v>
      </c>
      <c r="G329">
        <f t="shared" si="176"/>
        <v>0</v>
      </c>
      <c r="H329" s="11">
        <f t="shared" si="177"/>
        <v>0</v>
      </c>
      <c r="I329">
        <f t="shared" si="178"/>
        <v>0</v>
      </c>
      <c r="J329" s="10">
        <f t="shared" si="179"/>
        <v>0</v>
      </c>
      <c r="K329" s="6">
        <f>IF($C329="","",IFERROR(VLOOKUP($C329,Aug!$B:$Z,16,FALSE),0))</f>
        <v>0</v>
      </c>
      <c r="L329">
        <f>IF($C329="","",IFERROR(VLOOKUP($C329,Aug!$B:$Z,17,FALSE),0))</f>
        <v>0</v>
      </c>
      <c r="M329" s="11">
        <f t="shared" si="180"/>
        <v>0</v>
      </c>
      <c r="N329">
        <f>IF($C329="","",IFERROR(VLOOKUP($C329,Aug!$B:$Z,19,FALSE),0))</f>
        <v>0</v>
      </c>
      <c r="O329" s="11">
        <f t="shared" si="181"/>
        <v>0</v>
      </c>
      <c r="P329">
        <f>IF($C329="","",IFERROR(VLOOKUP($C329,Aug!$B:$Z,20,FALSE),0))</f>
        <v>0</v>
      </c>
      <c r="Q329" s="10">
        <f t="shared" si="182"/>
        <v>0</v>
      </c>
      <c r="R329" s="6">
        <f>IF($C329="","",IFERROR(VLOOKUP($C329,Sep!$B:$Z,16,FALSE),0))</f>
        <v>0</v>
      </c>
      <c r="S329">
        <f>IF($C329="","",IFERROR(VLOOKUP($C329,Sep!$B:$Z,17,FALSE),0))</f>
        <v>0</v>
      </c>
      <c r="T329" s="11">
        <f t="shared" si="183"/>
        <v>0</v>
      </c>
      <c r="U329">
        <f>IF($C329="","",IFERROR(VLOOKUP($C329,Sep!$B:$Z,19,FALSE),0))</f>
        <v>0</v>
      </c>
      <c r="V329" s="11">
        <f t="shared" si="184"/>
        <v>0</v>
      </c>
      <c r="W329">
        <f>IF($C329="","",IFERROR(VLOOKUP($C329,Sep!$B:$Z,20,FALSE),0))</f>
        <v>0</v>
      </c>
      <c r="X329" s="10">
        <f t="shared" si="185"/>
        <v>0</v>
      </c>
      <c r="Y329" s="6">
        <f>IF($C329="","",IFERROR(VLOOKUP($C329,'Oct &amp; Nov'!$B:$Z,16,FALSE),0))</f>
        <v>0</v>
      </c>
      <c r="Z329">
        <f>IF($C329="","",IFERROR(VLOOKUP($C329,'Oct &amp; Nov'!$B:$Z,17,FALSE),0))</f>
        <v>0</v>
      </c>
      <c r="AA329" s="11">
        <f t="shared" si="186"/>
        <v>0</v>
      </c>
      <c r="AB329">
        <f>IF($C329="","",IFERROR(VLOOKUP($C329,'Oct &amp; Nov'!$B:$Z,19,FALSE),0))</f>
        <v>0</v>
      </c>
      <c r="AC329" s="11">
        <f t="shared" si="187"/>
        <v>0</v>
      </c>
      <c r="AD329">
        <f>IF($C329="","",IFERROR(VLOOKUP($C329,'Oct &amp; Nov'!$B:$Z,20,FALSE),0))</f>
        <v>0</v>
      </c>
      <c r="AE329" s="10">
        <f t="shared" si="188"/>
        <v>0</v>
      </c>
      <c r="AJ329" s="11"/>
      <c r="AM329" s="6">
        <f>IF($C329="","",IFERROR(VLOOKUP($C329,Dec!$B:$Z,16,FALSE),0))</f>
        <v>0</v>
      </c>
      <c r="AN329">
        <f>IF($C329="","",IFERROR(VLOOKUP($C329,Dec!$B:$Z,17,FALSE),0))</f>
        <v>0</v>
      </c>
      <c r="AO329" s="11">
        <f t="shared" si="189"/>
        <v>0</v>
      </c>
      <c r="AP329">
        <f>IF($C329="","",IFERROR(VLOOKUP($C329,Dec!$B:$Z,19,FALSE),0))</f>
        <v>0</v>
      </c>
      <c r="AQ329" s="11">
        <f t="shared" si="190"/>
        <v>0</v>
      </c>
      <c r="AR329">
        <f>IF($C329="","",IFERROR(VLOOKUP($C329,Dec!$B:$Z,20,FALSE),0))</f>
        <v>0</v>
      </c>
      <c r="AS329" s="10">
        <f t="shared" si="191"/>
        <v>0</v>
      </c>
      <c r="AT329" s="6">
        <f>IF($C329="","",IFERROR(VLOOKUP($C329,Jan!$B:$Z,16,FALSE),0))</f>
        <v>0</v>
      </c>
      <c r="AU329">
        <f>IF($C329="","",IFERROR(VLOOKUP($C329,Jan!$B:$Z,17,FALSE),0))</f>
        <v>0</v>
      </c>
      <c r="AV329" s="11">
        <f t="shared" si="192"/>
        <v>0</v>
      </c>
      <c r="AW329">
        <f>IF($C329="","",IFERROR(VLOOKUP($C329,Jan!$B:$Z,19,FALSE),0))</f>
        <v>0</v>
      </c>
      <c r="AX329" s="11">
        <f t="shared" si="193"/>
        <v>0</v>
      </c>
      <c r="AY329">
        <f>IF($C329="","",IFERROR(VLOOKUP($C329,Jan!$B:$Z,20,FALSE),0))</f>
        <v>0</v>
      </c>
      <c r="AZ329" s="10">
        <f t="shared" si="194"/>
        <v>0</v>
      </c>
      <c r="BA329" s="6">
        <f>IF($C329="","",IFERROR(VLOOKUP($C329,Feb!$B:$Z,16,FALSE),0))</f>
        <v>0</v>
      </c>
      <c r="BB329">
        <f>IF($C329="","",IFERROR(VLOOKUP($C329,Feb!$B:$Z,17,FALSE),0))</f>
        <v>0</v>
      </c>
      <c r="BC329" s="11">
        <f t="shared" si="195"/>
        <v>0</v>
      </c>
      <c r="BD329">
        <f>IF($C329="","",IFERROR(VLOOKUP($C329,Feb!$B:$Z,19,FALSE),0))</f>
        <v>0</v>
      </c>
      <c r="BE329" s="11">
        <f t="shared" si="196"/>
        <v>0</v>
      </c>
      <c r="BF329">
        <f>IF($C329="","",IFERROR(VLOOKUP($C329,Feb!$B:$Z,20,FALSE),0))</f>
        <v>0</v>
      </c>
      <c r="BG329" s="10">
        <f t="shared" si="197"/>
        <v>0</v>
      </c>
      <c r="BH329" s="6">
        <f>IF($C329="","",IFERROR(VLOOKUP($C329,Mar!$B:$Z,16,FALSE),0))</f>
        <v>0</v>
      </c>
      <c r="BI329">
        <f>IF($C329="","",IFERROR(VLOOKUP($C329,Mar!$B:$Z,17,FALSE),0))</f>
        <v>0</v>
      </c>
      <c r="BJ329" s="11">
        <f t="shared" si="198"/>
        <v>0</v>
      </c>
      <c r="BK329">
        <f>IF($C329="","",IFERROR(VLOOKUP($C329,Mar!$B:$Z,19,FALSE),0))</f>
        <v>0</v>
      </c>
      <c r="BL329" s="11">
        <f t="shared" si="199"/>
        <v>0</v>
      </c>
      <c r="BM329">
        <f>IF($C329="","",IFERROR(VLOOKUP($C329,Mar!$B:$Z,20,FALSE),0))</f>
        <v>0</v>
      </c>
      <c r="BN329" s="10">
        <f t="shared" si="200"/>
        <v>0</v>
      </c>
      <c r="BO329" s="6">
        <f>IF($C329="","",IFERROR(VLOOKUP($C329,'Apr &amp; May'!$B:$Z,16,FALSE),0))</f>
        <v>0</v>
      </c>
      <c r="BP329">
        <f>IF($C329="","",IFERROR(VLOOKUP($C329,'Apr &amp; May'!$B:$Z,17,FALSE),0))</f>
        <v>0</v>
      </c>
      <c r="BQ329" s="11">
        <f t="shared" si="201"/>
        <v>0</v>
      </c>
      <c r="BR329">
        <f>IF($C329="","",IFERROR(VLOOKUP($C329,'Apr &amp; May'!$B:$Z,19,FALSE),0))</f>
        <v>0</v>
      </c>
      <c r="BS329" s="11">
        <f t="shared" si="202"/>
        <v>0</v>
      </c>
      <c r="BT329">
        <f>IF($C329="","",IFERROR(VLOOKUP($C329,'Apr &amp; May'!$B:$Z,20,FALSE),0))</f>
        <v>0</v>
      </c>
      <c r="BU329" s="10">
        <f t="shared" si="203"/>
        <v>0</v>
      </c>
      <c r="BV329" s="6">
        <f>IF($C329="","",IFERROR(VLOOKUP($C329,Jun!$B:$Z,16,FALSE),0))</f>
        <v>0</v>
      </c>
      <c r="BW329">
        <f>IF($C329="","",IFERROR(VLOOKUP($C329,Jun!$B:$Z,17,FALSE),0))</f>
        <v>0</v>
      </c>
      <c r="BX329" s="11">
        <f t="shared" si="204"/>
        <v>0</v>
      </c>
      <c r="BY329">
        <f>IF($C329="","",IFERROR(VLOOKUP($C329,Jun!$B:$Z,19,FALSE),0))</f>
        <v>0</v>
      </c>
      <c r="BZ329" s="11">
        <f t="shared" si="205"/>
        <v>0</v>
      </c>
      <c r="CA329">
        <f>IF($C329="","",IFERROR(VLOOKUP($C329,Jun!$B:$Z,20,FALSE),0))</f>
        <v>0</v>
      </c>
      <c r="CB329" s="10">
        <f t="shared" si="206"/>
        <v>0</v>
      </c>
    </row>
    <row r="330" spans="1:80" x14ac:dyDescent="0.3">
      <c r="A330">
        <v>326</v>
      </c>
      <c r="B330" t="str">
        <f>IF(Namelist!A327="","",UPPER(Namelist!A327))</f>
        <v>WINDSOR KOH</v>
      </c>
      <c r="C330" t="str">
        <f>IF(Namelist!B327="","",UPPER(Namelist!B327))</f>
        <v>NUSSTU\E0726697</v>
      </c>
      <c r="D330" s="6">
        <f t="shared" si="173"/>
        <v>1</v>
      </c>
      <c r="E330">
        <f t="shared" si="174"/>
        <v>0</v>
      </c>
      <c r="F330" s="11">
        <f t="shared" si="175"/>
        <v>1</v>
      </c>
      <c r="G330">
        <f t="shared" si="176"/>
        <v>0</v>
      </c>
      <c r="H330" s="11">
        <f t="shared" si="177"/>
        <v>1</v>
      </c>
      <c r="I330">
        <f t="shared" si="178"/>
        <v>0</v>
      </c>
      <c r="J330" s="10">
        <f t="shared" si="179"/>
        <v>1</v>
      </c>
      <c r="K330" s="6">
        <f>IF($C330="","",IFERROR(VLOOKUP($C330,Aug!$B:$Z,16,FALSE),0))</f>
        <v>0</v>
      </c>
      <c r="L330">
        <f>IF($C330="","",IFERROR(VLOOKUP($C330,Aug!$B:$Z,17,FALSE),0))</f>
        <v>0</v>
      </c>
      <c r="M330" s="11">
        <f t="shared" si="180"/>
        <v>0</v>
      </c>
      <c r="N330">
        <f>IF($C330="","",IFERROR(VLOOKUP($C330,Aug!$B:$Z,19,FALSE),0))</f>
        <v>0</v>
      </c>
      <c r="O330" s="11">
        <f t="shared" si="181"/>
        <v>0</v>
      </c>
      <c r="P330">
        <f>IF($C330="","",IFERROR(VLOOKUP($C330,Aug!$B:$Z,20,FALSE),0))</f>
        <v>0</v>
      </c>
      <c r="Q330" s="10">
        <f t="shared" si="182"/>
        <v>0</v>
      </c>
      <c r="R330" s="6">
        <f>IF($C330="","",IFERROR(VLOOKUP($C330,Sep!$B:$Z,16,FALSE),0))</f>
        <v>1</v>
      </c>
      <c r="S330">
        <f>IF($C330="","",IFERROR(VLOOKUP($C330,Sep!$B:$Z,17,FALSE),0))</f>
        <v>0</v>
      </c>
      <c r="T330" s="11">
        <f t="shared" si="183"/>
        <v>1</v>
      </c>
      <c r="U330">
        <f>IF($C330="","",IFERROR(VLOOKUP($C330,Sep!$B:$Z,19,FALSE),0))</f>
        <v>0</v>
      </c>
      <c r="V330" s="11">
        <f t="shared" si="184"/>
        <v>1</v>
      </c>
      <c r="W330">
        <f>IF($C330="","",IFERROR(VLOOKUP($C330,Sep!$B:$Z,20,FALSE),0))</f>
        <v>0</v>
      </c>
      <c r="X330" s="10">
        <f t="shared" si="185"/>
        <v>1</v>
      </c>
      <c r="Y330" s="6">
        <f>IF($C330="","",IFERROR(VLOOKUP($C330,'Oct &amp; Nov'!$B:$Z,16,FALSE),0))</f>
        <v>0</v>
      </c>
      <c r="Z330">
        <f>IF($C330="","",IFERROR(VLOOKUP($C330,'Oct &amp; Nov'!$B:$Z,17,FALSE),0))</f>
        <v>0</v>
      </c>
      <c r="AA330" s="11">
        <f t="shared" si="186"/>
        <v>0</v>
      </c>
      <c r="AB330">
        <f>IF($C330="","",IFERROR(VLOOKUP($C330,'Oct &amp; Nov'!$B:$Z,19,FALSE),0))</f>
        <v>0</v>
      </c>
      <c r="AC330" s="11">
        <f t="shared" si="187"/>
        <v>0</v>
      </c>
      <c r="AD330">
        <f>IF($C330="","",IFERROR(VLOOKUP($C330,'Oct &amp; Nov'!$B:$Z,20,FALSE),0))</f>
        <v>0</v>
      </c>
      <c r="AE330" s="10">
        <f t="shared" si="188"/>
        <v>0</v>
      </c>
      <c r="AJ330" s="11"/>
      <c r="AM330" s="6">
        <f>IF($C330="","",IFERROR(VLOOKUP($C330,Dec!$B:$Z,16,FALSE),0))</f>
        <v>0</v>
      </c>
      <c r="AN330">
        <f>IF($C330="","",IFERROR(VLOOKUP($C330,Dec!$B:$Z,17,FALSE),0))</f>
        <v>0</v>
      </c>
      <c r="AO330" s="11">
        <f t="shared" si="189"/>
        <v>0</v>
      </c>
      <c r="AP330">
        <f>IF($C330="","",IFERROR(VLOOKUP($C330,Dec!$B:$Z,19,FALSE),0))</f>
        <v>0</v>
      </c>
      <c r="AQ330" s="11">
        <f t="shared" si="190"/>
        <v>0</v>
      </c>
      <c r="AR330">
        <f>IF($C330="","",IFERROR(VLOOKUP($C330,Dec!$B:$Z,20,FALSE),0))</f>
        <v>0</v>
      </c>
      <c r="AS330" s="10">
        <f t="shared" si="191"/>
        <v>0</v>
      </c>
      <c r="AT330" s="6">
        <f>IF($C330="","",IFERROR(VLOOKUP($C330,Jan!$B:$Z,16,FALSE),0))</f>
        <v>0</v>
      </c>
      <c r="AU330">
        <f>IF($C330="","",IFERROR(VLOOKUP($C330,Jan!$B:$Z,17,FALSE),0))</f>
        <v>0</v>
      </c>
      <c r="AV330" s="11">
        <f t="shared" si="192"/>
        <v>0</v>
      </c>
      <c r="AW330">
        <f>IF($C330="","",IFERROR(VLOOKUP($C330,Jan!$B:$Z,19,FALSE),0))</f>
        <v>0</v>
      </c>
      <c r="AX330" s="11">
        <f t="shared" si="193"/>
        <v>0</v>
      </c>
      <c r="AY330">
        <f>IF($C330="","",IFERROR(VLOOKUP($C330,Jan!$B:$Z,20,FALSE),0))</f>
        <v>0</v>
      </c>
      <c r="AZ330" s="10">
        <f t="shared" si="194"/>
        <v>0</v>
      </c>
      <c r="BA330" s="6">
        <f>IF($C330="","",IFERROR(VLOOKUP($C330,Feb!$B:$Z,16,FALSE),0))</f>
        <v>0</v>
      </c>
      <c r="BB330">
        <f>IF($C330="","",IFERROR(VLOOKUP($C330,Feb!$B:$Z,17,FALSE),0))</f>
        <v>0</v>
      </c>
      <c r="BC330" s="11">
        <f t="shared" si="195"/>
        <v>0</v>
      </c>
      <c r="BD330">
        <f>IF($C330="","",IFERROR(VLOOKUP($C330,Feb!$B:$Z,19,FALSE),0))</f>
        <v>0</v>
      </c>
      <c r="BE330" s="11">
        <f t="shared" si="196"/>
        <v>0</v>
      </c>
      <c r="BF330">
        <f>IF($C330="","",IFERROR(VLOOKUP($C330,Feb!$B:$Z,20,FALSE),0))</f>
        <v>0</v>
      </c>
      <c r="BG330" s="10">
        <f t="shared" si="197"/>
        <v>0</v>
      </c>
      <c r="BH330" s="6">
        <f>IF($C330="","",IFERROR(VLOOKUP($C330,Mar!$B:$Z,16,FALSE),0))</f>
        <v>0</v>
      </c>
      <c r="BI330">
        <f>IF($C330="","",IFERROR(VLOOKUP($C330,Mar!$B:$Z,17,FALSE),0))</f>
        <v>0</v>
      </c>
      <c r="BJ330" s="11">
        <f t="shared" si="198"/>
        <v>0</v>
      </c>
      <c r="BK330">
        <f>IF($C330="","",IFERROR(VLOOKUP($C330,Mar!$B:$Z,19,FALSE),0))</f>
        <v>0</v>
      </c>
      <c r="BL330" s="11">
        <f t="shared" si="199"/>
        <v>0</v>
      </c>
      <c r="BM330">
        <f>IF($C330="","",IFERROR(VLOOKUP($C330,Mar!$B:$Z,20,FALSE),0))</f>
        <v>0</v>
      </c>
      <c r="BN330" s="10">
        <f t="shared" si="200"/>
        <v>0</v>
      </c>
      <c r="BO330" s="6">
        <f>IF($C330="","",IFERROR(VLOOKUP($C330,'Apr &amp; May'!$B:$Z,16,FALSE),0))</f>
        <v>0</v>
      </c>
      <c r="BP330">
        <f>IF($C330="","",IFERROR(VLOOKUP($C330,'Apr &amp; May'!$B:$Z,17,FALSE),0))</f>
        <v>0</v>
      </c>
      <c r="BQ330" s="11">
        <f t="shared" si="201"/>
        <v>0</v>
      </c>
      <c r="BR330">
        <f>IF($C330="","",IFERROR(VLOOKUP($C330,'Apr &amp; May'!$B:$Z,19,FALSE),0))</f>
        <v>0</v>
      </c>
      <c r="BS330" s="11">
        <f t="shared" si="202"/>
        <v>0</v>
      </c>
      <c r="BT330">
        <f>IF($C330="","",IFERROR(VLOOKUP($C330,'Apr &amp; May'!$B:$Z,20,FALSE),0))</f>
        <v>0</v>
      </c>
      <c r="BU330" s="10">
        <f t="shared" si="203"/>
        <v>0</v>
      </c>
      <c r="BV330" s="6">
        <f>IF($C330="","",IFERROR(VLOOKUP($C330,Jun!$B:$Z,16,FALSE),0))</f>
        <v>0</v>
      </c>
      <c r="BW330">
        <f>IF($C330="","",IFERROR(VLOOKUP($C330,Jun!$B:$Z,17,FALSE),0))</f>
        <v>0</v>
      </c>
      <c r="BX330" s="11">
        <f t="shared" si="204"/>
        <v>0</v>
      </c>
      <c r="BY330">
        <f>IF($C330="","",IFERROR(VLOOKUP($C330,Jun!$B:$Z,19,FALSE),0))</f>
        <v>0</v>
      </c>
      <c r="BZ330" s="11">
        <f t="shared" si="205"/>
        <v>0</v>
      </c>
      <c r="CA330">
        <f>IF($C330="","",IFERROR(VLOOKUP($C330,Jun!$B:$Z,20,FALSE),0))</f>
        <v>0</v>
      </c>
      <c r="CB330" s="10">
        <f t="shared" si="206"/>
        <v>0</v>
      </c>
    </row>
    <row r="331" spans="1:80" x14ac:dyDescent="0.3">
      <c r="A331">
        <v>327</v>
      </c>
      <c r="B331" t="str">
        <f>IF(Namelist!A328="","",UPPER(Namelist!A328))</f>
        <v>WU CHUAN KHOO</v>
      </c>
      <c r="C331" t="str">
        <f>IF(Namelist!B328="","",UPPER(Namelist!B328))</f>
        <v>NUSSTU\E0543427</v>
      </c>
      <c r="D331" s="6">
        <f t="shared" si="173"/>
        <v>6</v>
      </c>
      <c r="E331">
        <f t="shared" si="174"/>
        <v>2</v>
      </c>
      <c r="F331" s="11">
        <f t="shared" si="175"/>
        <v>8</v>
      </c>
      <c r="G331">
        <f t="shared" si="176"/>
        <v>2</v>
      </c>
      <c r="H331" s="11">
        <f t="shared" si="177"/>
        <v>10</v>
      </c>
      <c r="I331">
        <f t="shared" si="178"/>
        <v>0</v>
      </c>
      <c r="J331" s="10">
        <f t="shared" si="179"/>
        <v>10</v>
      </c>
      <c r="K331" s="6">
        <f>IF($C331="","",IFERROR(VLOOKUP($C331,Aug!$B:$Z,16,FALSE),0))</f>
        <v>3</v>
      </c>
      <c r="L331">
        <f>IF($C331="","",IFERROR(VLOOKUP($C331,Aug!$B:$Z,17,FALSE),0))</f>
        <v>0</v>
      </c>
      <c r="M331" s="11">
        <f t="shared" si="180"/>
        <v>3</v>
      </c>
      <c r="N331">
        <f>IF($C331="","",IFERROR(VLOOKUP($C331,Aug!$B:$Z,19,FALSE),0))</f>
        <v>0</v>
      </c>
      <c r="O331" s="11">
        <f t="shared" si="181"/>
        <v>3</v>
      </c>
      <c r="P331">
        <f>IF($C331="","",IFERROR(VLOOKUP($C331,Aug!$B:$Z,20,FALSE),0))</f>
        <v>0</v>
      </c>
      <c r="Q331" s="10">
        <f t="shared" si="182"/>
        <v>3</v>
      </c>
      <c r="R331" s="6">
        <f>IF($C331="","",IFERROR(VLOOKUP($C331,Sep!$B:$Z,16,FALSE),0))</f>
        <v>1</v>
      </c>
      <c r="S331">
        <f>IF($C331="","",IFERROR(VLOOKUP($C331,Sep!$B:$Z,17,FALSE),0))</f>
        <v>1</v>
      </c>
      <c r="T331" s="11">
        <f t="shared" si="183"/>
        <v>2</v>
      </c>
      <c r="U331">
        <f>IF($C331="","",IFERROR(VLOOKUP($C331,Sep!$B:$Z,19,FALSE),0))</f>
        <v>0</v>
      </c>
      <c r="V331" s="11">
        <f t="shared" si="184"/>
        <v>2</v>
      </c>
      <c r="W331">
        <f>IF($C331="","",IFERROR(VLOOKUP($C331,Sep!$B:$Z,20,FALSE),0))</f>
        <v>0</v>
      </c>
      <c r="X331" s="10">
        <f t="shared" si="185"/>
        <v>2</v>
      </c>
      <c r="Y331" s="6">
        <f>IF($C331="","",IFERROR(VLOOKUP($C331,'Oct &amp; Nov'!$B:$Z,16,FALSE),0))</f>
        <v>2</v>
      </c>
      <c r="Z331">
        <f>IF($C331="","",IFERROR(VLOOKUP($C331,'Oct &amp; Nov'!$B:$Z,17,FALSE),0))</f>
        <v>1</v>
      </c>
      <c r="AA331" s="11">
        <f t="shared" si="186"/>
        <v>3</v>
      </c>
      <c r="AB331">
        <f>IF($C331="","",IFERROR(VLOOKUP($C331,'Oct &amp; Nov'!$B:$Z,19,FALSE),0))</f>
        <v>0</v>
      </c>
      <c r="AC331" s="11">
        <f t="shared" si="187"/>
        <v>3</v>
      </c>
      <c r="AD331">
        <f>IF($C331="","",IFERROR(VLOOKUP($C331,'Oct &amp; Nov'!$B:$Z,20,FALSE),0))</f>
        <v>0</v>
      </c>
      <c r="AE331" s="10">
        <f t="shared" si="188"/>
        <v>3</v>
      </c>
      <c r="AJ331" s="11"/>
      <c r="AM331" s="6">
        <f>IF($C331="","",IFERROR(VLOOKUP($C331,Dec!$B:$Z,16,FALSE),0))</f>
        <v>0</v>
      </c>
      <c r="AN331">
        <f>IF($C331="","",IFERROR(VLOOKUP($C331,Dec!$B:$Z,17,FALSE),0))</f>
        <v>0</v>
      </c>
      <c r="AO331" s="11">
        <f t="shared" si="189"/>
        <v>0</v>
      </c>
      <c r="AP331">
        <f>IF($C331="","",IFERROR(VLOOKUP($C331,Dec!$B:$Z,19,FALSE),0))</f>
        <v>2</v>
      </c>
      <c r="AQ331" s="11">
        <f t="shared" si="190"/>
        <v>2</v>
      </c>
      <c r="AR331">
        <f>IF($C331="","",IFERROR(VLOOKUP($C331,Dec!$B:$Z,20,FALSE),0))</f>
        <v>0</v>
      </c>
      <c r="AS331" s="10">
        <f t="shared" si="191"/>
        <v>2</v>
      </c>
      <c r="AT331" s="6">
        <f>IF($C331="","",IFERROR(VLOOKUP($C331,Jan!$B:$Z,16,FALSE),0))</f>
        <v>0</v>
      </c>
      <c r="AU331">
        <f>IF($C331="","",IFERROR(VLOOKUP($C331,Jan!$B:$Z,17,FALSE),0))</f>
        <v>0</v>
      </c>
      <c r="AV331" s="11">
        <f t="shared" si="192"/>
        <v>0</v>
      </c>
      <c r="AW331">
        <f>IF($C331="","",IFERROR(VLOOKUP($C331,Jan!$B:$Z,19,FALSE),0))</f>
        <v>0</v>
      </c>
      <c r="AX331" s="11">
        <f t="shared" si="193"/>
        <v>0</v>
      </c>
      <c r="AY331">
        <f>IF($C331="","",IFERROR(VLOOKUP($C331,Jan!$B:$Z,20,FALSE),0))</f>
        <v>0</v>
      </c>
      <c r="AZ331" s="10">
        <f t="shared" si="194"/>
        <v>0</v>
      </c>
      <c r="BA331" s="6">
        <f>IF($C331="","",IFERROR(VLOOKUP($C331,Feb!$B:$Z,16,FALSE),0))</f>
        <v>0</v>
      </c>
      <c r="BB331">
        <f>IF($C331="","",IFERROR(VLOOKUP($C331,Feb!$B:$Z,17,FALSE),0))</f>
        <v>0</v>
      </c>
      <c r="BC331" s="11">
        <f t="shared" si="195"/>
        <v>0</v>
      </c>
      <c r="BD331">
        <f>IF($C331="","",IFERROR(VLOOKUP($C331,Feb!$B:$Z,19,FALSE),0))</f>
        <v>0</v>
      </c>
      <c r="BE331" s="11">
        <f t="shared" si="196"/>
        <v>0</v>
      </c>
      <c r="BF331">
        <f>IF($C331="","",IFERROR(VLOOKUP($C331,Feb!$B:$Z,20,FALSE),0))</f>
        <v>0</v>
      </c>
      <c r="BG331" s="10">
        <f t="shared" si="197"/>
        <v>0</v>
      </c>
      <c r="BH331" s="6">
        <f>IF($C331="","",IFERROR(VLOOKUP($C331,Mar!$B:$Z,16,FALSE),0))</f>
        <v>0</v>
      </c>
      <c r="BI331">
        <f>IF($C331="","",IFERROR(VLOOKUP($C331,Mar!$B:$Z,17,FALSE),0))</f>
        <v>0</v>
      </c>
      <c r="BJ331" s="11">
        <f t="shared" si="198"/>
        <v>0</v>
      </c>
      <c r="BK331">
        <f>IF($C331="","",IFERROR(VLOOKUP($C331,Mar!$B:$Z,19,FALSE),0))</f>
        <v>0</v>
      </c>
      <c r="BL331" s="11">
        <f t="shared" si="199"/>
        <v>0</v>
      </c>
      <c r="BM331">
        <f>IF($C331="","",IFERROR(VLOOKUP($C331,Mar!$B:$Z,20,FALSE),0))</f>
        <v>0</v>
      </c>
      <c r="BN331" s="10">
        <f t="shared" si="200"/>
        <v>0</v>
      </c>
      <c r="BO331" s="6">
        <f>IF($C331="","",IFERROR(VLOOKUP($C331,'Apr &amp; May'!$B:$Z,16,FALSE),0))</f>
        <v>0</v>
      </c>
      <c r="BP331">
        <f>IF($C331="","",IFERROR(VLOOKUP($C331,'Apr &amp; May'!$B:$Z,17,FALSE),0))</f>
        <v>0</v>
      </c>
      <c r="BQ331" s="11">
        <f t="shared" si="201"/>
        <v>0</v>
      </c>
      <c r="BR331">
        <f>IF($C331="","",IFERROR(VLOOKUP($C331,'Apr &amp; May'!$B:$Z,19,FALSE),0))</f>
        <v>0</v>
      </c>
      <c r="BS331" s="11">
        <f t="shared" si="202"/>
        <v>0</v>
      </c>
      <c r="BT331">
        <f>IF($C331="","",IFERROR(VLOOKUP($C331,'Apr &amp; May'!$B:$Z,20,FALSE),0))</f>
        <v>0</v>
      </c>
      <c r="BU331" s="10">
        <f t="shared" si="203"/>
        <v>0</v>
      </c>
      <c r="BV331" s="6">
        <f>IF($C331="","",IFERROR(VLOOKUP($C331,Jun!$B:$Z,16,FALSE),0))</f>
        <v>0</v>
      </c>
      <c r="BW331">
        <f>IF($C331="","",IFERROR(VLOOKUP($C331,Jun!$B:$Z,17,FALSE),0))</f>
        <v>0</v>
      </c>
      <c r="BX331" s="11">
        <f t="shared" si="204"/>
        <v>0</v>
      </c>
      <c r="BY331">
        <f>IF($C331="","",IFERROR(VLOOKUP($C331,Jun!$B:$Z,19,FALSE),0))</f>
        <v>0</v>
      </c>
      <c r="BZ331" s="11">
        <f t="shared" si="205"/>
        <v>0</v>
      </c>
      <c r="CA331">
        <f>IF($C331="","",IFERROR(VLOOKUP($C331,Jun!$B:$Z,20,FALSE),0))</f>
        <v>0</v>
      </c>
      <c r="CB331" s="10">
        <f t="shared" si="206"/>
        <v>0</v>
      </c>
    </row>
    <row r="332" spans="1:80" x14ac:dyDescent="0.3">
      <c r="A332">
        <v>328</v>
      </c>
      <c r="B332" t="str">
        <f>IF(Namelist!A329="","",UPPER(Namelist!A329))</f>
        <v>XIAN YI, JUSTIN NGO</v>
      </c>
      <c r="C332" t="str">
        <f>IF(Namelist!B329="","",UPPER(Namelist!B329))</f>
        <v>NUSSTU\E0406699</v>
      </c>
      <c r="D332" s="6">
        <f t="shared" si="173"/>
        <v>1</v>
      </c>
      <c r="E332">
        <f t="shared" si="174"/>
        <v>0</v>
      </c>
      <c r="F332" s="11">
        <f t="shared" si="175"/>
        <v>1</v>
      </c>
      <c r="G332">
        <f t="shared" si="176"/>
        <v>0</v>
      </c>
      <c r="H332" s="11">
        <f t="shared" si="177"/>
        <v>1</v>
      </c>
      <c r="I332">
        <f t="shared" si="178"/>
        <v>2</v>
      </c>
      <c r="J332" s="10">
        <f t="shared" si="179"/>
        <v>3</v>
      </c>
      <c r="K332" s="6">
        <f>IF($C332="","",IFERROR(VLOOKUP($C332,Aug!$B:$Z,16,FALSE),0))</f>
        <v>0</v>
      </c>
      <c r="L332">
        <f>IF($C332="","",IFERROR(VLOOKUP($C332,Aug!$B:$Z,17,FALSE),0))</f>
        <v>0</v>
      </c>
      <c r="M332" s="11">
        <f t="shared" si="180"/>
        <v>0</v>
      </c>
      <c r="N332">
        <f>IF($C332="","",IFERROR(VLOOKUP($C332,Aug!$B:$Z,19,FALSE),0))</f>
        <v>0</v>
      </c>
      <c r="O332" s="11">
        <f t="shared" si="181"/>
        <v>0</v>
      </c>
      <c r="P332">
        <f>IF($C332="","",IFERROR(VLOOKUP($C332,Aug!$B:$Z,20,FALSE),0))</f>
        <v>0</v>
      </c>
      <c r="Q332" s="10">
        <f t="shared" si="182"/>
        <v>0</v>
      </c>
      <c r="R332" s="6">
        <f>IF($C332="","",IFERROR(VLOOKUP($C332,Sep!$B:$Z,16,FALSE),0))</f>
        <v>0</v>
      </c>
      <c r="S332">
        <f>IF($C332="","",IFERROR(VLOOKUP($C332,Sep!$B:$Z,17,FALSE),0))</f>
        <v>0</v>
      </c>
      <c r="T332" s="11">
        <f t="shared" si="183"/>
        <v>0</v>
      </c>
      <c r="U332">
        <f>IF($C332="","",IFERROR(VLOOKUP($C332,Sep!$B:$Z,19,FALSE),0))</f>
        <v>0</v>
      </c>
      <c r="V332" s="11">
        <f t="shared" si="184"/>
        <v>0</v>
      </c>
      <c r="W332">
        <f>IF($C332="","",IFERROR(VLOOKUP($C332,Sep!$B:$Z,20,FALSE),0))</f>
        <v>0</v>
      </c>
      <c r="X332" s="10">
        <f t="shared" si="185"/>
        <v>0</v>
      </c>
      <c r="Y332" s="6">
        <f>IF($C332="","",IFERROR(VLOOKUP($C332,'Oct &amp; Nov'!$B:$Z,16,FALSE),0))</f>
        <v>1</v>
      </c>
      <c r="Z332">
        <f>IF($C332="","",IFERROR(VLOOKUP($C332,'Oct &amp; Nov'!$B:$Z,17,FALSE),0))</f>
        <v>0</v>
      </c>
      <c r="AA332" s="11">
        <f t="shared" si="186"/>
        <v>1</v>
      </c>
      <c r="AB332">
        <f>IF($C332="","",IFERROR(VLOOKUP($C332,'Oct &amp; Nov'!$B:$Z,19,FALSE),0))</f>
        <v>0</v>
      </c>
      <c r="AC332" s="11">
        <f t="shared" si="187"/>
        <v>1</v>
      </c>
      <c r="AD332">
        <f>IF($C332="","",IFERROR(VLOOKUP($C332,'Oct &amp; Nov'!$B:$Z,20,FALSE),0))</f>
        <v>2</v>
      </c>
      <c r="AE332" s="10">
        <f t="shared" si="188"/>
        <v>3</v>
      </c>
      <c r="AJ332" s="11"/>
      <c r="AM332" s="6">
        <f>IF($C332="","",IFERROR(VLOOKUP($C332,Dec!$B:$Z,16,FALSE),0))</f>
        <v>0</v>
      </c>
      <c r="AN332">
        <f>IF($C332="","",IFERROR(VLOOKUP($C332,Dec!$B:$Z,17,FALSE),0))</f>
        <v>0</v>
      </c>
      <c r="AO332" s="11">
        <f t="shared" si="189"/>
        <v>0</v>
      </c>
      <c r="AP332">
        <f>IF($C332="","",IFERROR(VLOOKUP($C332,Dec!$B:$Z,19,FALSE),0))</f>
        <v>0</v>
      </c>
      <c r="AQ332" s="11">
        <f t="shared" si="190"/>
        <v>0</v>
      </c>
      <c r="AR332">
        <f>IF($C332="","",IFERROR(VLOOKUP($C332,Dec!$B:$Z,20,FALSE),0))</f>
        <v>0</v>
      </c>
      <c r="AS332" s="10">
        <f t="shared" si="191"/>
        <v>0</v>
      </c>
      <c r="AT332" s="6">
        <f>IF($C332="","",IFERROR(VLOOKUP($C332,Jan!$B:$Z,16,FALSE),0))</f>
        <v>0</v>
      </c>
      <c r="AU332">
        <f>IF($C332="","",IFERROR(VLOOKUP($C332,Jan!$B:$Z,17,FALSE),0))</f>
        <v>0</v>
      </c>
      <c r="AV332" s="11">
        <f t="shared" si="192"/>
        <v>0</v>
      </c>
      <c r="AW332">
        <f>IF($C332="","",IFERROR(VLOOKUP($C332,Jan!$B:$Z,19,FALSE),0))</f>
        <v>0</v>
      </c>
      <c r="AX332" s="11">
        <f t="shared" si="193"/>
        <v>0</v>
      </c>
      <c r="AY332">
        <f>IF($C332="","",IFERROR(VLOOKUP($C332,Jan!$B:$Z,20,FALSE),0))</f>
        <v>0</v>
      </c>
      <c r="AZ332" s="10">
        <f t="shared" si="194"/>
        <v>0</v>
      </c>
      <c r="BA332" s="6">
        <f>IF($C332="","",IFERROR(VLOOKUP($C332,Feb!$B:$Z,16,FALSE),0))</f>
        <v>0</v>
      </c>
      <c r="BB332">
        <f>IF($C332="","",IFERROR(VLOOKUP($C332,Feb!$B:$Z,17,FALSE),0))</f>
        <v>0</v>
      </c>
      <c r="BC332" s="11">
        <f t="shared" si="195"/>
        <v>0</v>
      </c>
      <c r="BD332">
        <f>IF($C332="","",IFERROR(VLOOKUP($C332,Feb!$B:$Z,19,FALSE),0))</f>
        <v>0</v>
      </c>
      <c r="BE332" s="11">
        <f t="shared" si="196"/>
        <v>0</v>
      </c>
      <c r="BF332">
        <f>IF($C332="","",IFERROR(VLOOKUP($C332,Feb!$B:$Z,20,FALSE),0))</f>
        <v>0</v>
      </c>
      <c r="BG332" s="10">
        <f t="shared" si="197"/>
        <v>0</v>
      </c>
      <c r="BH332" s="6">
        <f>IF($C332="","",IFERROR(VLOOKUP($C332,Mar!$B:$Z,16,FALSE),0))</f>
        <v>0</v>
      </c>
      <c r="BI332">
        <f>IF($C332="","",IFERROR(VLOOKUP($C332,Mar!$B:$Z,17,FALSE),0))</f>
        <v>0</v>
      </c>
      <c r="BJ332" s="11">
        <f t="shared" si="198"/>
        <v>0</v>
      </c>
      <c r="BK332">
        <f>IF($C332="","",IFERROR(VLOOKUP($C332,Mar!$B:$Z,19,FALSE),0))</f>
        <v>0</v>
      </c>
      <c r="BL332" s="11">
        <f t="shared" si="199"/>
        <v>0</v>
      </c>
      <c r="BM332">
        <f>IF($C332="","",IFERROR(VLOOKUP($C332,Mar!$B:$Z,20,FALSE),0))</f>
        <v>0</v>
      </c>
      <c r="BN332" s="10">
        <f t="shared" si="200"/>
        <v>0</v>
      </c>
      <c r="BO332" s="6">
        <f>IF($C332="","",IFERROR(VLOOKUP($C332,'Apr &amp; May'!$B:$Z,16,FALSE),0))</f>
        <v>0</v>
      </c>
      <c r="BP332">
        <f>IF($C332="","",IFERROR(VLOOKUP($C332,'Apr &amp; May'!$B:$Z,17,FALSE),0))</f>
        <v>0</v>
      </c>
      <c r="BQ332" s="11">
        <f t="shared" si="201"/>
        <v>0</v>
      </c>
      <c r="BR332">
        <f>IF($C332="","",IFERROR(VLOOKUP($C332,'Apr &amp; May'!$B:$Z,19,FALSE),0))</f>
        <v>0</v>
      </c>
      <c r="BS332" s="11">
        <f t="shared" si="202"/>
        <v>0</v>
      </c>
      <c r="BT332">
        <f>IF($C332="","",IFERROR(VLOOKUP($C332,'Apr &amp; May'!$B:$Z,20,FALSE),0))</f>
        <v>0</v>
      </c>
      <c r="BU332" s="10">
        <f t="shared" si="203"/>
        <v>0</v>
      </c>
      <c r="BV332" s="6">
        <f>IF($C332="","",IFERROR(VLOOKUP($C332,Jun!$B:$Z,16,FALSE),0))</f>
        <v>0</v>
      </c>
      <c r="BW332">
        <f>IF($C332="","",IFERROR(VLOOKUP($C332,Jun!$B:$Z,17,FALSE),0))</f>
        <v>0</v>
      </c>
      <c r="BX332" s="11">
        <f t="shared" si="204"/>
        <v>0</v>
      </c>
      <c r="BY332">
        <f>IF($C332="","",IFERROR(VLOOKUP($C332,Jun!$B:$Z,19,FALSE),0))</f>
        <v>0</v>
      </c>
      <c r="BZ332" s="11">
        <f t="shared" si="205"/>
        <v>0</v>
      </c>
      <c r="CA332">
        <f>IF($C332="","",IFERROR(VLOOKUP($C332,Jun!$B:$Z,20,FALSE),0))</f>
        <v>0</v>
      </c>
      <c r="CB332" s="10">
        <f t="shared" si="206"/>
        <v>0</v>
      </c>
    </row>
    <row r="333" spans="1:80" x14ac:dyDescent="0.3">
      <c r="A333">
        <v>329</v>
      </c>
      <c r="B333" t="str">
        <f>IF(Namelist!A330="","",UPPER(Namelist!A330))</f>
        <v>XIAN YIN TAN</v>
      </c>
      <c r="C333" t="str">
        <f>IF(Namelist!B330="","",UPPER(Namelist!B330))</f>
        <v>NUSSTU\E0969336</v>
      </c>
      <c r="D333" s="6">
        <f t="shared" si="173"/>
        <v>2</v>
      </c>
      <c r="E333">
        <f t="shared" si="174"/>
        <v>0</v>
      </c>
      <c r="F333" s="11">
        <f t="shared" si="175"/>
        <v>2</v>
      </c>
      <c r="G333">
        <f t="shared" si="176"/>
        <v>1</v>
      </c>
      <c r="H333" s="11">
        <f t="shared" si="177"/>
        <v>3</v>
      </c>
      <c r="I333">
        <f t="shared" si="178"/>
        <v>1</v>
      </c>
      <c r="J333" s="10">
        <f t="shared" si="179"/>
        <v>4</v>
      </c>
      <c r="K333" s="6">
        <f>IF($C333="","",IFERROR(VLOOKUP($C333,Aug!$B:$Z,16,FALSE),0))</f>
        <v>0</v>
      </c>
      <c r="L333">
        <f>IF($C333="","",IFERROR(VLOOKUP($C333,Aug!$B:$Z,17,FALSE),0))</f>
        <v>0</v>
      </c>
      <c r="M333" s="11">
        <f t="shared" si="180"/>
        <v>0</v>
      </c>
      <c r="N333">
        <f>IF($C333="","",IFERROR(VLOOKUP($C333,Aug!$B:$Z,19,FALSE),0))</f>
        <v>0</v>
      </c>
      <c r="O333" s="11">
        <f t="shared" si="181"/>
        <v>0</v>
      </c>
      <c r="P333">
        <f>IF($C333="","",IFERROR(VLOOKUP($C333,Aug!$B:$Z,20,FALSE),0))</f>
        <v>0</v>
      </c>
      <c r="Q333" s="10">
        <f t="shared" si="182"/>
        <v>0</v>
      </c>
      <c r="R333" s="6">
        <f>IF($C333="","",IFERROR(VLOOKUP($C333,Sep!$B:$Z,16,FALSE),0))</f>
        <v>1</v>
      </c>
      <c r="S333">
        <f>IF($C333="","",IFERROR(VLOOKUP($C333,Sep!$B:$Z,17,FALSE),0))</f>
        <v>0</v>
      </c>
      <c r="T333" s="11">
        <f t="shared" si="183"/>
        <v>1</v>
      </c>
      <c r="U333">
        <f>IF($C333="","",IFERROR(VLOOKUP($C333,Sep!$B:$Z,19,FALSE),0))</f>
        <v>0</v>
      </c>
      <c r="V333" s="11">
        <f t="shared" si="184"/>
        <v>1</v>
      </c>
      <c r="W333">
        <f>IF($C333="","",IFERROR(VLOOKUP($C333,Sep!$B:$Z,20,FALSE),0))</f>
        <v>0</v>
      </c>
      <c r="X333" s="10">
        <f t="shared" si="185"/>
        <v>1</v>
      </c>
      <c r="Y333" s="6">
        <f>IF($C333="","",IFERROR(VLOOKUP($C333,'Oct &amp; Nov'!$B:$Z,16,FALSE),0))</f>
        <v>0</v>
      </c>
      <c r="Z333">
        <f>IF($C333="","",IFERROR(VLOOKUP($C333,'Oct &amp; Nov'!$B:$Z,17,FALSE),0))</f>
        <v>0</v>
      </c>
      <c r="AA333" s="11">
        <f t="shared" si="186"/>
        <v>0</v>
      </c>
      <c r="AB333">
        <f>IF($C333="","",IFERROR(VLOOKUP($C333,'Oct &amp; Nov'!$B:$Z,19,FALSE),0))</f>
        <v>1</v>
      </c>
      <c r="AC333" s="11">
        <f t="shared" si="187"/>
        <v>1</v>
      </c>
      <c r="AD333">
        <f>IF($C333="","",IFERROR(VLOOKUP($C333,'Oct &amp; Nov'!$B:$Z,20,FALSE),0))</f>
        <v>1</v>
      </c>
      <c r="AE333" s="10">
        <f t="shared" si="188"/>
        <v>2</v>
      </c>
      <c r="AJ333" s="11"/>
      <c r="AM333" s="6">
        <f>IF($C333="","",IFERROR(VLOOKUP($C333,Dec!$B:$Z,16,FALSE),0))</f>
        <v>0</v>
      </c>
      <c r="AN333">
        <f>IF($C333="","",IFERROR(VLOOKUP($C333,Dec!$B:$Z,17,FALSE),0))</f>
        <v>0</v>
      </c>
      <c r="AO333" s="11">
        <f t="shared" si="189"/>
        <v>0</v>
      </c>
      <c r="AP333">
        <f>IF($C333="","",IFERROR(VLOOKUP($C333,Dec!$B:$Z,19,FALSE),0))</f>
        <v>0</v>
      </c>
      <c r="AQ333" s="11">
        <f t="shared" si="190"/>
        <v>0</v>
      </c>
      <c r="AR333">
        <f>IF($C333="","",IFERROR(VLOOKUP($C333,Dec!$B:$Z,20,FALSE),0))</f>
        <v>0</v>
      </c>
      <c r="AS333" s="10">
        <f t="shared" si="191"/>
        <v>0</v>
      </c>
      <c r="AT333" s="6">
        <f>IF($C333="","",IFERROR(VLOOKUP($C333,Jan!$B:$Z,16,FALSE),0))</f>
        <v>1</v>
      </c>
      <c r="AU333">
        <f>IF($C333="","",IFERROR(VLOOKUP($C333,Jan!$B:$Z,17,FALSE),0))</f>
        <v>0</v>
      </c>
      <c r="AV333" s="11">
        <f t="shared" si="192"/>
        <v>1</v>
      </c>
      <c r="AW333">
        <f>IF($C333="","",IFERROR(VLOOKUP($C333,Jan!$B:$Z,19,FALSE),0))</f>
        <v>0</v>
      </c>
      <c r="AX333" s="11">
        <f t="shared" si="193"/>
        <v>1</v>
      </c>
      <c r="AY333">
        <f>IF($C333="","",IFERROR(VLOOKUP($C333,Jan!$B:$Z,20,FALSE),0))</f>
        <v>0</v>
      </c>
      <c r="AZ333" s="10">
        <f t="shared" si="194"/>
        <v>1</v>
      </c>
      <c r="BA333" s="6">
        <f>IF($C333="","",IFERROR(VLOOKUP($C333,Feb!$B:$Z,16,FALSE),0))</f>
        <v>0</v>
      </c>
      <c r="BB333">
        <f>IF($C333="","",IFERROR(VLOOKUP($C333,Feb!$B:$Z,17,FALSE),0))</f>
        <v>0</v>
      </c>
      <c r="BC333" s="11">
        <f t="shared" si="195"/>
        <v>0</v>
      </c>
      <c r="BD333">
        <f>IF($C333="","",IFERROR(VLOOKUP($C333,Feb!$B:$Z,19,FALSE),0))</f>
        <v>0</v>
      </c>
      <c r="BE333" s="11">
        <f t="shared" si="196"/>
        <v>0</v>
      </c>
      <c r="BF333">
        <f>IF($C333="","",IFERROR(VLOOKUP($C333,Feb!$B:$Z,20,FALSE),0))</f>
        <v>0</v>
      </c>
      <c r="BG333" s="10">
        <f t="shared" si="197"/>
        <v>0</v>
      </c>
      <c r="BH333" s="6">
        <f>IF($C333="","",IFERROR(VLOOKUP($C333,Mar!$B:$Z,16,FALSE),0))</f>
        <v>0</v>
      </c>
      <c r="BI333">
        <f>IF($C333="","",IFERROR(VLOOKUP($C333,Mar!$B:$Z,17,FALSE),0))</f>
        <v>0</v>
      </c>
      <c r="BJ333" s="11">
        <f t="shared" si="198"/>
        <v>0</v>
      </c>
      <c r="BK333">
        <f>IF($C333="","",IFERROR(VLOOKUP($C333,Mar!$B:$Z,19,FALSE),0))</f>
        <v>0</v>
      </c>
      <c r="BL333" s="11">
        <f t="shared" si="199"/>
        <v>0</v>
      </c>
      <c r="BM333">
        <f>IF($C333="","",IFERROR(VLOOKUP($C333,Mar!$B:$Z,20,FALSE),0))</f>
        <v>0</v>
      </c>
      <c r="BN333" s="10">
        <f t="shared" si="200"/>
        <v>0</v>
      </c>
      <c r="BO333" s="6">
        <f>IF($C333="","",IFERROR(VLOOKUP($C333,'Apr &amp; May'!$B:$Z,16,FALSE),0))</f>
        <v>0</v>
      </c>
      <c r="BP333">
        <f>IF($C333="","",IFERROR(VLOOKUP($C333,'Apr &amp; May'!$B:$Z,17,FALSE),0))</f>
        <v>0</v>
      </c>
      <c r="BQ333" s="11">
        <f t="shared" si="201"/>
        <v>0</v>
      </c>
      <c r="BR333">
        <f>IF($C333="","",IFERROR(VLOOKUP($C333,'Apr &amp; May'!$B:$Z,19,FALSE),0))</f>
        <v>0</v>
      </c>
      <c r="BS333" s="11">
        <f t="shared" si="202"/>
        <v>0</v>
      </c>
      <c r="BT333">
        <f>IF($C333="","",IFERROR(VLOOKUP($C333,'Apr &amp; May'!$B:$Z,20,FALSE),0))</f>
        <v>0</v>
      </c>
      <c r="BU333" s="10">
        <f t="shared" si="203"/>
        <v>0</v>
      </c>
      <c r="BV333" s="6">
        <f>IF($C333="","",IFERROR(VLOOKUP($C333,Jun!$B:$Z,16,FALSE),0))</f>
        <v>0</v>
      </c>
      <c r="BW333">
        <f>IF($C333="","",IFERROR(VLOOKUP($C333,Jun!$B:$Z,17,FALSE),0))</f>
        <v>0</v>
      </c>
      <c r="BX333" s="11">
        <f t="shared" si="204"/>
        <v>0</v>
      </c>
      <c r="BY333">
        <f>IF($C333="","",IFERROR(VLOOKUP($C333,Jun!$B:$Z,19,FALSE),0))</f>
        <v>0</v>
      </c>
      <c r="BZ333" s="11">
        <f t="shared" si="205"/>
        <v>0</v>
      </c>
      <c r="CA333">
        <f>IF($C333="","",IFERROR(VLOOKUP($C333,Jun!$B:$Z,20,FALSE),0))</f>
        <v>0</v>
      </c>
      <c r="CB333" s="10">
        <f t="shared" si="206"/>
        <v>0</v>
      </c>
    </row>
    <row r="334" spans="1:80" x14ac:dyDescent="0.3">
      <c r="A334">
        <v>330</v>
      </c>
      <c r="B334" t="str">
        <f>IF(Namelist!A331="","",UPPER(Namelist!A331))</f>
        <v>XIAO XUANN SAIH</v>
      </c>
      <c r="C334" t="str">
        <f>IF(Namelist!B331="","",UPPER(Namelist!B331))</f>
        <v>NUSSTU\E0959854</v>
      </c>
      <c r="D334" s="6">
        <f t="shared" si="173"/>
        <v>0</v>
      </c>
      <c r="E334">
        <f t="shared" si="174"/>
        <v>0</v>
      </c>
      <c r="F334" s="11">
        <f t="shared" si="175"/>
        <v>0</v>
      </c>
      <c r="G334">
        <f t="shared" si="176"/>
        <v>1</v>
      </c>
      <c r="H334" s="11">
        <f t="shared" si="177"/>
        <v>1</v>
      </c>
      <c r="I334">
        <f t="shared" si="178"/>
        <v>1</v>
      </c>
      <c r="J334" s="10">
        <f t="shared" si="179"/>
        <v>2</v>
      </c>
      <c r="K334" s="6">
        <f>IF($C334="","",IFERROR(VLOOKUP($C334,Aug!$B:$Z,16,FALSE),0))</f>
        <v>0</v>
      </c>
      <c r="L334">
        <f>IF($C334="","",IFERROR(VLOOKUP($C334,Aug!$B:$Z,17,FALSE),0))</f>
        <v>0</v>
      </c>
      <c r="M334" s="11">
        <f t="shared" si="180"/>
        <v>0</v>
      </c>
      <c r="N334">
        <f>IF($C334="","",IFERROR(VLOOKUP($C334,Aug!$B:$Z,19,FALSE),0))</f>
        <v>1</v>
      </c>
      <c r="O334" s="11">
        <f t="shared" si="181"/>
        <v>1</v>
      </c>
      <c r="P334">
        <f>IF($C334="","",IFERROR(VLOOKUP($C334,Aug!$B:$Z,20,FALSE),0))</f>
        <v>1</v>
      </c>
      <c r="Q334" s="10">
        <f t="shared" si="182"/>
        <v>2</v>
      </c>
      <c r="R334" s="6">
        <f>IF($C334="","",IFERROR(VLOOKUP($C334,Sep!$B:$Z,16,FALSE),0))</f>
        <v>0</v>
      </c>
      <c r="S334">
        <f>IF($C334="","",IFERROR(VLOOKUP($C334,Sep!$B:$Z,17,FALSE),0))</f>
        <v>0</v>
      </c>
      <c r="T334" s="11">
        <f t="shared" si="183"/>
        <v>0</v>
      </c>
      <c r="U334">
        <f>IF($C334="","",IFERROR(VLOOKUP($C334,Sep!$B:$Z,19,FALSE),0))</f>
        <v>0</v>
      </c>
      <c r="V334" s="11">
        <f t="shared" si="184"/>
        <v>0</v>
      </c>
      <c r="W334">
        <f>IF($C334="","",IFERROR(VLOOKUP($C334,Sep!$B:$Z,20,FALSE),0))</f>
        <v>0</v>
      </c>
      <c r="X334" s="10">
        <f t="shared" si="185"/>
        <v>0</v>
      </c>
      <c r="Y334" s="6">
        <f>IF($C334="","",IFERROR(VLOOKUP($C334,'Oct &amp; Nov'!$B:$Z,16,FALSE),0))</f>
        <v>0</v>
      </c>
      <c r="Z334">
        <f>IF($C334="","",IFERROR(VLOOKUP($C334,'Oct &amp; Nov'!$B:$Z,17,FALSE),0))</f>
        <v>0</v>
      </c>
      <c r="AA334" s="11">
        <f t="shared" si="186"/>
        <v>0</v>
      </c>
      <c r="AB334">
        <f>IF($C334="","",IFERROR(VLOOKUP($C334,'Oct &amp; Nov'!$B:$Z,19,FALSE),0))</f>
        <v>0</v>
      </c>
      <c r="AC334" s="11">
        <f t="shared" si="187"/>
        <v>0</v>
      </c>
      <c r="AD334">
        <f>IF($C334="","",IFERROR(VLOOKUP($C334,'Oct &amp; Nov'!$B:$Z,20,FALSE),0))</f>
        <v>0</v>
      </c>
      <c r="AE334" s="10">
        <f t="shared" si="188"/>
        <v>0</v>
      </c>
      <c r="AJ334" s="11"/>
      <c r="AM334" s="6">
        <f>IF($C334="","",IFERROR(VLOOKUP($C334,Dec!$B:$Z,16,FALSE),0))</f>
        <v>0</v>
      </c>
      <c r="AN334">
        <f>IF($C334="","",IFERROR(VLOOKUP($C334,Dec!$B:$Z,17,FALSE),0))</f>
        <v>0</v>
      </c>
      <c r="AO334" s="11">
        <f t="shared" si="189"/>
        <v>0</v>
      </c>
      <c r="AP334">
        <f>IF($C334="","",IFERROR(VLOOKUP($C334,Dec!$B:$Z,19,FALSE),0))</f>
        <v>0</v>
      </c>
      <c r="AQ334" s="11">
        <f t="shared" si="190"/>
        <v>0</v>
      </c>
      <c r="AR334">
        <f>IF($C334="","",IFERROR(VLOOKUP($C334,Dec!$B:$Z,20,FALSE),0))</f>
        <v>0</v>
      </c>
      <c r="AS334" s="10">
        <f t="shared" si="191"/>
        <v>0</v>
      </c>
      <c r="AT334" s="6">
        <f>IF($C334="","",IFERROR(VLOOKUP($C334,Jan!$B:$Z,16,FALSE),0))</f>
        <v>0</v>
      </c>
      <c r="AU334">
        <f>IF($C334="","",IFERROR(VLOOKUP($C334,Jan!$B:$Z,17,FALSE),0))</f>
        <v>0</v>
      </c>
      <c r="AV334" s="11">
        <f t="shared" si="192"/>
        <v>0</v>
      </c>
      <c r="AW334">
        <f>IF($C334="","",IFERROR(VLOOKUP($C334,Jan!$B:$Z,19,FALSE),0))</f>
        <v>0</v>
      </c>
      <c r="AX334" s="11">
        <f t="shared" si="193"/>
        <v>0</v>
      </c>
      <c r="AY334">
        <f>IF($C334="","",IFERROR(VLOOKUP($C334,Jan!$B:$Z,20,FALSE),0))</f>
        <v>0</v>
      </c>
      <c r="AZ334" s="10">
        <f t="shared" si="194"/>
        <v>0</v>
      </c>
      <c r="BA334" s="6">
        <f>IF($C334="","",IFERROR(VLOOKUP($C334,Feb!$B:$Z,16,FALSE),0))</f>
        <v>0</v>
      </c>
      <c r="BB334">
        <f>IF($C334="","",IFERROR(VLOOKUP($C334,Feb!$B:$Z,17,FALSE),0))</f>
        <v>0</v>
      </c>
      <c r="BC334" s="11">
        <f t="shared" si="195"/>
        <v>0</v>
      </c>
      <c r="BD334">
        <f>IF($C334="","",IFERROR(VLOOKUP($C334,Feb!$B:$Z,19,FALSE),0))</f>
        <v>0</v>
      </c>
      <c r="BE334" s="11">
        <f t="shared" si="196"/>
        <v>0</v>
      </c>
      <c r="BF334">
        <f>IF($C334="","",IFERROR(VLOOKUP($C334,Feb!$B:$Z,20,FALSE),0))</f>
        <v>0</v>
      </c>
      <c r="BG334" s="10">
        <f t="shared" si="197"/>
        <v>0</v>
      </c>
      <c r="BH334" s="6">
        <f>IF($C334="","",IFERROR(VLOOKUP($C334,Mar!$B:$Z,16,FALSE),0))</f>
        <v>0</v>
      </c>
      <c r="BI334">
        <f>IF($C334="","",IFERROR(VLOOKUP($C334,Mar!$B:$Z,17,FALSE),0))</f>
        <v>0</v>
      </c>
      <c r="BJ334" s="11">
        <f t="shared" si="198"/>
        <v>0</v>
      </c>
      <c r="BK334">
        <f>IF($C334="","",IFERROR(VLOOKUP($C334,Mar!$B:$Z,19,FALSE),0))</f>
        <v>0</v>
      </c>
      <c r="BL334" s="11">
        <f t="shared" si="199"/>
        <v>0</v>
      </c>
      <c r="BM334">
        <f>IF($C334="","",IFERROR(VLOOKUP($C334,Mar!$B:$Z,20,FALSE),0))</f>
        <v>0</v>
      </c>
      <c r="BN334" s="10">
        <f t="shared" si="200"/>
        <v>0</v>
      </c>
      <c r="BO334" s="6">
        <f>IF($C334="","",IFERROR(VLOOKUP($C334,'Apr &amp; May'!$B:$Z,16,FALSE),0))</f>
        <v>0</v>
      </c>
      <c r="BP334">
        <f>IF($C334="","",IFERROR(VLOOKUP($C334,'Apr &amp; May'!$B:$Z,17,FALSE),0))</f>
        <v>0</v>
      </c>
      <c r="BQ334" s="11">
        <f t="shared" si="201"/>
        <v>0</v>
      </c>
      <c r="BR334">
        <f>IF($C334="","",IFERROR(VLOOKUP($C334,'Apr &amp; May'!$B:$Z,19,FALSE),0))</f>
        <v>0</v>
      </c>
      <c r="BS334" s="11">
        <f t="shared" si="202"/>
        <v>0</v>
      </c>
      <c r="BT334">
        <f>IF($C334="","",IFERROR(VLOOKUP($C334,'Apr &amp; May'!$B:$Z,20,FALSE),0))</f>
        <v>0</v>
      </c>
      <c r="BU334" s="10">
        <f t="shared" si="203"/>
        <v>0</v>
      </c>
      <c r="BV334" s="6">
        <f>IF($C334="","",IFERROR(VLOOKUP($C334,Jun!$B:$Z,16,FALSE),0))</f>
        <v>0</v>
      </c>
      <c r="BW334">
        <f>IF($C334="","",IFERROR(VLOOKUP($C334,Jun!$B:$Z,17,FALSE),0))</f>
        <v>0</v>
      </c>
      <c r="BX334" s="11">
        <f t="shared" si="204"/>
        <v>0</v>
      </c>
      <c r="BY334">
        <f>IF($C334="","",IFERROR(VLOOKUP($C334,Jun!$B:$Z,19,FALSE),0))</f>
        <v>0</v>
      </c>
      <c r="BZ334" s="11">
        <f t="shared" si="205"/>
        <v>0</v>
      </c>
      <c r="CA334">
        <f>IF($C334="","",IFERROR(VLOOKUP($C334,Jun!$B:$Z,20,FALSE),0))</f>
        <v>0</v>
      </c>
      <c r="CB334" s="10">
        <f t="shared" si="206"/>
        <v>0</v>
      </c>
    </row>
    <row r="335" spans="1:80" x14ac:dyDescent="0.3">
      <c r="A335">
        <v>331</v>
      </c>
      <c r="B335" t="str">
        <f>IF(Namelist!A332="","",UPPER(Namelist!A332))</f>
        <v>XIN TONG CHIAN</v>
      </c>
      <c r="C335" t="str">
        <f>IF(Namelist!B332="","",UPPER(Namelist!B332))</f>
        <v>NUSSTU\E0970545</v>
      </c>
      <c r="D335" s="6">
        <f t="shared" si="173"/>
        <v>1</v>
      </c>
      <c r="E335">
        <f t="shared" si="174"/>
        <v>1</v>
      </c>
      <c r="F335" s="11">
        <f t="shared" si="175"/>
        <v>2</v>
      </c>
      <c r="G335">
        <f t="shared" si="176"/>
        <v>2</v>
      </c>
      <c r="H335" s="11">
        <f t="shared" si="177"/>
        <v>4</v>
      </c>
      <c r="I335">
        <f t="shared" si="178"/>
        <v>1</v>
      </c>
      <c r="J335" s="10">
        <f t="shared" si="179"/>
        <v>5</v>
      </c>
      <c r="K335" s="6">
        <f>IF($C335="","",IFERROR(VLOOKUP($C335,Aug!$B:$Z,16,FALSE),0))</f>
        <v>0</v>
      </c>
      <c r="L335">
        <f>IF($C335="","",IFERROR(VLOOKUP($C335,Aug!$B:$Z,17,FALSE),0))</f>
        <v>1</v>
      </c>
      <c r="M335" s="11">
        <f t="shared" si="180"/>
        <v>1</v>
      </c>
      <c r="N335">
        <f>IF($C335="","",IFERROR(VLOOKUP($C335,Aug!$B:$Z,19,FALSE),0))</f>
        <v>2</v>
      </c>
      <c r="O335" s="11">
        <f t="shared" si="181"/>
        <v>3</v>
      </c>
      <c r="P335">
        <f>IF($C335="","",IFERROR(VLOOKUP($C335,Aug!$B:$Z,20,FALSE),0))</f>
        <v>0</v>
      </c>
      <c r="Q335" s="10">
        <f t="shared" si="182"/>
        <v>3</v>
      </c>
      <c r="R335" s="6">
        <f>IF($C335="","",IFERROR(VLOOKUP($C335,Sep!$B:$Z,16,FALSE),0))</f>
        <v>1</v>
      </c>
      <c r="S335">
        <f>IF($C335="","",IFERROR(VLOOKUP($C335,Sep!$B:$Z,17,FALSE),0))</f>
        <v>0</v>
      </c>
      <c r="T335" s="11">
        <f t="shared" si="183"/>
        <v>1</v>
      </c>
      <c r="U335">
        <f>IF($C335="","",IFERROR(VLOOKUP($C335,Sep!$B:$Z,19,FALSE),0))</f>
        <v>0</v>
      </c>
      <c r="V335" s="11">
        <f t="shared" si="184"/>
        <v>1</v>
      </c>
      <c r="W335">
        <f>IF($C335="","",IFERROR(VLOOKUP($C335,Sep!$B:$Z,20,FALSE),0))</f>
        <v>1</v>
      </c>
      <c r="X335" s="10">
        <f t="shared" si="185"/>
        <v>2</v>
      </c>
      <c r="Y335" s="6">
        <f>IF($C335="","",IFERROR(VLOOKUP($C335,'Oct &amp; Nov'!$B:$Z,16,FALSE),0))</f>
        <v>0</v>
      </c>
      <c r="Z335">
        <f>IF($C335="","",IFERROR(VLOOKUP($C335,'Oct &amp; Nov'!$B:$Z,17,FALSE),0))</f>
        <v>0</v>
      </c>
      <c r="AA335" s="11">
        <f t="shared" si="186"/>
        <v>0</v>
      </c>
      <c r="AB335">
        <f>IF($C335="","",IFERROR(VLOOKUP($C335,'Oct &amp; Nov'!$B:$Z,19,FALSE),0))</f>
        <v>0</v>
      </c>
      <c r="AC335" s="11">
        <f t="shared" si="187"/>
        <v>0</v>
      </c>
      <c r="AD335">
        <f>IF($C335="","",IFERROR(VLOOKUP($C335,'Oct &amp; Nov'!$B:$Z,20,FALSE),0))</f>
        <v>0</v>
      </c>
      <c r="AE335" s="10">
        <f t="shared" si="188"/>
        <v>0</v>
      </c>
      <c r="AJ335" s="11"/>
      <c r="AM335" s="6">
        <f>IF($C335="","",IFERROR(VLOOKUP($C335,Dec!$B:$Z,16,FALSE),0))</f>
        <v>0</v>
      </c>
      <c r="AN335">
        <f>IF($C335="","",IFERROR(VLOOKUP($C335,Dec!$B:$Z,17,FALSE),0))</f>
        <v>0</v>
      </c>
      <c r="AO335" s="11">
        <f t="shared" si="189"/>
        <v>0</v>
      </c>
      <c r="AP335">
        <f>IF($C335="","",IFERROR(VLOOKUP($C335,Dec!$B:$Z,19,FALSE),0))</f>
        <v>0</v>
      </c>
      <c r="AQ335" s="11">
        <f t="shared" si="190"/>
        <v>0</v>
      </c>
      <c r="AR335">
        <f>IF($C335="","",IFERROR(VLOOKUP($C335,Dec!$B:$Z,20,FALSE),0))</f>
        <v>0</v>
      </c>
      <c r="AS335" s="10">
        <f t="shared" si="191"/>
        <v>0</v>
      </c>
      <c r="AT335" s="6">
        <f>IF($C335="","",IFERROR(VLOOKUP($C335,Jan!$B:$Z,16,FALSE),0))</f>
        <v>0</v>
      </c>
      <c r="AU335">
        <f>IF($C335="","",IFERROR(VLOOKUP($C335,Jan!$B:$Z,17,FALSE),0))</f>
        <v>0</v>
      </c>
      <c r="AV335" s="11">
        <f t="shared" si="192"/>
        <v>0</v>
      </c>
      <c r="AW335">
        <f>IF($C335="","",IFERROR(VLOOKUP($C335,Jan!$B:$Z,19,FALSE),0))</f>
        <v>0</v>
      </c>
      <c r="AX335" s="11">
        <f t="shared" si="193"/>
        <v>0</v>
      </c>
      <c r="AY335">
        <f>IF($C335="","",IFERROR(VLOOKUP($C335,Jan!$B:$Z,20,FALSE),0))</f>
        <v>0</v>
      </c>
      <c r="AZ335" s="10">
        <f t="shared" si="194"/>
        <v>0</v>
      </c>
      <c r="BA335" s="6">
        <f>IF($C335="","",IFERROR(VLOOKUP($C335,Feb!$B:$Z,16,FALSE),0))</f>
        <v>0</v>
      </c>
      <c r="BB335">
        <f>IF($C335="","",IFERROR(VLOOKUP($C335,Feb!$B:$Z,17,FALSE),0))</f>
        <v>0</v>
      </c>
      <c r="BC335" s="11">
        <f t="shared" si="195"/>
        <v>0</v>
      </c>
      <c r="BD335">
        <f>IF($C335="","",IFERROR(VLOOKUP($C335,Feb!$B:$Z,19,FALSE),0))</f>
        <v>0</v>
      </c>
      <c r="BE335" s="11">
        <f t="shared" si="196"/>
        <v>0</v>
      </c>
      <c r="BF335">
        <f>IF($C335="","",IFERROR(VLOOKUP($C335,Feb!$B:$Z,20,FALSE),0))</f>
        <v>0</v>
      </c>
      <c r="BG335" s="10">
        <f t="shared" si="197"/>
        <v>0</v>
      </c>
      <c r="BH335" s="6">
        <f>IF($C335="","",IFERROR(VLOOKUP($C335,Mar!$B:$Z,16,FALSE),0))</f>
        <v>0</v>
      </c>
      <c r="BI335">
        <f>IF($C335="","",IFERROR(VLOOKUP($C335,Mar!$B:$Z,17,FALSE),0))</f>
        <v>0</v>
      </c>
      <c r="BJ335" s="11">
        <f t="shared" si="198"/>
        <v>0</v>
      </c>
      <c r="BK335">
        <f>IF($C335="","",IFERROR(VLOOKUP($C335,Mar!$B:$Z,19,FALSE),0))</f>
        <v>0</v>
      </c>
      <c r="BL335" s="11">
        <f t="shared" si="199"/>
        <v>0</v>
      </c>
      <c r="BM335">
        <f>IF($C335="","",IFERROR(VLOOKUP($C335,Mar!$B:$Z,20,FALSE),0))</f>
        <v>0</v>
      </c>
      <c r="BN335" s="10">
        <f t="shared" si="200"/>
        <v>0</v>
      </c>
      <c r="BO335" s="6">
        <f>IF($C335="","",IFERROR(VLOOKUP($C335,'Apr &amp; May'!$B:$Z,16,FALSE),0))</f>
        <v>0</v>
      </c>
      <c r="BP335">
        <f>IF($C335="","",IFERROR(VLOOKUP($C335,'Apr &amp; May'!$B:$Z,17,FALSE),0))</f>
        <v>0</v>
      </c>
      <c r="BQ335" s="11">
        <f t="shared" si="201"/>
        <v>0</v>
      </c>
      <c r="BR335">
        <f>IF($C335="","",IFERROR(VLOOKUP($C335,'Apr &amp; May'!$B:$Z,19,FALSE),0))</f>
        <v>0</v>
      </c>
      <c r="BS335" s="11">
        <f t="shared" si="202"/>
        <v>0</v>
      </c>
      <c r="BT335">
        <f>IF($C335="","",IFERROR(VLOOKUP($C335,'Apr &amp; May'!$B:$Z,20,FALSE),0))</f>
        <v>0</v>
      </c>
      <c r="BU335" s="10">
        <f t="shared" si="203"/>
        <v>0</v>
      </c>
      <c r="BV335" s="6">
        <f>IF($C335="","",IFERROR(VLOOKUP($C335,Jun!$B:$Z,16,FALSE),0))</f>
        <v>0</v>
      </c>
      <c r="BW335">
        <f>IF($C335="","",IFERROR(VLOOKUP($C335,Jun!$B:$Z,17,FALSE),0))</f>
        <v>0</v>
      </c>
      <c r="BX335" s="11">
        <f t="shared" si="204"/>
        <v>0</v>
      </c>
      <c r="BY335">
        <f>IF($C335="","",IFERROR(VLOOKUP($C335,Jun!$B:$Z,19,FALSE),0))</f>
        <v>0</v>
      </c>
      <c r="BZ335" s="11">
        <f t="shared" si="205"/>
        <v>0</v>
      </c>
      <c r="CA335">
        <f>IF($C335="","",IFERROR(VLOOKUP($C335,Jun!$B:$Z,20,FALSE),0))</f>
        <v>0</v>
      </c>
      <c r="CB335" s="10">
        <f t="shared" si="206"/>
        <v>0</v>
      </c>
    </row>
    <row r="336" spans="1:80" x14ac:dyDescent="0.3">
      <c r="A336">
        <v>332</v>
      </c>
      <c r="B336" t="str">
        <f>IF(Namelist!A333="","",UPPER(Namelist!A333))</f>
        <v>XIN YI KUAN</v>
      </c>
      <c r="C336" t="str">
        <f>IF(Namelist!B333="","",UPPER(Namelist!B333))</f>
        <v>NUSSTU\E1115968</v>
      </c>
      <c r="D336" s="6">
        <f t="shared" si="173"/>
        <v>1</v>
      </c>
      <c r="E336">
        <f t="shared" si="174"/>
        <v>0</v>
      </c>
      <c r="F336" s="11">
        <f t="shared" si="175"/>
        <v>1</v>
      </c>
      <c r="G336">
        <f t="shared" si="176"/>
        <v>1</v>
      </c>
      <c r="H336" s="11">
        <f t="shared" si="177"/>
        <v>2</v>
      </c>
      <c r="I336">
        <f t="shared" si="178"/>
        <v>4</v>
      </c>
      <c r="J336" s="10">
        <f t="shared" si="179"/>
        <v>6</v>
      </c>
      <c r="K336" s="6">
        <f>IF($C336="","",IFERROR(VLOOKUP($C336,Aug!$B:$Z,16,FALSE),0))</f>
        <v>0</v>
      </c>
      <c r="L336">
        <f>IF($C336="","",IFERROR(VLOOKUP($C336,Aug!$B:$Z,17,FALSE),0))</f>
        <v>0</v>
      </c>
      <c r="M336" s="11">
        <f t="shared" si="180"/>
        <v>0</v>
      </c>
      <c r="N336">
        <f>IF($C336="","",IFERROR(VLOOKUP($C336,Aug!$B:$Z,19,FALSE),0))</f>
        <v>0</v>
      </c>
      <c r="O336" s="11">
        <f t="shared" si="181"/>
        <v>0</v>
      </c>
      <c r="P336">
        <f>IF($C336="","",IFERROR(VLOOKUP($C336,Aug!$B:$Z,20,FALSE),0))</f>
        <v>0</v>
      </c>
      <c r="Q336" s="10">
        <f t="shared" si="182"/>
        <v>0</v>
      </c>
      <c r="R336" s="6">
        <f>IF($C336="","",IFERROR(VLOOKUP($C336,Sep!$B:$Z,16,FALSE),0))</f>
        <v>0</v>
      </c>
      <c r="S336">
        <f>IF($C336="","",IFERROR(VLOOKUP($C336,Sep!$B:$Z,17,FALSE),0))</f>
        <v>0</v>
      </c>
      <c r="T336" s="11">
        <f t="shared" si="183"/>
        <v>0</v>
      </c>
      <c r="U336">
        <f>IF($C336="","",IFERROR(VLOOKUP($C336,Sep!$B:$Z,19,FALSE),0))</f>
        <v>0</v>
      </c>
      <c r="V336" s="11">
        <f t="shared" si="184"/>
        <v>0</v>
      </c>
      <c r="W336">
        <f>IF($C336="","",IFERROR(VLOOKUP($C336,Sep!$B:$Z,20,FALSE),0))</f>
        <v>0</v>
      </c>
      <c r="X336" s="10">
        <f t="shared" si="185"/>
        <v>0</v>
      </c>
      <c r="Y336" s="6">
        <f>IF($C336="","",IFERROR(VLOOKUP($C336,'Oct &amp; Nov'!$B:$Z,16,FALSE),0))</f>
        <v>0</v>
      </c>
      <c r="Z336">
        <f>IF($C336="","",IFERROR(VLOOKUP($C336,'Oct &amp; Nov'!$B:$Z,17,FALSE),0))</f>
        <v>0</v>
      </c>
      <c r="AA336" s="11">
        <f t="shared" si="186"/>
        <v>0</v>
      </c>
      <c r="AB336">
        <f>IF($C336="","",IFERROR(VLOOKUP($C336,'Oct &amp; Nov'!$B:$Z,19,FALSE),0))</f>
        <v>0</v>
      </c>
      <c r="AC336" s="11">
        <f t="shared" si="187"/>
        <v>0</v>
      </c>
      <c r="AD336">
        <f>IF($C336="","",IFERROR(VLOOKUP($C336,'Oct &amp; Nov'!$B:$Z,20,FALSE),0))</f>
        <v>0</v>
      </c>
      <c r="AE336" s="10">
        <f t="shared" si="188"/>
        <v>0</v>
      </c>
      <c r="AJ336" s="11"/>
      <c r="AM336" s="6">
        <f>IF($C336="","",IFERROR(VLOOKUP($C336,Dec!$B:$Z,16,FALSE),0))</f>
        <v>0</v>
      </c>
      <c r="AN336">
        <f>IF($C336="","",IFERROR(VLOOKUP($C336,Dec!$B:$Z,17,FALSE),0))</f>
        <v>0</v>
      </c>
      <c r="AO336" s="11">
        <f t="shared" si="189"/>
        <v>0</v>
      </c>
      <c r="AP336">
        <f>IF($C336="","",IFERROR(VLOOKUP($C336,Dec!$B:$Z,19,FALSE),0))</f>
        <v>0</v>
      </c>
      <c r="AQ336" s="11">
        <f t="shared" si="190"/>
        <v>0</v>
      </c>
      <c r="AR336">
        <f>IF($C336="","",IFERROR(VLOOKUP($C336,Dec!$B:$Z,20,FALSE),0))</f>
        <v>0</v>
      </c>
      <c r="AS336" s="10">
        <f t="shared" si="191"/>
        <v>0</v>
      </c>
      <c r="AT336" s="6">
        <f>IF($C336="","",IFERROR(VLOOKUP($C336,Jan!$B:$Z,16,FALSE),0))</f>
        <v>0</v>
      </c>
      <c r="AU336">
        <f>IF($C336="","",IFERROR(VLOOKUP($C336,Jan!$B:$Z,17,FALSE),0))</f>
        <v>0</v>
      </c>
      <c r="AV336" s="11">
        <f t="shared" si="192"/>
        <v>0</v>
      </c>
      <c r="AW336">
        <f>IF($C336="","",IFERROR(VLOOKUP($C336,Jan!$B:$Z,19,FALSE),0))</f>
        <v>0</v>
      </c>
      <c r="AX336" s="11">
        <f t="shared" si="193"/>
        <v>0</v>
      </c>
      <c r="AY336">
        <f>IF($C336="","",IFERROR(VLOOKUP($C336,Jan!$B:$Z,20,FALSE),0))</f>
        <v>0</v>
      </c>
      <c r="AZ336" s="10">
        <f t="shared" si="194"/>
        <v>0</v>
      </c>
      <c r="BA336" s="6">
        <f>IF($C336="","",IFERROR(VLOOKUP($C336,Feb!$B:$Z,16,FALSE),0))</f>
        <v>0</v>
      </c>
      <c r="BB336">
        <f>IF($C336="","",IFERROR(VLOOKUP($C336,Feb!$B:$Z,17,FALSE),0))</f>
        <v>0</v>
      </c>
      <c r="BC336" s="11">
        <f t="shared" si="195"/>
        <v>0</v>
      </c>
      <c r="BD336">
        <f>IF($C336="","",IFERROR(VLOOKUP($C336,Feb!$B:$Z,19,FALSE),0))</f>
        <v>0</v>
      </c>
      <c r="BE336" s="11">
        <f t="shared" si="196"/>
        <v>0</v>
      </c>
      <c r="BF336">
        <f>IF($C336="","",IFERROR(VLOOKUP($C336,Feb!$B:$Z,20,FALSE),0))</f>
        <v>2</v>
      </c>
      <c r="BG336" s="10">
        <f t="shared" si="197"/>
        <v>2</v>
      </c>
      <c r="BH336" s="6">
        <f>IF($C336="","",IFERROR(VLOOKUP($C336,Mar!$B:$Z,16,FALSE),0))</f>
        <v>1</v>
      </c>
      <c r="BI336">
        <f>IF($C336="","",IFERROR(VLOOKUP($C336,Mar!$B:$Z,17,FALSE),0))</f>
        <v>0</v>
      </c>
      <c r="BJ336" s="11">
        <f t="shared" si="198"/>
        <v>1</v>
      </c>
      <c r="BK336">
        <f>IF($C336="","",IFERROR(VLOOKUP($C336,Mar!$B:$Z,19,FALSE),0))</f>
        <v>1</v>
      </c>
      <c r="BL336" s="11">
        <f t="shared" si="199"/>
        <v>2</v>
      </c>
      <c r="BM336">
        <f>IF($C336="","",IFERROR(VLOOKUP($C336,Mar!$B:$Z,20,FALSE),0))</f>
        <v>2</v>
      </c>
      <c r="BN336" s="10">
        <f t="shared" si="200"/>
        <v>4</v>
      </c>
      <c r="BO336" s="6">
        <f>IF($C336="","",IFERROR(VLOOKUP($C336,'Apr &amp; May'!$B:$Z,16,FALSE),0))</f>
        <v>0</v>
      </c>
      <c r="BP336">
        <f>IF($C336="","",IFERROR(VLOOKUP($C336,'Apr &amp; May'!$B:$Z,17,FALSE),0))</f>
        <v>0</v>
      </c>
      <c r="BQ336" s="11">
        <f t="shared" si="201"/>
        <v>0</v>
      </c>
      <c r="BR336">
        <f>IF($C336="","",IFERROR(VLOOKUP($C336,'Apr &amp; May'!$B:$Z,19,FALSE),0))</f>
        <v>0</v>
      </c>
      <c r="BS336" s="11">
        <f t="shared" si="202"/>
        <v>0</v>
      </c>
      <c r="BT336">
        <f>IF($C336="","",IFERROR(VLOOKUP($C336,'Apr &amp; May'!$B:$Z,20,FALSE),0))</f>
        <v>0</v>
      </c>
      <c r="BU336" s="10">
        <f t="shared" si="203"/>
        <v>0</v>
      </c>
      <c r="BV336" s="6">
        <f>IF($C336="","",IFERROR(VLOOKUP($C336,Jun!$B:$Z,16,FALSE),0))</f>
        <v>0</v>
      </c>
      <c r="BW336">
        <f>IF($C336="","",IFERROR(VLOOKUP($C336,Jun!$B:$Z,17,FALSE),0))</f>
        <v>0</v>
      </c>
      <c r="BX336" s="11">
        <f t="shared" si="204"/>
        <v>0</v>
      </c>
      <c r="BY336">
        <f>IF($C336="","",IFERROR(VLOOKUP($C336,Jun!$B:$Z,19,FALSE),0))</f>
        <v>0</v>
      </c>
      <c r="BZ336" s="11">
        <f t="shared" si="205"/>
        <v>0</v>
      </c>
      <c r="CA336">
        <f>IF($C336="","",IFERROR(VLOOKUP($C336,Jun!$B:$Z,20,FALSE),0))</f>
        <v>0</v>
      </c>
      <c r="CB336" s="10">
        <f t="shared" si="206"/>
        <v>0</v>
      </c>
    </row>
    <row r="337" spans="1:80" x14ac:dyDescent="0.3">
      <c r="A337">
        <v>333</v>
      </c>
      <c r="B337" t="str">
        <f>IF(Namelist!A334="","",UPPER(Namelist!A334))</f>
        <v>XIN YUN CHEW</v>
      </c>
      <c r="C337" t="str">
        <f>IF(Namelist!B334="","",UPPER(Namelist!B334))</f>
        <v>NUSSTU\E0772411</v>
      </c>
      <c r="D337" s="6">
        <f t="shared" si="173"/>
        <v>1</v>
      </c>
      <c r="E337">
        <f t="shared" si="174"/>
        <v>2</v>
      </c>
      <c r="F337" s="11">
        <f t="shared" si="175"/>
        <v>3</v>
      </c>
      <c r="G337">
        <f t="shared" si="176"/>
        <v>0</v>
      </c>
      <c r="H337" s="11">
        <f t="shared" si="177"/>
        <v>3</v>
      </c>
      <c r="I337">
        <f t="shared" si="178"/>
        <v>2</v>
      </c>
      <c r="J337" s="10">
        <f t="shared" si="179"/>
        <v>5</v>
      </c>
      <c r="K337" s="6">
        <f>IF($C337="","",IFERROR(VLOOKUP($C337,Aug!$B:$Z,16,FALSE),0))</f>
        <v>0</v>
      </c>
      <c r="L337">
        <f>IF($C337="","",IFERROR(VLOOKUP($C337,Aug!$B:$Z,17,FALSE),0))</f>
        <v>0</v>
      </c>
      <c r="M337" s="11">
        <f t="shared" si="180"/>
        <v>0</v>
      </c>
      <c r="N337">
        <f>IF($C337="","",IFERROR(VLOOKUP($C337,Aug!$B:$Z,19,FALSE),0))</f>
        <v>0</v>
      </c>
      <c r="O337" s="11">
        <f t="shared" si="181"/>
        <v>0</v>
      </c>
      <c r="P337">
        <f>IF($C337="","",IFERROR(VLOOKUP($C337,Aug!$B:$Z,20,FALSE),0))</f>
        <v>0</v>
      </c>
      <c r="Q337" s="10">
        <f t="shared" si="182"/>
        <v>0</v>
      </c>
      <c r="R337" s="6">
        <f>IF($C337="","",IFERROR(VLOOKUP($C337,Sep!$B:$Z,16,FALSE),0))</f>
        <v>0</v>
      </c>
      <c r="S337">
        <f>IF($C337="","",IFERROR(VLOOKUP($C337,Sep!$B:$Z,17,FALSE),0))</f>
        <v>0</v>
      </c>
      <c r="T337" s="11">
        <f t="shared" si="183"/>
        <v>0</v>
      </c>
      <c r="U337">
        <f>IF($C337="","",IFERROR(VLOOKUP($C337,Sep!$B:$Z,19,FALSE),0))</f>
        <v>0</v>
      </c>
      <c r="V337" s="11">
        <f t="shared" si="184"/>
        <v>0</v>
      </c>
      <c r="W337">
        <f>IF($C337="","",IFERROR(VLOOKUP($C337,Sep!$B:$Z,20,FALSE),0))</f>
        <v>0</v>
      </c>
      <c r="X337" s="10">
        <f t="shared" si="185"/>
        <v>0</v>
      </c>
      <c r="Y337" s="6">
        <f>IF($C337="","",IFERROR(VLOOKUP($C337,'Oct &amp; Nov'!$B:$Z,16,FALSE),0))</f>
        <v>0</v>
      </c>
      <c r="Z337">
        <f>IF($C337="","",IFERROR(VLOOKUP($C337,'Oct &amp; Nov'!$B:$Z,17,FALSE),0))</f>
        <v>0</v>
      </c>
      <c r="AA337" s="11">
        <f t="shared" si="186"/>
        <v>0</v>
      </c>
      <c r="AB337">
        <f>IF($C337="","",IFERROR(VLOOKUP($C337,'Oct &amp; Nov'!$B:$Z,19,FALSE),0))</f>
        <v>0</v>
      </c>
      <c r="AC337" s="11">
        <f t="shared" si="187"/>
        <v>0</v>
      </c>
      <c r="AD337">
        <f>IF($C337="","",IFERROR(VLOOKUP($C337,'Oct &amp; Nov'!$B:$Z,20,FALSE),0))</f>
        <v>0</v>
      </c>
      <c r="AE337" s="10">
        <f t="shared" si="188"/>
        <v>0</v>
      </c>
      <c r="AJ337" s="11"/>
      <c r="AM337" s="6">
        <f>IF($C337="","",IFERROR(VLOOKUP($C337,Dec!$B:$Z,16,FALSE),0))</f>
        <v>0</v>
      </c>
      <c r="AN337">
        <f>IF($C337="","",IFERROR(VLOOKUP($C337,Dec!$B:$Z,17,FALSE),0))</f>
        <v>0</v>
      </c>
      <c r="AO337" s="11">
        <f t="shared" si="189"/>
        <v>0</v>
      </c>
      <c r="AP337">
        <f>IF($C337="","",IFERROR(VLOOKUP($C337,Dec!$B:$Z,19,FALSE),0))</f>
        <v>0</v>
      </c>
      <c r="AQ337" s="11">
        <f t="shared" si="190"/>
        <v>0</v>
      </c>
      <c r="AR337">
        <f>IF($C337="","",IFERROR(VLOOKUP($C337,Dec!$B:$Z,20,FALSE),0))</f>
        <v>0</v>
      </c>
      <c r="AS337" s="10">
        <f t="shared" si="191"/>
        <v>0</v>
      </c>
      <c r="AT337" s="6">
        <f>IF($C337="","",IFERROR(VLOOKUP($C337,Jan!$B:$Z,16,FALSE),0))</f>
        <v>0</v>
      </c>
      <c r="AU337">
        <f>IF($C337="","",IFERROR(VLOOKUP($C337,Jan!$B:$Z,17,FALSE),0))</f>
        <v>0</v>
      </c>
      <c r="AV337" s="11">
        <f t="shared" si="192"/>
        <v>0</v>
      </c>
      <c r="AW337">
        <f>IF($C337="","",IFERROR(VLOOKUP($C337,Jan!$B:$Z,19,FALSE),0))</f>
        <v>0</v>
      </c>
      <c r="AX337" s="11">
        <f t="shared" si="193"/>
        <v>0</v>
      </c>
      <c r="AY337">
        <f>IF($C337="","",IFERROR(VLOOKUP($C337,Jan!$B:$Z,20,FALSE),0))</f>
        <v>0</v>
      </c>
      <c r="AZ337" s="10">
        <f t="shared" si="194"/>
        <v>0</v>
      </c>
      <c r="BA337" s="6">
        <f>IF($C337="","",IFERROR(VLOOKUP($C337,Feb!$B:$Z,16,FALSE),0))</f>
        <v>0</v>
      </c>
      <c r="BB337">
        <f>IF($C337="","",IFERROR(VLOOKUP($C337,Feb!$B:$Z,17,FALSE),0))</f>
        <v>0</v>
      </c>
      <c r="BC337" s="11">
        <f t="shared" si="195"/>
        <v>0</v>
      </c>
      <c r="BD337">
        <f>IF($C337="","",IFERROR(VLOOKUP($C337,Feb!$B:$Z,19,FALSE),0))</f>
        <v>0</v>
      </c>
      <c r="BE337" s="11">
        <f t="shared" si="196"/>
        <v>0</v>
      </c>
      <c r="BF337">
        <f>IF($C337="","",IFERROR(VLOOKUP($C337,Feb!$B:$Z,20,FALSE),0))</f>
        <v>2</v>
      </c>
      <c r="BG337" s="10">
        <f t="shared" si="197"/>
        <v>2</v>
      </c>
      <c r="BH337" s="6">
        <f>IF($C337="","",IFERROR(VLOOKUP($C337,Mar!$B:$Z,16,FALSE),0))</f>
        <v>1</v>
      </c>
      <c r="BI337">
        <f>IF($C337="","",IFERROR(VLOOKUP($C337,Mar!$B:$Z,17,FALSE),0))</f>
        <v>2</v>
      </c>
      <c r="BJ337" s="11">
        <f t="shared" si="198"/>
        <v>3</v>
      </c>
      <c r="BK337">
        <f>IF($C337="","",IFERROR(VLOOKUP($C337,Mar!$B:$Z,19,FALSE),0))</f>
        <v>0</v>
      </c>
      <c r="BL337" s="11">
        <f t="shared" si="199"/>
        <v>3</v>
      </c>
      <c r="BM337">
        <f>IF($C337="","",IFERROR(VLOOKUP($C337,Mar!$B:$Z,20,FALSE),0))</f>
        <v>0</v>
      </c>
      <c r="BN337" s="10">
        <f t="shared" si="200"/>
        <v>3</v>
      </c>
      <c r="BO337" s="6">
        <f>IF($C337="","",IFERROR(VLOOKUP($C337,'Apr &amp; May'!$B:$Z,16,FALSE),0))</f>
        <v>0</v>
      </c>
      <c r="BP337">
        <f>IF($C337="","",IFERROR(VLOOKUP($C337,'Apr &amp; May'!$B:$Z,17,FALSE),0))</f>
        <v>0</v>
      </c>
      <c r="BQ337" s="11">
        <f t="shared" si="201"/>
        <v>0</v>
      </c>
      <c r="BR337">
        <f>IF($C337="","",IFERROR(VLOOKUP($C337,'Apr &amp; May'!$B:$Z,19,FALSE),0))</f>
        <v>0</v>
      </c>
      <c r="BS337" s="11">
        <f t="shared" si="202"/>
        <v>0</v>
      </c>
      <c r="BT337">
        <f>IF($C337="","",IFERROR(VLOOKUP($C337,'Apr &amp; May'!$B:$Z,20,FALSE),0))</f>
        <v>0</v>
      </c>
      <c r="BU337" s="10">
        <f t="shared" si="203"/>
        <v>0</v>
      </c>
      <c r="BV337" s="6">
        <f>IF($C337="","",IFERROR(VLOOKUP($C337,Jun!$B:$Z,16,FALSE),0))</f>
        <v>0</v>
      </c>
      <c r="BW337">
        <f>IF($C337="","",IFERROR(VLOOKUP($C337,Jun!$B:$Z,17,FALSE),0))</f>
        <v>0</v>
      </c>
      <c r="BX337" s="11">
        <f t="shared" si="204"/>
        <v>0</v>
      </c>
      <c r="BY337">
        <f>IF($C337="","",IFERROR(VLOOKUP($C337,Jun!$B:$Z,19,FALSE),0))</f>
        <v>0</v>
      </c>
      <c r="BZ337" s="11">
        <f t="shared" si="205"/>
        <v>0</v>
      </c>
      <c r="CA337">
        <f>IF($C337="","",IFERROR(VLOOKUP($C337,Jun!$B:$Z,20,FALSE),0))</f>
        <v>0</v>
      </c>
      <c r="CB337" s="10">
        <f t="shared" si="206"/>
        <v>0</v>
      </c>
    </row>
    <row r="338" spans="1:80" x14ac:dyDescent="0.3">
      <c r="A338">
        <v>334</v>
      </c>
      <c r="B338" t="str">
        <f>IF(Namelist!A335="","",UPPER(Namelist!A335))</f>
        <v>XING YU ANG</v>
      </c>
      <c r="C338" t="str">
        <f>IF(Namelist!B335="","",UPPER(Namelist!B335))</f>
        <v>NUSSTU\E0775061</v>
      </c>
      <c r="D338" s="6">
        <f t="shared" si="173"/>
        <v>1</v>
      </c>
      <c r="E338">
        <f t="shared" si="174"/>
        <v>0</v>
      </c>
      <c r="F338" s="11">
        <f t="shared" si="175"/>
        <v>1</v>
      </c>
      <c r="G338">
        <f t="shared" si="176"/>
        <v>0</v>
      </c>
      <c r="H338" s="11">
        <f t="shared" si="177"/>
        <v>1</v>
      </c>
      <c r="I338">
        <f t="shared" si="178"/>
        <v>0</v>
      </c>
      <c r="J338" s="10">
        <f t="shared" si="179"/>
        <v>1</v>
      </c>
      <c r="K338" s="6">
        <f>IF($C338="","",IFERROR(VLOOKUP($C338,Aug!$B:$Z,16,FALSE),0))</f>
        <v>0</v>
      </c>
      <c r="L338">
        <f>IF($C338="","",IFERROR(VLOOKUP($C338,Aug!$B:$Z,17,FALSE),0))</f>
        <v>0</v>
      </c>
      <c r="M338" s="11">
        <f t="shared" si="180"/>
        <v>0</v>
      </c>
      <c r="N338">
        <f>IF($C338="","",IFERROR(VLOOKUP($C338,Aug!$B:$Z,19,FALSE),0))</f>
        <v>0</v>
      </c>
      <c r="O338" s="11">
        <f t="shared" si="181"/>
        <v>0</v>
      </c>
      <c r="P338">
        <f>IF($C338="","",IFERROR(VLOOKUP($C338,Aug!$B:$Z,20,FALSE),0))</f>
        <v>0</v>
      </c>
      <c r="Q338" s="10">
        <f t="shared" si="182"/>
        <v>0</v>
      </c>
      <c r="R338" s="6">
        <f>IF($C338="","",IFERROR(VLOOKUP($C338,Sep!$B:$Z,16,FALSE),0))</f>
        <v>0</v>
      </c>
      <c r="S338">
        <f>IF($C338="","",IFERROR(VLOOKUP($C338,Sep!$B:$Z,17,FALSE),0))</f>
        <v>0</v>
      </c>
      <c r="T338" s="11">
        <f t="shared" si="183"/>
        <v>0</v>
      </c>
      <c r="U338">
        <f>IF($C338="","",IFERROR(VLOOKUP($C338,Sep!$B:$Z,19,FALSE),0))</f>
        <v>0</v>
      </c>
      <c r="V338" s="11">
        <f t="shared" si="184"/>
        <v>0</v>
      </c>
      <c r="W338">
        <f>IF($C338="","",IFERROR(VLOOKUP($C338,Sep!$B:$Z,20,FALSE),0))</f>
        <v>0</v>
      </c>
      <c r="X338" s="10">
        <f t="shared" si="185"/>
        <v>0</v>
      </c>
      <c r="Y338" s="6">
        <f>IF($C338="","",IFERROR(VLOOKUP($C338,'Oct &amp; Nov'!$B:$Z,16,FALSE),0))</f>
        <v>0</v>
      </c>
      <c r="Z338">
        <f>IF($C338="","",IFERROR(VLOOKUP($C338,'Oct &amp; Nov'!$B:$Z,17,FALSE),0))</f>
        <v>0</v>
      </c>
      <c r="AA338" s="11">
        <f t="shared" si="186"/>
        <v>0</v>
      </c>
      <c r="AB338">
        <f>IF($C338="","",IFERROR(VLOOKUP($C338,'Oct &amp; Nov'!$B:$Z,19,FALSE),0))</f>
        <v>0</v>
      </c>
      <c r="AC338" s="11">
        <f t="shared" si="187"/>
        <v>0</v>
      </c>
      <c r="AD338">
        <f>IF($C338="","",IFERROR(VLOOKUP($C338,'Oct &amp; Nov'!$B:$Z,20,FALSE),0))</f>
        <v>0</v>
      </c>
      <c r="AE338" s="10">
        <f t="shared" si="188"/>
        <v>0</v>
      </c>
      <c r="AJ338" s="11"/>
      <c r="AM338" s="6">
        <f>IF($C338="","",IFERROR(VLOOKUP($C338,Dec!$B:$Z,16,FALSE),0))</f>
        <v>0</v>
      </c>
      <c r="AN338">
        <f>IF($C338="","",IFERROR(VLOOKUP($C338,Dec!$B:$Z,17,FALSE),0))</f>
        <v>0</v>
      </c>
      <c r="AO338" s="11">
        <f t="shared" si="189"/>
        <v>0</v>
      </c>
      <c r="AP338">
        <f>IF($C338="","",IFERROR(VLOOKUP($C338,Dec!$B:$Z,19,FALSE),0))</f>
        <v>0</v>
      </c>
      <c r="AQ338" s="11">
        <f t="shared" si="190"/>
        <v>0</v>
      </c>
      <c r="AR338">
        <f>IF($C338="","",IFERROR(VLOOKUP($C338,Dec!$B:$Z,20,FALSE),0))</f>
        <v>0</v>
      </c>
      <c r="AS338" s="10">
        <f t="shared" si="191"/>
        <v>0</v>
      </c>
      <c r="AT338" s="6">
        <f>IF($C338="","",IFERROR(VLOOKUP($C338,Jan!$B:$Z,16,FALSE),0))</f>
        <v>0</v>
      </c>
      <c r="AU338">
        <f>IF($C338="","",IFERROR(VLOOKUP($C338,Jan!$B:$Z,17,FALSE),0))</f>
        <v>0</v>
      </c>
      <c r="AV338" s="11">
        <f t="shared" si="192"/>
        <v>0</v>
      </c>
      <c r="AW338">
        <f>IF($C338="","",IFERROR(VLOOKUP($C338,Jan!$B:$Z,19,FALSE),0))</f>
        <v>0</v>
      </c>
      <c r="AX338" s="11">
        <f t="shared" si="193"/>
        <v>0</v>
      </c>
      <c r="AY338">
        <f>IF($C338="","",IFERROR(VLOOKUP($C338,Jan!$B:$Z,20,FALSE),0))</f>
        <v>0</v>
      </c>
      <c r="AZ338" s="10">
        <f t="shared" si="194"/>
        <v>0</v>
      </c>
      <c r="BA338" s="6">
        <f>IF($C338="","",IFERROR(VLOOKUP($C338,Feb!$B:$Z,16,FALSE),0))</f>
        <v>0</v>
      </c>
      <c r="BB338">
        <f>IF($C338="","",IFERROR(VLOOKUP($C338,Feb!$B:$Z,17,FALSE),0))</f>
        <v>0</v>
      </c>
      <c r="BC338" s="11">
        <f t="shared" si="195"/>
        <v>0</v>
      </c>
      <c r="BD338">
        <f>IF($C338="","",IFERROR(VLOOKUP($C338,Feb!$B:$Z,19,FALSE),0))</f>
        <v>0</v>
      </c>
      <c r="BE338" s="11">
        <f t="shared" si="196"/>
        <v>0</v>
      </c>
      <c r="BF338">
        <f>IF($C338="","",IFERROR(VLOOKUP($C338,Feb!$B:$Z,20,FALSE),0))</f>
        <v>0</v>
      </c>
      <c r="BG338" s="10">
        <f t="shared" si="197"/>
        <v>0</v>
      </c>
      <c r="BH338" s="6">
        <f>IF($C338="","",IFERROR(VLOOKUP($C338,Mar!$B:$Z,16,FALSE),0))</f>
        <v>0</v>
      </c>
      <c r="BI338">
        <f>IF($C338="","",IFERROR(VLOOKUP($C338,Mar!$B:$Z,17,FALSE),0))</f>
        <v>0</v>
      </c>
      <c r="BJ338" s="11">
        <f t="shared" si="198"/>
        <v>0</v>
      </c>
      <c r="BK338">
        <f>IF($C338="","",IFERROR(VLOOKUP($C338,Mar!$B:$Z,19,FALSE),0))</f>
        <v>0</v>
      </c>
      <c r="BL338" s="11">
        <f t="shared" si="199"/>
        <v>0</v>
      </c>
      <c r="BM338">
        <f>IF($C338="","",IFERROR(VLOOKUP($C338,Mar!$B:$Z,20,FALSE),0))</f>
        <v>0</v>
      </c>
      <c r="BN338" s="10">
        <f t="shared" si="200"/>
        <v>0</v>
      </c>
      <c r="BO338" s="6">
        <f>IF($C338="","",IFERROR(VLOOKUP($C338,'Apr &amp; May'!$B:$Z,16,FALSE),0))</f>
        <v>0</v>
      </c>
      <c r="BP338">
        <f>IF($C338="","",IFERROR(VLOOKUP($C338,'Apr &amp; May'!$B:$Z,17,FALSE),0))</f>
        <v>0</v>
      </c>
      <c r="BQ338" s="11">
        <f t="shared" si="201"/>
        <v>0</v>
      </c>
      <c r="BR338">
        <f>IF($C338="","",IFERROR(VLOOKUP($C338,'Apr &amp; May'!$B:$Z,19,FALSE),0))</f>
        <v>0</v>
      </c>
      <c r="BS338" s="11">
        <f t="shared" si="202"/>
        <v>0</v>
      </c>
      <c r="BT338">
        <f>IF($C338="","",IFERROR(VLOOKUP($C338,'Apr &amp; May'!$B:$Z,20,FALSE),0))</f>
        <v>0</v>
      </c>
      <c r="BU338" s="10">
        <f t="shared" si="203"/>
        <v>0</v>
      </c>
      <c r="BV338" s="6">
        <f>IF($C338="","",IFERROR(VLOOKUP($C338,Jun!$B:$Z,16,FALSE),0))</f>
        <v>1</v>
      </c>
      <c r="BW338">
        <f>IF($C338="","",IFERROR(VLOOKUP($C338,Jun!$B:$Z,17,FALSE),0))</f>
        <v>0</v>
      </c>
      <c r="BX338" s="11">
        <f t="shared" si="204"/>
        <v>1</v>
      </c>
      <c r="BY338">
        <f>IF($C338="","",IFERROR(VLOOKUP($C338,Jun!$B:$Z,19,FALSE),0))</f>
        <v>0</v>
      </c>
      <c r="BZ338" s="11">
        <f t="shared" si="205"/>
        <v>1</v>
      </c>
      <c r="CA338">
        <f>IF($C338="","",IFERROR(VLOOKUP($C338,Jun!$B:$Z,20,FALSE),0))</f>
        <v>0</v>
      </c>
      <c r="CB338" s="10">
        <f t="shared" si="206"/>
        <v>1</v>
      </c>
    </row>
    <row r="339" spans="1:80" x14ac:dyDescent="0.3">
      <c r="A339">
        <v>335</v>
      </c>
      <c r="B339" t="str">
        <f>IF(Namelist!A336="","",UPPER(Namelist!A336))</f>
        <v>XING YU LEONG</v>
      </c>
      <c r="C339" t="str">
        <f>IF(Namelist!B336="","",UPPER(Namelist!B336))</f>
        <v>NUSSTU\E0970331</v>
      </c>
      <c r="D339" s="6">
        <f t="shared" si="173"/>
        <v>1</v>
      </c>
      <c r="E339">
        <f t="shared" si="174"/>
        <v>0</v>
      </c>
      <c r="F339" s="11">
        <f t="shared" si="175"/>
        <v>1</v>
      </c>
      <c r="G339">
        <f t="shared" si="176"/>
        <v>0</v>
      </c>
      <c r="H339" s="11">
        <f t="shared" si="177"/>
        <v>1</v>
      </c>
      <c r="I339">
        <f t="shared" si="178"/>
        <v>2</v>
      </c>
      <c r="J339" s="10">
        <f t="shared" si="179"/>
        <v>3</v>
      </c>
      <c r="K339" s="6">
        <f>IF($C339="","",IFERROR(VLOOKUP($C339,Aug!$B:$Z,16,FALSE),0))</f>
        <v>0</v>
      </c>
      <c r="L339">
        <f>IF($C339="","",IFERROR(VLOOKUP($C339,Aug!$B:$Z,17,FALSE),0))</f>
        <v>0</v>
      </c>
      <c r="M339" s="11">
        <f t="shared" si="180"/>
        <v>0</v>
      </c>
      <c r="N339">
        <f>IF($C339="","",IFERROR(VLOOKUP($C339,Aug!$B:$Z,19,FALSE),0))</f>
        <v>0</v>
      </c>
      <c r="O339" s="11">
        <f t="shared" si="181"/>
        <v>0</v>
      </c>
      <c r="P339">
        <f>IF($C339="","",IFERROR(VLOOKUP($C339,Aug!$B:$Z,20,FALSE),0))</f>
        <v>0</v>
      </c>
      <c r="Q339" s="10">
        <f t="shared" si="182"/>
        <v>0</v>
      </c>
      <c r="R339" s="6">
        <f>IF($C339="","",IFERROR(VLOOKUP($C339,Sep!$B:$Z,16,FALSE),0))</f>
        <v>0</v>
      </c>
      <c r="S339">
        <f>IF($C339="","",IFERROR(VLOOKUP($C339,Sep!$B:$Z,17,FALSE),0))</f>
        <v>0</v>
      </c>
      <c r="T339" s="11">
        <f t="shared" si="183"/>
        <v>0</v>
      </c>
      <c r="U339">
        <f>IF($C339="","",IFERROR(VLOOKUP($C339,Sep!$B:$Z,19,FALSE),0))</f>
        <v>0</v>
      </c>
      <c r="V339" s="11">
        <f t="shared" si="184"/>
        <v>0</v>
      </c>
      <c r="W339">
        <f>IF($C339="","",IFERROR(VLOOKUP($C339,Sep!$B:$Z,20,FALSE),0))</f>
        <v>0</v>
      </c>
      <c r="X339" s="10">
        <f t="shared" si="185"/>
        <v>0</v>
      </c>
      <c r="Y339" s="6">
        <f>IF($C339="","",IFERROR(VLOOKUP($C339,'Oct &amp; Nov'!$B:$Z,16,FALSE),0))</f>
        <v>0</v>
      </c>
      <c r="Z339">
        <f>IF($C339="","",IFERROR(VLOOKUP($C339,'Oct &amp; Nov'!$B:$Z,17,FALSE),0))</f>
        <v>0</v>
      </c>
      <c r="AA339" s="11">
        <f t="shared" si="186"/>
        <v>0</v>
      </c>
      <c r="AB339">
        <f>IF($C339="","",IFERROR(VLOOKUP($C339,'Oct &amp; Nov'!$B:$Z,19,FALSE),0))</f>
        <v>0</v>
      </c>
      <c r="AC339" s="11">
        <f t="shared" si="187"/>
        <v>0</v>
      </c>
      <c r="AD339">
        <f>IF($C339="","",IFERROR(VLOOKUP($C339,'Oct &amp; Nov'!$B:$Z,20,FALSE),0))</f>
        <v>0</v>
      </c>
      <c r="AE339" s="10">
        <f t="shared" si="188"/>
        <v>0</v>
      </c>
      <c r="AJ339" s="11"/>
      <c r="AM339" s="6">
        <f>IF($C339="","",IFERROR(VLOOKUP($C339,Dec!$B:$Z,16,FALSE),0))</f>
        <v>0</v>
      </c>
      <c r="AN339">
        <f>IF($C339="","",IFERROR(VLOOKUP($C339,Dec!$B:$Z,17,FALSE),0))</f>
        <v>0</v>
      </c>
      <c r="AO339" s="11">
        <f t="shared" si="189"/>
        <v>0</v>
      </c>
      <c r="AP339">
        <f>IF($C339="","",IFERROR(VLOOKUP($C339,Dec!$B:$Z,19,FALSE),0))</f>
        <v>0</v>
      </c>
      <c r="AQ339" s="11">
        <f t="shared" si="190"/>
        <v>0</v>
      </c>
      <c r="AR339">
        <f>IF($C339="","",IFERROR(VLOOKUP($C339,Dec!$B:$Z,20,FALSE),0))</f>
        <v>0</v>
      </c>
      <c r="AS339" s="10">
        <f t="shared" si="191"/>
        <v>0</v>
      </c>
      <c r="AT339" s="6">
        <f>IF($C339="","",IFERROR(VLOOKUP($C339,Jan!$B:$Z,16,FALSE),0))</f>
        <v>1</v>
      </c>
      <c r="AU339">
        <f>IF($C339="","",IFERROR(VLOOKUP($C339,Jan!$B:$Z,17,FALSE),0))</f>
        <v>0</v>
      </c>
      <c r="AV339" s="11">
        <f t="shared" si="192"/>
        <v>1</v>
      </c>
      <c r="AW339">
        <f>IF($C339="","",IFERROR(VLOOKUP($C339,Jan!$B:$Z,19,FALSE),0))</f>
        <v>0</v>
      </c>
      <c r="AX339" s="11">
        <f t="shared" si="193"/>
        <v>1</v>
      </c>
      <c r="AY339">
        <f>IF($C339="","",IFERROR(VLOOKUP($C339,Jan!$B:$Z,20,FALSE),0))</f>
        <v>0</v>
      </c>
      <c r="AZ339" s="10">
        <f t="shared" si="194"/>
        <v>1</v>
      </c>
      <c r="BA339" s="6">
        <f>IF($C339="","",IFERROR(VLOOKUP($C339,Feb!$B:$Z,16,FALSE),0))</f>
        <v>0</v>
      </c>
      <c r="BB339">
        <f>IF($C339="","",IFERROR(VLOOKUP($C339,Feb!$B:$Z,17,FALSE),0))</f>
        <v>0</v>
      </c>
      <c r="BC339" s="11">
        <f t="shared" si="195"/>
        <v>0</v>
      </c>
      <c r="BD339">
        <f>IF($C339="","",IFERROR(VLOOKUP($C339,Feb!$B:$Z,19,FALSE),0))</f>
        <v>0</v>
      </c>
      <c r="BE339" s="11">
        <f t="shared" si="196"/>
        <v>0</v>
      </c>
      <c r="BF339">
        <f>IF($C339="","",IFERROR(VLOOKUP($C339,Feb!$B:$Z,20,FALSE),0))</f>
        <v>1</v>
      </c>
      <c r="BG339" s="10">
        <f t="shared" si="197"/>
        <v>1</v>
      </c>
      <c r="BH339" s="6">
        <f>IF($C339="","",IFERROR(VLOOKUP($C339,Mar!$B:$Z,16,FALSE),0))</f>
        <v>0</v>
      </c>
      <c r="BI339">
        <f>IF($C339="","",IFERROR(VLOOKUP($C339,Mar!$B:$Z,17,FALSE),0))</f>
        <v>0</v>
      </c>
      <c r="BJ339" s="11">
        <f t="shared" si="198"/>
        <v>0</v>
      </c>
      <c r="BK339">
        <f>IF($C339="","",IFERROR(VLOOKUP($C339,Mar!$B:$Z,19,FALSE),0))</f>
        <v>0</v>
      </c>
      <c r="BL339" s="11">
        <f t="shared" si="199"/>
        <v>0</v>
      </c>
      <c r="BM339">
        <f>IF($C339="","",IFERROR(VLOOKUP($C339,Mar!$B:$Z,20,FALSE),0))</f>
        <v>0</v>
      </c>
      <c r="BN339" s="10">
        <f t="shared" si="200"/>
        <v>0</v>
      </c>
      <c r="BO339" s="6">
        <f>IF($C339="","",IFERROR(VLOOKUP($C339,'Apr &amp; May'!$B:$Z,16,FALSE),0))</f>
        <v>0</v>
      </c>
      <c r="BP339">
        <f>IF($C339="","",IFERROR(VLOOKUP($C339,'Apr &amp; May'!$B:$Z,17,FALSE),0))</f>
        <v>0</v>
      </c>
      <c r="BQ339" s="11">
        <f t="shared" si="201"/>
        <v>0</v>
      </c>
      <c r="BR339">
        <f>IF($C339="","",IFERROR(VLOOKUP($C339,'Apr &amp; May'!$B:$Z,19,FALSE),0))</f>
        <v>0</v>
      </c>
      <c r="BS339" s="11">
        <f t="shared" si="202"/>
        <v>0</v>
      </c>
      <c r="BT339">
        <f>IF($C339="","",IFERROR(VLOOKUP($C339,'Apr &amp; May'!$B:$Z,20,FALSE),0))</f>
        <v>0</v>
      </c>
      <c r="BU339" s="10">
        <f t="shared" si="203"/>
        <v>0</v>
      </c>
      <c r="BV339" s="6">
        <f>IF($C339="","",IFERROR(VLOOKUP($C339,Jun!$B:$Z,16,FALSE),0))</f>
        <v>0</v>
      </c>
      <c r="BW339">
        <f>IF($C339="","",IFERROR(VLOOKUP($C339,Jun!$B:$Z,17,FALSE),0))</f>
        <v>0</v>
      </c>
      <c r="BX339" s="11">
        <f t="shared" si="204"/>
        <v>0</v>
      </c>
      <c r="BY339">
        <f>IF($C339="","",IFERROR(VLOOKUP($C339,Jun!$B:$Z,19,FALSE),0))</f>
        <v>0</v>
      </c>
      <c r="BZ339" s="11">
        <f t="shared" si="205"/>
        <v>0</v>
      </c>
      <c r="CA339">
        <f>IF($C339="","",IFERROR(VLOOKUP($C339,Jun!$B:$Z,20,FALSE),0))</f>
        <v>1</v>
      </c>
      <c r="CB339" s="10">
        <f t="shared" si="206"/>
        <v>1</v>
      </c>
    </row>
    <row r="340" spans="1:80" x14ac:dyDescent="0.3">
      <c r="A340">
        <v>336</v>
      </c>
      <c r="B340" t="str">
        <f>IF(Namelist!A337="","",UPPER(Namelist!A337))</f>
        <v>XUAN XUAN YAP</v>
      </c>
      <c r="C340" t="str">
        <f>IF(Namelist!B337="","",UPPER(Namelist!B337))</f>
        <v>NUSSTU\E0969213</v>
      </c>
      <c r="D340" s="6">
        <f t="shared" si="173"/>
        <v>2</v>
      </c>
      <c r="E340">
        <f t="shared" si="174"/>
        <v>0</v>
      </c>
      <c r="F340" s="11">
        <f t="shared" si="175"/>
        <v>2</v>
      </c>
      <c r="G340">
        <f t="shared" si="176"/>
        <v>1</v>
      </c>
      <c r="H340" s="11">
        <f t="shared" si="177"/>
        <v>3</v>
      </c>
      <c r="I340">
        <f t="shared" si="178"/>
        <v>2</v>
      </c>
      <c r="J340" s="10">
        <f t="shared" si="179"/>
        <v>5</v>
      </c>
      <c r="K340" s="6">
        <f>IF($C340="","",IFERROR(VLOOKUP($C340,Aug!$B:$Z,16,FALSE),0))</f>
        <v>1</v>
      </c>
      <c r="L340">
        <f>IF($C340="","",IFERROR(VLOOKUP($C340,Aug!$B:$Z,17,FALSE),0))</f>
        <v>0</v>
      </c>
      <c r="M340" s="11">
        <f t="shared" si="180"/>
        <v>1</v>
      </c>
      <c r="N340">
        <f>IF($C340="","",IFERROR(VLOOKUP($C340,Aug!$B:$Z,19,FALSE),0))</f>
        <v>1</v>
      </c>
      <c r="O340" s="11">
        <f t="shared" si="181"/>
        <v>2</v>
      </c>
      <c r="P340">
        <f>IF($C340="","",IFERROR(VLOOKUP($C340,Aug!$B:$Z,20,FALSE),0))</f>
        <v>1</v>
      </c>
      <c r="Q340" s="10">
        <f t="shared" si="182"/>
        <v>3</v>
      </c>
      <c r="R340" s="6">
        <f>IF($C340="","",IFERROR(VLOOKUP($C340,Sep!$B:$Z,16,FALSE),0))</f>
        <v>1</v>
      </c>
      <c r="S340">
        <f>IF($C340="","",IFERROR(VLOOKUP($C340,Sep!$B:$Z,17,FALSE),0))</f>
        <v>0</v>
      </c>
      <c r="T340" s="11">
        <f t="shared" si="183"/>
        <v>1</v>
      </c>
      <c r="U340">
        <f>IF($C340="","",IFERROR(VLOOKUP($C340,Sep!$B:$Z,19,FALSE),0))</f>
        <v>0</v>
      </c>
      <c r="V340" s="11">
        <f t="shared" si="184"/>
        <v>1</v>
      </c>
      <c r="W340">
        <f>IF($C340="","",IFERROR(VLOOKUP($C340,Sep!$B:$Z,20,FALSE),0))</f>
        <v>1</v>
      </c>
      <c r="X340" s="10">
        <f t="shared" si="185"/>
        <v>2</v>
      </c>
      <c r="Y340" s="6">
        <f>IF($C340="","",IFERROR(VLOOKUP($C340,'Oct &amp; Nov'!$B:$Z,16,FALSE),0))</f>
        <v>0</v>
      </c>
      <c r="Z340">
        <f>IF($C340="","",IFERROR(VLOOKUP($C340,'Oct &amp; Nov'!$B:$Z,17,FALSE),0))</f>
        <v>0</v>
      </c>
      <c r="AA340" s="11">
        <f t="shared" si="186"/>
        <v>0</v>
      </c>
      <c r="AB340">
        <f>IF($C340="","",IFERROR(VLOOKUP($C340,'Oct &amp; Nov'!$B:$Z,19,FALSE),0))</f>
        <v>0</v>
      </c>
      <c r="AC340" s="11">
        <f t="shared" si="187"/>
        <v>0</v>
      </c>
      <c r="AD340">
        <f>IF($C340="","",IFERROR(VLOOKUP($C340,'Oct &amp; Nov'!$B:$Z,20,FALSE),0))</f>
        <v>0</v>
      </c>
      <c r="AE340" s="10">
        <f t="shared" si="188"/>
        <v>0</v>
      </c>
      <c r="AJ340" s="11"/>
      <c r="AM340" s="6">
        <f>IF($C340="","",IFERROR(VLOOKUP($C340,Dec!$B:$Z,16,FALSE),0))</f>
        <v>0</v>
      </c>
      <c r="AN340">
        <f>IF($C340="","",IFERROR(VLOOKUP($C340,Dec!$B:$Z,17,FALSE),0))</f>
        <v>0</v>
      </c>
      <c r="AO340" s="11">
        <f t="shared" si="189"/>
        <v>0</v>
      </c>
      <c r="AP340">
        <f>IF($C340="","",IFERROR(VLOOKUP($C340,Dec!$B:$Z,19,FALSE),0))</f>
        <v>0</v>
      </c>
      <c r="AQ340" s="11">
        <f t="shared" si="190"/>
        <v>0</v>
      </c>
      <c r="AR340">
        <f>IF($C340="","",IFERROR(VLOOKUP($C340,Dec!$B:$Z,20,FALSE),0))</f>
        <v>0</v>
      </c>
      <c r="AS340" s="10">
        <f t="shared" si="191"/>
        <v>0</v>
      </c>
      <c r="AT340" s="6">
        <f>IF($C340="","",IFERROR(VLOOKUP($C340,Jan!$B:$Z,16,FALSE),0))</f>
        <v>0</v>
      </c>
      <c r="AU340">
        <f>IF($C340="","",IFERROR(VLOOKUP($C340,Jan!$B:$Z,17,FALSE),0))</f>
        <v>0</v>
      </c>
      <c r="AV340" s="11">
        <f t="shared" si="192"/>
        <v>0</v>
      </c>
      <c r="AW340">
        <f>IF($C340="","",IFERROR(VLOOKUP($C340,Jan!$B:$Z,19,FALSE),0))</f>
        <v>0</v>
      </c>
      <c r="AX340" s="11">
        <f t="shared" si="193"/>
        <v>0</v>
      </c>
      <c r="AY340">
        <f>IF($C340="","",IFERROR(VLOOKUP($C340,Jan!$B:$Z,20,FALSE),0))</f>
        <v>0</v>
      </c>
      <c r="AZ340" s="10">
        <f t="shared" si="194"/>
        <v>0</v>
      </c>
      <c r="BA340" s="6">
        <f>IF($C340="","",IFERROR(VLOOKUP($C340,Feb!$B:$Z,16,FALSE),0))</f>
        <v>0</v>
      </c>
      <c r="BB340">
        <f>IF($C340="","",IFERROR(VLOOKUP($C340,Feb!$B:$Z,17,FALSE),0))</f>
        <v>0</v>
      </c>
      <c r="BC340" s="11">
        <f t="shared" si="195"/>
        <v>0</v>
      </c>
      <c r="BD340">
        <f>IF($C340="","",IFERROR(VLOOKUP($C340,Feb!$B:$Z,19,FALSE),0))</f>
        <v>0</v>
      </c>
      <c r="BE340" s="11">
        <f t="shared" si="196"/>
        <v>0</v>
      </c>
      <c r="BF340">
        <f>IF($C340="","",IFERROR(VLOOKUP($C340,Feb!$B:$Z,20,FALSE),0))</f>
        <v>0</v>
      </c>
      <c r="BG340" s="10">
        <f t="shared" si="197"/>
        <v>0</v>
      </c>
      <c r="BH340" s="6">
        <f>IF($C340="","",IFERROR(VLOOKUP($C340,Mar!$B:$Z,16,FALSE),0))</f>
        <v>0</v>
      </c>
      <c r="BI340">
        <f>IF($C340="","",IFERROR(VLOOKUP($C340,Mar!$B:$Z,17,FALSE),0))</f>
        <v>0</v>
      </c>
      <c r="BJ340" s="11">
        <f t="shared" si="198"/>
        <v>0</v>
      </c>
      <c r="BK340">
        <f>IF($C340="","",IFERROR(VLOOKUP($C340,Mar!$B:$Z,19,FALSE),0))</f>
        <v>0</v>
      </c>
      <c r="BL340" s="11">
        <f t="shared" si="199"/>
        <v>0</v>
      </c>
      <c r="BM340">
        <f>IF($C340="","",IFERROR(VLOOKUP($C340,Mar!$B:$Z,20,FALSE),0))</f>
        <v>0</v>
      </c>
      <c r="BN340" s="10">
        <f t="shared" si="200"/>
        <v>0</v>
      </c>
      <c r="BO340" s="6">
        <f>IF($C340="","",IFERROR(VLOOKUP($C340,'Apr &amp; May'!$B:$Z,16,FALSE),0))</f>
        <v>0</v>
      </c>
      <c r="BP340">
        <f>IF($C340="","",IFERROR(VLOOKUP($C340,'Apr &amp; May'!$B:$Z,17,FALSE),0))</f>
        <v>0</v>
      </c>
      <c r="BQ340" s="11">
        <f t="shared" si="201"/>
        <v>0</v>
      </c>
      <c r="BR340">
        <f>IF($C340="","",IFERROR(VLOOKUP($C340,'Apr &amp; May'!$B:$Z,19,FALSE),0))</f>
        <v>0</v>
      </c>
      <c r="BS340" s="11">
        <f t="shared" si="202"/>
        <v>0</v>
      </c>
      <c r="BT340">
        <f>IF($C340="","",IFERROR(VLOOKUP($C340,'Apr &amp; May'!$B:$Z,20,FALSE),0))</f>
        <v>0</v>
      </c>
      <c r="BU340" s="10">
        <f t="shared" si="203"/>
        <v>0</v>
      </c>
      <c r="BV340" s="6">
        <f>IF($C340="","",IFERROR(VLOOKUP($C340,Jun!$B:$Z,16,FALSE),0))</f>
        <v>0</v>
      </c>
      <c r="BW340">
        <f>IF($C340="","",IFERROR(VLOOKUP($C340,Jun!$B:$Z,17,FALSE),0))</f>
        <v>0</v>
      </c>
      <c r="BX340" s="11">
        <f t="shared" si="204"/>
        <v>0</v>
      </c>
      <c r="BY340">
        <f>IF($C340="","",IFERROR(VLOOKUP($C340,Jun!$B:$Z,19,FALSE),0))</f>
        <v>0</v>
      </c>
      <c r="BZ340" s="11">
        <f t="shared" si="205"/>
        <v>0</v>
      </c>
      <c r="CA340">
        <f>IF($C340="","",IFERROR(VLOOKUP($C340,Jun!$B:$Z,20,FALSE),0))</f>
        <v>0</v>
      </c>
      <c r="CB340" s="10">
        <f t="shared" si="206"/>
        <v>0</v>
      </c>
    </row>
    <row r="341" spans="1:80" x14ac:dyDescent="0.3">
      <c r="A341">
        <v>337</v>
      </c>
      <c r="B341" t="str">
        <f>IF(Namelist!A338="","",UPPER(Namelist!A338))</f>
        <v>XUE YONG TEH</v>
      </c>
      <c r="C341" t="str">
        <f>IF(Namelist!B338="","",UPPER(Namelist!B338))</f>
        <v>NUSSTU\E0425748</v>
      </c>
      <c r="D341" s="6">
        <f t="shared" si="173"/>
        <v>7</v>
      </c>
      <c r="E341">
        <f t="shared" si="174"/>
        <v>0</v>
      </c>
      <c r="F341" s="11">
        <f t="shared" si="175"/>
        <v>7</v>
      </c>
      <c r="G341">
        <f t="shared" si="176"/>
        <v>0</v>
      </c>
      <c r="H341" s="11">
        <f t="shared" si="177"/>
        <v>7</v>
      </c>
      <c r="I341">
        <f t="shared" si="178"/>
        <v>0</v>
      </c>
      <c r="J341" s="10">
        <f t="shared" si="179"/>
        <v>7</v>
      </c>
      <c r="K341" s="6">
        <f>IF($C341="","",IFERROR(VLOOKUP($C341,Aug!$B:$Z,16,FALSE),0))</f>
        <v>0</v>
      </c>
      <c r="L341">
        <f>IF($C341="","",IFERROR(VLOOKUP($C341,Aug!$B:$Z,17,FALSE),0))</f>
        <v>0</v>
      </c>
      <c r="M341" s="11">
        <f t="shared" si="180"/>
        <v>0</v>
      </c>
      <c r="N341">
        <f>IF($C341="","",IFERROR(VLOOKUP($C341,Aug!$B:$Z,19,FALSE),0))</f>
        <v>0</v>
      </c>
      <c r="O341" s="11">
        <f t="shared" si="181"/>
        <v>0</v>
      </c>
      <c r="P341">
        <f>IF($C341="","",IFERROR(VLOOKUP($C341,Aug!$B:$Z,20,FALSE),0))</f>
        <v>0</v>
      </c>
      <c r="Q341" s="10">
        <f t="shared" si="182"/>
        <v>0</v>
      </c>
      <c r="R341" s="6">
        <f>IF($C341="","",IFERROR(VLOOKUP($C341,Sep!$B:$Z,16,FALSE),0))</f>
        <v>0</v>
      </c>
      <c r="S341">
        <f>IF($C341="","",IFERROR(VLOOKUP($C341,Sep!$B:$Z,17,FALSE),0))</f>
        <v>0</v>
      </c>
      <c r="T341" s="11">
        <f t="shared" si="183"/>
        <v>0</v>
      </c>
      <c r="U341">
        <f>IF($C341="","",IFERROR(VLOOKUP($C341,Sep!$B:$Z,19,FALSE),0))</f>
        <v>0</v>
      </c>
      <c r="V341" s="11">
        <f t="shared" si="184"/>
        <v>0</v>
      </c>
      <c r="W341">
        <f>IF($C341="","",IFERROR(VLOOKUP($C341,Sep!$B:$Z,20,FALSE),0))</f>
        <v>0</v>
      </c>
      <c r="X341" s="10">
        <f t="shared" si="185"/>
        <v>0</v>
      </c>
      <c r="Y341" s="6">
        <f>IF($C341="","",IFERROR(VLOOKUP($C341,'Oct &amp; Nov'!$B:$Z,16,FALSE),0))</f>
        <v>0</v>
      </c>
      <c r="Z341">
        <f>IF($C341="","",IFERROR(VLOOKUP($C341,'Oct &amp; Nov'!$B:$Z,17,FALSE),0))</f>
        <v>0</v>
      </c>
      <c r="AA341" s="11">
        <f t="shared" si="186"/>
        <v>0</v>
      </c>
      <c r="AB341">
        <f>IF($C341="","",IFERROR(VLOOKUP($C341,'Oct &amp; Nov'!$B:$Z,19,FALSE),0))</f>
        <v>0</v>
      </c>
      <c r="AC341" s="11">
        <f t="shared" si="187"/>
        <v>0</v>
      </c>
      <c r="AD341">
        <f>IF($C341="","",IFERROR(VLOOKUP($C341,'Oct &amp; Nov'!$B:$Z,20,FALSE),0))</f>
        <v>0</v>
      </c>
      <c r="AE341" s="10">
        <f t="shared" si="188"/>
        <v>0</v>
      </c>
      <c r="AJ341" s="11"/>
      <c r="AM341" s="6">
        <f>IF($C341="","",IFERROR(VLOOKUP($C341,Dec!$B:$Z,16,FALSE),0))</f>
        <v>0</v>
      </c>
      <c r="AN341">
        <f>IF($C341="","",IFERROR(VLOOKUP($C341,Dec!$B:$Z,17,FALSE),0))</f>
        <v>0</v>
      </c>
      <c r="AO341" s="11">
        <f t="shared" si="189"/>
        <v>0</v>
      </c>
      <c r="AP341">
        <f>IF($C341="","",IFERROR(VLOOKUP($C341,Dec!$B:$Z,19,FALSE),0))</f>
        <v>0</v>
      </c>
      <c r="AQ341" s="11">
        <f t="shared" si="190"/>
        <v>0</v>
      </c>
      <c r="AR341">
        <f>IF($C341="","",IFERROR(VLOOKUP($C341,Dec!$B:$Z,20,FALSE),0))</f>
        <v>0</v>
      </c>
      <c r="AS341" s="10">
        <f t="shared" si="191"/>
        <v>0</v>
      </c>
      <c r="AT341" s="6">
        <f>IF($C341="","",IFERROR(VLOOKUP($C341,Jan!$B:$Z,16,FALSE),0))</f>
        <v>0</v>
      </c>
      <c r="AU341">
        <f>IF($C341="","",IFERROR(VLOOKUP($C341,Jan!$B:$Z,17,FALSE),0))</f>
        <v>0</v>
      </c>
      <c r="AV341" s="11">
        <f t="shared" si="192"/>
        <v>0</v>
      </c>
      <c r="AW341">
        <f>IF($C341="","",IFERROR(VLOOKUP($C341,Jan!$B:$Z,19,FALSE),0))</f>
        <v>0</v>
      </c>
      <c r="AX341" s="11">
        <f t="shared" si="193"/>
        <v>0</v>
      </c>
      <c r="AY341">
        <f>IF($C341="","",IFERROR(VLOOKUP($C341,Jan!$B:$Z,20,FALSE),0))</f>
        <v>0</v>
      </c>
      <c r="AZ341" s="10">
        <f t="shared" si="194"/>
        <v>0</v>
      </c>
      <c r="BA341" s="6">
        <f>IF($C341="","",IFERROR(VLOOKUP($C341,Feb!$B:$Z,16,FALSE),0))</f>
        <v>2</v>
      </c>
      <c r="BB341">
        <f>IF($C341="","",IFERROR(VLOOKUP($C341,Feb!$B:$Z,17,FALSE),0))</f>
        <v>0</v>
      </c>
      <c r="BC341" s="11">
        <f t="shared" si="195"/>
        <v>2</v>
      </c>
      <c r="BD341">
        <f>IF($C341="","",IFERROR(VLOOKUP($C341,Feb!$B:$Z,19,FALSE),0))</f>
        <v>0</v>
      </c>
      <c r="BE341" s="11">
        <f t="shared" si="196"/>
        <v>2</v>
      </c>
      <c r="BF341">
        <f>IF($C341="","",IFERROR(VLOOKUP($C341,Feb!$B:$Z,20,FALSE),0))</f>
        <v>0</v>
      </c>
      <c r="BG341" s="10">
        <f t="shared" si="197"/>
        <v>2</v>
      </c>
      <c r="BH341" s="6">
        <f>IF($C341="","",IFERROR(VLOOKUP($C341,Mar!$B:$Z,16,FALSE),0))</f>
        <v>4</v>
      </c>
      <c r="BI341">
        <f>IF($C341="","",IFERROR(VLOOKUP($C341,Mar!$B:$Z,17,FALSE),0))</f>
        <v>0</v>
      </c>
      <c r="BJ341" s="11">
        <f t="shared" si="198"/>
        <v>4</v>
      </c>
      <c r="BK341">
        <f>IF($C341="","",IFERROR(VLOOKUP($C341,Mar!$B:$Z,19,FALSE),0))</f>
        <v>0</v>
      </c>
      <c r="BL341" s="11">
        <f t="shared" si="199"/>
        <v>4</v>
      </c>
      <c r="BM341">
        <f>IF($C341="","",IFERROR(VLOOKUP($C341,Mar!$B:$Z,20,FALSE),0))</f>
        <v>0</v>
      </c>
      <c r="BN341" s="10">
        <f t="shared" si="200"/>
        <v>4</v>
      </c>
      <c r="BO341" s="6">
        <f>IF($C341="","",IFERROR(VLOOKUP($C341,'Apr &amp; May'!$B:$Z,16,FALSE),0))</f>
        <v>1</v>
      </c>
      <c r="BP341">
        <f>IF($C341="","",IFERROR(VLOOKUP($C341,'Apr &amp; May'!$B:$Z,17,FALSE),0))</f>
        <v>0</v>
      </c>
      <c r="BQ341" s="11">
        <f t="shared" si="201"/>
        <v>1</v>
      </c>
      <c r="BR341">
        <f>IF($C341="","",IFERROR(VLOOKUP($C341,'Apr &amp; May'!$B:$Z,19,FALSE),0))</f>
        <v>0</v>
      </c>
      <c r="BS341" s="11">
        <f t="shared" si="202"/>
        <v>1</v>
      </c>
      <c r="BT341">
        <f>IF($C341="","",IFERROR(VLOOKUP($C341,'Apr &amp; May'!$B:$Z,20,FALSE),0))</f>
        <v>0</v>
      </c>
      <c r="BU341" s="10">
        <f t="shared" si="203"/>
        <v>1</v>
      </c>
      <c r="BV341" s="6">
        <f>IF($C341="","",IFERROR(VLOOKUP($C341,Jun!$B:$Z,16,FALSE),0))</f>
        <v>0</v>
      </c>
      <c r="BW341">
        <f>IF($C341="","",IFERROR(VLOOKUP($C341,Jun!$B:$Z,17,FALSE),0))</f>
        <v>0</v>
      </c>
      <c r="BX341" s="11">
        <f t="shared" si="204"/>
        <v>0</v>
      </c>
      <c r="BY341">
        <f>IF($C341="","",IFERROR(VLOOKUP($C341,Jun!$B:$Z,19,FALSE),0))</f>
        <v>0</v>
      </c>
      <c r="BZ341" s="11">
        <f t="shared" si="205"/>
        <v>0</v>
      </c>
      <c r="CA341">
        <f>IF($C341="","",IFERROR(VLOOKUP($C341,Jun!$B:$Z,20,FALSE),0))</f>
        <v>0</v>
      </c>
      <c r="CB341" s="10">
        <f t="shared" si="206"/>
        <v>0</v>
      </c>
    </row>
    <row r="342" spans="1:80" x14ac:dyDescent="0.3">
      <c r="A342">
        <v>338</v>
      </c>
      <c r="B342" t="str">
        <f>IF(Namelist!A339="","",UPPER(Namelist!A339))</f>
        <v>YAN HENG, SHAWN TOH</v>
      </c>
      <c r="C342" t="str">
        <f>IF(Namelist!B339="","",UPPER(Namelist!B339))</f>
        <v>NUSSTU\E0726644</v>
      </c>
      <c r="D342" s="6">
        <f t="shared" si="173"/>
        <v>0</v>
      </c>
      <c r="E342">
        <f t="shared" si="174"/>
        <v>1</v>
      </c>
      <c r="F342" s="11">
        <f t="shared" si="175"/>
        <v>1</v>
      </c>
      <c r="G342">
        <f t="shared" si="176"/>
        <v>0</v>
      </c>
      <c r="H342" s="11">
        <f t="shared" si="177"/>
        <v>1</v>
      </c>
      <c r="I342">
        <f t="shared" si="178"/>
        <v>2</v>
      </c>
      <c r="J342" s="10">
        <f t="shared" si="179"/>
        <v>3</v>
      </c>
      <c r="K342" s="6">
        <f>IF($C342="","",IFERROR(VLOOKUP($C342,Aug!$B:$Z,16,FALSE),0))</f>
        <v>0</v>
      </c>
      <c r="L342">
        <f>IF($C342="","",IFERROR(VLOOKUP($C342,Aug!$B:$Z,17,FALSE),0))</f>
        <v>1</v>
      </c>
      <c r="M342" s="11">
        <f t="shared" si="180"/>
        <v>1</v>
      </c>
      <c r="N342">
        <f>IF($C342="","",IFERROR(VLOOKUP($C342,Aug!$B:$Z,19,FALSE),0))</f>
        <v>0</v>
      </c>
      <c r="O342" s="11">
        <f t="shared" si="181"/>
        <v>1</v>
      </c>
      <c r="P342">
        <f>IF($C342="","",IFERROR(VLOOKUP($C342,Aug!$B:$Z,20,FALSE),0))</f>
        <v>2</v>
      </c>
      <c r="Q342" s="10">
        <f t="shared" si="182"/>
        <v>3</v>
      </c>
      <c r="R342" s="6">
        <f>IF($C342="","",IFERROR(VLOOKUP($C342,Sep!$B:$Z,16,FALSE),0))</f>
        <v>0</v>
      </c>
      <c r="S342">
        <f>IF($C342="","",IFERROR(VLOOKUP($C342,Sep!$B:$Z,17,FALSE),0))</f>
        <v>0</v>
      </c>
      <c r="T342" s="11">
        <f t="shared" si="183"/>
        <v>0</v>
      </c>
      <c r="U342">
        <f>IF($C342="","",IFERROR(VLOOKUP($C342,Sep!$B:$Z,19,FALSE),0))</f>
        <v>0</v>
      </c>
      <c r="V342" s="11">
        <f t="shared" si="184"/>
        <v>0</v>
      </c>
      <c r="W342">
        <f>IF($C342="","",IFERROR(VLOOKUP($C342,Sep!$B:$Z,20,FALSE),0))</f>
        <v>0</v>
      </c>
      <c r="X342" s="10">
        <f t="shared" si="185"/>
        <v>0</v>
      </c>
      <c r="Y342" s="6">
        <f>IF($C342="","",IFERROR(VLOOKUP($C342,'Oct &amp; Nov'!$B:$Z,16,FALSE),0))</f>
        <v>0</v>
      </c>
      <c r="Z342">
        <f>IF($C342="","",IFERROR(VLOOKUP($C342,'Oct &amp; Nov'!$B:$Z,17,FALSE),0))</f>
        <v>0</v>
      </c>
      <c r="AA342" s="11">
        <f t="shared" si="186"/>
        <v>0</v>
      </c>
      <c r="AB342">
        <f>IF($C342="","",IFERROR(VLOOKUP($C342,'Oct &amp; Nov'!$B:$Z,19,FALSE),0))</f>
        <v>0</v>
      </c>
      <c r="AC342" s="11">
        <f t="shared" si="187"/>
        <v>0</v>
      </c>
      <c r="AD342">
        <f>IF($C342="","",IFERROR(VLOOKUP($C342,'Oct &amp; Nov'!$B:$Z,20,FALSE),0))</f>
        <v>0</v>
      </c>
      <c r="AE342" s="10">
        <f t="shared" si="188"/>
        <v>0</v>
      </c>
      <c r="AJ342" s="11"/>
      <c r="AM342" s="6">
        <f>IF($C342="","",IFERROR(VLOOKUP($C342,Dec!$B:$Z,16,FALSE),0))</f>
        <v>0</v>
      </c>
      <c r="AN342">
        <f>IF($C342="","",IFERROR(VLOOKUP($C342,Dec!$B:$Z,17,FALSE),0))</f>
        <v>0</v>
      </c>
      <c r="AO342" s="11">
        <f t="shared" si="189"/>
        <v>0</v>
      </c>
      <c r="AP342">
        <f>IF($C342="","",IFERROR(VLOOKUP($C342,Dec!$B:$Z,19,FALSE),0))</f>
        <v>0</v>
      </c>
      <c r="AQ342" s="11">
        <f t="shared" si="190"/>
        <v>0</v>
      </c>
      <c r="AR342">
        <f>IF($C342="","",IFERROR(VLOOKUP($C342,Dec!$B:$Z,20,FALSE),0))</f>
        <v>0</v>
      </c>
      <c r="AS342" s="10">
        <f t="shared" si="191"/>
        <v>0</v>
      </c>
      <c r="AT342" s="6">
        <f>IF($C342="","",IFERROR(VLOOKUP($C342,Jan!$B:$Z,16,FALSE),0))</f>
        <v>0</v>
      </c>
      <c r="AU342">
        <f>IF($C342="","",IFERROR(VLOOKUP($C342,Jan!$B:$Z,17,FALSE),0))</f>
        <v>0</v>
      </c>
      <c r="AV342" s="11">
        <f t="shared" si="192"/>
        <v>0</v>
      </c>
      <c r="AW342">
        <f>IF($C342="","",IFERROR(VLOOKUP($C342,Jan!$B:$Z,19,FALSE),0))</f>
        <v>0</v>
      </c>
      <c r="AX342" s="11">
        <f t="shared" si="193"/>
        <v>0</v>
      </c>
      <c r="AY342">
        <f>IF($C342="","",IFERROR(VLOOKUP($C342,Jan!$B:$Z,20,FALSE),0))</f>
        <v>0</v>
      </c>
      <c r="AZ342" s="10">
        <f t="shared" si="194"/>
        <v>0</v>
      </c>
      <c r="BA342" s="6">
        <f>IF($C342="","",IFERROR(VLOOKUP($C342,Feb!$B:$Z,16,FALSE),0))</f>
        <v>0</v>
      </c>
      <c r="BB342">
        <f>IF($C342="","",IFERROR(VLOOKUP($C342,Feb!$B:$Z,17,FALSE),0))</f>
        <v>0</v>
      </c>
      <c r="BC342" s="11">
        <f t="shared" si="195"/>
        <v>0</v>
      </c>
      <c r="BD342">
        <f>IF($C342="","",IFERROR(VLOOKUP($C342,Feb!$B:$Z,19,FALSE),0))</f>
        <v>0</v>
      </c>
      <c r="BE342" s="11">
        <f t="shared" si="196"/>
        <v>0</v>
      </c>
      <c r="BF342">
        <f>IF($C342="","",IFERROR(VLOOKUP($C342,Feb!$B:$Z,20,FALSE),0))</f>
        <v>0</v>
      </c>
      <c r="BG342" s="10">
        <f t="shared" si="197"/>
        <v>0</v>
      </c>
      <c r="BH342" s="6">
        <f>IF($C342="","",IFERROR(VLOOKUP($C342,Mar!$B:$Z,16,FALSE),0))</f>
        <v>0</v>
      </c>
      <c r="BI342">
        <f>IF($C342="","",IFERROR(VLOOKUP($C342,Mar!$B:$Z,17,FALSE),0))</f>
        <v>0</v>
      </c>
      <c r="BJ342" s="11">
        <f t="shared" si="198"/>
        <v>0</v>
      </c>
      <c r="BK342">
        <f>IF($C342="","",IFERROR(VLOOKUP($C342,Mar!$B:$Z,19,FALSE),0))</f>
        <v>0</v>
      </c>
      <c r="BL342" s="11">
        <f t="shared" si="199"/>
        <v>0</v>
      </c>
      <c r="BM342">
        <f>IF($C342="","",IFERROR(VLOOKUP($C342,Mar!$B:$Z,20,FALSE),0))</f>
        <v>0</v>
      </c>
      <c r="BN342" s="10">
        <f t="shared" si="200"/>
        <v>0</v>
      </c>
      <c r="BO342" s="6">
        <f>IF($C342="","",IFERROR(VLOOKUP($C342,'Apr &amp; May'!$B:$Z,16,FALSE),0))</f>
        <v>0</v>
      </c>
      <c r="BP342">
        <f>IF($C342="","",IFERROR(VLOOKUP($C342,'Apr &amp; May'!$B:$Z,17,FALSE),0))</f>
        <v>0</v>
      </c>
      <c r="BQ342" s="11">
        <f t="shared" si="201"/>
        <v>0</v>
      </c>
      <c r="BR342">
        <f>IF($C342="","",IFERROR(VLOOKUP($C342,'Apr &amp; May'!$B:$Z,19,FALSE),0))</f>
        <v>0</v>
      </c>
      <c r="BS342" s="11">
        <f t="shared" si="202"/>
        <v>0</v>
      </c>
      <c r="BT342">
        <f>IF($C342="","",IFERROR(VLOOKUP($C342,'Apr &amp; May'!$B:$Z,20,FALSE),0))</f>
        <v>0</v>
      </c>
      <c r="BU342" s="10">
        <f t="shared" si="203"/>
        <v>0</v>
      </c>
      <c r="BV342" s="6">
        <f>IF($C342="","",IFERROR(VLOOKUP($C342,Jun!$B:$Z,16,FALSE),0))</f>
        <v>0</v>
      </c>
      <c r="BW342">
        <f>IF($C342="","",IFERROR(VLOOKUP($C342,Jun!$B:$Z,17,FALSE),0))</f>
        <v>0</v>
      </c>
      <c r="BX342" s="11">
        <f t="shared" si="204"/>
        <v>0</v>
      </c>
      <c r="BY342">
        <f>IF($C342="","",IFERROR(VLOOKUP($C342,Jun!$B:$Z,19,FALSE),0))</f>
        <v>0</v>
      </c>
      <c r="BZ342" s="11">
        <f t="shared" si="205"/>
        <v>0</v>
      </c>
      <c r="CA342">
        <f>IF($C342="","",IFERROR(VLOOKUP($C342,Jun!$B:$Z,20,FALSE),0))</f>
        <v>0</v>
      </c>
      <c r="CB342" s="10">
        <f t="shared" si="206"/>
        <v>0</v>
      </c>
    </row>
    <row r="343" spans="1:80" x14ac:dyDescent="0.3">
      <c r="A343">
        <v>339</v>
      </c>
      <c r="B343" t="str">
        <f>IF(Namelist!A340="","",UPPER(Namelist!A340))</f>
        <v>YANWEI LUM</v>
      </c>
      <c r="C343" t="str">
        <f>IF(Namelist!B340="","",UPPER(Namelist!B340))</f>
        <v>NUSSTF\LUMYW</v>
      </c>
      <c r="D343" s="6">
        <f t="shared" si="173"/>
        <v>1</v>
      </c>
      <c r="E343">
        <f t="shared" si="174"/>
        <v>0</v>
      </c>
      <c r="F343" s="11">
        <f t="shared" si="175"/>
        <v>1</v>
      </c>
      <c r="G343">
        <f t="shared" si="176"/>
        <v>0</v>
      </c>
      <c r="H343" s="11">
        <f t="shared" si="177"/>
        <v>1</v>
      </c>
      <c r="I343">
        <f t="shared" si="178"/>
        <v>2</v>
      </c>
      <c r="J343" s="10">
        <f t="shared" si="179"/>
        <v>3</v>
      </c>
      <c r="K343" s="6">
        <f>IF($C343="","",IFERROR(VLOOKUP($C343,Aug!$B:$Z,16,FALSE),0))</f>
        <v>0</v>
      </c>
      <c r="L343">
        <f>IF($C343="","",IFERROR(VLOOKUP($C343,Aug!$B:$Z,17,FALSE),0))</f>
        <v>0</v>
      </c>
      <c r="M343" s="11">
        <f t="shared" si="180"/>
        <v>0</v>
      </c>
      <c r="N343">
        <f>IF($C343="","",IFERROR(VLOOKUP($C343,Aug!$B:$Z,19,FALSE),0))</f>
        <v>0</v>
      </c>
      <c r="O343" s="11">
        <f t="shared" si="181"/>
        <v>0</v>
      </c>
      <c r="P343">
        <f>IF($C343="","",IFERROR(VLOOKUP($C343,Aug!$B:$Z,20,FALSE),0))</f>
        <v>0</v>
      </c>
      <c r="Q343" s="10">
        <f t="shared" si="182"/>
        <v>0</v>
      </c>
      <c r="R343" s="6">
        <f>IF($C343="","",IFERROR(VLOOKUP($C343,Sep!$B:$Z,16,FALSE),0))</f>
        <v>0</v>
      </c>
      <c r="S343">
        <f>IF($C343="","",IFERROR(VLOOKUP($C343,Sep!$B:$Z,17,FALSE),0))</f>
        <v>0</v>
      </c>
      <c r="T343" s="11">
        <f t="shared" si="183"/>
        <v>0</v>
      </c>
      <c r="U343">
        <f>IF($C343="","",IFERROR(VLOOKUP($C343,Sep!$B:$Z,19,FALSE),0))</f>
        <v>0</v>
      </c>
      <c r="V343" s="11">
        <f t="shared" si="184"/>
        <v>0</v>
      </c>
      <c r="W343">
        <f>IF($C343="","",IFERROR(VLOOKUP($C343,Sep!$B:$Z,20,FALSE),0))</f>
        <v>0</v>
      </c>
      <c r="X343" s="10">
        <f t="shared" si="185"/>
        <v>0</v>
      </c>
      <c r="Y343" s="6">
        <f>IF($C343="","",IFERROR(VLOOKUP($C343,'Oct &amp; Nov'!$B:$Z,16,FALSE),0))</f>
        <v>0</v>
      </c>
      <c r="Z343">
        <f>IF($C343="","",IFERROR(VLOOKUP($C343,'Oct &amp; Nov'!$B:$Z,17,FALSE),0))</f>
        <v>0</v>
      </c>
      <c r="AA343" s="11">
        <f t="shared" si="186"/>
        <v>0</v>
      </c>
      <c r="AB343">
        <f>IF($C343="","",IFERROR(VLOOKUP($C343,'Oct &amp; Nov'!$B:$Z,19,FALSE),0))</f>
        <v>0</v>
      </c>
      <c r="AC343" s="11">
        <f t="shared" si="187"/>
        <v>0</v>
      </c>
      <c r="AD343">
        <f>IF($C343="","",IFERROR(VLOOKUP($C343,'Oct &amp; Nov'!$B:$Z,20,FALSE),0))</f>
        <v>0</v>
      </c>
      <c r="AE343" s="10">
        <f t="shared" si="188"/>
        <v>0</v>
      </c>
      <c r="AJ343" s="11"/>
      <c r="AM343" s="6">
        <f>IF($C343="","",IFERROR(VLOOKUP($C343,Dec!$B:$Z,16,FALSE),0))</f>
        <v>0</v>
      </c>
      <c r="AN343">
        <f>IF($C343="","",IFERROR(VLOOKUP($C343,Dec!$B:$Z,17,FALSE),0))</f>
        <v>0</v>
      </c>
      <c r="AO343" s="11">
        <f t="shared" si="189"/>
        <v>0</v>
      </c>
      <c r="AP343">
        <f>IF($C343="","",IFERROR(VLOOKUP($C343,Dec!$B:$Z,19,FALSE),0))</f>
        <v>0</v>
      </c>
      <c r="AQ343" s="11">
        <f t="shared" si="190"/>
        <v>0</v>
      </c>
      <c r="AR343">
        <f>IF($C343="","",IFERROR(VLOOKUP($C343,Dec!$B:$Z,20,FALSE),0))</f>
        <v>0</v>
      </c>
      <c r="AS343" s="10">
        <f t="shared" si="191"/>
        <v>0</v>
      </c>
      <c r="AT343" s="6">
        <f>IF($C343="","",IFERROR(VLOOKUP($C343,Jan!$B:$Z,16,FALSE),0))</f>
        <v>1</v>
      </c>
      <c r="AU343">
        <f>IF($C343="","",IFERROR(VLOOKUP($C343,Jan!$B:$Z,17,FALSE),0))</f>
        <v>0</v>
      </c>
      <c r="AV343" s="11">
        <f t="shared" si="192"/>
        <v>1</v>
      </c>
      <c r="AW343">
        <f>IF($C343="","",IFERROR(VLOOKUP($C343,Jan!$B:$Z,19,FALSE),0))</f>
        <v>0</v>
      </c>
      <c r="AX343" s="11">
        <f t="shared" si="193"/>
        <v>1</v>
      </c>
      <c r="AY343">
        <f>IF($C343="","",IFERROR(VLOOKUP($C343,Jan!$B:$Z,20,FALSE),0))</f>
        <v>2</v>
      </c>
      <c r="AZ343" s="10">
        <f t="shared" si="194"/>
        <v>3</v>
      </c>
      <c r="BA343" s="6">
        <f>IF($C343="","",IFERROR(VLOOKUP($C343,Feb!$B:$Z,16,FALSE),0))</f>
        <v>0</v>
      </c>
      <c r="BB343">
        <f>IF($C343="","",IFERROR(VLOOKUP($C343,Feb!$B:$Z,17,FALSE),0))</f>
        <v>0</v>
      </c>
      <c r="BC343" s="11">
        <f t="shared" si="195"/>
        <v>0</v>
      </c>
      <c r="BD343">
        <f>IF($C343="","",IFERROR(VLOOKUP($C343,Feb!$B:$Z,19,FALSE),0))</f>
        <v>0</v>
      </c>
      <c r="BE343" s="11">
        <f t="shared" si="196"/>
        <v>0</v>
      </c>
      <c r="BF343">
        <f>IF($C343="","",IFERROR(VLOOKUP($C343,Feb!$B:$Z,20,FALSE),0))</f>
        <v>0</v>
      </c>
      <c r="BG343" s="10">
        <f t="shared" si="197"/>
        <v>0</v>
      </c>
      <c r="BH343" s="6">
        <f>IF($C343="","",IFERROR(VLOOKUP($C343,Mar!$B:$Z,16,FALSE),0))</f>
        <v>0</v>
      </c>
      <c r="BI343">
        <f>IF($C343="","",IFERROR(VLOOKUP($C343,Mar!$B:$Z,17,FALSE),0))</f>
        <v>0</v>
      </c>
      <c r="BJ343" s="11">
        <f t="shared" si="198"/>
        <v>0</v>
      </c>
      <c r="BK343">
        <f>IF($C343="","",IFERROR(VLOOKUP($C343,Mar!$B:$Z,19,FALSE),0))</f>
        <v>0</v>
      </c>
      <c r="BL343" s="11">
        <f t="shared" si="199"/>
        <v>0</v>
      </c>
      <c r="BM343">
        <f>IF($C343="","",IFERROR(VLOOKUP($C343,Mar!$B:$Z,20,FALSE),0))</f>
        <v>0</v>
      </c>
      <c r="BN343" s="10">
        <f t="shared" si="200"/>
        <v>0</v>
      </c>
      <c r="BO343" s="6">
        <f>IF($C343="","",IFERROR(VLOOKUP($C343,'Apr &amp; May'!$B:$Z,16,FALSE),0))</f>
        <v>0</v>
      </c>
      <c r="BP343">
        <f>IF($C343="","",IFERROR(VLOOKUP($C343,'Apr &amp; May'!$B:$Z,17,FALSE),0))</f>
        <v>0</v>
      </c>
      <c r="BQ343" s="11">
        <f t="shared" si="201"/>
        <v>0</v>
      </c>
      <c r="BR343">
        <f>IF($C343="","",IFERROR(VLOOKUP($C343,'Apr &amp; May'!$B:$Z,19,FALSE),0))</f>
        <v>0</v>
      </c>
      <c r="BS343" s="11">
        <f t="shared" si="202"/>
        <v>0</v>
      </c>
      <c r="BT343">
        <f>IF($C343="","",IFERROR(VLOOKUP($C343,'Apr &amp; May'!$B:$Z,20,FALSE),0))</f>
        <v>0</v>
      </c>
      <c r="BU343" s="10">
        <f t="shared" si="203"/>
        <v>0</v>
      </c>
      <c r="BV343" s="6">
        <f>IF($C343="","",IFERROR(VLOOKUP($C343,Jun!$B:$Z,16,FALSE),0))</f>
        <v>0</v>
      </c>
      <c r="BW343">
        <f>IF($C343="","",IFERROR(VLOOKUP($C343,Jun!$B:$Z,17,FALSE),0))</f>
        <v>0</v>
      </c>
      <c r="BX343" s="11">
        <f t="shared" si="204"/>
        <v>0</v>
      </c>
      <c r="BY343">
        <f>IF($C343="","",IFERROR(VLOOKUP($C343,Jun!$B:$Z,19,FALSE),0))</f>
        <v>0</v>
      </c>
      <c r="BZ343" s="11">
        <f t="shared" si="205"/>
        <v>0</v>
      </c>
      <c r="CA343">
        <f>IF($C343="","",IFERROR(VLOOKUP($C343,Jun!$B:$Z,20,FALSE),0))</f>
        <v>0</v>
      </c>
      <c r="CB343" s="10">
        <f t="shared" si="206"/>
        <v>0</v>
      </c>
    </row>
    <row r="344" spans="1:80" x14ac:dyDescent="0.3">
      <c r="A344">
        <v>340</v>
      </c>
      <c r="B344" t="str">
        <f>IF(Namelist!A341="","",UPPER(Namelist!A341))</f>
        <v>YAO HENG LEONG</v>
      </c>
      <c r="C344" t="str">
        <f>IF(Namelist!B341="","",UPPER(Namelist!B341))</f>
        <v>NUSSTU\E0775609</v>
      </c>
      <c r="D344" s="6">
        <f t="shared" si="173"/>
        <v>1</v>
      </c>
      <c r="E344">
        <f t="shared" si="174"/>
        <v>0</v>
      </c>
      <c r="F344" s="11">
        <f t="shared" si="175"/>
        <v>1</v>
      </c>
      <c r="G344">
        <f t="shared" si="176"/>
        <v>0</v>
      </c>
      <c r="H344" s="11">
        <f t="shared" si="177"/>
        <v>1</v>
      </c>
      <c r="I344">
        <f t="shared" si="178"/>
        <v>2</v>
      </c>
      <c r="J344" s="10">
        <f t="shared" si="179"/>
        <v>3</v>
      </c>
      <c r="K344" s="6">
        <f>IF($C344="","",IFERROR(VLOOKUP($C344,Aug!$B:$Z,16,FALSE),0))</f>
        <v>0</v>
      </c>
      <c r="L344">
        <f>IF($C344="","",IFERROR(VLOOKUP($C344,Aug!$B:$Z,17,FALSE),0))</f>
        <v>0</v>
      </c>
      <c r="M344" s="11">
        <f t="shared" si="180"/>
        <v>0</v>
      </c>
      <c r="N344">
        <f>IF($C344="","",IFERROR(VLOOKUP($C344,Aug!$B:$Z,19,FALSE),0))</f>
        <v>0</v>
      </c>
      <c r="O344" s="11">
        <f t="shared" si="181"/>
        <v>0</v>
      </c>
      <c r="P344">
        <f>IF($C344="","",IFERROR(VLOOKUP($C344,Aug!$B:$Z,20,FALSE),0))</f>
        <v>0</v>
      </c>
      <c r="Q344" s="10">
        <f t="shared" si="182"/>
        <v>0</v>
      </c>
      <c r="R344" s="6">
        <f>IF($C344="","",IFERROR(VLOOKUP($C344,Sep!$B:$Z,16,FALSE),0))</f>
        <v>0</v>
      </c>
      <c r="S344">
        <f>IF($C344="","",IFERROR(VLOOKUP($C344,Sep!$B:$Z,17,FALSE),0))</f>
        <v>0</v>
      </c>
      <c r="T344" s="11">
        <f t="shared" si="183"/>
        <v>0</v>
      </c>
      <c r="U344">
        <f>IF($C344="","",IFERROR(VLOOKUP($C344,Sep!$B:$Z,19,FALSE),0))</f>
        <v>0</v>
      </c>
      <c r="V344" s="11">
        <f t="shared" si="184"/>
        <v>0</v>
      </c>
      <c r="W344">
        <f>IF($C344="","",IFERROR(VLOOKUP($C344,Sep!$B:$Z,20,FALSE),0))</f>
        <v>0</v>
      </c>
      <c r="X344" s="10">
        <f t="shared" si="185"/>
        <v>0</v>
      </c>
      <c r="Y344" s="6">
        <f>IF($C344="","",IFERROR(VLOOKUP($C344,'Oct &amp; Nov'!$B:$Z,16,FALSE),0))</f>
        <v>0</v>
      </c>
      <c r="Z344">
        <f>IF($C344="","",IFERROR(VLOOKUP($C344,'Oct &amp; Nov'!$B:$Z,17,FALSE),0))</f>
        <v>0</v>
      </c>
      <c r="AA344" s="11">
        <f t="shared" si="186"/>
        <v>0</v>
      </c>
      <c r="AB344">
        <f>IF($C344="","",IFERROR(VLOOKUP($C344,'Oct &amp; Nov'!$B:$Z,19,FALSE),0))</f>
        <v>0</v>
      </c>
      <c r="AC344" s="11">
        <f t="shared" si="187"/>
        <v>0</v>
      </c>
      <c r="AD344">
        <f>IF($C344="","",IFERROR(VLOOKUP($C344,'Oct &amp; Nov'!$B:$Z,20,FALSE),0))</f>
        <v>0</v>
      </c>
      <c r="AE344" s="10">
        <f t="shared" si="188"/>
        <v>0</v>
      </c>
      <c r="AJ344" s="11"/>
      <c r="AM344" s="6">
        <f>IF($C344="","",IFERROR(VLOOKUP($C344,Dec!$B:$Z,16,FALSE),0))</f>
        <v>0</v>
      </c>
      <c r="AN344">
        <f>IF($C344="","",IFERROR(VLOOKUP($C344,Dec!$B:$Z,17,FALSE),0))</f>
        <v>0</v>
      </c>
      <c r="AO344" s="11">
        <f t="shared" si="189"/>
        <v>0</v>
      </c>
      <c r="AP344">
        <f>IF($C344="","",IFERROR(VLOOKUP($C344,Dec!$B:$Z,19,FALSE),0))</f>
        <v>0</v>
      </c>
      <c r="AQ344" s="11">
        <f t="shared" si="190"/>
        <v>0</v>
      </c>
      <c r="AR344">
        <f>IF($C344="","",IFERROR(VLOOKUP($C344,Dec!$B:$Z,20,FALSE),0))</f>
        <v>0</v>
      </c>
      <c r="AS344" s="10">
        <f t="shared" si="191"/>
        <v>0</v>
      </c>
      <c r="AT344" s="6">
        <f>IF($C344="","",IFERROR(VLOOKUP($C344,Jan!$B:$Z,16,FALSE),0))</f>
        <v>1</v>
      </c>
      <c r="AU344">
        <f>IF($C344="","",IFERROR(VLOOKUP($C344,Jan!$B:$Z,17,FALSE),0))</f>
        <v>0</v>
      </c>
      <c r="AV344" s="11">
        <f t="shared" si="192"/>
        <v>1</v>
      </c>
      <c r="AW344">
        <f>IF($C344="","",IFERROR(VLOOKUP($C344,Jan!$B:$Z,19,FALSE),0))</f>
        <v>0</v>
      </c>
      <c r="AX344" s="11">
        <f t="shared" si="193"/>
        <v>1</v>
      </c>
      <c r="AY344">
        <f>IF($C344="","",IFERROR(VLOOKUP($C344,Jan!$B:$Z,20,FALSE),0))</f>
        <v>2</v>
      </c>
      <c r="AZ344" s="10">
        <f t="shared" si="194"/>
        <v>3</v>
      </c>
      <c r="BA344" s="6">
        <f>IF($C344="","",IFERROR(VLOOKUP($C344,Feb!$B:$Z,16,FALSE),0))</f>
        <v>0</v>
      </c>
      <c r="BB344">
        <f>IF($C344="","",IFERROR(VLOOKUP($C344,Feb!$B:$Z,17,FALSE),0))</f>
        <v>0</v>
      </c>
      <c r="BC344" s="11">
        <f t="shared" si="195"/>
        <v>0</v>
      </c>
      <c r="BD344">
        <f>IF($C344="","",IFERROR(VLOOKUP($C344,Feb!$B:$Z,19,FALSE),0))</f>
        <v>0</v>
      </c>
      <c r="BE344" s="11">
        <f t="shared" si="196"/>
        <v>0</v>
      </c>
      <c r="BF344">
        <f>IF($C344="","",IFERROR(VLOOKUP($C344,Feb!$B:$Z,20,FALSE),0))</f>
        <v>0</v>
      </c>
      <c r="BG344" s="10">
        <f t="shared" si="197"/>
        <v>0</v>
      </c>
      <c r="BH344" s="6">
        <f>IF($C344="","",IFERROR(VLOOKUP($C344,Mar!$B:$Z,16,FALSE),0))</f>
        <v>0</v>
      </c>
      <c r="BI344">
        <f>IF($C344="","",IFERROR(VLOOKUP($C344,Mar!$B:$Z,17,FALSE),0))</f>
        <v>0</v>
      </c>
      <c r="BJ344" s="11">
        <f t="shared" si="198"/>
        <v>0</v>
      </c>
      <c r="BK344">
        <f>IF($C344="","",IFERROR(VLOOKUP($C344,Mar!$B:$Z,19,FALSE),0))</f>
        <v>0</v>
      </c>
      <c r="BL344" s="11">
        <f t="shared" si="199"/>
        <v>0</v>
      </c>
      <c r="BM344">
        <f>IF($C344="","",IFERROR(VLOOKUP($C344,Mar!$B:$Z,20,FALSE),0))</f>
        <v>0</v>
      </c>
      <c r="BN344" s="10">
        <f t="shared" si="200"/>
        <v>0</v>
      </c>
      <c r="BO344" s="6">
        <f>IF($C344="","",IFERROR(VLOOKUP($C344,'Apr &amp; May'!$B:$Z,16,FALSE),0))</f>
        <v>0</v>
      </c>
      <c r="BP344">
        <f>IF($C344="","",IFERROR(VLOOKUP($C344,'Apr &amp; May'!$B:$Z,17,FALSE),0))</f>
        <v>0</v>
      </c>
      <c r="BQ344" s="11">
        <f t="shared" si="201"/>
        <v>0</v>
      </c>
      <c r="BR344">
        <f>IF($C344="","",IFERROR(VLOOKUP($C344,'Apr &amp; May'!$B:$Z,19,FALSE),0))</f>
        <v>0</v>
      </c>
      <c r="BS344" s="11">
        <f t="shared" si="202"/>
        <v>0</v>
      </c>
      <c r="BT344">
        <f>IF($C344="","",IFERROR(VLOOKUP($C344,'Apr &amp; May'!$B:$Z,20,FALSE),0))</f>
        <v>0</v>
      </c>
      <c r="BU344" s="10">
        <f t="shared" si="203"/>
        <v>0</v>
      </c>
      <c r="BV344" s="6">
        <f>IF($C344="","",IFERROR(VLOOKUP($C344,Jun!$B:$Z,16,FALSE),0))</f>
        <v>0</v>
      </c>
      <c r="BW344">
        <f>IF($C344="","",IFERROR(VLOOKUP($C344,Jun!$B:$Z,17,FALSE),0))</f>
        <v>0</v>
      </c>
      <c r="BX344" s="11">
        <f t="shared" si="204"/>
        <v>0</v>
      </c>
      <c r="BY344">
        <f>IF($C344="","",IFERROR(VLOOKUP($C344,Jun!$B:$Z,19,FALSE),0))</f>
        <v>0</v>
      </c>
      <c r="BZ344" s="11">
        <f t="shared" si="205"/>
        <v>0</v>
      </c>
      <c r="CA344">
        <f>IF($C344="","",IFERROR(VLOOKUP($C344,Jun!$B:$Z,20,FALSE),0))</f>
        <v>0</v>
      </c>
      <c r="CB344" s="10">
        <f t="shared" si="206"/>
        <v>0</v>
      </c>
    </row>
    <row r="345" spans="1:80" x14ac:dyDescent="0.3">
      <c r="A345">
        <v>341</v>
      </c>
      <c r="B345" t="str">
        <f>IF(Namelist!A342="","",UPPER(Namelist!A342))</f>
        <v>YEE HAO</v>
      </c>
      <c r="C345" t="str">
        <f>IF(Namelist!B342="","",UPPER(Namelist!B342))</f>
        <v>NUSSTU\E0684501</v>
      </c>
      <c r="D345" s="6">
        <f t="shared" si="173"/>
        <v>0</v>
      </c>
      <c r="E345">
        <f t="shared" si="174"/>
        <v>0</v>
      </c>
      <c r="F345" s="11">
        <f t="shared" si="175"/>
        <v>0</v>
      </c>
      <c r="G345">
        <f t="shared" si="176"/>
        <v>0</v>
      </c>
      <c r="H345" s="11">
        <f t="shared" si="177"/>
        <v>0</v>
      </c>
      <c r="I345">
        <f t="shared" si="178"/>
        <v>1</v>
      </c>
      <c r="J345" s="10">
        <f t="shared" si="179"/>
        <v>1</v>
      </c>
      <c r="K345" s="6">
        <f>IF($C345="","",IFERROR(VLOOKUP($C345,Aug!$B:$Z,16,FALSE),0))</f>
        <v>0</v>
      </c>
      <c r="L345">
        <f>IF($C345="","",IFERROR(VLOOKUP($C345,Aug!$B:$Z,17,FALSE),0))</f>
        <v>0</v>
      </c>
      <c r="M345" s="11">
        <f t="shared" si="180"/>
        <v>0</v>
      </c>
      <c r="N345">
        <f>IF($C345="","",IFERROR(VLOOKUP($C345,Aug!$B:$Z,19,FALSE),0))</f>
        <v>0</v>
      </c>
      <c r="O345" s="11">
        <f t="shared" si="181"/>
        <v>0</v>
      </c>
      <c r="P345">
        <f>IF($C345="","",IFERROR(VLOOKUP($C345,Aug!$B:$Z,20,FALSE),0))</f>
        <v>0</v>
      </c>
      <c r="Q345" s="10">
        <f t="shared" si="182"/>
        <v>0</v>
      </c>
      <c r="R345" s="6">
        <f>IF($C345="","",IFERROR(VLOOKUP($C345,Sep!$B:$Z,16,FALSE),0))</f>
        <v>0</v>
      </c>
      <c r="S345">
        <f>IF($C345="","",IFERROR(VLOOKUP($C345,Sep!$B:$Z,17,FALSE),0))</f>
        <v>0</v>
      </c>
      <c r="T345" s="11">
        <f t="shared" si="183"/>
        <v>0</v>
      </c>
      <c r="U345">
        <f>IF($C345="","",IFERROR(VLOOKUP($C345,Sep!$B:$Z,19,FALSE),0))</f>
        <v>0</v>
      </c>
      <c r="V345" s="11">
        <f t="shared" si="184"/>
        <v>0</v>
      </c>
      <c r="W345">
        <f>IF($C345="","",IFERROR(VLOOKUP($C345,Sep!$B:$Z,20,FALSE),0))</f>
        <v>0</v>
      </c>
      <c r="X345" s="10">
        <f t="shared" si="185"/>
        <v>0</v>
      </c>
      <c r="Y345" s="6">
        <f>IF($C345="","",IFERROR(VLOOKUP($C345,'Oct &amp; Nov'!$B:$Z,16,FALSE),0))</f>
        <v>0</v>
      </c>
      <c r="Z345">
        <f>IF($C345="","",IFERROR(VLOOKUP($C345,'Oct &amp; Nov'!$B:$Z,17,FALSE),0))</f>
        <v>0</v>
      </c>
      <c r="AA345" s="11">
        <f t="shared" si="186"/>
        <v>0</v>
      </c>
      <c r="AB345">
        <f>IF($C345="","",IFERROR(VLOOKUP($C345,'Oct &amp; Nov'!$B:$Z,19,FALSE),0))</f>
        <v>0</v>
      </c>
      <c r="AC345" s="11">
        <f t="shared" si="187"/>
        <v>0</v>
      </c>
      <c r="AD345">
        <f>IF($C345="","",IFERROR(VLOOKUP($C345,'Oct &amp; Nov'!$B:$Z,20,FALSE),0))</f>
        <v>1</v>
      </c>
      <c r="AE345" s="10">
        <f t="shared" si="188"/>
        <v>1</v>
      </c>
      <c r="AJ345" s="11"/>
      <c r="AM345" s="6">
        <f>IF($C345="","",IFERROR(VLOOKUP($C345,Dec!$B:$Z,16,FALSE),0))</f>
        <v>0</v>
      </c>
      <c r="AN345">
        <f>IF($C345="","",IFERROR(VLOOKUP($C345,Dec!$B:$Z,17,FALSE),0))</f>
        <v>0</v>
      </c>
      <c r="AO345" s="11">
        <f t="shared" si="189"/>
        <v>0</v>
      </c>
      <c r="AP345">
        <f>IF($C345="","",IFERROR(VLOOKUP($C345,Dec!$B:$Z,19,FALSE),0))</f>
        <v>0</v>
      </c>
      <c r="AQ345" s="11">
        <f t="shared" si="190"/>
        <v>0</v>
      </c>
      <c r="AR345">
        <f>IF($C345="","",IFERROR(VLOOKUP($C345,Dec!$B:$Z,20,FALSE),0))</f>
        <v>0</v>
      </c>
      <c r="AS345" s="10">
        <f t="shared" si="191"/>
        <v>0</v>
      </c>
      <c r="AT345" s="6">
        <f>IF($C345="","",IFERROR(VLOOKUP($C345,Jan!$B:$Z,16,FALSE),0))</f>
        <v>0</v>
      </c>
      <c r="AU345">
        <f>IF($C345="","",IFERROR(VLOOKUP($C345,Jan!$B:$Z,17,FALSE),0))</f>
        <v>0</v>
      </c>
      <c r="AV345" s="11">
        <f t="shared" si="192"/>
        <v>0</v>
      </c>
      <c r="AW345">
        <f>IF($C345="","",IFERROR(VLOOKUP($C345,Jan!$B:$Z,19,FALSE),0))</f>
        <v>0</v>
      </c>
      <c r="AX345" s="11">
        <f t="shared" si="193"/>
        <v>0</v>
      </c>
      <c r="AY345">
        <f>IF($C345="","",IFERROR(VLOOKUP($C345,Jan!$B:$Z,20,FALSE),0))</f>
        <v>0</v>
      </c>
      <c r="AZ345" s="10">
        <f t="shared" si="194"/>
        <v>0</v>
      </c>
      <c r="BA345" s="6">
        <f>IF($C345="","",IFERROR(VLOOKUP($C345,Feb!$B:$Z,16,FALSE),0))</f>
        <v>0</v>
      </c>
      <c r="BB345">
        <f>IF($C345="","",IFERROR(VLOOKUP($C345,Feb!$B:$Z,17,FALSE),0))</f>
        <v>0</v>
      </c>
      <c r="BC345" s="11">
        <f t="shared" si="195"/>
        <v>0</v>
      </c>
      <c r="BD345">
        <f>IF($C345="","",IFERROR(VLOOKUP($C345,Feb!$B:$Z,19,FALSE),0))</f>
        <v>0</v>
      </c>
      <c r="BE345" s="11">
        <f t="shared" si="196"/>
        <v>0</v>
      </c>
      <c r="BF345">
        <f>IF($C345="","",IFERROR(VLOOKUP($C345,Feb!$B:$Z,20,FALSE),0))</f>
        <v>0</v>
      </c>
      <c r="BG345" s="10">
        <f t="shared" si="197"/>
        <v>0</v>
      </c>
      <c r="BH345" s="6">
        <f>IF($C345="","",IFERROR(VLOOKUP($C345,Mar!$B:$Z,16,FALSE),0))</f>
        <v>0</v>
      </c>
      <c r="BI345">
        <f>IF($C345="","",IFERROR(VLOOKUP($C345,Mar!$B:$Z,17,FALSE),0))</f>
        <v>0</v>
      </c>
      <c r="BJ345" s="11">
        <f t="shared" si="198"/>
        <v>0</v>
      </c>
      <c r="BK345">
        <f>IF($C345="","",IFERROR(VLOOKUP($C345,Mar!$B:$Z,19,FALSE),0))</f>
        <v>0</v>
      </c>
      <c r="BL345" s="11">
        <f t="shared" si="199"/>
        <v>0</v>
      </c>
      <c r="BM345">
        <f>IF($C345="","",IFERROR(VLOOKUP($C345,Mar!$B:$Z,20,FALSE),0))</f>
        <v>0</v>
      </c>
      <c r="BN345" s="10">
        <f t="shared" si="200"/>
        <v>0</v>
      </c>
      <c r="BO345" s="6">
        <f>IF($C345="","",IFERROR(VLOOKUP($C345,'Apr &amp; May'!$B:$Z,16,FALSE),0))</f>
        <v>0</v>
      </c>
      <c r="BP345">
        <f>IF($C345="","",IFERROR(VLOOKUP($C345,'Apr &amp; May'!$B:$Z,17,FALSE),0))</f>
        <v>0</v>
      </c>
      <c r="BQ345" s="11">
        <f t="shared" si="201"/>
        <v>0</v>
      </c>
      <c r="BR345">
        <f>IF($C345="","",IFERROR(VLOOKUP($C345,'Apr &amp; May'!$B:$Z,19,FALSE),0))</f>
        <v>0</v>
      </c>
      <c r="BS345" s="11">
        <f t="shared" si="202"/>
        <v>0</v>
      </c>
      <c r="BT345">
        <f>IF($C345="","",IFERROR(VLOOKUP($C345,'Apr &amp; May'!$B:$Z,20,FALSE),0))</f>
        <v>0</v>
      </c>
      <c r="BU345" s="10">
        <f t="shared" si="203"/>
        <v>0</v>
      </c>
      <c r="BV345" s="6">
        <f>IF($C345="","",IFERROR(VLOOKUP($C345,Jun!$B:$Z,16,FALSE),0))</f>
        <v>0</v>
      </c>
      <c r="BW345">
        <f>IF($C345="","",IFERROR(VLOOKUP($C345,Jun!$B:$Z,17,FALSE),0))</f>
        <v>0</v>
      </c>
      <c r="BX345" s="11">
        <f t="shared" si="204"/>
        <v>0</v>
      </c>
      <c r="BY345">
        <f>IF($C345="","",IFERROR(VLOOKUP($C345,Jun!$B:$Z,19,FALSE),0))</f>
        <v>0</v>
      </c>
      <c r="BZ345" s="11">
        <f t="shared" si="205"/>
        <v>0</v>
      </c>
      <c r="CA345">
        <f>IF($C345="","",IFERROR(VLOOKUP($C345,Jun!$B:$Z,20,FALSE),0))</f>
        <v>0</v>
      </c>
      <c r="CB345" s="10">
        <f t="shared" si="206"/>
        <v>0</v>
      </c>
    </row>
    <row r="346" spans="1:80" x14ac:dyDescent="0.3">
      <c r="A346">
        <v>342</v>
      </c>
      <c r="B346" t="str">
        <f>IF(Namelist!A343="","",UPPER(Namelist!A343))</f>
        <v>YEE NING JOSEPHINE SENG</v>
      </c>
      <c r="C346" t="str">
        <f>IF(Namelist!B343="","",UPPER(Namelist!B343))</f>
        <v>NUSSTU\E0580053</v>
      </c>
      <c r="D346" s="6">
        <f t="shared" si="173"/>
        <v>6</v>
      </c>
      <c r="E346">
        <f t="shared" si="174"/>
        <v>0</v>
      </c>
      <c r="F346" s="11">
        <f t="shared" si="175"/>
        <v>6</v>
      </c>
      <c r="G346">
        <f t="shared" si="176"/>
        <v>3</v>
      </c>
      <c r="H346" s="11">
        <f t="shared" si="177"/>
        <v>9</v>
      </c>
      <c r="I346">
        <f t="shared" si="178"/>
        <v>5</v>
      </c>
      <c r="J346" s="10">
        <f t="shared" si="179"/>
        <v>14</v>
      </c>
      <c r="K346" s="6">
        <f>IF($C346="","",IFERROR(VLOOKUP($C346,Aug!$B:$Z,16,FALSE),0))</f>
        <v>0</v>
      </c>
      <c r="L346">
        <f>IF($C346="","",IFERROR(VLOOKUP($C346,Aug!$B:$Z,17,FALSE),0))</f>
        <v>0</v>
      </c>
      <c r="M346" s="11">
        <f t="shared" si="180"/>
        <v>0</v>
      </c>
      <c r="N346">
        <f>IF($C346="","",IFERROR(VLOOKUP($C346,Aug!$B:$Z,19,FALSE),0))</f>
        <v>1</v>
      </c>
      <c r="O346" s="11">
        <f t="shared" si="181"/>
        <v>1</v>
      </c>
      <c r="P346">
        <f>IF($C346="","",IFERROR(VLOOKUP($C346,Aug!$B:$Z,20,FALSE),0))</f>
        <v>2</v>
      </c>
      <c r="Q346" s="10">
        <f t="shared" si="182"/>
        <v>3</v>
      </c>
      <c r="R346" s="6">
        <f>IF($C346="","",IFERROR(VLOOKUP($C346,Sep!$B:$Z,16,FALSE),0))</f>
        <v>0</v>
      </c>
      <c r="S346">
        <f>IF($C346="","",IFERROR(VLOOKUP($C346,Sep!$B:$Z,17,FALSE),0))</f>
        <v>0</v>
      </c>
      <c r="T346" s="11">
        <f t="shared" si="183"/>
        <v>0</v>
      </c>
      <c r="U346">
        <f>IF($C346="","",IFERROR(VLOOKUP($C346,Sep!$B:$Z,19,FALSE),0))</f>
        <v>0</v>
      </c>
      <c r="V346" s="11">
        <f t="shared" si="184"/>
        <v>0</v>
      </c>
      <c r="W346">
        <f>IF($C346="","",IFERROR(VLOOKUP($C346,Sep!$B:$Z,20,FALSE),0))</f>
        <v>0</v>
      </c>
      <c r="X346" s="10">
        <f t="shared" si="185"/>
        <v>0</v>
      </c>
      <c r="Y346" s="6">
        <f>IF($C346="","",IFERROR(VLOOKUP($C346,'Oct &amp; Nov'!$B:$Z,16,FALSE),0))</f>
        <v>0</v>
      </c>
      <c r="Z346">
        <f>IF($C346="","",IFERROR(VLOOKUP($C346,'Oct &amp; Nov'!$B:$Z,17,FALSE),0))</f>
        <v>0</v>
      </c>
      <c r="AA346" s="11">
        <f t="shared" si="186"/>
        <v>0</v>
      </c>
      <c r="AB346">
        <f>IF($C346="","",IFERROR(VLOOKUP($C346,'Oct &amp; Nov'!$B:$Z,19,FALSE),0))</f>
        <v>0</v>
      </c>
      <c r="AC346" s="11">
        <f t="shared" si="187"/>
        <v>0</v>
      </c>
      <c r="AD346">
        <f>IF($C346="","",IFERROR(VLOOKUP($C346,'Oct &amp; Nov'!$B:$Z,20,FALSE),0))</f>
        <v>0</v>
      </c>
      <c r="AE346" s="10">
        <f t="shared" si="188"/>
        <v>0</v>
      </c>
      <c r="AJ346" s="11"/>
      <c r="AM346" s="6">
        <f>IF($C346="","",IFERROR(VLOOKUP($C346,Dec!$B:$Z,16,FALSE),0))</f>
        <v>0</v>
      </c>
      <c r="AN346">
        <f>IF($C346="","",IFERROR(VLOOKUP($C346,Dec!$B:$Z,17,FALSE),0))</f>
        <v>0</v>
      </c>
      <c r="AO346" s="11">
        <f t="shared" si="189"/>
        <v>0</v>
      </c>
      <c r="AP346">
        <f>IF($C346="","",IFERROR(VLOOKUP($C346,Dec!$B:$Z,19,FALSE),0))</f>
        <v>0</v>
      </c>
      <c r="AQ346" s="11">
        <f t="shared" si="190"/>
        <v>0</v>
      </c>
      <c r="AR346">
        <f>IF($C346="","",IFERROR(VLOOKUP($C346,Dec!$B:$Z,20,FALSE),0))</f>
        <v>0</v>
      </c>
      <c r="AS346" s="10">
        <f t="shared" si="191"/>
        <v>0</v>
      </c>
      <c r="AT346" s="6">
        <f>IF($C346="","",IFERROR(VLOOKUP($C346,Jan!$B:$Z,16,FALSE),0))</f>
        <v>0</v>
      </c>
      <c r="AU346">
        <f>IF($C346="","",IFERROR(VLOOKUP($C346,Jan!$B:$Z,17,FALSE),0))</f>
        <v>0</v>
      </c>
      <c r="AV346" s="11">
        <f t="shared" si="192"/>
        <v>0</v>
      </c>
      <c r="AW346">
        <f>IF($C346="","",IFERROR(VLOOKUP($C346,Jan!$B:$Z,19,FALSE),0))</f>
        <v>0</v>
      </c>
      <c r="AX346" s="11">
        <f t="shared" si="193"/>
        <v>0</v>
      </c>
      <c r="AY346">
        <f>IF($C346="","",IFERROR(VLOOKUP($C346,Jan!$B:$Z,20,FALSE),0))</f>
        <v>0</v>
      </c>
      <c r="AZ346" s="10">
        <f t="shared" si="194"/>
        <v>0</v>
      </c>
      <c r="BA346" s="6">
        <f>IF($C346="","",IFERROR(VLOOKUP($C346,Feb!$B:$Z,16,FALSE),0))</f>
        <v>0</v>
      </c>
      <c r="BB346">
        <f>IF($C346="","",IFERROR(VLOOKUP($C346,Feb!$B:$Z,17,FALSE),0))</f>
        <v>0</v>
      </c>
      <c r="BC346" s="11">
        <f t="shared" si="195"/>
        <v>0</v>
      </c>
      <c r="BD346">
        <f>IF($C346="","",IFERROR(VLOOKUP($C346,Feb!$B:$Z,19,FALSE),0))</f>
        <v>0</v>
      </c>
      <c r="BE346" s="11">
        <f t="shared" si="196"/>
        <v>0</v>
      </c>
      <c r="BF346">
        <f>IF($C346="","",IFERROR(VLOOKUP($C346,Feb!$B:$Z,20,FALSE),0))</f>
        <v>0</v>
      </c>
      <c r="BG346" s="10">
        <f t="shared" si="197"/>
        <v>0</v>
      </c>
      <c r="BH346" s="6">
        <f>IF($C346="","",IFERROR(VLOOKUP($C346,Mar!$B:$Z,16,FALSE),0))</f>
        <v>3</v>
      </c>
      <c r="BI346">
        <f>IF($C346="","",IFERROR(VLOOKUP($C346,Mar!$B:$Z,17,FALSE),0))</f>
        <v>0</v>
      </c>
      <c r="BJ346" s="11">
        <f t="shared" si="198"/>
        <v>3</v>
      </c>
      <c r="BK346">
        <f>IF($C346="","",IFERROR(VLOOKUP($C346,Mar!$B:$Z,19,FALSE),0))</f>
        <v>0</v>
      </c>
      <c r="BL346" s="11">
        <f t="shared" si="199"/>
        <v>3</v>
      </c>
      <c r="BM346">
        <f>IF($C346="","",IFERROR(VLOOKUP($C346,Mar!$B:$Z,20,FALSE),0))</f>
        <v>1</v>
      </c>
      <c r="BN346" s="10">
        <f t="shared" si="200"/>
        <v>4</v>
      </c>
      <c r="BO346" s="6">
        <f>IF($C346="","",IFERROR(VLOOKUP($C346,'Apr &amp; May'!$B:$Z,16,FALSE),0))</f>
        <v>3</v>
      </c>
      <c r="BP346">
        <f>IF($C346="","",IFERROR(VLOOKUP($C346,'Apr &amp; May'!$B:$Z,17,FALSE),0))</f>
        <v>0</v>
      </c>
      <c r="BQ346" s="11">
        <f t="shared" si="201"/>
        <v>3</v>
      </c>
      <c r="BR346">
        <f>IF($C346="","",IFERROR(VLOOKUP($C346,'Apr &amp; May'!$B:$Z,19,FALSE),0))</f>
        <v>2</v>
      </c>
      <c r="BS346" s="11">
        <f t="shared" si="202"/>
        <v>5</v>
      </c>
      <c r="BT346">
        <f>IF($C346="","",IFERROR(VLOOKUP($C346,'Apr &amp; May'!$B:$Z,20,FALSE),0))</f>
        <v>1</v>
      </c>
      <c r="BU346" s="10">
        <f t="shared" si="203"/>
        <v>6</v>
      </c>
      <c r="BV346" s="6">
        <f>IF($C346="","",IFERROR(VLOOKUP($C346,Jun!$B:$Z,16,FALSE),0))</f>
        <v>0</v>
      </c>
      <c r="BW346">
        <f>IF($C346="","",IFERROR(VLOOKUP($C346,Jun!$B:$Z,17,FALSE),0))</f>
        <v>0</v>
      </c>
      <c r="BX346" s="11">
        <f t="shared" si="204"/>
        <v>0</v>
      </c>
      <c r="BY346">
        <f>IF($C346="","",IFERROR(VLOOKUP($C346,Jun!$B:$Z,19,FALSE),0))</f>
        <v>0</v>
      </c>
      <c r="BZ346" s="11">
        <f t="shared" si="205"/>
        <v>0</v>
      </c>
      <c r="CA346">
        <f>IF($C346="","",IFERROR(VLOOKUP($C346,Jun!$B:$Z,20,FALSE),0))</f>
        <v>1</v>
      </c>
      <c r="CB346" s="10">
        <f t="shared" si="206"/>
        <v>1</v>
      </c>
    </row>
    <row r="347" spans="1:80" x14ac:dyDescent="0.3">
      <c r="A347">
        <v>343</v>
      </c>
      <c r="B347" t="str">
        <f>IF(Namelist!A344="","",UPPER(Namelist!A344))</f>
        <v>YI TENG TEE</v>
      </c>
      <c r="C347" t="str">
        <f>IF(Namelist!B344="","",UPPER(Namelist!B344))</f>
        <v>NUSSTU\E0725799</v>
      </c>
      <c r="D347" s="6">
        <f t="shared" si="173"/>
        <v>0</v>
      </c>
      <c r="E347">
        <f t="shared" si="174"/>
        <v>0</v>
      </c>
      <c r="F347" s="11">
        <f t="shared" si="175"/>
        <v>0</v>
      </c>
      <c r="G347">
        <f t="shared" si="176"/>
        <v>0</v>
      </c>
      <c r="H347" s="11">
        <f t="shared" si="177"/>
        <v>0</v>
      </c>
      <c r="I347">
        <f t="shared" si="178"/>
        <v>1</v>
      </c>
      <c r="J347" s="10">
        <f t="shared" si="179"/>
        <v>1</v>
      </c>
      <c r="K347" s="6">
        <f>IF($C347="","",IFERROR(VLOOKUP($C347,Aug!$B:$Z,16,FALSE),0))</f>
        <v>0</v>
      </c>
      <c r="L347">
        <f>IF($C347="","",IFERROR(VLOOKUP($C347,Aug!$B:$Z,17,FALSE),0))</f>
        <v>0</v>
      </c>
      <c r="M347" s="11">
        <f t="shared" si="180"/>
        <v>0</v>
      </c>
      <c r="N347">
        <f>IF($C347="","",IFERROR(VLOOKUP($C347,Aug!$B:$Z,19,FALSE),0))</f>
        <v>0</v>
      </c>
      <c r="O347" s="11">
        <f t="shared" si="181"/>
        <v>0</v>
      </c>
      <c r="P347">
        <f>IF($C347="","",IFERROR(VLOOKUP($C347,Aug!$B:$Z,20,FALSE),0))</f>
        <v>0</v>
      </c>
      <c r="Q347" s="10">
        <f t="shared" si="182"/>
        <v>0</v>
      </c>
      <c r="R347" s="6">
        <f>IF($C347="","",IFERROR(VLOOKUP($C347,Sep!$B:$Z,16,FALSE),0))</f>
        <v>0</v>
      </c>
      <c r="S347">
        <f>IF($C347="","",IFERROR(VLOOKUP($C347,Sep!$B:$Z,17,FALSE),0))</f>
        <v>0</v>
      </c>
      <c r="T347" s="11">
        <f t="shared" si="183"/>
        <v>0</v>
      </c>
      <c r="U347">
        <f>IF($C347="","",IFERROR(VLOOKUP($C347,Sep!$B:$Z,19,FALSE),0))</f>
        <v>0</v>
      </c>
      <c r="V347" s="11">
        <f t="shared" si="184"/>
        <v>0</v>
      </c>
      <c r="W347">
        <f>IF($C347="","",IFERROR(VLOOKUP($C347,Sep!$B:$Z,20,FALSE),0))</f>
        <v>1</v>
      </c>
      <c r="X347" s="10">
        <f t="shared" si="185"/>
        <v>1</v>
      </c>
      <c r="Y347" s="6">
        <f>IF($C347="","",IFERROR(VLOOKUP($C347,'Oct &amp; Nov'!$B:$Z,16,FALSE),0))</f>
        <v>0</v>
      </c>
      <c r="Z347">
        <f>IF($C347="","",IFERROR(VLOOKUP($C347,'Oct &amp; Nov'!$B:$Z,17,FALSE),0))</f>
        <v>0</v>
      </c>
      <c r="AA347" s="11">
        <f t="shared" si="186"/>
        <v>0</v>
      </c>
      <c r="AB347">
        <f>IF($C347="","",IFERROR(VLOOKUP($C347,'Oct &amp; Nov'!$B:$Z,19,FALSE),0))</f>
        <v>0</v>
      </c>
      <c r="AC347" s="11">
        <f t="shared" si="187"/>
        <v>0</v>
      </c>
      <c r="AD347">
        <f>IF($C347="","",IFERROR(VLOOKUP($C347,'Oct &amp; Nov'!$B:$Z,20,FALSE),0))</f>
        <v>0</v>
      </c>
      <c r="AE347" s="10">
        <f t="shared" si="188"/>
        <v>0</v>
      </c>
      <c r="AJ347" s="11"/>
      <c r="AM347" s="6">
        <f>IF($C347="","",IFERROR(VLOOKUP($C347,Dec!$B:$Z,16,FALSE),0))</f>
        <v>0</v>
      </c>
      <c r="AN347">
        <f>IF($C347="","",IFERROR(VLOOKUP($C347,Dec!$B:$Z,17,FALSE),0))</f>
        <v>0</v>
      </c>
      <c r="AO347" s="11">
        <f t="shared" si="189"/>
        <v>0</v>
      </c>
      <c r="AP347">
        <f>IF($C347="","",IFERROR(VLOOKUP($C347,Dec!$B:$Z,19,FALSE),0))</f>
        <v>0</v>
      </c>
      <c r="AQ347" s="11">
        <f t="shared" si="190"/>
        <v>0</v>
      </c>
      <c r="AR347">
        <f>IF($C347="","",IFERROR(VLOOKUP($C347,Dec!$B:$Z,20,FALSE),0))</f>
        <v>0</v>
      </c>
      <c r="AS347" s="10">
        <f t="shared" si="191"/>
        <v>0</v>
      </c>
      <c r="AT347" s="6">
        <f>IF($C347="","",IFERROR(VLOOKUP($C347,Jan!$B:$Z,16,FALSE),0))</f>
        <v>0</v>
      </c>
      <c r="AU347">
        <f>IF($C347="","",IFERROR(VLOOKUP($C347,Jan!$B:$Z,17,FALSE),0))</f>
        <v>0</v>
      </c>
      <c r="AV347" s="11">
        <f t="shared" si="192"/>
        <v>0</v>
      </c>
      <c r="AW347">
        <f>IF($C347="","",IFERROR(VLOOKUP($C347,Jan!$B:$Z,19,FALSE),0))</f>
        <v>0</v>
      </c>
      <c r="AX347" s="11">
        <f t="shared" si="193"/>
        <v>0</v>
      </c>
      <c r="AY347">
        <f>IF($C347="","",IFERROR(VLOOKUP($C347,Jan!$B:$Z,20,FALSE),0))</f>
        <v>0</v>
      </c>
      <c r="AZ347" s="10">
        <f t="shared" si="194"/>
        <v>0</v>
      </c>
      <c r="BA347" s="6">
        <f>IF($C347="","",IFERROR(VLOOKUP($C347,Feb!$B:$Z,16,FALSE),0))</f>
        <v>0</v>
      </c>
      <c r="BB347">
        <f>IF($C347="","",IFERROR(VLOOKUP($C347,Feb!$B:$Z,17,FALSE),0))</f>
        <v>0</v>
      </c>
      <c r="BC347" s="11">
        <f t="shared" si="195"/>
        <v>0</v>
      </c>
      <c r="BD347">
        <f>IF($C347="","",IFERROR(VLOOKUP($C347,Feb!$B:$Z,19,FALSE),0))</f>
        <v>0</v>
      </c>
      <c r="BE347" s="11">
        <f t="shared" si="196"/>
        <v>0</v>
      </c>
      <c r="BF347">
        <f>IF($C347="","",IFERROR(VLOOKUP($C347,Feb!$B:$Z,20,FALSE),0))</f>
        <v>0</v>
      </c>
      <c r="BG347" s="10">
        <f t="shared" si="197"/>
        <v>0</v>
      </c>
      <c r="BH347" s="6">
        <f>IF($C347="","",IFERROR(VLOOKUP($C347,Mar!$B:$Z,16,FALSE),0))</f>
        <v>0</v>
      </c>
      <c r="BI347">
        <f>IF($C347="","",IFERROR(VLOOKUP($C347,Mar!$B:$Z,17,FALSE),0))</f>
        <v>0</v>
      </c>
      <c r="BJ347" s="11">
        <f t="shared" si="198"/>
        <v>0</v>
      </c>
      <c r="BK347">
        <f>IF($C347="","",IFERROR(VLOOKUP($C347,Mar!$B:$Z,19,FALSE),0))</f>
        <v>0</v>
      </c>
      <c r="BL347" s="11">
        <f t="shared" si="199"/>
        <v>0</v>
      </c>
      <c r="BM347">
        <f>IF($C347="","",IFERROR(VLOOKUP($C347,Mar!$B:$Z,20,FALSE),0))</f>
        <v>0</v>
      </c>
      <c r="BN347" s="10">
        <f t="shared" si="200"/>
        <v>0</v>
      </c>
      <c r="BO347" s="6">
        <f>IF($C347="","",IFERROR(VLOOKUP($C347,'Apr &amp; May'!$B:$Z,16,FALSE),0))</f>
        <v>0</v>
      </c>
      <c r="BP347">
        <f>IF($C347="","",IFERROR(VLOOKUP($C347,'Apr &amp; May'!$B:$Z,17,FALSE),0))</f>
        <v>0</v>
      </c>
      <c r="BQ347" s="11">
        <f t="shared" si="201"/>
        <v>0</v>
      </c>
      <c r="BR347">
        <f>IF($C347="","",IFERROR(VLOOKUP($C347,'Apr &amp; May'!$B:$Z,19,FALSE),0))</f>
        <v>0</v>
      </c>
      <c r="BS347" s="11">
        <f t="shared" si="202"/>
        <v>0</v>
      </c>
      <c r="BT347">
        <f>IF($C347="","",IFERROR(VLOOKUP($C347,'Apr &amp; May'!$B:$Z,20,FALSE),0))</f>
        <v>0</v>
      </c>
      <c r="BU347" s="10">
        <f t="shared" si="203"/>
        <v>0</v>
      </c>
      <c r="BV347" s="6">
        <f>IF($C347="","",IFERROR(VLOOKUP($C347,Jun!$B:$Z,16,FALSE),0))</f>
        <v>0</v>
      </c>
      <c r="BW347">
        <f>IF($C347="","",IFERROR(VLOOKUP($C347,Jun!$B:$Z,17,FALSE),0))</f>
        <v>0</v>
      </c>
      <c r="BX347" s="11">
        <f t="shared" si="204"/>
        <v>0</v>
      </c>
      <c r="BY347">
        <f>IF($C347="","",IFERROR(VLOOKUP($C347,Jun!$B:$Z,19,FALSE),0))</f>
        <v>0</v>
      </c>
      <c r="BZ347" s="11">
        <f t="shared" si="205"/>
        <v>0</v>
      </c>
      <c r="CA347">
        <f>IF($C347="","",IFERROR(VLOOKUP($C347,Jun!$B:$Z,20,FALSE),0))</f>
        <v>0</v>
      </c>
      <c r="CB347" s="10">
        <f t="shared" si="206"/>
        <v>0</v>
      </c>
    </row>
    <row r="348" spans="1:80" x14ac:dyDescent="0.3">
      <c r="A348">
        <v>344</v>
      </c>
      <c r="B348" t="str">
        <f>IF(Namelist!A345="","",UPPER(Namelist!A345))</f>
        <v>YI TING, BERYL NEO</v>
      </c>
      <c r="C348" t="str">
        <f>IF(Namelist!B345="","",UPPER(Namelist!B345))</f>
        <v>NUSSTU\E0772829</v>
      </c>
      <c r="D348" s="6">
        <f t="shared" si="173"/>
        <v>1</v>
      </c>
      <c r="E348">
        <f t="shared" si="174"/>
        <v>0</v>
      </c>
      <c r="F348" s="11">
        <f t="shared" si="175"/>
        <v>1</v>
      </c>
      <c r="G348">
        <f t="shared" si="176"/>
        <v>0</v>
      </c>
      <c r="H348" s="11">
        <f t="shared" si="177"/>
        <v>1</v>
      </c>
      <c r="I348">
        <f t="shared" si="178"/>
        <v>0</v>
      </c>
      <c r="J348" s="10">
        <f t="shared" si="179"/>
        <v>1</v>
      </c>
      <c r="K348" s="6">
        <f>IF($C348="","",IFERROR(VLOOKUP($C348,Aug!$B:$Z,16,FALSE),0))</f>
        <v>0</v>
      </c>
      <c r="L348">
        <f>IF($C348="","",IFERROR(VLOOKUP($C348,Aug!$B:$Z,17,FALSE),0))</f>
        <v>0</v>
      </c>
      <c r="M348" s="11">
        <f t="shared" si="180"/>
        <v>0</v>
      </c>
      <c r="N348">
        <f>IF($C348="","",IFERROR(VLOOKUP($C348,Aug!$B:$Z,19,FALSE),0))</f>
        <v>0</v>
      </c>
      <c r="O348" s="11">
        <f t="shared" si="181"/>
        <v>0</v>
      </c>
      <c r="P348">
        <f>IF($C348="","",IFERROR(VLOOKUP($C348,Aug!$B:$Z,20,FALSE),0))</f>
        <v>0</v>
      </c>
      <c r="Q348" s="10">
        <f t="shared" si="182"/>
        <v>0</v>
      </c>
      <c r="R348" s="6">
        <f>IF($C348="","",IFERROR(VLOOKUP($C348,Sep!$B:$Z,16,FALSE),0))</f>
        <v>0</v>
      </c>
      <c r="S348">
        <f>IF($C348="","",IFERROR(VLOOKUP($C348,Sep!$B:$Z,17,FALSE),0))</f>
        <v>0</v>
      </c>
      <c r="T348" s="11">
        <f t="shared" si="183"/>
        <v>0</v>
      </c>
      <c r="U348">
        <f>IF($C348="","",IFERROR(VLOOKUP($C348,Sep!$B:$Z,19,FALSE),0))</f>
        <v>0</v>
      </c>
      <c r="V348" s="11">
        <f t="shared" si="184"/>
        <v>0</v>
      </c>
      <c r="W348">
        <f>IF($C348="","",IFERROR(VLOOKUP($C348,Sep!$B:$Z,20,FALSE),0))</f>
        <v>0</v>
      </c>
      <c r="X348" s="10">
        <f t="shared" si="185"/>
        <v>0</v>
      </c>
      <c r="Y348" s="6">
        <f>IF($C348="","",IFERROR(VLOOKUP($C348,'Oct &amp; Nov'!$B:$Z,16,FALSE),0))</f>
        <v>0</v>
      </c>
      <c r="Z348">
        <f>IF($C348="","",IFERROR(VLOOKUP($C348,'Oct &amp; Nov'!$B:$Z,17,FALSE),0))</f>
        <v>0</v>
      </c>
      <c r="AA348" s="11">
        <f t="shared" si="186"/>
        <v>0</v>
      </c>
      <c r="AB348">
        <f>IF($C348="","",IFERROR(VLOOKUP($C348,'Oct &amp; Nov'!$B:$Z,19,FALSE),0))</f>
        <v>0</v>
      </c>
      <c r="AC348" s="11">
        <f t="shared" si="187"/>
        <v>0</v>
      </c>
      <c r="AD348">
        <f>IF($C348="","",IFERROR(VLOOKUP($C348,'Oct &amp; Nov'!$B:$Z,20,FALSE),0))</f>
        <v>0</v>
      </c>
      <c r="AE348" s="10">
        <f t="shared" si="188"/>
        <v>0</v>
      </c>
      <c r="AJ348" s="11"/>
      <c r="AM348" s="6">
        <f>IF($C348="","",IFERROR(VLOOKUP($C348,Dec!$B:$Z,16,FALSE),0))</f>
        <v>0</v>
      </c>
      <c r="AN348">
        <f>IF($C348="","",IFERROR(VLOOKUP($C348,Dec!$B:$Z,17,FALSE),0))</f>
        <v>0</v>
      </c>
      <c r="AO348" s="11">
        <f t="shared" si="189"/>
        <v>0</v>
      </c>
      <c r="AP348">
        <f>IF($C348="","",IFERROR(VLOOKUP($C348,Dec!$B:$Z,19,FALSE),0))</f>
        <v>0</v>
      </c>
      <c r="AQ348" s="11">
        <f t="shared" si="190"/>
        <v>0</v>
      </c>
      <c r="AR348">
        <f>IF($C348="","",IFERROR(VLOOKUP($C348,Dec!$B:$Z,20,FALSE),0))</f>
        <v>0</v>
      </c>
      <c r="AS348" s="10">
        <f t="shared" si="191"/>
        <v>0</v>
      </c>
      <c r="AT348" s="6">
        <f>IF($C348="","",IFERROR(VLOOKUP($C348,Jan!$B:$Z,16,FALSE),0))</f>
        <v>0</v>
      </c>
      <c r="AU348">
        <f>IF($C348="","",IFERROR(VLOOKUP($C348,Jan!$B:$Z,17,FALSE),0))</f>
        <v>0</v>
      </c>
      <c r="AV348" s="11">
        <f t="shared" si="192"/>
        <v>0</v>
      </c>
      <c r="AW348">
        <f>IF($C348="","",IFERROR(VLOOKUP($C348,Jan!$B:$Z,19,FALSE),0))</f>
        <v>0</v>
      </c>
      <c r="AX348" s="11">
        <f t="shared" si="193"/>
        <v>0</v>
      </c>
      <c r="AY348">
        <f>IF($C348="","",IFERROR(VLOOKUP($C348,Jan!$B:$Z,20,FALSE),0))</f>
        <v>0</v>
      </c>
      <c r="AZ348" s="10">
        <f t="shared" si="194"/>
        <v>0</v>
      </c>
      <c r="BA348" s="6">
        <f>IF($C348="","",IFERROR(VLOOKUP($C348,Feb!$B:$Z,16,FALSE),0))</f>
        <v>0</v>
      </c>
      <c r="BB348">
        <f>IF($C348="","",IFERROR(VLOOKUP($C348,Feb!$B:$Z,17,FALSE),0))</f>
        <v>0</v>
      </c>
      <c r="BC348" s="11">
        <f t="shared" si="195"/>
        <v>0</v>
      </c>
      <c r="BD348">
        <f>IF($C348="","",IFERROR(VLOOKUP($C348,Feb!$B:$Z,19,FALSE),0))</f>
        <v>0</v>
      </c>
      <c r="BE348" s="11">
        <f t="shared" si="196"/>
        <v>0</v>
      </c>
      <c r="BF348">
        <f>IF($C348="","",IFERROR(VLOOKUP($C348,Feb!$B:$Z,20,FALSE),0))</f>
        <v>0</v>
      </c>
      <c r="BG348" s="10">
        <f t="shared" si="197"/>
        <v>0</v>
      </c>
      <c r="BH348" s="6">
        <f>IF($C348="","",IFERROR(VLOOKUP($C348,Mar!$B:$Z,16,FALSE),0))</f>
        <v>0</v>
      </c>
      <c r="BI348">
        <f>IF($C348="","",IFERROR(VLOOKUP($C348,Mar!$B:$Z,17,FALSE),0))</f>
        <v>0</v>
      </c>
      <c r="BJ348" s="11">
        <f t="shared" si="198"/>
        <v>0</v>
      </c>
      <c r="BK348">
        <f>IF($C348="","",IFERROR(VLOOKUP($C348,Mar!$B:$Z,19,FALSE),0))</f>
        <v>0</v>
      </c>
      <c r="BL348" s="11">
        <f t="shared" si="199"/>
        <v>0</v>
      </c>
      <c r="BM348">
        <f>IF($C348="","",IFERROR(VLOOKUP($C348,Mar!$B:$Z,20,FALSE),0))</f>
        <v>0</v>
      </c>
      <c r="BN348" s="10">
        <f t="shared" si="200"/>
        <v>0</v>
      </c>
      <c r="BO348" s="6">
        <f>IF($C348="","",IFERROR(VLOOKUP($C348,'Apr &amp; May'!$B:$Z,16,FALSE),0))</f>
        <v>0</v>
      </c>
      <c r="BP348">
        <f>IF($C348="","",IFERROR(VLOOKUP($C348,'Apr &amp; May'!$B:$Z,17,FALSE),0))</f>
        <v>0</v>
      </c>
      <c r="BQ348" s="11">
        <f t="shared" si="201"/>
        <v>0</v>
      </c>
      <c r="BR348">
        <f>IF($C348="","",IFERROR(VLOOKUP($C348,'Apr &amp; May'!$B:$Z,19,FALSE),0))</f>
        <v>0</v>
      </c>
      <c r="BS348" s="11">
        <f t="shared" si="202"/>
        <v>0</v>
      </c>
      <c r="BT348">
        <f>IF($C348="","",IFERROR(VLOOKUP($C348,'Apr &amp; May'!$B:$Z,20,FALSE),0))</f>
        <v>0</v>
      </c>
      <c r="BU348" s="10">
        <f t="shared" si="203"/>
        <v>0</v>
      </c>
      <c r="BV348" s="6">
        <f>IF($C348="","",IFERROR(VLOOKUP($C348,Jun!$B:$Z,16,FALSE),0))</f>
        <v>1</v>
      </c>
      <c r="BW348">
        <f>IF($C348="","",IFERROR(VLOOKUP($C348,Jun!$B:$Z,17,FALSE),0))</f>
        <v>0</v>
      </c>
      <c r="BX348" s="11">
        <f t="shared" si="204"/>
        <v>1</v>
      </c>
      <c r="BY348">
        <f>IF($C348="","",IFERROR(VLOOKUP($C348,Jun!$B:$Z,19,FALSE),0))</f>
        <v>0</v>
      </c>
      <c r="BZ348" s="11">
        <f t="shared" si="205"/>
        <v>1</v>
      </c>
      <c r="CA348">
        <f>IF($C348="","",IFERROR(VLOOKUP($C348,Jun!$B:$Z,20,FALSE),0))</f>
        <v>0</v>
      </c>
      <c r="CB348" s="10">
        <f t="shared" si="206"/>
        <v>1</v>
      </c>
    </row>
    <row r="349" spans="1:80" x14ac:dyDescent="0.3">
      <c r="A349">
        <v>345</v>
      </c>
      <c r="B349" t="str">
        <f>IF(Namelist!A346="","",UPPER(Namelist!A346))</f>
        <v>YI XUAN TAN</v>
      </c>
      <c r="C349" t="str">
        <f>IF(Namelist!B346="","",UPPER(Namelist!B346))</f>
        <v>NUSSTU\E0724998</v>
      </c>
      <c r="D349" s="6">
        <f t="shared" si="173"/>
        <v>0</v>
      </c>
      <c r="E349">
        <f t="shared" si="174"/>
        <v>0</v>
      </c>
      <c r="F349" s="11">
        <f t="shared" si="175"/>
        <v>0</v>
      </c>
      <c r="G349">
        <f t="shared" si="176"/>
        <v>0</v>
      </c>
      <c r="H349" s="11">
        <f t="shared" si="177"/>
        <v>0</v>
      </c>
      <c r="I349">
        <f t="shared" si="178"/>
        <v>0</v>
      </c>
      <c r="J349" s="10">
        <f t="shared" si="179"/>
        <v>0</v>
      </c>
      <c r="K349" s="6">
        <f>IF($C349="","",IFERROR(VLOOKUP($C349,Aug!$B:$Z,16,FALSE),0))</f>
        <v>0</v>
      </c>
      <c r="L349">
        <f>IF($C349="","",IFERROR(VLOOKUP($C349,Aug!$B:$Z,17,FALSE),0))</f>
        <v>0</v>
      </c>
      <c r="M349" s="11">
        <f t="shared" si="180"/>
        <v>0</v>
      </c>
      <c r="N349">
        <f>IF($C349="","",IFERROR(VLOOKUP($C349,Aug!$B:$Z,19,FALSE),0))</f>
        <v>0</v>
      </c>
      <c r="O349" s="11">
        <f t="shared" si="181"/>
        <v>0</v>
      </c>
      <c r="P349">
        <f>IF($C349="","",IFERROR(VLOOKUP($C349,Aug!$B:$Z,20,FALSE),0))</f>
        <v>0</v>
      </c>
      <c r="Q349" s="10">
        <f t="shared" si="182"/>
        <v>0</v>
      </c>
      <c r="R349" s="6">
        <f>IF($C349="","",IFERROR(VLOOKUP($C349,Sep!$B:$Z,16,FALSE),0))</f>
        <v>0</v>
      </c>
      <c r="S349">
        <f>IF($C349="","",IFERROR(VLOOKUP($C349,Sep!$B:$Z,17,FALSE),0))</f>
        <v>0</v>
      </c>
      <c r="T349" s="11">
        <f t="shared" si="183"/>
        <v>0</v>
      </c>
      <c r="U349">
        <f>IF($C349="","",IFERROR(VLOOKUP($C349,Sep!$B:$Z,19,FALSE),0))</f>
        <v>0</v>
      </c>
      <c r="V349" s="11">
        <f t="shared" si="184"/>
        <v>0</v>
      </c>
      <c r="W349">
        <f>IF($C349="","",IFERROR(VLOOKUP($C349,Sep!$B:$Z,20,FALSE),0))</f>
        <v>0</v>
      </c>
      <c r="X349" s="10">
        <f t="shared" si="185"/>
        <v>0</v>
      </c>
      <c r="Y349" s="6">
        <f>IF($C349="","",IFERROR(VLOOKUP($C349,'Oct &amp; Nov'!$B:$Z,16,FALSE),0))</f>
        <v>0</v>
      </c>
      <c r="Z349">
        <f>IF($C349="","",IFERROR(VLOOKUP($C349,'Oct &amp; Nov'!$B:$Z,17,FALSE),0))</f>
        <v>0</v>
      </c>
      <c r="AA349" s="11">
        <f t="shared" si="186"/>
        <v>0</v>
      </c>
      <c r="AB349">
        <f>IF($C349="","",IFERROR(VLOOKUP($C349,'Oct &amp; Nov'!$B:$Z,19,FALSE),0))</f>
        <v>0</v>
      </c>
      <c r="AC349" s="11">
        <f t="shared" si="187"/>
        <v>0</v>
      </c>
      <c r="AD349">
        <f>IF($C349="","",IFERROR(VLOOKUP($C349,'Oct &amp; Nov'!$B:$Z,20,FALSE),0))</f>
        <v>0</v>
      </c>
      <c r="AE349" s="10">
        <f t="shared" si="188"/>
        <v>0</v>
      </c>
      <c r="AJ349" s="11"/>
      <c r="AM349" s="6">
        <f>IF($C349="","",IFERROR(VLOOKUP($C349,Dec!$B:$Z,16,FALSE),0))</f>
        <v>0</v>
      </c>
      <c r="AN349">
        <f>IF($C349="","",IFERROR(VLOOKUP($C349,Dec!$B:$Z,17,FALSE),0))</f>
        <v>0</v>
      </c>
      <c r="AO349" s="11">
        <f t="shared" si="189"/>
        <v>0</v>
      </c>
      <c r="AP349">
        <f>IF($C349="","",IFERROR(VLOOKUP($C349,Dec!$B:$Z,19,FALSE),0))</f>
        <v>0</v>
      </c>
      <c r="AQ349" s="11">
        <f t="shared" si="190"/>
        <v>0</v>
      </c>
      <c r="AR349">
        <f>IF($C349="","",IFERROR(VLOOKUP($C349,Dec!$B:$Z,20,FALSE),0))</f>
        <v>0</v>
      </c>
      <c r="AS349" s="10">
        <f t="shared" si="191"/>
        <v>0</v>
      </c>
      <c r="AT349" s="6">
        <f>IF($C349="","",IFERROR(VLOOKUP($C349,Jan!$B:$Z,16,FALSE),0))</f>
        <v>0</v>
      </c>
      <c r="AU349">
        <f>IF($C349="","",IFERROR(VLOOKUP($C349,Jan!$B:$Z,17,FALSE),0))</f>
        <v>0</v>
      </c>
      <c r="AV349" s="11">
        <f t="shared" si="192"/>
        <v>0</v>
      </c>
      <c r="AW349">
        <f>IF($C349="","",IFERROR(VLOOKUP($C349,Jan!$B:$Z,19,FALSE),0))</f>
        <v>0</v>
      </c>
      <c r="AX349" s="11">
        <f t="shared" si="193"/>
        <v>0</v>
      </c>
      <c r="AY349">
        <f>IF($C349="","",IFERROR(VLOOKUP($C349,Jan!$B:$Z,20,FALSE),0))</f>
        <v>0</v>
      </c>
      <c r="AZ349" s="10">
        <f t="shared" si="194"/>
        <v>0</v>
      </c>
      <c r="BA349" s="6">
        <f>IF($C349="","",IFERROR(VLOOKUP($C349,Feb!$B:$Z,16,FALSE),0))</f>
        <v>0</v>
      </c>
      <c r="BB349">
        <f>IF($C349="","",IFERROR(VLOOKUP($C349,Feb!$B:$Z,17,FALSE),0))</f>
        <v>0</v>
      </c>
      <c r="BC349" s="11">
        <f t="shared" si="195"/>
        <v>0</v>
      </c>
      <c r="BD349">
        <f>IF($C349="","",IFERROR(VLOOKUP($C349,Feb!$B:$Z,19,FALSE),0))</f>
        <v>0</v>
      </c>
      <c r="BE349" s="11">
        <f t="shared" si="196"/>
        <v>0</v>
      </c>
      <c r="BF349">
        <f>IF($C349="","",IFERROR(VLOOKUP($C349,Feb!$B:$Z,20,FALSE),0))</f>
        <v>0</v>
      </c>
      <c r="BG349" s="10">
        <f t="shared" si="197"/>
        <v>0</v>
      </c>
      <c r="BH349" s="6">
        <f>IF($C349="","",IFERROR(VLOOKUP($C349,Mar!$B:$Z,16,FALSE),0))</f>
        <v>0</v>
      </c>
      <c r="BI349">
        <f>IF($C349="","",IFERROR(VLOOKUP($C349,Mar!$B:$Z,17,FALSE),0))</f>
        <v>0</v>
      </c>
      <c r="BJ349" s="11">
        <f t="shared" si="198"/>
        <v>0</v>
      </c>
      <c r="BK349">
        <f>IF($C349="","",IFERROR(VLOOKUP($C349,Mar!$B:$Z,19,FALSE),0))</f>
        <v>0</v>
      </c>
      <c r="BL349" s="11">
        <f t="shared" si="199"/>
        <v>0</v>
      </c>
      <c r="BM349">
        <f>IF($C349="","",IFERROR(VLOOKUP($C349,Mar!$B:$Z,20,FALSE),0))</f>
        <v>0</v>
      </c>
      <c r="BN349" s="10">
        <f t="shared" si="200"/>
        <v>0</v>
      </c>
      <c r="BO349" s="6">
        <f>IF($C349="","",IFERROR(VLOOKUP($C349,'Apr &amp; May'!$B:$Z,16,FALSE),0))</f>
        <v>0</v>
      </c>
      <c r="BP349">
        <f>IF($C349="","",IFERROR(VLOOKUP($C349,'Apr &amp; May'!$B:$Z,17,FALSE),0))</f>
        <v>0</v>
      </c>
      <c r="BQ349" s="11">
        <f t="shared" si="201"/>
        <v>0</v>
      </c>
      <c r="BR349">
        <f>IF($C349="","",IFERROR(VLOOKUP($C349,'Apr &amp; May'!$B:$Z,19,FALSE),0))</f>
        <v>0</v>
      </c>
      <c r="BS349" s="11">
        <f t="shared" si="202"/>
        <v>0</v>
      </c>
      <c r="BT349">
        <f>IF($C349="","",IFERROR(VLOOKUP($C349,'Apr &amp; May'!$B:$Z,20,FALSE),0))</f>
        <v>0</v>
      </c>
      <c r="BU349" s="10">
        <f t="shared" si="203"/>
        <v>0</v>
      </c>
      <c r="BV349" s="6">
        <f>IF($C349="","",IFERROR(VLOOKUP($C349,Jun!$B:$Z,16,FALSE),0))</f>
        <v>0</v>
      </c>
      <c r="BW349">
        <f>IF($C349="","",IFERROR(VLOOKUP($C349,Jun!$B:$Z,17,FALSE),0))</f>
        <v>0</v>
      </c>
      <c r="BX349" s="11">
        <f t="shared" si="204"/>
        <v>0</v>
      </c>
      <c r="BY349">
        <f>IF($C349="","",IFERROR(VLOOKUP($C349,Jun!$B:$Z,19,FALSE),0))</f>
        <v>0</v>
      </c>
      <c r="BZ349" s="11">
        <f t="shared" si="205"/>
        <v>0</v>
      </c>
      <c r="CA349">
        <f>IF($C349="","",IFERROR(VLOOKUP($C349,Jun!$B:$Z,20,FALSE),0))</f>
        <v>0</v>
      </c>
      <c r="CB349" s="10">
        <f t="shared" si="206"/>
        <v>0</v>
      </c>
    </row>
    <row r="350" spans="1:80" x14ac:dyDescent="0.3">
      <c r="A350">
        <v>346</v>
      </c>
      <c r="B350" t="str">
        <f>IF(Namelist!A347="","",UPPER(Namelist!A347))</f>
        <v>YI ZHER MELISSA FUNG</v>
      </c>
      <c r="C350" t="str">
        <f>IF(Namelist!B347="","",UPPER(Namelist!B347))</f>
        <v>NUSSTU\E1042962</v>
      </c>
      <c r="D350" s="6">
        <f t="shared" si="173"/>
        <v>1</v>
      </c>
      <c r="E350">
        <f t="shared" si="174"/>
        <v>0</v>
      </c>
      <c r="F350" s="11">
        <f t="shared" si="175"/>
        <v>1</v>
      </c>
      <c r="G350">
        <f t="shared" si="176"/>
        <v>0</v>
      </c>
      <c r="H350" s="11">
        <f t="shared" si="177"/>
        <v>1</v>
      </c>
      <c r="I350">
        <f t="shared" si="178"/>
        <v>1</v>
      </c>
      <c r="J350" s="10">
        <f t="shared" si="179"/>
        <v>2</v>
      </c>
      <c r="K350" s="6">
        <f>IF($C350="","",IFERROR(VLOOKUP($C350,Aug!$B:$Z,16,FALSE),0))</f>
        <v>0</v>
      </c>
      <c r="L350">
        <f>IF($C350="","",IFERROR(VLOOKUP($C350,Aug!$B:$Z,17,FALSE),0))</f>
        <v>0</v>
      </c>
      <c r="M350" s="11">
        <f t="shared" si="180"/>
        <v>0</v>
      </c>
      <c r="N350">
        <f>IF($C350="","",IFERROR(VLOOKUP($C350,Aug!$B:$Z,19,FALSE),0))</f>
        <v>0</v>
      </c>
      <c r="O350" s="11">
        <f t="shared" si="181"/>
        <v>0</v>
      </c>
      <c r="P350">
        <f>IF($C350="","",IFERROR(VLOOKUP($C350,Aug!$B:$Z,20,FALSE),0))</f>
        <v>0</v>
      </c>
      <c r="Q350" s="10">
        <f t="shared" si="182"/>
        <v>0</v>
      </c>
      <c r="R350" s="6">
        <f>IF($C350="","",IFERROR(VLOOKUP($C350,Sep!$B:$Z,16,FALSE),0))</f>
        <v>0</v>
      </c>
      <c r="S350">
        <f>IF($C350="","",IFERROR(VLOOKUP($C350,Sep!$B:$Z,17,FALSE),0))</f>
        <v>0</v>
      </c>
      <c r="T350" s="11">
        <f t="shared" si="183"/>
        <v>0</v>
      </c>
      <c r="U350">
        <f>IF($C350="","",IFERROR(VLOOKUP($C350,Sep!$B:$Z,19,FALSE),0))</f>
        <v>0</v>
      </c>
      <c r="V350" s="11">
        <f t="shared" si="184"/>
        <v>0</v>
      </c>
      <c r="W350">
        <f>IF($C350="","",IFERROR(VLOOKUP($C350,Sep!$B:$Z,20,FALSE),0))</f>
        <v>1</v>
      </c>
      <c r="X350" s="10">
        <f t="shared" si="185"/>
        <v>1</v>
      </c>
      <c r="Y350" s="6">
        <f>IF($C350="","",IFERROR(VLOOKUP($C350,'Oct &amp; Nov'!$B:$Z,16,FALSE),0))</f>
        <v>1</v>
      </c>
      <c r="Z350">
        <f>IF($C350="","",IFERROR(VLOOKUP($C350,'Oct &amp; Nov'!$B:$Z,17,FALSE),0))</f>
        <v>0</v>
      </c>
      <c r="AA350" s="11">
        <f t="shared" si="186"/>
        <v>1</v>
      </c>
      <c r="AB350">
        <f>IF($C350="","",IFERROR(VLOOKUP($C350,'Oct &amp; Nov'!$B:$Z,19,FALSE),0))</f>
        <v>0</v>
      </c>
      <c r="AC350" s="11">
        <f t="shared" si="187"/>
        <v>1</v>
      </c>
      <c r="AD350">
        <f>IF($C350="","",IFERROR(VLOOKUP($C350,'Oct &amp; Nov'!$B:$Z,20,FALSE),0))</f>
        <v>0</v>
      </c>
      <c r="AE350" s="10">
        <f t="shared" si="188"/>
        <v>1</v>
      </c>
      <c r="AJ350" s="11"/>
      <c r="AM350" s="6">
        <f>IF($C350="","",IFERROR(VLOOKUP($C350,Dec!$B:$Z,16,FALSE),0))</f>
        <v>0</v>
      </c>
      <c r="AN350">
        <f>IF($C350="","",IFERROR(VLOOKUP($C350,Dec!$B:$Z,17,FALSE),0))</f>
        <v>0</v>
      </c>
      <c r="AO350" s="11">
        <f t="shared" si="189"/>
        <v>0</v>
      </c>
      <c r="AP350">
        <f>IF($C350="","",IFERROR(VLOOKUP($C350,Dec!$B:$Z,19,FALSE),0))</f>
        <v>0</v>
      </c>
      <c r="AQ350" s="11">
        <f t="shared" si="190"/>
        <v>0</v>
      </c>
      <c r="AR350">
        <f>IF($C350="","",IFERROR(VLOOKUP($C350,Dec!$B:$Z,20,FALSE),0))</f>
        <v>0</v>
      </c>
      <c r="AS350" s="10">
        <f t="shared" si="191"/>
        <v>0</v>
      </c>
      <c r="AT350" s="6">
        <f>IF($C350="","",IFERROR(VLOOKUP($C350,Jan!$B:$Z,16,FALSE),0))</f>
        <v>0</v>
      </c>
      <c r="AU350">
        <f>IF($C350="","",IFERROR(VLOOKUP($C350,Jan!$B:$Z,17,FALSE),0))</f>
        <v>0</v>
      </c>
      <c r="AV350" s="11">
        <f t="shared" si="192"/>
        <v>0</v>
      </c>
      <c r="AW350">
        <f>IF($C350="","",IFERROR(VLOOKUP($C350,Jan!$B:$Z,19,FALSE),0))</f>
        <v>0</v>
      </c>
      <c r="AX350" s="11">
        <f t="shared" si="193"/>
        <v>0</v>
      </c>
      <c r="AY350">
        <f>IF($C350="","",IFERROR(VLOOKUP($C350,Jan!$B:$Z,20,FALSE),0))</f>
        <v>0</v>
      </c>
      <c r="AZ350" s="10">
        <f t="shared" si="194"/>
        <v>0</v>
      </c>
      <c r="BA350" s="6">
        <f>IF($C350="","",IFERROR(VLOOKUP($C350,Feb!$B:$Z,16,FALSE),0))</f>
        <v>0</v>
      </c>
      <c r="BB350">
        <f>IF($C350="","",IFERROR(VLOOKUP($C350,Feb!$B:$Z,17,FALSE),0))</f>
        <v>0</v>
      </c>
      <c r="BC350" s="11">
        <f t="shared" si="195"/>
        <v>0</v>
      </c>
      <c r="BD350">
        <f>IF($C350="","",IFERROR(VLOOKUP($C350,Feb!$B:$Z,19,FALSE),0))</f>
        <v>0</v>
      </c>
      <c r="BE350" s="11">
        <f t="shared" si="196"/>
        <v>0</v>
      </c>
      <c r="BF350">
        <f>IF($C350="","",IFERROR(VLOOKUP($C350,Feb!$B:$Z,20,FALSE),0))</f>
        <v>0</v>
      </c>
      <c r="BG350" s="10">
        <f t="shared" si="197"/>
        <v>0</v>
      </c>
      <c r="BH350" s="6">
        <f>IF($C350="","",IFERROR(VLOOKUP($C350,Mar!$B:$Z,16,FALSE),0))</f>
        <v>0</v>
      </c>
      <c r="BI350">
        <f>IF($C350="","",IFERROR(VLOOKUP($C350,Mar!$B:$Z,17,FALSE),0))</f>
        <v>0</v>
      </c>
      <c r="BJ350" s="11">
        <f t="shared" si="198"/>
        <v>0</v>
      </c>
      <c r="BK350">
        <f>IF($C350="","",IFERROR(VLOOKUP($C350,Mar!$B:$Z,19,FALSE),0))</f>
        <v>0</v>
      </c>
      <c r="BL350" s="11">
        <f t="shared" si="199"/>
        <v>0</v>
      </c>
      <c r="BM350">
        <f>IF($C350="","",IFERROR(VLOOKUP($C350,Mar!$B:$Z,20,FALSE),0))</f>
        <v>0</v>
      </c>
      <c r="BN350" s="10">
        <f t="shared" si="200"/>
        <v>0</v>
      </c>
      <c r="BO350" s="6">
        <f>IF($C350="","",IFERROR(VLOOKUP($C350,'Apr &amp; May'!$B:$Z,16,FALSE),0))</f>
        <v>0</v>
      </c>
      <c r="BP350">
        <f>IF($C350="","",IFERROR(VLOOKUP($C350,'Apr &amp; May'!$B:$Z,17,FALSE),0))</f>
        <v>0</v>
      </c>
      <c r="BQ350" s="11">
        <f t="shared" si="201"/>
        <v>0</v>
      </c>
      <c r="BR350">
        <f>IF($C350="","",IFERROR(VLOOKUP($C350,'Apr &amp; May'!$B:$Z,19,FALSE),0))</f>
        <v>0</v>
      </c>
      <c r="BS350" s="11">
        <f t="shared" si="202"/>
        <v>0</v>
      </c>
      <c r="BT350">
        <f>IF($C350="","",IFERROR(VLOOKUP($C350,'Apr &amp; May'!$B:$Z,20,FALSE),0))</f>
        <v>0</v>
      </c>
      <c r="BU350" s="10">
        <f t="shared" si="203"/>
        <v>0</v>
      </c>
      <c r="BV350" s="6">
        <f>IF($C350="","",IFERROR(VLOOKUP($C350,Jun!$B:$Z,16,FALSE),0))</f>
        <v>0</v>
      </c>
      <c r="BW350">
        <f>IF($C350="","",IFERROR(VLOOKUP($C350,Jun!$B:$Z,17,FALSE),0))</f>
        <v>0</v>
      </c>
      <c r="BX350" s="11">
        <f t="shared" si="204"/>
        <v>0</v>
      </c>
      <c r="BY350">
        <f>IF($C350="","",IFERROR(VLOOKUP($C350,Jun!$B:$Z,19,FALSE),0))</f>
        <v>0</v>
      </c>
      <c r="BZ350" s="11">
        <f t="shared" si="205"/>
        <v>0</v>
      </c>
      <c r="CA350">
        <f>IF($C350="","",IFERROR(VLOOKUP($C350,Jun!$B:$Z,20,FALSE),0))</f>
        <v>0</v>
      </c>
      <c r="CB350" s="10">
        <f t="shared" si="206"/>
        <v>0</v>
      </c>
    </row>
    <row r="351" spans="1:80" x14ac:dyDescent="0.3">
      <c r="A351">
        <v>347</v>
      </c>
      <c r="B351" t="str">
        <f>IF(Namelist!A348="","",UPPER(Namelist!A348))</f>
        <v>YICHENG LU</v>
      </c>
      <c r="C351" t="str">
        <f>IF(Namelist!B348="","",UPPER(Namelist!B348))</f>
        <v>NUSSTU\E0941192</v>
      </c>
      <c r="D351" s="6">
        <f t="shared" si="173"/>
        <v>2</v>
      </c>
      <c r="E351">
        <f t="shared" si="174"/>
        <v>0</v>
      </c>
      <c r="F351" s="11">
        <f t="shared" si="175"/>
        <v>2</v>
      </c>
      <c r="G351">
        <f t="shared" si="176"/>
        <v>0</v>
      </c>
      <c r="H351" s="11">
        <f t="shared" si="177"/>
        <v>2</v>
      </c>
      <c r="I351">
        <f t="shared" si="178"/>
        <v>2</v>
      </c>
      <c r="J351" s="10">
        <f t="shared" si="179"/>
        <v>4</v>
      </c>
      <c r="K351" s="6">
        <f>IF($C351="","",IFERROR(VLOOKUP($C351,Aug!$B:$Z,16,FALSE),0))</f>
        <v>0</v>
      </c>
      <c r="L351">
        <f>IF($C351="","",IFERROR(VLOOKUP($C351,Aug!$B:$Z,17,FALSE),0))</f>
        <v>0</v>
      </c>
      <c r="M351" s="11">
        <f t="shared" si="180"/>
        <v>0</v>
      </c>
      <c r="N351">
        <f>IF($C351="","",IFERROR(VLOOKUP($C351,Aug!$B:$Z,19,FALSE),0))</f>
        <v>0</v>
      </c>
      <c r="O351" s="11">
        <f t="shared" si="181"/>
        <v>0</v>
      </c>
      <c r="P351">
        <f>IF($C351="","",IFERROR(VLOOKUP($C351,Aug!$B:$Z,20,FALSE),0))</f>
        <v>0</v>
      </c>
      <c r="Q351" s="10">
        <f t="shared" si="182"/>
        <v>0</v>
      </c>
      <c r="R351" s="6">
        <f>IF($C351="","",IFERROR(VLOOKUP($C351,Sep!$B:$Z,16,FALSE),0))</f>
        <v>0</v>
      </c>
      <c r="S351">
        <f>IF($C351="","",IFERROR(VLOOKUP($C351,Sep!$B:$Z,17,FALSE),0))</f>
        <v>0</v>
      </c>
      <c r="T351" s="11">
        <f t="shared" si="183"/>
        <v>0</v>
      </c>
      <c r="U351">
        <f>IF($C351="","",IFERROR(VLOOKUP($C351,Sep!$B:$Z,19,FALSE),0))</f>
        <v>0</v>
      </c>
      <c r="V351" s="11">
        <f t="shared" si="184"/>
        <v>0</v>
      </c>
      <c r="W351">
        <f>IF($C351="","",IFERROR(VLOOKUP($C351,Sep!$B:$Z,20,FALSE),0))</f>
        <v>0</v>
      </c>
      <c r="X351" s="10">
        <f t="shared" si="185"/>
        <v>0</v>
      </c>
      <c r="Y351" s="6">
        <f>IF($C351="","",IFERROR(VLOOKUP($C351,'Oct &amp; Nov'!$B:$Z,16,FALSE),0))</f>
        <v>0</v>
      </c>
      <c r="Z351">
        <f>IF($C351="","",IFERROR(VLOOKUP($C351,'Oct &amp; Nov'!$B:$Z,17,FALSE),0))</f>
        <v>0</v>
      </c>
      <c r="AA351" s="11">
        <f t="shared" si="186"/>
        <v>0</v>
      </c>
      <c r="AB351">
        <f>IF($C351="","",IFERROR(VLOOKUP($C351,'Oct &amp; Nov'!$B:$Z,19,FALSE),0))</f>
        <v>0</v>
      </c>
      <c r="AC351" s="11">
        <f t="shared" si="187"/>
        <v>0</v>
      </c>
      <c r="AD351">
        <f>IF($C351="","",IFERROR(VLOOKUP($C351,'Oct &amp; Nov'!$B:$Z,20,FALSE),0))</f>
        <v>0</v>
      </c>
      <c r="AE351" s="10">
        <f t="shared" si="188"/>
        <v>0</v>
      </c>
      <c r="AJ351" s="11"/>
      <c r="AM351" s="6">
        <f>IF($C351="","",IFERROR(VLOOKUP($C351,Dec!$B:$Z,16,FALSE),0))</f>
        <v>0</v>
      </c>
      <c r="AN351">
        <f>IF($C351="","",IFERROR(VLOOKUP($C351,Dec!$B:$Z,17,FALSE),0))</f>
        <v>0</v>
      </c>
      <c r="AO351" s="11">
        <f t="shared" si="189"/>
        <v>0</v>
      </c>
      <c r="AP351">
        <f>IF($C351="","",IFERROR(VLOOKUP($C351,Dec!$B:$Z,19,FALSE),0))</f>
        <v>0</v>
      </c>
      <c r="AQ351" s="11">
        <f t="shared" si="190"/>
        <v>0</v>
      </c>
      <c r="AR351">
        <f>IF($C351="","",IFERROR(VLOOKUP($C351,Dec!$B:$Z,20,FALSE),0))</f>
        <v>0</v>
      </c>
      <c r="AS351" s="10">
        <f t="shared" si="191"/>
        <v>0</v>
      </c>
      <c r="AT351" s="6">
        <f>IF($C351="","",IFERROR(VLOOKUP($C351,Jan!$B:$Z,16,FALSE),0))</f>
        <v>0</v>
      </c>
      <c r="AU351">
        <f>IF($C351="","",IFERROR(VLOOKUP($C351,Jan!$B:$Z,17,FALSE),0))</f>
        <v>0</v>
      </c>
      <c r="AV351" s="11">
        <f t="shared" si="192"/>
        <v>0</v>
      </c>
      <c r="AW351">
        <f>IF($C351="","",IFERROR(VLOOKUP($C351,Jan!$B:$Z,19,FALSE),0))</f>
        <v>0</v>
      </c>
      <c r="AX351" s="11">
        <f t="shared" si="193"/>
        <v>0</v>
      </c>
      <c r="AY351">
        <f>IF($C351="","",IFERROR(VLOOKUP($C351,Jan!$B:$Z,20,FALSE),0))</f>
        <v>0</v>
      </c>
      <c r="AZ351" s="10">
        <f t="shared" si="194"/>
        <v>0</v>
      </c>
      <c r="BA351" s="6">
        <f>IF($C351="","",IFERROR(VLOOKUP($C351,Feb!$B:$Z,16,FALSE),0))</f>
        <v>0</v>
      </c>
      <c r="BB351">
        <f>IF($C351="","",IFERROR(VLOOKUP($C351,Feb!$B:$Z,17,FALSE),0))</f>
        <v>0</v>
      </c>
      <c r="BC351" s="11">
        <f t="shared" si="195"/>
        <v>0</v>
      </c>
      <c r="BD351">
        <f>IF($C351="","",IFERROR(VLOOKUP($C351,Feb!$B:$Z,19,FALSE),0))</f>
        <v>0</v>
      </c>
      <c r="BE351" s="11">
        <f t="shared" si="196"/>
        <v>0</v>
      </c>
      <c r="BF351">
        <f>IF($C351="","",IFERROR(VLOOKUP($C351,Feb!$B:$Z,20,FALSE),0))</f>
        <v>0</v>
      </c>
      <c r="BG351" s="10">
        <f t="shared" si="197"/>
        <v>0</v>
      </c>
      <c r="BH351" s="6">
        <f>IF($C351="","",IFERROR(VLOOKUP($C351,Mar!$B:$Z,16,FALSE),0))</f>
        <v>1</v>
      </c>
      <c r="BI351">
        <f>IF($C351="","",IFERROR(VLOOKUP($C351,Mar!$B:$Z,17,FALSE),0))</f>
        <v>0</v>
      </c>
      <c r="BJ351" s="11">
        <f t="shared" si="198"/>
        <v>1</v>
      </c>
      <c r="BK351">
        <f>IF($C351="","",IFERROR(VLOOKUP($C351,Mar!$B:$Z,19,FALSE),0))</f>
        <v>0</v>
      </c>
      <c r="BL351" s="11">
        <f t="shared" si="199"/>
        <v>1</v>
      </c>
      <c r="BM351">
        <f>IF($C351="","",IFERROR(VLOOKUP($C351,Mar!$B:$Z,20,FALSE),0))</f>
        <v>1</v>
      </c>
      <c r="BN351" s="10">
        <f t="shared" si="200"/>
        <v>2</v>
      </c>
      <c r="BO351" s="6">
        <f>IF($C351="","",IFERROR(VLOOKUP($C351,'Apr &amp; May'!$B:$Z,16,FALSE),0))</f>
        <v>1</v>
      </c>
      <c r="BP351">
        <f>IF($C351="","",IFERROR(VLOOKUP($C351,'Apr &amp; May'!$B:$Z,17,FALSE),0))</f>
        <v>0</v>
      </c>
      <c r="BQ351" s="11">
        <f t="shared" si="201"/>
        <v>1</v>
      </c>
      <c r="BR351">
        <f>IF($C351="","",IFERROR(VLOOKUP($C351,'Apr &amp; May'!$B:$Z,19,FALSE),0))</f>
        <v>0</v>
      </c>
      <c r="BS351" s="11">
        <f t="shared" si="202"/>
        <v>1</v>
      </c>
      <c r="BT351">
        <f>IF($C351="","",IFERROR(VLOOKUP($C351,'Apr &amp; May'!$B:$Z,20,FALSE),0))</f>
        <v>1</v>
      </c>
      <c r="BU351" s="10">
        <f t="shared" si="203"/>
        <v>2</v>
      </c>
      <c r="BV351" s="6">
        <f>IF($C351="","",IFERROR(VLOOKUP($C351,Jun!$B:$Z,16,FALSE),0))</f>
        <v>0</v>
      </c>
      <c r="BW351">
        <f>IF($C351="","",IFERROR(VLOOKUP($C351,Jun!$B:$Z,17,FALSE),0))</f>
        <v>0</v>
      </c>
      <c r="BX351" s="11">
        <f t="shared" si="204"/>
        <v>0</v>
      </c>
      <c r="BY351">
        <f>IF($C351="","",IFERROR(VLOOKUP($C351,Jun!$B:$Z,19,FALSE),0))</f>
        <v>0</v>
      </c>
      <c r="BZ351" s="11">
        <f t="shared" si="205"/>
        <v>0</v>
      </c>
      <c r="CA351">
        <f>IF($C351="","",IFERROR(VLOOKUP($C351,Jun!$B:$Z,20,FALSE),0))</f>
        <v>0</v>
      </c>
      <c r="CB351" s="10">
        <f t="shared" si="206"/>
        <v>0</v>
      </c>
    </row>
    <row r="352" spans="1:80" x14ac:dyDescent="0.3">
      <c r="A352">
        <v>348</v>
      </c>
      <c r="B352" t="str">
        <f>IF(Namelist!A349="","",UPPER(Namelist!A349))</f>
        <v>YIFEI MA</v>
      </c>
      <c r="C352" t="str">
        <f>IF(Namelist!B349="","",UPPER(Namelist!B349))</f>
        <v>NUSSTU\E1100448</v>
      </c>
      <c r="D352" s="6">
        <f t="shared" si="173"/>
        <v>0</v>
      </c>
      <c r="E352">
        <f t="shared" si="174"/>
        <v>0</v>
      </c>
      <c r="F352" s="11">
        <f t="shared" si="175"/>
        <v>0</v>
      </c>
      <c r="G352">
        <f t="shared" si="176"/>
        <v>0</v>
      </c>
      <c r="H352" s="11">
        <f t="shared" si="177"/>
        <v>0</v>
      </c>
      <c r="I352">
        <f t="shared" si="178"/>
        <v>1</v>
      </c>
      <c r="J352" s="10">
        <f t="shared" si="179"/>
        <v>1</v>
      </c>
      <c r="K352" s="6">
        <f>IF($C352="","",IFERROR(VLOOKUP($C352,Aug!$B:$Z,16,FALSE),0))</f>
        <v>0</v>
      </c>
      <c r="L352">
        <f>IF($C352="","",IFERROR(VLOOKUP($C352,Aug!$B:$Z,17,FALSE),0))</f>
        <v>0</v>
      </c>
      <c r="M352" s="11">
        <f t="shared" si="180"/>
        <v>0</v>
      </c>
      <c r="N352">
        <f>IF($C352="","",IFERROR(VLOOKUP($C352,Aug!$B:$Z,19,FALSE),0))</f>
        <v>0</v>
      </c>
      <c r="O352" s="11">
        <f t="shared" si="181"/>
        <v>0</v>
      </c>
      <c r="P352">
        <f>IF($C352="","",IFERROR(VLOOKUP($C352,Aug!$B:$Z,20,FALSE),0))</f>
        <v>0</v>
      </c>
      <c r="Q352" s="10">
        <f t="shared" si="182"/>
        <v>0</v>
      </c>
      <c r="R352" s="6">
        <f>IF($C352="","",IFERROR(VLOOKUP($C352,Sep!$B:$Z,16,FALSE),0))</f>
        <v>0</v>
      </c>
      <c r="S352">
        <f>IF($C352="","",IFERROR(VLOOKUP($C352,Sep!$B:$Z,17,FALSE),0))</f>
        <v>0</v>
      </c>
      <c r="T352" s="11">
        <f t="shared" si="183"/>
        <v>0</v>
      </c>
      <c r="U352">
        <f>IF($C352="","",IFERROR(VLOOKUP($C352,Sep!$B:$Z,19,FALSE),0))</f>
        <v>0</v>
      </c>
      <c r="V352" s="11">
        <f t="shared" si="184"/>
        <v>0</v>
      </c>
      <c r="W352">
        <f>IF($C352="","",IFERROR(VLOOKUP($C352,Sep!$B:$Z,20,FALSE),0))</f>
        <v>0</v>
      </c>
      <c r="X352" s="10">
        <f t="shared" si="185"/>
        <v>0</v>
      </c>
      <c r="Y352" s="6">
        <f>IF($C352="","",IFERROR(VLOOKUP($C352,'Oct &amp; Nov'!$B:$Z,16,FALSE),0))</f>
        <v>0</v>
      </c>
      <c r="Z352">
        <f>IF($C352="","",IFERROR(VLOOKUP($C352,'Oct &amp; Nov'!$B:$Z,17,FALSE),0))</f>
        <v>0</v>
      </c>
      <c r="AA352" s="11">
        <f t="shared" si="186"/>
        <v>0</v>
      </c>
      <c r="AB352">
        <f>IF($C352="","",IFERROR(VLOOKUP($C352,'Oct &amp; Nov'!$B:$Z,19,FALSE),0))</f>
        <v>0</v>
      </c>
      <c r="AC352" s="11">
        <f t="shared" si="187"/>
        <v>0</v>
      </c>
      <c r="AD352">
        <f>IF($C352="","",IFERROR(VLOOKUP($C352,'Oct &amp; Nov'!$B:$Z,20,FALSE),0))</f>
        <v>0</v>
      </c>
      <c r="AE352" s="10">
        <f t="shared" si="188"/>
        <v>0</v>
      </c>
      <c r="AJ352" s="11"/>
      <c r="AM352" s="6">
        <f>IF($C352="","",IFERROR(VLOOKUP($C352,Dec!$B:$Z,16,FALSE),0))</f>
        <v>0</v>
      </c>
      <c r="AN352">
        <f>IF($C352="","",IFERROR(VLOOKUP($C352,Dec!$B:$Z,17,FALSE),0))</f>
        <v>0</v>
      </c>
      <c r="AO352" s="11">
        <f t="shared" si="189"/>
        <v>0</v>
      </c>
      <c r="AP352">
        <f>IF($C352="","",IFERROR(VLOOKUP($C352,Dec!$B:$Z,19,FALSE),0))</f>
        <v>0</v>
      </c>
      <c r="AQ352" s="11">
        <f t="shared" si="190"/>
        <v>0</v>
      </c>
      <c r="AR352">
        <f>IF($C352="","",IFERROR(VLOOKUP($C352,Dec!$B:$Z,20,FALSE),0))</f>
        <v>0</v>
      </c>
      <c r="AS352" s="10">
        <f t="shared" si="191"/>
        <v>0</v>
      </c>
      <c r="AT352" s="6">
        <f>IF($C352="","",IFERROR(VLOOKUP($C352,Jan!$B:$Z,16,FALSE),0))</f>
        <v>0</v>
      </c>
      <c r="AU352">
        <f>IF($C352="","",IFERROR(VLOOKUP($C352,Jan!$B:$Z,17,FALSE),0))</f>
        <v>0</v>
      </c>
      <c r="AV352" s="11">
        <f t="shared" si="192"/>
        <v>0</v>
      </c>
      <c r="AW352">
        <f>IF($C352="","",IFERROR(VLOOKUP($C352,Jan!$B:$Z,19,FALSE),0))</f>
        <v>0</v>
      </c>
      <c r="AX352" s="11">
        <f t="shared" si="193"/>
        <v>0</v>
      </c>
      <c r="AY352">
        <f>IF($C352="","",IFERROR(VLOOKUP($C352,Jan!$B:$Z,20,FALSE),0))</f>
        <v>0</v>
      </c>
      <c r="AZ352" s="10">
        <f t="shared" si="194"/>
        <v>0</v>
      </c>
      <c r="BA352" s="6">
        <f>IF($C352="","",IFERROR(VLOOKUP($C352,Feb!$B:$Z,16,FALSE),0))</f>
        <v>0</v>
      </c>
      <c r="BB352">
        <f>IF($C352="","",IFERROR(VLOOKUP($C352,Feb!$B:$Z,17,FALSE),0))</f>
        <v>0</v>
      </c>
      <c r="BC352" s="11">
        <f t="shared" si="195"/>
        <v>0</v>
      </c>
      <c r="BD352">
        <f>IF($C352="","",IFERROR(VLOOKUP($C352,Feb!$B:$Z,19,FALSE),0))</f>
        <v>0</v>
      </c>
      <c r="BE352" s="11">
        <f t="shared" si="196"/>
        <v>0</v>
      </c>
      <c r="BF352">
        <f>IF($C352="","",IFERROR(VLOOKUP($C352,Feb!$B:$Z,20,FALSE),0))</f>
        <v>1</v>
      </c>
      <c r="BG352" s="10">
        <f t="shared" si="197"/>
        <v>1</v>
      </c>
      <c r="BH352" s="6">
        <f>IF($C352="","",IFERROR(VLOOKUP($C352,Mar!$B:$Z,16,FALSE),0))</f>
        <v>0</v>
      </c>
      <c r="BI352">
        <f>IF($C352="","",IFERROR(VLOOKUP($C352,Mar!$B:$Z,17,FALSE),0))</f>
        <v>0</v>
      </c>
      <c r="BJ352" s="11">
        <f t="shared" si="198"/>
        <v>0</v>
      </c>
      <c r="BK352">
        <f>IF($C352="","",IFERROR(VLOOKUP($C352,Mar!$B:$Z,19,FALSE),0))</f>
        <v>0</v>
      </c>
      <c r="BL352" s="11">
        <f t="shared" si="199"/>
        <v>0</v>
      </c>
      <c r="BM352">
        <f>IF($C352="","",IFERROR(VLOOKUP($C352,Mar!$B:$Z,20,FALSE),0))</f>
        <v>0</v>
      </c>
      <c r="BN352" s="10">
        <f t="shared" si="200"/>
        <v>0</v>
      </c>
      <c r="BO352" s="6">
        <f>IF($C352="","",IFERROR(VLOOKUP($C352,'Apr &amp; May'!$B:$Z,16,FALSE),0))</f>
        <v>0</v>
      </c>
      <c r="BP352">
        <f>IF($C352="","",IFERROR(VLOOKUP($C352,'Apr &amp; May'!$B:$Z,17,FALSE),0))</f>
        <v>0</v>
      </c>
      <c r="BQ352" s="11">
        <f t="shared" si="201"/>
        <v>0</v>
      </c>
      <c r="BR352">
        <f>IF($C352="","",IFERROR(VLOOKUP($C352,'Apr &amp; May'!$B:$Z,19,FALSE),0))</f>
        <v>0</v>
      </c>
      <c r="BS352" s="11">
        <f t="shared" si="202"/>
        <v>0</v>
      </c>
      <c r="BT352">
        <f>IF($C352="","",IFERROR(VLOOKUP($C352,'Apr &amp; May'!$B:$Z,20,FALSE),0))</f>
        <v>0</v>
      </c>
      <c r="BU352" s="10">
        <f t="shared" si="203"/>
        <v>0</v>
      </c>
      <c r="BV352" s="6">
        <f>IF($C352="","",IFERROR(VLOOKUP($C352,Jun!$B:$Z,16,FALSE),0))</f>
        <v>0</v>
      </c>
      <c r="BW352">
        <f>IF($C352="","",IFERROR(VLOOKUP($C352,Jun!$B:$Z,17,FALSE),0))</f>
        <v>0</v>
      </c>
      <c r="BX352" s="11">
        <f t="shared" si="204"/>
        <v>0</v>
      </c>
      <c r="BY352">
        <f>IF($C352="","",IFERROR(VLOOKUP($C352,Jun!$B:$Z,19,FALSE),0))</f>
        <v>0</v>
      </c>
      <c r="BZ352" s="11">
        <f t="shared" si="205"/>
        <v>0</v>
      </c>
      <c r="CA352">
        <f>IF($C352="","",IFERROR(VLOOKUP($C352,Jun!$B:$Z,20,FALSE),0))</f>
        <v>0</v>
      </c>
      <c r="CB352" s="10">
        <f t="shared" si="206"/>
        <v>0</v>
      </c>
    </row>
    <row r="353" spans="1:80" x14ac:dyDescent="0.3">
      <c r="A353">
        <v>349</v>
      </c>
      <c r="B353" t="str">
        <f>IF(Namelist!A350="","",UPPER(Namelist!A350))</f>
        <v>YIH FEI LIM</v>
      </c>
      <c r="C353" t="str">
        <f>IF(Namelist!B350="","",UPPER(Namelist!B350))</f>
        <v>NUSSTU\E0967965</v>
      </c>
      <c r="D353" s="6">
        <f t="shared" si="173"/>
        <v>1</v>
      </c>
      <c r="E353">
        <f t="shared" si="174"/>
        <v>0</v>
      </c>
      <c r="F353" s="11">
        <f t="shared" si="175"/>
        <v>1</v>
      </c>
      <c r="G353">
        <f t="shared" si="176"/>
        <v>0</v>
      </c>
      <c r="H353" s="11">
        <f t="shared" si="177"/>
        <v>1</v>
      </c>
      <c r="I353">
        <f t="shared" si="178"/>
        <v>0</v>
      </c>
      <c r="J353" s="10">
        <f t="shared" si="179"/>
        <v>1</v>
      </c>
      <c r="K353" s="6">
        <f>IF($C353="","",IFERROR(VLOOKUP($C353,Aug!$B:$Z,16,FALSE),0))</f>
        <v>0</v>
      </c>
      <c r="L353">
        <f>IF($C353="","",IFERROR(VLOOKUP($C353,Aug!$B:$Z,17,FALSE),0))</f>
        <v>0</v>
      </c>
      <c r="M353" s="11">
        <f t="shared" si="180"/>
        <v>0</v>
      </c>
      <c r="N353">
        <f>IF($C353="","",IFERROR(VLOOKUP($C353,Aug!$B:$Z,19,FALSE),0))</f>
        <v>0</v>
      </c>
      <c r="O353" s="11">
        <f t="shared" si="181"/>
        <v>0</v>
      </c>
      <c r="P353">
        <f>IF($C353="","",IFERROR(VLOOKUP($C353,Aug!$B:$Z,20,FALSE),0))</f>
        <v>0</v>
      </c>
      <c r="Q353" s="10">
        <f t="shared" si="182"/>
        <v>0</v>
      </c>
      <c r="R353" s="6">
        <f>IF($C353="","",IFERROR(VLOOKUP($C353,Sep!$B:$Z,16,FALSE),0))</f>
        <v>0</v>
      </c>
      <c r="S353">
        <f>IF($C353="","",IFERROR(VLOOKUP($C353,Sep!$B:$Z,17,FALSE),0))</f>
        <v>0</v>
      </c>
      <c r="T353" s="11">
        <f t="shared" si="183"/>
        <v>0</v>
      </c>
      <c r="U353">
        <f>IF($C353="","",IFERROR(VLOOKUP($C353,Sep!$B:$Z,19,FALSE),0))</f>
        <v>0</v>
      </c>
      <c r="V353" s="11">
        <f t="shared" si="184"/>
        <v>0</v>
      </c>
      <c r="W353">
        <f>IF($C353="","",IFERROR(VLOOKUP($C353,Sep!$B:$Z,20,FALSE),0))</f>
        <v>0</v>
      </c>
      <c r="X353" s="10">
        <f t="shared" si="185"/>
        <v>0</v>
      </c>
      <c r="Y353" s="6">
        <f>IF($C353="","",IFERROR(VLOOKUP($C353,'Oct &amp; Nov'!$B:$Z,16,FALSE),0))</f>
        <v>0</v>
      </c>
      <c r="Z353">
        <f>IF($C353="","",IFERROR(VLOOKUP($C353,'Oct &amp; Nov'!$B:$Z,17,FALSE),0))</f>
        <v>0</v>
      </c>
      <c r="AA353" s="11">
        <f t="shared" si="186"/>
        <v>0</v>
      </c>
      <c r="AB353">
        <f>IF($C353="","",IFERROR(VLOOKUP($C353,'Oct &amp; Nov'!$B:$Z,19,FALSE),0))</f>
        <v>0</v>
      </c>
      <c r="AC353" s="11">
        <f t="shared" si="187"/>
        <v>0</v>
      </c>
      <c r="AD353">
        <f>IF($C353="","",IFERROR(VLOOKUP($C353,'Oct &amp; Nov'!$B:$Z,20,FALSE),0))</f>
        <v>0</v>
      </c>
      <c r="AE353" s="10">
        <f t="shared" si="188"/>
        <v>0</v>
      </c>
      <c r="AJ353" s="11"/>
      <c r="AM353" s="6">
        <f>IF($C353="","",IFERROR(VLOOKUP($C353,Dec!$B:$Z,16,FALSE),0))</f>
        <v>0</v>
      </c>
      <c r="AN353">
        <f>IF($C353="","",IFERROR(VLOOKUP($C353,Dec!$B:$Z,17,FALSE),0))</f>
        <v>0</v>
      </c>
      <c r="AO353" s="11">
        <f t="shared" si="189"/>
        <v>0</v>
      </c>
      <c r="AP353">
        <f>IF($C353="","",IFERROR(VLOOKUP($C353,Dec!$B:$Z,19,FALSE),0))</f>
        <v>0</v>
      </c>
      <c r="AQ353" s="11">
        <f t="shared" si="190"/>
        <v>0</v>
      </c>
      <c r="AR353">
        <f>IF($C353="","",IFERROR(VLOOKUP($C353,Dec!$B:$Z,20,FALSE),0))</f>
        <v>0</v>
      </c>
      <c r="AS353" s="10">
        <f t="shared" si="191"/>
        <v>0</v>
      </c>
      <c r="AT353" s="6">
        <f>IF($C353="","",IFERROR(VLOOKUP($C353,Jan!$B:$Z,16,FALSE),0))</f>
        <v>0</v>
      </c>
      <c r="AU353">
        <f>IF($C353="","",IFERROR(VLOOKUP($C353,Jan!$B:$Z,17,FALSE),0))</f>
        <v>0</v>
      </c>
      <c r="AV353" s="11">
        <f t="shared" si="192"/>
        <v>0</v>
      </c>
      <c r="AW353">
        <f>IF($C353="","",IFERROR(VLOOKUP($C353,Jan!$B:$Z,19,FALSE),0))</f>
        <v>0</v>
      </c>
      <c r="AX353" s="11">
        <f t="shared" si="193"/>
        <v>0</v>
      </c>
      <c r="AY353">
        <f>IF($C353="","",IFERROR(VLOOKUP($C353,Jan!$B:$Z,20,FALSE),0))</f>
        <v>0</v>
      </c>
      <c r="AZ353" s="10">
        <f t="shared" si="194"/>
        <v>0</v>
      </c>
      <c r="BA353" s="6">
        <f>IF($C353="","",IFERROR(VLOOKUP($C353,Feb!$B:$Z,16,FALSE),0))</f>
        <v>0</v>
      </c>
      <c r="BB353">
        <f>IF($C353="","",IFERROR(VLOOKUP($C353,Feb!$B:$Z,17,FALSE),0))</f>
        <v>0</v>
      </c>
      <c r="BC353" s="11">
        <f t="shared" si="195"/>
        <v>0</v>
      </c>
      <c r="BD353">
        <f>IF($C353="","",IFERROR(VLOOKUP($C353,Feb!$B:$Z,19,FALSE),0))</f>
        <v>0</v>
      </c>
      <c r="BE353" s="11">
        <f t="shared" si="196"/>
        <v>0</v>
      </c>
      <c r="BF353">
        <f>IF($C353="","",IFERROR(VLOOKUP($C353,Feb!$B:$Z,20,FALSE),0))</f>
        <v>0</v>
      </c>
      <c r="BG353" s="10">
        <f t="shared" si="197"/>
        <v>0</v>
      </c>
      <c r="BH353" s="6">
        <f>IF($C353="","",IFERROR(VLOOKUP($C353,Mar!$B:$Z,16,FALSE),0))</f>
        <v>1</v>
      </c>
      <c r="BI353">
        <f>IF($C353="","",IFERROR(VLOOKUP($C353,Mar!$B:$Z,17,FALSE),0))</f>
        <v>0</v>
      </c>
      <c r="BJ353" s="11">
        <f t="shared" si="198"/>
        <v>1</v>
      </c>
      <c r="BK353">
        <f>IF($C353="","",IFERROR(VLOOKUP($C353,Mar!$B:$Z,19,FALSE),0))</f>
        <v>0</v>
      </c>
      <c r="BL353" s="11">
        <f t="shared" si="199"/>
        <v>1</v>
      </c>
      <c r="BM353">
        <f>IF($C353="","",IFERROR(VLOOKUP($C353,Mar!$B:$Z,20,FALSE),0))</f>
        <v>0</v>
      </c>
      <c r="BN353" s="10">
        <f t="shared" si="200"/>
        <v>1</v>
      </c>
      <c r="BO353" s="6">
        <f>IF($C353="","",IFERROR(VLOOKUP($C353,'Apr &amp; May'!$B:$Z,16,FALSE),0))</f>
        <v>0</v>
      </c>
      <c r="BP353">
        <f>IF($C353="","",IFERROR(VLOOKUP($C353,'Apr &amp; May'!$B:$Z,17,FALSE),0))</f>
        <v>0</v>
      </c>
      <c r="BQ353" s="11">
        <f t="shared" si="201"/>
        <v>0</v>
      </c>
      <c r="BR353">
        <f>IF($C353="","",IFERROR(VLOOKUP($C353,'Apr &amp; May'!$B:$Z,19,FALSE),0))</f>
        <v>0</v>
      </c>
      <c r="BS353" s="11">
        <f t="shared" si="202"/>
        <v>0</v>
      </c>
      <c r="BT353">
        <f>IF($C353="","",IFERROR(VLOOKUP($C353,'Apr &amp; May'!$B:$Z,20,FALSE),0))</f>
        <v>0</v>
      </c>
      <c r="BU353" s="10">
        <f t="shared" si="203"/>
        <v>0</v>
      </c>
      <c r="BV353" s="6">
        <f>IF($C353="","",IFERROR(VLOOKUP($C353,Jun!$B:$Z,16,FALSE),0))</f>
        <v>0</v>
      </c>
      <c r="BW353">
        <f>IF($C353="","",IFERROR(VLOOKUP($C353,Jun!$B:$Z,17,FALSE),0))</f>
        <v>0</v>
      </c>
      <c r="BX353" s="11">
        <f t="shared" si="204"/>
        <v>0</v>
      </c>
      <c r="BY353">
        <f>IF($C353="","",IFERROR(VLOOKUP($C353,Jun!$B:$Z,19,FALSE),0))</f>
        <v>0</v>
      </c>
      <c r="BZ353" s="11">
        <f t="shared" si="205"/>
        <v>0</v>
      </c>
      <c r="CA353">
        <f>IF($C353="","",IFERROR(VLOOKUP($C353,Jun!$B:$Z,20,FALSE),0))</f>
        <v>0</v>
      </c>
      <c r="CB353" s="10">
        <f t="shared" si="206"/>
        <v>0</v>
      </c>
    </row>
    <row r="354" spans="1:80" x14ac:dyDescent="0.3">
      <c r="A354">
        <v>350</v>
      </c>
      <c r="B354" t="str">
        <f>IF(Namelist!A351="","",UPPER(Namelist!A351))</f>
        <v>YIH KIAT, ISAC TAN</v>
      </c>
      <c r="C354" t="str">
        <f>IF(Namelist!B351="","",UPPER(Namelist!B351))</f>
        <v>NUSSTU\E0638948</v>
      </c>
      <c r="D354" s="6">
        <f t="shared" si="173"/>
        <v>1</v>
      </c>
      <c r="E354">
        <f t="shared" si="174"/>
        <v>0</v>
      </c>
      <c r="F354" s="11">
        <f t="shared" si="175"/>
        <v>1</v>
      </c>
      <c r="G354">
        <f t="shared" si="176"/>
        <v>0</v>
      </c>
      <c r="H354" s="11">
        <f t="shared" si="177"/>
        <v>1</v>
      </c>
      <c r="I354">
        <f t="shared" si="178"/>
        <v>5</v>
      </c>
      <c r="J354" s="10">
        <f t="shared" si="179"/>
        <v>6</v>
      </c>
      <c r="K354" s="6">
        <f>IF($C354="","",IFERROR(VLOOKUP($C354,Aug!$B:$Z,16,FALSE),0))</f>
        <v>0</v>
      </c>
      <c r="L354">
        <f>IF($C354="","",IFERROR(VLOOKUP($C354,Aug!$B:$Z,17,FALSE),0))</f>
        <v>0</v>
      </c>
      <c r="M354" s="11">
        <f t="shared" si="180"/>
        <v>0</v>
      </c>
      <c r="N354">
        <f>IF($C354="","",IFERROR(VLOOKUP($C354,Aug!$B:$Z,19,FALSE),0))</f>
        <v>0</v>
      </c>
      <c r="O354" s="11">
        <f t="shared" si="181"/>
        <v>0</v>
      </c>
      <c r="P354">
        <f>IF($C354="","",IFERROR(VLOOKUP($C354,Aug!$B:$Z,20,FALSE),0))</f>
        <v>0</v>
      </c>
      <c r="Q354" s="10">
        <f t="shared" si="182"/>
        <v>0</v>
      </c>
      <c r="R354" s="6">
        <f>IF($C354="","",IFERROR(VLOOKUP($C354,Sep!$B:$Z,16,FALSE),0))</f>
        <v>0</v>
      </c>
      <c r="S354">
        <f>IF($C354="","",IFERROR(VLOOKUP($C354,Sep!$B:$Z,17,FALSE),0))</f>
        <v>0</v>
      </c>
      <c r="T354" s="11">
        <f t="shared" si="183"/>
        <v>0</v>
      </c>
      <c r="U354">
        <f>IF($C354="","",IFERROR(VLOOKUP($C354,Sep!$B:$Z,19,FALSE),0))</f>
        <v>0</v>
      </c>
      <c r="V354" s="11">
        <f t="shared" si="184"/>
        <v>0</v>
      </c>
      <c r="W354">
        <f>IF($C354="","",IFERROR(VLOOKUP($C354,Sep!$B:$Z,20,FALSE),0))</f>
        <v>0</v>
      </c>
      <c r="X354" s="10">
        <f t="shared" si="185"/>
        <v>0</v>
      </c>
      <c r="Y354" s="6">
        <f>IF($C354="","",IFERROR(VLOOKUP($C354,'Oct &amp; Nov'!$B:$Z,16,FALSE),0))</f>
        <v>0</v>
      </c>
      <c r="Z354">
        <f>IF($C354="","",IFERROR(VLOOKUP($C354,'Oct &amp; Nov'!$B:$Z,17,FALSE),0))</f>
        <v>0</v>
      </c>
      <c r="AA354" s="11">
        <f t="shared" si="186"/>
        <v>0</v>
      </c>
      <c r="AB354">
        <f>IF($C354="","",IFERROR(VLOOKUP($C354,'Oct &amp; Nov'!$B:$Z,19,FALSE),0))</f>
        <v>0</v>
      </c>
      <c r="AC354" s="11">
        <f t="shared" si="187"/>
        <v>0</v>
      </c>
      <c r="AD354">
        <f>IF($C354="","",IFERROR(VLOOKUP($C354,'Oct &amp; Nov'!$B:$Z,20,FALSE),0))</f>
        <v>1</v>
      </c>
      <c r="AE354" s="10">
        <f t="shared" si="188"/>
        <v>1</v>
      </c>
      <c r="AJ354" s="11"/>
      <c r="AM354" s="6">
        <f>IF($C354="","",IFERROR(VLOOKUP($C354,Dec!$B:$Z,16,FALSE),0))</f>
        <v>0</v>
      </c>
      <c r="AN354">
        <f>IF($C354="","",IFERROR(VLOOKUP($C354,Dec!$B:$Z,17,FALSE),0))</f>
        <v>0</v>
      </c>
      <c r="AO354" s="11">
        <f t="shared" si="189"/>
        <v>0</v>
      </c>
      <c r="AP354">
        <f>IF($C354="","",IFERROR(VLOOKUP($C354,Dec!$B:$Z,19,FALSE),0))</f>
        <v>0</v>
      </c>
      <c r="AQ354" s="11">
        <f t="shared" si="190"/>
        <v>0</v>
      </c>
      <c r="AR354">
        <f>IF($C354="","",IFERROR(VLOOKUP($C354,Dec!$B:$Z,20,FALSE),0))</f>
        <v>1</v>
      </c>
      <c r="AS354" s="10">
        <f t="shared" si="191"/>
        <v>1</v>
      </c>
      <c r="AT354" s="6">
        <f>IF($C354="","",IFERROR(VLOOKUP($C354,Jan!$B:$Z,16,FALSE),0))</f>
        <v>0</v>
      </c>
      <c r="AU354">
        <f>IF($C354="","",IFERROR(VLOOKUP($C354,Jan!$B:$Z,17,FALSE),0))</f>
        <v>0</v>
      </c>
      <c r="AV354" s="11">
        <f t="shared" si="192"/>
        <v>0</v>
      </c>
      <c r="AW354">
        <f>IF($C354="","",IFERROR(VLOOKUP($C354,Jan!$B:$Z,19,FALSE),0))</f>
        <v>0</v>
      </c>
      <c r="AX354" s="11">
        <f t="shared" si="193"/>
        <v>0</v>
      </c>
      <c r="AY354">
        <f>IF($C354="","",IFERROR(VLOOKUP($C354,Jan!$B:$Z,20,FALSE),0))</f>
        <v>0</v>
      </c>
      <c r="AZ354" s="10">
        <f t="shared" si="194"/>
        <v>0</v>
      </c>
      <c r="BA354" s="6">
        <f>IF($C354="","",IFERROR(VLOOKUP($C354,Feb!$B:$Z,16,FALSE),0))</f>
        <v>1</v>
      </c>
      <c r="BB354">
        <f>IF($C354="","",IFERROR(VLOOKUP($C354,Feb!$B:$Z,17,FALSE),0))</f>
        <v>0</v>
      </c>
      <c r="BC354" s="11">
        <f t="shared" si="195"/>
        <v>1</v>
      </c>
      <c r="BD354">
        <f>IF($C354="","",IFERROR(VLOOKUP($C354,Feb!$B:$Z,19,FALSE),0))</f>
        <v>0</v>
      </c>
      <c r="BE354" s="11">
        <f t="shared" si="196"/>
        <v>1</v>
      </c>
      <c r="BF354">
        <f>IF($C354="","",IFERROR(VLOOKUP($C354,Feb!$B:$Z,20,FALSE),0))</f>
        <v>2</v>
      </c>
      <c r="BG354" s="10">
        <f t="shared" si="197"/>
        <v>3</v>
      </c>
      <c r="BH354" s="6">
        <f>IF($C354="","",IFERROR(VLOOKUP($C354,Mar!$B:$Z,16,FALSE),0))</f>
        <v>0</v>
      </c>
      <c r="BI354">
        <f>IF($C354="","",IFERROR(VLOOKUP($C354,Mar!$B:$Z,17,FALSE),0))</f>
        <v>0</v>
      </c>
      <c r="BJ354" s="11">
        <f t="shared" si="198"/>
        <v>0</v>
      </c>
      <c r="BK354">
        <f>IF($C354="","",IFERROR(VLOOKUP($C354,Mar!$B:$Z,19,FALSE),0))</f>
        <v>0</v>
      </c>
      <c r="BL354" s="11">
        <f t="shared" si="199"/>
        <v>0</v>
      </c>
      <c r="BM354">
        <f>IF($C354="","",IFERROR(VLOOKUP($C354,Mar!$B:$Z,20,FALSE),0))</f>
        <v>1</v>
      </c>
      <c r="BN354" s="10">
        <f t="shared" si="200"/>
        <v>1</v>
      </c>
      <c r="BO354" s="6">
        <f>IF($C354="","",IFERROR(VLOOKUP($C354,'Apr &amp; May'!$B:$Z,16,FALSE),0))</f>
        <v>0</v>
      </c>
      <c r="BP354">
        <f>IF($C354="","",IFERROR(VLOOKUP($C354,'Apr &amp; May'!$B:$Z,17,FALSE),0))</f>
        <v>0</v>
      </c>
      <c r="BQ354" s="11">
        <f t="shared" si="201"/>
        <v>0</v>
      </c>
      <c r="BR354">
        <f>IF($C354="","",IFERROR(VLOOKUP($C354,'Apr &amp; May'!$B:$Z,19,FALSE),0))</f>
        <v>0</v>
      </c>
      <c r="BS354" s="11">
        <f t="shared" si="202"/>
        <v>0</v>
      </c>
      <c r="BT354">
        <f>IF($C354="","",IFERROR(VLOOKUP($C354,'Apr &amp; May'!$B:$Z,20,FALSE),0))</f>
        <v>0</v>
      </c>
      <c r="BU354" s="10">
        <f t="shared" si="203"/>
        <v>0</v>
      </c>
      <c r="BV354" s="6">
        <f>IF($C354="","",IFERROR(VLOOKUP($C354,Jun!$B:$Z,16,FALSE),0))</f>
        <v>0</v>
      </c>
      <c r="BW354">
        <f>IF($C354="","",IFERROR(VLOOKUP($C354,Jun!$B:$Z,17,FALSE),0))</f>
        <v>0</v>
      </c>
      <c r="BX354" s="11">
        <f t="shared" si="204"/>
        <v>0</v>
      </c>
      <c r="BY354">
        <f>IF($C354="","",IFERROR(VLOOKUP($C354,Jun!$B:$Z,19,FALSE),0))</f>
        <v>0</v>
      </c>
      <c r="BZ354" s="11">
        <f t="shared" si="205"/>
        <v>0</v>
      </c>
      <c r="CA354">
        <f>IF($C354="","",IFERROR(VLOOKUP($C354,Jun!$B:$Z,20,FALSE),0))</f>
        <v>0</v>
      </c>
      <c r="CB354" s="10">
        <f t="shared" si="206"/>
        <v>0</v>
      </c>
    </row>
    <row r="355" spans="1:80" x14ac:dyDescent="0.3">
      <c r="A355">
        <v>351</v>
      </c>
      <c r="B355" t="str">
        <f>IF(Namelist!A352="","",UPPER(Namelist!A352))</f>
        <v>YITAO SUN</v>
      </c>
      <c r="C355" t="str">
        <f>IF(Namelist!B352="","",UPPER(Namelist!B352))</f>
        <v>NUSSTU\E0415785</v>
      </c>
      <c r="D355" s="6">
        <f t="shared" si="173"/>
        <v>2</v>
      </c>
      <c r="E355">
        <f t="shared" si="174"/>
        <v>0</v>
      </c>
      <c r="F355" s="11">
        <f t="shared" si="175"/>
        <v>2</v>
      </c>
      <c r="G355">
        <f t="shared" si="176"/>
        <v>0</v>
      </c>
      <c r="H355" s="11">
        <f t="shared" si="177"/>
        <v>2</v>
      </c>
      <c r="I355">
        <f t="shared" si="178"/>
        <v>0</v>
      </c>
      <c r="J355" s="10">
        <f t="shared" si="179"/>
        <v>2</v>
      </c>
      <c r="K355" s="6">
        <f>IF($C355="","",IFERROR(VLOOKUP($C355,Aug!$B:$Z,16,FALSE),0))</f>
        <v>0</v>
      </c>
      <c r="L355">
        <f>IF($C355="","",IFERROR(VLOOKUP($C355,Aug!$B:$Z,17,FALSE),0))</f>
        <v>0</v>
      </c>
      <c r="M355" s="11">
        <f t="shared" si="180"/>
        <v>0</v>
      </c>
      <c r="N355">
        <f>IF($C355="","",IFERROR(VLOOKUP($C355,Aug!$B:$Z,19,FALSE),0))</f>
        <v>0</v>
      </c>
      <c r="O355" s="11">
        <f t="shared" si="181"/>
        <v>0</v>
      </c>
      <c r="P355">
        <f>IF($C355="","",IFERROR(VLOOKUP($C355,Aug!$B:$Z,20,FALSE),0))</f>
        <v>0</v>
      </c>
      <c r="Q355" s="10">
        <f t="shared" si="182"/>
        <v>0</v>
      </c>
      <c r="R355" s="6">
        <f>IF($C355="","",IFERROR(VLOOKUP($C355,Sep!$B:$Z,16,FALSE),0))</f>
        <v>0</v>
      </c>
      <c r="S355">
        <f>IF($C355="","",IFERROR(VLOOKUP($C355,Sep!$B:$Z,17,FALSE),0))</f>
        <v>0</v>
      </c>
      <c r="T355" s="11">
        <f t="shared" si="183"/>
        <v>0</v>
      </c>
      <c r="U355">
        <f>IF($C355="","",IFERROR(VLOOKUP($C355,Sep!$B:$Z,19,FALSE),0))</f>
        <v>0</v>
      </c>
      <c r="V355" s="11">
        <f t="shared" si="184"/>
        <v>0</v>
      </c>
      <c r="W355">
        <f>IF($C355="","",IFERROR(VLOOKUP($C355,Sep!$B:$Z,20,FALSE),0))</f>
        <v>0</v>
      </c>
      <c r="X355" s="10">
        <f t="shared" si="185"/>
        <v>0</v>
      </c>
      <c r="Y355" s="6">
        <f>IF($C355="","",IFERROR(VLOOKUP($C355,'Oct &amp; Nov'!$B:$Z,16,FALSE),0))</f>
        <v>1</v>
      </c>
      <c r="Z355">
        <f>IF($C355="","",IFERROR(VLOOKUP($C355,'Oct &amp; Nov'!$B:$Z,17,FALSE),0))</f>
        <v>0</v>
      </c>
      <c r="AA355" s="11">
        <f t="shared" si="186"/>
        <v>1</v>
      </c>
      <c r="AB355">
        <f>IF($C355="","",IFERROR(VLOOKUP($C355,'Oct &amp; Nov'!$B:$Z,19,FALSE),0))</f>
        <v>0</v>
      </c>
      <c r="AC355" s="11">
        <f t="shared" si="187"/>
        <v>1</v>
      </c>
      <c r="AD355">
        <f>IF($C355="","",IFERROR(VLOOKUP($C355,'Oct &amp; Nov'!$B:$Z,20,FALSE),0))</f>
        <v>0</v>
      </c>
      <c r="AE355" s="10">
        <f t="shared" si="188"/>
        <v>1</v>
      </c>
      <c r="AJ355" s="11"/>
      <c r="AM355" s="6">
        <f>IF($C355="","",IFERROR(VLOOKUP($C355,Dec!$B:$Z,16,FALSE),0))</f>
        <v>0</v>
      </c>
      <c r="AN355">
        <f>IF($C355="","",IFERROR(VLOOKUP($C355,Dec!$B:$Z,17,FALSE),0))</f>
        <v>0</v>
      </c>
      <c r="AO355" s="11">
        <f t="shared" si="189"/>
        <v>0</v>
      </c>
      <c r="AP355">
        <f>IF($C355="","",IFERROR(VLOOKUP($C355,Dec!$B:$Z,19,FALSE),0))</f>
        <v>0</v>
      </c>
      <c r="AQ355" s="11">
        <f t="shared" si="190"/>
        <v>0</v>
      </c>
      <c r="AR355">
        <f>IF($C355="","",IFERROR(VLOOKUP($C355,Dec!$B:$Z,20,FALSE),0))</f>
        <v>0</v>
      </c>
      <c r="AS355" s="10">
        <f t="shared" si="191"/>
        <v>0</v>
      </c>
      <c r="AT355" s="6">
        <f>IF($C355="","",IFERROR(VLOOKUP($C355,Jan!$B:$Z,16,FALSE),0))</f>
        <v>0</v>
      </c>
      <c r="AU355">
        <f>IF($C355="","",IFERROR(VLOOKUP($C355,Jan!$B:$Z,17,FALSE),0))</f>
        <v>0</v>
      </c>
      <c r="AV355" s="11">
        <f t="shared" si="192"/>
        <v>0</v>
      </c>
      <c r="AW355">
        <f>IF($C355="","",IFERROR(VLOOKUP($C355,Jan!$B:$Z,19,FALSE),0))</f>
        <v>0</v>
      </c>
      <c r="AX355" s="11">
        <f t="shared" si="193"/>
        <v>0</v>
      </c>
      <c r="AY355">
        <f>IF($C355="","",IFERROR(VLOOKUP($C355,Jan!$B:$Z,20,FALSE),0))</f>
        <v>0</v>
      </c>
      <c r="AZ355" s="10">
        <f t="shared" si="194"/>
        <v>0</v>
      </c>
      <c r="BA355" s="6">
        <f>IF($C355="","",IFERROR(VLOOKUP($C355,Feb!$B:$Z,16,FALSE),0))</f>
        <v>0</v>
      </c>
      <c r="BB355">
        <f>IF($C355="","",IFERROR(VLOOKUP($C355,Feb!$B:$Z,17,FALSE),0))</f>
        <v>0</v>
      </c>
      <c r="BC355" s="11">
        <f t="shared" si="195"/>
        <v>0</v>
      </c>
      <c r="BD355">
        <f>IF($C355="","",IFERROR(VLOOKUP($C355,Feb!$B:$Z,19,FALSE),0))</f>
        <v>0</v>
      </c>
      <c r="BE355" s="11">
        <f t="shared" si="196"/>
        <v>0</v>
      </c>
      <c r="BF355">
        <f>IF($C355="","",IFERROR(VLOOKUP($C355,Feb!$B:$Z,20,FALSE),0))</f>
        <v>0</v>
      </c>
      <c r="BG355" s="10">
        <f t="shared" si="197"/>
        <v>0</v>
      </c>
      <c r="BH355" s="6">
        <f>IF($C355="","",IFERROR(VLOOKUP($C355,Mar!$B:$Z,16,FALSE),0))</f>
        <v>1</v>
      </c>
      <c r="BI355">
        <f>IF($C355="","",IFERROR(VLOOKUP($C355,Mar!$B:$Z,17,FALSE),0))</f>
        <v>0</v>
      </c>
      <c r="BJ355" s="11">
        <f t="shared" si="198"/>
        <v>1</v>
      </c>
      <c r="BK355">
        <f>IF($C355="","",IFERROR(VLOOKUP($C355,Mar!$B:$Z,19,FALSE),0))</f>
        <v>0</v>
      </c>
      <c r="BL355" s="11">
        <f t="shared" si="199"/>
        <v>1</v>
      </c>
      <c r="BM355">
        <f>IF($C355="","",IFERROR(VLOOKUP($C355,Mar!$B:$Z,20,FALSE),0))</f>
        <v>0</v>
      </c>
      <c r="BN355" s="10">
        <f t="shared" si="200"/>
        <v>1</v>
      </c>
      <c r="BO355" s="6">
        <f>IF($C355="","",IFERROR(VLOOKUP($C355,'Apr &amp; May'!$B:$Z,16,FALSE),0))</f>
        <v>0</v>
      </c>
      <c r="BP355">
        <f>IF($C355="","",IFERROR(VLOOKUP($C355,'Apr &amp; May'!$B:$Z,17,FALSE),0))</f>
        <v>0</v>
      </c>
      <c r="BQ355" s="11">
        <f t="shared" si="201"/>
        <v>0</v>
      </c>
      <c r="BR355">
        <f>IF($C355="","",IFERROR(VLOOKUP($C355,'Apr &amp; May'!$B:$Z,19,FALSE),0))</f>
        <v>0</v>
      </c>
      <c r="BS355" s="11">
        <f t="shared" si="202"/>
        <v>0</v>
      </c>
      <c r="BT355">
        <f>IF($C355="","",IFERROR(VLOOKUP($C355,'Apr &amp; May'!$B:$Z,20,FALSE),0))</f>
        <v>0</v>
      </c>
      <c r="BU355" s="10">
        <f t="shared" si="203"/>
        <v>0</v>
      </c>
      <c r="BV355" s="6">
        <f>IF($C355="","",IFERROR(VLOOKUP($C355,Jun!$B:$Z,16,FALSE),0))</f>
        <v>0</v>
      </c>
      <c r="BW355">
        <f>IF($C355="","",IFERROR(VLOOKUP($C355,Jun!$B:$Z,17,FALSE),0))</f>
        <v>0</v>
      </c>
      <c r="BX355" s="11">
        <f t="shared" si="204"/>
        <v>0</v>
      </c>
      <c r="BY355">
        <f>IF($C355="","",IFERROR(VLOOKUP($C355,Jun!$B:$Z,19,FALSE),0))</f>
        <v>0</v>
      </c>
      <c r="BZ355" s="11">
        <f t="shared" si="205"/>
        <v>0</v>
      </c>
      <c r="CA355">
        <f>IF($C355="","",IFERROR(VLOOKUP($C355,Jun!$B:$Z,20,FALSE),0))</f>
        <v>0</v>
      </c>
      <c r="CB355" s="10">
        <f t="shared" si="206"/>
        <v>0</v>
      </c>
    </row>
    <row r="356" spans="1:80" x14ac:dyDescent="0.3">
      <c r="A356">
        <v>352</v>
      </c>
      <c r="B356" t="str">
        <f>IF(Namelist!A353="","",UPPER(Namelist!A353))</f>
        <v>YONG HAN LINUS TAN</v>
      </c>
      <c r="C356" t="str">
        <f>IF(Namelist!B353="","",UPPER(Namelist!B353))</f>
        <v>NUSSTU\E0406649</v>
      </c>
      <c r="D356" s="6">
        <f t="shared" si="173"/>
        <v>1</v>
      </c>
      <c r="E356">
        <f t="shared" si="174"/>
        <v>0</v>
      </c>
      <c r="F356" s="11">
        <f t="shared" si="175"/>
        <v>1</v>
      </c>
      <c r="G356">
        <f t="shared" si="176"/>
        <v>0</v>
      </c>
      <c r="H356" s="11">
        <f t="shared" si="177"/>
        <v>1</v>
      </c>
      <c r="I356">
        <f t="shared" si="178"/>
        <v>0</v>
      </c>
      <c r="J356" s="10">
        <f t="shared" si="179"/>
        <v>1</v>
      </c>
      <c r="K356" s="6">
        <f>IF($C356="","",IFERROR(VLOOKUP($C356,Aug!$B:$Z,16,FALSE),0))</f>
        <v>0</v>
      </c>
      <c r="L356">
        <f>IF($C356="","",IFERROR(VLOOKUP($C356,Aug!$B:$Z,17,FALSE),0))</f>
        <v>0</v>
      </c>
      <c r="M356" s="11">
        <f t="shared" si="180"/>
        <v>0</v>
      </c>
      <c r="N356">
        <f>IF($C356="","",IFERROR(VLOOKUP($C356,Aug!$B:$Z,19,FALSE),0))</f>
        <v>0</v>
      </c>
      <c r="O356" s="11">
        <f t="shared" si="181"/>
        <v>0</v>
      </c>
      <c r="P356">
        <f>IF($C356="","",IFERROR(VLOOKUP($C356,Aug!$B:$Z,20,FALSE),0))</f>
        <v>0</v>
      </c>
      <c r="Q356" s="10">
        <f t="shared" si="182"/>
        <v>0</v>
      </c>
      <c r="R356" s="6">
        <f>IF($C356="","",IFERROR(VLOOKUP($C356,Sep!$B:$Z,16,FALSE),0))</f>
        <v>0</v>
      </c>
      <c r="S356">
        <f>IF($C356="","",IFERROR(VLOOKUP($C356,Sep!$B:$Z,17,FALSE),0))</f>
        <v>0</v>
      </c>
      <c r="T356" s="11">
        <f t="shared" si="183"/>
        <v>0</v>
      </c>
      <c r="U356">
        <f>IF($C356="","",IFERROR(VLOOKUP($C356,Sep!$B:$Z,19,FALSE),0))</f>
        <v>0</v>
      </c>
      <c r="V356" s="11">
        <f t="shared" si="184"/>
        <v>0</v>
      </c>
      <c r="W356">
        <f>IF($C356="","",IFERROR(VLOOKUP($C356,Sep!$B:$Z,20,FALSE),0))</f>
        <v>0</v>
      </c>
      <c r="X356" s="10">
        <f t="shared" si="185"/>
        <v>0</v>
      </c>
      <c r="Y356" s="6">
        <f>IF($C356="","",IFERROR(VLOOKUP($C356,'Oct &amp; Nov'!$B:$Z,16,FALSE),0))</f>
        <v>0</v>
      </c>
      <c r="Z356">
        <f>IF($C356="","",IFERROR(VLOOKUP($C356,'Oct &amp; Nov'!$B:$Z,17,FALSE),0))</f>
        <v>0</v>
      </c>
      <c r="AA356" s="11">
        <f t="shared" si="186"/>
        <v>0</v>
      </c>
      <c r="AB356">
        <f>IF($C356="","",IFERROR(VLOOKUP($C356,'Oct &amp; Nov'!$B:$Z,19,FALSE),0))</f>
        <v>0</v>
      </c>
      <c r="AC356" s="11">
        <f t="shared" si="187"/>
        <v>0</v>
      </c>
      <c r="AD356">
        <f>IF($C356="","",IFERROR(VLOOKUP($C356,'Oct &amp; Nov'!$B:$Z,20,FALSE),0))</f>
        <v>0</v>
      </c>
      <c r="AE356" s="10">
        <f t="shared" si="188"/>
        <v>0</v>
      </c>
      <c r="AJ356" s="11"/>
      <c r="AM356" s="6">
        <f>IF($C356="","",IFERROR(VLOOKUP($C356,Dec!$B:$Z,16,FALSE),0))</f>
        <v>0</v>
      </c>
      <c r="AN356">
        <f>IF($C356="","",IFERROR(VLOOKUP($C356,Dec!$B:$Z,17,FALSE),0))</f>
        <v>0</v>
      </c>
      <c r="AO356" s="11">
        <f t="shared" si="189"/>
        <v>0</v>
      </c>
      <c r="AP356">
        <f>IF($C356="","",IFERROR(VLOOKUP($C356,Dec!$B:$Z,19,FALSE),0))</f>
        <v>0</v>
      </c>
      <c r="AQ356" s="11">
        <f t="shared" si="190"/>
        <v>0</v>
      </c>
      <c r="AR356">
        <f>IF($C356="","",IFERROR(VLOOKUP($C356,Dec!$B:$Z,20,FALSE),0))</f>
        <v>0</v>
      </c>
      <c r="AS356" s="10">
        <f t="shared" si="191"/>
        <v>0</v>
      </c>
      <c r="AT356" s="6">
        <f>IF($C356="","",IFERROR(VLOOKUP($C356,Jan!$B:$Z,16,FALSE),0))</f>
        <v>0</v>
      </c>
      <c r="AU356">
        <f>IF($C356="","",IFERROR(VLOOKUP($C356,Jan!$B:$Z,17,FALSE),0))</f>
        <v>0</v>
      </c>
      <c r="AV356" s="11">
        <f t="shared" si="192"/>
        <v>0</v>
      </c>
      <c r="AW356">
        <f>IF($C356="","",IFERROR(VLOOKUP($C356,Jan!$B:$Z,19,FALSE),0))</f>
        <v>0</v>
      </c>
      <c r="AX356" s="11">
        <f t="shared" si="193"/>
        <v>0</v>
      </c>
      <c r="AY356">
        <f>IF($C356="","",IFERROR(VLOOKUP($C356,Jan!$B:$Z,20,FALSE),0))</f>
        <v>0</v>
      </c>
      <c r="AZ356" s="10">
        <f t="shared" si="194"/>
        <v>0</v>
      </c>
      <c r="BA356" s="6">
        <f>IF($C356="","",IFERROR(VLOOKUP($C356,Feb!$B:$Z,16,FALSE),0))</f>
        <v>0</v>
      </c>
      <c r="BB356">
        <f>IF($C356="","",IFERROR(VLOOKUP($C356,Feb!$B:$Z,17,FALSE),0))</f>
        <v>0</v>
      </c>
      <c r="BC356" s="11">
        <f t="shared" si="195"/>
        <v>0</v>
      </c>
      <c r="BD356">
        <f>IF($C356="","",IFERROR(VLOOKUP($C356,Feb!$B:$Z,19,FALSE),0))</f>
        <v>0</v>
      </c>
      <c r="BE356" s="11">
        <f t="shared" si="196"/>
        <v>0</v>
      </c>
      <c r="BF356">
        <f>IF($C356="","",IFERROR(VLOOKUP($C356,Feb!$B:$Z,20,FALSE),0))</f>
        <v>0</v>
      </c>
      <c r="BG356" s="10">
        <f t="shared" si="197"/>
        <v>0</v>
      </c>
      <c r="BH356" s="6">
        <f>IF($C356="","",IFERROR(VLOOKUP($C356,Mar!$B:$Z,16,FALSE),0))</f>
        <v>0</v>
      </c>
      <c r="BI356">
        <f>IF($C356="","",IFERROR(VLOOKUP($C356,Mar!$B:$Z,17,FALSE),0))</f>
        <v>0</v>
      </c>
      <c r="BJ356" s="11">
        <f t="shared" si="198"/>
        <v>0</v>
      </c>
      <c r="BK356">
        <f>IF($C356="","",IFERROR(VLOOKUP($C356,Mar!$B:$Z,19,FALSE),0))</f>
        <v>0</v>
      </c>
      <c r="BL356" s="11">
        <f t="shared" si="199"/>
        <v>0</v>
      </c>
      <c r="BM356">
        <f>IF($C356="","",IFERROR(VLOOKUP($C356,Mar!$B:$Z,20,FALSE),0))</f>
        <v>0</v>
      </c>
      <c r="BN356" s="10">
        <f t="shared" si="200"/>
        <v>0</v>
      </c>
      <c r="BO356" s="6">
        <f>IF($C356="","",IFERROR(VLOOKUP($C356,'Apr &amp; May'!$B:$Z,16,FALSE),0))</f>
        <v>0</v>
      </c>
      <c r="BP356">
        <f>IF($C356="","",IFERROR(VLOOKUP($C356,'Apr &amp; May'!$B:$Z,17,FALSE),0))</f>
        <v>0</v>
      </c>
      <c r="BQ356" s="11">
        <f t="shared" si="201"/>
        <v>0</v>
      </c>
      <c r="BR356">
        <f>IF($C356="","",IFERROR(VLOOKUP($C356,'Apr &amp; May'!$B:$Z,19,FALSE),0))</f>
        <v>0</v>
      </c>
      <c r="BS356" s="11">
        <f t="shared" si="202"/>
        <v>0</v>
      </c>
      <c r="BT356">
        <f>IF($C356="","",IFERROR(VLOOKUP($C356,'Apr &amp; May'!$B:$Z,20,FALSE),0))</f>
        <v>0</v>
      </c>
      <c r="BU356" s="10">
        <f t="shared" si="203"/>
        <v>0</v>
      </c>
      <c r="BV356" s="6">
        <f>IF($C356="","",IFERROR(VLOOKUP($C356,Jun!$B:$Z,16,FALSE),0))</f>
        <v>1</v>
      </c>
      <c r="BW356">
        <f>IF($C356="","",IFERROR(VLOOKUP($C356,Jun!$B:$Z,17,FALSE),0))</f>
        <v>0</v>
      </c>
      <c r="BX356" s="11">
        <f t="shared" si="204"/>
        <v>1</v>
      </c>
      <c r="BY356">
        <f>IF($C356="","",IFERROR(VLOOKUP($C356,Jun!$B:$Z,19,FALSE),0))</f>
        <v>0</v>
      </c>
      <c r="BZ356" s="11">
        <f t="shared" si="205"/>
        <v>1</v>
      </c>
      <c r="CA356">
        <f>IF($C356="","",IFERROR(VLOOKUP($C356,Jun!$B:$Z,20,FALSE),0))</f>
        <v>0</v>
      </c>
      <c r="CB356" s="10">
        <f t="shared" si="206"/>
        <v>1</v>
      </c>
    </row>
    <row r="357" spans="1:80" x14ac:dyDescent="0.3">
      <c r="A357">
        <v>353</v>
      </c>
      <c r="B357" t="str">
        <f>IF(Namelist!A354="","",UPPER(Namelist!A354))</f>
        <v>YONG XIN SEE</v>
      </c>
      <c r="C357" t="str">
        <f>IF(Namelist!B354="","",UPPER(Namelist!B354))</f>
        <v>NUSSTU\E0958030</v>
      </c>
      <c r="D357" s="6">
        <f t="shared" si="173"/>
        <v>0</v>
      </c>
      <c r="E357">
        <f t="shared" si="174"/>
        <v>0</v>
      </c>
      <c r="F357" s="11">
        <f t="shared" si="175"/>
        <v>0</v>
      </c>
      <c r="G357">
        <f t="shared" si="176"/>
        <v>0</v>
      </c>
      <c r="H357" s="11">
        <f t="shared" si="177"/>
        <v>0</v>
      </c>
      <c r="I357">
        <f t="shared" si="178"/>
        <v>0</v>
      </c>
      <c r="J357" s="10">
        <f t="shared" si="179"/>
        <v>0</v>
      </c>
      <c r="K357" s="6">
        <f>IF($C357="","",IFERROR(VLOOKUP($C357,Aug!$B:$Z,16,FALSE),0))</f>
        <v>0</v>
      </c>
      <c r="L357">
        <f>IF($C357="","",IFERROR(VLOOKUP($C357,Aug!$B:$Z,17,FALSE),0))</f>
        <v>0</v>
      </c>
      <c r="M357" s="11">
        <f t="shared" si="180"/>
        <v>0</v>
      </c>
      <c r="N357">
        <f>IF($C357="","",IFERROR(VLOOKUP($C357,Aug!$B:$Z,19,FALSE),0))</f>
        <v>0</v>
      </c>
      <c r="O357" s="11">
        <f t="shared" si="181"/>
        <v>0</v>
      </c>
      <c r="P357">
        <f>IF($C357="","",IFERROR(VLOOKUP($C357,Aug!$B:$Z,20,FALSE),0))</f>
        <v>0</v>
      </c>
      <c r="Q357" s="10">
        <f t="shared" si="182"/>
        <v>0</v>
      </c>
      <c r="R357" s="6">
        <f>IF($C357="","",IFERROR(VLOOKUP($C357,Sep!$B:$Z,16,FALSE),0))</f>
        <v>0</v>
      </c>
      <c r="S357">
        <f>IF($C357="","",IFERROR(VLOOKUP($C357,Sep!$B:$Z,17,FALSE),0))</f>
        <v>0</v>
      </c>
      <c r="T357" s="11">
        <f t="shared" si="183"/>
        <v>0</v>
      </c>
      <c r="U357">
        <f>IF($C357="","",IFERROR(VLOOKUP($C357,Sep!$B:$Z,19,FALSE),0))</f>
        <v>0</v>
      </c>
      <c r="V357" s="11">
        <f t="shared" si="184"/>
        <v>0</v>
      </c>
      <c r="W357">
        <f>IF($C357="","",IFERROR(VLOOKUP($C357,Sep!$B:$Z,20,FALSE),0))</f>
        <v>0</v>
      </c>
      <c r="X357" s="10">
        <f t="shared" si="185"/>
        <v>0</v>
      </c>
      <c r="Y357" s="6">
        <f>IF($C357="","",IFERROR(VLOOKUP($C357,'Oct &amp; Nov'!$B:$Z,16,FALSE),0))</f>
        <v>0</v>
      </c>
      <c r="Z357">
        <f>IF($C357="","",IFERROR(VLOOKUP($C357,'Oct &amp; Nov'!$B:$Z,17,FALSE),0))</f>
        <v>0</v>
      </c>
      <c r="AA357" s="11">
        <f t="shared" si="186"/>
        <v>0</v>
      </c>
      <c r="AB357">
        <f>IF($C357="","",IFERROR(VLOOKUP($C357,'Oct &amp; Nov'!$B:$Z,19,FALSE),0))</f>
        <v>0</v>
      </c>
      <c r="AC357" s="11">
        <f t="shared" si="187"/>
        <v>0</v>
      </c>
      <c r="AD357">
        <f>IF($C357="","",IFERROR(VLOOKUP($C357,'Oct &amp; Nov'!$B:$Z,20,FALSE),0))</f>
        <v>0</v>
      </c>
      <c r="AE357" s="10">
        <f t="shared" si="188"/>
        <v>0</v>
      </c>
      <c r="AJ357" s="11"/>
      <c r="AM357" s="6">
        <f>IF($C357="","",IFERROR(VLOOKUP($C357,Dec!$B:$Z,16,FALSE),0))</f>
        <v>0</v>
      </c>
      <c r="AN357">
        <f>IF($C357="","",IFERROR(VLOOKUP($C357,Dec!$B:$Z,17,FALSE),0))</f>
        <v>0</v>
      </c>
      <c r="AO357" s="11">
        <f t="shared" si="189"/>
        <v>0</v>
      </c>
      <c r="AP357">
        <f>IF($C357="","",IFERROR(VLOOKUP($C357,Dec!$B:$Z,19,FALSE),0))</f>
        <v>0</v>
      </c>
      <c r="AQ357" s="11">
        <f t="shared" si="190"/>
        <v>0</v>
      </c>
      <c r="AR357">
        <f>IF($C357="","",IFERROR(VLOOKUP($C357,Dec!$B:$Z,20,FALSE),0))</f>
        <v>0</v>
      </c>
      <c r="AS357" s="10">
        <f t="shared" si="191"/>
        <v>0</v>
      </c>
      <c r="AT357" s="6">
        <f>IF($C357="","",IFERROR(VLOOKUP($C357,Jan!$B:$Z,16,FALSE),0))</f>
        <v>0</v>
      </c>
      <c r="AU357">
        <f>IF($C357="","",IFERROR(VLOOKUP($C357,Jan!$B:$Z,17,FALSE),0))</f>
        <v>0</v>
      </c>
      <c r="AV357" s="11">
        <f t="shared" si="192"/>
        <v>0</v>
      </c>
      <c r="AW357">
        <f>IF($C357="","",IFERROR(VLOOKUP($C357,Jan!$B:$Z,19,FALSE),0))</f>
        <v>0</v>
      </c>
      <c r="AX357" s="11">
        <f t="shared" si="193"/>
        <v>0</v>
      </c>
      <c r="AY357">
        <f>IF($C357="","",IFERROR(VLOOKUP($C357,Jan!$B:$Z,20,FALSE),0))</f>
        <v>0</v>
      </c>
      <c r="AZ357" s="10">
        <f t="shared" si="194"/>
        <v>0</v>
      </c>
      <c r="BA357" s="6">
        <f>IF($C357="","",IFERROR(VLOOKUP($C357,Feb!$B:$Z,16,FALSE),0))</f>
        <v>0</v>
      </c>
      <c r="BB357">
        <f>IF($C357="","",IFERROR(VLOOKUP($C357,Feb!$B:$Z,17,FALSE),0))</f>
        <v>0</v>
      </c>
      <c r="BC357" s="11">
        <f t="shared" si="195"/>
        <v>0</v>
      </c>
      <c r="BD357">
        <f>IF($C357="","",IFERROR(VLOOKUP($C357,Feb!$B:$Z,19,FALSE),0))</f>
        <v>0</v>
      </c>
      <c r="BE357" s="11">
        <f t="shared" si="196"/>
        <v>0</v>
      </c>
      <c r="BF357">
        <f>IF($C357="","",IFERROR(VLOOKUP($C357,Feb!$B:$Z,20,FALSE),0))</f>
        <v>0</v>
      </c>
      <c r="BG357" s="10">
        <f t="shared" si="197"/>
        <v>0</v>
      </c>
      <c r="BH357" s="6">
        <f>IF($C357="","",IFERROR(VLOOKUP($C357,Mar!$B:$Z,16,FALSE),0))</f>
        <v>0</v>
      </c>
      <c r="BI357">
        <f>IF($C357="","",IFERROR(VLOOKUP($C357,Mar!$B:$Z,17,FALSE),0))</f>
        <v>0</v>
      </c>
      <c r="BJ357" s="11">
        <f t="shared" si="198"/>
        <v>0</v>
      </c>
      <c r="BK357">
        <f>IF($C357="","",IFERROR(VLOOKUP($C357,Mar!$B:$Z,19,FALSE),0))</f>
        <v>0</v>
      </c>
      <c r="BL357" s="11">
        <f t="shared" si="199"/>
        <v>0</v>
      </c>
      <c r="BM357">
        <f>IF($C357="","",IFERROR(VLOOKUP($C357,Mar!$B:$Z,20,FALSE),0))</f>
        <v>0</v>
      </c>
      <c r="BN357" s="10">
        <f t="shared" si="200"/>
        <v>0</v>
      </c>
      <c r="BO357" s="6">
        <f>IF($C357="","",IFERROR(VLOOKUP($C357,'Apr &amp; May'!$B:$Z,16,FALSE),0))</f>
        <v>0</v>
      </c>
      <c r="BP357">
        <f>IF($C357="","",IFERROR(VLOOKUP($C357,'Apr &amp; May'!$B:$Z,17,FALSE),0))</f>
        <v>0</v>
      </c>
      <c r="BQ357" s="11">
        <f t="shared" si="201"/>
        <v>0</v>
      </c>
      <c r="BR357">
        <f>IF($C357="","",IFERROR(VLOOKUP($C357,'Apr &amp; May'!$B:$Z,19,FALSE),0))</f>
        <v>0</v>
      </c>
      <c r="BS357" s="11">
        <f t="shared" si="202"/>
        <v>0</v>
      </c>
      <c r="BT357">
        <f>IF($C357="","",IFERROR(VLOOKUP($C357,'Apr &amp; May'!$B:$Z,20,FALSE),0))</f>
        <v>0</v>
      </c>
      <c r="BU357" s="10">
        <f t="shared" si="203"/>
        <v>0</v>
      </c>
      <c r="BV357" s="6">
        <f>IF($C357="","",IFERROR(VLOOKUP($C357,Jun!$B:$Z,16,FALSE),0))</f>
        <v>0</v>
      </c>
      <c r="BW357">
        <f>IF($C357="","",IFERROR(VLOOKUP($C357,Jun!$B:$Z,17,FALSE),0))</f>
        <v>0</v>
      </c>
      <c r="BX357" s="11">
        <f t="shared" si="204"/>
        <v>0</v>
      </c>
      <c r="BY357">
        <f>IF($C357="","",IFERROR(VLOOKUP($C357,Jun!$B:$Z,19,FALSE),0))</f>
        <v>0</v>
      </c>
      <c r="BZ357" s="11">
        <f t="shared" si="205"/>
        <v>0</v>
      </c>
      <c r="CA357">
        <f>IF($C357="","",IFERROR(VLOOKUP($C357,Jun!$B:$Z,20,FALSE),0))</f>
        <v>0</v>
      </c>
      <c r="CB357" s="10">
        <f t="shared" si="206"/>
        <v>0</v>
      </c>
    </row>
    <row r="358" spans="1:80" x14ac:dyDescent="0.3">
      <c r="A358">
        <v>354</v>
      </c>
      <c r="B358" t="str">
        <f>IF(Namelist!A355="","",UPPER(Namelist!A355))</f>
        <v>YU JI CHONG</v>
      </c>
      <c r="C358" t="str">
        <f>IF(Namelist!B355="","",UPPER(Namelist!B355))</f>
        <v>NUSSTU\E0959923</v>
      </c>
      <c r="D358" s="6">
        <f t="shared" si="173"/>
        <v>1</v>
      </c>
      <c r="E358">
        <f t="shared" si="174"/>
        <v>0</v>
      </c>
      <c r="F358" s="11">
        <f t="shared" si="175"/>
        <v>1</v>
      </c>
      <c r="G358">
        <f t="shared" si="176"/>
        <v>1</v>
      </c>
      <c r="H358" s="11">
        <f t="shared" si="177"/>
        <v>2</v>
      </c>
      <c r="I358">
        <f t="shared" si="178"/>
        <v>3</v>
      </c>
      <c r="J358" s="10">
        <f t="shared" si="179"/>
        <v>5</v>
      </c>
      <c r="K358" s="6">
        <f>IF($C358="","",IFERROR(VLOOKUP($C358,Aug!$B:$Z,16,FALSE),0))</f>
        <v>0</v>
      </c>
      <c r="L358">
        <f>IF($C358="","",IFERROR(VLOOKUP($C358,Aug!$B:$Z,17,FALSE),0))</f>
        <v>0</v>
      </c>
      <c r="M358" s="11">
        <f t="shared" si="180"/>
        <v>0</v>
      </c>
      <c r="N358">
        <f>IF($C358="","",IFERROR(VLOOKUP($C358,Aug!$B:$Z,19,FALSE),0))</f>
        <v>1</v>
      </c>
      <c r="O358" s="11">
        <f t="shared" si="181"/>
        <v>1</v>
      </c>
      <c r="P358">
        <f>IF($C358="","",IFERROR(VLOOKUP($C358,Aug!$B:$Z,20,FALSE),0))</f>
        <v>2</v>
      </c>
      <c r="Q358" s="10">
        <f t="shared" si="182"/>
        <v>3</v>
      </c>
      <c r="R358" s="6">
        <f>IF($C358="","",IFERROR(VLOOKUP($C358,Sep!$B:$Z,16,FALSE),0))</f>
        <v>1</v>
      </c>
      <c r="S358">
        <f>IF($C358="","",IFERROR(VLOOKUP($C358,Sep!$B:$Z,17,FALSE),0))</f>
        <v>0</v>
      </c>
      <c r="T358" s="11">
        <f t="shared" si="183"/>
        <v>1</v>
      </c>
      <c r="U358">
        <f>IF($C358="","",IFERROR(VLOOKUP($C358,Sep!$B:$Z,19,FALSE),0))</f>
        <v>0</v>
      </c>
      <c r="V358" s="11">
        <f t="shared" si="184"/>
        <v>1</v>
      </c>
      <c r="W358">
        <f>IF($C358="","",IFERROR(VLOOKUP($C358,Sep!$B:$Z,20,FALSE),0))</f>
        <v>1</v>
      </c>
      <c r="X358" s="10">
        <f t="shared" si="185"/>
        <v>2</v>
      </c>
      <c r="Y358" s="6">
        <f>IF($C358="","",IFERROR(VLOOKUP($C358,'Oct &amp; Nov'!$B:$Z,16,FALSE),0))</f>
        <v>0</v>
      </c>
      <c r="Z358">
        <f>IF($C358="","",IFERROR(VLOOKUP($C358,'Oct &amp; Nov'!$B:$Z,17,FALSE),0))</f>
        <v>0</v>
      </c>
      <c r="AA358" s="11">
        <f t="shared" si="186"/>
        <v>0</v>
      </c>
      <c r="AB358">
        <f>IF($C358="","",IFERROR(VLOOKUP($C358,'Oct &amp; Nov'!$B:$Z,19,FALSE),0))</f>
        <v>0</v>
      </c>
      <c r="AC358" s="11">
        <f t="shared" si="187"/>
        <v>0</v>
      </c>
      <c r="AD358">
        <f>IF($C358="","",IFERROR(VLOOKUP($C358,'Oct &amp; Nov'!$B:$Z,20,FALSE),0))</f>
        <v>0</v>
      </c>
      <c r="AE358" s="10">
        <f t="shared" si="188"/>
        <v>0</v>
      </c>
      <c r="AJ358" s="11"/>
      <c r="AM358" s="6">
        <f>IF($C358="","",IFERROR(VLOOKUP($C358,Dec!$B:$Z,16,FALSE),0))</f>
        <v>0</v>
      </c>
      <c r="AN358">
        <f>IF($C358="","",IFERROR(VLOOKUP($C358,Dec!$B:$Z,17,FALSE),0))</f>
        <v>0</v>
      </c>
      <c r="AO358" s="11">
        <f t="shared" si="189"/>
        <v>0</v>
      </c>
      <c r="AP358">
        <f>IF($C358="","",IFERROR(VLOOKUP($C358,Dec!$B:$Z,19,FALSE),0))</f>
        <v>0</v>
      </c>
      <c r="AQ358" s="11">
        <f t="shared" si="190"/>
        <v>0</v>
      </c>
      <c r="AR358">
        <f>IF($C358="","",IFERROR(VLOOKUP($C358,Dec!$B:$Z,20,FALSE),0))</f>
        <v>0</v>
      </c>
      <c r="AS358" s="10">
        <f t="shared" si="191"/>
        <v>0</v>
      </c>
      <c r="AT358" s="6">
        <f>IF($C358="","",IFERROR(VLOOKUP($C358,Jan!$B:$Z,16,FALSE),0))</f>
        <v>0</v>
      </c>
      <c r="AU358">
        <f>IF($C358="","",IFERROR(VLOOKUP($C358,Jan!$B:$Z,17,FALSE),0))</f>
        <v>0</v>
      </c>
      <c r="AV358" s="11">
        <f t="shared" si="192"/>
        <v>0</v>
      </c>
      <c r="AW358">
        <f>IF($C358="","",IFERROR(VLOOKUP($C358,Jan!$B:$Z,19,FALSE),0))</f>
        <v>0</v>
      </c>
      <c r="AX358" s="11">
        <f t="shared" si="193"/>
        <v>0</v>
      </c>
      <c r="AY358">
        <f>IF($C358="","",IFERROR(VLOOKUP($C358,Jan!$B:$Z,20,FALSE),0))</f>
        <v>0</v>
      </c>
      <c r="AZ358" s="10">
        <f t="shared" si="194"/>
        <v>0</v>
      </c>
      <c r="BA358" s="6">
        <f>IF($C358="","",IFERROR(VLOOKUP($C358,Feb!$B:$Z,16,FALSE),0))</f>
        <v>0</v>
      </c>
      <c r="BB358">
        <f>IF($C358="","",IFERROR(VLOOKUP($C358,Feb!$B:$Z,17,FALSE),0))</f>
        <v>0</v>
      </c>
      <c r="BC358" s="11">
        <f t="shared" si="195"/>
        <v>0</v>
      </c>
      <c r="BD358">
        <f>IF($C358="","",IFERROR(VLOOKUP($C358,Feb!$B:$Z,19,FALSE),0))</f>
        <v>0</v>
      </c>
      <c r="BE358" s="11">
        <f t="shared" si="196"/>
        <v>0</v>
      </c>
      <c r="BF358">
        <f>IF($C358="","",IFERROR(VLOOKUP($C358,Feb!$B:$Z,20,FALSE),0))</f>
        <v>0</v>
      </c>
      <c r="BG358" s="10">
        <f t="shared" si="197"/>
        <v>0</v>
      </c>
      <c r="BH358" s="6">
        <f>IF($C358="","",IFERROR(VLOOKUP($C358,Mar!$B:$Z,16,FALSE),0))</f>
        <v>0</v>
      </c>
      <c r="BI358">
        <f>IF($C358="","",IFERROR(VLOOKUP($C358,Mar!$B:$Z,17,FALSE),0))</f>
        <v>0</v>
      </c>
      <c r="BJ358" s="11">
        <f t="shared" si="198"/>
        <v>0</v>
      </c>
      <c r="BK358">
        <f>IF($C358="","",IFERROR(VLOOKUP($C358,Mar!$B:$Z,19,FALSE),0))</f>
        <v>0</v>
      </c>
      <c r="BL358" s="11">
        <f t="shared" si="199"/>
        <v>0</v>
      </c>
      <c r="BM358">
        <f>IF($C358="","",IFERROR(VLOOKUP($C358,Mar!$B:$Z,20,FALSE),0))</f>
        <v>0</v>
      </c>
      <c r="BN358" s="10">
        <f t="shared" si="200"/>
        <v>0</v>
      </c>
      <c r="BO358" s="6">
        <f>IF($C358="","",IFERROR(VLOOKUP($C358,'Apr &amp; May'!$B:$Z,16,FALSE),0))</f>
        <v>0</v>
      </c>
      <c r="BP358">
        <f>IF($C358="","",IFERROR(VLOOKUP($C358,'Apr &amp; May'!$B:$Z,17,FALSE),0))</f>
        <v>0</v>
      </c>
      <c r="BQ358" s="11">
        <f t="shared" si="201"/>
        <v>0</v>
      </c>
      <c r="BR358">
        <f>IF($C358="","",IFERROR(VLOOKUP($C358,'Apr &amp; May'!$B:$Z,19,FALSE),0))</f>
        <v>0</v>
      </c>
      <c r="BS358" s="11">
        <f t="shared" si="202"/>
        <v>0</v>
      </c>
      <c r="BT358">
        <f>IF($C358="","",IFERROR(VLOOKUP($C358,'Apr &amp; May'!$B:$Z,20,FALSE),0))</f>
        <v>0</v>
      </c>
      <c r="BU358" s="10">
        <f t="shared" si="203"/>
        <v>0</v>
      </c>
      <c r="BV358" s="6">
        <f>IF($C358="","",IFERROR(VLOOKUP($C358,Jun!$B:$Z,16,FALSE),0))</f>
        <v>0</v>
      </c>
      <c r="BW358">
        <f>IF($C358="","",IFERROR(VLOOKUP($C358,Jun!$B:$Z,17,FALSE),0))</f>
        <v>0</v>
      </c>
      <c r="BX358" s="11">
        <f t="shared" si="204"/>
        <v>0</v>
      </c>
      <c r="BY358">
        <f>IF($C358="","",IFERROR(VLOOKUP($C358,Jun!$B:$Z,19,FALSE),0))</f>
        <v>0</v>
      </c>
      <c r="BZ358" s="11">
        <f t="shared" si="205"/>
        <v>0</v>
      </c>
      <c r="CA358">
        <f>IF($C358="","",IFERROR(VLOOKUP($C358,Jun!$B:$Z,20,FALSE),0))</f>
        <v>0</v>
      </c>
      <c r="CB358" s="10">
        <f t="shared" si="206"/>
        <v>0</v>
      </c>
    </row>
    <row r="359" spans="1:80" x14ac:dyDescent="0.3">
      <c r="A359">
        <v>355</v>
      </c>
      <c r="B359" t="str">
        <f>IF(Namelist!A356="","",UPPER(Namelist!A356))</f>
        <v>YU TING NG</v>
      </c>
      <c r="C359" t="str">
        <f>IF(Namelist!B356="","",UPPER(Namelist!B356))</f>
        <v>NUSSTU\E0968052</v>
      </c>
      <c r="D359" s="6">
        <f t="shared" si="173"/>
        <v>0</v>
      </c>
      <c r="E359">
        <f t="shared" si="174"/>
        <v>0</v>
      </c>
      <c r="F359" s="11">
        <f t="shared" si="175"/>
        <v>0</v>
      </c>
      <c r="G359">
        <f t="shared" si="176"/>
        <v>1</v>
      </c>
      <c r="H359" s="11">
        <f t="shared" si="177"/>
        <v>1</v>
      </c>
      <c r="I359">
        <f t="shared" si="178"/>
        <v>0</v>
      </c>
      <c r="J359" s="10">
        <f t="shared" si="179"/>
        <v>1</v>
      </c>
      <c r="K359" s="6">
        <f>IF($C359="","",IFERROR(VLOOKUP($C359,Aug!$B:$Z,16,FALSE),0))</f>
        <v>0</v>
      </c>
      <c r="L359">
        <f>IF($C359="","",IFERROR(VLOOKUP($C359,Aug!$B:$Z,17,FALSE),0))</f>
        <v>0</v>
      </c>
      <c r="M359" s="11">
        <f t="shared" si="180"/>
        <v>0</v>
      </c>
      <c r="N359">
        <f>IF($C359="","",IFERROR(VLOOKUP($C359,Aug!$B:$Z,19,FALSE),0))</f>
        <v>1</v>
      </c>
      <c r="O359" s="11">
        <f t="shared" si="181"/>
        <v>1</v>
      </c>
      <c r="P359">
        <f>IF($C359="","",IFERROR(VLOOKUP($C359,Aug!$B:$Z,20,FALSE),0))</f>
        <v>0</v>
      </c>
      <c r="Q359" s="10">
        <f t="shared" si="182"/>
        <v>1</v>
      </c>
      <c r="R359" s="6">
        <f>IF($C359="","",IFERROR(VLOOKUP($C359,Sep!$B:$Z,16,FALSE),0))</f>
        <v>0</v>
      </c>
      <c r="S359">
        <f>IF($C359="","",IFERROR(VLOOKUP($C359,Sep!$B:$Z,17,FALSE),0))</f>
        <v>0</v>
      </c>
      <c r="T359" s="11">
        <f t="shared" si="183"/>
        <v>0</v>
      </c>
      <c r="U359">
        <f>IF($C359="","",IFERROR(VLOOKUP($C359,Sep!$B:$Z,19,FALSE),0))</f>
        <v>0</v>
      </c>
      <c r="V359" s="11">
        <f t="shared" si="184"/>
        <v>0</v>
      </c>
      <c r="W359">
        <f>IF($C359="","",IFERROR(VLOOKUP($C359,Sep!$B:$Z,20,FALSE),0))</f>
        <v>0</v>
      </c>
      <c r="X359" s="10">
        <f t="shared" si="185"/>
        <v>0</v>
      </c>
      <c r="Y359" s="6">
        <f>IF($C359="","",IFERROR(VLOOKUP($C359,'Oct &amp; Nov'!$B:$Z,16,FALSE),0))</f>
        <v>0</v>
      </c>
      <c r="Z359">
        <f>IF($C359="","",IFERROR(VLOOKUP($C359,'Oct &amp; Nov'!$B:$Z,17,FALSE),0))</f>
        <v>0</v>
      </c>
      <c r="AA359" s="11">
        <f t="shared" si="186"/>
        <v>0</v>
      </c>
      <c r="AB359">
        <f>IF($C359="","",IFERROR(VLOOKUP($C359,'Oct &amp; Nov'!$B:$Z,19,FALSE),0))</f>
        <v>0</v>
      </c>
      <c r="AC359" s="11">
        <f t="shared" si="187"/>
        <v>0</v>
      </c>
      <c r="AD359">
        <f>IF($C359="","",IFERROR(VLOOKUP($C359,'Oct &amp; Nov'!$B:$Z,20,FALSE),0))</f>
        <v>0</v>
      </c>
      <c r="AE359" s="10">
        <f t="shared" si="188"/>
        <v>0</v>
      </c>
      <c r="AJ359" s="11"/>
      <c r="AM359" s="6">
        <f>IF($C359="","",IFERROR(VLOOKUP($C359,Dec!$B:$Z,16,FALSE),0))</f>
        <v>0</v>
      </c>
      <c r="AN359">
        <f>IF($C359="","",IFERROR(VLOOKUP($C359,Dec!$B:$Z,17,FALSE),0))</f>
        <v>0</v>
      </c>
      <c r="AO359" s="11">
        <f t="shared" si="189"/>
        <v>0</v>
      </c>
      <c r="AP359">
        <f>IF($C359="","",IFERROR(VLOOKUP($C359,Dec!$B:$Z,19,FALSE),0))</f>
        <v>0</v>
      </c>
      <c r="AQ359" s="11">
        <f t="shared" si="190"/>
        <v>0</v>
      </c>
      <c r="AR359">
        <f>IF($C359="","",IFERROR(VLOOKUP($C359,Dec!$B:$Z,20,FALSE),0))</f>
        <v>0</v>
      </c>
      <c r="AS359" s="10">
        <f t="shared" si="191"/>
        <v>0</v>
      </c>
      <c r="AT359" s="6">
        <f>IF($C359="","",IFERROR(VLOOKUP($C359,Jan!$B:$Z,16,FALSE),0))</f>
        <v>0</v>
      </c>
      <c r="AU359">
        <f>IF($C359="","",IFERROR(VLOOKUP($C359,Jan!$B:$Z,17,FALSE),0))</f>
        <v>0</v>
      </c>
      <c r="AV359" s="11">
        <f t="shared" si="192"/>
        <v>0</v>
      </c>
      <c r="AW359">
        <f>IF($C359="","",IFERROR(VLOOKUP($C359,Jan!$B:$Z,19,FALSE),0))</f>
        <v>0</v>
      </c>
      <c r="AX359" s="11">
        <f t="shared" si="193"/>
        <v>0</v>
      </c>
      <c r="AY359">
        <f>IF($C359="","",IFERROR(VLOOKUP($C359,Jan!$B:$Z,20,FALSE),0))</f>
        <v>0</v>
      </c>
      <c r="AZ359" s="10">
        <f t="shared" si="194"/>
        <v>0</v>
      </c>
      <c r="BA359" s="6">
        <f>IF($C359="","",IFERROR(VLOOKUP($C359,Feb!$B:$Z,16,FALSE),0))</f>
        <v>0</v>
      </c>
      <c r="BB359">
        <f>IF($C359="","",IFERROR(VLOOKUP($C359,Feb!$B:$Z,17,FALSE),0))</f>
        <v>0</v>
      </c>
      <c r="BC359" s="11">
        <f t="shared" si="195"/>
        <v>0</v>
      </c>
      <c r="BD359">
        <f>IF($C359="","",IFERROR(VLOOKUP($C359,Feb!$B:$Z,19,FALSE),0))</f>
        <v>0</v>
      </c>
      <c r="BE359" s="11">
        <f t="shared" si="196"/>
        <v>0</v>
      </c>
      <c r="BF359">
        <f>IF($C359="","",IFERROR(VLOOKUP($C359,Feb!$B:$Z,20,FALSE),0))</f>
        <v>0</v>
      </c>
      <c r="BG359" s="10">
        <f t="shared" si="197"/>
        <v>0</v>
      </c>
      <c r="BH359" s="6">
        <f>IF($C359="","",IFERROR(VLOOKUP($C359,Mar!$B:$Z,16,FALSE),0))</f>
        <v>0</v>
      </c>
      <c r="BI359">
        <f>IF($C359="","",IFERROR(VLOOKUP($C359,Mar!$B:$Z,17,FALSE),0))</f>
        <v>0</v>
      </c>
      <c r="BJ359" s="11">
        <f t="shared" si="198"/>
        <v>0</v>
      </c>
      <c r="BK359">
        <f>IF($C359="","",IFERROR(VLOOKUP($C359,Mar!$B:$Z,19,FALSE),0))</f>
        <v>0</v>
      </c>
      <c r="BL359" s="11">
        <f t="shared" si="199"/>
        <v>0</v>
      </c>
      <c r="BM359">
        <f>IF($C359="","",IFERROR(VLOOKUP($C359,Mar!$B:$Z,20,FALSE),0))</f>
        <v>0</v>
      </c>
      <c r="BN359" s="10">
        <f t="shared" si="200"/>
        <v>0</v>
      </c>
      <c r="BO359" s="6">
        <f>IF($C359="","",IFERROR(VLOOKUP($C359,'Apr &amp; May'!$B:$Z,16,FALSE),0))</f>
        <v>0</v>
      </c>
      <c r="BP359">
        <f>IF($C359="","",IFERROR(VLOOKUP($C359,'Apr &amp; May'!$B:$Z,17,FALSE),0))</f>
        <v>0</v>
      </c>
      <c r="BQ359" s="11">
        <f t="shared" si="201"/>
        <v>0</v>
      </c>
      <c r="BR359">
        <f>IF($C359="","",IFERROR(VLOOKUP($C359,'Apr &amp; May'!$B:$Z,19,FALSE),0))</f>
        <v>0</v>
      </c>
      <c r="BS359" s="11">
        <f t="shared" si="202"/>
        <v>0</v>
      </c>
      <c r="BT359">
        <f>IF($C359="","",IFERROR(VLOOKUP($C359,'Apr &amp; May'!$B:$Z,20,FALSE),0))</f>
        <v>0</v>
      </c>
      <c r="BU359" s="10">
        <f t="shared" si="203"/>
        <v>0</v>
      </c>
      <c r="BV359" s="6">
        <f>IF($C359="","",IFERROR(VLOOKUP($C359,Jun!$B:$Z,16,FALSE),0))</f>
        <v>0</v>
      </c>
      <c r="BW359">
        <f>IF($C359="","",IFERROR(VLOOKUP($C359,Jun!$B:$Z,17,FALSE),0))</f>
        <v>0</v>
      </c>
      <c r="BX359" s="11">
        <f t="shared" si="204"/>
        <v>0</v>
      </c>
      <c r="BY359">
        <f>IF($C359="","",IFERROR(VLOOKUP($C359,Jun!$B:$Z,19,FALSE),0))</f>
        <v>0</v>
      </c>
      <c r="BZ359" s="11">
        <f t="shared" si="205"/>
        <v>0</v>
      </c>
      <c r="CA359">
        <f>IF($C359="","",IFERROR(VLOOKUP($C359,Jun!$B:$Z,20,FALSE),0))</f>
        <v>0</v>
      </c>
      <c r="CB359" s="10">
        <f t="shared" si="206"/>
        <v>0</v>
      </c>
    </row>
    <row r="360" spans="1:80" x14ac:dyDescent="0.3">
      <c r="A360">
        <v>356</v>
      </c>
      <c r="B360" t="str">
        <f>IF(Namelist!A357="","",UPPER(Namelist!A357))</f>
        <v>YU XIANG TEO</v>
      </c>
      <c r="C360" t="str">
        <f>IF(Namelist!B357="","",UPPER(Namelist!B357))</f>
        <v>NUSSTU\E0726385</v>
      </c>
      <c r="D360" s="6">
        <f t="shared" si="173"/>
        <v>12</v>
      </c>
      <c r="E360">
        <f t="shared" si="174"/>
        <v>0</v>
      </c>
      <c r="F360" s="11">
        <f t="shared" si="175"/>
        <v>12</v>
      </c>
      <c r="G360">
        <f t="shared" si="176"/>
        <v>0</v>
      </c>
      <c r="H360" s="11">
        <f t="shared" si="177"/>
        <v>12</v>
      </c>
      <c r="I360">
        <f t="shared" si="178"/>
        <v>4</v>
      </c>
      <c r="J360" s="10">
        <f t="shared" si="179"/>
        <v>16</v>
      </c>
      <c r="K360" s="6">
        <f>IF($C360="","",IFERROR(VLOOKUP($C360,Aug!$B:$Z,16,FALSE),0))</f>
        <v>3</v>
      </c>
      <c r="L360">
        <f>IF($C360="","",IFERROR(VLOOKUP($C360,Aug!$B:$Z,17,FALSE),0))</f>
        <v>0</v>
      </c>
      <c r="M360" s="11">
        <f t="shared" si="180"/>
        <v>3</v>
      </c>
      <c r="N360">
        <f>IF($C360="","",IFERROR(VLOOKUP($C360,Aug!$B:$Z,19,FALSE),0))</f>
        <v>0</v>
      </c>
      <c r="O360" s="11">
        <f t="shared" si="181"/>
        <v>3</v>
      </c>
      <c r="P360">
        <f>IF($C360="","",IFERROR(VLOOKUP($C360,Aug!$B:$Z,20,FALSE),0))</f>
        <v>0</v>
      </c>
      <c r="Q360" s="10">
        <f t="shared" si="182"/>
        <v>3</v>
      </c>
      <c r="R360" s="6">
        <f>IF($C360="","",IFERROR(VLOOKUP($C360,Sep!$B:$Z,16,FALSE),0))</f>
        <v>1</v>
      </c>
      <c r="S360">
        <f>IF($C360="","",IFERROR(VLOOKUP($C360,Sep!$B:$Z,17,FALSE),0))</f>
        <v>0</v>
      </c>
      <c r="T360" s="11">
        <f t="shared" si="183"/>
        <v>1</v>
      </c>
      <c r="U360">
        <f>IF($C360="","",IFERROR(VLOOKUP($C360,Sep!$B:$Z,19,FALSE),0))</f>
        <v>0</v>
      </c>
      <c r="V360" s="11">
        <f t="shared" si="184"/>
        <v>1</v>
      </c>
      <c r="W360">
        <f>IF($C360="","",IFERROR(VLOOKUP($C360,Sep!$B:$Z,20,FALSE),0))</f>
        <v>0</v>
      </c>
      <c r="X360" s="10">
        <f t="shared" si="185"/>
        <v>1</v>
      </c>
      <c r="Y360" s="6">
        <f>IF($C360="","",IFERROR(VLOOKUP($C360,'Oct &amp; Nov'!$B:$Z,16,FALSE),0))</f>
        <v>1</v>
      </c>
      <c r="Z360">
        <f>IF($C360="","",IFERROR(VLOOKUP($C360,'Oct &amp; Nov'!$B:$Z,17,FALSE),0))</f>
        <v>0</v>
      </c>
      <c r="AA360" s="11">
        <f t="shared" si="186"/>
        <v>1</v>
      </c>
      <c r="AB360">
        <f>IF($C360="","",IFERROR(VLOOKUP($C360,'Oct &amp; Nov'!$B:$Z,19,FALSE),0))</f>
        <v>0</v>
      </c>
      <c r="AC360" s="11">
        <f t="shared" si="187"/>
        <v>1</v>
      </c>
      <c r="AD360">
        <f>IF($C360="","",IFERROR(VLOOKUP($C360,'Oct &amp; Nov'!$B:$Z,20,FALSE),0))</f>
        <v>0</v>
      </c>
      <c r="AE360" s="10">
        <f t="shared" si="188"/>
        <v>1</v>
      </c>
      <c r="AJ360" s="11"/>
      <c r="AM360" s="6">
        <f>IF($C360="","",IFERROR(VLOOKUP($C360,Dec!$B:$Z,16,FALSE),0))</f>
        <v>2</v>
      </c>
      <c r="AN360">
        <f>IF($C360="","",IFERROR(VLOOKUP($C360,Dec!$B:$Z,17,FALSE),0))</f>
        <v>0</v>
      </c>
      <c r="AO360" s="11">
        <f t="shared" si="189"/>
        <v>2</v>
      </c>
      <c r="AP360">
        <f>IF($C360="","",IFERROR(VLOOKUP($C360,Dec!$B:$Z,19,FALSE),0))</f>
        <v>0</v>
      </c>
      <c r="AQ360" s="11">
        <f t="shared" si="190"/>
        <v>2</v>
      </c>
      <c r="AR360">
        <f>IF($C360="","",IFERROR(VLOOKUP($C360,Dec!$B:$Z,20,FALSE),0))</f>
        <v>0</v>
      </c>
      <c r="AS360" s="10">
        <f t="shared" si="191"/>
        <v>2</v>
      </c>
      <c r="AT360" s="6">
        <f>IF($C360="","",IFERROR(VLOOKUP($C360,Jan!$B:$Z,16,FALSE),0))</f>
        <v>2</v>
      </c>
      <c r="AU360">
        <f>IF($C360="","",IFERROR(VLOOKUP($C360,Jan!$B:$Z,17,FALSE),0))</f>
        <v>0</v>
      </c>
      <c r="AV360" s="11">
        <f t="shared" si="192"/>
        <v>2</v>
      </c>
      <c r="AW360">
        <f>IF($C360="","",IFERROR(VLOOKUP($C360,Jan!$B:$Z,19,FALSE),0))</f>
        <v>0</v>
      </c>
      <c r="AX360" s="11">
        <f t="shared" si="193"/>
        <v>2</v>
      </c>
      <c r="AY360">
        <f>IF($C360="","",IFERROR(VLOOKUP($C360,Jan!$B:$Z,20,FALSE),0))</f>
        <v>0</v>
      </c>
      <c r="AZ360" s="10">
        <f t="shared" si="194"/>
        <v>2</v>
      </c>
      <c r="BA360" s="6">
        <f>IF($C360="","",IFERROR(VLOOKUP($C360,Feb!$B:$Z,16,FALSE),0))</f>
        <v>3</v>
      </c>
      <c r="BB360">
        <f>IF($C360="","",IFERROR(VLOOKUP($C360,Feb!$B:$Z,17,FALSE),0))</f>
        <v>0</v>
      </c>
      <c r="BC360" s="11">
        <f t="shared" si="195"/>
        <v>3</v>
      </c>
      <c r="BD360">
        <f>IF($C360="","",IFERROR(VLOOKUP($C360,Feb!$B:$Z,19,FALSE),0))</f>
        <v>0</v>
      </c>
      <c r="BE360" s="11">
        <f t="shared" si="196"/>
        <v>3</v>
      </c>
      <c r="BF360">
        <f>IF($C360="","",IFERROR(VLOOKUP($C360,Feb!$B:$Z,20,FALSE),0))</f>
        <v>0</v>
      </c>
      <c r="BG360" s="10">
        <f t="shared" si="197"/>
        <v>3</v>
      </c>
      <c r="BH360" s="6">
        <f>IF($C360="","",IFERROR(VLOOKUP($C360,Mar!$B:$Z,16,FALSE),0))</f>
        <v>0</v>
      </c>
      <c r="BI360">
        <f>IF($C360="","",IFERROR(VLOOKUP($C360,Mar!$B:$Z,17,FALSE),0))</f>
        <v>0</v>
      </c>
      <c r="BJ360" s="11">
        <f t="shared" si="198"/>
        <v>0</v>
      </c>
      <c r="BK360">
        <f>IF($C360="","",IFERROR(VLOOKUP($C360,Mar!$B:$Z,19,FALSE),0))</f>
        <v>0</v>
      </c>
      <c r="BL360" s="11">
        <f t="shared" si="199"/>
        <v>0</v>
      </c>
      <c r="BM360">
        <f>IF($C360="","",IFERROR(VLOOKUP($C360,Mar!$B:$Z,20,FALSE),0))</f>
        <v>4</v>
      </c>
      <c r="BN360" s="10">
        <f t="shared" si="200"/>
        <v>4</v>
      </c>
      <c r="BO360" s="6">
        <f>IF($C360="","",IFERROR(VLOOKUP($C360,'Apr &amp; May'!$B:$Z,16,FALSE),0))</f>
        <v>0</v>
      </c>
      <c r="BP360">
        <f>IF($C360="","",IFERROR(VLOOKUP($C360,'Apr &amp; May'!$B:$Z,17,FALSE),0))</f>
        <v>0</v>
      </c>
      <c r="BQ360" s="11">
        <f t="shared" si="201"/>
        <v>0</v>
      </c>
      <c r="BR360">
        <f>IF($C360="","",IFERROR(VLOOKUP($C360,'Apr &amp; May'!$B:$Z,19,FALSE),0))</f>
        <v>0</v>
      </c>
      <c r="BS360" s="11">
        <f t="shared" si="202"/>
        <v>0</v>
      </c>
      <c r="BT360">
        <f>IF($C360="","",IFERROR(VLOOKUP($C360,'Apr &amp; May'!$B:$Z,20,FALSE),0))</f>
        <v>0</v>
      </c>
      <c r="BU360" s="10">
        <f t="shared" si="203"/>
        <v>0</v>
      </c>
      <c r="BV360" s="6">
        <f>IF($C360="","",IFERROR(VLOOKUP($C360,Jun!$B:$Z,16,FALSE),0))</f>
        <v>0</v>
      </c>
      <c r="BW360">
        <f>IF($C360="","",IFERROR(VLOOKUP($C360,Jun!$B:$Z,17,FALSE),0))</f>
        <v>0</v>
      </c>
      <c r="BX360" s="11">
        <f t="shared" si="204"/>
        <v>0</v>
      </c>
      <c r="BY360">
        <f>IF($C360="","",IFERROR(VLOOKUP($C360,Jun!$B:$Z,19,FALSE),0))</f>
        <v>0</v>
      </c>
      <c r="BZ360" s="11">
        <f t="shared" si="205"/>
        <v>0</v>
      </c>
      <c r="CA360">
        <f>IF($C360="","",IFERROR(VLOOKUP($C360,Jun!$B:$Z,20,FALSE),0))</f>
        <v>0</v>
      </c>
      <c r="CB360" s="10">
        <f t="shared" si="206"/>
        <v>0</v>
      </c>
    </row>
    <row r="361" spans="1:80" x14ac:dyDescent="0.3">
      <c r="A361">
        <v>357</v>
      </c>
      <c r="B361" t="str">
        <f>IF(Namelist!A358="","",UPPER(Namelist!A358))</f>
        <v>YU YU CHAN</v>
      </c>
      <c r="C361" t="str">
        <f>IF(Namelist!B358="","",UPPER(Namelist!B358))</f>
        <v>NUSSTU\E0727221</v>
      </c>
      <c r="D361" s="6">
        <f t="shared" si="173"/>
        <v>1</v>
      </c>
      <c r="E361">
        <f t="shared" si="174"/>
        <v>0</v>
      </c>
      <c r="F361" s="11">
        <f t="shared" si="175"/>
        <v>1</v>
      </c>
      <c r="G361">
        <f t="shared" si="176"/>
        <v>0</v>
      </c>
      <c r="H361" s="11">
        <f t="shared" si="177"/>
        <v>1</v>
      </c>
      <c r="I361">
        <f t="shared" si="178"/>
        <v>1</v>
      </c>
      <c r="J361" s="10">
        <f t="shared" si="179"/>
        <v>2</v>
      </c>
      <c r="K361" s="6">
        <f>IF($C361="","",IFERROR(VLOOKUP($C361,Aug!$B:$Z,16,FALSE),0))</f>
        <v>0</v>
      </c>
      <c r="L361">
        <f>IF($C361="","",IFERROR(VLOOKUP($C361,Aug!$B:$Z,17,FALSE),0))</f>
        <v>0</v>
      </c>
      <c r="M361" s="11">
        <f t="shared" si="180"/>
        <v>0</v>
      </c>
      <c r="N361">
        <f>IF($C361="","",IFERROR(VLOOKUP($C361,Aug!$B:$Z,19,FALSE),0))</f>
        <v>0</v>
      </c>
      <c r="O361" s="11">
        <f t="shared" si="181"/>
        <v>0</v>
      </c>
      <c r="P361">
        <f>IF($C361="","",IFERROR(VLOOKUP($C361,Aug!$B:$Z,20,FALSE),0))</f>
        <v>0</v>
      </c>
      <c r="Q361" s="10">
        <f t="shared" si="182"/>
        <v>0</v>
      </c>
      <c r="R361" s="6">
        <f>IF($C361="","",IFERROR(VLOOKUP($C361,Sep!$B:$Z,16,FALSE),0))</f>
        <v>1</v>
      </c>
      <c r="S361">
        <f>IF($C361="","",IFERROR(VLOOKUP($C361,Sep!$B:$Z,17,FALSE),0))</f>
        <v>0</v>
      </c>
      <c r="T361" s="11">
        <f t="shared" si="183"/>
        <v>1</v>
      </c>
      <c r="U361">
        <f>IF($C361="","",IFERROR(VLOOKUP($C361,Sep!$B:$Z,19,FALSE),0))</f>
        <v>0</v>
      </c>
      <c r="V361" s="11">
        <f t="shared" si="184"/>
        <v>1</v>
      </c>
      <c r="W361">
        <f>IF($C361="","",IFERROR(VLOOKUP($C361,Sep!$B:$Z,20,FALSE),0))</f>
        <v>1</v>
      </c>
      <c r="X361" s="10">
        <f t="shared" si="185"/>
        <v>2</v>
      </c>
      <c r="Y361" s="6">
        <f>IF($C361="","",IFERROR(VLOOKUP($C361,'Oct &amp; Nov'!$B:$Z,16,FALSE),0))</f>
        <v>0</v>
      </c>
      <c r="Z361">
        <f>IF($C361="","",IFERROR(VLOOKUP($C361,'Oct &amp; Nov'!$B:$Z,17,FALSE),0))</f>
        <v>0</v>
      </c>
      <c r="AA361" s="11">
        <f t="shared" si="186"/>
        <v>0</v>
      </c>
      <c r="AB361">
        <f>IF($C361="","",IFERROR(VLOOKUP($C361,'Oct &amp; Nov'!$B:$Z,19,FALSE),0))</f>
        <v>0</v>
      </c>
      <c r="AC361" s="11">
        <f t="shared" si="187"/>
        <v>0</v>
      </c>
      <c r="AD361">
        <f>IF($C361="","",IFERROR(VLOOKUP($C361,'Oct &amp; Nov'!$B:$Z,20,FALSE),0))</f>
        <v>0</v>
      </c>
      <c r="AE361" s="10">
        <f t="shared" si="188"/>
        <v>0</v>
      </c>
      <c r="AJ361" s="11"/>
      <c r="AM361" s="6">
        <f>IF($C361="","",IFERROR(VLOOKUP($C361,Dec!$B:$Z,16,FALSE),0))</f>
        <v>0</v>
      </c>
      <c r="AN361">
        <f>IF($C361="","",IFERROR(VLOOKUP($C361,Dec!$B:$Z,17,FALSE),0))</f>
        <v>0</v>
      </c>
      <c r="AO361" s="11">
        <f t="shared" si="189"/>
        <v>0</v>
      </c>
      <c r="AP361">
        <f>IF($C361="","",IFERROR(VLOOKUP($C361,Dec!$B:$Z,19,FALSE),0))</f>
        <v>0</v>
      </c>
      <c r="AQ361" s="11">
        <f t="shared" si="190"/>
        <v>0</v>
      </c>
      <c r="AR361">
        <f>IF($C361="","",IFERROR(VLOOKUP($C361,Dec!$B:$Z,20,FALSE),0))</f>
        <v>0</v>
      </c>
      <c r="AS361" s="10">
        <f t="shared" si="191"/>
        <v>0</v>
      </c>
      <c r="AT361" s="6">
        <f>IF($C361="","",IFERROR(VLOOKUP($C361,Jan!$B:$Z,16,FALSE),0))</f>
        <v>0</v>
      </c>
      <c r="AU361">
        <f>IF($C361="","",IFERROR(VLOOKUP($C361,Jan!$B:$Z,17,FALSE),0))</f>
        <v>0</v>
      </c>
      <c r="AV361" s="11">
        <f t="shared" si="192"/>
        <v>0</v>
      </c>
      <c r="AW361">
        <f>IF($C361="","",IFERROR(VLOOKUP($C361,Jan!$B:$Z,19,FALSE),0))</f>
        <v>0</v>
      </c>
      <c r="AX361" s="11">
        <f t="shared" si="193"/>
        <v>0</v>
      </c>
      <c r="AY361">
        <f>IF($C361="","",IFERROR(VLOOKUP($C361,Jan!$B:$Z,20,FALSE),0))</f>
        <v>0</v>
      </c>
      <c r="AZ361" s="10">
        <f t="shared" si="194"/>
        <v>0</v>
      </c>
      <c r="BA361" s="6">
        <f>IF($C361="","",IFERROR(VLOOKUP($C361,Feb!$B:$Z,16,FALSE),0))</f>
        <v>0</v>
      </c>
      <c r="BB361">
        <f>IF($C361="","",IFERROR(VLOOKUP($C361,Feb!$B:$Z,17,FALSE),0))</f>
        <v>0</v>
      </c>
      <c r="BC361" s="11">
        <f t="shared" si="195"/>
        <v>0</v>
      </c>
      <c r="BD361">
        <f>IF($C361="","",IFERROR(VLOOKUP($C361,Feb!$B:$Z,19,FALSE),0))</f>
        <v>0</v>
      </c>
      <c r="BE361" s="11">
        <f t="shared" si="196"/>
        <v>0</v>
      </c>
      <c r="BF361">
        <f>IF($C361="","",IFERROR(VLOOKUP($C361,Feb!$B:$Z,20,FALSE),0))</f>
        <v>0</v>
      </c>
      <c r="BG361" s="10">
        <f t="shared" si="197"/>
        <v>0</v>
      </c>
      <c r="BH361" s="6">
        <f>IF($C361="","",IFERROR(VLOOKUP($C361,Mar!$B:$Z,16,FALSE),0))</f>
        <v>0</v>
      </c>
      <c r="BI361">
        <f>IF($C361="","",IFERROR(VLOOKUP($C361,Mar!$B:$Z,17,FALSE),0))</f>
        <v>0</v>
      </c>
      <c r="BJ361" s="11">
        <f t="shared" si="198"/>
        <v>0</v>
      </c>
      <c r="BK361">
        <f>IF($C361="","",IFERROR(VLOOKUP($C361,Mar!$B:$Z,19,FALSE),0))</f>
        <v>0</v>
      </c>
      <c r="BL361" s="11">
        <f t="shared" si="199"/>
        <v>0</v>
      </c>
      <c r="BM361">
        <f>IF($C361="","",IFERROR(VLOOKUP($C361,Mar!$B:$Z,20,FALSE),0))</f>
        <v>0</v>
      </c>
      <c r="BN361" s="10">
        <f t="shared" si="200"/>
        <v>0</v>
      </c>
      <c r="BO361" s="6">
        <f>IF($C361="","",IFERROR(VLOOKUP($C361,'Apr &amp; May'!$B:$Z,16,FALSE),0))</f>
        <v>0</v>
      </c>
      <c r="BP361">
        <f>IF($C361="","",IFERROR(VLOOKUP($C361,'Apr &amp; May'!$B:$Z,17,FALSE),0))</f>
        <v>0</v>
      </c>
      <c r="BQ361" s="11">
        <f t="shared" si="201"/>
        <v>0</v>
      </c>
      <c r="BR361">
        <f>IF($C361="","",IFERROR(VLOOKUP($C361,'Apr &amp; May'!$B:$Z,19,FALSE),0))</f>
        <v>0</v>
      </c>
      <c r="BS361" s="11">
        <f t="shared" si="202"/>
        <v>0</v>
      </c>
      <c r="BT361">
        <f>IF($C361="","",IFERROR(VLOOKUP($C361,'Apr &amp; May'!$B:$Z,20,FALSE),0))</f>
        <v>0</v>
      </c>
      <c r="BU361" s="10">
        <f t="shared" si="203"/>
        <v>0</v>
      </c>
      <c r="BV361" s="6">
        <f>IF($C361="","",IFERROR(VLOOKUP($C361,Jun!$B:$Z,16,FALSE),0))</f>
        <v>0</v>
      </c>
      <c r="BW361">
        <f>IF($C361="","",IFERROR(VLOOKUP($C361,Jun!$B:$Z,17,FALSE),0))</f>
        <v>0</v>
      </c>
      <c r="BX361" s="11">
        <f t="shared" si="204"/>
        <v>0</v>
      </c>
      <c r="BY361">
        <f>IF($C361="","",IFERROR(VLOOKUP($C361,Jun!$B:$Z,19,FALSE),0))</f>
        <v>0</v>
      </c>
      <c r="BZ361" s="11">
        <f t="shared" si="205"/>
        <v>0</v>
      </c>
      <c r="CA361">
        <f>IF($C361="","",IFERROR(VLOOKUP($C361,Jun!$B:$Z,20,FALSE),0))</f>
        <v>0</v>
      </c>
      <c r="CB361" s="10">
        <f t="shared" si="206"/>
        <v>0</v>
      </c>
    </row>
    <row r="362" spans="1:80" x14ac:dyDescent="0.3">
      <c r="A362">
        <v>358</v>
      </c>
      <c r="B362" t="str">
        <f>IF(Namelist!A359="","",UPPER(Namelist!A359))</f>
        <v>YUAN ROU CHEUNG</v>
      </c>
      <c r="C362" t="str">
        <f>IF(Namelist!B359="","",UPPER(Namelist!B359))</f>
        <v>NUSSTU\E0968561</v>
      </c>
      <c r="D362" s="6">
        <f t="shared" si="173"/>
        <v>0</v>
      </c>
      <c r="E362">
        <f t="shared" si="174"/>
        <v>1</v>
      </c>
      <c r="F362" s="11">
        <f t="shared" si="175"/>
        <v>1</v>
      </c>
      <c r="G362">
        <f t="shared" si="176"/>
        <v>0</v>
      </c>
      <c r="H362" s="11">
        <f t="shared" si="177"/>
        <v>1</v>
      </c>
      <c r="I362">
        <f t="shared" si="178"/>
        <v>0</v>
      </c>
      <c r="J362" s="10">
        <f t="shared" si="179"/>
        <v>1</v>
      </c>
      <c r="K362" s="6">
        <f>IF($C362="","",IFERROR(VLOOKUP($C362,Aug!$B:$Z,16,FALSE),0))</f>
        <v>0</v>
      </c>
      <c r="L362">
        <f>IF($C362="","",IFERROR(VLOOKUP($C362,Aug!$B:$Z,17,FALSE),0))</f>
        <v>1</v>
      </c>
      <c r="M362" s="11">
        <f t="shared" si="180"/>
        <v>1</v>
      </c>
      <c r="N362">
        <f>IF($C362="","",IFERROR(VLOOKUP($C362,Aug!$B:$Z,19,FALSE),0))</f>
        <v>0</v>
      </c>
      <c r="O362" s="11">
        <f t="shared" si="181"/>
        <v>1</v>
      </c>
      <c r="P362">
        <f>IF($C362="","",IFERROR(VLOOKUP($C362,Aug!$B:$Z,20,FALSE),0))</f>
        <v>0</v>
      </c>
      <c r="Q362" s="10">
        <f t="shared" si="182"/>
        <v>1</v>
      </c>
      <c r="R362" s="6">
        <f>IF($C362="","",IFERROR(VLOOKUP($C362,Sep!$B:$Z,16,FALSE),0))</f>
        <v>0</v>
      </c>
      <c r="S362">
        <f>IF($C362="","",IFERROR(VLOOKUP($C362,Sep!$B:$Z,17,FALSE),0))</f>
        <v>0</v>
      </c>
      <c r="T362" s="11">
        <f t="shared" si="183"/>
        <v>0</v>
      </c>
      <c r="U362">
        <f>IF($C362="","",IFERROR(VLOOKUP($C362,Sep!$B:$Z,19,FALSE),0))</f>
        <v>0</v>
      </c>
      <c r="V362" s="11">
        <f t="shared" si="184"/>
        <v>0</v>
      </c>
      <c r="W362">
        <f>IF($C362="","",IFERROR(VLOOKUP($C362,Sep!$B:$Z,20,FALSE),0))</f>
        <v>0</v>
      </c>
      <c r="X362" s="10">
        <f t="shared" si="185"/>
        <v>0</v>
      </c>
      <c r="Y362" s="6">
        <f>IF($C362="","",IFERROR(VLOOKUP($C362,'Oct &amp; Nov'!$B:$Z,16,FALSE),0))</f>
        <v>0</v>
      </c>
      <c r="Z362">
        <f>IF($C362="","",IFERROR(VLOOKUP($C362,'Oct &amp; Nov'!$B:$Z,17,FALSE),0))</f>
        <v>0</v>
      </c>
      <c r="AA362" s="11">
        <f t="shared" si="186"/>
        <v>0</v>
      </c>
      <c r="AB362">
        <f>IF($C362="","",IFERROR(VLOOKUP($C362,'Oct &amp; Nov'!$B:$Z,19,FALSE),0))</f>
        <v>0</v>
      </c>
      <c r="AC362" s="11">
        <f t="shared" si="187"/>
        <v>0</v>
      </c>
      <c r="AD362">
        <f>IF($C362="","",IFERROR(VLOOKUP($C362,'Oct &amp; Nov'!$B:$Z,20,FALSE),0))</f>
        <v>0</v>
      </c>
      <c r="AE362" s="10">
        <f t="shared" si="188"/>
        <v>0</v>
      </c>
      <c r="AJ362" s="11"/>
      <c r="AM362" s="6">
        <f>IF($C362="","",IFERROR(VLOOKUP($C362,Dec!$B:$Z,16,FALSE),0))</f>
        <v>0</v>
      </c>
      <c r="AN362">
        <f>IF($C362="","",IFERROR(VLOOKUP($C362,Dec!$B:$Z,17,FALSE),0))</f>
        <v>0</v>
      </c>
      <c r="AO362" s="11">
        <f t="shared" si="189"/>
        <v>0</v>
      </c>
      <c r="AP362">
        <f>IF($C362="","",IFERROR(VLOOKUP($C362,Dec!$B:$Z,19,FALSE),0))</f>
        <v>0</v>
      </c>
      <c r="AQ362" s="11">
        <f t="shared" si="190"/>
        <v>0</v>
      </c>
      <c r="AR362">
        <f>IF($C362="","",IFERROR(VLOOKUP($C362,Dec!$B:$Z,20,FALSE),0))</f>
        <v>0</v>
      </c>
      <c r="AS362" s="10">
        <f t="shared" si="191"/>
        <v>0</v>
      </c>
      <c r="AT362" s="6">
        <f>IF($C362="","",IFERROR(VLOOKUP($C362,Jan!$B:$Z,16,FALSE),0))</f>
        <v>0</v>
      </c>
      <c r="AU362">
        <f>IF($C362="","",IFERROR(VLOOKUP($C362,Jan!$B:$Z,17,FALSE),0))</f>
        <v>0</v>
      </c>
      <c r="AV362" s="11">
        <f t="shared" si="192"/>
        <v>0</v>
      </c>
      <c r="AW362">
        <f>IF($C362="","",IFERROR(VLOOKUP($C362,Jan!$B:$Z,19,FALSE),0))</f>
        <v>0</v>
      </c>
      <c r="AX362" s="11">
        <f t="shared" si="193"/>
        <v>0</v>
      </c>
      <c r="AY362">
        <f>IF($C362="","",IFERROR(VLOOKUP($C362,Jan!$B:$Z,20,FALSE),0))</f>
        <v>0</v>
      </c>
      <c r="AZ362" s="10">
        <f t="shared" si="194"/>
        <v>0</v>
      </c>
      <c r="BA362" s="6">
        <f>IF($C362="","",IFERROR(VLOOKUP($C362,Feb!$B:$Z,16,FALSE),0))</f>
        <v>0</v>
      </c>
      <c r="BB362">
        <f>IF($C362="","",IFERROR(VLOOKUP($C362,Feb!$B:$Z,17,FALSE),0))</f>
        <v>0</v>
      </c>
      <c r="BC362" s="11">
        <f t="shared" si="195"/>
        <v>0</v>
      </c>
      <c r="BD362">
        <f>IF($C362="","",IFERROR(VLOOKUP($C362,Feb!$B:$Z,19,FALSE),0))</f>
        <v>0</v>
      </c>
      <c r="BE362" s="11">
        <f t="shared" si="196"/>
        <v>0</v>
      </c>
      <c r="BF362">
        <f>IF($C362="","",IFERROR(VLOOKUP($C362,Feb!$B:$Z,20,FALSE),0))</f>
        <v>0</v>
      </c>
      <c r="BG362" s="10">
        <f t="shared" si="197"/>
        <v>0</v>
      </c>
      <c r="BH362" s="6">
        <f>IF($C362="","",IFERROR(VLOOKUP($C362,Mar!$B:$Z,16,FALSE),0))</f>
        <v>0</v>
      </c>
      <c r="BI362">
        <f>IF($C362="","",IFERROR(VLOOKUP($C362,Mar!$B:$Z,17,FALSE),0))</f>
        <v>0</v>
      </c>
      <c r="BJ362" s="11">
        <f t="shared" si="198"/>
        <v>0</v>
      </c>
      <c r="BK362">
        <f>IF($C362="","",IFERROR(VLOOKUP($C362,Mar!$B:$Z,19,FALSE),0))</f>
        <v>0</v>
      </c>
      <c r="BL362" s="11">
        <f t="shared" si="199"/>
        <v>0</v>
      </c>
      <c r="BM362">
        <f>IF($C362="","",IFERROR(VLOOKUP($C362,Mar!$B:$Z,20,FALSE),0))</f>
        <v>0</v>
      </c>
      <c r="BN362" s="10">
        <f t="shared" si="200"/>
        <v>0</v>
      </c>
      <c r="BO362" s="6">
        <f>IF($C362="","",IFERROR(VLOOKUP($C362,'Apr &amp; May'!$B:$Z,16,FALSE),0))</f>
        <v>0</v>
      </c>
      <c r="BP362">
        <f>IF($C362="","",IFERROR(VLOOKUP($C362,'Apr &amp; May'!$B:$Z,17,FALSE),0))</f>
        <v>0</v>
      </c>
      <c r="BQ362" s="11">
        <f t="shared" si="201"/>
        <v>0</v>
      </c>
      <c r="BR362">
        <f>IF($C362="","",IFERROR(VLOOKUP($C362,'Apr &amp; May'!$B:$Z,19,FALSE),0))</f>
        <v>0</v>
      </c>
      <c r="BS362" s="11">
        <f t="shared" si="202"/>
        <v>0</v>
      </c>
      <c r="BT362">
        <f>IF($C362="","",IFERROR(VLOOKUP($C362,'Apr &amp; May'!$B:$Z,20,FALSE),0))</f>
        <v>0</v>
      </c>
      <c r="BU362" s="10">
        <f t="shared" si="203"/>
        <v>0</v>
      </c>
      <c r="BV362" s="6">
        <f>IF($C362="","",IFERROR(VLOOKUP($C362,Jun!$B:$Z,16,FALSE),0))</f>
        <v>0</v>
      </c>
      <c r="BW362">
        <f>IF($C362="","",IFERROR(VLOOKUP($C362,Jun!$B:$Z,17,FALSE),0))</f>
        <v>0</v>
      </c>
      <c r="BX362" s="11">
        <f t="shared" si="204"/>
        <v>0</v>
      </c>
      <c r="BY362">
        <f>IF($C362="","",IFERROR(VLOOKUP($C362,Jun!$B:$Z,19,FALSE),0))</f>
        <v>0</v>
      </c>
      <c r="BZ362" s="11">
        <f t="shared" si="205"/>
        <v>0</v>
      </c>
      <c r="CA362">
        <f>IF($C362="","",IFERROR(VLOOKUP($C362,Jun!$B:$Z,20,FALSE),0))</f>
        <v>0</v>
      </c>
      <c r="CB362" s="10">
        <f t="shared" si="206"/>
        <v>0</v>
      </c>
    </row>
    <row r="363" spans="1:80" x14ac:dyDescent="0.3">
      <c r="A363">
        <v>359</v>
      </c>
      <c r="B363" t="str">
        <f>IF(Namelist!A360="","",UPPER(Namelist!A360))</f>
        <v>YUE KAI, BRYAN KI</v>
      </c>
      <c r="C363" t="str">
        <f>IF(Namelist!B360="","",UPPER(Namelist!B360))</f>
        <v>NUSSTU\E0726325</v>
      </c>
      <c r="D363" s="6">
        <f t="shared" si="173"/>
        <v>4</v>
      </c>
      <c r="E363">
        <f t="shared" si="174"/>
        <v>0</v>
      </c>
      <c r="F363" s="11">
        <f t="shared" si="175"/>
        <v>4</v>
      </c>
      <c r="G363">
        <f t="shared" si="176"/>
        <v>0</v>
      </c>
      <c r="H363" s="11">
        <f t="shared" si="177"/>
        <v>4</v>
      </c>
      <c r="I363">
        <f t="shared" si="178"/>
        <v>2</v>
      </c>
      <c r="J363" s="10">
        <f t="shared" si="179"/>
        <v>6</v>
      </c>
      <c r="K363" s="6">
        <f>IF($C363="","",IFERROR(VLOOKUP($C363,Aug!$B:$Z,16,FALSE),0))</f>
        <v>0</v>
      </c>
      <c r="L363">
        <f>IF($C363="","",IFERROR(VLOOKUP($C363,Aug!$B:$Z,17,FALSE),0))</f>
        <v>0</v>
      </c>
      <c r="M363" s="11">
        <f t="shared" si="180"/>
        <v>0</v>
      </c>
      <c r="N363">
        <f>IF($C363="","",IFERROR(VLOOKUP($C363,Aug!$B:$Z,19,FALSE),0))</f>
        <v>0</v>
      </c>
      <c r="O363" s="11">
        <f t="shared" si="181"/>
        <v>0</v>
      </c>
      <c r="P363">
        <f>IF($C363="","",IFERROR(VLOOKUP($C363,Aug!$B:$Z,20,FALSE),0))</f>
        <v>0</v>
      </c>
      <c r="Q363" s="10">
        <f t="shared" si="182"/>
        <v>0</v>
      </c>
      <c r="R363" s="6">
        <f>IF($C363="","",IFERROR(VLOOKUP($C363,Sep!$B:$Z,16,FALSE),0))</f>
        <v>0</v>
      </c>
      <c r="S363">
        <f>IF($C363="","",IFERROR(VLOOKUP($C363,Sep!$B:$Z,17,FALSE),0))</f>
        <v>0</v>
      </c>
      <c r="T363" s="11">
        <f t="shared" si="183"/>
        <v>0</v>
      </c>
      <c r="U363">
        <f>IF($C363="","",IFERROR(VLOOKUP($C363,Sep!$B:$Z,19,FALSE),0))</f>
        <v>0</v>
      </c>
      <c r="V363" s="11">
        <f t="shared" si="184"/>
        <v>0</v>
      </c>
      <c r="W363">
        <f>IF($C363="","",IFERROR(VLOOKUP($C363,Sep!$B:$Z,20,FALSE),0))</f>
        <v>0</v>
      </c>
      <c r="X363" s="10">
        <f t="shared" si="185"/>
        <v>0</v>
      </c>
      <c r="Y363" s="6">
        <f>IF($C363="","",IFERROR(VLOOKUP($C363,'Oct &amp; Nov'!$B:$Z,16,FALSE),0))</f>
        <v>0</v>
      </c>
      <c r="Z363">
        <f>IF($C363="","",IFERROR(VLOOKUP($C363,'Oct &amp; Nov'!$B:$Z,17,FALSE),0))</f>
        <v>0</v>
      </c>
      <c r="AA363" s="11">
        <f t="shared" si="186"/>
        <v>0</v>
      </c>
      <c r="AB363">
        <f>IF($C363="","",IFERROR(VLOOKUP($C363,'Oct &amp; Nov'!$B:$Z,19,FALSE),0))</f>
        <v>0</v>
      </c>
      <c r="AC363" s="11">
        <f t="shared" si="187"/>
        <v>0</v>
      </c>
      <c r="AD363">
        <f>IF($C363="","",IFERROR(VLOOKUP($C363,'Oct &amp; Nov'!$B:$Z,20,FALSE),0))</f>
        <v>0</v>
      </c>
      <c r="AE363" s="10">
        <f t="shared" si="188"/>
        <v>0</v>
      </c>
      <c r="AJ363" s="11"/>
      <c r="AM363" s="6">
        <f>IF($C363="","",IFERROR(VLOOKUP($C363,Dec!$B:$Z,16,FALSE),0))</f>
        <v>0</v>
      </c>
      <c r="AN363">
        <f>IF($C363="","",IFERROR(VLOOKUP($C363,Dec!$B:$Z,17,FALSE),0))</f>
        <v>0</v>
      </c>
      <c r="AO363" s="11">
        <f t="shared" si="189"/>
        <v>0</v>
      </c>
      <c r="AP363">
        <f>IF($C363="","",IFERROR(VLOOKUP($C363,Dec!$B:$Z,19,FALSE),0))</f>
        <v>0</v>
      </c>
      <c r="AQ363" s="11">
        <f t="shared" si="190"/>
        <v>0</v>
      </c>
      <c r="AR363">
        <f>IF($C363="","",IFERROR(VLOOKUP($C363,Dec!$B:$Z,20,FALSE),0))</f>
        <v>0</v>
      </c>
      <c r="AS363" s="10">
        <f t="shared" si="191"/>
        <v>0</v>
      </c>
      <c r="AT363" s="6">
        <f>IF($C363="","",IFERROR(VLOOKUP($C363,Jan!$B:$Z,16,FALSE),0))</f>
        <v>0</v>
      </c>
      <c r="AU363">
        <f>IF($C363="","",IFERROR(VLOOKUP($C363,Jan!$B:$Z,17,FALSE),0))</f>
        <v>0</v>
      </c>
      <c r="AV363" s="11">
        <f t="shared" si="192"/>
        <v>0</v>
      </c>
      <c r="AW363">
        <f>IF($C363="","",IFERROR(VLOOKUP($C363,Jan!$B:$Z,19,FALSE),0))</f>
        <v>0</v>
      </c>
      <c r="AX363" s="11">
        <f t="shared" si="193"/>
        <v>0</v>
      </c>
      <c r="AY363">
        <f>IF($C363="","",IFERROR(VLOOKUP($C363,Jan!$B:$Z,20,FALSE),0))</f>
        <v>0</v>
      </c>
      <c r="AZ363" s="10">
        <f t="shared" si="194"/>
        <v>0</v>
      </c>
      <c r="BA363" s="6">
        <f>IF($C363="","",IFERROR(VLOOKUP($C363,Feb!$B:$Z,16,FALSE),0))</f>
        <v>2</v>
      </c>
      <c r="BB363">
        <f>IF($C363="","",IFERROR(VLOOKUP($C363,Feb!$B:$Z,17,FALSE),0))</f>
        <v>0</v>
      </c>
      <c r="BC363" s="11">
        <f t="shared" si="195"/>
        <v>2</v>
      </c>
      <c r="BD363">
        <f>IF($C363="","",IFERROR(VLOOKUP($C363,Feb!$B:$Z,19,FALSE),0))</f>
        <v>0</v>
      </c>
      <c r="BE363" s="11">
        <f t="shared" si="196"/>
        <v>2</v>
      </c>
      <c r="BF363">
        <f>IF($C363="","",IFERROR(VLOOKUP($C363,Feb!$B:$Z,20,FALSE),0))</f>
        <v>0</v>
      </c>
      <c r="BG363" s="10">
        <f t="shared" si="197"/>
        <v>2</v>
      </c>
      <c r="BH363" s="6">
        <f>IF($C363="","",IFERROR(VLOOKUP($C363,Mar!$B:$Z,16,FALSE),0))</f>
        <v>0</v>
      </c>
      <c r="BI363">
        <f>IF($C363="","",IFERROR(VLOOKUP($C363,Mar!$B:$Z,17,FALSE),0))</f>
        <v>0</v>
      </c>
      <c r="BJ363" s="11">
        <f t="shared" si="198"/>
        <v>0</v>
      </c>
      <c r="BK363">
        <f>IF($C363="","",IFERROR(VLOOKUP($C363,Mar!$B:$Z,19,FALSE),0))</f>
        <v>0</v>
      </c>
      <c r="BL363" s="11">
        <f t="shared" si="199"/>
        <v>0</v>
      </c>
      <c r="BM363">
        <f>IF($C363="","",IFERROR(VLOOKUP($C363,Mar!$B:$Z,20,FALSE),0))</f>
        <v>1</v>
      </c>
      <c r="BN363" s="10">
        <f t="shared" si="200"/>
        <v>1</v>
      </c>
      <c r="BO363" s="6">
        <f>IF($C363="","",IFERROR(VLOOKUP($C363,'Apr &amp; May'!$B:$Z,16,FALSE),0))</f>
        <v>2</v>
      </c>
      <c r="BP363">
        <f>IF($C363="","",IFERROR(VLOOKUP($C363,'Apr &amp; May'!$B:$Z,17,FALSE),0))</f>
        <v>0</v>
      </c>
      <c r="BQ363" s="11">
        <f t="shared" si="201"/>
        <v>2</v>
      </c>
      <c r="BR363">
        <f>IF($C363="","",IFERROR(VLOOKUP($C363,'Apr &amp; May'!$B:$Z,19,FALSE),0))</f>
        <v>0</v>
      </c>
      <c r="BS363" s="11">
        <f t="shared" si="202"/>
        <v>2</v>
      </c>
      <c r="BT363">
        <f>IF($C363="","",IFERROR(VLOOKUP($C363,'Apr &amp; May'!$B:$Z,20,FALSE),0))</f>
        <v>1</v>
      </c>
      <c r="BU363" s="10">
        <f t="shared" si="203"/>
        <v>3</v>
      </c>
      <c r="BV363" s="6">
        <f>IF($C363="","",IFERROR(VLOOKUP($C363,Jun!$B:$Z,16,FALSE),0))</f>
        <v>0</v>
      </c>
      <c r="BW363">
        <f>IF($C363="","",IFERROR(VLOOKUP($C363,Jun!$B:$Z,17,FALSE),0))</f>
        <v>0</v>
      </c>
      <c r="BX363" s="11">
        <f t="shared" si="204"/>
        <v>0</v>
      </c>
      <c r="BY363">
        <f>IF($C363="","",IFERROR(VLOOKUP($C363,Jun!$B:$Z,19,FALSE),0))</f>
        <v>0</v>
      </c>
      <c r="BZ363" s="11">
        <f t="shared" si="205"/>
        <v>0</v>
      </c>
      <c r="CA363">
        <f>IF($C363="","",IFERROR(VLOOKUP($C363,Jun!$B:$Z,20,FALSE),0))</f>
        <v>0</v>
      </c>
      <c r="CB363" s="10">
        <f t="shared" si="206"/>
        <v>0</v>
      </c>
    </row>
    <row r="364" spans="1:80" x14ac:dyDescent="0.3">
      <c r="A364">
        <v>360</v>
      </c>
      <c r="B364" t="str">
        <f>IF(Namelist!A361="","",UPPER(Namelist!A361))</f>
        <v>YUE YE GOH</v>
      </c>
      <c r="C364" t="str">
        <f>IF(Namelist!B361="","",UPPER(Namelist!B361))</f>
        <v>NUSSTU\E0544991</v>
      </c>
      <c r="D364" s="6">
        <f t="shared" si="173"/>
        <v>1</v>
      </c>
      <c r="E364">
        <f t="shared" si="174"/>
        <v>1</v>
      </c>
      <c r="F364" s="11">
        <f t="shared" si="175"/>
        <v>2</v>
      </c>
      <c r="G364">
        <f t="shared" si="176"/>
        <v>0</v>
      </c>
      <c r="H364" s="11">
        <f t="shared" si="177"/>
        <v>2</v>
      </c>
      <c r="I364">
        <f t="shared" si="178"/>
        <v>1</v>
      </c>
      <c r="J364" s="10">
        <f t="shared" si="179"/>
        <v>3</v>
      </c>
      <c r="K364" s="6">
        <f>IF($C364="","",IFERROR(VLOOKUP($C364,Aug!$B:$Z,16,FALSE),0))</f>
        <v>0</v>
      </c>
      <c r="L364">
        <f>IF($C364="","",IFERROR(VLOOKUP($C364,Aug!$B:$Z,17,FALSE),0))</f>
        <v>0</v>
      </c>
      <c r="M364" s="11">
        <f t="shared" si="180"/>
        <v>0</v>
      </c>
      <c r="N364">
        <f>IF($C364="","",IFERROR(VLOOKUP($C364,Aug!$B:$Z,19,FALSE),0))</f>
        <v>0</v>
      </c>
      <c r="O364" s="11">
        <f t="shared" si="181"/>
        <v>0</v>
      </c>
      <c r="P364">
        <f>IF($C364="","",IFERROR(VLOOKUP($C364,Aug!$B:$Z,20,FALSE),0))</f>
        <v>0</v>
      </c>
      <c r="Q364" s="10">
        <f t="shared" si="182"/>
        <v>0</v>
      </c>
      <c r="R364" s="6">
        <f>IF($C364="","",IFERROR(VLOOKUP($C364,Sep!$B:$Z,16,FALSE),0))</f>
        <v>0</v>
      </c>
      <c r="S364">
        <f>IF($C364="","",IFERROR(VLOOKUP($C364,Sep!$B:$Z,17,FALSE),0))</f>
        <v>0</v>
      </c>
      <c r="T364" s="11">
        <f t="shared" si="183"/>
        <v>0</v>
      </c>
      <c r="U364">
        <f>IF($C364="","",IFERROR(VLOOKUP($C364,Sep!$B:$Z,19,FALSE),0))</f>
        <v>0</v>
      </c>
      <c r="V364" s="11">
        <f t="shared" si="184"/>
        <v>0</v>
      </c>
      <c r="W364">
        <f>IF($C364="","",IFERROR(VLOOKUP($C364,Sep!$B:$Z,20,FALSE),0))</f>
        <v>0</v>
      </c>
      <c r="X364" s="10">
        <f t="shared" si="185"/>
        <v>0</v>
      </c>
      <c r="Y364" s="6">
        <f>IF($C364="","",IFERROR(VLOOKUP($C364,'Oct &amp; Nov'!$B:$Z,16,FALSE),0))</f>
        <v>0</v>
      </c>
      <c r="Z364">
        <f>IF($C364="","",IFERROR(VLOOKUP($C364,'Oct &amp; Nov'!$B:$Z,17,FALSE),0))</f>
        <v>0</v>
      </c>
      <c r="AA364" s="11">
        <f t="shared" si="186"/>
        <v>0</v>
      </c>
      <c r="AB364">
        <f>IF($C364="","",IFERROR(VLOOKUP($C364,'Oct &amp; Nov'!$B:$Z,19,FALSE),0))</f>
        <v>0</v>
      </c>
      <c r="AC364" s="11">
        <f t="shared" si="187"/>
        <v>0</v>
      </c>
      <c r="AD364">
        <f>IF($C364="","",IFERROR(VLOOKUP($C364,'Oct &amp; Nov'!$B:$Z,20,FALSE),0))</f>
        <v>0</v>
      </c>
      <c r="AE364" s="10">
        <f t="shared" si="188"/>
        <v>0</v>
      </c>
      <c r="AJ364" s="11"/>
      <c r="AM364" s="6">
        <f>IF($C364="","",IFERROR(VLOOKUP($C364,Dec!$B:$Z,16,FALSE),0))</f>
        <v>0</v>
      </c>
      <c r="AN364">
        <f>IF($C364="","",IFERROR(VLOOKUP($C364,Dec!$B:$Z,17,FALSE),0))</f>
        <v>0</v>
      </c>
      <c r="AO364" s="11">
        <f t="shared" si="189"/>
        <v>0</v>
      </c>
      <c r="AP364">
        <f>IF($C364="","",IFERROR(VLOOKUP($C364,Dec!$B:$Z,19,FALSE),0))</f>
        <v>0</v>
      </c>
      <c r="AQ364" s="11">
        <f t="shared" si="190"/>
        <v>0</v>
      </c>
      <c r="AR364">
        <f>IF($C364="","",IFERROR(VLOOKUP($C364,Dec!$B:$Z,20,FALSE),0))</f>
        <v>0</v>
      </c>
      <c r="AS364" s="10">
        <f t="shared" si="191"/>
        <v>0</v>
      </c>
      <c r="AT364" s="6">
        <f>IF($C364="","",IFERROR(VLOOKUP($C364,Jan!$B:$Z,16,FALSE),0))</f>
        <v>0</v>
      </c>
      <c r="AU364">
        <f>IF($C364="","",IFERROR(VLOOKUP($C364,Jan!$B:$Z,17,FALSE),0))</f>
        <v>0</v>
      </c>
      <c r="AV364" s="11">
        <f t="shared" si="192"/>
        <v>0</v>
      </c>
      <c r="AW364">
        <f>IF($C364="","",IFERROR(VLOOKUP($C364,Jan!$B:$Z,19,FALSE),0))</f>
        <v>0</v>
      </c>
      <c r="AX364" s="11">
        <f t="shared" si="193"/>
        <v>0</v>
      </c>
      <c r="AY364">
        <f>IF($C364="","",IFERROR(VLOOKUP($C364,Jan!$B:$Z,20,FALSE),0))</f>
        <v>0</v>
      </c>
      <c r="AZ364" s="10">
        <f t="shared" si="194"/>
        <v>0</v>
      </c>
      <c r="BA364" s="6">
        <f>IF($C364="","",IFERROR(VLOOKUP($C364,Feb!$B:$Z,16,FALSE),0))</f>
        <v>0</v>
      </c>
      <c r="BB364">
        <f>IF($C364="","",IFERROR(VLOOKUP($C364,Feb!$B:$Z,17,FALSE),0))</f>
        <v>0</v>
      </c>
      <c r="BC364" s="11">
        <f t="shared" si="195"/>
        <v>0</v>
      </c>
      <c r="BD364">
        <f>IF($C364="","",IFERROR(VLOOKUP($C364,Feb!$B:$Z,19,FALSE),0))</f>
        <v>0</v>
      </c>
      <c r="BE364" s="11">
        <f t="shared" si="196"/>
        <v>0</v>
      </c>
      <c r="BF364">
        <f>IF($C364="","",IFERROR(VLOOKUP($C364,Feb!$B:$Z,20,FALSE),0))</f>
        <v>0</v>
      </c>
      <c r="BG364" s="10">
        <f t="shared" si="197"/>
        <v>0</v>
      </c>
      <c r="BH364" s="6">
        <f>IF($C364="","",IFERROR(VLOOKUP($C364,Mar!$B:$Z,16,FALSE),0))</f>
        <v>1</v>
      </c>
      <c r="BI364">
        <f>IF($C364="","",IFERROR(VLOOKUP($C364,Mar!$B:$Z,17,FALSE),0))</f>
        <v>1</v>
      </c>
      <c r="BJ364" s="11">
        <f t="shared" si="198"/>
        <v>2</v>
      </c>
      <c r="BK364">
        <f>IF($C364="","",IFERROR(VLOOKUP($C364,Mar!$B:$Z,19,FALSE),0))</f>
        <v>0</v>
      </c>
      <c r="BL364" s="11">
        <f t="shared" si="199"/>
        <v>2</v>
      </c>
      <c r="BM364">
        <f>IF($C364="","",IFERROR(VLOOKUP($C364,Mar!$B:$Z,20,FALSE),0))</f>
        <v>1</v>
      </c>
      <c r="BN364" s="10">
        <f t="shared" si="200"/>
        <v>3</v>
      </c>
      <c r="BO364" s="6">
        <f>IF($C364="","",IFERROR(VLOOKUP($C364,'Apr &amp; May'!$B:$Z,16,FALSE),0))</f>
        <v>0</v>
      </c>
      <c r="BP364">
        <f>IF($C364="","",IFERROR(VLOOKUP($C364,'Apr &amp; May'!$B:$Z,17,FALSE),0))</f>
        <v>0</v>
      </c>
      <c r="BQ364" s="11">
        <f t="shared" si="201"/>
        <v>0</v>
      </c>
      <c r="BR364">
        <f>IF($C364="","",IFERROR(VLOOKUP($C364,'Apr &amp; May'!$B:$Z,19,FALSE),0))</f>
        <v>0</v>
      </c>
      <c r="BS364" s="11">
        <f t="shared" si="202"/>
        <v>0</v>
      </c>
      <c r="BT364">
        <f>IF($C364="","",IFERROR(VLOOKUP($C364,'Apr &amp; May'!$B:$Z,20,FALSE),0))</f>
        <v>0</v>
      </c>
      <c r="BU364" s="10">
        <f t="shared" si="203"/>
        <v>0</v>
      </c>
      <c r="BV364" s="6">
        <f>IF($C364="","",IFERROR(VLOOKUP($C364,Jun!$B:$Z,16,FALSE),0))</f>
        <v>0</v>
      </c>
      <c r="BW364">
        <f>IF($C364="","",IFERROR(VLOOKUP($C364,Jun!$B:$Z,17,FALSE),0))</f>
        <v>0</v>
      </c>
      <c r="BX364" s="11">
        <f t="shared" si="204"/>
        <v>0</v>
      </c>
      <c r="BY364">
        <f>IF($C364="","",IFERROR(VLOOKUP($C364,Jun!$B:$Z,19,FALSE),0))</f>
        <v>0</v>
      </c>
      <c r="BZ364" s="11">
        <f t="shared" si="205"/>
        <v>0</v>
      </c>
      <c r="CA364">
        <f>IF($C364="","",IFERROR(VLOOKUP($C364,Jun!$B:$Z,20,FALSE),0))</f>
        <v>0</v>
      </c>
      <c r="CB364" s="10">
        <f t="shared" si="206"/>
        <v>0</v>
      </c>
    </row>
    <row r="365" spans="1:80" x14ac:dyDescent="0.3">
      <c r="A365">
        <v>361</v>
      </c>
      <c r="B365" t="str">
        <f>IF(Namelist!A362="","",UPPER(Namelist!A362))</f>
        <v>YUNJIE SU</v>
      </c>
      <c r="C365" t="str">
        <f>IF(Namelist!B362="","",UPPER(Namelist!B362))</f>
        <v>NUSSTU\E0968157</v>
      </c>
      <c r="D365" s="6">
        <f t="shared" si="173"/>
        <v>1</v>
      </c>
      <c r="E365">
        <f t="shared" si="174"/>
        <v>0</v>
      </c>
      <c r="F365" s="11">
        <f t="shared" si="175"/>
        <v>1</v>
      </c>
      <c r="G365">
        <f t="shared" si="176"/>
        <v>0</v>
      </c>
      <c r="H365" s="11">
        <f t="shared" si="177"/>
        <v>1</v>
      </c>
      <c r="I365">
        <f t="shared" si="178"/>
        <v>5</v>
      </c>
      <c r="J365" s="10">
        <f t="shared" si="179"/>
        <v>6</v>
      </c>
      <c r="K365" s="6">
        <f>IF($C365="","",IFERROR(VLOOKUP($C365,Aug!$B:$Z,16,FALSE),0))</f>
        <v>0</v>
      </c>
      <c r="L365">
        <f>IF($C365="","",IFERROR(VLOOKUP($C365,Aug!$B:$Z,17,FALSE),0))</f>
        <v>0</v>
      </c>
      <c r="M365" s="11">
        <f t="shared" si="180"/>
        <v>0</v>
      </c>
      <c r="N365">
        <f>IF($C365="","",IFERROR(VLOOKUP($C365,Aug!$B:$Z,19,FALSE),0))</f>
        <v>0</v>
      </c>
      <c r="O365" s="11">
        <f t="shared" si="181"/>
        <v>0</v>
      </c>
      <c r="P365">
        <f>IF($C365="","",IFERROR(VLOOKUP($C365,Aug!$B:$Z,20,FALSE),0))</f>
        <v>0</v>
      </c>
      <c r="Q365" s="10">
        <f t="shared" si="182"/>
        <v>0</v>
      </c>
      <c r="R365" s="6">
        <f>IF($C365="","",IFERROR(VLOOKUP($C365,Sep!$B:$Z,16,FALSE),0))</f>
        <v>0</v>
      </c>
      <c r="S365">
        <f>IF($C365="","",IFERROR(VLOOKUP($C365,Sep!$B:$Z,17,FALSE),0))</f>
        <v>0</v>
      </c>
      <c r="T365" s="11">
        <f t="shared" si="183"/>
        <v>0</v>
      </c>
      <c r="U365">
        <f>IF($C365="","",IFERROR(VLOOKUP($C365,Sep!$B:$Z,19,FALSE),0))</f>
        <v>0</v>
      </c>
      <c r="V365" s="11">
        <f t="shared" si="184"/>
        <v>0</v>
      </c>
      <c r="W365">
        <f>IF($C365="","",IFERROR(VLOOKUP($C365,Sep!$B:$Z,20,FALSE),0))</f>
        <v>0</v>
      </c>
      <c r="X365" s="10">
        <f t="shared" si="185"/>
        <v>0</v>
      </c>
      <c r="Y365" s="6">
        <f>IF($C365="","",IFERROR(VLOOKUP($C365,'Oct &amp; Nov'!$B:$Z,16,FALSE),0))</f>
        <v>0</v>
      </c>
      <c r="Z365">
        <f>IF($C365="","",IFERROR(VLOOKUP($C365,'Oct &amp; Nov'!$B:$Z,17,FALSE),0))</f>
        <v>0</v>
      </c>
      <c r="AA365" s="11">
        <f t="shared" si="186"/>
        <v>0</v>
      </c>
      <c r="AB365">
        <f>IF($C365="","",IFERROR(VLOOKUP($C365,'Oct &amp; Nov'!$B:$Z,19,FALSE),0))</f>
        <v>0</v>
      </c>
      <c r="AC365" s="11">
        <f t="shared" si="187"/>
        <v>0</v>
      </c>
      <c r="AD365">
        <f>IF($C365="","",IFERROR(VLOOKUP($C365,'Oct &amp; Nov'!$B:$Z,20,FALSE),0))</f>
        <v>0</v>
      </c>
      <c r="AE365" s="10">
        <f t="shared" si="188"/>
        <v>0</v>
      </c>
      <c r="AJ365" s="11"/>
      <c r="AM365" s="6">
        <f>IF($C365="","",IFERROR(VLOOKUP($C365,Dec!$B:$Z,16,FALSE),0))</f>
        <v>0</v>
      </c>
      <c r="AN365">
        <f>IF($C365="","",IFERROR(VLOOKUP($C365,Dec!$B:$Z,17,FALSE),0))</f>
        <v>0</v>
      </c>
      <c r="AO365" s="11">
        <f t="shared" si="189"/>
        <v>0</v>
      </c>
      <c r="AP365">
        <f>IF($C365="","",IFERROR(VLOOKUP($C365,Dec!$B:$Z,19,FALSE),0))</f>
        <v>0</v>
      </c>
      <c r="AQ365" s="11">
        <f t="shared" si="190"/>
        <v>0</v>
      </c>
      <c r="AR365">
        <f>IF($C365="","",IFERROR(VLOOKUP($C365,Dec!$B:$Z,20,FALSE),0))</f>
        <v>0</v>
      </c>
      <c r="AS365" s="10">
        <f t="shared" si="191"/>
        <v>0</v>
      </c>
      <c r="AT365" s="6">
        <f>IF($C365="","",IFERROR(VLOOKUP($C365,Jan!$B:$Z,16,FALSE),0))</f>
        <v>0</v>
      </c>
      <c r="AU365">
        <f>IF($C365="","",IFERROR(VLOOKUP($C365,Jan!$B:$Z,17,FALSE),0))</f>
        <v>0</v>
      </c>
      <c r="AV365" s="11">
        <f t="shared" si="192"/>
        <v>0</v>
      </c>
      <c r="AW365">
        <f>IF($C365="","",IFERROR(VLOOKUP($C365,Jan!$B:$Z,19,FALSE),0))</f>
        <v>0</v>
      </c>
      <c r="AX365" s="11">
        <f t="shared" si="193"/>
        <v>0</v>
      </c>
      <c r="AY365">
        <f>IF($C365="","",IFERROR(VLOOKUP($C365,Jan!$B:$Z,20,FALSE),0))</f>
        <v>0</v>
      </c>
      <c r="AZ365" s="10">
        <f t="shared" si="194"/>
        <v>0</v>
      </c>
      <c r="BA365" s="6">
        <f>IF($C365="","",IFERROR(VLOOKUP($C365,Feb!$B:$Z,16,FALSE),0))</f>
        <v>1</v>
      </c>
      <c r="BB365">
        <f>IF($C365="","",IFERROR(VLOOKUP($C365,Feb!$B:$Z,17,FALSE),0))</f>
        <v>0</v>
      </c>
      <c r="BC365" s="11">
        <f t="shared" si="195"/>
        <v>1</v>
      </c>
      <c r="BD365">
        <f>IF($C365="","",IFERROR(VLOOKUP($C365,Feb!$B:$Z,19,FALSE),0))</f>
        <v>0</v>
      </c>
      <c r="BE365" s="11">
        <f t="shared" si="196"/>
        <v>1</v>
      </c>
      <c r="BF365">
        <f>IF($C365="","",IFERROR(VLOOKUP($C365,Feb!$B:$Z,20,FALSE),0))</f>
        <v>1</v>
      </c>
      <c r="BG365" s="10">
        <f t="shared" si="197"/>
        <v>2</v>
      </c>
      <c r="BH365" s="6">
        <f>IF($C365="","",IFERROR(VLOOKUP($C365,Mar!$B:$Z,16,FALSE),0))</f>
        <v>0</v>
      </c>
      <c r="BI365">
        <f>IF($C365="","",IFERROR(VLOOKUP($C365,Mar!$B:$Z,17,FALSE),0))</f>
        <v>0</v>
      </c>
      <c r="BJ365" s="11">
        <f t="shared" si="198"/>
        <v>0</v>
      </c>
      <c r="BK365">
        <f>IF($C365="","",IFERROR(VLOOKUP($C365,Mar!$B:$Z,19,FALSE),0))</f>
        <v>0</v>
      </c>
      <c r="BL365" s="11">
        <f t="shared" si="199"/>
        <v>0</v>
      </c>
      <c r="BM365">
        <f>IF($C365="","",IFERROR(VLOOKUP($C365,Mar!$B:$Z,20,FALSE),0))</f>
        <v>4</v>
      </c>
      <c r="BN365" s="10">
        <f t="shared" si="200"/>
        <v>4</v>
      </c>
      <c r="BO365" s="6">
        <f>IF($C365="","",IFERROR(VLOOKUP($C365,'Apr &amp; May'!$B:$Z,16,FALSE),0))</f>
        <v>0</v>
      </c>
      <c r="BP365">
        <f>IF($C365="","",IFERROR(VLOOKUP($C365,'Apr &amp; May'!$B:$Z,17,FALSE),0))</f>
        <v>0</v>
      </c>
      <c r="BQ365" s="11">
        <f t="shared" si="201"/>
        <v>0</v>
      </c>
      <c r="BR365">
        <f>IF($C365="","",IFERROR(VLOOKUP($C365,'Apr &amp; May'!$B:$Z,19,FALSE),0))</f>
        <v>0</v>
      </c>
      <c r="BS365" s="11">
        <f t="shared" si="202"/>
        <v>0</v>
      </c>
      <c r="BT365">
        <f>IF($C365="","",IFERROR(VLOOKUP($C365,'Apr &amp; May'!$B:$Z,20,FALSE),0))</f>
        <v>0</v>
      </c>
      <c r="BU365" s="10">
        <f t="shared" si="203"/>
        <v>0</v>
      </c>
      <c r="BV365" s="6">
        <f>IF($C365="","",IFERROR(VLOOKUP($C365,Jun!$B:$Z,16,FALSE),0))</f>
        <v>0</v>
      </c>
      <c r="BW365">
        <f>IF($C365="","",IFERROR(VLOOKUP($C365,Jun!$B:$Z,17,FALSE),0))</f>
        <v>0</v>
      </c>
      <c r="BX365" s="11">
        <f t="shared" si="204"/>
        <v>0</v>
      </c>
      <c r="BY365">
        <f>IF($C365="","",IFERROR(VLOOKUP($C365,Jun!$B:$Z,19,FALSE),0))</f>
        <v>0</v>
      </c>
      <c r="BZ365" s="11">
        <f t="shared" si="205"/>
        <v>0</v>
      </c>
      <c r="CA365">
        <f>IF($C365="","",IFERROR(VLOOKUP($C365,Jun!$B:$Z,20,FALSE),0))</f>
        <v>0</v>
      </c>
      <c r="CB365" s="10">
        <f t="shared" si="206"/>
        <v>0</v>
      </c>
    </row>
    <row r="366" spans="1:80" x14ac:dyDescent="0.3">
      <c r="A366">
        <v>362</v>
      </c>
      <c r="B366" t="str">
        <f>IF(Namelist!A363="","",UPPER(Namelist!A363))</f>
        <v>YUXIN CHAN</v>
      </c>
      <c r="C366" t="str">
        <f>IF(Namelist!B363="","",UPPER(Namelist!B363))</f>
        <v>NUSSTU\E0772657</v>
      </c>
      <c r="D366" s="6">
        <f t="shared" si="173"/>
        <v>1</v>
      </c>
      <c r="E366">
        <f t="shared" si="174"/>
        <v>0</v>
      </c>
      <c r="F366" s="11">
        <f t="shared" si="175"/>
        <v>1</v>
      </c>
      <c r="G366">
        <f t="shared" si="176"/>
        <v>1</v>
      </c>
      <c r="H366" s="11">
        <f t="shared" si="177"/>
        <v>2</v>
      </c>
      <c r="I366">
        <f t="shared" si="178"/>
        <v>0</v>
      </c>
      <c r="J366" s="10">
        <f t="shared" si="179"/>
        <v>2</v>
      </c>
      <c r="K366" s="6">
        <f>IF($C366="","",IFERROR(VLOOKUP($C366,Aug!$B:$Z,16,FALSE),0))</f>
        <v>0</v>
      </c>
      <c r="L366">
        <f>IF($C366="","",IFERROR(VLOOKUP($C366,Aug!$B:$Z,17,FALSE),0))</f>
        <v>0</v>
      </c>
      <c r="M366" s="11">
        <f t="shared" si="180"/>
        <v>0</v>
      </c>
      <c r="N366">
        <f>IF($C366="","",IFERROR(VLOOKUP($C366,Aug!$B:$Z,19,FALSE),0))</f>
        <v>0</v>
      </c>
      <c r="O366" s="11">
        <f t="shared" si="181"/>
        <v>0</v>
      </c>
      <c r="P366">
        <f>IF($C366="","",IFERROR(VLOOKUP($C366,Aug!$B:$Z,20,FALSE),0))</f>
        <v>0</v>
      </c>
      <c r="Q366" s="10">
        <f t="shared" si="182"/>
        <v>0</v>
      </c>
      <c r="R366" s="6">
        <f>IF($C366="","",IFERROR(VLOOKUP($C366,Sep!$B:$Z,16,FALSE),0))</f>
        <v>0</v>
      </c>
      <c r="S366">
        <f>IF($C366="","",IFERROR(VLOOKUP($C366,Sep!$B:$Z,17,FALSE),0))</f>
        <v>0</v>
      </c>
      <c r="T366" s="11">
        <f t="shared" si="183"/>
        <v>0</v>
      </c>
      <c r="U366">
        <f>IF($C366="","",IFERROR(VLOOKUP($C366,Sep!$B:$Z,19,FALSE),0))</f>
        <v>0</v>
      </c>
      <c r="V366" s="11">
        <f t="shared" si="184"/>
        <v>0</v>
      </c>
      <c r="W366">
        <f>IF($C366="","",IFERROR(VLOOKUP($C366,Sep!$B:$Z,20,FALSE),0))</f>
        <v>0</v>
      </c>
      <c r="X366" s="10">
        <f t="shared" si="185"/>
        <v>0</v>
      </c>
      <c r="Y366" s="6">
        <f>IF($C366="","",IFERROR(VLOOKUP($C366,'Oct &amp; Nov'!$B:$Z,16,FALSE),0))</f>
        <v>0</v>
      </c>
      <c r="Z366">
        <f>IF($C366="","",IFERROR(VLOOKUP($C366,'Oct &amp; Nov'!$B:$Z,17,FALSE),0))</f>
        <v>0</v>
      </c>
      <c r="AA366" s="11">
        <f t="shared" si="186"/>
        <v>0</v>
      </c>
      <c r="AB366">
        <f>IF($C366="","",IFERROR(VLOOKUP($C366,'Oct &amp; Nov'!$B:$Z,19,FALSE),0))</f>
        <v>0</v>
      </c>
      <c r="AC366" s="11">
        <f t="shared" si="187"/>
        <v>0</v>
      </c>
      <c r="AD366">
        <f>IF($C366="","",IFERROR(VLOOKUP($C366,'Oct &amp; Nov'!$B:$Z,20,FALSE),0))</f>
        <v>0</v>
      </c>
      <c r="AE366" s="10">
        <f t="shared" si="188"/>
        <v>0</v>
      </c>
      <c r="AJ366" s="11"/>
      <c r="AM366" s="6">
        <f>IF($C366="","",IFERROR(VLOOKUP($C366,Dec!$B:$Z,16,FALSE),0))</f>
        <v>0</v>
      </c>
      <c r="AN366">
        <f>IF($C366="","",IFERROR(VLOOKUP($C366,Dec!$B:$Z,17,FALSE),0))</f>
        <v>0</v>
      </c>
      <c r="AO366" s="11">
        <f t="shared" si="189"/>
        <v>0</v>
      </c>
      <c r="AP366">
        <f>IF($C366="","",IFERROR(VLOOKUP($C366,Dec!$B:$Z,19,FALSE),0))</f>
        <v>0</v>
      </c>
      <c r="AQ366" s="11">
        <f t="shared" si="190"/>
        <v>0</v>
      </c>
      <c r="AR366">
        <f>IF($C366="","",IFERROR(VLOOKUP($C366,Dec!$B:$Z,20,FALSE),0))</f>
        <v>0</v>
      </c>
      <c r="AS366" s="10">
        <f t="shared" si="191"/>
        <v>0</v>
      </c>
      <c r="AT366" s="6">
        <f>IF($C366="","",IFERROR(VLOOKUP($C366,Jan!$B:$Z,16,FALSE),0))</f>
        <v>0</v>
      </c>
      <c r="AU366">
        <f>IF($C366="","",IFERROR(VLOOKUP($C366,Jan!$B:$Z,17,FALSE),0))</f>
        <v>0</v>
      </c>
      <c r="AV366" s="11">
        <f t="shared" si="192"/>
        <v>0</v>
      </c>
      <c r="AW366">
        <f>IF($C366="","",IFERROR(VLOOKUP($C366,Jan!$B:$Z,19,FALSE),0))</f>
        <v>0</v>
      </c>
      <c r="AX366" s="11">
        <f t="shared" si="193"/>
        <v>0</v>
      </c>
      <c r="AY366">
        <f>IF($C366="","",IFERROR(VLOOKUP($C366,Jan!$B:$Z,20,FALSE),0))</f>
        <v>0</v>
      </c>
      <c r="AZ366" s="10">
        <f t="shared" si="194"/>
        <v>0</v>
      </c>
      <c r="BA366" s="6">
        <f>IF($C366="","",IFERROR(VLOOKUP($C366,Feb!$B:$Z,16,FALSE),0))</f>
        <v>1</v>
      </c>
      <c r="BB366">
        <f>IF($C366="","",IFERROR(VLOOKUP($C366,Feb!$B:$Z,17,FALSE),0))</f>
        <v>0</v>
      </c>
      <c r="BC366" s="11">
        <f t="shared" si="195"/>
        <v>1</v>
      </c>
      <c r="BD366">
        <f>IF($C366="","",IFERROR(VLOOKUP($C366,Feb!$B:$Z,19,FALSE),0))</f>
        <v>1</v>
      </c>
      <c r="BE366" s="11">
        <f t="shared" si="196"/>
        <v>2</v>
      </c>
      <c r="BF366">
        <f>IF($C366="","",IFERROR(VLOOKUP($C366,Feb!$B:$Z,20,FALSE),0))</f>
        <v>0</v>
      </c>
      <c r="BG366" s="10">
        <f t="shared" si="197"/>
        <v>2</v>
      </c>
      <c r="BH366" s="6">
        <f>IF($C366="","",IFERROR(VLOOKUP($C366,Mar!$B:$Z,16,FALSE),0))</f>
        <v>0</v>
      </c>
      <c r="BI366">
        <f>IF($C366="","",IFERROR(VLOOKUP($C366,Mar!$B:$Z,17,FALSE),0))</f>
        <v>0</v>
      </c>
      <c r="BJ366" s="11">
        <f t="shared" si="198"/>
        <v>0</v>
      </c>
      <c r="BK366">
        <f>IF($C366="","",IFERROR(VLOOKUP($C366,Mar!$B:$Z,19,FALSE),0))</f>
        <v>0</v>
      </c>
      <c r="BL366" s="11">
        <f t="shared" si="199"/>
        <v>0</v>
      </c>
      <c r="BM366">
        <f>IF($C366="","",IFERROR(VLOOKUP($C366,Mar!$B:$Z,20,FALSE),0))</f>
        <v>0</v>
      </c>
      <c r="BN366" s="10">
        <f t="shared" si="200"/>
        <v>0</v>
      </c>
      <c r="BO366" s="6">
        <f>IF($C366="","",IFERROR(VLOOKUP($C366,'Apr &amp; May'!$B:$Z,16,FALSE),0))</f>
        <v>0</v>
      </c>
      <c r="BP366">
        <f>IF($C366="","",IFERROR(VLOOKUP($C366,'Apr &amp; May'!$B:$Z,17,FALSE),0))</f>
        <v>0</v>
      </c>
      <c r="BQ366" s="11">
        <f t="shared" si="201"/>
        <v>0</v>
      </c>
      <c r="BR366">
        <f>IF($C366="","",IFERROR(VLOOKUP($C366,'Apr &amp; May'!$B:$Z,19,FALSE),0))</f>
        <v>0</v>
      </c>
      <c r="BS366" s="11">
        <f t="shared" si="202"/>
        <v>0</v>
      </c>
      <c r="BT366">
        <f>IF($C366="","",IFERROR(VLOOKUP($C366,'Apr &amp; May'!$B:$Z,20,FALSE),0))</f>
        <v>0</v>
      </c>
      <c r="BU366" s="10">
        <f t="shared" si="203"/>
        <v>0</v>
      </c>
      <c r="BV366" s="6">
        <f>IF($C366="","",IFERROR(VLOOKUP($C366,Jun!$B:$Z,16,FALSE),0))</f>
        <v>0</v>
      </c>
      <c r="BW366">
        <f>IF($C366="","",IFERROR(VLOOKUP($C366,Jun!$B:$Z,17,FALSE),0))</f>
        <v>0</v>
      </c>
      <c r="BX366" s="11">
        <f t="shared" si="204"/>
        <v>0</v>
      </c>
      <c r="BY366">
        <f>IF($C366="","",IFERROR(VLOOKUP($C366,Jun!$B:$Z,19,FALSE),0))</f>
        <v>0</v>
      </c>
      <c r="BZ366" s="11">
        <f t="shared" si="205"/>
        <v>0</v>
      </c>
      <c r="CA366">
        <f>IF($C366="","",IFERROR(VLOOKUP($C366,Jun!$B:$Z,20,FALSE),0))</f>
        <v>0</v>
      </c>
      <c r="CB366" s="10">
        <f t="shared" si="206"/>
        <v>0</v>
      </c>
    </row>
    <row r="367" spans="1:80" x14ac:dyDescent="0.3">
      <c r="A367">
        <v>363</v>
      </c>
      <c r="B367" t="str">
        <f>IF(Namelist!A364="","",UPPER(Namelist!A364))</f>
        <v>ZABIRAH HAKIMUDDIN</v>
      </c>
      <c r="C367" t="str">
        <f>IF(Namelist!B364="","",UPPER(Namelist!B364))</f>
        <v>NUSSTU\E0559702</v>
      </c>
      <c r="D367" s="6">
        <f t="shared" si="173"/>
        <v>2</v>
      </c>
      <c r="E367">
        <f t="shared" si="174"/>
        <v>0</v>
      </c>
      <c r="F367" s="11">
        <f t="shared" si="175"/>
        <v>2</v>
      </c>
      <c r="G367">
        <f t="shared" si="176"/>
        <v>0</v>
      </c>
      <c r="H367" s="11">
        <f t="shared" si="177"/>
        <v>2</v>
      </c>
      <c r="I367">
        <f t="shared" si="178"/>
        <v>2</v>
      </c>
      <c r="J367" s="10">
        <f t="shared" si="179"/>
        <v>4</v>
      </c>
      <c r="K367" s="6">
        <f>IF($C367="","",IFERROR(VLOOKUP($C367,Aug!$B:$Z,16,FALSE),0))</f>
        <v>1</v>
      </c>
      <c r="L367">
        <f>IF($C367="","",IFERROR(VLOOKUP($C367,Aug!$B:$Z,17,FALSE),0))</f>
        <v>0</v>
      </c>
      <c r="M367" s="11">
        <f t="shared" si="180"/>
        <v>1</v>
      </c>
      <c r="N367">
        <f>IF($C367="","",IFERROR(VLOOKUP($C367,Aug!$B:$Z,19,FALSE),0))</f>
        <v>0</v>
      </c>
      <c r="O367" s="11">
        <f t="shared" si="181"/>
        <v>1</v>
      </c>
      <c r="P367">
        <f>IF($C367="","",IFERROR(VLOOKUP($C367,Aug!$B:$Z,20,FALSE),0))</f>
        <v>0</v>
      </c>
      <c r="Q367" s="10">
        <f t="shared" si="182"/>
        <v>1</v>
      </c>
      <c r="R367" s="6">
        <f>IF($C367="","",IFERROR(VLOOKUP($C367,Sep!$B:$Z,16,FALSE),0))</f>
        <v>0</v>
      </c>
      <c r="S367">
        <f>IF($C367="","",IFERROR(VLOOKUP($C367,Sep!$B:$Z,17,FALSE),0))</f>
        <v>0</v>
      </c>
      <c r="T367" s="11">
        <f t="shared" si="183"/>
        <v>0</v>
      </c>
      <c r="U367">
        <f>IF($C367="","",IFERROR(VLOOKUP($C367,Sep!$B:$Z,19,FALSE),0))</f>
        <v>0</v>
      </c>
      <c r="V367" s="11">
        <f t="shared" si="184"/>
        <v>0</v>
      </c>
      <c r="W367">
        <f>IF($C367="","",IFERROR(VLOOKUP($C367,Sep!$B:$Z,20,FALSE),0))</f>
        <v>0</v>
      </c>
      <c r="X367" s="10">
        <f t="shared" si="185"/>
        <v>0</v>
      </c>
      <c r="Y367" s="6">
        <f>IF($C367="","",IFERROR(VLOOKUP($C367,'Oct &amp; Nov'!$B:$Z,16,FALSE),0))</f>
        <v>1</v>
      </c>
      <c r="Z367">
        <f>IF($C367="","",IFERROR(VLOOKUP($C367,'Oct &amp; Nov'!$B:$Z,17,FALSE),0))</f>
        <v>0</v>
      </c>
      <c r="AA367" s="11">
        <f t="shared" si="186"/>
        <v>1</v>
      </c>
      <c r="AB367">
        <f>IF($C367="","",IFERROR(VLOOKUP($C367,'Oct &amp; Nov'!$B:$Z,19,FALSE),0))</f>
        <v>0</v>
      </c>
      <c r="AC367" s="11">
        <f t="shared" si="187"/>
        <v>1</v>
      </c>
      <c r="AD367">
        <f>IF($C367="","",IFERROR(VLOOKUP($C367,'Oct &amp; Nov'!$B:$Z,20,FALSE),0))</f>
        <v>2</v>
      </c>
      <c r="AE367" s="10">
        <f t="shared" si="188"/>
        <v>3</v>
      </c>
      <c r="AJ367" s="11"/>
      <c r="AM367" s="6">
        <f>IF($C367="","",IFERROR(VLOOKUP($C367,Dec!$B:$Z,16,FALSE),0))</f>
        <v>0</v>
      </c>
      <c r="AN367">
        <f>IF($C367="","",IFERROR(VLOOKUP($C367,Dec!$B:$Z,17,FALSE),0))</f>
        <v>0</v>
      </c>
      <c r="AO367" s="11">
        <f t="shared" si="189"/>
        <v>0</v>
      </c>
      <c r="AP367">
        <f>IF($C367="","",IFERROR(VLOOKUP($C367,Dec!$B:$Z,19,FALSE),0))</f>
        <v>0</v>
      </c>
      <c r="AQ367" s="11">
        <f t="shared" si="190"/>
        <v>0</v>
      </c>
      <c r="AR367">
        <f>IF($C367="","",IFERROR(VLOOKUP($C367,Dec!$B:$Z,20,FALSE),0))</f>
        <v>0</v>
      </c>
      <c r="AS367" s="10">
        <f t="shared" si="191"/>
        <v>0</v>
      </c>
      <c r="AT367" s="6">
        <f>IF($C367="","",IFERROR(VLOOKUP($C367,Jan!$B:$Z,16,FALSE),0))</f>
        <v>0</v>
      </c>
      <c r="AU367">
        <f>IF($C367="","",IFERROR(VLOOKUP($C367,Jan!$B:$Z,17,FALSE),0))</f>
        <v>0</v>
      </c>
      <c r="AV367" s="11">
        <f t="shared" si="192"/>
        <v>0</v>
      </c>
      <c r="AW367">
        <f>IF($C367="","",IFERROR(VLOOKUP($C367,Jan!$B:$Z,19,FALSE),0))</f>
        <v>0</v>
      </c>
      <c r="AX367" s="11">
        <f t="shared" si="193"/>
        <v>0</v>
      </c>
      <c r="AY367">
        <f>IF($C367="","",IFERROR(VLOOKUP($C367,Jan!$B:$Z,20,FALSE),0))</f>
        <v>0</v>
      </c>
      <c r="AZ367" s="10">
        <f t="shared" si="194"/>
        <v>0</v>
      </c>
      <c r="BA367" s="6">
        <f>IF($C367="","",IFERROR(VLOOKUP($C367,Feb!$B:$Z,16,FALSE),0))</f>
        <v>0</v>
      </c>
      <c r="BB367">
        <f>IF($C367="","",IFERROR(VLOOKUP($C367,Feb!$B:$Z,17,FALSE),0))</f>
        <v>0</v>
      </c>
      <c r="BC367" s="11">
        <f t="shared" si="195"/>
        <v>0</v>
      </c>
      <c r="BD367">
        <f>IF($C367="","",IFERROR(VLOOKUP($C367,Feb!$B:$Z,19,FALSE),0))</f>
        <v>0</v>
      </c>
      <c r="BE367" s="11">
        <f t="shared" si="196"/>
        <v>0</v>
      </c>
      <c r="BF367">
        <f>IF($C367="","",IFERROR(VLOOKUP($C367,Feb!$B:$Z,20,FALSE),0))</f>
        <v>0</v>
      </c>
      <c r="BG367" s="10">
        <f t="shared" si="197"/>
        <v>0</v>
      </c>
      <c r="BH367" s="6">
        <f>IF($C367="","",IFERROR(VLOOKUP($C367,Mar!$B:$Z,16,FALSE),0))</f>
        <v>0</v>
      </c>
      <c r="BI367">
        <f>IF($C367="","",IFERROR(VLOOKUP($C367,Mar!$B:$Z,17,FALSE),0))</f>
        <v>0</v>
      </c>
      <c r="BJ367" s="11">
        <f t="shared" si="198"/>
        <v>0</v>
      </c>
      <c r="BK367">
        <f>IF($C367="","",IFERROR(VLOOKUP($C367,Mar!$B:$Z,19,FALSE),0))</f>
        <v>0</v>
      </c>
      <c r="BL367" s="11">
        <f t="shared" si="199"/>
        <v>0</v>
      </c>
      <c r="BM367">
        <f>IF($C367="","",IFERROR(VLOOKUP($C367,Mar!$B:$Z,20,FALSE),0))</f>
        <v>0</v>
      </c>
      <c r="BN367" s="10">
        <f t="shared" si="200"/>
        <v>0</v>
      </c>
      <c r="BO367" s="6">
        <f>IF($C367="","",IFERROR(VLOOKUP($C367,'Apr &amp; May'!$B:$Z,16,FALSE),0))</f>
        <v>0</v>
      </c>
      <c r="BP367">
        <f>IF($C367="","",IFERROR(VLOOKUP($C367,'Apr &amp; May'!$B:$Z,17,FALSE),0))</f>
        <v>0</v>
      </c>
      <c r="BQ367" s="11">
        <f t="shared" si="201"/>
        <v>0</v>
      </c>
      <c r="BR367">
        <f>IF($C367="","",IFERROR(VLOOKUP($C367,'Apr &amp; May'!$B:$Z,19,FALSE),0))</f>
        <v>0</v>
      </c>
      <c r="BS367" s="11">
        <f t="shared" si="202"/>
        <v>0</v>
      </c>
      <c r="BT367">
        <f>IF($C367="","",IFERROR(VLOOKUP($C367,'Apr &amp; May'!$B:$Z,20,FALSE),0))</f>
        <v>0</v>
      </c>
      <c r="BU367" s="10">
        <f t="shared" si="203"/>
        <v>0</v>
      </c>
      <c r="BV367" s="6">
        <f>IF($C367="","",IFERROR(VLOOKUP($C367,Jun!$B:$Z,16,FALSE),0))</f>
        <v>0</v>
      </c>
      <c r="BW367">
        <f>IF($C367="","",IFERROR(VLOOKUP($C367,Jun!$B:$Z,17,FALSE),0))</f>
        <v>0</v>
      </c>
      <c r="BX367" s="11">
        <f t="shared" si="204"/>
        <v>0</v>
      </c>
      <c r="BY367">
        <f>IF($C367="","",IFERROR(VLOOKUP($C367,Jun!$B:$Z,19,FALSE),0))</f>
        <v>0</v>
      </c>
      <c r="BZ367" s="11">
        <f t="shared" si="205"/>
        <v>0</v>
      </c>
      <c r="CA367">
        <f>IF($C367="","",IFERROR(VLOOKUP($C367,Jun!$B:$Z,20,FALSE),0))</f>
        <v>0</v>
      </c>
      <c r="CB367" s="10">
        <f t="shared" si="206"/>
        <v>0</v>
      </c>
    </row>
    <row r="368" spans="1:80" x14ac:dyDescent="0.3">
      <c r="A368">
        <v>364</v>
      </c>
      <c r="B368" t="str">
        <f>IF(Namelist!A365="","",UPPER(Namelist!A365))</f>
        <v>ZACKEUS CHOO</v>
      </c>
      <c r="C368" t="str">
        <f>IF(Namelist!B365="","",UPPER(Namelist!B365))</f>
        <v>NUSSTU\E1122905</v>
      </c>
      <c r="D368" s="6">
        <f t="shared" si="173"/>
        <v>1</v>
      </c>
      <c r="E368">
        <f t="shared" si="174"/>
        <v>0</v>
      </c>
      <c r="F368" s="11">
        <f t="shared" si="175"/>
        <v>1</v>
      </c>
      <c r="G368">
        <f t="shared" si="176"/>
        <v>0</v>
      </c>
      <c r="H368" s="11">
        <f t="shared" si="177"/>
        <v>1</v>
      </c>
      <c r="I368">
        <f t="shared" si="178"/>
        <v>0</v>
      </c>
      <c r="J368" s="10">
        <f t="shared" si="179"/>
        <v>1</v>
      </c>
      <c r="K368" s="6">
        <f>IF($C368="","",IFERROR(VLOOKUP($C368,Aug!$B:$Z,16,FALSE),0))</f>
        <v>0</v>
      </c>
      <c r="L368">
        <f>IF($C368="","",IFERROR(VLOOKUP($C368,Aug!$B:$Z,17,FALSE),0))</f>
        <v>0</v>
      </c>
      <c r="M368" s="11">
        <f t="shared" si="180"/>
        <v>0</v>
      </c>
      <c r="N368">
        <f>IF($C368="","",IFERROR(VLOOKUP($C368,Aug!$B:$Z,19,FALSE),0))</f>
        <v>0</v>
      </c>
      <c r="O368" s="11">
        <f t="shared" si="181"/>
        <v>0</v>
      </c>
      <c r="P368">
        <f>IF($C368="","",IFERROR(VLOOKUP($C368,Aug!$B:$Z,20,FALSE),0))</f>
        <v>0</v>
      </c>
      <c r="Q368" s="10">
        <f t="shared" si="182"/>
        <v>0</v>
      </c>
      <c r="R368" s="6">
        <f>IF($C368="","",IFERROR(VLOOKUP($C368,Sep!$B:$Z,16,FALSE),0))</f>
        <v>0</v>
      </c>
      <c r="S368">
        <f>IF($C368="","",IFERROR(VLOOKUP($C368,Sep!$B:$Z,17,FALSE),0))</f>
        <v>0</v>
      </c>
      <c r="T368" s="11">
        <f t="shared" si="183"/>
        <v>0</v>
      </c>
      <c r="U368">
        <f>IF($C368="","",IFERROR(VLOOKUP($C368,Sep!$B:$Z,19,FALSE),0))</f>
        <v>0</v>
      </c>
      <c r="V368" s="11">
        <f t="shared" si="184"/>
        <v>0</v>
      </c>
      <c r="W368">
        <f>IF($C368="","",IFERROR(VLOOKUP($C368,Sep!$B:$Z,20,FALSE),0))</f>
        <v>0</v>
      </c>
      <c r="X368" s="10">
        <f t="shared" si="185"/>
        <v>0</v>
      </c>
      <c r="Y368" s="6">
        <f>IF($C368="","",IFERROR(VLOOKUP($C368,'Oct &amp; Nov'!$B:$Z,16,FALSE),0))</f>
        <v>0</v>
      </c>
      <c r="Z368">
        <f>IF($C368="","",IFERROR(VLOOKUP($C368,'Oct &amp; Nov'!$B:$Z,17,FALSE),0))</f>
        <v>0</v>
      </c>
      <c r="AA368" s="11">
        <f t="shared" si="186"/>
        <v>0</v>
      </c>
      <c r="AB368">
        <f>IF($C368="","",IFERROR(VLOOKUP($C368,'Oct &amp; Nov'!$B:$Z,19,FALSE),0))</f>
        <v>0</v>
      </c>
      <c r="AC368" s="11">
        <f t="shared" si="187"/>
        <v>0</v>
      </c>
      <c r="AD368">
        <f>IF($C368="","",IFERROR(VLOOKUP($C368,'Oct &amp; Nov'!$B:$Z,20,FALSE),0))</f>
        <v>0</v>
      </c>
      <c r="AE368" s="10">
        <f t="shared" si="188"/>
        <v>0</v>
      </c>
      <c r="AJ368" s="11"/>
      <c r="AM368" s="6">
        <f>IF($C368="","",IFERROR(VLOOKUP($C368,Dec!$B:$Z,16,FALSE),0))</f>
        <v>0</v>
      </c>
      <c r="AN368">
        <f>IF($C368="","",IFERROR(VLOOKUP($C368,Dec!$B:$Z,17,FALSE),0))</f>
        <v>0</v>
      </c>
      <c r="AO368" s="11">
        <f t="shared" si="189"/>
        <v>0</v>
      </c>
      <c r="AP368">
        <f>IF($C368="","",IFERROR(VLOOKUP($C368,Dec!$B:$Z,19,FALSE),0))</f>
        <v>0</v>
      </c>
      <c r="AQ368" s="11">
        <f t="shared" si="190"/>
        <v>0</v>
      </c>
      <c r="AR368">
        <f>IF($C368="","",IFERROR(VLOOKUP($C368,Dec!$B:$Z,20,FALSE),0))</f>
        <v>0</v>
      </c>
      <c r="AS368" s="10">
        <f t="shared" si="191"/>
        <v>0</v>
      </c>
      <c r="AT368" s="6">
        <f>IF($C368="","",IFERROR(VLOOKUP($C368,Jan!$B:$Z,16,FALSE),0))</f>
        <v>0</v>
      </c>
      <c r="AU368">
        <f>IF($C368="","",IFERROR(VLOOKUP($C368,Jan!$B:$Z,17,FALSE),0))</f>
        <v>0</v>
      </c>
      <c r="AV368" s="11">
        <f t="shared" si="192"/>
        <v>0</v>
      </c>
      <c r="AW368">
        <f>IF($C368="","",IFERROR(VLOOKUP($C368,Jan!$B:$Z,19,FALSE),0))</f>
        <v>0</v>
      </c>
      <c r="AX368" s="11">
        <f t="shared" si="193"/>
        <v>0</v>
      </c>
      <c r="AY368">
        <f>IF($C368="","",IFERROR(VLOOKUP($C368,Jan!$B:$Z,20,FALSE),0))</f>
        <v>0</v>
      </c>
      <c r="AZ368" s="10">
        <f t="shared" si="194"/>
        <v>0</v>
      </c>
      <c r="BA368" s="6">
        <f>IF($C368="","",IFERROR(VLOOKUP($C368,Feb!$B:$Z,16,FALSE),0))</f>
        <v>0</v>
      </c>
      <c r="BB368">
        <f>IF($C368="","",IFERROR(VLOOKUP($C368,Feb!$B:$Z,17,FALSE),0))</f>
        <v>0</v>
      </c>
      <c r="BC368" s="11">
        <f t="shared" si="195"/>
        <v>0</v>
      </c>
      <c r="BD368">
        <f>IF($C368="","",IFERROR(VLOOKUP($C368,Feb!$B:$Z,19,FALSE),0))</f>
        <v>0</v>
      </c>
      <c r="BE368" s="11">
        <f t="shared" si="196"/>
        <v>0</v>
      </c>
      <c r="BF368">
        <f>IF($C368="","",IFERROR(VLOOKUP($C368,Feb!$B:$Z,20,FALSE),0))</f>
        <v>0</v>
      </c>
      <c r="BG368" s="10">
        <f t="shared" si="197"/>
        <v>0</v>
      </c>
      <c r="BH368" s="6">
        <f>IF($C368="","",IFERROR(VLOOKUP($C368,Mar!$B:$Z,16,FALSE),0))</f>
        <v>0</v>
      </c>
      <c r="BI368">
        <f>IF($C368="","",IFERROR(VLOOKUP($C368,Mar!$B:$Z,17,FALSE),0))</f>
        <v>0</v>
      </c>
      <c r="BJ368" s="11">
        <f t="shared" si="198"/>
        <v>0</v>
      </c>
      <c r="BK368">
        <f>IF($C368="","",IFERROR(VLOOKUP($C368,Mar!$B:$Z,19,FALSE),0))</f>
        <v>0</v>
      </c>
      <c r="BL368" s="11">
        <f t="shared" si="199"/>
        <v>0</v>
      </c>
      <c r="BM368">
        <f>IF($C368="","",IFERROR(VLOOKUP($C368,Mar!$B:$Z,20,FALSE),0))</f>
        <v>0</v>
      </c>
      <c r="BN368" s="10">
        <f t="shared" si="200"/>
        <v>0</v>
      </c>
      <c r="BO368" s="6">
        <f>IF($C368="","",IFERROR(VLOOKUP($C368,'Apr &amp; May'!$B:$Z,16,FALSE),0))</f>
        <v>0</v>
      </c>
      <c r="BP368">
        <f>IF($C368="","",IFERROR(VLOOKUP($C368,'Apr &amp; May'!$B:$Z,17,FALSE),0))</f>
        <v>0</v>
      </c>
      <c r="BQ368" s="11">
        <f t="shared" si="201"/>
        <v>0</v>
      </c>
      <c r="BR368">
        <f>IF($C368="","",IFERROR(VLOOKUP($C368,'Apr &amp; May'!$B:$Z,19,FALSE),0))</f>
        <v>0</v>
      </c>
      <c r="BS368" s="11">
        <f t="shared" si="202"/>
        <v>0</v>
      </c>
      <c r="BT368">
        <f>IF($C368="","",IFERROR(VLOOKUP($C368,'Apr &amp; May'!$B:$Z,20,FALSE),0))</f>
        <v>0</v>
      </c>
      <c r="BU368" s="10">
        <f t="shared" si="203"/>
        <v>0</v>
      </c>
      <c r="BV368" s="6">
        <f>IF($C368="","",IFERROR(VLOOKUP($C368,Jun!$B:$Z,16,FALSE),0))</f>
        <v>1</v>
      </c>
      <c r="BW368">
        <f>IF($C368="","",IFERROR(VLOOKUP($C368,Jun!$B:$Z,17,FALSE),0))</f>
        <v>0</v>
      </c>
      <c r="BX368" s="11">
        <f t="shared" si="204"/>
        <v>1</v>
      </c>
      <c r="BY368">
        <f>IF($C368="","",IFERROR(VLOOKUP($C368,Jun!$B:$Z,19,FALSE),0))</f>
        <v>0</v>
      </c>
      <c r="BZ368" s="11">
        <f t="shared" si="205"/>
        <v>1</v>
      </c>
      <c r="CA368">
        <f>IF($C368="","",IFERROR(VLOOKUP($C368,Jun!$B:$Z,20,FALSE),0))</f>
        <v>0</v>
      </c>
      <c r="CB368" s="10">
        <f t="shared" si="206"/>
        <v>1</v>
      </c>
    </row>
    <row r="369" spans="1:80" x14ac:dyDescent="0.3">
      <c r="A369">
        <v>365</v>
      </c>
      <c r="B369" t="str">
        <f>IF(Namelist!A366="","",UPPER(Namelist!A366))</f>
        <v>ZAHEER MALIK</v>
      </c>
      <c r="C369" t="str">
        <f>IF(Namelist!B366="","",UPPER(Namelist!B366))</f>
        <v>NUSSTU\E0958795</v>
      </c>
      <c r="D369" s="6">
        <f t="shared" si="173"/>
        <v>1</v>
      </c>
      <c r="E369">
        <f t="shared" si="174"/>
        <v>0</v>
      </c>
      <c r="F369" s="11">
        <f t="shared" si="175"/>
        <v>1</v>
      </c>
      <c r="G369">
        <f t="shared" si="176"/>
        <v>0</v>
      </c>
      <c r="H369" s="11">
        <f t="shared" si="177"/>
        <v>1</v>
      </c>
      <c r="I369">
        <f t="shared" si="178"/>
        <v>1</v>
      </c>
      <c r="J369" s="10">
        <f t="shared" si="179"/>
        <v>2</v>
      </c>
      <c r="K369" s="6">
        <f>IF($C369="","",IFERROR(VLOOKUP($C369,Aug!$B:$Z,16,FALSE),0))</f>
        <v>0</v>
      </c>
      <c r="L369">
        <f>IF($C369="","",IFERROR(VLOOKUP($C369,Aug!$B:$Z,17,FALSE),0))</f>
        <v>0</v>
      </c>
      <c r="M369" s="11">
        <f t="shared" si="180"/>
        <v>0</v>
      </c>
      <c r="N369">
        <f>IF($C369="","",IFERROR(VLOOKUP($C369,Aug!$B:$Z,19,FALSE),0))</f>
        <v>0</v>
      </c>
      <c r="O369" s="11">
        <f t="shared" si="181"/>
        <v>0</v>
      </c>
      <c r="P369">
        <f>IF($C369="","",IFERROR(VLOOKUP($C369,Aug!$B:$Z,20,FALSE),0))</f>
        <v>0</v>
      </c>
      <c r="Q369" s="10">
        <f t="shared" si="182"/>
        <v>0</v>
      </c>
      <c r="R369" s="6">
        <f>IF($C369="","",IFERROR(VLOOKUP($C369,Sep!$B:$Z,16,FALSE),0))</f>
        <v>0</v>
      </c>
      <c r="S369">
        <f>IF($C369="","",IFERROR(VLOOKUP($C369,Sep!$B:$Z,17,FALSE),0))</f>
        <v>0</v>
      </c>
      <c r="T369" s="11">
        <f t="shared" si="183"/>
        <v>0</v>
      </c>
      <c r="U369">
        <f>IF($C369="","",IFERROR(VLOOKUP($C369,Sep!$B:$Z,19,FALSE),0))</f>
        <v>0</v>
      </c>
      <c r="V369" s="11">
        <f t="shared" si="184"/>
        <v>0</v>
      </c>
      <c r="W369">
        <f>IF($C369="","",IFERROR(VLOOKUP($C369,Sep!$B:$Z,20,FALSE),0))</f>
        <v>0</v>
      </c>
      <c r="X369" s="10">
        <f t="shared" si="185"/>
        <v>0</v>
      </c>
      <c r="Y369" s="6">
        <f>IF($C369="","",IFERROR(VLOOKUP($C369,'Oct &amp; Nov'!$B:$Z,16,FALSE),0))</f>
        <v>0</v>
      </c>
      <c r="Z369">
        <f>IF($C369="","",IFERROR(VLOOKUP($C369,'Oct &amp; Nov'!$B:$Z,17,FALSE),0))</f>
        <v>0</v>
      </c>
      <c r="AA369" s="11">
        <f t="shared" si="186"/>
        <v>0</v>
      </c>
      <c r="AB369">
        <f>IF($C369="","",IFERROR(VLOOKUP($C369,'Oct &amp; Nov'!$B:$Z,19,FALSE),0))</f>
        <v>0</v>
      </c>
      <c r="AC369" s="11">
        <f t="shared" si="187"/>
        <v>0</v>
      </c>
      <c r="AD369">
        <f>IF($C369="","",IFERROR(VLOOKUP($C369,'Oct &amp; Nov'!$B:$Z,20,FALSE),0))</f>
        <v>0</v>
      </c>
      <c r="AE369" s="10">
        <f t="shared" si="188"/>
        <v>0</v>
      </c>
      <c r="AJ369" s="11"/>
      <c r="AM369" s="6">
        <f>IF($C369="","",IFERROR(VLOOKUP($C369,Dec!$B:$Z,16,FALSE),0))</f>
        <v>0</v>
      </c>
      <c r="AN369">
        <f>IF($C369="","",IFERROR(VLOOKUP($C369,Dec!$B:$Z,17,FALSE),0))</f>
        <v>0</v>
      </c>
      <c r="AO369" s="11">
        <f t="shared" si="189"/>
        <v>0</v>
      </c>
      <c r="AP369">
        <f>IF($C369="","",IFERROR(VLOOKUP($C369,Dec!$B:$Z,19,FALSE),0))</f>
        <v>0</v>
      </c>
      <c r="AQ369" s="11">
        <f t="shared" si="190"/>
        <v>0</v>
      </c>
      <c r="AR369">
        <f>IF($C369="","",IFERROR(VLOOKUP($C369,Dec!$B:$Z,20,FALSE),0))</f>
        <v>0</v>
      </c>
      <c r="AS369" s="10">
        <f t="shared" si="191"/>
        <v>0</v>
      </c>
      <c r="AT369" s="6">
        <f>IF($C369="","",IFERROR(VLOOKUP($C369,Jan!$B:$Z,16,FALSE),0))</f>
        <v>0</v>
      </c>
      <c r="AU369">
        <f>IF($C369="","",IFERROR(VLOOKUP($C369,Jan!$B:$Z,17,FALSE),0))</f>
        <v>0</v>
      </c>
      <c r="AV369" s="11">
        <f t="shared" si="192"/>
        <v>0</v>
      </c>
      <c r="AW369">
        <f>IF($C369="","",IFERROR(VLOOKUP($C369,Jan!$B:$Z,19,FALSE),0))</f>
        <v>0</v>
      </c>
      <c r="AX369" s="11">
        <f t="shared" si="193"/>
        <v>0</v>
      </c>
      <c r="AY369">
        <f>IF($C369="","",IFERROR(VLOOKUP($C369,Jan!$B:$Z,20,FALSE),0))</f>
        <v>0</v>
      </c>
      <c r="AZ369" s="10">
        <f t="shared" si="194"/>
        <v>0</v>
      </c>
      <c r="BA369" s="6">
        <f>IF($C369="","",IFERROR(VLOOKUP($C369,Feb!$B:$Z,16,FALSE),0))</f>
        <v>0</v>
      </c>
      <c r="BB369">
        <f>IF($C369="","",IFERROR(VLOOKUP($C369,Feb!$B:$Z,17,FALSE),0))</f>
        <v>0</v>
      </c>
      <c r="BC369" s="11">
        <f t="shared" si="195"/>
        <v>0</v>
      </c>
      <c r="BD369">
        <f>IF($C369="","",IFERROR(VLOOKUP($C369,Feb!$B:$Z,19,FALSE),0))</f>
        <v>0</v>
      </c>
      <c r="BE369" s="11">
        <f t="shared" si="196"/>
        <v>0</v>
      </c>
      <c r="BF369">
        <f>IF($C369="","",IFERROR(VLOOKUP($C369,Feb!$B:$Z,20,FALSE),0))</f>
        <v>0</v>
      </c>
      <c r="BG369" s="10">
        <f t="shared" si="197"/>
        <v>0</v>
      </c>
      <c r="BH369" s="6">
        <f>IF($C369="","",IFERROR(VLOOKUP($C369,Mar!$B:$Z,16,FALSE),0))</f>
        <v>0</v>
      </c>
      <c r="BI369">
        <f>IF($C369="","",IFERROR(VLOOKUP($C369,Mar!$B:$Z,17,FALSE),0))</f>
        <v>0</v>
      </c>
      <c r="BJ369" s="11">
        <f t="shared" si="198"/>
        <v>0</v>
      </c>
      <c r="BK369">
        <f>IF($C369="","",IFERROR(VLOOKUP($C369,Mar!$B:$Z,19,FALSE),0))</f>
        <v>0</v>
      </c>
      <c r="BL369" s="11">
        <f t="shared" si="199"/>
        <v>0</v>
      </c>
      <c r="BM369">
        <f>IF($C369="","",IFERROR(VLOOKUP($C369,Mar!$B:$Z,20,FALSE),0))</f>
        <v>0</v>
      </c>
      <c r="BN369" s="10">
        <f t="shared" si="200"/>
        <v>0</v>
      </c>
      <c r="BO369" s="6">
        <f>IF($C369="","",IFERROR(VLOOKUP($C369,'Apr &amp; May'!$B:$Z,16,FALSE),0))</f>
        <v>1</v>
      </c>
      <c r="BP369">
        <f>IF($C369="","",IFERROR(VLOOKUP($C369,'Apr &amp; May'!$B:$Z,17,FALSE),0))</f>
        <v>0</v>
      </c>
      <c r="BQ369" s="11">
        <f t="shared" si="201"/>
        <v>1</v>
      </c>
      <c r="BR369">
        <f>IF($C369="","",IFERROR(VLOOKUP($C369,'Apr &amp; May'!$B:$Z,19,FALSE),0))</f>
        <v>0</v>
      </c>
      <c r="BS369" s="11">
        <f t="shared" si="202"/>
        <v>1</v>
      </c>
      <c r="BT369">
        <f>IF($C369="","",IFERROR(VLOOKUP($C369,'Apr &amp; May'!$B:$Z,20,FALSE),0))</f>
        <v>1</v>
      </c>
      <c r="BU369" s="10">
        <f t="shared" si="203"/>
        <v>2</v>
      </c>
      <c r="BV369" s="6">
        <f>IF($C369="","",IFERROR(VLOOKUP($C369,Jun!$B:$Z,16,FALSE),0))</f>
        <v>0</v>
      </c>
      <c r="BW369">
        <f>IF($C369="","",IFERROR(VLOOKUP($C369,Jun!$B:$Z,17,FALSE),0))</f>
        <v>0</v>
      </c>
      <c r="BX369" s="11">
        <f t="shared" si="204"/>
        <v>0</v>
      </c>
      <c r="BY369">
        <f>IF($C369="","",IFERROR(VLOOKUP($C369,Jun!$B:$Z,19,FALSE),0))</f>
        <v>0</v>
      </c>
      <c r="BZ369" s="11">
        <f t="shared" si="205"/>
        <v>0</v>
      </c>
      <c r="CA369">
        <f>IF($C369="","",IFERROR(VLOOKUP($C369,Jun!$B:$Z,20,FALSE),0))</f>
        <v>0</v>
      </c>
      <c r="CB369" s="10">
        <f t="shared" si="206"/>
        <v>0</v>
      </c>
    </row>
    <row r="370" spans="1:80" x14ac:dyDescent="0.3">
      <c r="A370">
        <v>366</v>
      </c>
      <c r="B370" t="str">
        <f>IF(Namelist!A367="","",UPPER(Namelist!A367))</f>
        <v>ZE AW, CONRAD REIN TANG</v>
      </c>
      <c r="C370" t="str">
        <f>IF(Namelist!B367="","",UPPER(Namelist!B367))</f>
        <v>NUSSTU\E0527273</v>
      </c>
      <c r="D370" s="6">
        <f t="shared" si="173"/>
        <v>21</v>
      </c>
      <c r="E370">
        <f t="shared" si="174"/>
        <v>1</v>
      </c>
      <c r="F370" s="11">
        <f t="shared" si="175"/>
        <v>22</v>
      </c>
      <c r="G370">
        <f t="shared" si="176"/>
        <v>0</v>
      </c>
      <c r="H370" s="11">
        <f t="shared" si="177"/>
        <v>22</v>
      </c>
      <c r="I370">
        <f t="shared" si="178"/>
        <v>8</v>
      </c>
      <c r="J370" s="10">
        <f t="shared" si="179"/>
        <v>30</v>
      </c>
      <c r="K370" s="6">
        <f>IF($C370="","",IFERROR(VLOOKUP($C370,Aug!$B:$Z,16,FALSE),0))</f>
        <v>2</v>
      </c>
      <c r="L370">
        <f>IF($C370="","",IFERROR(VLOOKUP($C370,Aug!$B:$Z,17,FALSE),0))</f>
        <v>0</v>
      </c>
      <c r="M370" s="11">
        <f t="shared" si="180"/>
        <v>2</v>
      </c>
      <c r="N370">
        <f>IF($C370="","",IFERROR(VLOOKUP($C370,Aug!$B:$Z,19,FALSE),0))</f>
        <v>0</v>
      </c>
      <c r="O370" s="11">
        <f t="shared" si="181"/>
        <v>2</v>
      </c>
      <c r="P370">
        <f>IF($C370="","",IFERROR(VLOOKUP($C370,Aug!$B:$Z,20,FALSE),0))</f>
        <v>3</v>
      </c>
      <c r="Q370" s="10">
        <f t="shared" si="182"/>
        <v>5</v>
      </c>
      <c r="R370" s="6">
        <f>IF($C370="","",IFERROR(VLOOKUP($C370,Sep!$B:$Z,16,FALSE),0))</f>
        <v>2</v>
      </c>
      <c r="S370">
        <f>IF($C370="","",IFERROR(VLOOKUP($C370,Sep!$B:$Z,17,FALSE),0))</f>
        <v>1</v>
      </c>
      <c r="T370" s="11">
        <f t="shared" si="183"/>
        <v>3</v>
      </c>
      <c r="U370">
        <f>IF($C370="","",IFERROR(VLOOKUP($C370,Sep!$B:$Z,19,FALSE),0))</f>
        <v>0</v>
      </c>
      <c r="V370" s="11">
        <f t="shared" si="184"/>
        <v>3</v>
      </c>
      <c r="W370">
        <f>IF($C370="","",IFERROR(VLOOKUP($C370,Sep!$B:$Z,20,FALSE),0))</f>
        <v>0</v>
      </c>
      <c r="X370" s="10">
        <f t="shared" si="185"/>
        <v>3</v>
      </c>
      <c r="Y370" s="6">
        <f>IF($C370="","",IFERROR(VLOOKUP($C370,'Oct &amp; Nov'!$B:$Z,16,FALSE),0))</f>
        <v>3</v>
      </c>
      <c r="Z370">
        <f>IF($C370="","",IFERROR(VLOOKUP($C370,'Oct &amp; Nov'!$B:$Z,17,FALSE),0))</f>
        <v>0</v>
      </c>
      <c r="AA370" s="11">
        <f t="shared" si="186"/>
        <v>3</v>
      </c>
      <c r="AB370">
        <f>IF($C370="","",IFERROR(VLOOKUP($C370,'Oct &amp; Nov'!$B:$Z,19,FALSE),0))</f>
        <v>0</v>
      </c>
      <c r="AC370" s="11">
        <f t="shared" si="187"/>
        <v>3</v>
      </c>
      <c r="AD370">
        <f>IF($C370="","",IFERROR(VLOOKUP($C370,'Oct &amp; Nov'!$B:$Z,20,FALSE),0))</f>
        <v>0</v>
      </c>
      <c r="AE370" s="10">
        <f t="shared" si="188"/>
        <v>3</v>
      </c>
      <c r="AJ370" s="11"/>
      <c r="AM370" s="6">
        <f>IF($C370="","",IFERROR(VLOOKUP($C370,Dec!$B:$Z,16,FALSE),0))</f>
        <v>3</v>
      </c>
      <c r="AN370">
        <f>IF($C370="","",IFERROR(VLOOKUP($C370,Dec!$B:$Z,17,FALSE),0))</f>
        <v>0</v>
      </c>
      <c r="AO370" s="11">
        <f t="shared" si="189"/>
        <v>3</v>
      </c>
      <c r="AP370">
        <f>IF($C370="","",IFERROR(VLOOKUP($C370,Dec!$B:$Z,19,FALSE),0))</f>
        <v>0</v>
      </c>
      <c r="AQ370" s="11">
        <f t="shared" si="190"/>
        <v>3</v>
      </c>
      <c r="AR370">
        <f>IF($C370="","",IFERROR(VLOOKUP($C370,Dec!$B:$Z,20,FALSE),0))</f>
        <v>1</v>
      </c>
      <c r="AS370" s="10">
        <f t="shared" si="191"/>
        <v>4</v>
      </c>
      <c r="AT370" s="6">
        <f>IF($C370="","",IFERROR(VLOOKUP($C370,Jan!$B:$Z,16,FALSE),0))</f>
        <v>2</v>
      </c>
      <c r="AU370">
        <f>IF($C370="","",IFERROR(VLOOKUP($C370,Jan!$B:$Z,17,FALSE),0))</f>
        <v>0</v>
      </c>
      <c r="AV370" s="11">
        <f t="shared" si="192"/>
        <v>2</v>
      </c>
      <c r="AW370">
        <f>IF($C370="","",IFERROR(VLOOKUP($C370,Jan!$B:$Z,19,FALSE),0))</f>
        <v>0</v>
      </c>
      <c r="AX370" s="11">
        <f t="shared" si="193"/>
        <v>2</v>
      </c>
      <c r="AY370">
        <f>IF($C370="","",IFERROR(VLOOKUP($C370,Jan!$B:$Z,20,FALSE),0))</f>
        <v>0</v>
      </c>
      <c r="AZ370" s="10">
        <f t="shared" si="194"/>
        <v>2</v>
      </c>
      <c r="BA370" s="6">
        <f>IF($C370="","",IFERROR(VLOOKUP($C370,Feb!$B:$Z,16,FALSE),0))</f>
        <v>3</v>
      </c>
      <c r="BB370">
        <f>IF($C370="","",IFERROR(VLOOKUP($C370,Feb!$B:$Z,17,FALSE),0))</f>
        <v>0</v>
      </c>
      <c r="BC370" s="11">
        <f t="shared" si="195"/>
        <v>3</v>
      </c>
      <c r="BD370">
        <f>IF($C370="","",IFERROR(VLOOKUP($C370,Feb!$B:$Z,19,FALSE),0))</f>
        <v>0</v>
      </c>
      <c r="BE370" s="11">
        <f t="shared" si="196"/>
        <v>3</v>
      </c>
      <c r="BF370">
        <f>IF($C370="","",IFERROR(VLOOKUP($C370,Feb!$B:$Z,20,FALSE),0))</f>
        <v>0</v>
      </c>
      <c r="BG370" s="10">
        <f t="shared" si="197"/>
        <v>3</v>
      </c>
      <c r="BH370" s="6">
        <f>IF($C370="","",IFERROR(VLOOKUP($C370,Mar!$B:$Z,16,FALSE),0))</f>
        <v>4</v>
      </c>
      <c r="BI370">
        <f>IF($C370="","",IFERROR(VLOOKUP($C370,Mar!$B:$Z,17,FALSE),0))</f>
        <v>0</v>
      </c>
      <c r="BJ370" s="11">
        <f t="shared" si="198"/>
        <v>4</v>
      </c>
      <c r="BK370">
        <f>IF($C370="","",IFERROR(VLOOKUP($C370,Mar!$B:$Z,19,FALSE),0))</f>
        <v>0</v>
      </c>
      <c r="BL370" s="11">
        <f t="shared" si="199"/>
        <v>4</v>
      </c>
      <c r="BM370">
        <f>IF($C370="","",IFERROR(VLOOKUP($C370,Mar!$B:$Z,20,FALSE),0))</f>
        <v>1</v>
      </c>
      <c r="BN370" s="10">
        <f t="shared" si="200"/>
        <v>5</v>
      </c>
      <c r="BO370" s="6">
        <f>IF($C370="","",IFERROR(VLOOKUP($C370,'Apr &amp; May'!$B:$Z,16,FALSE),0))</f>
        <v>1</v>
      </c>
      <c r="BP370">
        <f>IF($C370="","",IFERROR(VLOOKUP($C370,'Apr &amp; May'!$B:$Z,17,FALSE),0))</f>
        <v>0</v>
      </c>
      <c r="BQ370" s="11">
        <f t="shared" si="201"/>
        <v>1</v>
      </c>
      <c r="BR370">
        <f>IF($C370="","",IFERROR(VLOOKUP($C370,'Apr &amp; May'!$B:$Z,19,FALSE),0))</f>
        <v>0</v>
      </c>
      <c r="BS370" s="11">
        <f t="shared" si="202"/>
        <v>1</v>
      </c>
      <c r="BT370">
        <f>IF($C370="","",IFERROR(VLOOKUP($C370,'Apr &amp; May'!$B:$Z,20,FALSE),0))</f>
        <v>3</v>
      </c>
      <c r="BU370" s="10">
        <f t="shared" si="203"/>
        <v>4</v>
      </c>
      <c r="BV370" s="6">
        <f>IF($C370="","",IFERROR(VLOOKUP($C370,Jun!$B:$Z,16,FALSE),0))</f>
        <v>1</v>
      </c>
      <c r="BW370">
        <f>IF($C370="","",IFERROR(VLOOKUP($C370,Jun!$B:$Z,17,FALSE),0))</f>
        <v>0</v>
      </c>
      <c r="BX370" s="11">
        <f t="shared" si="204"/>
        <v>1</v>
      </c>
      <c r="BY370">
        <f>IF($C370="","",IFERROR(VLOOKUP($C370,Jun!$B:$Z,19,FALSE),0))</f>
        <v>0</v>
      </c>
      <c r="BZ370" s="11">
        <f t="shared" si="205"/>
        <v>1</v>
      </c>
      <c r="CA370">
        <f>IF($C370="","",IFERROR(VLOOKUP($C370,Jun!$B:$Z,20,FALSE),0))</f>
        <v>0</v>
      </c>
      <c r="CB370" s="10">
        <f t="shared" si="206"/>
        <v>1</v>
      </c>
    </row>
    <row r="371" spans="1:80" x14ac:dyDescent="0.3">
      <c r="A371">
        <v>367</v>
      </c>
      <c r="B371" t="str">
        <f>IF(Namelist!A368="","",UPPER(Namelist!A368))</f>
        <v>ZHAO RAY LEE</v>
      </c>
      <c r="C371" t="str">
        <f>IF(Namelist!B368="","",UPPER(Namelist!B368))</f>
        <v>NUSSTU\E0543843</v>
      </c>
      <c r="D371" s="6">
        <f t="shared" si="173"/>
        <v>0</v>
      </c>
      <c r="E371">
        <f t="shared" si="174"/>
        <v>0</v>
      </c>
      <c r="F371" s="11">
        <f t="shared" si="175"/>
        <v>0</v>
      </c>
      <c r="G371">
        <f t="shared" si="176"/>
        <v>1</v>
      </c>
      <c r="H371" s="11">
        <f t="shared" si="177"/>
        <v>1</v>
      </c>
      <c r="I371">
        <f t="shared" si="178"/>
        <v>1</v>
      </c>
      <c r="J371" s="10">
        <f t="shared" si="179"/>
        <v>2</v>
      </c>
      <c r="K371" s="6">
        <f>IF($C371="","",IFERROR(VLOOKUP($C371,Aug!$B:$Z,16,FALSE),0))</f>
        <v>0</v>
      </c>
      <c r="L371">
        <f>IF($C371="","",IFERROR(VLOOKUP($C371,Aug!$B:$Z,17,FALSE),0))</f>
        <v>0</v>
      </c>
      <c r="M371" s="11">
        <f t="shared" si="180"/>
        <v>0</v>
      </c>
      <c r="N371">
        <f>IF($C371="","",IFERROR(VLOOKUP($C371,Aug!$B:$Z,19,FALSE),0))</f>
        <v>0</v>
      </c>
      <c r="O371" s="11">
        <f t="shared" si="181"/>
        <v>0</v>
      </c>
      <c r="P371">
        <f>IF($C371="","",IFERROR(VLOOKUP($C371,Aug!$B:$Z,20,FALSE),0))</f>
        <v>0</v>
      </c>
      <c r="Q371" s="10">
        <f t="shared" si="182"/>
        <v>0</v>
      </c>
      <c r="R371" s="6">
        <f>IF($C371="","",IFERROR(VLOOKUP($C371,Sep!$B:$Z,16,FALSE),0))</f>
        <v>0</v>
      </c>
      <c r="S371">
        <f>IF($C371="","",IFERROR(VLOOKUP($C371,Sep!$B:$Z,17,FALSE),0))</f>
        <v>0</v>
      </c>
      <c r="T371" s="11">
        <f t="shared" si="183"/>
        <v>0</v>
      </c>
      <c r="U371">
        <f>IF($C371="","",IFERROR(VLOOKUP($C371,Sep!$B:$Z,19,FALSE),0))</f>
        <v>0</v>
      </c>
      <c r="V371" s="11">
        <f t="shared" si="184"/>
        <v>0</v>
      </c>
      <c r="W371">
        <f>IF($C371="","",IFERROR(VLOOKUP($C371,Sep!$B:$Z,20,FALSE),0))</f>
        <v>0</v>
      </c>
      <c r="X371" s="10">
        <f t="shared" si="185"/>
        <v>0</v>
      </c>
      <c r="Y371" s="6">
        <f>IF($C371="","",IFERROR(VLOOKUP($C371,'Oct &amp; Nov'!$B:$Z,16,FALSE),0))</f>
        <v>0</v>
      </c>
      <c r="Z371">
        <f>IF($C371="","",IFERROR(VLOOKUP($C371,'Oct &amp; Nov'!$B:$Z,17,FALSE),0))</f>
        <v>0</v>
      </c>
      <c r="AA371" s="11">
        <f t="shared" si="186"/>
        <v>0</v>
      </c>
      <c r="AB371">
        <f>IF($C371="","",IFERROR(VLOOKUP($C371,'Oct &amp; Nov'!$B:$Z,19,FALSE),0))</f>
        <v>0</v>
      </c>
      <c r="AC371" s="11">
        <f t="shared" si="187"/>
        <v>0</v>
      </c>
      <c r="AD371">
        <f>IF($C371="","",IFERROR(VLOOKUP($C371,'Oct &amp; Nov'!$B:$Z,20,FALSE),0))</f>
        <v>0</v>
      </c>
      <c r="AE371" s="10">
        <f t="shared" si="188"/>
        <v>0</v>
      </c>
      <c r="AJ371" s="11"/>
      <c r="AM371" s="6">
        <f>IF($C371="","",IFERROR(VLOOKUP($C371,Dec!$B:$Z,16,FALSE),0))</f>
        <v>0</v>
      </c>
      <c r="AN371">
        <f>IF($C371="","",IFERROR(VLOOKUP($C371,Dec!$B:$Z,17,FALSE),0))</f>
        <v>0</v>
      </c>
      <c r="AO371" s="11">
        <f t="shared" si="189"/>
        <v>0</v>
      </c>
      <c r="AP371">
        <f>IF($C371="","",IFERROR(VLOOKUP($C371,Dec!$B:$Z,19,FALSE),0))</f>
        <v>0</v>
      </c>
      <c r="AQ371" s="11">
        <f t="shared" si="190"/>
        <v>0</v>
      </c>
      <c r="AR371">
        <f>IF($C371="","",IFERROR(VLOOKUP($C371,Dec!$B:$Z,20,FALSE),0))</f>
        <v>0</v>
      </c>
      <c r="AS371" s="10">
        <f t="shared" si="191"/>
        <v>0</v>
      </c>
      <c r="AT371" s="6">
        <f>IF($C371="","",IFERROR(VLOOKUP($C371,Jan!$B:$Z,16,FALSE),0))</f>
        <v>0</v>
      </c>
      <c r="AU371">
        <f>IF($C371="","",IFERROR(VLOOKUP($C371,Jan!$B:$Z,17,FALSE),0))</f>
        <v>0</v>
      </c>
      <c r="AV371" s="11">
        <f t="shared" si="192"/>
        <v>0</v>
      </c>
      <c r="AW371">
        <f>IF($C371="","",IFERROR(VLOOKUP($C371,Jan!$B:$Z,19,FALSE),0))</f>
        <v>0</v>
      </c>
      <c r="AX371" s="11">
        <f t="shared" si="193"/>
        <v>0</v>
      </c>
      <c r="AY371">
        <f>IF($C371="","",IFERROR(VLOOKUP($C371,Jan!$B:$Z,20,FALSE),0))</f>
        <v>0</v>
      </c>
      <c r="AZ371" s="10">
        <f t="shared" si="194"/>
        <v>0</v>
      </c>
      <c r="BA371" s="6">
        <f>IF($C371="","",IFERROR(VLOOKUP($C371,Feb!$B:$Z,16,FALSE),0))</f>
        <v>0</v>
      </c>
      <c r="BB371">
        <f>IF($C371="","",IFERROR(VLOOKUP($C371,Feb!$B:$Z,17,FALSE),0))</f>
        <v>0</v>
      </c>
      <c r="BC371" s="11">
        <f t="shared" si="195"/>
        <v>0</v>
      </c>
      <c r="BD371">
        <f>IF($C371="","",IFERROR(VLOOKUP($C371,Feb!$B:$Z,19,FALSE),0))</f>
        <v>0</v>
      </c>
      <c r="BE371" s="11">
        <f t="shared" si="196"/>
        <v>0</v>
      </c>
      <c r="BF371">
        <f>IF($C371="","",IFERROR(VLOOKUP($C371,Feb!$B:$Z,20,FALSE),0))</f>
        <v>0</v>
      </c>
      <c r="BG371" s="10">
        <f t="shared" si="197"/>
        <v>0</v>
      </c>
      <c r="BH371" s="6">
        <f>IF($C371="","",IFERROR(VLOOKUP($C371,Mar!$B:$Z,16,FALSE),0))</f>
        <v>0</v>
      </c>
      <c r="BI371">
        <f>IF($C371="","",IFERROR(VLOOKUP($C371,Mar!$B:$Z,17,FALSE),0))</f>
        <v>0</v>
      </c>
      <c r="BJ371" s="11">
        <f t="shared" si="198"/>
        <v>0</v>
      </c>
      <c r="BK371">
        <f>IF($C371="","",IFERROR(VLOOKUP($C371,Mar!$B:$Z,19,FALSE),0))</f>
        <v>0</v>
      </c>
      <c r="BL371" s="11">
        <f t="shared" si="199"/>
        <v>0</v>
      </c>
      <c r="BM371">
        <f>IF($C371="","",IFERROR(VLOOKUP($C371,Mar!$B:$Z,20,FALSE),0))</f>
        <v>0</v>
      </c>
      <c r="BN371" s="10">
        <f t="shared" si="200"/>
        <v>0</v>
      </c>
      <c r="BO371" s="6">
        <f>IF($C371="","",IFERROR(VLOOKUP($C371,'Apr &amp; May'!$B:$Z,16,FALSE),0))</f>
        <v>0</v>
      </c>
      <c r="BP371">
        <f>IF($C371="","",IFERROR(VLOOKUP($C371,'Apr &amp; May'!$B:$Z,17,FALSE),0))</f>
        <v>0</v>
      </c>
      <c r="BQ371" s="11">
        <f t="shared" si="201"/>
        <v>0</v>
      </c>
      <c r="BR371">
        <f>IF($C371="","",IFERROR(VLOOKUP($C371,'Apr &amp; May'!$B:$Z,19,FALSE),0))</f>
        <v>1</v>
      </c>
      <c r="BS371" s="11">
        <f t="shared" si="202"/>
        <v>1</v>
      </c>
      <c r="BT371">
        <f>IF($C371="","",IFERROR(VLOOKUP($C371,'Apr &amp; May'!$B:$Z,20,FALSE),0))</f>
        <v>1</v>
      </c>
      <c r="BU371" s="10">
        <f t="shared" si="203"/>
        <v>2</v>
      </c>
      <c r="BV371" s="6">
        <f>IF($C371="","",IFERROR(VLOOKUP($C371,Jun!$B:$Z,16,FALSE),0))</f>
        <v>0</v>
      </c>
      <c r="BW371">
        <f>IF($C371="","",IFERROR(VLOOKUP($C371,Jun!$B:$Z,17,FALSE),0))</f>
        <v>0</v>
      </c>
      <c r="BX371" s="11">
        <f t="shared" si="204"/>
        <v>0</v>
      </c>
      <c r="BY371">
        <f>IF($C371="","",IFERROR(VLOOKUP($C371,Jun!$B:$Z,19,FALSE),0))</f>
        <v>0</v>
      </c>
      <c r="BZ371" s="11">
        <f t="shared" si="205"/>
        <v>0</v>
      </c>
      <c r="CA371">
        <f>IF($C371="","",IFERROR(VLOOKUP($C371,Jun!$B:$Z,20,FALSE),0))</f>
        <v>0</v>
      </c>
      <c r="CB371" s="10">
        <f t="shared" si="206"/>
        <v>0</v>
      </c>
    </row>
    <row r="372" spans="1:80" x14ac:dyDescent="0.3">
      <c r="A372">
        <v>368</v>
      </c>
      <c r="B372" t="str">
        <f>IF(Namelist!A369="","",UPPER(Namelist!A369))</f>
        <v>ZHAO YONG CHAN</v>
      </c>
      <c r="C372" t="str">
        <f>IF(Namelist!B369="","",UPPER(Namelist!B369))</f>
        <v>NUSSTU\E0556518</v>
      </c>
      <c r="D372" s="6">
        <f t="shared" si="173"/>
        <v>0</v>
      </c>
      <c r="E372">
        <f t="shared" si="174"/>
        <v>0</v>
      </c>
      <c r="F372" s="11">
        <f t="shared" si="175"/>
        <v>0</v>
      </c>
      <c r="G372">
        <f t="shared" si="176"/>
        <v>2</v>
      </c>
      <c r="H372" s="11">
        <f t="shared" si="177"/>
        <v>2</v>
      </c>
      <c r="I372">
        <f t="shared" si="178"/>
        <v>1</v>
      </c>
      <c r="J372" s="10">
        <f t="shared" si="179"/>
        <v>3</v>
      </c>
      <c r="K372" s="6">
        <f>IF($C372="","",IFERROR(VLOOKUP($C372,Aug!$B:$Z,16,FALSE),0))</f>
        <v>0</v>
      </c>
      <c r="L372">
        <f>IF($C372="","",IFERROR(VLOOKUP($C372,Aug!$B:$Z,17,FALSE),0))</f>
        <v>0</v>
      </c>
      <c r="M372" s="11">
        <f t="shared" si="180"/>
        <v>0</v>
      </c>
      <c r="N372">
        <f>IF($C372="","",IFERROR(VLOOKUP($C372,Aug!$B:$Z,19,FALSE),0))</f>
        <v>0</v>
      </c>
      <c r="O372" s="11">
        <f t="shared" si="181"/>
        <v>0</v>
      </c>
      <c r="P372">
        <f>IF($C372="","",IFERROR(VLOOKUP($C372,Aug!$B:$Z,20,FALSE),0))</f>
        <v>0</v>
      </c>
      <c r="Q372" s="10">
        <f t="shared" si="182"/>
        <v>0</v>
      </c>
      <c r="R372" s="6">
        <f>IF($C372="","",IFERROR(VLOOKUP($C372,Sep!$B:$Z,16,FALSE),0))</f>
        <v>0</v>
      </c>
      <c r="S372">
        <f>IF($C372="","",IFERROR(VLOOKUP($C372,Sep!$B:$Z,17,FALSE),0))</f>
        <v>0</v>
      </c>
      <c r="T372" s="11">
        <f t="shared" si="183"/>
        <v>0</v>
      </c>
      <c r="U372">
        <f>IF($C372="","",IFERROR(VLOOKUP($C372,Sep!$B:$Z,19,FALSE),0))</f>
        <v>0</v>
      </c>
      <c r="V372" s="11">
        <f t="shared" si="184"/>
        <v>0</v>
      </c>
      <c r="W372">
        <f>IF($C372="","",IFERROR(VLOOKUP($C372,Sep!$B:$Z,20,FALSE),0))</f>
        <v>0</v>
      </c>
      <c r="X372" s="10">
        <f t="shared" si="185"/>
        <v>0</v>
      </c>
      <c r="Y372" s="6">
        <f>IF($C372="","",IFERROR(VLOOKUP($C372,'Oct &amp; Nov'!$B:$Z,16,FALSE),0))</f>
        <v>0</v>
      </c>
      <c r="Z372">
        <f>IF($C372="","",IFERROR(VLOOKUP($C372,'Oct &amp; Nov'!$B:$Z,17,FALSE),0))</f>
        <v>0</v>
      </c>
      <c r="AA372" s="11">
        <f t="shared" si="186"/>
        <v>0</v>
      </c>
      <c r="AB372">
        <f>IF($C372="","",IFERROR(VLOOKUP($C372,'Oct &amp; Nov'!$B:$Z,19,FALSE),0))</f>
        <v>0</v>
      </c>
      <c r="AC372" s="11">
        <f t="shared" si="187"/>
        <v>0</v>
      </c>
      <c r="AD372">
        <f>IF($C372="","",IFERROR(VLOOKUP($C372,'Oct &amp; Nov'!$B:$Z,20,FALSE),0))</f>
        <v>0</v>
      </c>
      <c r="AE372" s="10">
        <f t="shared" si="188"/>
        <v>0</v>
      </c>
      <c r="AJ372" s="11"/>
      <c r="AM372" s="6">
        <f>IF($C372="","",IFERROR(VLOOKUP($C372,Dec!$B:$Z,16,FALSE),0))</f>
        <v>0</v>
      </c>
      <c r="AN372">
        <f>IF($C372="","",IFERROR(VLOOKUP($C372,Dec!$B:$Z,17,FALSE),0))</f>
        <v>0</v>
      </c>
      <c r="AO372" s="11">
        <f t="shared" si="189"/>
        <v>0</v>
      </c>
      <c r="AP372">
        <f>IF($C372="","",IFERROR(VLOOKUP($C372,Dec!$B:$Z,19,FALSE),0))</f>
        <v>0</v>
      </c>
      <c r="AQ372" s="11">
        <f t="shared" si="190"/>
        <v>0</v>
      </c>
      <c r="AR372">
        <f>IF($C372="","",IFERROR(VLOOKUP($C372,Dec!$B:$Z,20,FALSE),0))</f>
        <v>0</v>
      </c>
      <c r="AS372" s="10">
        <f t="shared" si="191"/>
        <v>0</v>
      </c>
      <c r="AT372" s="6">
        <f>IF($C372="","",IFERROR(VLOOKUP($C372,Jan!$B:$Z,16,FALSE),0))</f>
        <v>0</v>
      </c>
      <c r="AU372">
        <f>IF($C372="","",IFERROR(VLOOKUP($C372,Jan!$B:$Z,17,FALSE),0))</f>
        <v>0</v>
      </c>
      <c r="AV372" s="11">
        <f t="shared" si="192"/>
        <v>0</v>
      </c>
      <c r="AW372">
        <f>IF($C372="","",IFERROR(VLOOKUP($C372,Jan!$B:$Z,19,FALSE),0))</f>
        <v>0</v>
      </c>
      <c r="AX372" s="11">
        <f t="shared" si="193"/>
        <v>0</v>
      </c>
      <c r="AY372">
        <f>IF($C372="","",IFERROR(VLOOKUP($C372,Jan!$B:$Z,20,FALSE),0))</f>
        <v>0</v>
      </c>
      <c r="AZ372" s="10">
        <f t="shared" si="194"/>
        <v>0</v>
      </c>
      <c r="BA372" s="6">
        <f>IF($C372="","",IFERROR(VLOOKUP($C372,Feb!$B:$Z,16,FALSE),0))</f>
        <v>0</v>
      </c>
      <c r="BB372">
        <f>IF($C372="","",IFERROR(VLOOKUP($C372,Feb!$B:$Z,17,FALSE),0))</f>
        <v>0</v>
      </c>
      <c r="BC372" s="11">
        <f t="shared" si="195"/>
        <v>0</v>
      </c>
      <c r="BD372">
        <f>IF($C372="","",IFERROR(VLOOKUP($C372,Feb!$B:$Z,19,FALSE),0))</f>
        <v>0</v>
      </c>
      <c r="BE372" s="11">
        <f t="shared" si="196"/>
        <v>0</v>
      </c>
      <c r="BF372">
        <f>IF($C372="","",IFERROR(VLOOKUP($C372,Feb!$B:$Z,20,FALSE),0))</f>
        <v>0</v>
      </c>
      <c r="BG372" s="10">
        <f t="shared" si="197"/>
        <v>0</v>
      </c>
      <c r="BH372" s="6">
        <f>IF($C372="","",IFERROR(VLOOKUP($C372,Mar!$B:$Z,16,FALSE),0))</f>
        <v>0</v>
      </c>
      <c r="BI372">
        <f>IF($C372="","",IFERROR(VLOOKUP($C372,Mar!$B:$Z,17,FALSE),0))</f>
        <v>0</v>
      </c>
      <c r="BJ372" s="11">
        <f t="shared" si="198"/>
        <v>0</v>
      </c>
      <c r="BK372">
        <f>IF($C372="","",IFERROR(VLOOKUP($C372,Mar!$B:$Z,19,FALSE),0))</f>
        <v>0</v>
      </c>
      <c r="BL372" s="11">
        <f t="shared" si="199"/>
        <v>0</v>
      </c>
      <c r="BM372">
        <f>IF($C372="","",IFERROR(VLOOKUP($C372,Mar!$B:$Z,20,FALSE),0))</f>
        <v>0</v>
      </c>
      <c r="BN372" s="10">
        <f t="shared" si="200"/>
        <v>0</v>
      </c>
      <c r="BO372" s="6">
        <f>IF($C372="","",IFERROR(VLOOKUP($C372,'Apr &amp; May'!$B:$Z,16,FALSE),0))</f>
        <v>0</v>
      </c>
      <c r="BP372">
        <f>IF($C372="","",IFERROR(VLOOKUP($C372,'Apr &amp; May'!$B:$Z,17,FALSE),0))</f>
        <v>0</v>
      </c>
      <c r="BQ372" s="11">
        <f t="shared" si="201"/>
        <v>0</v>
      </c>
      <c r="BR372">
        <f>IF($C372="","",IFERROR(VLOOKUP($C372,'Apr &amp; May'!$B:$Z,19,FALSE),0))</f>
        <v>2</v>
      </c>
      <c r="BS372" s="11">
        <f t="shared" si="202"/>
        <v>2</v>
      </c>
      <c r="BT372">
        <f>IF($C372="","",IFERROR(VLOOKUP($C372,'Apr &amp; May'!$B:$Z,20,FALSE),0))</f>
        <v>1</v>
      </c>
      <c r="BU372" s="10">
        <f t="shared" si="203"/>
        <v>3</v>
      </c>
      <c r="BV372" s="6">
        <f>IF($C372="","",IFERROR(VLOOKUP($C372,Jun!$B:$Z,16,FALSE),0))</f>
        <v>0</v>
      </c>
      <c r="BW372">
        <f>IF($C372="","",IFERROR(VLOOKUP($C372,Jun!$B:$Z,17,FALSE),0))</f>
        <v>0</v>
      </c>
      <c r="BX372" s="11">
        <f t="shared" si="204"/>
        <v>0</v>
      </c>
      <c r="BY372">
        <f>IF($C372="","",IFERROR(VLOOKUP($C372,Jun!$B:$Z,19,FALSE),0))</f>
        <v>0</v>
      </c>
      <c r="BZ372" s="11">
        <f t="shared" si="205"/>
        <v>0</v>
      </c>
      <c r="CA372">
        <f>IF($C372="","",IFERROR(VLOOKUP($C372,Jun!$B:$Z,20,FALSE),0))</f>
        <v>0</v>
      </c>
      <c r="CB372" s="10">
        <f t="shared" si="206"/>
        <v>0</v>
      </c>
    </row>
    <row r="373" spans="1:80" x14ac:dyDescent="0.3">
      <c r="A373">
        <v>369</v>
      </c>
      <c r="B373" t="str">
        <f>IF(Namelist!A370="","",UPPER(Namelist!A370))</f>
        <v>ZHENGYANG LIU</v>
      </c>
      <c r="C373" t="str">
        <f>IF(Namelist!B370="","",UPPER(Namelist!B370))</f>
        <v>NUSSTU\E0937176</v>
      </c>
      <c r="D373" s="6">
        <f t="shared" si="173"/>
        <v>2</v>
      </c>
      <c r="E373">
        <f t="shared" si="174"/>
        <v>0</v>
      </c>
      <c r="F373" s="11">
        <f t="shared" si="175"/>
        <v>2</v>
      </c>
      <c r="G373">
        <f t="shared" si="176"/>
        <v>0</v>
      </c>
      <c r="H373" s="11">
        <f t="shared" si="177"/>
        <v>2</v>
      </c>
      <c r="I373">
        <f t="shared" si="178"/>
        <v>2</v>
      </c>
      <c r="J373" s="10">
        <f t="shared" si="179"/>
        <v>4</v>
      </c>
      <c r="K373" s="6">
        <f>IF($C373="","",IFERROR(VLOOKUP($C373,Aug!$B:$Z,16,FALSE),0))</f>
        <v>0</v>
      </c>
      <c r="L373">
        <f>IF($C373="","",IFERROR(VLOOKUP($C373,Aug!$B:$Z,17,FALSE),0))</f>
        <v>0</v>
      </c>
      <c r="M373" s="11">
        <f t="shared" si="180"/>
        <v>0</v>
      </c>
      <c r="N373">
        <f>IF($C373="","",IFERROR(VLOOKUP($C373,Aug!$B:$Z,19,FALSE),0))</f>
        <v>0</v>
      </c>
      <c r="O373" s="11">
        <f t="shared" si="181"/>
        <v>0</v>
      </c>
      <c r="P373">
        <f>IF($C373="","",IFERROR(VLOOKUP($C373,Aug!$B:$Z,20,FALSE),0))</f>
        <v>0</v>
      </c>
      <c r="Q373" s="10">
        <f t="shared" si="182"/>
        <v>0</v>
      </c>
      <c r="R373" s="6">
        <f>IF($C373="","",IFERROR(VLOOKUP($C373,Sep!$B:$Z,16,FALSE),0))</f>
        <v>0</v>
      </c>
      <c r="S373">
        <f>IF($C373="","",IFERROR(VLOOKUP($C373,Sep!$B:$Z,17,FALSE),0))</f>
        <v>0</v>
      </c>
      <c r="T373" s="11">
        <f t="shared" si="183"/>
        <v>0</v>
      </c>
      <c r="U373">
        <f>IF($C373="","",IFERROR(VLOOKUP($C373,Sep!$B:$Z,19,FALSE),0))</f>
        <v>0</v>
      </c>
      <c r="V373" s="11">
        <f t="shared" si="184"/>
        <v>0</v>
      </c>
      <c r="W373">
        <f>IF($C373="","",IFERROR(VLOOKUP($C373,Sep!$B:$Z,20,FALSE),0))</f>
        <v>0</v>
      </c>
      <c r="X373" s="10">
        <f t="shared" si="185"/>
        <v>0</v>
      </c>
      <c r="Y373" s="6">
        <f>IF($C373="","",IFERROR(VLOOKUP($C373,'Oct &amp; Nov'!$B:$Z,16,FALSE),0))</f>
        <v>0</v>
      </c>
      <c r="Z373">
        <f>IF($C373="","",IFERROR(VLOOKUP($C373,'Oct &amp; Nov'!$B:$Z,17,FALSE),0))</f>
        <v>0</v>
      </c>
      <c r="AA373" s="11">
        <f t="shared" si="186"/>
        <v>0</v>
      </c>
      <c r="AB373">
        <f>IF($C373="","",IFERROR(VLOOKUP($C373,'Oct &amp; Nov'!$B:$Z,19,FALSE),0))</f>
        <v>0</v>
      </c>
      <c r="AC373" s="11">
        <f t="shared" si="187"/>
        <v>0</v>
      </c>
      <c r="AD373">
        <f>IF($C373="","",IFERROR(VLOOKUP($C373,'Oct &amp; Nov'!$B:$Z,20,FALSE),0))</f>
        <v>0</v>
      </c>
      <c r="AE373" s="10">
        <f t="shared" si="188"/>
        <v>0</v>
      </c>
      <c r="AJ373" s="11"/>
      <c r="AM373" s="6">
        <f>IF($C373="","",IFERROR(VLOOKUP($C373,Dec!$B:$Z,16,FALSE),0))</f>
        <v>0</v>
      </c>
      <c r="AN373">
        <f>IF($C373="","",IFERROR(VLOOKUP($C373,Dec!$B:$Z,17,FALSE),0))</f>
        <v>0</v>
      </c>
      <c r="AO373" s="11">
        <f t="shared" si="189"/>
        <v>0</v>
      </c>
      <c r="AP373">
        <f>IF($C373="","",IFERROR(VLOOKUP($C373,Dec!$B:$Z,19,FALSE),0))</f>
        <v>0</v>
      </c>
      <c r="AQ373" s="11">
        <f t="shared" si="190"/>
        <v>0</v>
      </c>
      <c r="AR373">
        <f>IF($C373="","",IFERROR(VLOOKUP($C373,Dec!$B:$Z,20,FALSE),0))</f>
        <v>0</v>
      </c>
      <c r="AS373" s="10">
        <f t="shared" si="191"/>
        <v>0</v>
      </c>
      <c r="AT373" s="6">
        <f>IF($C373="","",IFERROR(VLOOKUP($C373,Jan!$B:$Z,16,FALSE),0))</f>
        <v>1</v>
      </c>
      <c r="AU373">
        <f>IF($C373="","",IFERROR(VLOOKUP($C373,Jan!$B:$Z,17,FALSE),0))</f>
        <v>0</v>
      </c>
      <c r="AV373" s="11">
        <f t="shared" si="192"/>
        <v>1</v>
      </c>
      <c r="AW373">
        <f>IF($C373="","",IFERROR(VLOOKUP($C373,Jan!$B:$Z,19,FALSE),0))</f>
        <v>0</v>
      </c>
      <c r="AX373" s="11">
        <f t="shared" si="193"/>
        <v>1</v>
      </c>
      <c r="AY373">
        <f>IF($C373="","",IFERROR(VLOOKUP($C373,Jan!$B:$Z,20,FALSE),0))</f>
        <v>0</v>
      </c>
      <c r="AZ373" s="10">
        <f t="shared" si="194"/>
        <v>1</v>
      </c>
      <c r="BA373" s="6">
        <f>IF($C373="","",IFERROR(VLOOKUP($C373,Feb!$B:$Z,16,FALSE),0))</f>
        <v>1</v>
      </c>
      <c r="BB373">
        <f>IF($C373="","",IFERROR(VLOOKUP($C373,Feb!$B:$Z,17,FALSE),0))</f>
        <v>0</v>
      </c>
      <c r="BC373" s="11">
        <f t="shared" si="195"/>
        <v>1</v>
      </c>
      <c r="BD373">
        <f>IF($C373="","",IFERROR(VLOOKUP($C373,Feb!$B:$Z,19,FALSE),0))</f>
        <v>0</v>
      </c>
      <c r="BE373" s="11">
        <f t="shared" si="196"/>
        <v>1</v>
      </c>
      <c r="BF373">
        <f>IF($C373="","",IFERROR(VLOOKUP($C373,Feb!$B:$Z,20,FALSE),0))</f>
        <v>2</v>
      </c>
      <c r="BG373" s="10">
        <f t="shared" si="197"/>
        <v>3</v>
      </c>
      <c r="BH373" s="6">
        <f>IF($C373="","",IFERROR(VLOOKUP($C373,Mar!$B:$Z,16,FALSE),0))</f>
        <v>0</v>
      </c>
      <c r="BI373">
        <f>IF($C373="","",IFERROR(VLOOKUP($C373,Mar!$B:$Z,17,FALSE),0))</f>
        <v>0</v>
      </c>
      <c r="BJ373" s="11">
        <f t="shared" si="198"/>
        <v>0</v>
      </c>
      <c r="BK373">
        <f>IF($C373="","",IFERROR(VLOOKUP($C373,Mar!$B:$Z,19,FALSE),0))</f>
        <v>0</v>
      </c>
      <c r="BL373" s="11">
        <f t="shared" si="199"/>
        <v>0</v>
      </c>
      <c r="BM373">
        <f>IF($C373="","",IFERROR(VLOOKUP($C373,Mar!$B:$Z,20,FALSE),0))</f>
        <v>0</v>
      </c>
      <c r="BN373" s="10">
        <f t="shared" si="200"/>
        <v>0</v>
      </c>
      <c r="BO373" s="6">
        <f>IF($C373="","",IFERROR(VLOOKUP($C373,'Apr &amp; May'!$B:$Z,16,FALSE),0))</f>
        <v>0</v>
      </c>
      <c r="BP373">
        <f>IF($C373="","",IFERROR(VLOOKUP($C373,'Apr &amp; May'!$B:$Z,17,FALSE),0))</f>
        <v>0</v>
      </c>
      <c r="BQ373" s="11">
        <f t="shared" si="201"/>
        <v>0</v>
      </c>
      <c r="BR373">
        <f>IF($C373="","",IFERROR(VLOOKUP($C373,'Apr &amp; May'!$B:$Z,19,FALSE),0))</f>
        <v>0</v>
      </c>
      <c r="BS373" s="11">
        <f t="shared" si="202"/>
        <v>0</v>
      </c>
      <c r="BT373">
        <f>IF($C373="","",IFERROR(VLOOKUP($C373,'Apr &amp; May'!$B:$Z,20,FALSE),0))</f>
        <v>0</v>
      </c>
      <c r="BU373" s="10">
        <f t="shared" si="203"/>
        <v>0</v>
      </c>
      <c r="BV373" s="6">
        <f>IF($C373="","",IFERROR(VLOOKUP($C373,Jun!$B:$Z,16,FALSE),0))</f>
        <v>0</v>
      </c>
      <c r="BW373">
        <f>IF($C373="","",IFERROR(VLOOKUP($C373,Jun!$B:$Z,17,FALSE),0))</f>
        <v>0</v>
      </c>
      <c r="BX373" s="11">
        <f t="shared" si="204"/>
        <v>0</v>
      </c>
      <c r="BY373">
        <f>IF($C373="","",IFERROR(VLOOKUP($C373,Jun!$B:$Z,19,FALSE),0))</f>
        <v>0</v>
      </c>
      <c r="BZ373" s="11">
        <f t="shared" si="205"/>
        <v>0</v>
      </c>
      <c r="CA373">
        <f>IF($C373="","",IFERROR(VLOOKUP($C373,Jun!$B:$Z,20,FALSE),0))</f>
        <v>0</v>
      </c>
      <c r="CB373" s="10">
        <f t="shared" si="206"/>
        <v>0</v>
      </c>
    </row>
    <row r="374" spans="1:80" x14ac:dyDescent="0.3">
      <c r="A374">
        <v>370</v>
      </c>
      <c r="B374" t="str">
        <f>IF(Namelist!A371="","",UPPER(Namelist!A371))</f>
        <v>ZHI WEN TAY</v>
      </c>
      <c r="C374" t="str">
        <f>IF(Namelist!B371="","",UPPER(Namelist!B371))</f>
        <v>NUSSTU\E0753460</v>
      </c>
      <c r="D374" s="6">
        <f t="shared" si="173"/>
        <v>0</v>
      </c>
      <c r="E374">
        <f t="shared" si="174"/>
        <v>0</v>
      </c>
      <c r="F374" s="11">
        <f t="shared" si="175"/>
        <v>0</v>
      </c>
      <c r="G374">
        <f t="shared" si="176"/>
        <v>0</v>
      </c>
      <c r="H374" s="11">
        <f t="shared" si="177"/>
        <v>0</v>
      </c>
      <c r="I374">
        <f t="shared" si="178"/>
        <v>2</v>
      </c>
      <c r="J374" s="10">
        <f t="shared" si="179"/>
        <v>2</v>
      </c>
      <c r="K374" s="6">
        <f>IF($C374="","",IFERROR(VLOOKUP($C374,Aug!$B:$Z,16,FALSE),0))</f>
        <v>0</v>
      </c>
      <c r="L374">
        <f>IF($C374="","",IFERROR(VLOOKUP($C374,Aug!$B:$Z,17,FALSE),0))</f>
        <v>0</v>
      </c>
      <c r="M374" s="11">
        <f t="shared" si="180"/>
        <v>0</v>
      </c>
      <c r="N374">
        <f>IF($C374="","",IFERROR(VLOOKUP($C374,Aug!$B:$Z,19,FALSE),0))</f>
        <v>0</v>
      </c>
      <c r="O374" s="11">
        <f t="shared" si="181"/>
        <v>0</v>
      </c>
      <c r="P374">
        <f>IF($C374="","",IFERROR(VLOOKUP($C374,Aug!$B:$Z,20,FALSE),0))</f>
        <v>0</v>
      </c>
      <c r="Q374" s="10">
        <f t="shared" si="182"/>
        <v>0</v>
      </c>
      <c r="R374" s="6">
        <f>IF($C374="","",IFERROR(VLOOKUP($C374,Sep!$B:$Z,16,FALSE),0))</f>
        <v>0</v>
      </c>
      <c r="S374">
        <f>IF($C374="","",IFERROR(VLOOKUP($C374,Sep!$B:$Z,17,FALSE),0))</f>
        <v>0</v>
      </c>
      <c r="T374" s="11">
        <f t="shared" si="183"/>
        <v>0</v>
      </c>
      <c r="U374">
        <f>IF($C374="","",IFERROR(VLOOKUP($C374,Sep!$B:$Z,19,FALSE),0))</f>
        <v>0</v>
      </c>
      <c r="V374" s="11">
        <f t="shared" si="184"/>
        <v>0</v>
      </c>
      <c r="W374">
        <f>IF($C374="","",IFERROR(VLOOKUP($C374,Sep!$B:$Z,20,FALSE),0))</f>
        <v>0</v>
      </c>
      <c r="X374" s="10">
        <f t="shared" si="185"/>
        <v>0</v>
      </c>
      <c r="Y374" s="6">
        <f>IF($C374="","",IFERROR(VLOOKUP($C374,'Oct &amp; Nov'!$B:$Z,16,FALSE),0))</f>
        <v>0</v>
      </c>
      <c r="Z374">
        <f>IF($C374="","",IFERROR(VLOOKUP($C374,'Oct &amp; Nov'!$B:$Z,17,FALSE),0))</f>
        <v>0</v>
      </c>
      <c r="AA374" s="11">
        <f t="shared" si="186"/>
        <v>0</v>
      </c>
      <c r="AB374">
        <f>IF($C374="","",IFERROR(VLOOKUP($C374,'Oct &amp; Nov'!$B:$Z,19,FALSE),0))</f>
        <v>0</v>
      </c>
      <c r="AC374" s="11">
        <f t="shared" si="187"/>
        <v>0</v>
      </c>
      <c r="AD374">
        <f>IF($C374="","",IFERROR(VLOOKUP($C374,'Oct &amp; Nov'!$B:$Z,20,FALSE),0))</f>
        <v>2</v>
      </c>
      <c r="AE374" s="10">
        <f t="shared" si="188"/>
        <v>2</v>
      </c>
      <c r="AJ374" s="11"/>
      <c r="AM374" s="6">
        <f>IF($C374="","",IFERROR(VLOOKUP($C374,Dec!$B:$Z,16,FALSE),0))</f>
        <v>0</v>
      </c>
      <c r="AN374">
        <f>IF($C374="","",IFERROR(VLOOKUP($C374,Dec!$B:$Z,17,FALSE),0))</f>
        <v>0</v>
      </c>
      <c r="AO374" s="11">
        <f t="shared" si="189"/>
        <v>0</v>
      </c>
      <c r="AP374">
        <f>IF($C374="","",IFERROR(VLOOKUP($C374,Dec!$B:$Z,19,FALSE),0))</f>
        <v>0</v>
      </c>
      <c r="AQ374" s="11">
        <f t="shared" si="190"/>
        <v>0</v>
      </c>
      <c r="AR374">
        <f>IF($C374="","",IFERROR(VLOOKUP($C374,Dec!$B:$Z,20,FALSE),0))</f>
        <v>0</v>
      </c>
      <c r="AS374" s="10">
        <f t="shared" si="191"/>
        <v>0</v>
      </c>
      <c r="AT374" s="6">
        <f>IF($C374="","",IFERROR(VLOOKUP($C374,Jan!$B:$Z,16,FALSE),0))</f>
        <v>0</v>
      </c>
      <c r="AU374">
        <f>IF($C374="","",IFERROR(VLOOKUP($C374,Jan!$B:$Z,17,FALSE),0))</f>
        <v>0</v>
      </c>
      <c r="AV374" s="11">
        <f t="shared" si="192"/>
        <v>0</v>
      </c>
      <c r="AW374">
        <f>IF($C374="","",IFERROR(VLOOKUP($C374,Jan!$B:$Z,19,FALSE),0))</f>
        <v>0</v>
      </c>
      <c r="AX374" s="11">
        <f t="shared" si="193"/>
        <v>0</v>
      </c>
      <c r="AY374">
        <f>IF($C374="","",IFERROR(VLOOKUP($C374,Jan!$B:$Z,20,FALSE),0))</f>
        <v>0</v>
      </c>
      <c r="AZ374" s="10">
        <f t="shared" si="194"/>
        <v>0</v>
      </c>
      <c r="BA374" s="6">
        <f>IF($C374="","",IFERROR(VLOOKUP($C374,Feb!$B:$Z,16,FALSE),0))</f>
        <v>0</v>
      </c>
      <c r="BB374">
        <f>IF($C374="","",IFERROR(VLOOKUP($C374,Feb!$B:$Z,17,FALSE),0))</f>
        <v>0</v>
      </c>
      <c r="BC374" s="11">
        <f t="shared" si="195"/>
        <v>0</v>
      </c>
      <c r="BD374">
        <f>IF($C374="","",IFERROR(VLOOKUP($C374,Feb!$B:$Z,19,FALSE),0))</f>
        <v>0</v>
      </c>
      <c r="BE374" s="11">
        <f t="shared" si="196"/>
        <v>0</v>
      </c>
      <c r="BF374">
        <f>IF($C374="","",IFERROR(VLOOKUP($C374,Feb!$B:$Z,20,FALSE),0))</f>
        <v>0</v>
      </c>
      <c r="BG374" s="10">
        <f t="shared" si="197"/>
        <v>0</v>
      </c>
      <c r="BH374" s="6">
        <f>IF($C374="","",IFERROR(VLOOKUP($C374,Mar!$B:$Z,16,FALSE),0))</f>
        <v>0</v>
      </c>
      <c r="BI374">
        <f>IF($C374="","",IFERROR(VLOOKUP($C374,Mar!$B:$Z,17,FALSE),0))</f>
        <v>0</v>
      </c>
      <c r="BJ374" s="11">
        <f t="shared" si="198"/>
        <v>0</v>
      </c>
      <c r="BK374">
        <f>IF($C374="","",IFERROR(VLOOKUP($C374,Mar!$B:$Z,19,FALSE),0))</f>
        <v>0</v>
      </c>
      <c r="BL374" s="11">
        <f t="shared" si="199"/>
        <v>0</v>
      </c>
      <c r="BM374">
        <f>IF($C374="","",IFERROR(VLOOKUP($C374,Mar!$B:$Z,20,FALSE),0))</f>
        <v>0</v>
      </c>
      <c r="BN374" s="10">
        <f t="shared" si="200"/>
        <v>0</v>
      </c>
      <c r="BO374" s="6">
        <f>IF($C374="","",IFERROR(VLOOKUP($C374,'Apr &amp; May'!$B:$Z,16,FALSE),0))</f>
        <v>0</v>
      </c>
      <c r="BP374">
        <f>IF($C374="","",IFERROR(VLOOKUP($C374,'Apr &amp; May'!$B:$Z,17,FALSE),0))</f>
        <v>0</v>
      </c>
      <c r="BQ374" s="11">
        <f t="shared" si="201"/>
        <v>0</v>
      </c>
      <c r="BR374">
        <f>IF($C374="","",IFERROR(VLOOKUP($C374,'Apr &amp; May'!$B:$Z,19,FALSE),0))</f>
        <v>0</v>
      </c>
      <c r="BS374" s="11">
        <f t="shared" si="202"/>
        <v>0</v>
      </c>
      <c r="BT374">
        <f>IF($C374="","",IFERROR(VLOOKUP($C374,'Apr &amp; May'!$B:$Z,20,FALSE),0))</f>
        <v>0</v>
      </c>
      <c r="BU374" s="10">
        <f t="shared" si="203"/>
        <v>0</v>
      </c>
      <c r="BV374" s="6">
        <f>IF($C374="","",IFERROR(VLOOKUP($C374,Jun!$B:$Z,16,FALSE),0))</f>
        <v>0</v>
      </c>
      <c r="BW374">
        <f>IF($C374="","",IFERROR(VLOOKUP($C374,Jun!$B:$Z,17,FALSE),0))</f>
        <v>0</v>
      </c>
      <c r="BX374" s="11">
        <f t="shared" si="204"/>
        <v>0</v>
      </c>
      <c r="BY374">
        <f>IF($C374="","",IFERROR(VLOOKUP($C374,Jun!$B:$Z,19,FALSE),0))</f>
        <v>0</v>
      </c>
      <c r="BZ374" s="11">
        <f t="shared" si="205"/>
        <v>0</v>
      </c>
      <c r="CA374">
        <f>IF($C374="","",IFERROR(VLOOKUP($C374,Jun!$B:$Z,20,FALSE),0))</f>
        <v>0</v>
      </c>
      <c r="CB374" s="10">
        <f t="shared" si="206"/>
        <v>0</v>
      </c>
    </row>
    <row r="375" spans="1:80" x14ac:dyDescent="0.3">
      <c r="A375">
        <v>371</v>
      </c>
      <c r="B375" t="str">
        <f>IF(Namelist!A372="","",UPPER(Namelist!A372))</f>
        <v>ZHI YI, CLARICE KOH</v>
      </c>
      <c r="C375" t="str">
        <f>IF(Namelist!B372="","",UPPER(Namelist!B372))</f>
        <v>NUSSTU\E0959785</v>
      </c>
      <c r="D375" s="6">
        <f t="shared" si="173"/>
        <v>0</v>
      </c>
      <c r="E375">
        <f t="shared" si="174"/>
        <v>0</v>
      </c>
      <c r="F375" s="11">
        <f t="shared" si="175"/>
        <v>0</v>
      </c>
      <c r="G375">
        <f t="shared" si="176"/>
        <v>0</v>
      </c>
      <c r="H375" s="11">
        <f t="shared" si="177"/>
        <v>0</v>
      </c>
      <c r="I375">
        <f t="shared" si="178"/>
        <v>4</v>
      </c>
      <c r="J375" s="10">
        <f t="shared" si="179"/>
        <v>4</v>
      </c>
      <c r="K375" s="6">
        <f>IF($C375="","",IFERROR(VLOOKUP($C375,Aug!$B:$Z,16,FALSE),0))</f>
        <v>0</v>
      </c>
      <c r="L375">
        <f>IF($C375="","",IFERROR(VLOOKUP($C375,Aug!$B:$Z,17,FALSE),0))</f>
        <v>0</v>
      </c>
      <c r="M375" s="11">
        <f t="shared" si="180"/>
        <v>0</v>
      </c>
      <c r="N375">
        <f>IF($C375="","",IFERROR(VLOOKUP($C375,Aug!$B:$Z,19,FALSE),0))</f>
        <v>0</v>
      </c>
      <c r="O375" s="11">
        <f t="shared" si="181"/>
        <v>0</v>
      </c>
      <c r="P375">
        <f>IF($C375="","",IFERROR(VLOOKUP($C375,Aug!$B:$Z,20,FALSE),0))</f>
        <v>0</v>
      </c>
      <c r="Q375" s="10">
        <f t="shared" si="182"/>
        <v>0</v>
      </c>
      <c r="R375" s="6">
        <f>IF($C375="","",IFERROR(VLOOKUP($C375,Sep!$B:$Z,16,FALSE),0))</f>
        <v>0</v>
      </c>
      <c r="S375">
        <f>IF($C375="","",IFERROR(VLOOKUP($C375,Sep!$B:$Z,17,FALSE),0))</f>
        <v>0</v>
      </c>
      <c r="T375" s="11">
        <f t="shared" si="183"/>
        <v>0</v>
      </c>
      <c r="U375">
        <f>IF($C375="","",IFERROR(VLOOKUP($C375,Sep!$B:$Z,19,FALSE),0))</f>
        <v>0</v>
      </c>
      <c r="V375" s="11">
        <f t="shared" si="184"/>
        <v>0</v>
      </c>
      <c r="W375">
        <f>IF($C375="","",IFERROR(VLOOKUP($C375,Sep!$B:$Z,20,FALSE),0))</f>
        <v>1</v>
      </c>
      <c r="X375" s="10">
        <f t="shared" si="185"/>
        <v>1</v>
      </c>
      <c r="Y375" s="6">
        <f>IF($C375="","",IFERROR(VLOOKUP($C375,'Oct &amp; Nov'!$B:$Z,16,FALSE),0))</f>
        <v>0</v>
      </c>
      <c r="Z375">
        <f>IF($C375="","",IFERROR(VLOOKUP($C375,'Oct &amp; Nov'!$B:$Z,17,FALSE),0))</f>
        <v>0</v>
      </c>
      <c r="AA375" s="11">
        <f t="shared" si="186"/>
        <v>0</v>
      </c>
      <c r="AB375">
        <f>IF($C375="","",IFERROR(VLOOKUP($C375,'Oct &amp; Nov'!$B:$Z,19,FALSE),0))</f>
        <v>0</v>
      </c>
      <c r="AC375" s="11">
        <f t="shared" si="187"/>
        <v>0</v>
      </c>
      <c r="AD375">
        <f>IF($C375="","",IFERROR(VLOOKUP($C375,'Oct &amp; Nov'!$B:$Z,20,FALSE),0))</f>
        <v>3</v>
      </c>
      <c r="AE375" s="10">
        <f t="shared" si="188"/>
        <v>3</v>
      </c>
      <c r="AJ375" s="11"/>
      <c r="AM375" s="6">
        <f>IF($C375="","",IFERROR(VLOOKUP($C375,Dec!$B:$Z,16,FALSE),0))</f>
        <v>0</v>
      </c>
      <c r="AN375">
        <f>IF($C375="","",IFERROR(VLOOKUP($C375,Dec!$B:$Z,17,FALSE),0))</f>
        <v>0</v>
      </c>
      <c r="AO375" s="11">
        <f t="shared" si="189"/>
        <v>0</v>
      </c>
      <c r="AP375">
        <f>IF($C375="","",IFERROR(VLOOKUP($C375,Dec!$B:$Z,19,FALSE),0))</f>
        <v>0</v>
      </c>
      <c r="AQ375" s="11">
        <f t="shared" si="190"/>
        <v>0</v>
      </c>
      <c r="AR375">
        <f>IF($C375="","",IFERROR(VLOOKUP($C375,Dec!$B:$Z,20,FALSE),0))</f>
        <v>0</v>
      </c>
      <c r="AS375" s="10">
        <f t="shared" si="191"/>
        <v>0</v>
      </c>
      <c r="AT375" s="6">
        <f>IF($C375="","",IFERROR(VLOOKUP($C375,Jan!$B:$Z,16,FALSE),0))</f>
        <v>0</v>
      </c>
      <c r="AU375">
        <f>IF($C375="","",IFERROR(VLOOKUP($C375,Jan!$B:$Z,17,FALSE),0))</f>
        <v>0</v>
      </c>
      <c r="AV375" s="11">
        <f t="shared" si="192"/>
        <v>0</v>
      </c>
      <c r="AW375">
        <f>IF($C375="","",IFERROR(VLOOKUP($C375,Jan!$B:$Z,19,FALSE),0))</f>
        <v>0</v>
      </c>
      <c r="AX375" s="11">
        <f t="shared" si="193"/>
        <v>0</v>
      </c>
      <c r="AY375">
        <f>IF($C375="","",IFERROR(VLOOKUP($C375,Jan!$B:$Z,20,FALSE),0))</f>
        <v>0</v>
      </c>
      <c r="AZ375" s="10">
        <f t="shared" si="194"/>
        <v>0</v>
      </c>
      <c r="BA375" s="6">
        <f>IF($C375="","",IFERROR(VLOOKUP($C375,Feb!$B:$Z,16,FALSE),0))</f>
        <v>0</v>
      </c>
      <c r="BB375">
        <f>IF($C375="","",IFERROR(VLOOKUP($C375,Feb!$B:$Z,17,FALSE),0))</f>
        <v>0</v>
      </c>
      <c r="BC375" s="11">
        <f t="shared" si="195"/>
        <v>0</v>
      </c>
      <c r="BD375">
        <f>IF($C375="","",IFERROR(VLOOKUP($C375,Feb!$B:$Z,19,FALSE),0))</f>
        <v>0</v>
      </c>
      <c r="BE375" s="11">
        <f t="shared" si="196"/>
        <v>0</v>
      </c>
      <c r="BF375">
        <f>IF($C375="","",IFERROR(VLOOKUP($C375,Feb!$B:$Z,20,FALSE),0))</f>
        <v>0</v>
      </c>
      <c r="BG375" s="10">
        <f t="shared" si="197"/>
        <v>0</v>
      </c>
      <c r="BH375" s="6">
        <f>IF($C375="","",IFERROR(VLOOKUP($C375,Mar!$B:$Z,16,FALSE),0))</f>
        <v>0</v>
      </c>
      <c r="BI375">
        <f>IF($C375="","",IFERROR(VLOOKUP($C375,Mar!$B:$Z,17,FALSE),0))</f>
        <v>0</v>
      </c>
      <c r="BJ375" s="11">
        <f t="shared" si="198"/>
        <v>0</v>
      </c>
      <c r="BK375">
        <f>IF($C375="","",IFERROR(VLOOKUP($C375,Mar!$B:$Z,19,FALSE),0))</f>
        <v>0</v>
      </c>
      <c r="BL375" s="11">
        <f t="shared" si="199"/>
        <v>0</v>
      </c>
      <c r="BM375">
        <f>IF($C375="","",IFERROR(VLOOKUP($C375,Mar!$B:$Z,20,FALSE),0))</f>
        <v>0</v>
      </c>
      <c r="BN375" s="10">
        <f t="shared" si="200"/>
        <v>0</v>
      </c>
      <c r="BO375" s="6">
        <f>IF($C375="","",IFERROR(VLOOKUP($C375,'Apr &amp; May'!$B:$Z,16,FALSE),0))</f>
        <v>0</v>
      </c>
      <c r="BP375">
        <f>IF($C375="","",IFERROR(VLOOKUP($C375,'Apr &amp; May'!$B:$Z,17,FALSE),0))</f>
        <v>0</v>
      </c>
      <c r="BQ375" s="11">
        <f t="shared" si="201"/>
        <v>0</v>
      </c>
      <c r="BR375">
        <f>IF($C375="","",IFERROR(VLOOKUP($C375,'Apr &amp; May'!$B:$Z,19,FALSE),0))</f>
        <v>0</v>
      </c>
      <c r="BS375" s="11">
        <f t="shared" si="202"/>
        <v>0</v>
      </c>
      <c r="BT375">
        <f>IF($C375="","",IFERROR(VLOOKUP($C375,'Apr &amp; May'!$B:$Z,20,FALSE),0))</f>
        <v>0</v>
      </c>
      <c r="BU375" s="10">
        <f t="shared" si="203"/>
        <v>0</v>
      </c>
      <c r="BV375" s="6">
        <f>IF($C375="","",IFERROR(VLOOKUP($C375,Jun!$B:$Z,16,FALSE),0))</f>
        <v>0</v>
      </c>
      <c r="BW375">
        <f>IF($C375="","",IFERROR(VLOOKUP($C375,Jun!$B:$Z,17,FALSE),0))</f>
        <v>0</v>
      </c>
      <c r="BX375" s="11">
        <f t="shared" si="204"/>
        <v>0</v>
      </c>
      <c r="BY375">
        <f>IF($C375="","",IFERROR(VLOOKUP($C375,Jun!$B:$Z,19,FALSE),0))</f>
        <v>0</v>
      </c>
      <c r="BZ375" s="11">
        <f t="shared" si="205"/>
        <v>0</v>
      </c>
      <c r="CA375">
        <f>IF($C375="","",IFERROR(VLOOKUP($C375,Jun!$B:$Z,20,FALSE),0))</f>
        <v>0</v>
      </c>
      <c r="CB375" s="10">
        <f t="shared" si="206"/>
        <v>0</v>
      </c>
    </row>
    <row r="376" spans="1:80" x14ac:dyDescent="0.3">
      <c r="A376">
        <v>372</v>
      </c>
      <c r="B376" t="str">
        <f>IF(Namelist!A373="","",UPPER(Namelist!A373))</f>
        <v>ZHI YUAN TEH</v>
      </c>
      <c r="C376" t="str">
        <f>IF(Namelist!B373="","",UPPER(Namelist!B373))</f>
        <v>NUSSTU\E0725043</v>
      </c>
      <c r="D376" s="6">
        <f t="shared" si="173"/>
        <v>3</v>
      </c>
      <c r="E376">
        <f t="shared" si="174"/>
        <v>0</v>
      </c>
      <c r="F376" s="11">
        <f t="shared" si="175"/>
        <v>3</v>
      </c>
      <c r="G376">
        <f t="shared" si="176"/>
        <v>0</v>
      </c>
      <c r="H376" s="11">
        <f t="shared" si="177"/>
        <v>3</v>
      </c>
      <c r="I376">
        <f t="shared" si="178"/>
        <v>3</v>
      </c>
      <c r="J376" s="10">
        <f t="shared" si="179"/>
        <v>6</v>
      </c>
      <c r="K376" s="6">
        <f>IF($C376="","",IFERROR(VLOOKUP($C376,Aug!$B:$Z,16,FALSE),0))</f>
        <v>0</v>
      </c>
      <c r="L376">
        <f>IF($C376="","",IFERROR(VLOOKUP($C376,Aug!$B:$Z,17,FALSE),0))</f>
        <v>0</v>
      </c>
      <c r="M376" s="11">
        <f t="shared" si="180"/>
        <v>0</v>
      </c>
      <c r="N376">
        <f>IF($C376="","",IFERROR(VLOOKUP($C376,Aug!$B:$Z,19,FALSE),0))</f>
        <v>0</v>
      </c>
      <c r="O376" s="11">
        <f t="shared" si="181"/>
        <v>0</v>
      </c>
      <c r="P376">
        <f>IF($C376="","",IFERROR(VLOOKUP($C376,Aug!$B:$Z,20,FALSE),0))</f>
        <v>0</v>
      </c>
      <c r="Q376" s="10">
        <f t="shared" si="182"/>
        <v>0</v>
      </c>
      <c r="R376" s="6">
        <f>IF($C376="","",IFERROR(VLOOKUP($C376,Sep!$B:$Z,16,FALSE),0))</f>
        <v>0</v>
      </c>
      <c r="S376">
        <f>IF($C376="","",IFERROR(VLOOKUP($C376,Sep!$B:$Z,17,FALSE),0))</f>
        <v>0</v>
      </c>
      <c r="T376" s="11">
        <f t="shared" si="183"/>
        <v>0</v>
      </c>
      <c r="U376">
        <f>IF($C376="","",IFERROR(VLOOKUP($C376,Sep!$B:$Z,19,FALSE),0))</f>
        <v>0</v>
      </c>
      <c r="V376" s="11">
        <f t="shared" si="184"/>
        <v>0</v>
      </c>
      <c r="W376">
        <f>IF($C376="","",IFERROR(VLOOKUP($C376,Sep!$B:$Z,20,FALSE),0))</f>
        <v>0</v>
      </c>
      <c r="X376" s="10">
        <f t="shared" si="185"/>
        <v>0</v>
      </c>
      <c r="Y376" s="6">
        <f>IF($C376="","",IFERROR(VLOOKUP($C376,'Oct &amp; Nov'!$B:$Z,16,FALSE),0))</f>
        <v>0</v>
      </c>
      <c r="Z376">
        <f>IF($C376="","",IFERROR(VLOOKUP($C376,'Oct &amp; Nov'!$B:$Z,17,FALSE),0))</f>
        <v>0</v>
      </c>
      <c r="AA376" s="11">
        <f t="shared" si="186"/>
        <v>0</v>
      </c>
      <c r="AB376">
        <f>IF($C376="","",IFERROR(VLOOKUP($C376,'Oct &amp; Nov'!$B:$Z,19,FALSE),0))</f>
        <v>0</v>
      </c>
      <c r="AC376" s="11">
        <f t="shared" si="187"/>
        <v>0</v>
      </c>
      <c r="AD376">
        <f>IF($C376="","",IFERROR(VLOOKUP($C376,'Oct &amp; Nov'!$B:$Z,20,FALSE),0))</f>
        <v>0</v>
      </c>
      <c r="AE376" s="10">
        <f t="shared" si="188"/>
        <v>0</v>
      </c>
      <c r="AJ376" s="11"/>
      <c r="AM376" s="6">
        <f>IF($C376="","",IFERROR(VLOOKUP($C376,Dec!$B:$Z,16,FALSE),0))</f>
        <v>0</v>
      </c>
      <c r="AN376">
        <f>IF($C376="","",IFERROR(VLOOKUP($C376,Dec!$B:$Z,17,FALSE),0))</f>
        <v>0</v>
      </c>
      <c r="AO376" s="11">
        <f t="shared" si="189"/>
        <v>0</v>
      </c>
      <c r="AP376">
        <f>IF($C376="","",IFERROR(VLOOKUP($C376,Dec!$B:$Z,19,FALSE),0))</f>
        <v>0</v>
      </c>
      <c r="AQ376" s="11">
        <f t="shared" si="190"/>
        <v>0</v>
      </c>
      <c r="AR376">
        <f>IF($C376="","",IFERROR(VLOOKUP($C376,Dec!$B:$Z,20,FALSE),0))</f>
        <v>1</v>
      </c>
      <c r="AS376" s="10">
        <f t="shared" si="191"/>
        <v>1</v>
      </c>
      <c r="AT376" s="6">
        <f>IF($C376="","",IFERROR(VLOOKUP($C376,Jan!$B:$Z,16,FALSE),0))</f>
        <v>0</v>
      </c>
      <c r="AU376">
        <f>IF($C376="","",IFERROR(VLOOKUP($C376,Jan!$B:$Z,17,FALSE),0))</f>
        <v>0</v>
      </c>
      <c r="AV376" s="11">
        <f t="shared" si="192"/>
        <v>0</v>
      </c>
      <c r="AW376">
        <f>IF($C376="","",IFERROR(VLOOKUP($C376,Jan!$B:$Z,19,FALSE),0))</f>
        <v>0</v>
      </c>
      <c r="AX376" s="11">
        <f t="shared" si="193"/>
        <v>0</v>
      </c>
      <c r="AY376">
        <f>IF($C376="","",IFERROR(VLOOKUP($C376,Jan!$B:$Z,20,FALSE),0))</f>
        <v>0</v>
      </c>
      <c r="AZ376" s="10">
        <f t="shared" si="194"/>
        <v>0</v>
      </c>
      <c r="BA376" s="6">
        <f>IF($C376="","",IFERROR(VLOOKUP($C376,Feb!$B:$Z,16,FALSE),0))</f>
        <v>0</v>
      </c>
      <c r="BB376">
        <f>IF($C376="","",IFERROR(VLOOKUP($C376,Feb!$B:$Z,17,FALSE),0))</f>
        <v>0</v>
      </c>
      <c r="BC376" s="11">
        <f t="shared" si="195"/>
        <v>0</v>
      </c>
      <c r="BD376">
        <f>IF($C376="","",IFERROR(VLOOKUP($C376,Feb!$B:$Z,19,FALSE),0))</f>
        <v>0</v>
      </c>
      <c r="BE376" s="11">
        <f t="shared" si="196"/>
        <v>0</v>
      </c>
      <c r="BF376">
        <f>IF($C376="","",IFERROR(VLOOKUP($C376,Feb!$B:$Z,20,FALSE),0))</f>
        <v>0</v>
      </c>
      <c r="BG376" s="10">
        <f t="shared" si="197"/>
        <v>0</v>
      </c>
      <c r="BH376" s="6">
        <f>IF($C376="","",IFERROR(VLOOKUP($C376,Mar!$B:$Z,16,FALSE),0))</f>
        <v>2</v>
      </c>
      <c r="BI376">
        <f>IF($C376="","",IFERROR(VLOOKUP($C376,Mar!$B:$Z,17,FALSE),0))</f>
        <v>0</v>
      </c>
      <c r="BJ376" s="11">
        <f t="shared" si="198"/>
        <v>2</v>
      </c>
      <c r="BK376">
        <f>IF($C376="","",IFERROR(VLOOKUP($C376,Mar!$B:$Z,19,FALSE),0))</f>
        <v>0</v>
      </c>
      <c r="BL376" s="11">
        <f t="shared" si="199"/>
        <v>2</v>
      </c>
      <c r="BM376">
        <f>IF($C376="","",IFERROR(VLOOKUP($C376,Mar!$B:$Z,20,FALSE),0))</f>
        <v>1</v>
      </c>
      <c r="BN376" s="10">
        <f t="shared" si="200"/>
        <v>3</v>
      </c>
      <c r="BO376" s="6">
        <f>IF($C376="","",IFERROR(VLOOKUP($C376,'Apr &amp; May'!$B:$Z,16,FALSE),0))</f>
        <v>1</v>
      </c>
      <c r="BP376">
        <f>IF($C376="","",IFERROR(VLOOKUP($C376,'Apr &amp; May'!$B:$Z,17,FALSE),0))</f>
        <v>0</v>
      </c>
      <c r="BQ376" s="11">
        <f t="shared" si="201"/>
        <v>1</v>
      </c>
      <c r="BR376">
        <f>IF($C376="","",IFERROR(VLOOKUP($C376,'Apr &amp; May'!$B:$Z,19,FALSE),0))</f>
        <v>0</v>
      </c>
      <c r="BS376" s="11">
        <f t="shared" si="202"/>
        <v>1</v>
      </c>
      <c r="BT376">
        <f>IF($C376="","",IFERROR(VLOOKUP($C376,'Apr &amp; May'!$B:$Z,20,FALSE),0))</f>
        <v>1</v>
      </c>
      <c r="BU376" s="10">
        <f t="shared" si="203"/>
        <v>2</v>
      </c>
      <c r="BV376" s="6">
        <f>IF($C376="","",IFERROR(VLOOKUP($C376,Jun!$B:$Z,16,FALSE),0))</f>
        <v>0</v>
      </c>
      <c r="BW376">
        <f>IF($C376="","",IFERROR(VLOOKUP($C376,Jun!$B:$Z,17,FALSE),0))</f>
        <v>0</v>
      </c>
      <c r="BX376" s="11">
        <f t="shared" si="204"/>
        <v>0</v>
      </c>
      <c r="BY376">
        <f>IF($C376="","",IFERROR(VLOOKUP($C376,Jun!$B:$Z,19,FALSE),0))</f>
        <v>0</v>
      </c>
      <c r="BZ376" s="11">
        <f t="shared" si="205"/>
        <v>0</v>
      </c>
      <c r="CA376">
        <f>IF($C376="","",IFERROR(VLOOKUP($C376,Jun!$B:$Z,20,FALSE),0))</f>
        <v>0</v>
      </c>
      <c r="CB376" s="10">
        <f t="shared" si="206"/>
        <v>0</v>
      </c>
    </row>
    <row r="377" spans="1:80" x14ac:dyDescent="0.3">
      <c r="A377">
        <v>373</v>
      </c>
      <c r="B377" t="str">
        <f>IF(Namelist!A374="","",UPPER(Namelist!A374))</f>
        <v>ZHIYONG ANG</v>
      </c>
      <c r="C377" t="str">
        <f>IF(Namelist!B374="","",UPPER(Namelist!B374))</f>
        <v>NUSSTU\E0725445</v>
      </c>
      <c r="D377" s="6">
        <f t="shared" si="173"/>
        <v>2</v>
      </c>
      <c r="E377">
        <f t="shared" si="174"/>
        <v>0</v>
      </c>
      <c r="F377" s="11">
        <f t="shared" si="175"/>
        <v>2</v>
      </c>
      <c r="G377">
        <f t="shared" si="176"/>
        <v>0</v>
      </c>
      <c r="H377" s="11">
        <f t="shared" si="177"/>
        <v>2</v>
      </c>
      <c r="I377">
        <f t="shared" si="178"/>
        <v>1</v>
      </c>
      <c r="J377" s="10">
        <f t="shared" si="179"/>
        <v>3</v>
      </c>
      <c r="K377" s="6">
        <f>IF($C377="","",IFERROR(VLOOKUP($C377,Aug!$B:$Z,16,FALSE),0))</f>
        <v>2</v>
      </c>
      <c r="L377">
        <f>IF($C377="","",IFERROR(VLOOKUP($C377,Aug!$B:$Z,17,FALSE),0))</f>
        <v>0</v>
      </c>
      <c r="M377" s="11">
        <f t="shared" si="180"/>
        <v>2</v>
      </c>
      <c r="N377">
        <f>IF($C377="","",IFERROR(VLOOKUP($C377,Aug!$B:$Z,19,FALSE),0))</f>
        <v>0</v>
      </c>
      <c r="O377" s="11">
        <f t="shared" si="181"/>
        <v>2</v>
      </c>
      <c r="P377">
        <f>IF($C377="","",IFERROR(VLOOKUP($C377,Aug!$B:$Z,20,FALSE),0))</f>
        <v>1</v>
      </c>
      <c r="Q377" s="10">
        <f t="shared" si="182"/>
        <v>3</v>
      </c>
      <c r="R377" s="6">
        <f>IF($C377="","",IFERROR(VLOOKUP($C377,Sep!$B:$Z,16,FALSE),0))</f>
        <v>0</v>
      </c>
      <c r="S377">
        <f>IF($C377="","",IFERROR(VLOOKUP($C377,Sep!$B:$Z,17,FALSE),0))</f>
        <v>0</v>
      </c>
      <c r="T377" s="11">
        <f t="shared" si="183"/>
        <v>0</v>
      </c>
      <c r="U377">
        <f>IF($C377="","",IFERROR(VLOOKUP($C377,Sep!$B:$Z,19,FALSE),0))</f>
        <v>0</v>
      </c>
      <c r="V377" s="11">
        <f t="shared" si="184"/>
        <v>0</v>
      </c>
      <c r="W377">
        <f>IF($C377="","",IFERROR(VLOOKUP($C377,Sep!$B:$Z,20,FALSE),0))</f>
        <v>0</v>
      </c>
      <c r="X377" s="10">
        <f t="shared" si="185"/>
        <v>0</v>
      </c>
      <c r="Y377" s="6">
        <f>IF($C377="","",IFERROR(VLOOKUP($C377,'Oct &amp; Nov'!$B:$Z,16,FALSE),0))</f>
        <v>0</v>
      </c>
      <c r="Z377">
        <f>IF($C377="","",IFERROR(VLOOKUP($C377,'Oct &amp; Nov'!$B:$Z,17,FALSE),0))</f>
        <v>0</v>
      </c>
      <c r="AA377" s="11">
        <f t="shared" si="186"/>
        <v>0</v>
      </c>
      <c r="AB377">
        <f>IF($C377="","",IFERROR(VLOOKUP($C377,'Oct &amp; Nov'!$B:$Z,19,FALSE),0))</f>
        <v>0</v>
      </c>
      <c r="AC377" s="11">
        <f t="shared" si="187"/>
        <v>0</v>
      </c>
      <c r="AD377">
        <f>IF($C377="","",IFERROR(VLOOKUP($C377,'Oct &amp; Nov'!$B:$Z,20,FALSE),0))</f>
        <v>0</v>
      </c>
      <c r="AE377" s="10">
        <f t="shared" si="188"/>
        <v>0</v>
      </c>
      <c r="AJ377" s="11"/>
      <c r="AM377" s="6">
        <f>IF($C377="","",IFERROR(VLOOKUP($C377,Dec!$B:$Z,16,FALSE),0))</f>
        <v>0</v>
      </c>
      <c r="AN377">
        <f>IF($C377="","",IFERROR(VLOOKUP($C377,Dec!$B:$Z,17,FALSE),0))</f>
        <v>0</v>
      </c>
      <c r="AO377" s="11">
        <f t="shared" si="189"/>
        <v>0</v>
      </c>
      <c r="AP377">
        <f>IF($C377="","",IFERROR(VLOOKUP($C377,Dec!$B:$Z,19,FALSE),0))</f>
        <v>0</v>
      </c>
      <c r="AQ377" s="11">
        <f t="shared" si="190"/>
        <v>0</v>
      </c>
      <c r="AR377">
        <f>IF($C377="","",IFERROR(VLOOKUP($C377,Dec!$B:$Z,20,FALSE),0))</f>
        <v>0</v>
      </c>
      <c r="AS377" s="10">
        <f t="shared" si="191"/>
        <v>0</v>
      </c>
      <c r="AT377" s="6">
        <f>IF($C377="","",IFERROR(VLOOKUP($C377,Jan!$B:$Z,16,FALSE),0))</f>
        <v>0</v>
      </c>
      <c r="AU377">
        <f>IF($C377="","",IFERROR(VLOOKUP($C377,Jan!$B:$Z,17,FALSE),0))</f>
        <v>0</v>
      </c>
      <c r="AV377" s="11">
        <f t="shared" si="192"/>
        <v>0</v>
      </c>
      <c r="AW377">
        <f>IF($C377="","",IFERROR(VLOOKUP($C377,Jan!$B:$Z,19,FALSE),0))</f>
        <v>0</v>
      </c>
      <c r="AX377" s="11">
        <f t="shared" si="193"/>
        <v>0</v>
      </c>
      <c r="AY377">
        <f>IF($C377="","",IFERROR(VLOOKUP($C377,Jan!$B:$Z,20,FALSE),0))</f>
        <v>0</v>
      </c>
      <c r="AZ377" s="10">
        <f t="shared" si="194"/>
        <v>0</v>
      </c>
      <c r="BA377" s="6">
        <f>IF($C377="","",IFERROR(VLOOKUP($C377,Feb!$B:$Z,16,FALSE),0))</f>
        <v>0</v>
      </c>
      <c r="BB377">
        <f>IF($C377="","",IFERROR(VLOOKUP($C377,Feb!$B:$Z,17,FALSE),0))</f>
        <v>0</v>
      </c>
      <c r="BC377" s="11">
        <f t="shared" si="195"/>
        <v>0</v>
      </c>
      <c r="BD377">
        <f>IF($C377="","",IFERROR(VLOOKUP($C377,Feb!$B:$Z,19,FALSE),0))</f>
        <v>0</v>
      </c>
      <c r="BE377" s="11">
        <f t="shared" si="196"/>
        <v>0</v>
      </c>
      <c r="BF377">
        <f>IF($C377="","",IFERROR(VLOOKUP($C377,Feb!$B:$Z,20,FALSE),0))</f>
        <v>0</v>
      </c>
      <c r="BG377" s="10">
        <f t="shared" si="197"/>
        <v>0</v>
      </c>
      <c r="BH377" s="6">
        <f>IF($C377="","",IFERROR(VLOOKUP($C377,Mar!$B:$Z,16,FALSE),0))</f>
        <v>0</v>
      </c>
      <c r="BI377">
        <f>IF($C377="","",IFERROR(VLOOKUP($C377,Mar!$B:$Z,17,FALSE),0))</f>
        <v>0</v>
      </c>
      <c r="BJ377" s="11">
        <f t="shared" si="198"/>
        <v>0</v>
      </c>
      <c r="BK377">
        <f>IF($C377="","",IFERROR(VLOOKUP($C377,Mar!$B:$Z,19,FALSE),0))</f>
        <v>0</v>
      </c>
      <c r="BL377" s="11">
        <f t="shared" si="199"/>
        <v>0</v>
      </c>
      <c r="BM377">
        <f>IF($C377="","",IFERROR(VLOOKUP($C377,Mar!$B:$Z,20,FALSE),0))</f>
        <v>0</v>
      </c>
      <c r="BN377" s="10">
        <f t="shared" si="200"/>
        <v>0</v>
      </c>
      <c r="BO377" s="6">
        <f>IF($C377="","",IFERROR(VLOOKUP($C377,'Apr &amp; May'!$B:$Z,16,FALSE),0))</f>
        <v>0</v>
      </c>
      <c r="BP377">
        <f>IF($C377="","",IFERROR(VLOOKUP($C377,'Apr &amp; May'!$B:$Z,17,FALSE),0))</f>
        <v>0</v>
      </c>
      <c r="BQ377" s="11">
        <f t="shared" si="201"/>
        <v>0</v>
      </c>
      <c r="BR377">
        <f>IF($C377="","",IFERROR(VLOOKUP($C377,'Apr &amp; May'!$B:$Z,19,FALSE),0))</f>
        <v>0</v>
      </c>
      <c r="BS377" s="11">
        <f t="shared" si="202"/>
        <v>0</v>
      </c>
      <c r="BT377">
        <f>IF($C377="","",IFERROR(VLOOKUP($C377,'Apr &amp; May'!$B:$Z,20,FALSE),0))</f>
        <v>0</v>
      </c>
      <c r="BU377" s="10">
        <f t="shared" si="203"/>
        <v>0</v>
      </c>
      <c r="BV377" s="6">
        <f>IF($C377="","",IFERROR(VLOOKUP($C377,Jun!$B:$Z,16,FALSE),0))</f>
        <v>0</v>
      </c>
      <c r="BW377">
        <f>IF($C377="","",IFERROR(VLOOKUP($C377,Jun!$B:$Z,17,FALSE),0))</f>
        <v>0</v>
      </c>
      <c r="BX377" s="11">
        <f t="shared" si="204"/>
        <v>0</v>
      </c>
      <c r="BY377">
        <f>IF($C377="","",IFERROR(VLOOKUP($C377,Jun!$B:$Z,19,FALSE),0))</f>
        <v>0</v>
      </c>
      <c r="BZ377" s="11">
        <f t="shared" si="205"/>
        <v>0</v>
      </c>
      <c r="CA377">
        <f>IF($C377="","",IFERROR(VLOOKUP($C377,Jun!$B:$Z,20,FALSE),0))</f>
        <v>0</v>
      </c>
      <c r="CB377" s="10">
        <f t="shared" si="206"/>
        <v>0</v>
      </c>
    </row>
    <row r="378" spans="1:80" x14ac:dyDescent="0.3">
      <c r="A378">
        <v>374</v>
      </c>
      <c r="B378" t="str">
        <f>IF(Namelist!A375="","",UPPER(Namelist!A375))</f>
        <v>ZI XUAN SIA</v>
      </c>
      <c r="C378" t="str">
        <f>IF(Namelist!B375="","",UPPER(Namelist!B375))</f>
        <v>NUSSTU\E0958049</v>
      </c>
      <c r="D378" s="6">
        <f t="shared" si="173"/>
        <v>4</v>
      </c>
      <c r="E378">
        <f t="shared" si="174"/>
        <v>0</v>
      </c>
      <c r="F378" s="11">
        <f t="shared" si="175"/>
        <v>4</v>
      </c>
      <c r="G378">
        <f t="shared" si="176"/>
        <v>1</v>
      </c>
      <c r="H378" s="11">
        <f t="shared" si="177"/>
        <v>5</v>
      </c>
      <c r="I378">
        <f t="shared" si="178"/>
        <v>0</v>
      </c>
      <c r="J378" s="10">
        <f t="shared" si="179"/>
        <v>5</v>
      </c>
      <c r="K378" s="6">
        <f>IF($C378="","",IFERROR(VLOOKUP($C378,Aug!$B:$Z,16,FALSE),0))</f>
        <v>0</v>
      </c>
      <c r="L378">
        <f>IF($C378="","",IFERROR(VLOOKUP($C378,Aug!$B:$Z,17,FALSE),0))</f>
        <v>0</v>
      </c>
      <c r="M378" s="11">
        <f t="shared" si="180"/>
        <v>0</v>
      </c>
      <c r="N378">
        <f>IF($C378="","",IFERROR(VLOOKUP($C378,Aug!$B:$Z,19,FALSE),0))</f>
        <v>0</v>
      </c>
      <c r="O378" s="11">
        <f t="shared" si="181"/>
        <v>0</v>
      </c>
      <c r="P378">
        <f>IF($C378="","",IFERROR(VLOOKUP($C378,Aug!$B:$Z,20,FALSE),0))</f>
        <v>0</v>
      </c>
      <c r="Q378" s="10">
        <f t="shared" si="182"/>
        <v>0</v>
      </c>
      <c r="R378" s="6">
        <f>IF($C378="","",IFERROR(VLOOKUP($C378,Sep!$B:$Z,16,FALSE),0))</f>
        <v>1</v>
      </c>
      <c r="S378">
        <f>IF($C378="","",IFERROR(VLOOKUP($C378,Sep!$B:$Z,17,FALSE),0))</f>
        <v>0</v>
      </c>
      <c r="T378" s="11">
        <f t="shared" si="183"/>
        <v>1</v>
      </c>
      <c r="U378">
        <f>IF($C378="","",IFERROR(VLOOKUP($C378,Sep!$B:$Z,19,FALSE),0))</f>
        <v>1</v>
      </c>
      <c r="V378" s="11">
        <f t="shared" si="184"/>
        <v>2</v>
      </c>
      <c r="W378">
        <f>IF($C378="","",IFERROR(VLOOKUP($C378,Sep!$B:$Z,20,FALSE),0))</f>
        <v>0</v>
      </c>
      <c r="X378" s="10">
        <f t="shared" si="185"/>
        <v>2</v>
      </c>
      <c r="Y378" s="6">
        <f>IF($C378="","",IFERROR(VLOOKUP($C378,'Oct &amp; Nov'!$B:$Z,16,FALSE),0))</f>
        <v>0</v>
      </c>
      <c r="Z378">
        <f>IF($C378="","",IFERROR(VLOOKUP($C378,'Oct &amp; Nov'!$B:$Z,17,FALSE),0))</f>
        <v>0</v>
      </c>
      <c r="AA378" s="11">
        <f t="shared" si="186"/>
        <v>0</v>
      </c>
      <c r="AB378">
        <f>IF($C378="","",IFERROR(VLOOKUP($C378,'Oct &amp; Nov'!$B:$Z,19,FALSE),0))</f>
        <v>0</v>
      </c>
      <c r="AC378" s="11">
        <f t="shared" si="187"/>
        <v>0</v>
      </c>
      <c r="AD378">
        <f>IF($C378="","",IFERROR(VLOOKUP($C378,'Oct &amp; Nov'!$B:$Z,20,FALSE),0))</f>
        <v>0</v>
      </c>
      <c r="AE378" s="10">
        <f t="shared" si="188"/>
        <v>0</v>
      </c>
      <c r="AJ378" s="11"/>
      <c r="AM378" s="6">
        <f>IF($C378="","",IFERROR(VLOOKUP($C378,Dec!$B:$Z,16,FALSE),0))</f>
        <v>3</v>
      </c>
      <c r="AN378">
        <f>IF($C378="","",IFERROR(VLOOKUP($C378,Dec!$B:$Z,17,FALSE),0))</f>
        <v>0</v>
      </c>
      <c r="AO378" s="11">
        <f t="shared" si="189"/>
        <v>3</v>
      </c>
      <c r="AP378">
        <f>IF($C378="","",IFERROR(VLOOKUP($C378,Dec!$B:$Z,19,FALSE),0))</f>
        <v>0</v>
      </c>
      <c r="AQ378" s="11">
        <f t="shared" si="190"/>
        <v>3</v>
      </c>
      <c r="AR378">
        <f>IF($C378="","",IFERROR(VLOOKUP($C378,Dec!$B:$Z,20,FALSE),0))</f>
        <v>0</v>
      </c>
      <c r="AS378" s="10">
        <f t="shared" si="191"/>
        <v>3</v>
      </c>
      <c r="AT378" s="6">
        <f>IF($C378="","",IFERROR(VLOOKUP($C378,Jan!$B:$Z,16,FALSE),0))</f>
        <v>0</v>
      </c>
      <c r="AU378">
        <f>IF($C378="","",IFERROR(VLOOKUP($C378,Jan!$B:$Z,17,FALSE),0))</f>
        <v>0</v>
      </c>
      <c r="AV378" s="11">
        <f t="shared" si="192"/>
        <v>0</v>
      </c>
      <c r="AW378">
        <f>IF($C378="","",IFERROR(VLOOKUP($C378,Jan!$B:$Z,19,FALSE),0))</f>
        <v>0</v>
      </c>
      <c r="AX378" s="11">
        <f t="shared" si="193"/>
        <v>0</v>
      </c>
      <c r="AY378">
        <f>IF($C378="","",IFERROR(VLOOKUP($C378,Jan!$B:$Z,20,FALSE),0))</f>
        <v>0</v>
      </c>
      <c r="AZ378" s="10">
        <f t="shared" si="194"/>
        <v>0</v>
      </c>
      <c r="BA378" s="6">
        <f>IF($C378="","",IFERROR(VLOOKUP($C378,Feb!$B:$Z,16,FALSE),0))</f>
        <v>0</v>
      </c>
      <c r="BB378">
        <f>IF($C378="","",IFERROR(VLOOKUP($C378,Feb!$B:$Z,17,FALSE),0))</f>
        <v>0</v>
      </c>
      <c r="BC378" s="11">
        <f t="shared" si="195"/>
        <v>0</v>
      </c>
      <c r="BD378">
        <f>IF($C378="","",IFERROR(VLOOKUP($C378,Feb!$B:$Z,19,FALSE),0))</f>
        <v>0</v>
      </c>
      <c r="BE378" s="11">
        <f t="shared" si="196"/>
        <v>0</v>
      </c>
      <c r="BF378">
        <f>IF($C378="","",IFERROR(VLOOKUP($C378,Feb!$B:$Z,20,FALSE),0))</f>
        <v>0</v>
      </c>
      <c r="BG378" s="10">
        <f t="shared" si="197"/>
        <v>0</v>
      </c>
      <c r="BH378" s="6">
        <f>IF($C378="","",IFERROR(VLOOKUP($C378,Mar!$B:$Z,16,FALSE),0))</f>
        <v>0</v>
      </c>
      <c r="BI378">
        <f>IF($C378="","",IFERROR(VLOOKUP($C378,Mar!$B:$Z,17,FALSE),0))</f>
        <v>0</v>
      </c>
      <c r="BJ378" s="11">
        <f t="shared" si="198"/>
        <v>0</v>
      </c>
      <c r="BK378">
        <f>IF($C378="","",IFERROR(VLOOKUP($C378,Mar!$B:$Z,19,FALSE),0))</f>
        <v>0</v>
      </c>
      <c r="BL378" s="11">
        <f t="shared" si="199"/>
        <v>0</v>
      </c>
      <c r="BM378">
        <f>IF($C378="","",IFERROR(VLOOKUP($C378,Mar!$B:$Z,20,FALSE),0))</f>
        <v>0</v>
      </c>
      <c r="BN378" s="10">
        <f t="shared" si="200"/>
        <v>0</v>
      </c>
      <c r="BO378" s="6">
        <f>IF($C378="","",IFERROR(VLOOKUP($C378,'Apr &amp; May'!$B:$Z,16,FALSE),0))</f>
        <v>0</v>
      </c>
      <c r="BP378">
        <f>IF($C378="","",IFERROR(VLOOKUP($C378,'Apr &amp; May'!$B:$Z,17,FALSE),0))</f>
        <v>0</v>
      </c>
      <c r="BQ378" s="11">
        <f t="shared" si="201"/>
        <v>0</v>
      </c>
      <c r="BR378">
        <f>IF($C378="","",IFERROR(VLOOKUP($C378,'Apr &amp; May'!$B:$Z,19,FALSE),0))</f>
        <v>0</v>
      </c>
      <c r="BS378" s="11">
        <f t="shared" si="202"/>
        <v>0</v>
      </c>
      <c r="BT378">
        <f>IF($C378="","",IFERROR(VLOOKUP($C378,'Apr &amp; May'!$B:$Z,20,FALSE),0))</f>
        <v>0</v>
      </c>
      <c r="BU378" s="10">
        <f t="shared" si="203"/>
        <v>0</v>
      </c>
      <c r="BV378" s="6">
        <f>IF($C378="","",IFERROR(VLOOKUP($C378,Jun!$B:$Z,16,FALSE),0))</f>
        <v>0</v>
      </c>
      <c r="BW378">
        <f>IF($C378="","",IFERROR(VLOOKUP($C378,Jun!$B:$Z,17,FALSE),0))</f>
        <v>0</v>
      </c>
      <c r="BX378" s="11">
        <f t="shared" si="204"/>
        <v>0</v>
      </c>
      <c r="BY378">
        <f>IF($C378="","",IFERROR(VLOOKUP($C378,Jun!$B:$Z,19,FALSE),0))</f>
        <v>0</v>
      </c>
      <c r="BZ378" s="11">
        <f t="shared" si="205"/>
        <v>0</v>
      </c>
      <c r="CA378">
        <f>IF($C378="","",IFERROR(VLOOKUP($C378,Jun!$B:$Z,20,FALSE),0))</f>
        <v>0</v>
      </c>
      <c r="CB378" s="10">
        <f t="shared" si="206"/>
        <v>0</v>
      </c>
    </row>
    <row r="379" spans="1:80" x14ac:dyDescent="0.3">
      <c r="A379">
        <v>375</v>
      </c>
      <c r="B379" t="str">
        <f>IF(Namelist!A376="","",UPPER(Namelist!A376))</f>
        <v>ZIKRY NASRULLAH BIN ZAIRUL AZIDIN</v>
      </c>
      <c r="C379" t="str">
        <f>IF(Namelist!B376="","",UPPER(Namelist!B376))</f>
        <v>NUSSTU\E0727216</v>
      </c>
      <c r="D379" s="6">
        <f t="shared" si="173"/>
        <v>0</v>
      </c>
      <c r="E379">
        <f t="shared" si="174"/>
        <v>0</v>
      </c>
      <c r="F379" s="11">
        <f t="shared" si="175"/>
        <v>0</v>
      </c>
      <c r="G379">
        <f t="shared" si="176"/>
        <v>0</v>
      </c>
      <c r="H379" s="11">
        <f t="shared" si="177"/>
        <v>0</v>
      </c>
      <c r="I379">
        <f t="shared" si="178"/>
        <v>2</v>
      </c>
      <c r="J379" s="10">
        <f t="shared" si="179"/>
        <v>2</v>
      </c>
      <c r="K379" s="6">
        <f>IF($C379="","",IFERROR(VLOOKUP($C379,Aug!$B:$Z,16,FALSE),0))</f>
        <v>0</v>
      </c>
      <c r="L379">
        <f>IF($C379="","",IFERROR(VLOOKUP($C379,Aug!$B:$Z,17,FALSE),0))</f>
        <v>0</v>
      </c>
      <c r="M379" s="11">
        <f t="shared" si="180"/>
        <v>0</v>
      </c>
      <c r="N379">
        <f>IF($C379="","",IFERROR(VLOOKUP($C379,Aug!$B:$Z,19,FALSE),0))</f>
        <v>0</v>
      </c>
      <c r="O379" s="11">
        <f t="shared" si="181"/>
        <v>0</v>
      </c>
      <c r="P379">
        <f>IF($C379="","",IFERROR(VLOOKUP($C379,Aug!$B:$Z,20,FALSE),0))</f>
        <v>0</v>
      </c>
      <c r="Q379" s="10">
        <f t="shared" si="182"/>
        <v>0</v>
      </c>
      <c r="R379" s="6">
        <f>IF($C379="","",IFERROR(VLOOKUP($C379,Sep!$B:$Z,16,FALSE),0))</f>
        <v>0</v>
      </c>
      <c r="S379">
        <f>IF($C379="","",IFERROR(VLOOKUP($C379,Sep!$B:$Z,17,FALSE),0))</f>
        <v>0</v>
      </c>
      <c r="T379" s="11">
        <f t="shared" si="183"/>
        <v>0</v>
      </c>
      <c r="U379">
        <f>IF($C379="","",IFERROR(VLOOKUP($C379,Sep!$B:$Z,19,FALSE),0))</f>
        <v>0</v>
      </c>
      <c r="V379" s="11">
        <f t="shared" si="184"/>
        <v>0</v>
      </c>
      <c r="W379">
        <f>IF($C379="","",IFERROR(VLOOKUP($C379,Sep!$B:$Z,20,FALSE),0))</f>
        <v>0</v>
      </c>
      <c r="X379" s="10">
        <f t="shared" si="185"/>
        <v>0</v>
      </c>
      <c r="Y379" s="6">
        <f>IF($C379="","",IFERROR(VLOOKUP($C379,'Oct &amp; Nov'!$B:$Z,16,FALSE),0))</f>
        <v>0</v>
      </c>
      <c r="Z379">
        <f>IF($C379="","",IFERROR(VLOOKUP($C379,'Oct &amp; Nov'!$B:$Z,17,FALSE),0))</f>
        <v>0</v>
      </c>
      <c r="AA379" s="11">
        <f t="shared" si="186"/>
        <v>0</v>
      </c>
      <c r="AB379">
        <f>IF($C379="","",IFERROR(VLOOKUP($C379,'Oct &amp; Nov'!$B:$Z,19,FALSE),0))</f>
        <v>0</v>
      </c>
      <c r="AC379" s="11">
        <f t="shared" si="187"/>
        <v>0</v>
      </c>
      <c r="AD379">
        <f>IF($C379="","",IFERROR(VLOOKUP($C379,'Oct &amp; Nov'!$B:$Z,20,FALSE),0))</f>
        <v>0</v>
      </c>
      <c r="AE379" s="10">
        <f t="shared" si="188"/>
        <v>0</v>
      </c>
      <c r="AJ379" s="11"/>
      <c r="AM379" s="6">
        <f>IF($C379="","",IFERROR(VLOOKUP($C379,Dec!$B:$Z,16,FALSE),0))</f>
        <v>0</v>
      </c>
      <c r="AN379">
        <f>IF($C379="","",IFERROR(VLOOKUP($C379,Dec!$B:$Z,17,FALSE),0))</f>
        <v>0</v>
      </c>
      <c r="AO379" s="11">
        <f t="shared" si="189"/>
        <v>0</v>
      </c>
      <c r="AP379">
        <f>IF($C379="","",IFERROR(VLOOKUP($C379,Dec!$B:$Z,19,FALSE),0))</f>
        <v>0</v>
      </c>
      <c r="AQ379" s="11">
        <f t="shared" si="190"/>
        <v>0</v>
      </c>
      <c r="AR379">
        <f>IF($C379="","",IFERROR(VLOOKUP($C379,Dec!$B:$Z,20,FALSE),0))</f>
        <v>0</v>
      </c>
      <c r="AS379" s="10">
        <f t="shared" si="191"/>
        <v>0</v>
      </c>
      <c r="AT379" s="6">
        <f>IF($C379="","",IFERROR(VLOOKUP($C379,Jan!$B:$Z,16,FALSE),0))</f>
        <v>0</v>
      </c>
      <c r="AU379">
        <f>IF($C379="","",IFERROR(VLOOKUP($C379,Jan!$B:$Z,17,FALSE),0))</f>
        <v>0</v>
      </c>
      <c r="AV379" s="11">
        <f t="shared" si="192"/>
        <v>0</v>
      </c>
      <c r="AW379">
        <f>IF($C379="","",IFERROR(VLOOKUP($C379,Jan!$B:$Z,19,FALSE),0))</f>
        <v>0</v>
      </c>
      <c r="AX379" s="11">
        <f t="shared" si="193"/>
        <v>0</v>
      </c>
      <c r="AY379">
        <f>IF($C379="","",IFERROR(VLOOKUP($C379,Jan!$B:$Z,20,FALSE),0))</f>
        <v>0</v>
      </c>
      <c r="AZ379" s="10">
        <f t="shared" si="194"/>
        <v>0</v>
      </c>
      <c r="BA379" s="6">
        <f>IF($C379="","",IFERROR(VLOOKUP($C379,Feb!$B:$Z,16,FALSE),0))</f>
        <v>0</v>
      </c>
      <c r="BB379">
        <f>IF($C379="","",IFERROR(VLOOKUP($C379,Feb!$B:$Z,17,FALSE),0))</f>
        <v>0</v>
      </c>
      <c r="BC379" s="11">
        <f t="shared" si="195"/>
        <v>0</v>
      </c>
      <c r="BD379">
        <f>IF($C379="","",IFERROR(VLOOKUP($C379,Feb!$B:$Z,19,FALSE),0))</f>
        <v>0</v>
      </c>
      <c r="BE379" s="11">
        <f t="shared" si="196"/>
        <v>0</v>
      </c>
      <c r="BF379">
        <f>IF($C379="","",IFERROR(VLOOKUP($C379,Feb!$B:$Z,20,FALSE),0))</f>
        <v>0</v>
      </c>
      <c r="BG379" s="10">
        <f t="shared" si="197"/>
        <v>0</v>
      </c>
      <c r="BH379" s="6">
        <f>IF($C379="","",IFERROR(VLOOKUP($C379,Mar!$B:$Z,16,FALSE),0))</f>
        <v>0</v>
      </c>
      <c r="BI379">
        <f>IF($C379="","",IFERROR(VLOOKUP($C379,Mar!$B:$Z,17,FALSE),0))</f>
        <v>0</v>
      </c>
      <c r="BJ379" s="11">
        <f t="shared" si="198"/>
        <v>0</v>
      </c>
      <c r="BK379">
        <f>IF($C379="","",IFERROR(VLOOKUP($C379,Mar!$B:$Z,19,FALSE),0))</f>
        <v>0</v>
      </c>
      <c r="BL379" s="11">
        <f t="shared" si="199"/>
        <v>0</v>
      </c>
      <c r="BM379">
        <f>IF($C379="","",IFERROR(VLOOKUP($C379,Mar!$B:$Z,20,FALSE),0))</f>
        <v>2</v>
      </c>
      <c r="BN379" s="10">
        <f t="shared" si="200"/>
        <v>2</v>
      </c>
      <c r="BO379" s="6">
        <f>IF($C379="","",IFERROR(VLOOKUP($C379,'Apr &amp; May'!$B:$Z,16,FALSE),0))</f>
        <v>0</v>
      </c>
      <c r="BP379">
        <f>IF($C379="","",IFERROR(VLOOKUP($C379,'Apr &amp; May'!$B:$Z,17,FALSE),0))</f>
        <v>0</v>
      </c>
      <c r="BQ379" s="11">
        <f t="shared" si="201"/>
        <v>0</v>
      </c>
      <c r="BR379">
        <f>IF($C379="","",IFERROR(VLOOKUP($C379,'Apr &amp; May'!$B:$Z,19,FALSE),0))</f>
        <v>0</v>
      </c>
      <c r="BS379" s="11">
        <f t="shared" si="202"/>
        <v>0</v>
      </c>
      <c r="BT379">
        <f>IF($C379="","",IFERROR(VLOOKUP($C379,'Apr &amp; May'!$B:$Z,20,FALSE),0))</f>
        <v>0</v>
      </c>
      <c r="BU379" s="10">
        <f t="shared" si="203"/>
        <v>0</v>
      </c>
      <c r="BV379" s="6">
        <f>IF($C379="","",IFERROR(VLOOKUP($C379,Jun!$B:$Z,16,FALSE),0))</f>
        <v>0</v>
      </c>
      <c r="BW379">
        <f>IF($C379="","",IFERROR(VLOOKUP($C379,Jun!$B:$Z,17,FALSE),0))</f>
        <v>0</v>
      </c>
      <c r="BX379" s="11">
        <f t="shared" si="204"/>
        <v>0</v>
      </c>
      <c r="BY379">
        <f>IF($C379="","",IFERROR(VLOOKUP($C379,Jun!$B:$Z,19,FALSE),0))</f>
        <v>0</v>
      </c>
      <c r="BZ379" s="11">
        <f t="shared" si="205"/>
        <v>0</v>
      </c>
      <c r="CA379">
        <f>IF($C379="","",IFERROR(VLOOKUP($C379,Jun!$B:$Z,20,FALSE),0))</f>
        <v>0</v>
      </c>
      <c r="CB379" s="10">
        <f t="shared" si="206"/>
        <v>0</v>
      </c>
    </row>
    <row r="380" spans="1:80" x14ac:dyDescent="0.3">
      <c r="A380">
        <v>376</v>
      </c>
      <c r="B380" t="str">
        <f>IF(Namelist!A377="","",UPPER(Namelist!A377))</f>
        <v>ZUO HAN FU</v>
      </c>
      <c r="C380" t="str">
        <f>IF(Namelist!B377="","",UPPER(Namelist!B377))</f>
        <v>NUSSTU\E0544001</v>
      </c>
      <c r="D380" s="6">
        <f t="shared" si="173"/>
        <v>9</v>
      </c>
      <c r="E380">
        <f t="shared" si="174"/>
        <v>1</v>
      </c>
      <c r="F380" s="11">
        <f t="shared" si="175"/>
        <v>10</v>
      </c>
      <c r="G380">
        <f t="shared" si="176"/>
        <v>0</v>
      </c>
      <c r="H380" s="11">
        <f t="shared" si="177"/>
        <v>10</v>
      </c>
      <c r="I380">
        <f t="shared" si="178"/>
        <v>5</v>
      </c>
      <c r="J380" s="10">
        <f t="shared" si="179"/>
        <v>15</v>
      </c>
      <c r="K380" s="6">
        <f>IF($C380="","",IFERROR(VLOOKUP($C380,Aug!$B:$Z,16,FALSE),0))</f>
        <v>2</v>
      </c>
      <c r="L380">
        <f>IF($C380="","",IFERROR(VLOOKUP($C380,Aug!$B:$Z,17,FALSE),0))</f>
        <v>0</v>
      </c>
      <c r="M380" s="11">
        <f t="shared" si="180"/>
        <v>2</v>
      </c>
      <c r="N380">
        <f>IF($C380="","",IFERROR(VLOOKUP($C380,Aug!$B:$Z,19,FALSE),0))</f>
        <v>0</v>
      </c>
      <c r="O380" s="11">
        <f t="shared" si="181"/>
        <v>2</v>
      </c>
      <c r="P380">
        <f>IF($C380="","",IFERROR(VLOOKUP($C380,Aug!$B:$Z,20,FALSE),0))</f>
        <v>1</v>
      </c>
      <c r="Q380" s="10">
        <f t="shared" si="182"/>
        <v>3</v>
      </c>
      <c r="R380" s="6">
        <f>IF($C380="","",IFERROR(VLOOKUP($C380,Sep!$B:$Z,16,FALSE),0))</f>
        <v>2</v>
      </c>
      <c r="S380">
        <f>IF($C380="","",IFERROR(VLOOKUP($C380,Sep!$B:$Z,17,FALSE),0))</f>
        <v>1</v>
      </c>
      <c r="T380" s="11">
        <f t="shared" si="183"/>
        <v>3</v>
      </c>
      <c r="U380">
        <f>IF($C380="","",IFERROR(VLOOKUP($C380,Sep!$B:$Z,19,FALSE),0))</f>
        <v>0</v>
      </c>
      <c r="V380" s="11">
        <f t="shared" si="184"/>
        <v>3</v>
      </c>
      <c r="W380">
        <f>IF($C380="","",IFERROR(VLOOKUP($C380,Sep!$B:$Z,20,FALSE),0))</f>
        <v>0</v>
      </c>
      <c r="X380" s="10">
        <f t="shared" si="185"/>
        <v>3</v>
      </c>
      <c r="Y380" s="6">
        <f>IF($C380="","",IFERROR(VLOOKUP($C380,'Oct &amp; Nov'!$B:$Z,16,FALSE),0))</f>
        <v>3</v>
      </c>
      <c r="Z380">
        <f>IF($C380="","",IFERROR(VLOOKUP($C380,'Oct &amp; Nov'!$B:$Z,17,FALSE),0))</f>
        <v>0</v>
      </c>
      <c r="AA380" s="11">
        <f t="shared" si="186"/>
        <v>3</v>
      </c>
      <c r="AB380">
        <f>IF($C380="","",IFERROR(VLOOKUP($C380,'Oct &amp; Nov'!$B:$Z,19,FALSE),0))</f>
        <v>0</v>
      </c>
      <c r="AC380" s="11">
        <f t="shared" si="187"/>
        <v>3</v>
      </c>
      <c r="AD380">
        <f>IF($C380="","",IFERROR(VLOOKUP($C380,'Oct &amp; Nov'!$B:$Z,20,FALSE),0))</f>
        <v>0</v>
      </c>
      <c r="AE380" s="10">
        <f t="shared" si="188"/>
        <v>3</v>
      </c>
      <c r="AJ380" s="11"/>
      <c r="AM380" s="6">
        <f>IF($C380="","",IFERROR(VLOOKUP($C380,Dec!$B:$Z,16,FALSE),0))</f>
        <v>1</v>
      </c>
      <c r="AN380">
        <f>IF($C380="","",IFERROR(VLOOKUP($C380,Dec!$B:$Z,17,FALSE),0))</f>
        <v>0</v>
      </c>
      <c r="AO380" s="11">
        <f t="shared" si="189"/>
        <v>1</v>
      </c>
      <c r="AP380">
        <f>IF($C380="","",IFERROR(VLOOKUP($C380,Dec!$B:$Z,19,FALSE),0))</f>
        <v>0</v>
      </c>
      <c r="AQ380" s="11">
        <f t="shared" si="190"/>
        <v>1</v>
      </c>
      <c r="AR380">
        <f>IF($C380="","",IFERROR(VLOOKUP($C380,Dec!$B:$Z,20,FALSE),0))</f>
        <v>2</v>
      </c>
      <c r="AS380" s="10">
        <f t="shared" si="191"/>
        <v>3</v>
      </c>
      <c r="AT380" s="6">
        <f>IF($C380="","",IFERROR(VLOOKUP($C380,Jan!$B:$Z,16,FALSE),0))</f>
        <v>0</v>
      </c>
      <c r="AU380">
        <f>IF($C380="","",IFERROR(VLOOKUP($C380,Jan!$B:$Z,17,FALSE),0))</f>
        <v>0</v>
      </c>
      <c r="AV380" s="11">
        <f t="shared" si="192"/>
        <v>0</v>
      </c>
      <c r="AW380">
        <f>IF($C380="","",IFERROR(VLOOKUP($C380,Jan!$B:$Z,19,FALSE),0))</f>
        <v>0</v>
      </c>
      <c r="AX380" s="11">
        <f t="shared" si="193"/>
        <v>0</v>
      </c>
      <c r="AY380">
        <f>IF($C380="","",IFERROR(VLOOKUP($C380,Jan!$B:$Z,20,FALSE),0))</f>
        <v>0</v>
      </c>
      <c r="AZ380" s="10">
        <f t="shared" si="194"/>
        <v>0</v>
      </c>
      <c r="BA380" s="6">
        <f>IF($C380="","",IFERROR(VLOOKUP($C380,Feb!$B:$Z,16,FALSE),0))</f>
        <v>0</v>
      </c>
      <c r="BB380">
        <f>IF($C380="","",IFERROR(VLOOKUP($C380,Feb!$B:$Z,17,FALSE),0))</f>
        <v>0</v>
      </c>
      <c r="BC380" s="11">
        <f t="shared" si="195"/>
        <v>0</v>
      </c>
      <c r="BD380">
        <f>IF($C380="","",IFERROR(VLOOKUP($C380,Feb!$B:$Z,19,FALSE),0))</f>
        <v>0</v>
      </c>
      <c r="BE380" s="11">
        <f t="shared" si="196"/>
        <v>0</v>
      </c>
      <c r="BF380">
        <f>IF($C380="","",IFERROR(VLOOKUP($C380,Feb!$B:$Z,20,FALSE),0))</f>
        <v>0</v>
      </c>
      <c r="BG380" s="10">
        <f t="shared" si="197"/>
        <v>0</v>
      </c>
      <c r="BH380" s="6">
        <f>IF($C380="","",IFERROR(VLOOKUP($C380,Mar!$B:$Z,16,FALSE),0))</f>
        <v>1</v>
      </c>
      <c r="BI380">
        <f>IF($C380="","",IFERROR(VLOOKUP($C380,Mar!$B:$Z,17,FALSE),0))</f>
        <v>0</v>
      </c>
      <c r="BJ380" s="11">
        <f t="shared" si="198"/>
        <v>1</v>
      </c>
      <c r="BK380">
        <f>IF($C380="","",IFERROR(VLOOKUP($C380,Mar!$B:$Z,19,FALSE),0))</f>
        <v>0</v>
      </c>
      <c r="BL380" s="11">
        <f t="shared" si="199"/>
        <v>1</v>
      </c>
      <c r="BM380">
        <f>IF($C380="","",IFERROR(VLOOKUP($C380,Mar!$B:$Z,20,FALSE),0))</f>
        <v>2</v>
      </c>
      <c r="BN380" s="10">
        <f t="shared" si="200"/>
        <v>3</v>
      </c>
      <c r="BO380" s="6">
        <f>IF($C380="","",IFERROR(VLOOKUP($C380,'Apr &amp; May'!$B:$Z,16,FALSE),0))</f>
        <v>0</v>
      </c>
      <c r="BP380">
        <f>IF($C380="","",IFERROR(VLOOKUP($C380,'Apr &amp; May'!$B:$Z,17,FALSE),0))</f>
        <v>0</v>
      </c>
      <c r="BQ380" s="11">
        <f t="shared" si="201"/>
        <v>0</v>
      </c>
      <c r="BR380">
        <f>IF($C380="","",IFERROR(VLOOKUP($C380,'Apr &amp; May'!$B:$Z,19,FALSE),0))</f>
        <v>0</v>
      </c>
      <c r="BS380" s="11">
        <f t="shared" si="202"/>
        <v>0</v>
      </c>
      <c r="BT380">
        <f>IF($C380="","",IFERROR(VLOOKUP($C380,'Apr &amp; May'!$B:$Z,20,FALSE),0))</f>
        <v>0</v>
      </c>
      <c r="BU380" s="10">
        <f t="shared" si="203"/>
        <v>0</v>
      </c>
      <c r="BV380" s="6">
        <f>IF($C380="","",IFERROR(VLOOKUP($C380,Jun!$B:$Z,16,FALSE),0))</f>
        <v>0</v>
      </c>
      <c r="BW380">
        <f>IF($C380="","",IFERROR(VLOOKUP($C380,Jun!$B:$Z,17,FALSE),0))</f>
        <v>0</v>
      </c>
      <c r="BX380" s="11">
        <f t="shared" si="204"/>
        <v>0</v>
      </c>
      <c r="BY380">
        <f>IF($C380="","",IFERROR(VLOOKUP($C380,Jun!$B:$Z,19,FALSE),0))</f>
        <v>0</v>
      </c>
      <c r="BZ380" s="11">
        <f t="shared" si="205"/>
        <v>0</v>
      </c>
      <c r="CA380">
        <f>IF($C380="","",IFERROR(VLOOKUP($C380,Jun!$B:$Z,20,FALSE),0))</f>
        <v>0</v>
      </c>
      <c r="CB380" s="10">
        <f t="shared" si="206"/>
        <v>0</v>
      </c>
    </row>
    <row r="381" spans="1:80" x14ac:dyDescent="0.3">
      <c r="A381">
        <v>377</v>
      </c>
      <c r="B381" t="str">
        <f>IF(Namelist!A378="","",UPPER(Namelist!A378))</f>
        <v>ZUXIANG KONG</v>
      </c>
      <c r="C381" t="str">
        <f>IF(Namelist!B378="","",UPPER(Namelist!B378))</f>
        <v>NUSSTU\E0696524</v>
      </c>
      <c r="D381" s="6">
        <f t="shared" si="173"/>
        <v>0</v>
      </c>
      <c r="E381">
        <f t="shared" si="174"/>
        <v>0</v>
      </c>
      <c r="F381" s="11">
        <f t="shared" si="175"/>
        <v>0</v>
      </c>
      <c r="G381">
        <f t="shared" si="176"/>
        <v>0</v>
      </c>
      <c r="H381" s="11">
        <f t="shared" si="177"/>
        <v>0</v>
      </c>
      <c r="I381">
        <f t="shared" si="178"/>
        <v>2</v>
      </c>
      <c r="J381" s="10">
        <f t="shared" si="179"/>
        <v>2</v>
      </c>
      <c r="K381" s="6">
        <f>IF($C381="","",IFERROR(VLOOKUP($C381,Aug!$B:$Z,16,FALSE),0))</f>
        <v>0</v>
      </c>
      <c r="L381">
        <f>IF($C381="","",IFERROR(VLOOKUP($C381,Aug!$B:$Z,17,FALSE),0))</f>
        <v>0</v>
      </c>
      <c r="M381" s="11">
        <f t="shared" si="180"/>
        <v>0</v>
      </c>
      <c r="N381">
        <f>IF($C381="","",IFERROR(VLOOKUP($C381,Aug!$B:$Z,19,FALSE),0))</f>
        <v>0</v>
      </c>
      <c r="O381" s="11">
        <f t="shared" si="181"/>
        <v>0</v>
      </c>
      <c r="P381">
        <f>IF($C381="","",IFERROR(VLOOKUP($C381,Aug!$B:$Z,20,FALSE),0))</f>
        <v>0</v>
      </c>
      <c r="Q381" s="10">
        <f t="shared" si="182"/>
        <v>0</v>
      </c>
      <c r="R381" s="6">
        <f>IF($C381="","",IFERROR(VLOOKUP($C381,Sep!$B:$Z,16,FALSE),0))</f>
        <v>0</v>
      </c>
      <c r="S381">
        <f>IF($C381="","",IFERROR(VLOOKUP($C381,Sep!$B:$Z,17,FALSE),0))</f>
        <v>0</v>
      </c>
      <c r="T381" s="11">
        <f t="shared" si="183"/>
        <v>0</v>
      </c>
      <c r="U381">
        <f>IF($C381="","",IFERROR(VLOOKUP($C381,Sep!$B:$Z,19,FALSE),0))</f>
        <v>0</v>
      </c>
      <c r="V381" s="11">
        <f t="shared" si="184"/>
        <v>0</v>
      </c>
      <c r="W381">
        <f>IF($C381="","",IFERROR(VLOOKUP($C381,Sep!$B:$Z,20,FALSE),0))</f>
        <v>0</v>
      </c>
      <c r="X381" s="10">
        <f t="shared" si="185"/>
        <v>0</v>
      </c>
      <c r="Y381" s="6">
        <f>IF($C381="","",IFERROR(VLOOKUP($C381,'Oct &amp; Nov'!$B:$Z,16,FALSE),0))</f>
        <v>0</v>
      </c>
      <c r="Z381">
        <f>IF($C381="","",IFERROR(VLOOKUP($C381,'Oct &amp; Nov'!$B:$Z,17,FALSE),0))</f>
        <v>0</v>
      </c>
      <c r="AA381" s="11">
        <f t="shared" si="186"/>
        <v>0</v>
      </c>
      <c r="AB381">
        <f>IF($C381="","",IFERROR(VLOOKUP($C381,'Oct &amp; Nov'!$B:$Z,19,FALSE),0))</f>
        <v>0</v>
      </c>
      <c r="AC381" s="11">
        <f t="shared" si="187"/>
        <v>0</v>
      </c>
      <c r="AD381">
        <f>IF($C381="","",IFERROR(VLOOKUP($C381,'Oct &amp; Nov'!$B:$Z,20,FALSE),0))</f>
        <v>0</v>
      </c>
      <c r="AE381" s="10">
        <f t="shared" si="188"/>
        <v>0</v>
      </c>
      <c r="AJ381" s="11"/>
      <c r="AM381" s="6">
        <f>IF($C381="","",IFERROR(VLOOKUP($C381,Dec!$B:$Z,16,FALSE),0))</f>
        <v>0</v>
      </c>
      <c r="AN381">
        <f>IF($C381="","",IFERROR(VLOOKUP($C381,Dec!$B:$Z,17,FALSE),0))</f>
        <v>0</v>
      </c>
      <c r="AO381" s="11">
        <f t="shared" si="189"/>
        <v>0</v>
      </c>
      <c r="AP381">
        <f>IF($C381="","",IFERROR(VLOOKUP($C381,Dec!$B:$Z,19,FALSE),0))</f>
        <v>0</v>
      </c>
      <c r="AQ381" s="11">
        <f t="shared" si="190"/>
        <v>0</v>
      </c>
      <c r="AR381">
        <f>IF($C381="","",IFERROR(VLOOKUP($C381,Dec!$B:$Z,20,FALSE),0))</f>
        <v>0</v>
      </c>
      <c r="AS381" s="10">
        <f t="shared" si="191"/>
        <v>0</v>
      </c>
      <c r="AT381" s="6">
        <f>IF($C381="","",IFERROR(VLOOKUP($C381,Jan!$B:$Z,16,FALSE),0))</f>
        <v>0</v>
      </c>
      <c r="AU381">
        <f>IF($C381="","",IFERROR(VLOOKUP($C381,Jan!$B:$Z,17,FALSE),0))</f>
        <v>0</v>
      </c>
      <c r="AV381" s="11">
        <f t="shared" si="192"/>
        <v>0</v>
      </c>
      <c r="AW381">
        <f>IF($C381="","",IFERROR(VLOOKUP($C381,Jan!$B:$Z,19,FALSE),0))</f>
        <v>0</v>
      </c>
      <c r="AX381" s="11">
        <f t="shared" si="193"/>
        <v>0</v>
      </c>
      <c r="AY381">
        <f>IF($C381="","",IFERROR(VLOOKUP($C381,Jan!$B:$Z,20,FALSE),0))</f>
        <v>0</v>
      </c>
      <c r="AZ381" s="10">
        <f t="shared" si="194"/>
        <v>0</v>
      </c>
      <c r="BA381" s="6">
        <f>IF($C381="","",IFERROR(VLOOKUP($C381,Feb!$B:$Z,16,FALSE),0))</f>
        <v>0</v>
      </c>
      <c r="BB381">
        <f>IF($C381="","",IFERROR(VLOOKUP($C381,Feb!$B:$Z,17,FALSE),0))</f>
        <v>0</v>
      </c>
      <c r="BC381" s="11">
        <f t="shared" si="195"/>
        <v>0</v>
      </c>
      <c r="BD381">
        <f>IF($C381="","",IFERROR(VLOOKUP($C381,Feb!$B:$Z,19,FALSE),0))</f>
        <v>0</v>
      </c>
      <c r="BE381" s="11">
        <f t="shared" si="196"/>
        <v>0</v>
      </c>
      <c r="BF381">
        <f>IF($C381="","",IFERROR(VLOOKUP($C381,Feb!$B:$Z,20,FALSE),0))</f>
        <v>0</v>
      </c>
      <c r="BG381" s="10">
        <f t="shared" si="197"/>
        <v>0</v>
      </c>
      <c r="BH381" s="6">
        <f>IF($C381="","",IFERROR(VLOOKUP($C381,Mar!$B:$Z,16,FALSE),0))</f>
        <v>0</v>
      </c>
      <c r="BI381">
        <f>IF($C381="","",IFERROR(VLOOKUP($C381,Mar!$B:$Z,17,FALSE),0))</f>
        <v>0</v>
      </c>
      <c r="BJ381" s="11">
        <f t="shared" si="198"/>
        <v>0</v>
      </c>
      <c r="BK381">
        <f>IF($C381="","",IFERROR(VLOOKUP($C381,Mar!$B:$Z,19,FALSE),0))</f>
        <v>0</v>
      </c>
      <c r="BL381" s="11">
        <f t="shared" si="199"/>
        <v>0</v>
      </c>
      <c r="BM381">
        <f>IF($C381="","",IFERROR(VLOOKUP($C381,Mar!$B:$Z,20,FALSE),0))</f>
        <v>0</v>
      </c>
      <c r="BN381" s="10">
        <f t="shared" si="200"/>
        <v>0</v>
      </c>
      <c r="BO381" s="6">
        <f>IF($C381="","",IFERROR(VLOOKUP($C381,'Apr &amp; May'!$B:$Z,16,FALSE),0))</f>
        <v>0</v>
      </c>
      <c r="BP381">
        <f>IF($C381="","",IFERROR(VLOOKUP($C381,'Apr &amp; May'!$B:$Z,17,FALSE),0))</f>
        <v>0</v>
      </c>
      <c r="BQ381" s="11">
        <f t="shared" si="201"/>
        <v>0</v>
      </c>
      <c r="BR381">
        <f>IF($C381="","",IFERROR(VLOOKUP($C381,'Apr &amp; May'!$B:$Z,19,FALSE),0))</f>
        <v>0</v>
      </c>
      <c r="BS381" s="11">
        <f t="shared" si="202"/>
        <v>0</v>
      </c>
      <c r="BT381">
        <f>IF($C381="","",IFERROR(VLOOKUP($C381,'Apr &amp; May'!$B:$Z,20,FALSE),0))</f>
        <v>2</v>
      </c>
      <c r="BU381" s="10">
        <f t="shared" si="203"/>
        <v>2</v>
      </c>
      <c r="BV381" s="6">
        <f>IF($C381="","",IFERROR(VLOOKUP($C381,Jun!$B:$Z,16,FALSE),0))</f>
        <v>0</v>
      </c>
      <c r="BW381">
        <f>IF($C381="","",IFERROR(VLOOKUP($C381,Jun!$B:$Z,17,FALSE),0))</f>
        <v>0</v>
      </c>
      <c r="BX381" s="11">
        <f t="shared" si="204"/>
        <v>0</v>
      </c>
      <c r="BY381">
        <f>IF($C381="","",IFERROR(VLOOKUP($C381,Jun!$B:$Z,19,FALSE),0))</f>
        <v>0</v>
      </c>
      <c r="BZ381" s="11">
        <f t="shared" si="205"/>
        <v>0</v>
      </c>
      <c r="CA381">
        <f>IF($C381="","",IFERROR(VLOOKUP($C381,Jun!$B:$Z,20,FALSE),0))</f>
        <v>0</v>
      </c>
      <c r="CB381" s="10">
        <f t="shared" si="206"/>
        <v>0</v>
      </c>
    </row>
    <row r="382" spans="1:80" x14ac:dyDescent="0.3">
      <c r="A382">
        <v>378</v>
      </c>
      <c r="B382" t="str">
        <f>IF(Namelist!A379="","",UPPER(Namelist!A379))</f>
        <v/>
      </c>
      <c r="C382" t="str">
        <f>IF(Namelist!B379="","",UPPER(Namelist!B379))</f>
        <v/>
      </c>
      <c r="D382" s="6" t="str">
        <f t="shared" si="173"/>
        <v/>
      </c>
      <c r="E382" t="str">
        <f t="shared" si="174"/>
        <v/>
      </c>
      <c r="F382" s="11" t="str">
        <f t="shared" si="175"/>
        <v/>
      </c>
      <c r="G382" t="str">
        <f t="shared" si="176"/>
        <v/>
      </c>
      <c r="H382" s="11" t="str">
        <f t="shared" si="177"/>
        <v/>
      </c>
      <c r="I382" t="str">
        <f t="shared" si="178"/>
        <v/>
      </c>
      <c r="J382" s="10" t="str">
        <f t="shared" si="179"/>
        <v/>
      </c>
      <c r="K382" s="6" t="str">
        <f>IF($C382="","",IFERROR(VLOOKUP($C382,Aug!$B:$Z,16,FALSE),0))</f>
        <v/>
      </c>
      <c r="L382" t="str">
        <f>IF($C382="","",IFERROR(VLOOKUP($C382,Aug!$B:$Z,17,FALSE),0))</f>
        <v/>
      </c>
      <c r="M382" s="11" t="str">
        <f t="shared" si="180"/>
        <v/>
      </c>
      <c r="N382" t="str">
        <f>IF($C382="","",IFERROR(VLOOKUP($C382,Aug!$B:$Z,19,FALSE),0))</f>
        <v/>
      </c>
      <c r="O382" s="11" t="str">
        <f t="shared" si="181"/>
        <v/>
      </c>
      <c r="P382" t="str">
        <f>IF($C382="","",IFERROR(VLOOKUP($C382,Aug!$B:$Z,20,FALSE),0))</f>
        <v/>
      </c>
      <c r="Q382" s="10" t="str">
        <f t="shared" si="182"/>
        <v/>
      </c>
      <c r="R382" s="6" t="str">
        <f>IF($C382="","",IFERROR(VLOOKUP($C382,Sep!$B:$Z,16,FALSE),0))</f>
        <v/>
      </c>
      <c r="S382" t="str">
        <f>IF($C382="","",IFERROR(VLOOKUP($C382,Sep!$B:$Z,17,FALSE),0))</f>
        <v/>
      </c>
      <c r="T382" s="11" t="str">
        <f t="shared" si="183"/>
        <v/>
      </c>
      <c r="U382" t="str">
        <f>IF($C382="","",IFERROR(VLOOKUP($C382,Sep!$B:$Z,19,FALSE),0))</f>
        <v/>
      </c>
      <c r="V382" s="11" t="str">
        <f t="shared" si="184"/>
        <v/>
      </c>
      <c r="W382" t="str">
        <f>IF($C382="","",IFERROR(VLOOKUP($C382,Sep!$B:$Z,20,FALSE),0))</f>
        <v/>
      </c>
      <c r="X382" s="10" t="str">
        <f t="shared" si="185"/>
        <v/>
      </c>
      <c r="Y382" s="6" t="str">
        <f>IF($C382="","",IFERROR(VLOOKUP($C382,'Oct &amp; Nov'!$B:$Z,16,FALSE),0))</f>
        <v/>
      </c>
      <c r="Z382" t="str">
        <f>IF($C382="","",IFERROR(VLOOKUP($C382,'Oct &amp; Nov'!$B:$Z,17,FALSE),0))</f>
        <v/>
      </c>
      <c r="AA382" s="11" t="str">
        <f t="shared" si="186"/>
        <v/>
      </c>
      <c r="AB382" t="str">
        <f>IF($C382="","",IFERROR(VLOOKUP($C382,'Oct &amp; Nov'!$B:$Z,19,FALSE),0))</f>
        <v/>
      </c>
      <c r="AC382" s="11" t="str">
        <f t="shared" si="187"/>
        <v/>
      </c>
      <c r="AD382" t="str">
        <f>IF($C382="","",IFERROR(VLOOKUP($C382,'Oct &amp; Nov'!$B:$Z,20,FALSE),0))</f>
        <v/>
      </c>
      <c r="AE382" s="10" t="str">
        <f t="shared" si="188"/>
        <v/>
      </c>
      <c r="AJ382" s="11"/>
      <c r="AM382" s="6" t="str">
        <f>IF($C382="","",IFERROR(VLOOKUP($C382,Dec!$B:$Z,16,FALSE),0))</f>
        <v/>
      </c>
      <c r="AN382" t="str">
        <f>IF($C382="","",IFERROR(VLOOKUP($C382,Dec!$B:$Z,17,FALSE),0))</f>
        <v/>
      </c>
      <c r="AO382" s="11" t="str">
        <f t="shared" si="189"/>
        <v/>
      </c>
      <c r="AP382" t="str">
        <f>IF($C382="","",IFERROR(VLOOKUP($C382,Dec!$B:$Z,19,FALSE),0))</f>
        <v/>
      </c>
      <c r="AQ382" s="11" t="str">
        <f t="shared" si="190"/>
        <v/>
      </c>
      <c r="AR382" t="str">
        <f>IF($C382="","",IFERROR(VLOOKUP($C382,Dec!$B:$Z,20,FALSE),0))</f>
        <v/>
      </c>
      <c r="AS382" s="10" t="str">
        <f t="shared" si="191"/>
        <v/>
      </c>
      <c r="AT382" s="6" t="str">
        <f>IF($C382="","",IFERROR(VLOOKUP($C382,Jan!$B:$Z,16,FALSE),0))</f>
        <v/>
      </c>
      <c r="AU382" t="str">
        <f>IF($C382="","",IFERROR(VLOOKUP($C382,Jan!$B:$Z,17,FALSE),0))</f>
        <v/>
      </c>
      <c r="AV382" s="11" t="str">
        <f t="shared" si="192"/>
        <v/>
      </c>
      <c r="AW382" t="str">
        <f>IF($C382="","",IFERROR(VLOOKUP($C382,Jan!$B:$Z,19,FALSE),0))</f>
        <v/>
      </c>
      <c r="AX382" s="11" t="str">
        <f t="shared" si="193"/>
        <v/>
      </c>
      <c r="AY382" t="str">
        <f>IF($C382="","",IFERROR(VLOOKUP($C382,Jan!$B:$Z,20,FALSE),0))</f>
        <v/>
      </c>
      <c r="AZ382" s="10" t="str">
        <f t="shared" si="194"/>
        <v/>
      </c>
      <c r="BA382" s="6" t="str">
        <f>IF($C382="","",IFERROR(VLOOKUP($C382,Feb!$B:$Z,16,FALSE),0))</f>
        <v/>
      </c>
      <c r="BB382" t="str">
        <f>IF($C382="","",IFERROR(VLOOKUP($C382,Feb!$B:$Z,17,FALSE),0))</f>
        <v/>
      </c>
      <c r="BC382" s="11" t="str">
        <f t="shared" si="195"/>
        <v/>
      </c>
      <c r="BD382" t="str">
        <f>IF($C382="","",IFERROR(VLOOKUP($C382,Feb!$B:$Z,19,FALSE),0))</f>
        <v/>
      </c>
      <c r="BE382" s="11" t="str">
        <f t="shared" si="196"/>
        <v/>
      </c>
      <c r="BF382" t="str">
        <f>IF($C382="","",IFERROR(VLOOKUP($C382,Feb!$B:$Z,20,FALSE),0))</f>
        <v/>
      </c>
      <c r="BG382" s="10" t="str">
        <f t="shared" si="197"/>
        <v/>
      </c>
      <c r="BH382" s="6" t="str">
        <f>IF($C382="","",IFERROR(VLOOKUP($C382,Mar!$B:$Z,16,FALSE),0))</f>
        <v/>
      </c>
      <c r="BI382" t="str">
        <f>IF($C382="","",IFERROR(VLOOKUP($C382,Mar!$B:$Z,17,FALSE),0))</f>
        <v/>
      </c>
      <c r="BJ382" s="11" t="str">
        <f t="shared" si="198"/>
        <v/>
      </c>
      <c r="BK382" t="str">
        <f>IF($C382="","",IFERROR(VLOOKUP($C382,Mar!$B:$Z,19,FALSE),0))</f>
        <v/>
      </c>
      <c r="BL382" s="11" t="str">
        <f t="shared" si="199"/>
        <v/>
      </c>
      <c r="BM382" t="str">
        <f>IF($C382="","",IFERROR(VLOOKUP($C382,Mar!$B:$Z,20,FALSE),0))</f>
        <v/>
      </c>
      <c r="BN382" s="10" t="str">
        <f t="shared" si="200"/>
        <v/>
      </c>
      <c r="BO382" s="6" t="str">
        <f>IF($C382="","",IFERROR(VLOOKUP($C382,'Apr &amp; May'!$B:$Z,16,FALSE),0))</f>
        <v/>
      </c>
      <c r="BP382" t="str">
        <f>IF($C382="","",IFERROR(VLOOKUP($C382,'Apr &amp; May'!$B:$Z,17,FALSE),0))</f>
        <v/>
      </c>
      <c r="BQ382" s="11" t="str">
        <f t="shared" si="201"/>
        <v/>
      </c>
      <c r="BR382" t="str">
        <f>IF($C382="","",IFERROR(VLOOKUP($C382,'Apr &amp; May'!$B:$Z,19,FALSE),0))</f>
        <v/>
      </c>
      <c r="BS382" s="11" t="str">
        <f t="shared" si="202"/>
        <v/>
      </c>
      <c r="BT382" t="str">
        <f>IF($C382="","",IFERROR(VLOOKUP($C382,'Apr &amp; May'!$B:$Z,20,FALSE),0))</f>
        <v/>
      </c>
      <c r="BU382" s="10" t="str">
        <f t="shared" si="203"/>
        <v/>
      </c>
      <c r="BV382" s="6" t="str">
        <f>IF($C382="","",IFERROR(VLOOKUP($C382,Jun!$B:$Z,16,FALSE),0))</f>
        <v/>
      </c>
      <c r="BW382" t="str">
        <f>IF($C382="","",IFERROR(VLOOKUP($C382,Jun!$B:$Z,17,FALSE),0))</f>
        <v/>
      </c>
      <c r="BX382" s="11" t="str">
        <f t="shared" si="204"/>
        <v/>
      </c>
      <c r="BY382" t="str">
        <f>IF($C382="","",IFERROR(VLOOKUP($C382,Jun!$B:$Z,19,FALSE),0))</f>
        <v/>
      </c>
      <c r="BZ382" s="11" t="str">
        <f t="shared" si="205"/>
        <v/>
      </c>
      <c r="CA382" t="str">
        <f>IF($C382="","",IFERROR(VLOOKUP($C382,Jun!$B:$Z,20,FALSE),0))</f>
        <v/>
      </c>
      <c r="CB382" s="10" t="str">
        <f t="shared" si="206"/>
        <v/>
      </c>
    </row>
    <row r="383" spans="1:80" x14ac:dyDescent="0.3">
      <c r="A383">
        <v>379</v>
      </c>
      <c r="B383" t="str">
        <f>IF(Namelist!A380="","",UPPER(Namelist!A380))</f>
        <v/>
      </c>
      <c r="C383" t="str">
        <f>IF(Namelist!B380="","",UPPER(Namelist!B380))</f>
        <v/>
      </c>
      <c r="D383" s="6" t="str">
        <f t="shared" si="173"/>
        <v/>
      </c>
      <c r="E383" t="str">
        <f t="shared" si="174"/>
        <v/>
      </c>
      <c r="F383" s="11" t="str">
        <f t="shared" si="175"/>
        <v/>
      </c>
      <c r="G383" t="str">
        <f t="shared" si="176"/>
        <v/>
      </c>
      <c r="H383" s="11" t="str">
        <f t="shared" si="177"/>
        <v/>
      </c>
      <c r="I383" t="str">
        <f t="shared" si="178"/>
        <v/>
      </c>
      <c r="J383" s="10" t="str">
        <f t="shared" si="179"/>
        <v/>
      </c>
      <c r="K383" s="6" t="str">
        <f>IF($C383="","",IFERROR(VLOOKUP($C383,Aug!$B:$Z,16,FALSE),0))</f>
        <v/>
      </c>
      <c r="L383" t="str">
        <f>IF($C383="","",IFERROR(VLOOKUP($C383,Aug!$B:$Z,17,FALSE),0))</f>
        <v/>
      </c>
      <c r="M383" s="11" t="str">
        <f t="shared" si="180"/>
        <v/>
      </c>
      <c r="N383" t="str">
        <f>IF($C383="","",IFERROR(VLOOKUP($C383,Aug!$B:$Z,19,FALSE),0))</f>
        <v/>
      </c>
      <c r="O383" s="11" t="str">
        <f t="shared" si="181"/>
        <v/>
      </c>
      <c r="P383" t="str">
        <f>IF($C383="","",IFERROR(VLOOKUP($C383,Aug!$B:$Z,20,FALSE),0))</f>
        <v/>
      </c>
      <c r="Q383" s="10" t="str">
        <f t="shared" si="182"/>
        <v/>
      </c>
      <c r="R383" s="6" t="str">
        <f>IF($C383="","",IFERROR(VLOOKUP($C383,Sep!$B:$Z,16,FALSE),0))</f>
        <v/>
      </c>
      <c r="S383" t="str">
        <f>IF($C383="","",IFERROR(VLOOKUP($C383,Sep!$B:$Z,17,FALSE),0))</f>
        <v/>
      </c>
      <c r="T383" s="11" t="str">
        <f t="shared" si="183"/>
        <v/>
      </c>
      <c r="U383" t="str">
        <f>IF($C383="","",IFERROR(VLOOKUP($C383,Sep!$B:$Z,19,FALSE),0))</f>
        <v/>
      </c>
      <c r="V383" s="11" t="str">
        <f t="shared" si="184"/>
        <v/>
      </c>
      <c r="W383" t="str">
        <f>IF($C383="","",IFERROR(VLOOKUP($C383,Sep!$B:$Z,20,FALSE),0))</f>
        <v/>
      </c>
      <c r="X383" s="10" t="str">
        <f t="shared" si="185"/>
        <v/>
      </c>
      <c r="Y383" s="6" t="str">
        <f>IF($C383="","",IFERROR(VLOOKUP($C383,'Oct &amp; Nov'!$B:$Z,16,FALSE),0))</f>
        <v/>
      </c>
      <c r="Z383" t="str">
        <f>IF($C383="","",IFERROR(VLOOKUP($C383,'Oct &amp; Nov'!$B:$Z,17,FALSE),0))</f>
        <v/>
      </c>
      <c r="AA383" s="11" t="str">
        <f t="shared" si="186"/>
        <v/>
      </c>
      <c r="AB383" t="str">
        <f>IF($C383="","",IFERROR(VLOOKUP($C383,'Oct &amp; Nov'!$B:$Z,19,FALSE),0))</f>
        <v/>
      </c>
      <c r="AC383" s="11" t="str">
        <f t="shared" si="187"/>
        <v/>
      </c>
      <c r="AD383" t="str">
        <f>IF($C383="","",IFERROR(VLOOKUP($C383,'Oct &amp; Nov'!$B:$Z,20,FALSE),0))</f>
        <v/>
      </c>
      <c r="AE383" s="10" t="str">
        <f t="shared" si="188"/>
        <v/>
      </c>
      <c r="AJ383" s="11"/>
      <c r="AM383" s="6" t="str">
        <f>IF($C383="","",IFERROR(VLOOKUP($C383,Dec!$B:$Z,16,FALSE),0))</f>
        <v/>
      </c>
      <c r="AN383" t="str">
        <f>IF($C383="","",IFERROR(VLOOKUP($C383,Dec!$B:$Z,17,FALSE),0))</f>
        <v/>
      </c>
      <c r="AO383" s="11" t="str">
        <f t="shared" si="189"/>
        <v/>
      </c>
      <c r="AP383" t="str">
        <f>IF($C383="","",IFERROR(VLOOKUP($C383,Dec!$B:$Z,19,FALSE),0))</f>
        <v/>
      </c>
      <c r="AQ383" s="11" t="str">
        <f t="shared" si="190"/>
        <v/>
      </c>
      <c r="AR383" t="str">
        <f>IF($C383="","",IFERROR(VLOOKUP($C383,Dec!$B:$Z,20,FALSE),0))</f>
        <v/>
      </c>
      <c r="AS383" s="10" t="str">
        <f t="shared" si="191"/>
        <v/>
      </c>
      <c r="AT383" s="6" t="str">
        <f>IF($C383="","",IFERROR(VLOOKUP($C383,Jan!$B:$Z,16,FALSE),0))</f>
        <v/>
      </c>
      <c r="AU383" t="str">
        <f>IF($C383="","",IFERROR(VLOOKUP($C383,Jan!$B:$Z,17,FALSE),0))</f>
        <v/>
      </c>
      <c r="AV383" s="11" t="str">
        <f t="shared" si="192"/>
        <v/>
      </c>
      <c r="AW383" t="str">
        <f>IF($C383="","",IFERROR(VLOOKUP($C383,Jan!$B:$Z,19,FALSE),0))</f>
        <v/>
      </c>
      <c r="AX383" s="11" t="str">
        <f t="shared" si="193"/>
        <v/>
      </c>
      <c r="AY383" t="str">
        <f>IF($C383="","",IFERROR(VLOOKUP($C383,Jan!$B:$Z,20,FALSE),0))</f>
        <v/>
      </c>
      <c r="AZ383" s="10" t="str">
        <f t="shared" si="194"/>
        <v/>
      </c>
      <c r="BA383" s="6" t="str">
        <f>IF($C383="","",IFERROR(VLOOKUP($C383,Feb!$B:$Z,16,FALSE),0))</f>
        <v/>
      </c>
      <c r="BB383" t="str">
        <f>IF($C383="","",IFERROR(VLOOKUP($C383,Feb!$B:$Z,17,FALSE),0))</f>
        <v/>
      </c>
      <c r="BC383" s="11" t="str">
        <f t="shared" si="195"/>
        <v/>
      </c>
      <c r="BD383" t="str">
        <f>IF($C383="","",IFERROR(VLOOKUP($C383,Feb!$B:$Z,19,FALSE),0))</f>
        <v/>
      </c>
      <c r="BE383" s="11" t="str">
        <f t="shared" si="196"/>
        <v/>
      </c>
      <c r="BF383" t="str">
        <f>IF($C383="","",IFERROR(VLOOKUP($C383,Feb!$B:$Z,20,FALSE),0))</f>
        <v/>
      </c>
      <c r="BG383" s="10" t="str">
        <f t="shared" si="197"/>
        <v/>
      </c>
      <c r="BH383" s="6" t="str">
        <f>IF($C383="","",IFERROR(VLOOKUP($C383,Mar!$B:$Z,16,FALSE),0))</f>
        <v/>
      </c>
      <c r="BI383" t="str">
        <f>IF($C383="","",IFERROR(VLOOKUP($C383,Mar!$B:$Z,17,FALSE),0))</f>
        <v/>
      </c>
      <c r="BJ383" s="11" t="str">
        <f t="shared" si="198"/>
        <v/>
      </c>
      <c r="BK383" t="str">
        <f>IF($C383="","",IFERROR(VLOOKUP($C383,Mar!$B:$Z,19,FALSE),0))</f>
        <v/>
      </c>
      <c r="BL383" s="11" t="str">
        <f t="shared" si="199"/>
        <v/>
      </c>
      <c r="BM383" t="str">
        <f>IF($C383="","",IFERROR(VLOOKUP($C383,Mar!$B:$Z,20,FALSE),0))</f>
        <v/>
      </c>
      <c r="BN383" s="10" t="str">
        <f t="shared" si="200"/>
        <v/>
      </c>
      <c r="BO383" s="6" t="str">
        <f>IF($C383="","",IFERROR(VLOOKUP($C383,'Apr &amp; May'!$B:$Z,16,FALSE),0))</f>
        <v/>
      </c>
      <c r="BP383" t="str">
        <f>IF($C383="","",IFERROR(VLOOKUP($C383,'Apr &amp; May'!$B:$Z,17,FALSE),0))</f>
        <v/>
      </c>
      <c r="BQ383" s="11" t="str">
        <f t="shared" si="201"/>
        <v/>
      </c>
      <c r="BR383" t="str">
        <f>IF($C383="","",IFERROR(VLOOKUP($C383,'Apr &amp; May'!$B:$Z,19,FALSE),0))</f>
        <v/>
      </c>
      <c r="BS383" s="11" t="str">
        <f t="shared" si="202"/>
        <v/>
      </c>
      <c r="BT383" t="str">
        <f>IF($C383="","",IFERROR(VLOOKUP($C383,'Apr &amp; May'!$B:$Z,20,FALSE),0))</f>
        <v/>
      </c>
      <c r="BU383" s="10" t="str">
        <f t="shared" si="203"/>
        <v/>
      </c>
      <c r="BV383" s="6" t="str">
        <f>IF($C383="","",IFERROR(VLOOKUP($C383,Jun!$B:$Z,16,FALSE),0))</f>
        <v/>
      </c>
      <c r="BW383" t="str">
        <f>IF($C383="","",IFERROR(VLOOKUP($C383,Jun!$B:$Z,17,FALSE),0))</f>
        <v/>
      </c>
      <c r="BX383" s="11" t="str">
        <f t="shared" si="204"/>
        <v/>
      </c>
      <c r="BY383" t="str">
        <f>IF($C383="","",IFERROR(VLOOKUP($C383,Jun!$B:$Z,19,FALSE),0))</f>
        <v/>
      </c>
      <c r="BZ383" s="11" t="str">
        <f t="shared" si="205"/>
        <v/>
      </c>
      <c r="CA383" t="str">
        <f>IF($C383="","",IFERROR(VLOOKUP($C383,Jun!$B:$Z,20,FALSE),0))</f>
        <v/>
      </c>
      <c r="CB383" s="10" t="str">
        <f t="shared" si="206"/>
        <v/>
      </c>
    </row>
    <row r="384" spans="1:80" x14ac:dyDescent="0.3">
      <c r="A384">
        <v>380</v>
      </c>
      <c r="B384" t="str">
        <f>IF(Namelist!A381="","",UPPER(Namelist!A381))</f>
        <v/>
      </c>
      <c r="C384" t="str">
        <f>IF(Namelist!B381="","",UPPER(Namelist!B381))</f>
        <v/>
      </c>
      <c r="D384" s="6" t="str">
        <f t="shared" si="173"/>
        <v/>
      </c>
      <c r="E384" t="str">
        <f t="shared" si="174"/>
        <v/>
      </c>
      <c r="F384" s="11" t="str">
        <f t="shared" si="175"/>
        <v/>
      </c>
      <c r="G384" t="str">
        <f t="shared" si="176"/>
        <v/>
      </c>
      <c r="H384" s="11" t="str">
        <f t="shared" si="177"/>
        <v/>
      </c>
      <c r="I384" t="str">
        <f t="shared" si="178"/>
        <v/>
      </c>
      <c r="J384" s="10" t="str">
        <f t="shared" si="179"/>
        <v/>
      </c>
      <c r="K384" s="6" t="str">
        <f>IF($C384="","",IFERROR(VLOOKUP($C384,Aug!$B:$Z,16,FALSE),0))</f>
        <v/>
      </c>
      <c r="L384" t="str">
        <f>IF($C384="","",IFERROR(VLOOKUP($C384,Aug!$B:$Z,17,FALSE),0))</f>
        <v/>
      </c>
      <c r="M384" s="11" t="str">
        <f t="shared" si="180"/>
        <v/>
      </c>
      <c r="N384" t="str">
        <f>IF($C384="","",IFERROR(VLOOKUP($C384,Aug!$B:$Z,19,FALSE),0))</f>
        <v/>
      </c>
      <c r="O384" s="11" t="str">
        <f t="shared" si="181"/>
        <v/>
      </c>
      <c r="P384" t="str">
        <f>IF($C384="","",IFERROR(VLOOKUP($C384,Aug!$B:$Z,20,FALSE),0))</f>
        <v/>
      </c>
      <c r="Q384" s="10" t="str">
        <f t="shared" si="182"/>
        <v/>
      </c>
      <c r="R384" s="6" t="str">
        <f>IF($C384="","",IFERROR(VLOOKUP($C384,Sep!$B:$Z,16,FALSE),0))</f>
        <v/>
      </c>
      <c r="S384" t="str">
        <f>IF($C384="","",IFERROR(VLOOKUP($C384,Sep!$B:$Z,17,FALSE),0))</f>
        <v/>
      </c>
      <c r="T384" s="11" t="str">
        <f t="shared" si="183"/>
        <v/>
      </c>
      <c r="U384" t="str">
        <f>IF($C384="","",IFERROR(VLOOKUP($C384,Sep!$B:$Z,19,FALSE),0))</f>
        <v/>
      </c>
      <c r="V384" s="11" t="str">
        <f t="shared" si="184"/>
        <v/>
      </c>
      <c r="W384" t="str">
        <f>IF($C384="","",IFERROR(VLOOKUP($C384,Sep!$B:$Z,20,FALSE),0))</f>
        <v/>
      </c>
      <c r="X384" s="10" t="str">
        <f t="shared" si="185"/>
        <v/>
      </c>
      <c r="Y384" s="6" t="str">
        <f>IF($C384="","",IFERROR(VLOOKUP($C384,'Oct &amp; Nov'!$B:$Z,16,FALSE),0))</f>
        <v/>
      </c>
      <c r="Z384" t="str">
        <f>IF($C384="","",IFERROR(VLOOKUP($C384,'Oct &amp; Nov'!$B:$Z,17,FALSE),0))</f>
        <v/>
      </c>
      <c r="AA384" s="11" t="str">
        <f t="shared" si="186"/>
        <v/>
      </c>
      <c r="AB384" t="str">
        <f>IF($C384="","",IFERROR(VLOOKUP($C384,'Oct &amp; Nov'!$B:$Z,19,FALSE),0))</f>
        <v/>
      </c>
      <c r="AC384" s="11" t="str">
        <f t="shared" si="187"/>
        <v/>
      </c>
      <c r="AD384" t="str">
        <f>IF($C384="","",IFERROR(VLOOKUP($C384,'Oct &amp; Nov'!$B:$Z,20,FALSE),0))</f>
        <v/>
      </c>
      <c r="AE384" s="10" t="str">
        <f t="shared" si="188"/>
        <v/>
      </c>
      <c r="AJ384" s="11"/>
      <c r="AM384" s="6" t="str">
        <f>IF($C384="","",IFERROR(VLOOKUP($C384,Dec!$B:$Z,16,FALSE),0))</f>
        <v/>
      </c>
      <c r="AN384" t="str">
        <f>IF($C384="","",IFERROR(VLOOKUP($C384,Dec!$B:$Z,17,FALSE),0))</f>
        <v/>
      </c>
      <c r="AO384" s="11" t="str">
        <f t="shared" si="189"/>
        <v/>
      </c>
      <c r="AP384" t="str">
        <f>IF($C384="","",IFERROR(VLOOKUP($C384,Dec!$B:$Z,19,FALSE),0))</f>
        <v/>
      </c>
      <c r="AQ384" s="11" t="str">
        <f t="shared" si="190"/>
        <v/>
      </c>
      <c r="AR384" t="str">
        <f>IF($C384="","",IFERROR(VLOOKUP($C384,Dec!$B:$Z,20,FALSE),0))</f>
        <v/>
      </c>
      <c r="AS384" s="10" t="str">
        <f t="shared" si="191"/>
        <v/>
      </c>
      <c r="AT384" s="6" t="str">
        <f>IF($C384="","",IFERROR(VLOOKUP($C384,Jan!$B:$Z,16,FALSE),0))</f>
        <v/>
      </c>
      <c r="AU384" t="str">
        <f>IF($C384="","",IFERROR(VLOOKUP($C384,Jan!$B:$Z,17,FALSE),0))</f>
        <v/>
      </c>
      <c r="AV384" s="11" t="str">
        <f t="shared" si="192"/>
        <v/>
      </c>
      <c r="AW384" t="str">
        <f>IF($C384="","",IFERROR(VLOOKUP($C384,Jan!$B:$Z,19,FALSE),0))</f>
        <v/>
      </c>
      <c r="AX384" s="11" t="str">
        <f t="shared" si="193"/>
        <v/>
      </c>
      <c r="AY384" t="str">
        <f>IF($C384="","",IFERROR(VLOOKUP($C384,Jan!$B:$Z,20,FALSE),0))</f>
        <v/>
      </c>
      <c r="AZ384" s="10" t="str">
        <f t="shared" si="194"/>
        <v/>
      </c>
      <c r="BA384" s="6" t="str">
        <f>IF($C384="","",IFERROR(VLOOKUP($C384,Feb!$B:$Z,16,FALSE),0))</f>
        <v/>
      </c>
      <c r="BB384" t="str">
        <f>IF($C384="","",IFERROR(VLOOKUP($C384,Feb!$B:$Z,17,FALSE),0))</f>
        <v/>
      </c>
      <c r="BC384" s="11" t="str">
        <f t="shared" si="195"/>
        <v/>
      </c>
      <c r="BD384" t="str">
        <f>IF($C384="","",IFERROR(VLOOKUP($C384,Feb!$B:$Z,19,FALSE),0))</f>
        <v/>
      </c>
      <c r="BE384" s="11" t="str">
        <f t="shared" si="196"/>
        <v/>
      </c>
      <c r="BF384" t="str">
        <f>IF($C384="","",IFERROR(VLOOKUP($C384,Feb!$B:$Z,20,FALSE),0))</f>
        <v/>
      </c>
      <c r="BG384" s="10" t="str">
        <f t="shared" si="197"/>
        <v/>
      </c>
      <c r="BH384" s="6" t="str">
        <f>IF($C384="","",IFERROR(VLOOKUP($C384,Mar!$B:$Z,16,FALSE),0))</f>
        <v/>
      </c>
      <c r="BI384" t="str">
        <f>IF($C384="","",IFERROR(VLOOKUP($C384,Mar!$B:$Z,17,FALSE),0))</f>
        <v/>
      </c>
      <c r="BJ384" s="11" t="str">
        <f t="shared" si="198"/>
        <v/>
      </c>
      <c r="BK384" t="str">
        <f>IF($C384="","",IFERROR(VLOOKUP($C384,Mar!$B:$Z,19,FALSE),0))</f>
        <v/>
      </c>
      <c r="BL384" s="11" t="str">
        <f t="shared" si="199"/>
        <v/>
      </c>
      <c r="BM384" t="str">
        <f>IF($C384="","",IFERROR(VLOOKUP($C384,Mar!$B:$Z,20,FALSE),0))</f>
        <v/>
      </c>
      <c r="BN384" s="10" t="str">
        <f t="shared" si="200"/>
        <v/>
      </c>
      <c r="BO384" s="6" t="str">
        <f>IF($C384="","",IFERROR(VLOOKUP($C384,'Apr &amp; May'!$B:$Z,16,FALSE),0))</f>
        <v/>
      </c>
      <c r="BP384" t="str">
        <f>IF($C384="","",IFERROR(VLOOKUP($C384,'Apr &amp; May'!$B:$Z,17,FALSE),0))</f>
        <v/>
      </c>
      <c r="BQ384" s="11" t="str">
        <f t="shared" si="201"/>
        <v/>
      </c>
      <c r="BR384" t="str">
        <f>IF($C384="","",IFERROR(VLOOKUP($C384,'Apr &amp; May'!$B:$Z,19,FALSE),0))</f>
        <v/>
      </c>
      <c r="BS384" s="11" t="str">
        <f t="shared" si="202"/>
        <v/>
      </c>
      <c r="BT384" t="str">
        <f>IF($C384="","",IFERROR(VLOOKUP($C384,'Apr &amp; May'!$B:$Z,20,FALSE),0))</f>
        <v/>
      </c>
      <c r="BU384" s="10" t="str">
        <f t="shared" si="203"/>
        <v/>
      </c>
      <c r="BV384" s="6" t="str">
        <f>IF($C384="","",IFERROR(VLOOKUP($C384,Jun!$B:$Z,16,FALSE),0))</f>
        <v/>
      </c>
      <c r="BW384" t="str">
        <f>IF($C384="","",IFERROR(VLOOKUP($C384,Jun!$B:$Z,17,FALSE),0))</f>
        <v/>
      </c>
      <c r="BX384" s="11" t="str">
        <f t="shared" si="204"/>
        <v/>
      </c>
      <c r="BY384" t="str">
        <f>IF($C384="","",IFERROR(VLOOKUP($C384,Jun!$B:$Z,19,FALSE),0))</f>
        <v/>
      </c>
      <c r="BZ384" s="11" t="str">
        <f t="shared" si="205"/>
        <v/>
      </c>
      <c r="CA384" t="str">
        <f>IF($C384="","",IFERROR(VLOOKUP($C384,Jun!$B:$Z,20,FALSE),0))</f>
        <v/>
      </c>
      <c r="CB384" s="10" t="str">
        <f t="shared" si="206"/>
        <v/>
      </c>
    </row>
    <row r="385" spans="1:80" x14ac:dyDescent="0.3">
      <c r="A385">
        <v>381</v>
      </c>
      <c r="B385" t="str">
        <f>IF(Namelist!A382="","",UPPER(Namelist!A382))</f>
        <v/>
      </c>
      <c r="C385" t="str">
        <f>IF(Namelist!B382="","",UPPER(Namelist!B382))</f>
        <v/>
      </c>
      <c r="D385" s="6" t="str">
        <f t="shared" si="173"/>
        <v/>
      </c>
      <c r="E385" t="str">
        <f t="shared" si="174"/>
        <v/>
      </c>
      <c r="F385" s="11" t="str">
        <f t="shared" si="175"/>
        <v/>
      </c>
      <c r="G385" t="str">
        <f t="shared" si="176"/>
        <v/>
      </c>
      <c r="H385" s="11" t="str">
        <f t="shared" si="177"/>
        <v/>
      </c>
      <c r="I385" t="str">
        <f t="shared" si="178"/>
        <v/>
      </c>
      <c r="J385" s="10" t="str">
        <f t="shared" si="179"/>
        <v/>
      </c>
      <c r="K385" s="6" t="str">
        <f>IF($C385="","",IFERROR(VLOOKUP($C385,Aug!$B:$Z,16,FALSE),0))</f>
        <v/>
      </c>
      <c r="L385" t="str">
        <f>IF($C385="","",IFERROR(VLOOKUP($C385,Aug!$B:$Z,17,FALSE),0))</f>
        <v/>
      </c>
      <c r="M385" s="11" t="str">
        <f t="shared" si="180"/>
        <v/>
      </c>
      <c r="N385" t="str">
        <f>IF($C385="","",IFERROR(VLOOKUP($C385,Aug!$B:$Z,19,FALSE),0))</f>
        <v/>
      </c>
      <c r="O385" s="11" t="str">
        <f t="shared" si="181"/>
        <v/>
      </c>
      <c r="P385" t="str">
        <f>IF($C385="","",IFERROR(VLOOKUP($C385,Aug!$B:$Z,20,FALSE),0))</f>
        <v/>
      </c>
      <c r="Q385" s="10" t="str">
        <f t="shared" si="182"/>
        <v/>
      </c>
      <c r="R385" s="6" t="str">
        <f>IF($C385="","",IFERROR(VLOOKUP($C385,Sep!$B:$Z,16,FALSE),0))</f>
        <v/>
      </c>
      <c r="S385" t="str">
        <f>IF($C385="","",IFERROR(VLOOKUP($C385,Sep!$B:$Z,17,FALSE),0))</f>
        <v/>
      </c>
      <c r="T385" s="11" t="str">
        <f t="shared" si="183"/>
        <v/>
      </c>
      <c r="U385" t="str">
        <f>IF($C385="","",IFERROR(VLOOKUP($C385,Sep!$B:$Z,19,FALSE),0))</f>
        <v/>
      </c>
      <c r="V385" s="11" t="str">
        <f t="shared" si="184"/>
        <v/>
      </c>
      <c r="W385" t="str">
        <f>IF($C385="","",IFERROR(VLOOKUP($C385,Sep!$B:$Z,20,FALSE),0))</f>
        <v/>
      </c>
      <c r="X385" s="10" t="str">
        <f t="shared" si="185"/>
        <v/>
      </c>
      <c r="Y385" s="6" t="str">
        <f>IF($C385="","",IFERROR(VLOOKUP($C385,'Oct &amp; Nov'!$B:$Z,16,FALSE),0))</f>
        <v/>
      </c>
      <c r="Z385" t="str">
        <f>IF($C385="","",IFERROR(VLOOKUP($C385,'Oct &amp; Nov'!$B:$Z,17,FALSE),0))</f>
        <v/>
      </c>
      <c r="AA385" s="11" t="str">
        <f t="shared" si="186"/>
        <v/>
      </c>
      <c r="AB385" t="str">
        <f>IF($C385="","",IFERROR(VLOOKUP($C385,'Oct &amp; Nov'!$B:$Z,19,FALSE),0))</f>
        <v/>
      </c>
      <c r="AC385" s="11" t="str">
        <f t="shared" si="187"/>
        <v/>
      </c>
      <c r="AD385" t="str">
        <f>IF($C385="","",IFERROR(VLOOKUP($C385,'Oct &amp; Nov'!$B:$Z,20,FALSE),0))</f>
        <v/>
      </c>
      <c r="AE385" s="10" t="str">
        <f t="shared" si="188"/>
        <v/>
      </c>
      <c r="AJ385" s="11"/>
      <c r="AM385" s="6" t="str">
        <f>IF($C385="","",IFERROR(VLOOKUP($C385,Dec!$B:$Z,16,FALSE),0))</f>
        <v/>
      </c>
      <c r="AN385" t="str">
        <f>IF($C385="","",IFERROR(VLOOKUP($C385,Dec!$B:$Z,17,FALSE),0))</f>
        <v/>
      </c>
      <c r="AO385" s="11" t="str">
        <f t="shared" si="189"/>
        <v/>
      </c>
      <c r="AP385" t="str">
        <f>IF($C385="","",IFERROR(VLOOKUP($C385,Dec!$B:$Z,19,FALSE),0))</f>
        <v/>
      </c>
      <c r="AQ385" s="11" t="str">
        <f t="shared" si="190"/>
        <v/>
      </c>
      <c r="AR385" t="str">
        <f>IF($C385="","",IFERROR(VLOOKUP($C385,Dec!$B:$Z,20,FALSE),0))</f>
        <v/>
      </c>
      <c r="AS385" s="10" t="str">
        <f t="shared" si="191"/>
        <v/>
      </c>
      <c r="AT385" s="6" t="str">
        <f>IF($C385="","",IFERROR(VLOOKUP($C385,Jan!$B:$Z,16,FALSE),0))</f>
        <v/>
      </c>
      <c r="AU385" t="str">
        <f>IF($C385="","",IFERROR(VLOOKUP($C385,Jan!$B:$Z,17,FALSE),0))</f>
        <v/>
      </c>
      <c r="AV385" s="11" t="str">
        <f t="shared" si="192"/>
        <v/>
      </c>
      <c r="AW385" t="str">
        <f>IF($C385="","",IFERROR(VLOOKUP($C385,Jan!$B:$Z,19,FALSE),0))</f>
        <v/>
      </c>
      <c r="AX385" s="11" t="str">
        <f t="shared" si="193"/>
        <v/>
      </c>
      <c r="AY385" t="str">
        <f>IF($C385="","",IFERROR(VLOOKUP($C385,Jan!$B:$Z,20,FALSE),0))</f>
        <v/>
      </c>
      <c r="AZ385" s="10" t="str">
        <f t="shared" si="194"/>
        <v/>
      </c>
      <c r="BA385" s="6" t="str">
        <f>IF($C385="","",IFERROR(VLOOKUP($C385,Feb!$B:$Z,16,FALSE),0))</f>
        <v/>
      </c>
      <c r="BB385" t="str">
        <f>IF($C385="","",IFERROR(VLOOKUP($C385,Feb!$B:$Z,17,FALSE),0))</f>
        <v/>
      </c>
      <c r="BC385" s="11" t="str">
        <f t="shared" si="195"/>
        <v/>
      </c>
      <c r="BD385" t="str">
        <f>IF($C385="","",IFERROR(VLOOKUP($C385,Feb!$B:$Z,19,FALSE),0))</f>
        <v/>
      </c>
      <c r="BE385" s="11" t="str">
        <f t="shared" si="196"/>
        <v/>
      </c>
      <c r="BF385" t="str">
        <f>IF($C385="","",IFERROR(VLOOKUP($C385,Feb!$B:$Z,20,FALSE),0))</f>
        <v/>
      </c>
      <c r="BG385" s="10" t="str">
        <f t="shared" si="197"/>
        <v/>
      </c>
      <c r="BH385" s="6" t="str">
        <f>IF($C385="","",IFERROR(VLOOKUP($C385,Mar!$B:$Z,16,FALSE),0))</f>
        <v/>
      </c>
      <c r="BI385" t="str">
        <f>IF($C385="","",IFERROR(VLOOKUP($C385,Mar!$B:$Z,17,FALSE),0))</f>
        <v/>
      </c>
      <c r="BJ385" s="11" t="str">
        <f t="shared" si="198"/>
        <v/>
      </c>
      <c r="BK385" t="str">
        <f>IF($C385="","",IFERROR(VLOOKUP($C385,Mar!$B:$Z,19,FALSE),0))</f>
        <v/>
      </c>
      <c r="BL385" s="11" t="str">
        <f t="shared" si="199"/>
        <v/>
      </c>
      <c r="BM385" t="str">
        <f>IF($C385="","",IFERROR(VLOOKUP($C385,Mar!$B:$Z,20,FALSE),0))</f>
        <v/>
      </c>
      <c r="BN385" s="10" t="str">
        <f t="shared" si="200"/>
        <v/>
      </c>
      <c r="BO385" s="6" t="str">
        <f>IF($C385="","",IFERROR(VLOOKUP($C385,'Apr &amp; May'!$B:$Z,16,FALSE),0))</f>
        <v/>
      </c>
      <c r="BP385" t="str">
        <f>IF($C385="","",IFERROR(VLOOKUP($C385,'Apr &amp; May'!$B:$Z,17,FALSE),0))</f>
        <v/>
      </c>
      <c r="BQ385" s="11" t="str">
        <f t="shared" si="201"/>
        <v/>
      </c>
      <c r="BR385" t="str">
        <f>IF($C385="","",IFERROR(VLOOKUP($C385,'Apr &amp; May'!$B:$Z,19,FALSE),0))</f>
        <v/>
      </c>
      <c r="BS385" s="11" t="str">
        <f t="shared" si="202"/>
        <v/>
      </c>
      <c r="BT385" t="str">
        <f>IF($C385="","",IFERROR(VLOOKUP($C385,'Apr &amp; May'!$B:$Z,20,FALSE),0))</f>
        <v/>
      </c>
      <c r="BU385" s="10" t="str">
        <f t="shared" si="203"/>
        <v/>
      </c>
      <c r="BV385" s="6" t="str">
        <f>IF($C385="","",IFERROR(VLOOKUP($C385,Jun!$B:$Z,16,FALSE),0))</f>
        <v/>
      </c>
      <c r="BW385" t="str">
        <f>IF($C385="","",IFERROR(VLOOKUP($C385,Jun!$B:$Z,17,FALSE),0))</f>
        <v/>
      </c>
      <c r="BX385" s="11" t="str">
        <f t="shared" si="204"/>
        <v/>
      </c>
      <c r="BY385" t="str">
        <f>IF($C385="","",IFERROR(VLOOKUP($C385,Jun!$B:$Z,19,FALSE),0))</f>
        <v/>
      </c>
      <c r="BZ385" s="11" t="str">
        <f t="shared" si="205"/>
        <v/>
      </c>
      <c r="CA385" t="str">
        <f>IF($C385="","",IFERROR(VLOOKUP($C385,Jun!$B:$Z,20,FALSE),0))</f>
        <v/>
      </c>
      <c r="CB385" s="10" t="str">
        <f t="shared" si="206"/>
        <v/>
      </c>
    </row>
    <row r="386" spans="1:80" x14ac:dyDescent="0.3">
      <c r="A386">
        <v>382</v>
      </c>
      <c r="B386" t="str">
        <f>IF(Namelist!A383="","",UPPER(Namelist!A383))</f>
        <v/>
      </c>
      <c r="C386" t="str">
        <f>IF(Namelist!B383="","",UPPER(Namelist!B383))</f>
        <v/>
      </c>
      <c r="D386" s="6" t="str">
        <f t="shared" si="173"/>
        <v/>
      </c>
      <c r="E386" t="str">
        <f t="shared" si="174"/>
        <v/>
      </c>
      <c r="F386" s="11" t="str">
        <f t="shared" si="175"/>
        <v/>
      </c>
      <c r="G386" t="str">
        <f t="shared" si="176"/>
        <v/>
      </c>
      <c r="H386" s="11" t="str">
        <f t="shared" si="177"/>
        <v/>
      </c>
      <c r="I386" t="str">
        <f t="shared" si="178"/>
        <v/>
      </c>
      <c r="J386" s="10" t="str">
        <f t="shared" si="179"/>
        <v/>
      </c>
      <c r="K386" s="6" t="str">
        <f>IF($C386="","",IFERROR(VLOOKUP($C386,Aug!$B:$Z,16,FALSE),0))</f>
        <v/>
      </c>
      <c r="L386" t="str">
        <f>IF($C386="","",IFERROR(VLOOKUP($C386,Aug!$B:$Z,17,FALSE),0))</f>
        <v/>
      </c>
      <c r="M386" s="11" t="str">
        <f t="shared" si="180"/>
        <v/>
      </c>
      <c r="N386" t="str">
        <f>IF($C386="","",IFERROR(VLOOKUP($C386,Aug!$B:$Z,19,FALSE),0))</f>
        <v/>
      </c>
      <c r="O386" s="11" t="str">
        <f t="shared" si="181"/>
        <v/>
      </c>
      <c r="P386" t="str">
        <f>IF($C386="","",IFERROR(VLOOKUP($C386,Aug!$B:$Z,20,FALSE),0))</f>
        <v/>
      </c>
      <c r="Q386" s="10" t="str">
        <f t="shared" si="182"/>
        <v/>
      </c>
      <c r="R386" s="6" t="str">
        <f>IF($C386="","",IFERROR(VLOOKUP($C386,Sep!$B:$Z,16,FALSE),0))</f>
        <v/>
      </c>
      <c r="S386" t="str">
        <f>IF($C386="","",IFERROR(VLOOKUP($C386,Sep!$B:$Z,17,FALSE),0))</f>
        <v/>
      </c>
      <c r="T386" s="11" t="str">
        <f t="shared" si="183"/>
        <v/>
      </c>
      <c r="U386" t="str">
        <f>IF($C386="","",IFERROR(VLOOKUP($C386,Sep!$B:$Z,19,FALSE),0))</f>
        <v/>
      </c>
      <c r="V386" s="11" t="str">
        <f t="shared" si="184"/>
        <v/>
      </c>
      <c r="W386" t="str">
        <f>IF($C386="","",IFERROR(VLOOKUP($C386,Sep!$B:$Z,20,FALSE),0))</f>
        <v/>
      </c>
      <c r="X386" s="10" t="str">
        <f t="shared" si="185"/>
        <v/>
      </c>
      <c r="Y386" s="6" t="str">
        <f>IF($C386="","",IFERROR(VLOOKUP($C386,'Oct &amp; Nov'!$B:$Z,16,FALSE),0))</f>
        <v/>
      </c>
      <c r="Z386" t="str">
        <f>IF($C386="","",IFERROR(VLOOKUP($C386,'Oct &amp; Nov'!$B:$Z,17,FALSE),0))</f>
        <v/>
      </c>
      <c r="AA386" s="11" t="str">
        <f t="shared" si="186"/>
        <v/>
      </c>
      <c r="AB386" t="str">
        <f>IF($C386="","",IFERROR(VLOOKUP($C386,'Oct &amp; Nov'!$B:$Z,19,FALSE),0))</f>
        <v/>
      </c>
      <c r="AC386" s="11" t="str">
        <f t="shared" si="187"/>
        <v/>
      </c>
      <c r="AD386" t="str">
        <f>IF($C386="","",IFERROR(VLOOKUP($C386,'Oct &amp; Nov'!$B:$Z,20,FALSE),0))</f>
        <v/>
      </c>
      <c r="AE386" s="10" t="str">
        <f t="shared" si="188"/>
        <v/>
      </c>
      <c r="AJ386" s="11"/>
      <c r="AM386" s="6" t="str">
        <f>IF($C386="","",IFERROR(VLOOKUP($C386,Dec!$B:$Z,16,FALSE),0))</f>
        <v/>
      </c>
      <c r="AN386" t="str">
        <f>IF($C386="","",IFERROR(VLOOKUP($C386,Dec!$B:$Z,17,FALSE),0))</f>
        <v/>
      </c>
      <c r="AO386" s="11" t="str">
        <f t="shared" si="189"/>
        <v/>
      </c>
      <c r="AP386" t="str">
        <f>IF($C386="","",IFERROR(VLOOKUP($C386,Dec!$B:$Z,19,FALSE),0))</f>
        <v/>
      </c>
      <c r="AQ386" s="11" t="str">
        <f t="shared" si="190"/>
        <v/>
      </c>
      <c r="AR386" t="str">
        <f>IF($C386="","",IFERROR(VLOOKUP($C386,Dec!$B:$Z,20,FALSE),0))</f>
        <v/>
      </c>
      <c r="AS386" s="10" t="str">
        <f t="shared" si="191"/>
        <v/>
      </c>
      <c r="AT386" s="6" t="str">
        <f>IF($C386="","",IFERROR(VLOOKUP($C386,Jan!$B:$Z,16,FALSE),0))</f>
        <v/>
      </c>
      <c r="AU386" t="str">
        <f>IF($C386="","",IFERROR(VLOOKUP($C386,Jan!$B:$Z,17,FALSE),0))</f>
        <v/>
      </c>
      <c r="AV386" s="11" t="str">
        <f t="shared" si="192"/>
        <v/>
      </c>
      <c r="AW386" t="str">
        <f>IF($C386="","",IFERROR(VLOOKUP($C386,Jan!$B:$Z,19,FALSE),0))</f>
        <v/>
      </c>
      <c r="AX386" s="11" t="str">
        <f t="shared" si="193"/>
        <v/>
      </c>
      <c r="AY386" t="str">
        <f>IF($C386="","",IFERROR(VLOOKUP($C386,Jan!$B:$Z,20,FALSE),0))</f>
        <v/>
      </c>
      <c r="AZ386" s="10" t="str">
        <f t="shared" si="194"/>
        <v/>
      </c>
      <c r="BA386" s="6" t="str">
        <f>IF($C386="","",IFERROR(VLOOKUP($C386,Feb!$B:$Z,16,FALSE),0))</f>
        <v/>
      </c>
      <c r="BB386" t="str">
        <f>IF($C386="","",IFERROR(VLOOKUP($C386,Feb!$B:$Z,17,FALSE),0))</f>
        <v/>
      </c>
      <c r="BC386" s="11" t="str">
        <f t="shared" si="195"/>
        <v/>
      </c>
      <c r="BD386" t="str">
        <f>IF($C386="","",IFERROR(VLOOKUP($C386,Feb!$B:$Z,19,FALSE),0))</f>
        <v/>
      </c>
      <c r="BE386" s="11" t="str">
        <f t="shared" si="196"/>
        <v/>
      </c>
      <c r="BF386" t="str">
        <f>IF($C386="","",IFERROR(VLOOKUP($C386,Feb!$B:$Z,20,FALSE),0))</f>
        <v/>
      </c>
      <c r="BG386" s="10" t="str">
        <f t="shared" si="197"/>
        <v/>
      </c>
      <c r="BH386" s="6" t="str">
        <f>IF($C386="","",IFERROR(VLOOKUP($C386,Mar!$B:$Z,16,FALSE),0))</f>
        <v/>
      </c>
      <c r="BI386" t="str">
        <f>IF($C386="","",IFERROR(VLOOKUP($C386,Mar!$B:$Z,17,FALSE),0))</f>
        <v/>
      </c>
      <c r="BJ386" s="11" t="str">
        <f t="shared" si="198"/>
        <v/>
      </c>
      <c r="BK386" t="str">
        <f>IF($C386="","",IFERROR(VLOOKUP($C386,Mar!$B:$Z,19,FALSE),0))</f>
        <v/>
      </c>
      <c r="BL386" s="11" t="str">
        <f t="shared" si="199"/>
        <v/>
      </c>
      <c r="BM386" t="str">
        <f>IF($C386="","",IFERROR(VLOOKUP($C386,Mar!$B:$Z,20,FALSE),0))</f>
        <v/>
      </c>
      <c r="BN386" s="10" t="str">
        <f t="shared" si="200"/>
        <v/>
      </c>
      <c r="BO386" s="6" t="str">
        <f>IF($C386="","",IFERROR(VLOOKUP($C386,'Apr &amp; May'!$B:$Z,16,FALSE),0))</f>
        <v/>
      </c>
      <c r="BP386" t="str">
        <f>IF($C386="","",IFERROR(VLOOKUP($C386,'Apr &amp; May'!$B:$Z,17,FALSE),0))</f>
        <v/>
      </c>
      <c r="BQ386" s="11" t="str">
        <f t="shared" si="201"/>
        <v/>
      </c>
      <c r="BR386" t="str">
        <f>IF($C386="","",IFERROR(VLOOKUP($C386,'Apr &amp; May'!$B:$Z,19,FALSE),0))</f>
        <v/>
      </c>
      <c r="BS386" s="11" t="str">
        <f t="shared" si="202"/>
        <v/>
      </c>
      <c r="BT386" t="str">
        <f>IF($C386="","",IFERROR(VLOOKUP($C386,'Apr &amp; May'!$B:$Z,20,FALSE),0))</f>
        <v/>
      </c>
      <c r="BU386" s="10" t="str">
        <f t="shared" si="203"/>
        <v/>
      </c>
      <c r="BV386" s="6" t="str">
        <f>IF($C386="","",IFERROR(VLOOKUP($C386,Jun!$B:$Z,16,FALSE),0))</f>
        <v/>
      </c>
      <c r="BW386" t="str">
        <f>IF($C386="","",IFERROR(VLOOKUP($C386,Jun!$B:$Z,17,FALSE),0))</f>
        <v/>
      </c>
      <c r="BX386" s="11" t="str">
        <f t="shared" si="204"/>
        <v/>
      </c>
      <c r="BY386" t="str">
        <f>IF($C386="","",IFERROR(VLOOKUP($C386,Jun!$B:$Z,19,FALSE),0))</f>
        <v/>
      </c>
      <c r="BZ386" s="11" t="str">
        <f t="shared" si="205"/>
        <v/>
      </c>
      <c r="CA386" t="str">
        <f>IF($C386="","",IFERROR(VLOOKUP($C386,Jun!$B:$Z,20,FALSE),0))</f>
        <v/>
      </c>
      <c r="CB386" s="10" t="str">
        <f t="shared" si="206"/>
        <v/>
      </c>
    </row>
    <row r="387" spans="1:80" x14ac:dyDescent="0.3">
      <c r="A387">
        <v>383</v>
      </c>
      <c r="B387" t="str">
        <f>IF(Namelist!A384="","",UPPER(Namelist!A384))</f>
        <v/>
      </c>
      <c r="C387" t="str">
        <f>IF(Namelist!B384="","",UPPER(Namelist!B384))</f>
        <v/>
      </c>
      <c r="D387" s="6" t="str">
        <f t="shared" si="173"/>
        <v/>
      </c>
      <c r="E387" t="str">
        <f t="shared" si="174"/>
        <v/>
      </c>
      <c r="F387" s="11" t="str">
        <f t="shared" si="175"/>
        <v/>
      </c>
      <c r="G387" t="str">
        <f t="shared" si="176"/>
        <v/>
      </c>
      <c r="H387" s="11" t="str">
        <f t="shared" si="177"/>
        <v/>
      </c>
      <c r="I387" t="str">
        <f t="shared" si="178"/>
        <v/>
      </c>
      <c r="J387" s="10" t="str">
        <f t="shared" si="179"/>
        <v/>
      </c>
      <c r="K387" s="6" t="str">
        <f>IF($C387="","",IFERROR(VLOOKUP($C387,Aug!$B:$Z,16,FALSE),0))</f>
        <v/>
      </c>
      <c r="L387" t="str">
        <f>IF($C387="","",IFERROR(VLOOKUP($C387,Aug!$B:$Z,17,FALSE),0))</f>
        <v/>
      </c>
      <c r="M387" s="11" t="str">
        <f t="shared" si="180"/>
        <v/>
      </c>
      <c r="N387" t="str">
        <f>IF($C387="","",IFERROR(VLOOKUP($C387,Aug!$B:$Z,19,FALSE),0))</f>
        <v/>
      </c>
      <c r="O387" s="11" t="str">
        <f t="shared" si="181"/>
        <v/>
      </c>
      <c r="P387" t="str">
        <f>IF($C387="","",IFERROR(VLOOKUP($C387,Aug!$B:$Z,20,FALSE),0))</f>
        <v/>
      </c>
      <c r="Q387" s="10" t="str">
        <f t="shared" si="182"/>
        <v/>
      </c>
      <c r="R387" s="6" t="str">
        <f>IF($C387="","",IFERROR(VLOOKUP($C387,Sep!$B:$Z,16,FALSE),0))</f>
        <v/>
      </c>
      <c r="S387" t="str">
        <f>IF($C387="","",IFERROR(VLOOKUP($C387,Sep!$B:$Z,17,FALSE),0))</f>
        <v/>
      </c>
      <c r="T387" s="11" t="str">
        <f t="shared" si="183"/>
        <v/>
      </c>
      <c r="U387" t="str">
        <f>IF($C387="","",IFERROR(VLOOKUP($C387,Sep!$B:$Z,19,FALSE),0))</f>
        <v/>
      </c>
      <c r="V387" s="11" t="str">
        <f t="shared" si="184"/>
        <v/>
      </c>
      <c r="W387" t="str">
        <f>IF($C387="","",IFERROR(VLOOKUP($C387,Sep!$B:$Z,20,FALSE),0))</f>
        <v/>
      </c>
      <c r="X387" s="10" t="str">
        <f t="shared" si="185"/>
        <v/>
      </c>
      <c r="Y387" s="6" t="str">
        <f>IF($C387="","",IFERROR(VLOOKUP($C387,'Oct &amp; Nov'!$B:$Z,16,FALSE),0))</f>
        <v/>
      </c>
      <c r="Z387" t="str">
        <f>IF($C387="","",IFERROR(VLOOKUP($C387,'Oct &amp; Nov'!$B:$Z,17,FALSE),0))</f>
        <v/>
      </c>
      <c r="AA387" s="11" t="str">
        <f t="shared" si="186"/>
        <v/>
      </c>
      <c r="AB387" t="str">
        <f>IF($C387="","",IFERROR(VLOOKUP($C387,'Oct &amp; Nov'!$B:$Z,19,FALSE),0))</f>
        <v/>
      </c>
      <c r="AC387" s="11" t="str">
        <f t="shared" si="187"/>
        <v/>
      </c>
      <c r="AD387" t="str">
        <f>IF($C387="","",IFERROR(VLOOKUP($C387,'Oct &amp; Nov'!$B:$Z,20,FALSE),0))</f>
        <v/>
      </c>
      <c r="AE387" s="10" t="str">
        <f t="shared" si="188"/>
        <v/>
      </c>
      <c r="AJ387" s="11"/>
      <c r="AM387" s="6" t="str">
        <f>IF($C387="","",IFERROR(VLOOKUP($C387,Dec!$B:$Z,16,FALSE),0))</f>
        <v/>
      </c>
      <c r="AN387" t="str">
        <f>IF($C387="","",IFERROR(VLOOKUP($C387,Dec!$B:$Z,17,FALSE),0))</f>
        <v/>
      </c>
      <c r="AO387" s="11" t="str">
        <f t="shared" si="189"/>
        <v/>
      </c>
      <c r="AP387" t="str">
        <f>IF($C387="","",IFERROR(VLOOKUP($C387,Dec!$B:$Z,19,FALSE),0))</f>
        <v/>
      </c>
      <c r="AQ387" s="11" t="str">
        <f t="shared" si="190"/>
        <v/>
      </c>
      <c r="AR387" t="str">
        <f>IF($C387="","",IFERROR(VLOOKUP($C387,Dec!$B:$Z,20,FALSE),0))</f>
        <v/>
      </c>
      <c r="AS387" s="10" t="str">
        <f t="shared" si="191"/>
        <v/>
      </c>
      <c r="AT387" s="6" t="str">
        <f>IF($C387="","",IFERROR(VLOOKUP($C387,Jan!$B:$Z,16,FALSE),0))</f>
        <v/>
      </c>
      <c r="AU387" t="str">
        <f>IF($C387="","",IFERROR(VLOOKUP($C387,Jan!$B:$Z,17,FALSE),0))</f>
        <v/>
      </c>
      <c r="AV387" s="11" t="str">
        <f t="shared" si="192"/>
        <v/>
      </c>
      <c r="AW387" t="str">
        <f>IF($C387="","",IFERROR(VLOOKUP($C387,Jan!$B:$Z,19,FALSE),0))</f>
        <v/>
      </c>
      <c r="AX387" s="11" t="str">
        <f t="shared" si="193"/>
        <v/>
      </c>
      <c r="AY387" t="str">
        <f>IF($C387="","",IFERROR(VLOOKUP($C387,Jan!$B:$Z,20,FALSE),0))</f>
        <v/>
      </c>
      <c r="AZ387" s="10" t="str">
        <f t="shared" si="194"/>
        <v/>
      </c>
      <c r="BA387" s="6" t="str">
        <f>IF($C387="","",IFERROR(VLOOKUP($C387,Feb!$B:$Z,16,FALSE),0))</f>
        <v/>
      </c>
      <c r="BB387" t="str">
        <f>IF($C387="","",IFERROR(VLOOKUP($C387,Feb!$B:$Z,17,FALSE),0))</f>
        <v/>
      </c>
      <c r="BC387" s="11" t="str">
        <f t="shared" si="195"/>
        <v/>
      </c>
      <c r="BD387" t="str">
        <f>IF($C387="","",IFERROR(VLOOKUP($C387,Feb!$B:$Z,19,FALSE),0))</f>
        <v/>
      </c>
      <c r="BE387" s="11" t="str">
        <f t="shared" si="196"/>
        <v/>
      </c>
      <c r="BF387" t="str">
        <f>IF($C387="","",IFERROR(VLOOKUP($C387,Feb!$B:$Z,20,FALSE),0))</f>
        <v/>
      </c>
      <c r="BG387" s="10" t="str">
        <f t="shared" si="197"/>
        <v/>
      </c>
      <c r="BH387" s="6" t="str">
        <f>IF($C387="","",IFERROR(VLOOKUP($C387,Mar!$B:$Z,16,FALSE),0))</f>
        <v/>
      </c>
      <c r="BI387" t="str">
        <f>IF($C387="","",IFERROR(VLOOKUP($C387,Mar!$B:$Z,17,FALSE),0))</f>
        <v/>
      </c>
      <c r="BJ387" s="11" t="str">
        <f t="shared" si="198"/>
        <v/>
      </c>
      <c r="BK387" t="str">
        <f>IF($C387="","",IFERROR(VLOOKUP($C387,Mar!$B:$Z,19,FALSE),0))</f>
        <v/>
      </c>
      <c r="BL387" s="11" t="str">
        <f t="shared" si="199"/>
        <v/>
      </c>
      <c r="BM387" t="str">
        <f>IF($C387="","",IFERROR(VLOOKUP($C387,Mar!$B:$Z,20,FALSE),0))</f>
        <v/>
      </c>
      <c r="BN387" s="10" t="str">
        <f t="shared" si="200"/>
        <v/>
      </c>
      <c r="BO387" s="6" t="str">
        <f>IF($C387="","",IFERROR(VLOOKUP($C387,'Apr &amp; May'!$B:$Z,16,FALSE),0))</f>
        <v/>
      </c>
      <c r="BP387" t="str">
        <f>IF($C387="","",IFERROR(VLOOKUP($C387,'Apr &amp; May'!$B:$Z,17,FALSE),0))</f>
        <v/>
      </c>
      <c r="BQ387" s="11" t="str">
        <f t="shared" si="201"/>
        <v/>
      </c>
      <c r="BR387" t="str">
        <f>IF($C387="","",IFERROR(VLOOKUP($C387,'Apr &amp; May'!$B:$Z,19,FALSE),0))</f>
        <v/>
      </c>
      <c r="BS387" s="11" t="str">
        <f t="shared" si="202"/>
        <v/>
      </c>
      <c r="BT387" t="str">
        <f>IF($C387="","",IFERROR(VLOOKUP($C387,'Apr &amp; May'!$B:$Z,20,FALSE),0))</f>
        <v/>
      </c>
      <c r="BU387" s="10" t="str">
        <f t="shared" si="203"/>
        <v/>
      </c>
      <c r="BV387" s="6" t="str">
        <f>IF($C387="","",IFERROR(VLOOKUP($C387,Jun!$B:$Z,16,FALSE),0))</f>
        <v/>
      </c>
      <c r="BW387" t="str">
        <f>IF($C387="","",IFERROR(VLOOKUP($C387,Jun!$B:$Z,17,FALSE),0))</f>
        <v/>
      </c>
      <c r="BX387" s="11" t="str">
        <f t="shared" si="204"/>
        <v/>
      </c>
      <c r="BY387" t="str">
        <f>IF($C387="","",IFERROR(VLOOKUP($C387,Jun!$B:$Z,19,FALSE),0))</f>
        <v/>
      </c>
      <c r="BZ387" s="11" t="str">
        <f t="shared" si="205"/>
        <v/>
      </c>
      <c r="CA387" t="str">
        <f>IF($C387="","",IFERROR(VLOOKUP($C387,Jun!$B:$Z,20,FALSE),0))</f>
        <v/>
      </c>
      <c r="CB387" s="10" t="str">
        <f t="shared" si="206"/>
        <v/>
      </c>
    </row>
    <row r="388" spans="1:80" x14ac:dyDescent="0.3">
      <c r="A388">
        <v>384</v>
      </c>
      <c r="B388" t="str">
        <f>IF(Namelist!A385="","",UPPER(Namelist!A385))</f>
        <v/>
      </c>
      <c r="C388" t="str">
        <f>IF(Namelist!B385="","",UPPER(Namelist!B385))</f>
        <v/>
      </c>
      <c r="D388" s="6" t="str">
        <f t="shared" si="173"/>
        <v/>
      </c>
      <c r="E388" t="str">
        <f t="shared" si="174"/>
        <v/>
      </c>
      <c r="F388" s="11" t="str">
        <f t="shared" si="175"/>
        <v/>
      </c>
      <c r="G388" t="str">
        <f t="shared" si="176"/>
        <v/>
      </c>
      <c r="H388" s="11" t="str">
        <f t="shared" si="177"/>
        <v/>
      </c>
      <c r="I388" t="str">
        <f t="shared" si="178"/>
        <v/>
      </c>
      <c r="J388" s="10" t="str">
        <f t="shared" si="179"/>
        <v/>
      </c>
      <c r="K388" s="6" t="str">
        <f>IF($C388="","",IFERROR(VLOOKUP($C388,Aug!$B:$Z,16,FALSE),0))</f>
        <v/>
      </c>
      <c r="L388" t="str">
        <f>IF($C388="","",IFERROR(VLOOKUP($C388,Aug!$B:$Z,17,FALSE),0))</f>
        <v/>
      </c>
      <c r="M388" s="11" t="str">
        <f t="shared" si="180"/>
        <v/>
      </c>
      <c r="N388" t="str">
        <f>IF($C388="","",IFERROR(VLOOKUP($C388,Aug!$B:$Z,19,FALSE),0))</f>
        <v/>
      </c>
      <c r="O388" s="11" t="str">
        <f t="shared" si="181"/>
        <v/>
      </c>
      <c r="P388" t="str">
        <f>IF($C388="","",IFERROR(VLOOKUP($C388,Aug!$B:$Z,20,FALSE),0))</f>
        <v/>
      </c>
      <c r="Q388" s="10" t="str">
        <f t="shared" si="182"/>
        <v/>
      </c>
      <c r="R388" s="6" t="str">
        <f>IF($C388="","",IFERROR(VLOOKUP($C388,Sep!$B:$Z,16,FALSE),0))</f>
        <v/>
      </c>
      <c r="S388" t="str">
        <f>IF($C388="","",IFERROR(VLOOKUP($C388,Sep!$B:$Z,17,FALSE),0))</f>
        <v/>
      </c>
      <c r="T388" s="11" t="str">
        <f t="shared" si="183"/>
        <v/>
      </c>
      <c r="U388" t="str">
        <f>IF($C388="","",IFERROR(VLOOKUP($C388,Sep!$B:$Z,19,FALSE),0))</f>
        <v/>
      </c>
      <c r="V388" s="11" t="str">
        <f t="shared" si="184"/>
        <v/>
      </c>
      <c r="W388" t="str">
        <f>IF($C388="","",IFERROR(VLOOKUP($C388,Sep!$B:$Z,20,FALSE),0))</f>
        <v/>
      </c>
      <c r="X388" s="10" t="str">
        <f t="shared" si="185"/>
        <v/>
      </c>
      <c r="Y388" s="6" t="str">
        <f>IF($C388="","",IFERROR(VLOOKUP($C388,'Oct &amp; Nov'!$B:$Z,16,FALSE),0))</f>
        <v/>
      </c>
      <c r="Z388" t="str">
        <f>IF($C388="","",IFERROR(VLOOKUP($C388,'Oct &amp; Nov'!$B:$Z,17,FALSE),0))</f>
        <v/>
      </c>
      <c r="AA388" s="11" t="str">
        <f t="shared" si="186"/>
        <v/>
      </c>
      <c r="AB388" t="str">
        <f>IF($C388="","",IFERROR(VLOOKUP($C388,'Oct &amp; Nov'!$B:$Z,19,FALSE),0))</f>
        <v/>
      </c>
      <c r="AC388" s="11" t="str">
        <f t="shared" si="187"/>
        <v/>
      </c>
      <c r="AD388" t="str">
        <f>IF($C388="","",IFERROR(VLOOKUP($C388,'Oct &amp; Nov'!$B:$Z,20,FALSE),0))</f>
        <v/>
      </c>
      <c r="AE388" s="10" t="str">
        <f t="shared" si="188"/>
        <v/>
      </c>
      <c r="AJ388" s="11"/>
      <c r="AM388" s="6" t="str">
        <f>IF($C388="","",IFERROR(VLOOKUP($C388,Dec!$B:$Z,16,FALSE),0))</f>
        <v/>
      </c>
      <c r="AN388" t="str">
        <f>IF($C388="","",IFERROR(VLOOKUP($C388,Dec!$B:$Z,17,FALSE),0))</f>
        <v/>
      </c>
      <c r="AO388" s="11" t="str">
        <f t="shared" si="189"/>
        <v/>
      </c>
      <c r="AP388" t="str">
        <f>IF($C388="","",IFERROR(VLOOKUP($C388,Dec!$B:$Z,19,FALSE),0))</f>
        <v/>
      </c>
      <c r="AQ388" s="11" t="str">
        <f t="shared" si="190"/>
        <v/>
      </c>
      <c r="AR388" t="str">
        <f>IF($C388="","",IFERROR(VLOOKUP($C388,Dec!$B:$Z,20,FALSE),0))</f>
        <v/>
      </c>
      <c r="AS388" s="10" t="str">
        <f t="shared" si="191"/>
        <v/>
      </c>
      <c r="AT388" s="6" t="str">
        <f>IF($C388="","",IFERROR(VLOOKUP($C388,Jan!$B:$Z,16,FALSE),0))</f>
        <v/>
      </c>
      <c r="AU388" t="str">
        <f>IF($C388="","",IFERROR(VLOOKUP($C388,Jan!$B:$Z,17,FALSE),0))</f>
        <v/>
      </c>
      <c r="AV388" s="11" t="str">
        <f t="shared" si="192"/>
        <v/>
      </c>
      <c r="AW388" t="str">
        <f>IF($C388="","",IFERROR(VLOOKUP($C388,Jan!$B:$Z,19,FALSE),0))</f>
        <v/>
      </c>
      <c r="AX388" s="11" t="str">
        <f t="shared" si="193"/>
        <v/>
      </c>
      <c r="AY388" t="str">
        <f>IF($C388="","",IFERROR(VLOOKUP($C388,Jan!$B:$Z,20,FALSE),0))</f>
        <v/>
      </c>
      <c r="AZ388" s="10" t="str">
        <f t="shared" si="194"/>
        <v/>
      </c>
      <c r="BA388" s="6" t="str">
        <f>IF($C388="","",IFERROR(VLOOKUP($C388,Feb!$B:$Z,16,FALSE),0))</f>
        <v/>
      </c>
      <c r="BB388" t="str">
        <f>IF($C388="","",IFERROR(VLOOKUP($C388,Feb!$B:$Z,17,FALSE),0))</f>
        <v/>
      </c>
      <c r="BC388" s="11" t="str">
        <f t="shared" si="195"/>
        <v/>
      </c>
      <c r="BD388" t="str">
        <f>IF($C388="","",IFERROR(VLOOKUP($C388,Feb!$B:$Z,19,FALSE),0))</f>
        <v/>
      </c>
      <c r="BE388" s="11" t="str">
        <f t="shared" si="196"/>
        <v/>
      </c>
      <c r="BF388" t="str">
        <f>IF($C388="","",IFERROR(VLOOKUP($C388,Feb!$B:$Z,20,FALSE),0))</f>
        <v/>
      </c>
      <c r="BG388" s="10" t="str">
        <f t="shared" si="197"/>
        <v/>
      </c>
      <c r="BH388" s="6" t="str">
        <f>IF($C388="","",IFERROR(VLOOKUP($C388,Mar!$B:$Z,16,FALSE),0))</f>
        <v/>
      </c>
      <c r="BI388" t="str">
        <f>IF($C388="","",IFERROR(VLOOKUP($C388,Mar!$B:$Z,17,FALSE),0))</f>
        <v/>
      </c>
      <c r="BJ388" s="11" t="str">
        <f t="shared" si="198"/>
        <v/>
      </c>
      <c r="BK388" t="str">
        <f>IF($C388="","",IFERROR(VLOOKUP($C388,Mar!$B:$Z,19,FALSE),0))</f>
        <v/>
      </c>
      <c r="BL388" s="11" t="str">
        <f t="shared" si="199"/>
        <v/>
      </c>
      <c r="BM388" t="str">
        <f>IF($C388="","",IFERROR(VLOOKUP($C388,Mar!$B:$Z,20,FALSE),0))</f>
        <v/>
      </c>
      <c r="BN388" s="10" t="str">
        <f t="shared" si="200"/>
        <v/>
      </c>
      <c r="BO388" s="6" t="str">
        <f>IF($C388="","",IFERROR(VLOOKUP($C388,'Apr &amp; May'!$B:$Z,16,FALSE),0))</f>
        <v/>
      </c>
      <c r="BP388" t="str">
        <f>IF($C388="","",IFERROR(VLOOKUP($C388,'Apr &amp; May'!$B:$Z,17,FALSE),0))</f>
        <v/>
      </c>
      <c r="BQ388" s="11" t="str">
        <f t="shared" si="201"/>
        <v/>
      </c>
      <c r="BR388" t="str">
        <f>IF($C388="","",IFERROR(VLOOKUP($C388,'Apr &amp; May'!$B:$Z,19,FALSE),0))</f>
        <v/>
      </c>
      <c r="BS388" s="11" t="str">
        <f t="shared" si="202"/>
        <v/>
      </c>
      <c r="BT388" t="str">
        <f>IF($C388="","",IFERROR(VLOOKUP($C388,'Apr &amp; May'!$B:$Z,20,FALSE),0))</f>
        <v/>
      </c>
      <c r="BU388" s="10" t="str">
        <f t="shared" si="203"/>
        <v/>
      </c>
      <c r="BV388" s="6" t="str">
        <f>IF($C388="","",IFERROR(VLOOKUP($C388,Jun!$B:$Z,16,FALSE),0))</f>
        <v/>
      </c>
      <c r="BW388" t="str">
        <f>IF($C388="","",IFERROR(VLOOKUP($C388,Jun!$B:$Z,17,FALSE),0))</f>
        <v/>
      </c>
      <c r="BX388" s="11" t="str">
        <f t="shared" si="204"/>
        <v/>
      </c>
      <c r="BY388" t="str">
        <f>IF($C388="","",IFERROR(VLOOKUP($C388,Jun!$B:$Z,19,FALSE),0))</f>
        <v/>
      </c>
      <c r="BZ388" s="11" t="str">
        <f t="shared" si="205"/>
        <v/>
      </c>
      <c r="CA388" t="str">
        <f>IF($C388="","",IFERROR(VLOOKUP($C388,Jun!$B:$Z,20,FALSE),0))</f>
        <v/>
      </c>
      <c r="CB388" s="10" t="str">
        <f t="shared" si="206"/>
        <v/>
      </c>
    </row>
    <row r="389" spans="1:80" x14ac:dyDescent="0.3">
      <c r="A389">
        <v>385</v>
      </c>
      <c r="B389" t="str">
        <f>IF(Namelist!A386="","",UPPER(Namelist!A386))</f>
        <v/>
      </c>
      <c r="C389" t="str">
        <f>IF(Namelist!B386="","",UPPER(Namelist!B386))</f>
        <v/>
      </c>
      <c r="D389" s="6" t="str">
        <f t="shared" ref="D389:D404" si="207">IF($C389&lt;&gt;"",SUM(K389,R389,Y389,AF389,AM389,AT389,BA389,BH389,BO389,BV389),"")</f>
        <v/>
      </c>
      <c r="E389" t="str">
        <f t="shared" ref="E389:E404" si="208">IF($C389&lt;&gt;"",SUM(L389,S389,Z389,AG389,AN389,AU389,BB389,BI389,BP389,BW389),"")</f>
        <v/>
      </c>
      <c r="F389" s="11" t="str">
        <f t="shared" ref="F389:F404" si="209">IF($C389&lt;&gt;"",D389+E389,"")</f>
        <v/>
      </c>
      <c r="G389" t="str">
        <f t="shared" ref="G389:G404" si="210">IF($C389&lt;&gt;"",SUM(N389,U389,AB389,AI389,AP389,AW389,BD389,BK389,BR389,BY389),"")</f>
        <v/>
      </c>
      <c r="H389" s="11" t="str">
        <f t="shared" ref="H389:H404" si="211">IF($C389&lt;&gt;"",SUM(F389:G389),"")</f>
        <v/>
      </c>
      <c r="I389" t="str">
        <f t="shared" ref="I389:I404" si="212">IF($C389&lt;&gt;"",SUM(P389,W389,AD389,AK389,AR389,AY389,BF389,BM389,BT389,CA389),"")</f>
        <v/>
      </c>
      <c r="J389" s="10" t="str">
        <f t="shared" ref="J389:J404" si="213">IF($C389&lt;&gt;"",SUM(H389:I389),"")</f>
        <v/>
      </c>
      <c r="K389" s="6" t="str">
        <f>IF($C389="","",IFERROR(VLOOKUP($C389,Aug!$B:$Z,16,FALSE),0))</f>
        <v/>
      </c>
      <c r="L389" t="str">
        <f>IF($C389="","",IFERROR(VLOOKUP($C389,Aug!$B:$Z,17,FALSE),0))</f>
        <v/>
      </c>
      <c r="M389" s="11" t="str">
        <f t="shared" ref="M389:M404" si="214">IF($C389&lt;&gt;"",K389+L389,"")</f>
        <v/>
      </c>
      <c r="N389" t="str">
        <f>IF($C389="","",IFERROR(VLOOKUP($C389,Aug!$B:$Z,19,FALSE),0))</f>
        <v/>
      </c>
      <c r="O389" s="11" t="str">
        <f t="shared" ref="O389:O404" si="215">IF($C389&lt;&gt;"",SUM(M389:N389),"")</f>
        <v/>
      </c>
      <c r="P389" t="str">
        <f>IF($C389="","",IFERROR(VLOOKUP($C389,Aug!$B:$Z,20,FALSE),0))</f>
        <v/>
      </c>
      <c r="Q389" s="10" t="str">
        <f t="shared" ref="Q389:Q404" si="216">IF($C389&lt;&gt;"",SUM(O389:P389),"")</f>
        <v/>
      </c>
      <c r="R389" s="6" t="str">
        <f>IF($C389="","",IFERROR(VLOOKUP($C389,Sep!$B:$Z,16,FALSE),0))</f>
        <v/>
      </c>
      <c r="S389" t="str">
        <f>IF($C389="","",IFERROR(VLOOKUP($C389,Sep!$B:$Z,17,FALSE),0))</f>
        <v/>
      </c>
      <c r="T389" s="11" t="str">
        <f t="shared" ref="T389:T404" si="217">IF($C389&lt;&gt;"",R389+S389,"")</f>
        <v/>
      </c>
      <c r="U389" t="str">
        <f>IF($C389="","",IFERROR(VLOOKUP($C389,Sep!$B:$Z,19,FALSE),0))</f>
        <v/>
      </c>
      <c r="V389" s="11" t="str">
        <f t="shared" ref="V389:V404" si="218">IF($C389&lt;&gt;"",SUM(T389:U389),"")</f>
        <v/>
      </c>
      <c r="W389" t="str">
        <f>IF($C389="","",IFERROR(VLOOKUP($C389,Sep!$B:$Z,20,FALSE),0))</f>
        <v/>
      </c>
      <c r="X389" s="10" t="str">
        <f t="shared" ref="X389:X404" si="219">IF($C389&lt;&gt;"",SUM(V389:W389),"")</f>
        <v/>
      </c>
      <c r="Y389" s="6" t="str">
        <f>IF($C389="","",IFERROR(VLOOKUP($C389,'Oct &amp; Nov'!$B:$Z,16,FALSE),0))</f>
        <v/>
      </c>
      <c r="Z389" t="str">
        <f>IF($C389="","",IFERROR(VLOOKUP($C389,'Oct &amp; Nov'!$B:$Z,17,FALSE),0))</f>
        <v/>
      </c>
      <c r="AA389" s="11" t="str">
        <f t="shared" ref="AA389:AA404" si="220">IF($C389&lt;&gt;"",Y389+Z389,"")</f>
        <v/>
      </c>
      <c r="AB389" t="str">
        <f>IF($C389="","",IFERROR(VLOOKUP($C389,'Oct &amp; Nov'!$B:$Z,19,FALSE),0))</f>
        <v/>
      </c>
      <c r="AC389" s="11" t="str">
        <f t="shared" ref="AC389:AC404" si="221">IF($C389&lt;&gt;"",SUM(AA389:AB389),"")</f>
        <v/>
      </c>
      <c r="AD389" t="str">
        <f>IF($C389="","",IFERROR(VLOOKUP($C389,'Oct &amp; Nov'!$B:$Z,20,FALSE),0))</f>
        <v/>
      </c>
      <c r="AE389" s="10" t="str">
        <f t="shared" ref="AE389:AE404" si="222">IF($C389&lt;&gt;"",SUM(AC389:AD389),"")</f>
        <v/>
      </c>
      <c r="AJ389" s="11"/>
      <c r="AM389" s="6" t="str">
        <f>IF($C389="","",IFERROR(VLOOKUP($C389,Dec!$B:$Z,16,FALSE),0))</f>
        <v/>
      </c>
      <c r="AN389" t="str">
        <f>IF($C389="","",IFERROR(VLOOKUP($C389,Dec!$B:$Z,17,FALSE),0))</f>
        <v/>
      </c>
      <c r="AO389" s="11" t="str">
        <f t="shared" ref="AO389:AO404" si="223">IF($C389&lt;&gt;"",AM389+AN389,"")</f>
        <v/>
      </c>
      <c r="AP389" t="str">
        <f>IF($C389="","",IFERROR(VLOOKUP($C389,Dec!$B:$Z,19,FALSE),0))</f>
        <v/>
      </c>
      <c r="AQ389" s="11" t="str">
        <f t="shared" ref="AQ389:AQ404" si="224">IF($C389&lt;&gt;"",SUM(AO389:AP389),"")</f>
        <v/>
      </c>
      <c r="AR389" t="str">
        <f>IF($C389="","",IFERROR(VLOOKUP($C389,Dec!$B:$Z,20,FALSE),0))</f>
        <v/>
      </c>
      <c r="AS389" s="10" t="str">
        <f t="shared" ref="AS389:AS404" si="225">IF($C389&lt;&gt;"",SUM(AQ389:AR389),"")</f>
        <v/>
      </c>
      <c r="AT389" s="6" t="str">
        <f>IF($C389="","",IFERROR(VLOOKUP($C389,Jan!$B:$Z,16,FALSE),0))</f>
        <v/>
      </c>
      <c r="AU389" t="str">
        <f>IF($C389="","",IFERROR(VLOOKUP($C389,Jan!$B:$Z,17,FALSE),0))</f>
        <v/>
      </c>
      <c r="AV389" s="11" t="str">
        <f t="shared" ref="AV389:AV404" si="226">IF($C389&lt;&gt;"",AT389+AU389,"")</f>
        <v/>
      </c>
      <c r="AW389" t="str">
        <f>IF($C389="","",IFERROR(VLOOKUP($C389,Jan!$B:$Z,19,FALSE),0))</f>
        <v/>
      </c>
      <c r="AX389" s="11" t="str">
        <f t="shared" ref="AX389:AX404" si="227">IF($C389&lt;&gt;"",SUM(AV389:AW389),"")</f>
        <v/>
      </c>
      <c r="AY389" t="str">
        <f>IF($C389="","",IFERROR(VLOOKUP($C389,Jan!$B:$Z,20,FALSE),0))</f>
        <v/>
      </c>
      <c r="AZ389" s="10" t="str">
        <f t="shared" ref="AZ389:AZ404" si="228">IF($C389&lt;&gt;"",SUM(AX389:AY389),"")</f>
        <v/>
      </c>
      <c r="BA389" s="6" t="str">
        <f>IF($C389="","",IFERROR(VLOOKUP($C389,Feb!$B:$Z,16,FALSE),0))</f>
        <v/>
      </c>
      <c r="BB389" t="str">
        <f>IF($C389="","",IFERROR(VLOOKUP($C389,Feb!$B:$Z,17,FALSE),0))</f>
        <v/>
      </c>
      <c r="BC389" s="11" t="str">
        <f t="shared" ref="BC389:BC404" si="229">IF($C389&lt;&gt;"",BA389+BB389,"")</f>
        <v/>
      </c>
      <c r="BD389" t="str">
        <f>IF($C389="","",IFERROR(VLOOKUP($C389,Feb!$B:$Z,19,FALSE),0))</f>
        <v/>
      </c>
      <c r="BE389" s="11" t="str">
        <f t="shared" ref="BE389:BE404" si="230">IF($C389&lt;&gt;"",SUM(BC389:BD389),"")</f>
        <v/>
      </c>
      <c r="BF389" t="str">
        <f>IF($C389="","",IFERROR(VLOOKUP($C389,Feb!$B:$Z,20,FALSE),0))</f>
        <v/>
      </c>
      <c r="BG389" s="10" t="str">
        <f t="shared" ref="BG389:BG404" si="231">IF($C389&lt;&gt;"",SUM(BE389:BF389),"")</f>
        <v/>
      </c>
      <c r="BH389" s="6" t="str">
        <f>IF($C389="","",IFERROR(VLOOKUP($C389,Mar!$B:$Z,16,FALSE),0))</f>
        <v/>
      </c>
      <c r="BI389" t="str">
        <f>IF($C389="","",IFERROR(VLOOKUP($C389,Mar!$B:$Z,17,FALSE),0))</f>
        <v/>
      </c>
      <c r="BJ389" s="11" t="str">
        <f t="shared" ref="BJ389:BJ404" si="232">IF($C389&lt;&gt;"",BH389+BI389,"")</f>
        <v/>
      </c>
      <c r="BK389" t="str">
        <f>IF($C389="","",IFERROR(VLOOKUP($C389,Mar!$B:$Z,19,FALSE),0))</f>
        <v/>
      </c>
      <c r="BL389" s="11" t="str">
        <f t="shared" ref="BL389:BL404" si="233">IF($C389&lt;&gt;"",SUM(BJ389:BK389),"")</f>
        <v/>
      </c>
      <c r="BM389" t="str">
        <f>IF($C389="","",IFERROR(VLOOKUP($C389,Mar!$B:$Z,20,FALSE),0))</f>
        <v/>
      </c>
      <c r="BN389" s="10" t="str">
        <f t="shared" ref="BN389:BN404" si="234">IF($C389&lt;&gt;"",SUM(BL389:BM389),"")</f>
        <v/>
      </c>
      <c r="BO389" s="6" t="str">
        <f>IF($C389="","",IFERROR(VLOOKUP($C389,'Apr &amp; May'!$B:$Z,16,FALSE),0))</f>
        <v/>
      </c>
      <c r="BP389" t="str">
        <f>IF($C389="","",IFERROR(VLOOKUP($C389,'Apr &amp; May'!$B:$Z,17,FALSE),0))</f>
        <v/>
      </c>
      <c r="BQ389" s="11" t="str">
        <f t="shared" ref="BQ389:BQ404" si="235">IF($C389&lt;&gt;"",BO389+BP389,"")</f>
        <v/>
      </c>
      <c r="BR389" t="str">
        <f>IF($C389="","",IFERROR(VLOOKUP($C389,'Apr &amp; May'!$B:$Z,19,FALSE),0))</f>
        <v/>
      </c>
      <c r="BS389" s="11" t="str">
        <f t="shared" ref="BS389:BS404" si="236">IF($C389&lt;&gt;"",SUM(BQ389:BR389),"")</f>
        <v/>
      </c>
      <c r="BT389" t="str">
        <f>IF($C389="","",IFERROR(VLOOKUP($C389,'Apr &amp; May'!$B:$Z,20,FALSE),0))</f>
        <v/>
      </c>
      <c r="BU389" s="10" t="str">
        <f t="shared" ref="BU389:BU404" si="237">IF($C389&lt;&gt;"",SUM(BS389:BT389),"")</f>
        <v/>
      </c>
      <c r="BV389" s="6" t="str">
        <f>IF($C389="","",IFERROR(VLOOKUP($C389,Jun!$B:$Z,16,FALSE),0))</f>
        <v/>
      </c>
      <c r="BW389" t="str">
        <f>IF($C389="","",IFERROR(VLOOKUP($C389,Jun!$B:$Z,17,FALSE),0))</f>
        <v/>
      </c>
      <c r="BX389" s="11" t="str">
        <f t="shared" ref="BX389:BX404" si="238">IF($C389&lt;&gt;"",BV389+BW389,"")</f>
        <v/>
      </c>
      <c r="BY389" t="str">
        <f>IF($C389="","",IFERROR(VLOOKUP($C389,Jun!$B:$Z,19,FALSE),0))</f>
        <v/>
      </c>
      <c r="BZ389" s="11" t="str">
        <f t="shared" ref="BZ389:BZ404" si="239">IF($C389&lt;&gt;"",SUM(BX389:BY389),"")</f>
        <v/>
      </c>
      <c r="CA389" t="str">
        <f>IF($C389="","",IFERROR(VLOOKUP($C389,Jun!$B:$Z,20,FALSE),0))</f>
        <v/>
      </c>
      <c r="CB389" s="10" t="str">
        <f t="shared" ref="CB389:CB404" si="240">IF($C389&lt;&gt;"",SUM(BZ389:CA389),"")</f>
        <v/>
      </c>
    </row>
    <row r="390" spans="1:80" x14ac:dyDescent="0.3">
      <c r="A390">
        <v>386</v>
      </c>
      <c r="B390" t="str">
        <f>IF(Namelist!A387="","",UPPER(Namelist!A387))</f>
        <v/>
      </c>
      <c r="C390" t="str">
        <f>IF(Namelist!B387="","",UPPER(Namelist!B387))</f>
        <v/>
      </c>
      <c r="D390" s="6" t="str">
        <f t="shared" si="207"/>
        <v/>
      </c>
      <c r="E390" t="str">
        <f t="shared" si="208"/>
        <v/>
      </c>
      <c r="F390" s="11" t="str">
        <f t="shared" si="209"/>
        <v/>
      </c>
      <c r="G390" t="str">
        <f t="shared" si="210"/>
        <v/>
      </c>
      <c r="H390" s="11" t="str">
        <f t="shared" si="211"/>
        <v/>
      </c>
      <c r="I390" t="str">
        <f t="shared" si="212"/>
        <v/>
      </c>
      <c r="J390" s="10" t="str">
        <f t="shared" si="213"/>
        <v/>
      </c>
      <c r="K390" s="6" t="str">
        <f>IF($C390="","",IFERROR(VLOOKUP($C390,Aug!$B:$Z,16,FALSE),0))</f>
        <v/>
      </c>
      <c r="L390" t="str">
        <f>IF($C390="","",IFERROR(VLOOKUP($C390,Aug!$B:$Z,17,FALSE),0))</f>
        <v/>
      </c>
      <c r="M390" s="11" t="str">
        <f t="shared" si="214"/>
        <v/>
      </c>
      <c r="N390" t="str">
        <f>IF($C390="","",IFERROR(VLOOKUP($C390,Aug!$B:$Z,19,FALSE),0))</f>
        <v/>
      </c>
      <c r="O390" s="11" t="str">
        <f t="shared" si="215"/>
        <v/>
      </c>
      <c r="P390" t="str">
        <f>IF($C390="","",IFERROR(VLOOKUP($C390,Aug!$B:$Z,20,FALSE),0))</f>
        <v/>
      </c>
      <c r="Q390" s="10" t="str">
        <f t="shared" si="216"/>
        <v/>
      </c>
      <c r="R390" s="6" t="str">
        <f>IF($C390="","",IFERROR(VLOOKUP($C390,Sep!$B:$Z,16,FALSE),0))</f>
        <v/>
      </c>
      <c r="S390" t="str">
        <f>IF($C390="","",IFERROR(VLOOKUP($C390,Sep!$B:$Z,17,FALSE),0))</f>
        <v/>
      </c>
      <c r="T390" s="11" t="str">
        <f t="shared" si="217"/>
        <v/>
      </c>
      <c r="U390" t="str">
        <f>IF($C390="","",IFERROR(VLOOKUP($C390,Sep!$B:$Z,19,FALSE),0))</f>
        <v/>
      </c>
      <c r="V390" s="11" t="str">
        <f t="shared" si="218"/>
        <v/>
      </c>
      <c r="W390" t="str">
        <f>IF($C390="","",IFERROR(VLOOKUP($C390,Sep!$B:$Z,20,FALSE),0))</f>
        <v/>
      </c>
      <c r="X390" s="10" t="str">
        <f t="shared" si="219"/>
        <v/>
      </c>
      <c r="Y390" s="6" t="str">
        <f>IF($C390="","",IFERROR(VLOOKUP($C390,'Oct &amp; Nov'!$B:$Z,16,FALSE),0))</f>
        <v/>
      </c>
      <c r="Z390" t="str">
        <f>IF($C390="","",IFERROR(VLOOKUP($C390,'Oct &amp; Nov'!$B:$Z,17,FALSE),0))</f>
        <v/>
      </c>
      <c r="AA390" s="11" t="str">
        <f t="shared" si="220"/>
        <v/>
      </c>
      <c r="AB390" t="str">
        <f>IF($C390="","",IFERROR(VLOOKUP($C390,'Oct &amp; Nov'!$B:$Z,19,FALSE),0))</f>
        <v/>
      </c>
      <c r="AC390" s="11" t="str">
        <f t="shared" si="221"/>
        <v/>
      </c>
      <c r="AD390" t="str">
        <f>IF($C390="","",IFERROR(VLOOKUP($C390,'Oct &amp; Nov'!$B:$Z,20,FALSE),0))</f>
        <v/>
      </c>
      <c r="AE390" s="10" t="str">
        <f t="shared" si="222"/>
        <v/>
      </c>
      <c r="AJ390" s="11"/>
      <c r="AM390" s="6" t="str">
        <f>IF($C390="","",IFERROR(VLOOKUP($C390,Dec!$B:$Z,16,FALSE),0))</f>
        <v/>
      </c>
      <c r="AN390" t="str">
        <f>IF($C390="","",IFERROR(VLOOKUP($C390,Dec!$B:$Z,17,FALSE),0))</f>
        <v/>
      </c>
      <c r="AO390" s="11" t="str">
        <f t="shared" si="223"/>
        <v/>
      </c>
      <c r="AP390" t="str">
        <f>IF($C390="","",IFERROR(VLOOKUP($C390,Dec!$B:$Z,19,FALSE),0))</f>
        <v/>
      </c>
      <c r="AQ390" s="11" t="str">
        <f t="shared" si="224"/>
        <v/>
      </c>
      <c r="AR390" t="str">
        <f>IF($C390="","",IFERROR(VLOOKUP($C390,Dec!$B:$Z,20,FALSE),0))</f>
        <v/>
      </c>
      <c r="AS390" s="10" t="str">
        <f t="shared" si="225"/>
        <v/>
      </c>
      <c r="AT390" s="6" t="str">
        <f>IF($C390="","",IFERROR(VLOOKUP($C390,Jan!$B:$Z,16,FALSE),0))</f>
        <v/>
      </c>
      <c r="AU390" t="str">
        <f>IF($C390="","",IFERROR(VLOOKUP($C390,Jan!$B:$Z,17,FALSE),0))</f>
        <v/>
      </c>
      <c r="AV390" s="11" t="str">
        <f t="shared" si="226"/>
        <v/>
      </c>
      <c r="AW390" t="str">
        <f>IF($C390="","",IFERROR(VLOOKUP($C390,Jan!$B:$Z,19,FALSE),0))</f>
        <v/>
      </c>
      <c r="AX390" s="11" t="str">
        <f t="shared" si="227"/>
        <v/>
      </c>
      <c r="AY390" t="str">
        <f>IF($C390="","",IFERROR(VLOOKUP($C390,Jan!$B:$Z,20,FALSE),0))</f>
        <v/>
      </c>
      <c r="AZ390" s="10" t="str">
        <f t="shared" si="228"/>
        <v/>
      </c>
      <c r="BA390" s="6" t="str">
        <f>IF($C390="","",IFERROR(VLOOKUP($C390,Feb!$B:$Z,16,FALSE),0))</f>
        <v/>
      </c>
      <c r="BB390" t="str">
        <f>IF($C390="","",IFERROR(VLOOKUP($C390,Feb!$B:$Z,17,FALSE),0))</f>
        <v/>
      </c>
      <c r="BC390" s="11" t="str">
        <f t="shared" si="229"/>
        <v/>
      </c>
      <c r="BD390" t="str">
        <f>IF($C390="","",IFERROR(VLOOKUP($C390,Feb!$B:$Z,19,FALSE),0))</f>
        <v/>
      </c>
      <c r="BE390" s="11" t="str">
        <f t="shared" si="230"/>
        <v/>
      </c>
      <c r="BF390" t="str">
        <f>IF($C390="","",IFERROR(VLOOKUP($C390,Feb!$B:$Z,20,FALSE),0))</f>
        <v/>
      </c>
      <c r="BG390" s="10" t="str">
        <f t="shared" si="231"/>
        <v/>
      </c>
      <c r="BH390" s="6" t="str">
        <f>IF($C390="","",IFERROR(VLOOKUP($C390,Mar!$B:$Z,16,FALSE),0))</f>
        <v/>
      </c>
      <c r="BI390" t="str">
        <f>IF($C390="","",IFERROR(VLOOKUP($C390,Mar!$B:$Z,17,FALSE),0))</f>
        <v/>
      </c>
      <c r="BJ390" s="11" t="str">
        <f t="shared" si="232"/>
        <v/>
      </c>
      <c r="BK390" t="str">
        <f>IF($C390="","",IFERROR(VLOOKUP($C390,Mar!$B:$Z,19,FALSE),0))</f>
        <v/>
      </c>
      <c r="BL390" s="11" t="str">
        <f t="shared" si="233"/>
        <v/>
      </c>
      <c r="BM390" t="str">
        <f>IF($C390="","",IFERROR(VLOOKUP($C390,Mar!$B:$Z,20,FALSE),0))</f>
        <v/>
      </c>
      <c r="BN390" s="10" t="str">
        <f t="shared" si="234"/>
        <v/>
      </c>
      <c r="BO390" s="6" t="str">
        <f>IF($C390="","",IFERROR(VLOOKUP($C390,'Apr &amp; May'!$B:$Z,16,FALSE),0))</f>
        <v/>
      </c>
      <c r="BP390" t="str">
        <f>IF($C390="","",IFERROR(VLOOKUP($C390,'Apr &amp; May'!$B:$Z,17,FALSE),0))</f>
        <v/>
      </c>
      <c r="BQ390" s="11" t="str">
        <f t="shared" si="235"/>
        <v/>
      </c>
      <c r="BR390" t="str">
        <f>IF($C390="","",IFERROR(VLOOKUP($C390,'Apr &amp; May'!$B:$Z,19,FALSE),0))</f>
        <v/>
      </c>
      <c r="BS390" s="11" t="str">
        <f t="shared" si="236"/>
        <v/>
      </c>
      <c r="BT390" t="str">
        <f>IF($C390="","",IFERROR(VLOOKUP($C390,'Apr &amp; May'!$B:$Z,20,FALSE),0))</f>
        <v/>
      </c>
      <c r="BU390" s="10" t="str">
        <f t="shared" si="237"/>
        <v/>
      </c>
      <c r="BV390" s="6" t="str">
        <f>IF($C390="","",IFERROR(VLOOKUP($C390,Jun!$B:$Z,16,FALSE),0))</f>
        <v/>
      </c>
      <c r="BW390" t="str">
        <f>IF($C390="","",IFERROR(VLOOKUP($C390,Jun!$B:$Z,17,FALSE),0))</f>
        <v/>
      </c>
      <c r="BX390" s="11" t="str">
        <f t="shared" si="238"/>
        <v/>
      </c>
      <c r="BY390" t="str">
        <f>IF($C390="","",IFERROR(VLOOKUP($C390,Jun!$B:$Z,19,FALSE),0))</f>
        <v/>
      </c>
      <c r="BZ390" s="11" t="str">
        <f t="shared" si="239"/>
        <v/>
      </c>
      <c r="CA390" t="str">
        <f>IF($C390="","",IFERROR(VLOOKUP($C390,Jun!$B:$Z,20,FALSE),0))</f>
        <v/>
      </c>
      <c r="CB390" s="10" t="str">
        <f t="shared" si="240"/>
        <v/>
      </c>
    </row>
    <row r="391" spans="1:80" x14ac:dyDescent="0.3">
      <c r="A391">
        <v>387</v>
      </c>
      <c r="B391" t="str">
        <f>IF(Namelist!A388="","",UPPER(Namelist!A388))</f>
        <v/>
      </c>
      <c r="C391" t="str">
        <f>IF(Namelist!B388="","",UPPER(Namelist!B388))</f>
        <v/>
      </c>
      <c r="D391" s="6" t="str">
        <f t="shared" si="207"/>
        <v/>
      </c>
      <c r="E391" t="str">
        <f t="shared" si="208"/>
        <v/>
      </c>
      <c r="F391" s="11" t="str">
        <f t="shared" si="209"/>
        <v/>
      </c>
      <c r="G391" t="str">
        <f t="shared" si="210"/>
        <v/>
      </c>
      <c r="H391" s="11" t="str">
        <f t="shared" si="211"/>
        <v/>
      </c>
      <c r="I391" t="str">
        <f t="shared" si="212"/>
        <v/>
      </c>
      <c r="J391" s="10" t="str">
        <f t="shared" si="213"/>
        <v/>
      </c>
      <c r="K391" s="6" t="str">
        <f>IF($C391="","",IFERROR(VLOOKUP($C391,Aug!$B:$Z,16,FALSE),0))</f>
        <v/>
      </c>
      <c r="L391" t="str">
        <f>IF($C391="","",IFERROR(VLOOKUP($C391,Aug!$B:$Z,17,FALSE),0))</f>
        <v/>
      </c>
      <c r="M391" s="11" t="str">
        <f t="shared" si="214"/>
        <v/>
      </c>
      <c r="N391" t="str">
        <f>IF($C391="","",IFERROR(VLOOKUP($C391,Aug!$B:$Z,19,FALSE),0))</f>
        <v/>
      </c>
      <c r="O391" s="11" t="str">
        <f t="shared" si="215"/>
        <v/>
      </c>
      <c r="P391" t="str">
        <f>IF($C391="","",IFERROR(VLOOKUP($C391,Aug!$B:$Z,20,FALSE),0))</f>
        <v/>
      </c>
      <c r="Q391" s="10" t="str">
        <f t="shared" si="216"/>
        <v/>
      </c>
      <c r="R391" s="6" t="str">
        <f>IF($C391="","",IFERROR(VLOOKUP($C391,Sep!$B:$Z,16,FALSE),0))</f>
        <v/>
      </c>
      <c r="S391" t="str">
        <f>IF($C391="","",IFERROR(VLOOKUP($C391,Sep!$B:$Z,17,FALSE),0))</f>
        <v/>
      </c>
      <c r="T391" s="11" t="str">
        <f t="shared" si="217"/>
        <v/>
      </c>
      <c r="U391" t="str">
        <f>IF($C391="","",IFERROR(VLOOKUP($C391,Sep!$B:$Z,19,FALSE),0))</f>
        <v/>
      </c>
      <c r="V391" s="11" t="str">
        <f t="shared" si="218"/>
        <v/>
      </c>
      <c r="W391" t="str">
        <f>IF($C391="","",IFERROR(VLOOKUP($C391,Sep!$B:$Z,20,FALSE),0))</f>
        <v/>
      </c>
      <c r="X391" s="10" t="str">
        <f t="shared" si="219"/>
        <v/>
      </c>
      <c r="Y391" s="6" t="str">
        <f>IF($C391="","",IFERROR(VLOOKUP($C391,'Oct &amp; Nov'!$B:$Z,16,FALSE),0))</f>
        <v/>
      </c>
      <c r="Z391" t="str">
        <f>IF($C391="","",IFERROR(VLOOKUP($C391,'Oct &amp; Nov'!$B:$Z,17,FALSE),0))</f>
        <v/>
      </c>
      <c r="AA391" s="11" t="str">
        <f t="shared" si="220"/>
        <v/>
      </c>
      <c r="AB391" t="str">
        <f>IF($C391="","",IFERROR(VLOOKUP($C391,'Oct &amp; Nov'!$B:$Z,19,FALSE),0))</f>
        <v/>
      </c>
      <c r="AC391" s="11" t="str">
        <f t="shared" si="221"/>
        <v/>
      </c>
      <c r="AD391" t="str">
        <f>IF($C391="","",IFERROR(VLOOKUP($C391,'Oct &amp; Nov'!$B:$Z,20,FALSE),0))</f>
        <v/>
      </c>
      <c r="AE391" s="10" t="str">
        <f t="shared" si="222"/>
        <v/>
      </c>
      <c r="AJ391" s="11"/>
      <c r="AM391" s="6" t="str">
        <f>IF($C391="","",IFERROR(VLOOKUP($C391,Dec!$B:$Z,16,FALSE),0))</f>
        <v/>
      </c>
      <c r="AN391" t="str">
        <f>IF($C391="","",IFERROR(VLOOKUP($C391,Dec!$B:$Z,17,FALSE),0))</f>
        <v/>
      </c>
      <c r="AO391" s="11" t="str">
        <f t="shared" si="223"/>
        <v/>
      </c>
      <c r="AP391" t="str">
        <f>IF($C391="","",IFERROR(VLOOKUP($C391,Dec!$B:$Z,19,FALSE),0))</f>
        <v/>
      </c>
      <c r="AQ391" s="11" t="str">
        <f t="shared" si="224"/>
        <v/>
      </c>
      <c r="AR391" t="str">
        <f>IF($C391="","",IFERROR(VLOOKUP($C391,Dec!$B:$Z,20,FALSE),0))</f>
        <v/>
      </c>
      <c r="AS391" s="10" t="str">
        <f t="shared" si="225"/>
        <v/>
      </c>
      <c r="AT391" s="6" t="str">
        <f>IF($C391="","",IFERROR(VLOOKUP($C391,Jan!$B:$Z,16,FALSE),0))</f>
        <v/>
      </c>
      <c r="AU391" t="str">
        <f>IF($C391="","",IFERROR(VLOOKUP($C391,Jan!$B:$Z,17,FALSE),0))</f>
        <v/>
      </c>
      <c r="AV391" s="11" t="str">
        <f t="shared" si="226"/>
        <v/>
      </c>
      <c r="AW391" t="str">
        <f>IF($C391="","",IFERROR(VLOOKUP($C391,Jan!$B:$Z,19,FALSE),0))</f>
        <v/>
      </c>
      <c r="AX391" s="11" t="str">
        <f t="shared" si="227"/>
        <v/>
      </c>
      <c r="AY391" t="str">
        <f>IF($C391="","",IFERROR(VLOOKUP($C391,Jan!$B:$Z,20,FALSE),0))</f>
        <v/>
      </c>
      <c r="AZ391" s="10" t="str">
        <f t="shared" si="228"/>
        <v/>
      </c>
      <c r="BA391" s="6" t="str">
        <f>IF($C391="","",IFERROR(VLOOKUP($C391,Feb!$B:$Z,16,FALSE),0))</f>
        <v/>
      </c>
      <c r="BB391" t="str">
        <f>IF($C391="","",IFERROR(VLOOKUP($C391,Feb!$B:$Z,17,FALSE),0))</f>
        <v/>
      </c>
      <c r="BC391" s="11" t="str">
        <f t="shared" si="229"/>
        <v/>
      </c>
      <c r="BD391" t="str">
        <f>IF($C391="","",IFERROR(VLOOKUP($C391,Feb!$B:$Z,19,FALSE),0))</f>
        <v/>
      </c>
      <c r="BE391" s="11" t="str">
        <f t="shared" si="230"/>
        <v/>
      </c>
      <c r="BF391" t="str">
        <f>IF($C391="","",IFERROR(VLOOKUP($C391,Feb!$B:$Z,20,FALSE),0))</f>
        <v/>
      </c>
      <c r="BG391" s="10" t="str">
        <f t="shared" si="231"/>
        <v/>
      </c>
      <c r="BH391" s="6" t="str">
        <f>IF($C391="","",IFERROR(VLOOKUP($C391,Mar!$B:$Z,16,FALSE),0))</f>
        <v/>
      </c>
      <c r="BI391" t="str">
        <f>IF($C391="","",IFERROR(VLOOKUP($C391,Mar!$B:$Z,17,FALSE),0))</f>
        <v/>
      </c>
      <c r="BJ391" s="11" t="str">
        <f t="shared" si="232"/>
        <v/>
      </c>
      <c r="BK391" t="str">
        <f>IF($C391="","",IFERROR(VLOOKUP($C391,Mar!$B:$Z,19,FALSE),0))</f>
        <v/>
      </c>
      <c r="BL391" s="11" t="str">
        <f t="shared" si="233"/>
        <v/>
      </c>
      <c r="BM391" t="str">
        <f>IF($C391="","",IFERROR(VLOOKUP($C391,Mar!$B:$Z,20,FALSE),0))</f>
        <v/>
      </c>
      <c r="BN391" s="10" t="str">
        <f t="shared" si="234"/>
        <v/>
      </c>
      <c r="BO391" s="6" t="str">
        <f>IF($C391="","",IFERROR(VLOOKUP($C391,'Apr &amp; May'!$B:$Z,16,FALSE),0))</f>
        <v/>
      </c>
      <c r="BP391" t="str">
        <f>IF($C391="","",IFERROR(VLOOKUP($C391,'Apr &amp; May'!$B:$Z,17,FALSE),0))</f>
        <v/>
      </c>
      <c r="BQ391" s="11" t="str">
        <f t="shared" si="235"/>
        <v/>
      </c>
      <c r="BR391" t="str">
        <f>IF($C391="","",IFERROR(VLOOKUP($C391,'Apr &amp; May'!$B:$Z,19,FALSE),0))</f>
        <v/>
      </c>
      <c r="BS391" s="11" t="str">
        <f t="shared" si="236"/>
        <v/>
      </c>
      <c r="BT391" t="str">
        <f>IF($C391="","",IFERROR(VLOOKUP($C391,'Apr &amp; May'!$B:$Z,20,FALSE),0))</f>
        <v/>
      </c>
      <c r="BU391" s="10" t="str">
        <f t="shared" si="237"/>
        <v/>
      </c>
      <c r="BV391" s="6" t="str">
        <f>IF($C391="","",IFERROR(VLOOKUP($C391,Jun!$B:$Z,16,FALSE),0))</f>
        <v/>
      </c>
      <c r="BW391" t="str">
        <f>IF($C391="","",IFERROR(VLOOKUP($C391,Jun!$B:$Z,17,FALSE),0))</f>
        <v/>
      </c>
      <c r="BX391" s="11" t="str">
        <f t="shared" si="238"/>
        <v/>
      </c>
      <c r="BY391" t="str">
        <f>IF($C391="","",IFERROR(VLOOKUP($C391,Jun!$B:$Z,19,FALSE),0))</f>
        <v/>
      </c>
      <c r="BZ391" s="11" t="str">
        <f t="shared" si="239"/>
        <v/>
      </c>
      <c r="CA391" t="str">
        <f>IF($C391="","",IFERROR(VLOOKUP($C391,Jun!$B:$Z,20,FALSE),0))</f>
        <v/>
      </c>
      <c r="CB391" s="10" t="str">
        <f t="shared" si="240"/>
        <v/>
      </c>
    </row>
    <row r="392" spans="1:80" x14ac:dyDescent="0.3">
      <c r="A392">
        <v>388</v>
      </c>
      <c r="B392" t="str">
        <f>IF(Namelist!A389="","",UPPER(Namelist!A389))</f>
        <v/>
      </c>
      <c r="C392" t="str">
        <f>IF(Namelist!B389="","",UPPER(Namelist!B389))</f>
        <v/>
      </c>
      <c r="D392" s="6" t="str">
        <f t="shared" si="207"/>
        <v/>
      </c>
      <c r="E392" t="str">
        <f t="shared" si="208"/>
        <v/>
      </c>
      <c r="F392" s="11" t="str">
        <f t="shared" si="209"/>
        <v/>
      </c>
      <c r="G392" t="str">
        <f t="shared" si="210"/>
        <v/>
      </c>
      <c r="H392" s="11" t="str">
        <f t="shared" si="211"/>
        <v/>
      </c>
      <c r="I392" t="str">
        <f t="shared" si="212"/>
        <v/>
      </c>
      <c r="J392" s="10" t="str">
        <f t="shared" si="213"/>
        <v/>
      </c>
      <c r="K392" s="6" t="str">
        <f>IF($C392="","",IFERROR(VLOOKUP($C392,Aug!$B:$Z,16,FALSE),0))</f>
        <v/>
      </c>
      <c r="L392" t="str">
        <f>IF($C392="","",IFERROR(VLOOKUP($C392,Aug!$B:$Z,17,FALSE),0))</f>
        <v/>
      </c>
      <c r="M392" s="11" t="str">
        <f t="shared" si="214"/>
        <v/>
      </c>
      <c r="N392" t="str">
        <f>IF($C392="","",IFERROR(VLOOKUP($C392,Aug!$B:$Z,19,FALSE),0))</f>
        <v/>
      </c>
      <c r="O392" s="11" t="str">
        <f t="shared" si="215"/>
        <v/>
      </c>
      <c r="P392" t="str">
        <f>IF($C392="","",IFERROR(VLOOKUP($C392,Aug!$B:$Z,20,FALSE),0))</f>
        <v/>
      </c>
      <c r="Q392" s="10" t="str">
        <f t="shared" si="216"/>
        <v/>
      </c>
      <c r="R392" s="6" t="str">
        <f>IF($C392="","",IFERROR(VLOOKUP($C392,Sep!$B:$Z,16,FALSE),0))</f>
        <v/>
      </c>
      <c r="S392" t="str">
        <f>IF($C392="","",IFERROR(VLOOKUP($C392,Sep!$B:$Z,17,FALSE),0))</f>
        <v/>
      </c>
      <c r="T392" s="11" t="str">
        <f t="shared" si="217"/>
        <v/>
      </c>
      <c r="U392" t="str">
        <f>IF($C392="","",IFERROR(VLOOKUP($C392,Sep!$B:$Z,19,FALSE),0))</f>
        <v/>
      </c>
      <c r="V392" s="11" t="str">
        <f t="shared" si="218"/>
        <v/>
      </c>
      <c r="W392" t="str">
        <f>IF($C392="","",IFERROR(VLOOKUP($C392,Sep!$B:$Z,20,FALSE),0))</f>
        <v/>
      </c>
      <c r="X392" s="10" t="str">
        <f t="shared" si="219"/>
        <v/>
      </c>
      <c r="Y392" s="6" t="str">
        <f>IF($C392="","",IFERROR(VLOOKUP($C392,'Oct &amp; Nov'!$B:$Z,16,FALSE),0))</f>
        <v/>
      </c>
      <c r="Z392" t="str">
        <f>IF($C392="","",IFERROR(VLOOKUP($C392,'Oct &amp; Nov'!$B:$Z,17,FALSE),0))</f>
        <v/>
      </c>
      <c r="AA392" s="11" t="str">
        <f t="shared" si="220"/>
        <v/>
      </c>
      <c r="AB392" t="str">
        <f>IF($C392="","",IFERROR(VLOOKUP($C392,'Oct &amp; Nov'!$B:$Z,19,FALSE),0))</f>
        <v/>
      </c>
      <c r="AC392" s="11" t="str">
        <f t="shared" si="221"/>
        <v/>
      </c>
      <c r="AD392" t="str">
        <f>IF($C392="","",IFERROR(VLOOKUP($C392,'Oct &amp; Nov'!$B:$Z,20,FALSE),0))</f>
        <v/>
      </c>
      <c r="AE392" s="10" t="str">
        <f t="shared" si="222"/>
        <v/>
      </c>
      <c r="AJ392" s="11"/>
      <c r="AM392" s="6" t="str">
        <f>IF($C392="","",IFERROR(VLOOKUP($C392,Dec!$B:$Z,16,FALSE),0))</f>
        <v/>
      </c>
      <c r="AN392" t="str">
        <f>IF($C392="","",IFERROR(VLOOKUP($C392,Dec!$B:$Z,17,FALSE),0))</f>
        <v/>
      </c>
      <c r="AO392" s="11" t="str">
        <f t="shared" si="223"/>
        <v/>
      </c>
      <c r="AP392" t="str">
        <f>IF($C392="","",IFERROR(VLOOKUP($C392,Dec!$B:$Z,19,FALSE),0))</f>
        <v/>
      </c>
      <c r="AQ392" s="11" t="str">
        <f t="shared" si="224"/>
        <v/>
      </c>
      <c r="AR392" t="str">
        <f>IF($C392="","",IFERROR(VLOOKUP($C392,Dec!$B:$Z,20,FALSE),0))</f>
        <v/>
      </c>
      <c r="AS392" s="10" t="str">
        <f t="shared" si="225"/>
        <v/>
      </c>
      <c r="AT392" s="6" t="str">
        <f>IF($C392="","",IFERROR(VLOOKUP($C392,Jan!$B:$Z,16,FALSE),0))</f>
        <v/>
      </c>
      <c r="AU392" t="str">
        <f>IF($C392="","",IFERROR(VLOOKUP($C392,Jan!$B:$Z,17,FALSE),0))</f>
        <v/>
      </c>
      <c r="AV392" s="11" t="str">
        <f t="shared" si="226"/>
        <v/>
      </c>
      <c r="AW392" t="str">
        <f>IF($C392="","",IFERROR(VLOOKUP($C392,Jan!$B:$Z,19,FALSE),0))</f>
        <v/>
      </c>
      <c r="AX392" s="11" t="str">
        <f t="shared" si="227"/>
        <v/>
      </c>
      <c r="AY392" t="str">
        <f>IF($C392="","",IFERROR(VLOOKUP($C392,Jan!$B:$Z,20,FALSE),0))</f>
        <v/>
      </c>
      <c r="AZ392" s="10" t="str">
        <f t="shared" si="228"/>
        <v/>
      </c>
      <c r="BA392" s="6" t="str">
        <f>IF($C392="","",IFERROR(VLOOKUP($C392,Feb!$B:$Z,16,FALSE),0))</f>
        <v/>
      </c>
      <c r="BB392" t="str">
        <f>IF($C392="","",IFERROR(VLOOKUP($C392,Feb!$B:$Z,17,FALSE),0))</f>
        <v/>
      </c>
      <c r="BC392" s="11" t="str">
        <f t="shared" si="229"/>
        <v/>
      </c>
      <c r="BD392" t="str">
        <f>IF($C392="","",IFERROR(VLOOKUP($C392,Feb!$B:$Z,19,FALSE),0))</f>
        <v/>
      </c>
      <c r="BE392" s="11" t="str">
        <f t="shared" si="230"/>
        <v/>
      </c>
      <c r="BF392" t="str">
        <f>IF($C392="","",IFERROR(VLOOKUP($C392,Feb!$B:$Z,20,FALSE),0))</f>
        <v/>
      </c>
      <c r="BG392" s="10" t="str">
        <f t="shared" si="231"/>
        <v/>
      </c>
      <c r="BH392" s="6" t="str">
        <f>IF($C392="","",IFERROR(VLOOKUP($C392,Mar!$B:$Z,16,FALSE),0))</f>
        <v/>
      </c>
      <c r="BI392" t="str">
        <f>IF($C392="","",IFERROR(VLOOKUP($C392,Mar!$B:$Z,17,FALSE),0))</f>
        <v/>
      </c>
      <c r="BJ392" s="11" t="str">
        <f t="shared" si="232"/>
        <v/>
      </c>
      <c r="BK392" t="str">
        <f>IF($C392="","",IFERROR(VLOOKUP($C392,Mar!$B:$Z,19,FALSE),0))</f>
        <v/>
      </c>
      <c r="BL392" s="11" t="str">
        <f t="shared" si="233"/>
        <v/>
      </c>
      <c r="BM392" t="str">
        <f>IF($C392="","",IFERROR(VLOOKUP($C392,Mar!$B:$Z,20,FALSE),0))</f>
        <v/>
      </c>
      <c r="BN392" s="10" t="str">
        <f t="shared" si="234"/>
        <v/>
      </c>
      <c r="BO392" s="6" t="str">
        <f>IF($C392="","",IFERROR(VLOOKUP($C392,'Apr &amp; May'!$B:$Z,16,FALSE),0))</f>
        <v/>
      </c>
      <c r="BP392" t="str">
        <f>IF($C392="","",IFERROR(VLOOKUP($C392,'Apr &amp; May'!$B:$Z,17,FALSE),0))</f>
        <v/>
      </c>
      <c r="BQ392" s="11" t="str">
        <f t="shared" si="235"/>
        <v/>
      </c>
      <c r="BR392" t="str">
        <f>IF($C392="","",IFERROR(VLOOKUP($C392,'Apr &amp; May'!$B:$Z,19,FALSE),0))</f>
        <v/>
      </c>
      <c r="BS392" s="11" t="str">
        <f t="shared" si="236"/>
        <v/>
      </c>
      <c r="BT392" t="str">
        <f>IF($C392="","",IFERROR(VLOOKUP($C392,'Apr &amp; May'!$B:$Z,20,FALSE),0))</f>
        <v/>
      </c>
      <c r="BU392" s="10" t="str">
        <f t="shared" si="237"/>
        <v/>
      </c>
      <c r="BV392" s="6" t="str">
        <f>IF($C392="","",IFERROR(VLOOKUP($C392,Jun!$B:$Z,16,FALSE),0))</f>
        <v/>
      </c>
      <c r="BW392" t="str">
        <f>IF($C392="","",IFERROR(VLOOKUP($C392,Jun!$B:$Z,17,FALSE),0))</f>
        <v/>
      </c>
      <c r="BX392" s="11" t="str">
        <f t="shared" si="238"/>
        <v/>
      </c>
      <c r="BY392" t="str">
        <f>IF($C392="","",IFERROR(VLOOKUP($C392,Jun!$B:$Z,19,FALSE),0))</f>
        <v/>
      </c>
      <c r="BZ392" s="11" t="str">
        <f t="shared" si="239"/>
        <v/>
      </c>
      <c r="CA392" t="str">
        <f>IF($C392="","",IFERROR(VLOOKUP($C392,Jun!$B:$Z,20,FALSE),0))</f>
        <v/>
      </c>
      <c r="CB392" s="10" t="str">
        <f t="shared" si="240"/>
        <v/>
      </c>
    </row>
    <row r="393" spans="1:80" x14ac:dyDescent="0.3">
      <c r="A393">
        <v>389</v>
      </c>
      <c r="B393" t="str">
        <f>IF(Namelist!A390="","",UPPER(Namelist!A390))</f>
        <v/>
      </c>
      <c r="C393" t="str">
        <f>IF(Namelist!B390="","",UPPER(Namelist!B390))</f>
        <v/>
      </c>
      <c r="D393" s="6" t="str">
        <f t="shared" si="207"/>
        <v/>
      </c>
      <c r="E393" t="str">
        <f t="shared" si="208"/>
        <v/>
      </c>
      <c r="F393" s="11" t="str">
        <f t="shared" si="209"/>
        <v/>
      </c>
      <c r="G393" t="str">
        <f t="shared" si="210"/>
        <v/>
      </c>
      <c r="H393" s="11" t="str">
        <f t="shared" si="211"/>
        <v/>
      </c>
      <c r="I393" t="str">
        <f t="shared" si="212"/>
        <v/>
      </c>
      <c r="J393" s="10" t="str">
        <f t="shared" si="213"/>
        <v/>
      </c>
      <c r="K393" s="6" t="str">
        <f>IF($C393="","",IFERROR(VLOOKUP($C393,Aug!$B:$Z,16,FALSE),0))</f>
        <v/>
      </c>
      <c r="L393" t="str">
        <f>IF($C393="","",IFERROR(VLOOKUP($C393,Aug!$B:$Z,17,FALSE),0))</f>
        <v/>
      </c>
      <c r="M393" s="11" t="str">
        <f t="shared" si="214"/>
        <v/>
      </c>
      <c r="N393" t="str">
        <f>IF($C393="","",IFERROR(VLOOKUP($C393,Aug!$B:$Z,19,FALSE),0))</f>
        <v/>
      </c>
      <c r="O393" s="11" t="str">
        <f t="shared" si="215"/>
        <v/>
      </c>
      <c r="P393" t="str">
        <f>IF($C393="","",IFERROR(VLOOKUP($C393,Aug!$B:$Z,20,FALSE),0))</f>
        <v/>
      </c>
      <c r="Q393" s="10" t="str">
        <f t="shared" si="216"/>
        <v/>
      </c>
      <c r="R393" s="6" t="str">
        <f>IF($C393="","",IFERROR(VLOOKUP($C393,Sep!$B:$Z,16,FALSE),0))</f>
        <v/>
      </c>
      <c r="S393" t="str">
        <f>IF($C393="","",IFERROR(VLOOKUP($C393,Sep!$B:$Z,17,FALSE),0))</f>
        <v/>
      </c>
      <c r="T393" s="11" t="str">
        <f t="shared" si="217"/>
        <v/>
      </c>
      <c r="U393" t="str">
        <f>IF($C393="","",IFERROR(VLOOKUP($C393,Sep!$B:$Z,19,FALSE),0))</f>
        <v/>
      </c>
      <c r="V393" s="11" t="str">
        <f t="shared" si="218"/>
        <v/>
      </c>
      <c r="W393" t="str">
        <f>IF($C393="","",IFERROR(VLOOKUP($C393,Sep!$B:$Z,20,FALSE),0))</f>
        <v/>
      </c>
      <c r="X393" s="10" t="str">
        <f t="shared" si="219"/>
        <v/>
      </c>
      <c r="Y393" s="6" t="str">
        <f>IF($C393="","",IFERROR(VLOOKUP($C393,'Oct &amp; Nov'!$B:$Z,16,FALSE),0))</f>
        <v/>
      </c>
      <c r="Z393" t="str">
        <f>IF($C393="","",IFERROR(VLOOKUP($C393,'Oct &amp; Nov'!$B:$Z,17,FALSE),0))</f>
        <v/>
      </c>
      <c r="AA393" s="11" t="str">
        <f t="shared" si="220"/>
        <v/>
      </c>
      <c r="AB393" t="str">
        <f>IF($C393="","",IFERROR(VLOOKUP($C393,'Oct &amp; Nov'!$B:$Z,19,FALSE),0))</f>
        <v/>
      </c>
      <c r="AC393" s="11" t="str">
        <f t="shared" si="221"/>
        <v/>
      </c>
      <c r="AD393" t="str">
        <f>IF($C393="","",IFERROR(VLOOKUP($C393,'Oct &amp; Nov'!$B:$Z,20,FALSE),0))</f>
        <v/>
      </c>
      <c r="AE393" s="10" t="str">
        <f t="shared" si="222"/>
        <v/>
      </c>
      <c r="AJ393" s="11"/>
      <c r="AM393" s="6" t="str">
        <f>IF($C393="","",IFERROR(VLOOKUP($C393,Dec!$B:$Z,16,FALSE),0))</f>
        <v/>
      </c>
      <c r="AN393" t="str">
        <f>IF($C393="","",IFERROR(VLOOKUP($C393,Dec!$B:$Z,17,FALSE),0))</f>
        <v/>
      </c>
      <c r="AO393" s="11" t="str">
        <f t="shared" si="223"/>
        <v/>
      </c>
      <c r="AP393" t="str">
        <f>IF($C393="","",IFERROR(VLOOKUP($C393,Dec!$B:$Z,19,FALSE),0))</f>
        <v/>
      </c>
      <c r="AQ393" s="11" t="str">
        <f t="shared" si="224"/>
        <v/>
      </c>
      <c r="AR393" t="str">
        <f>IF($C393="","",IFERROR(VLOOKUP($C393,Dec!$B:$Z,20,FALSE),0))</f>
        <v/>
      </c>
      <c r="AS393" s="10" t="str">
        <f t="shared" si="225"/>
        <v/>
      </c>
      <c r="AT393" s="6" t="str">
        <f>IF($C393="","",IFERROR(VLOOKUP($C393,Jan!$B:$Z,16,FALSE),0))</f>
        <v/>
      </c>
      <c r="AU393" t="str">
        <f>IF($C393="","",IFERROR(VLOOKUP($C393,Jan!$B:$Z,17,FALSE),0))</f>
        <v/>
      </c>
      <c r="AV393" s="11" t="str">
        <f t="shared" si="226"/>
        <v/>
      </c>
      <c r="AW393" t="str">
        <f>IF($C393="","",IFERROR(VLOOKUP($C393,Jan!$B:$Z,19,FALSE),0))</f>
        <v/>
      </c>
      <c r="AX393" s="11" t="str">
        <f t="shared" si="227"/>
        <v/>
      </c>
      <c r="AY393" t="str">
        <f>IF($C393="","",IFERROR(VLOOKUP($C393,Jan!$B:$Z,20,FALSE),0))</f>
        <v/>
      </c>
      <c r="AZ393" s="10" t="str">
        <f t="shared" si="228"/>
        <v/>
      </c>
      <c r="BA393" s="6" t="str">
        <f>IF($C393="","",IFERROR(VLOOKUP($C393,Feb!$B:$Z,16,FALSE),0))</f>
        <v/>
      </c>
      <c r="BB393" t="str">
        <f>IF($C393="","",IFERROR(VLOOKUP($C393,Feb!$B:$Z,17,FALSE),0))</f>
        <v/>
      </c>
      <c r="BC393" s="11" t="str">
        <f t="shared" si="229"/>
        <v/>
      </c>
      <c r="BD393" t="str">
        <f>IF($C393="","",IFERROR(VLOOKUP($C393,Feb!$B:$Z,19,FALSE),0))</f>
        <v/>
      </c>
      <c r="BE393" s="11" t="str">
        <f t="shared" si="230"/>
        <v/>
      </c>
      <c r="BF393" t="str">
        <f>IF($C393="","",IFERROR(VLOOKUP($C393,Feb!$B:$Z,20,FALSE),0))</f>
        <v/>
      </c>
      <c r="BG393" s="10" t="str">
        <f t="shared" si="231"/>
        <v/>
      </c>
      <c r="BH393" s="6" t="str">
        <f>IF($C393="","",IFERROR(VLOOKUP($C393,Mar!$B:$Z,16,FALSE),0))</f>
        <v/>
      </c>
      <c r="BI393" t="str">
        <f>IF($C393="","",IFERROR(VLOOKUP($C393,Mar!$B:$Z,17,FALSE),0))</f>
        <v/>
      </c>
      <c r="BJ393" s="11" t="str">
        <f t="shared" si="232"/>
        <v/>
      </c>
      <c r="BK393" t="str">
        <f>IF($C393="","",IFERROR(VLOOKUP($C393,Mar!$B:$Z,19,FALSE),0))</f>
        <v/>
      </c>
      <c r="BL393" s="11" t="str">
        <f t="shared" si="233"/>
        <v/>
      </c>
      <c r="BM393" t="str">
        <f>IF($C393="","",IFERROR(VLOOKUP($C393,Mar!$B:$Z,20,FALSE),0))</f>
        <v/>
      </c>
      <c r="BN393" s="10" t="str">
        <f t="shared" si="234"/>
        <v/>
      </c>
      <c r="BO393" s="6" t="str">
        <f>IF($C393="","",IFERROR(VLOOKUP($C393,'Apr &amp; May'!$B:$Z,16,FALSE),0))</f>
        <v/>
      </c>
      <c r="BP393" t="str">
        <f>IF($C393="","",IFERROR(VLOOKUP($C393,'Apr &amp; May'!$B:$Z,17,FALSE),0))</f>
        <v/>
      </c>
      <c r="BQ393" s="11" t="str">
        <f t="shared" si="235"/>
        <v/>
      </c>
      <c r="BR393" t="str">
        <f>IF($C393="","",IFERROR(VLOOKUP($C393,'Apr &amp; May'!$B:$Z,19,FALSE),0))</f>
        <v/>
      </c>
      <c r="BS393" s="11" t="str">
        <f t="shared" si="236"/>
        <v/>
      </c>
      <c r="BT393" t="str">
        <f>IF($C393="","",IFERROR(VLOOKUP($C393,'Apr &amp; May'!$B:$Z,20,FALSE),0))</f>
        <v/>
      </c>
      <c r="BU393" s="10" t="str">
        <f t="shared" si="237"/>
        <v/>
      </c>
      <c r="BV393" s="6" t="str">
        <f>IF($C393="","",IFERROR(VLOOKUP($C393,Jun!$B:$Z,16,FALSE),0))</f>
        <v/>
      </c>
      <c r="BW393" t="str">
        <f>IF($C393="","",IFERROR(VLOOKUP($C393,Jun!$B:$Z,17,FALSE),0))</f>
        <v/>
      </c>
      <c r="BX393" s="11" t="str">
        <f t="shared" si="238"/>
        <v/>
      </c>
      <c r="BY393" t="str">
        <f>IF($C393="","",IFERROR(VLOOKUP($C393,Jun!$B:$Z,19,FALSE),0))</f>
        <v/>
      </c>
      <c r="BZ393" s="11" t="str">
        <f t="shared" si="239"/>
        <v/>
      </c>
      <c r="CA393" t="str">
        <f>IF($C393="","",IFERROR(VLOOKUP($C393,Jun!$B:$Z,20,FALSE),0))</f>
        <v/>
      </c>
      <c r="CB393" s="10" t="str">
        <f t="shared" si="240"/>
        <v/>
      </c>
    </row>
    <row r="394" spans="1:80" x14ac:dyDescent="0.3">
      <c r="A394">
        <v>390</v>
      </c>
      <c r="B394" t="str">
        <f>IF(Namelist!A391="","",UPPER(Namelist!A391))</f>
        <v/>
      </c>
      <c r="C394" t="str">
        <f>IF(Namelist!B391="","",UPPER(Namelist!B391))</f>
        <v/>
      </c>
      <c r="D394" s="6" t="str">
        <f t="shared" si="207"/>
        <v/>
      </c>
      <c r="E394" t="str">
        <f t="shared" si="208"/>
        <v/>
      </c>
      <c r="F394" s="11" t="str">
        <f t="shared" si="209"/>
        <v/>
      </c>
      <c r="G394" t="str">
        <f t="shared" si="210"/>
        <v/>
      </c>
      <c r="H394" s="11" t="str">
        <f t="shared" si="211"/>
        <v/>
      </c>
      <c r="I394" t="str">
        <f t="shared" si="212"/>
        <v/>
      </c>
      <c r="J394" s="10" t="str">
        <f t="shared" si="213"/>
        <v/>
      </c>
      <c r="K394" s="6" t="str">
        <f>IF($C394="","",IFERROR(VLOOKUP($C394,Aug!$B:$Z,16,FALSE),0))</f>
        <v/>
      </c>
      <c r="L394" t="str">
        <f>IF($C394="","",IFERROR(VLOOKUP($C394,Aug!$B:$Z,17,FALSE),0))</f>
        <v/>
      </c>
      <c r="M394" s="11" t="str">
        <f t="shared" si="214"/>
        <v/>
      </c>
      <c r="N394" t="str">
        <f>IF($C394="","",IFERROR(VLOOKUP($C394,Aug!$B:$Z,19,FALSE),0))</f>
        <v/>
      </c>
      <c r="O394" s="11" t="str">
        <f t="shared" si="215"/>
        <v/>
      </c>
      <c r="P394" t="str">
        <f>IF($C394="","",IFERROR(VLOOKUP($C394,Aug!$B:$Z,20,FALSE),0))</f>
        <v/>
      </c>
      <c r="Q394" s="10" t="str">
        <f t="shared" si="216"/>
        <v/>
      </c>
      <c r="R394" s="6" t="str">
        <f>IF($C394="","",IFERROR(VLOOKUP($C394,Sep!$B:$Z,16,FALSE),0))</f>
        <v/>
      </c>
      <c r="S394" t="str">
        <f>IF($C394="","",IFERROR(VLOOKUP($C394,Sep!$B:$Z,17,FALSE),0))</f>
        <v/>
      </c>
      <c r="T394" s="11" t="str">
        <f t="shared" si="217"/>
        <v/>
      </c>
      <c r="U394" t="str">
        <f>IF($C394="","",IFERROR(VLOOKUP($C394,Sep!$B:$Z,19,FALSE),0))</f>
        <v/>
      </c>
      <c r="V394" s="11" t="str">
        <f t="shared" si="218"/>
        <v/>
      </c>
      <c r="W394" t="str">
        <f>IF($C394="","",IFERROR(VLOOKUP($C394,Sep!$B:$Z,20,FALSE),0))</f>
        <v/>
      </c>
      <c r="X394" s="10" t="str">
        <f t="shared" si="219"/>
        <v/>
      </c>
      <c r="Y394" s="6" t="str">
        <f>IF($C394="","",IFERROR(VLOOKUP($C394,'Oct &amp; Nov'!$B:$Z,16,FALSE),0))</f>
        <v/>
      </c>
      <c r="Z394" t="str">
        <f>IF($C394="","",IFERROR(VLOOKUP($C394,'Oct &amp; Nov'!$B:$Z,17,FALSE),0))</f>
        <v/>
      </c>
      <c r="AA394" s="11" t="str">
        <f t="shared" si="220"/>
        <v/>
      </c>
      <c r="AB394" t="str">
        <f>IF($C394="","",IFERROR(VLOOKUP($C394,'Oct &amp; Nov'!$B:$Z,19,FALSE),0))</f>
        <v/>
      </c>
      <c r="AC394" s="11" t="str">
        <f t="shared" si="221"/>
        <v/>
      </c>
      <c r="AD394" t="str">
        <f>IF($C394="","",IFERROR(VLOOKUP($C394,'Oct &amp; Nov'!$B:$Z,20,FALSE),0))</f>
        <v/>
      </c>
      <c r="AE394" s="10" t="str">
        <f t="shared" si="222"/>
        <v/>
      </c>
      <c r="AJ394" s="11"/>
      <c r="AM394" s="6" t="str">
        <f>IF($C394="","",IFERROR(VLOOKUP($C394,Dec!$B:$Z,16,FALSE),0))</f>
        <v/>
      </c>
      <c r="AN394" t="str">
        <f>IF($C394="","",IFERROR(VLOOKUP($C394,Dec!$B:$Z,17,FALSE),0))</f>
        <v/>
      </c>
      <c r="AO394" s="11" t="str">
        <f t="shared" si="223"/>
        <v/>
      </c>
      <c r="AP394" t="str">
        <f>IF($C394="","",IFERROR(VLOOKUP($C394,Dec!$B:$Z,19,FALSE),0))</f>
        <v/>
      </c>
      <c r="AQ394" s="11" t="str">
        <f t="shared" si="224"/>
        <v/>
      </c>
      <c r="AR394" t="str">
        <f>IF($C394="","",IFERROR(VLOOKUP($C394,Dec!$B:$Z,20,FALSE),0))</f>
        <v/>
      </c>
      <c r="AS394" s="10" t="str">
        <f t="shared" si="225"/>
        <v/>
      </c>
      <c r="AT394" s="6" t="str">
        <f>IF($C394="","",IFERROR(VLOOKUP($C394,Jan!$B:$Z,16,FALSE),0))</f>
        <v/>
      </c>
      <c r="AU394" t="str">
        <f>IF($C394="","",IFERROR(VLOOKUP($C394,Jan!$B:$Z,17,FALSE),0))</f>
        <v/>
      </c>
      <c r="AV394" s="11" t="str">
        <f t="shared" si="226"/>
        <v/>
      </c>
      <c r="AW394" t="str">
        <f>IF($C394="","",IFERROR(VLOOKUP($C394,Jan!$B:$Z,19,FALSE),0))</f>
        <v/>
      </c>
      <c r="AX394" s="11" t="str">
        <f t="shared" si="227"/>
        <v/>
      </c>
      <c r="AY394" t="str">
        <f>IF($C394="","",IFERROR(VLOOKUP($C394,Jan!$B:$Z,20,FALSE),0))</f>
        <v/>
      </c>
      <c r="AZ394" s="10" t="str">
        <f t="shared" si="228"/>
        <v/>
      </c>
      <c r="BA394" s="6" t="str">
        <f>IF($C394="","",IFERROR(VLOOKUP($C394,Feb!$B:$Z,16,FALSE),0))</f>
        <v/>
      </c>
      <c r="BB394" t="str">
        <f>IF($C394="","",IFERROR(VLOOKUP($C394,Feb!$B:$Z,17,FALSE),0))</f>
        <v/>
      </c>
      <c r="BC394" s="11" t="str">
        <f t="shared" si="229"/>
        <v/>
      </c>
      <c r="BD394" t="str">
        <f>IF($C394="","",IFERROR(VLOOKUP($C394,Feb!$B:$Z,19,FALSE),0))</f>
        <v/>
      </c>
      <c r="BE394" s="11" t="str">
        <f t="shared" si="230"/>
        <v/>
      </c>
      <c r="BF394" t="str">
        <f>IF($C394="","",IFERROR(VLOOKUP($C394,Feb!$B:$Z,20,FALSE),0))</f>
        <v/>
      </c>
      <c r="BG394" s="10" t="str">
        <f t="shared" si="231"/>
        <v/>
      </c>
      <c r="BH394" s="6" t="str">
        <f>IF($C394="","",IFERROR(VLOOKUP($C394,Mar!$B:$Z,16,FALSE),0))</f>
        <v/>
      </c>
      <c r="BI394" t="str">
        <f>IF($C394="","",IFERROR(VLOOKUP($C394,Mar!$B:$Z,17,FALSE),0))</f>
        <v/>
      </c>
      <c r="BJ394" s="11" t="str">
        <f t="shared" si="232"/>
        <v/>
      </c>
      <c r="BK394" t="str">
        <f>IF($C394="","",IFERROR(VLOOKUP($C394,Mar!$B:$Z,19,FALSE),0))</f>
        <v/>
      </c>
      <c r="BL394" s="11" t="str">
        <f t="shared" si="233"/>
        <v/>
      </c>
      <c r="BM394" t="str">
        <f>IF($C394="","",IFERROR(VLOOKUP($C394,Mar!$B:$Z,20,FALSE),0))</f>
        <v/>
      </c>
      <c r="BN394" s="10" t="str">
        <f t="shared" si="234"/>
        <v/>
      </c>
      <c r="BO394" s="6" t="str">
        <f>IF($C394="","",IFERROR(VLOOKUP($C394,'Apr &amp; May'!$B:$Z,16,FALSE),0))</f>
        <v/>
      </c>
      <c r="BP394" t="str">
        <f>IF($C394="","",IFERROR(VLOOKUP($C394,'Apr &amp; May'!$B:$Z,17,FALSE),0))</f>
        <v/>
      </c>
      <c r="BQ394" s="11" t="str">
        <f t="shared" si="235"/>
        <v/>
      </c>
      <c r="BR394" t="str">
        <f>IF($C394="","",IFERROR(VLOOKUP($C394,'Apr &amp; May'!$B:$Z,19,FALSE),0))</f>
        <v/>
      </c>
      <c r="BS394" s="11" t="str">
        <f t="shared" si="236"/>
        <v/>
      </c>
      <c r="BT394" t="str">
        <f>IF($C394="","",IFERROR(VLOOKUP($C394,'Apr &amp; May'!$B:$Z,20,FALSE),0))</f>
        <v/>
      </c>
      <c r="BU394" s="10" t="str">
        <f t="shared" si="237"/>
        <v/>
      </c>
      <c r="BV394" s="6" t="str">
        <f>IF($C394="","",IFERROR(VLOOKUP($C394,Jun!$B:$Z,16,FALSE),0))</f>
        <v/>
      </c>
      <c r="BW394" t="str">
        <f>IF($C394="","",IFERROR(VLOOKUP($C394,Jun!$B:$Z,17,FALSE),0))</f>
        <v/>
      </c>
      <c r="BX394" s="11" t="str">
        <f t="shared" si="238"/>
        <v/>
      </c>
      <c r="BY394" t="str">
        <f>IF($C394="","",IFERROR(VLOOKUP($C394,Jun!$B:$Z,19,FALSE),0))</f>
        <v/>
      </c>
      <c r="BZ394" s="11" t="str">
        <f t="shared" si="239"/>
        <v/>
      </c>
      <c r="CA394" t="str">
        <f>IF($C394="","",IFERROR(VLOOKUP($C394,Jun!$B:$Z,20,FALSE),0))</f>
        <v/>
      </c>
      <c r="CB394" s="10" t="str">
        <f t="shared" si="240"/>
        <v/>
      </c>
    </row>
    <row r="395" spans="1:80" x14ac:dyDescent="0.3">
      <c r="A395">
        <v>391</v>
      </c>
      <c r="B395" t="str">
        <f>IF(Namelist!A392="","",UPPER(Namelist!A392))</f>
        <v/>
      </c>
      <c r="C395" t="str">
        <f>IF(Namelist!B392="","",UPPER(Namelist!B392))</f>
        <v/>
      </c>
      <c r="D395" s="6" t="str">
        <f t="shared" si="207"/>
        <v/>
      </c>
      <c r="E395" t="str">
        <f t="shared" si="208"/>
        <v/>
      </c>
      <c r="F395" s="11" t="str">
        <f t="shared" si="209"/>
        <v/>
      </c>
      <c r="G395" t="str">
        <f t="shared" si="210"/>
        <v/>
      </c>
      <c r="H395" s="11" t="str">
        <f t="shared" si="211"/>
        <v/>
      </c>
      <c r="I395" t="str">
        <f t="shared" si="212"/>
        <v/>
      </c>
      <c r="J395" s="10" t="str">
        <f t="shared" si="213"/>
        <v/>
      </c>
      <c r="K395" s="6" t="str">
        <f>IF($C395="","",IFERROR(VLOOKUP($C395,Aug!$B:$Z,16,FALSE),0))</f>
        <v/>
      </c>
      <c r="L395" t="str">
        <f>IF($C395="","",IFERROR(VLOOKUP($C395,Aug!$B:$Z,17,FALSE),0))</f>
        <v/>
      </c>
      <c r="M395" s="11" t="str">
        <f t="shared" si="214"/>
        <v/>
      </c>
      <c r="N395" t="str">
        <f>IF($C395="","",IFERROR(VLOOKUP($C395,Aug!$B:$Z,19,FALSE),0))</f>
        <v/>
      </c>
      <c r="O395" s="11" t="str">
        <f t="shared" si="215"/>
        <v/>
      </c>
      <c r="P395" t="str">
        <f>IF($C395="","",IFERROR(VLOOKUP($C395,Aug!$B:$Z,20,FALSE),0))</f>
        <v/>
      </c>
      <c r="Q395" s="10" t="str">
        <f t="shared" si="216"/>
        <v/>
      </c>
      <c r="R395" s="6" t="str">
        <f>IF($C395="","",IFERROR(VLOOKUP($C395,Sep!$B:$Z,16,FALSE),0))</f>
        <v/>
      </c>
      <c r="S395" t="str">
        <f>IF($C395="","",IFERROR(VLOOKUP($C395,Sep!$B:$Z,17,FALSE),0))</f>
        <v/>
      </c>
      <c r="T395" s="11" t="str">
        <f t="shared" si="217"/>
        <v/>
      </c>
      <c r="U395" t="str">
        <f>IF($C395="","",IFERROR(VLOOKUP($C395,Sep!$B:$Z,19,FALSE),0))</f>
        <v/>
      </c>
      <c r="V395" s="11" t="str">
        <f t="shared" si="218"/>
        <v/>
      </c>
      <c r="W395" t="str">
        <f>IF($C395="","",IFERROR(VLOOKUP($C395,Sep!$B:$Z,20,FALSE),0))</f>
        <v/>
      </c>
      <c r="X395" s="10" t="str">
        <f t="shared" si="219"/>
        <v/>
      </c>
      <c r="Y395" s="6" t="str">
        <f>IF($C395="","",IFERROR(VLOOKUP($C395,'Oct &amp; Nov'!$B:$Z,16,FALSE),0))</f>
        <v/>
      </c>
      <c r="Z395" t="str">
        <f>IF($C395="","",IFERROR(VLOOKUP($C395,'Oct &amp; Nov'!$B:$Z,17,FALSE),0))</f>
        <v/>
      </c>
      <c r="AA395" s="11" t="str">
        <f t="shared" si="220"/>
        <v/>
      </c>
      <c r="AB395" t="str">
        <f>IF($C395="","",IFERROR(VLOOKUP($C395,'Oct &amp; Nov'!$B:$Z,19,FALSE),0))</f>
        <v/>
      </c>
      <c r="AC395" s="11" t="str">
        <f t="shared" si="221"/>
        <v/>
      </c>
      <c r="AD395" t="str">
        <f>IF($C395="","",IFERROR(VLOOKUP($C395,'Oct &amp; Nov'!$B:$Z,20,FALSE),0))</f>
        <v/>
      </c>
      <c r="AE395" s="10" t="str">
        <f t="shared" si="222"/>
        <v/>
      </c>
      <c r="AJ395" s="11"/>
      <c r="AM395" s="6" t="str">
        <f>IF($C395="","",IFERROR(VLOOKUP($C395,Dec!$B:$Z,16,FALSE),0))</f>
        <v/>
      </c>
      <c r="AN395" t="str">
        <f>IF($C395="","",IFERROR(VLOOKUP($C395,Dec!$B:$Z,17,FALSE),0))</f>
        <v/>
      </c>
      <c r="AO395" s="11" t="str">
        <f t="shared" si="223"/>
        <v/>
      </c>
      <c r="AP395" t="str">
        <f>IF($C395="","",IFERROR(VLOOKUP($C395,Dec!$B:$Z,19,FALSE),0))</f>
        <v/>
      </c>
      <c r="AQ395" s="11" t="str">
        <f t="shared" si="224"/>
        <v/>
      </c>
      <c r="AR395" t="str">
        <f>IF($C395="","",IFERROR(VLOOKUP($C395,Dec!$B:$Z,20,FALSE),0))</f>
        <v/>
      </c>
      <c r="AS395" s="10" t="str">
        <f t="shared" si="225"/>
        <v/>
      </c>
      <c r="AT395" s="6" t="str">
        <f>IF($C395="","",IFERROR(VLOOKUP($C395,Jan!$B:$Z,16,FALSE),0))</f>
        <v/>
      </c>
      <c r="AU395" t="str">
        <f>IF($C395="","",IFERROR(VLOOKUP($C395,Jan!$B:$Z,17,FALSE),0))</f>
        <v/>
      </c>
      <c r="AV395" s="11" t="str">
        <f t="shared" si="226"/>
        <v/>
      </c>
      <c r="AW395" t="str">
        <f>IF($C395="","",IFERROR(VLOOKUP($C395,Jan!$B:$Z,19,FALSE),0))</f>
        <v/>
      </c>
      <c r="AX395" s="11" t="str">
        <f t="shared" si="227"/>
        <v/>
      </c>
      <c r="AY395" t="str">
        <f>IF($C395="","",IFERROR(VLOOKUP($C395,Jan!$B:$Z,20,FALSE),0))</f>
        <v/>
      </c>
      <c r="AZ395" s="10" t="str">
        <f t="shared" si="228"/>
        <v/>
      </c>
      <c r="BA395" s="6" t="str">
        <f>IF($C395="","",IFERROR(VLOOKUP($C395,Feb!$B:$Z,16,FALSE),0))</f>
        <v/>
      </c>
      <c r="BB395" t="str">
        <f>IF($C395="","",IFERROR(VLOOKUP($C395,Feb!$B:$Z,17,FALSE),0))</f>
        <v/>
      </c>
      <c r="BC395" s="11" t="str">
        <f t="shared" si="229"/>
        <v/>
      </c>
      <c r="BD395" t="str">
        <f>IF($C395="","",IFERROR(VLOOKUP($C395,Feb!$B:$Z,19,FALSE),0))</f>
        <v/>
      </c>
      <c r="BE395" s="11" t="str">
        <f t="shared" si="230"/>
        <v/>
      </c>
      <c r="BF395" t="str">
        <f>IF($C395="","",IFERROR(VLOOKUP($C395,Feb!$B:$Z,20,FALSE),0))</f>
        <v/>
      </c>
      <c r="BG395" s="10" t="str">
        <f t="shared" si="231"/>
        <v/>
      </c>
      <c r="BH395" s="6" t="str">
        <f>IF($C395="","",IFERROR(VLOOKUP($C395,Mar!$B:$Z,16,FALSE),0))</f>
        <v/>
      </c>
      <c r="BI395" t="str">
        <f>IF($C395="","",IFERROR(VLOOKUP($C395,Mar!$B:$Z,17,FALSE),0))</f>
        <v/>
      </c>
      <c r="BJ395" s="11" t="str">
        <f t="shared" si="232"/>
        <v/>
      </c>
      <c r="BK395" t="str">
        <f>IF($C395="","",IFERROR(VLOOKUP($C395,Mar!$B:$Z,19,FALSE),0))</f>
        <v/>
      </c>
      <c r="BL395" s="11" t="str">
        <f t="shared" si="233"/>
        <v/>
      </c>
      <c r="BM395" t="str">
        <f>IF($C395="","",IFERROR(VLOOKUP($C395,Mar!$B:$Z,20,FALSE),0))</f>
        <v/>
      </c>
      <c r="BN395" s="10" t="str">
        <f t="shared" si="234"/>
        <v/>
      </c>
      <c r="BO395" s="6" t="str">
        <f>IF($C395="","",IFERROR(VLOOKUP($C395,'Apr &amp; May'!$B:$Z,16,FALSE),0))</f>
        <v/>
      </c>
      <c r="BP395" t="str">
        <f>IF($C395="","",IFERROR(VLOOKUP($C395,'Apr &amp; May'!$B:$Z,17,FALSE),0))</f>
        <v/>
      </c>
      <c r="BQ395" s="11" t="str">
        <f t="shared" si="235"/>
        <v/>
      </c>
      <c r="BR395" t="str">
        <f>IF($C395="","",IFERROR(VLOOKUP($C395,'Apr &amp; May'!$B:$Z,19,FALSE),0))</f>
        <v/>
      </c>
      <c r="BS395" s="11" t="str">
        <f t="shared" si="236"/>
        <v/>
      </c>
      <c r="BT395" t="str">
        <f>IF($C395="","",IFERROR(VLOOKUP($C395,'Apr &amp; May'!$B:$Z,20,FALSE),0))</f>
        <v/>
      </c>
      <c r="BU395" s="10" t="str">
        <f t="shared" si="237"/>
        <v/>
      </c>
      <c r="BV395" s="6" t="str">
        <f>IF($C395="","",IFERROR(VLOOKUP($C395,Jun!$B:$Z,16,FALSE),0))</f>
        <v/>
      </c>
      <c r="BW395" t="str">
        <f>IF($C395="","",IFERROR(VLOOKUP($C395,Jun!$B:$Z,17,FALSE),0))</f>
        <v/>
      </c>
      <c r="BX395" s="11" t="str">
        <f t="shared" si="238"/>
        <v/>
      </c>
      <c r="BY395" t="str">
        <f>IF($C395="","",IFERROR(VLOOKUP($C395,Jun!$B:$Z,19,FALSE),0))</f>
        <v/>
      </c>
      <c r="BZ395" s="11" t="str">
        <f t="shared" si="239"/>
        <v/>
      </c>
      <c r="CA395" t="str">
        <f>IF($C395="","",IFERROR(VLOOKUP($C395,Jun!$B:$Z,20,FALSE),0))</f>
        <v/>
      </c>
      <c r="CB395" s="10" t="str">
        <f t="shared" si="240"/>
        <v/>
      </c>
    </row>
    <row r="396" spans="1:80" x14ac:dyDescent="0.3">
      <c r="A396">
        <v>392</v>
      </c>
      <c r="B396" t="str">
        <f>IF(Namelist!A393="","",UPPER(Namelist!A393))</f>
        <v/>
      </c>
      <c r="C396" t="str">
        <f>IF(Namelist!B393="","",UPPER(Namelist!B393))</f>
        <v/>
      </c>
      <c r="D396" s="6" t="str">
        <f t="shared" si="207"/>
        <v/>
      </c>
      <c r="E396" t="str">
        <f t="shared" si="208"/>
        <v/>
      </c>
      <c r="F396" s="11" t="str">
        <f t="shared" si="209"/>
        <v/>
      </c>
      <c r="G396" t="str">
        <f t="shared" si="210"/>
        <v/>
      </c>
      <c r="H396" s="11" t="str">
        <f t="shared" si="211"/>
        <v/>
      </c>
      <c r="I396" t="str">
        <f t="shared" si="212"/>
        <v/>
      </c>
      <c r="J396" s="10" t="str">
        <f t="shared" si="213"/>
        <v/>
      </c>
      <c r="K396" s="6" t="str">
        <f>IF($C396="","",IFERROR(VLOOKUP($C396,Aug!$B:$Z,16,FALSE),0))</f>
        <v/>
      </c>
      <c r="L396" t="str">
        <f>IF($C396="","",IFERROR(VLOOKUP($C396,Aug!$B:$Z,17,FALSE),0))</f>
        <v/>
      </c>
      <c r="M396" s="11" t="str">
        <f t="shared" si="214"/>
        <v/>
      </c>
      <c r="N396" t="str">
        <f>IF($C396="","",IFERROR(VLOOKUP($C396,Aug!$B:$Z,19,FALSE),0))</f>
        <v/>
      </c>
      <c r="O396" s="11" t="str">
        <f t="shared" si="215"/>
        <v/>
      </c>
      <c r="P396" t="str">
        <f>IF($C396="","",IFERROR(VLOOKUP($C396,Aug!$B:$Z,20,FALSE),0))</f>
        <v/>
      </c>
      <c r="Q396" s="10" t="str">
        <f t="shared" si="216"/>
        <v/>
      </c>
      <c r="R396" s="6" t="str">
        <f>IF($C396="","",IFERROR(VLOOKUP($C396,Sep!$B:$Z,16,FALSE),0))</f>
        <v/>
      </c>
      <c r="S396" t="str">
        <f>IF($C396="","",IFERROR(VLOOKUP($C396,Sep!$B:$Z,17,FALSE),0))</f>
        <v/>
      </c>
      <c r="T396" s="11" t="str">
        <f t="shared" si="217"/>
        <v/>
      </c>
      <c r="U396" t="str">
        <f>IF($C396="","",IFERROR(VLOOKUP($C396,Sep!$B:$Z,19,FALSE),0))</f>
        <v/>
      </c>
      <c r="V396" s="11" t="str">
        <f t="shared" si="218"/>
        <v/>
      </c>
      <c r="W396" t="str">
        <f>IF($C396="","",IFERROR(VLOOKUP($C396,Sep!$B:$Z,20,FALSE),0))</f>
        <v/>
      </c>
      <c r="X396" s="10" t="str">
        <f t="shared" si="219"/>
        <v/>
      </c>
      <c r="Y396" s="6" t="str">
        <f>IF($C396="","",IFERROR(VLOOKUP($C396,'Oct &amp; Nov'!$B:$Z,16,FALSE),0))</f>
        <v/>
      </c>
      <c r="Z396" t="str">
        <f>IF($C396="","",IFERROR(VLOOKUP($C396,'Oct &amp; Nov'!$B:$Z,17,FALSE),0))</f>
        <v/>
      </c>
      <c r="AA396" s="11" t="str">
        <f t="shared" si="220"/>
        <v/>
      </c>
      <c r="AB396" t="str">
        <f>IF($C396="","",IFERROR(VLOOKUP($C396,'Oct &amp; Nov'!$B:$Z,19,FALSE),0))</f>
        <v/>
      </c>
      <c r="AC396" s="11" t="str">
        <f t="shared" si="221"/>
        <v/>
      </c>
      <c r="AD396" t="str">
        <f>IF($C396="","",IFERROR(VLOOKUP($C396,'Oct &amp; Nov'!$B:$Z,20,FALSE),0))</f>
        <v/>
      </c>
      <c r="AE396" s="10" t="str">
        <f t="shared" si="222"/>
        <v/>
      </c>
      <c r="AJ396" s="11"/>
      <c r="AM396" s="6" t="str">
        <f>IF($C396="","",IFERROR(VLOOKUP($C396,Dec!$B:$Z,16,FALSE),0))</f>
        <v/>
      </c>
      <c r="AN396" t="str">
        <f>IF($C396="","",IFERROR(VLOOKUP($C396,Dec!$B:$Z,17,FALSE),0))</f>
        <v/>
      </c>
      <c r="AO396" s="11" t="str">
        <f t="shared" si="223"/>
        <v/>
      </c>
      <c r="AP396" t="str">
        <f>IF($C396="","",IFERROR(VLOOKUP($C396,Dec!$B:$Z,19,FALSE),0))</f>
        <v/>
      </c>
      <c r="AQ396" s="11" t="str">
        <f t="shared" si="224"/>
        <v/>
      </c>
      <c r="AR396" t="str">
        <f>IF($C396="","",IFERROR(VLOOKUP($C396,Dec!$B:$Z,20,FALSE),0))</f>
        <v/>
      </c>
      <c r="AS396" s="10" t="str">
        <f t="shared" si="225"/>
        <v/>
      </c>
      <c r="AT396" s="6" t="str">
        <f>IF($C396="","",IFERROR(VLOOKUP($C396,Jan!$B:$Z,16,FALSE),0))</f>
        <v/>
      </c>
      <c r="AU396" t="str">
        <f>IF($C396="","",IFERROR(VLOOKUP($C396,Jan!$B:$Z,17,FALSE),0))</f>
        <v/>
      </c>
      <c r="AV396" s="11" t="str">
        <f t="shared" si="226"/>
        <v/>
      </c>
      <c r="AW396" t="str">
        <f>IF($C396="","",IFERROR(VLOOKUP($C396,Jan!$B:$Z,19,FALSE),0))</f>
        <v/>
      </c>
      <c r="AX396" s="11" t="str">
        <f t="shared" si="227"/>
        <v/>
      </c>
      <c r="AY396" t="str">
        <f>IF($C396="","",IFERROR(VLOOKUP($C396,Jan!$B:$Z,20,FALSE),0))</f>
        <v/>
      </c>
      <c r="AZ396" s="10" t="str">
        <f t="shared" si="228"/>
        <v/>
      </c>
      <c r="BA396" s="6" t="str">
        <f>IF($C396="","",IFERROR(VLOOKUP($C396,Feb!$B:$Z,16,FALSE),0))</f>
        <v/>
      </c>
      <c r="BB396" t="str">
        <f>IF($C396="","",IFERROR(VLOOKUP($C396,Feb!$B:$Z,17,FALSE),0))</f>
        <v/>
      </c>
      <c r="BC396" s="11" t="str">
        <f t="shared" si="229"/>
        <v/>
      </c>
      <c r="BD396" t="str">
        <f>IF($C396="","",IFERROR(VLOOKUP($C396,Feb!$B:$Z,19,FALSE),0))</f>
        <v/>
      </c>
      <c r="BE396" s="11" t="str">
        <f t="shared" si="230"/>
        <v/>
      </c>
      <c r="BF396" t="str">
        <f>IF($C396="","",IFERROR(VLOOKUP($C396,Feb!$B:$Z,20,FALSE),0))</f>
        <v/>
      </c>
      <c r="BG396" s="10" t="str">
        <f t="shared" si="231"/>
        <v/>
      </c>
      <c r="BH396" s="6" t="str">
        <f>IF($C396="","",IFERROR(VLOOKUP($C396,Mar!$B:$Z,16,FALSE),0))</f>
        <v/>
      </c>
      <c r="BI396" t="str">
        <f>IF($C396="","",IFERROR(VLOOKUP($C396,Mar!$B:$Z,17,FALSE),0))</f>
        <v/>
      </c>
      <c r="BJ396" s="11" t="str">
        <f t="shared" si="232"/>
        <v/>
      </c>
      <c r="BK396" t="str">
        <f>IF($C396="","",IFERROR(VLOOKUP($C396,Mar!$B:$Z,19,FALSE),0))</f>
        <v/>
      </c>
      <c r="BL396" s="11" t="str">
        <f t="shared" si="233"/>
        <v/>
      </c>
      <c r="BM396" t="str">
        <f>IF($C396="","",IFERROR(VLOOKUP($C396,Mar!$B:$Z,20,FALSE),0))</f>
        <v/>
      </c>
      <c r="BN396" s="10" t="str">
        <f t="shared" si="234"/>
        <v/>
      </c>
      <c r="BO396" s="6" t="str">
        <f>IF($C396="","",IFERROR(VLOOKUP($C396,'Apr &amp; May'!$B:$Z,16,FALSE),0))</f>
        <v/>
      </c>
      <c r="BP396" t="str">
        <f>IF($C396="","",IFERROR(VLOOKUP($C396,'Apr &amp; May'!$B:$Z,17,FALSE),0))</f>
        <v/>
      </c>
      <c r="BQ396" s="11" t="str">
        <f t="shared" si="235"/>
        <v/>
      </c>
      <c r="BR396" t="str">
        <f>IF($C396="","",IFERROR(VLOOKUP($C396,'Apr &amp; May'!$B:$Z,19,FALSE),0))</f>
        <v/>
      </c>
      <c r="BS396" s="11" t="str">
        <f t="shared" si="236"/>
        <v/>
      </c>
      <c r="BT396" t="str">
        <f>IF($C396="","",IFERROR(VLOOKUP($C396,'Apr &amp; May'!$B:$Z,20,FALSE),0))</f>
        <v/>
      </c>
      <c r="BU396" s="10" t="str">
        <f t="shared" si="237"/>
        <v/>
      </c>
      <c r="BV396" s="6" t="str">
        <f>IF($C396="","",IFERROR(VLOOKUP($C396,Jun!$B:$Z,16,FALSE),0))</f>
        <v/>
      </c>
      <c r="BW396" t="str">
        <f>IF($C396="","",IFERROR(VLOOKUP($C396,Jun!$B:$Z,17,FALSE),0))</f>
        <v/>
      </c>
      <c r="BX396" s="11" t="str">
        <f t="shared" si="238"/>
        <v/>
      </c>
      <c r="BY396" t="str">
        <f>IF($C396="","",IFERROR(VLOOKUP($C396,Jun!$B:$Z,19,FALSE),0))</f>
        <v/>
      </c>
      <c r="BZ396" s="11" t="str">
        <f t="shared" si="239"/>
        <v/>
      </c>
      <c r="CA396" t="str">
        <f>IF($C396="","",IFERROR(VLOOKUP($C396,Jun!$B:$Z,20,FALSE),0))</f>
        <v/>
      </c>
      <c r="CB396" s="10" t="str">
        <f t="shared" si="240"/>
        <v/>
      </c>
    </row>
    <row r="397" spans="1:80" x14ac:dyDescent="0.3">
      <c r="A397">
        <v>393</v>
      </c>
      <c r="B397" t="str">
        <f>IF(Namelist!A394="","",UPPER(Namelist!A394))</f>
        <v/>
      </c>
      <c r="C397" t="str">
        <f>IF(Namelist!B394="","",UPPER(Namelist!B394))</f>
        <v/>
      </c>
      <c r="D397" s="6" t="str">
        <f t="shared" si="207"/>
        <v/>
      </c>
      <c r="E397" t="str">
        <f t="shared" si="208"/>
        <v/>
      </c>
      <c r="F397" s="11" t="str">
        <f t="shared" si="209"/>
        <v/>
      </c>
      <c r="G397" t="str">
        <f t="shared" si="210"/>
        <v/>
      </c>
      <c r="H397" s="11" t="str">
        <f t="shared" si="211"/>
        <v/>
      </c>
      <c r="I397" t="str">
        <f t="shared" si="212"/>
        <v/>
      </c>
      <c r="J397" s="10" t="str">
        <f t="shared" si="213"/>
        <v/>
      </c>
      <c r="K397" s="6" t="str">
        <f>IF($C397="","",IFERROR(VLOOKUP($C397,Aug!$B:$Z,16,FALSE),0))</f>
        <v/>
      </c>
      <c r="L397" t="str">
        <f>IF($C397="","",IFERROR(VLOOKUP($C397,Aug!$B:$Z,17,FALSE),0))</f>
        <v/>
      </c>
      <c r="M397" s="11" t="str">
        <f t="shared" si="214"/>
        <v/>
      </c>
      <c r="N397" t="str">
        <f>IF($C397="","",IFERROR(VLOOKUP($C397,Aug!$B:$Z,19,FALSE),0))</f>
        <v/>
      </c>
      <c r="O397" s="11" t="str">
        <f t="shared" si="215"/>
        <v/>
      </c>
      <c r="P397" t="str">
        <f>IF($C397="","",IFERROR(VLOOKUP($C397,Aug!$B:$Z,20,FALSE),0))</f>
        <v/>
      </c>
      <c r="Q397" s="10" t="str">
        <f t="shared" si="216"/>
        <v/>
      </c>
      <c r="R397" s="6" t="str">
        <f>IF($C397="","",IFERROR(VLOOKUP($C397,Sep!$B:$Z,16,FALSE),0))</f>
        <v/>
      </c>
      <c r="S397" t="str">
        <f>IF($C397="","",IFERROR(VLOOKUP($C397,Sep!$B:$Z,17,FALSE),0))</f>
        <v/>
      </c>
      <c r="T397" s="11" t="str">
        <f t="shared" si="217"/>
        <v/>
      </c>
      <c r="U397" t="str">
        <f>IF($C397="","",IFERROR(VLOOKUP($C397,Sep!$B:$Z,19,FALSE),0))</f>
        <v/>
      </c>
      <c r="V397" s="11" t="str">
        <f t="shared" si="218"/>
        <v/>
      </c>
      <c r="W397" t="str">
        <f>IF($C397="","",IFERROR(VLOOKUP($C397,Sep!$B:$Z,20,FALSE),0))</f>
        <v/>
      </c>
      <c r="X397" s="10" t="str">
        <f t="shared" si="219"/>
        <v/>
      </c>
      <c r="Y397" s="6" t="str">
        <f>IF($C397="","",IFERROR(VLOOKUP($C397,'Oct &amp; Nov'!$B:$Z,16,FALSE),0))</f>
        <v/>
      </c>
      <c r="Z397" t="str">
        <f>IF($C397="","",IFERROR(VLOOKUP($C397,'Oct &amp; Nov'!$B:$Z,17,FALSE),0))</f>
        <v/>
      </c>
      <c r="AA397" s="11" t="str">
        <f t="shared" si="220"/>
        <v/>
      </c>
      <c r="AB397" t="str">
        <f>IF($C397="","",IFERROR(VLOOKUP($C397,'Oct &amp; Nov'!$B:$Z,19,FALSE),0))</f>
        <v/>
      </c>
      <c r="AC397" s="11" t="str">
        <f t="shared" si="221"/>
        <v/>
      </c>
      <c r="AD397" t="str">
        <f>IF($C397="","",IFERROR(VLOOKUP($C397,'Oct &amp; Nov'!$B:$Z,20,FALSE),0))</f>
        <v/>
      </c>
      <c r="AE397" s="10" t="str">
        <f t="shared" si="222"/>
        <v/>
      </c>
      <c r="AJ397" s="11"/>
      <c r="AM397" s="6" t="str">
        <f>IF($C397="","",IFERROR(VLOOKUP($C397,Dec!$B:$Z,16,FALSE),0))</f>
        <v/>
      </c>
      <c r="AN397" t="str">
        <f>IF($C397="","",IFERROR(VLOOKUP($C397,Dec!$B:$Z,17,FALSE),0))</f>
        <v/>
      </c>
      <c r="AO397" s="11" t="str">
        <f t="shared" si="223"/>
        <v/>
      </c>
      <c r="AP397" t="str">
        <f>IF($C397="","",IFERROR(VLOOKUP($C397,Dec!$B:$Z,19,FALSE),0))</f>
        <v/>
      </c>
      <c r="AQ397" s="11" t="str">
        <f t="shared" si="224"/>
        <v/>
      </c>
      <c r="AR397" t="str">
        <f>IF($C397="","",IFERROR(VLOOKUP($C397,Dec!$B:$Z,20,FALSE),0))</f>
        <v/>
      </c>
      <c r="AS397" s="10" t="str">
        <f t="shared" si="225"/>
        <v/>
      </c>
      <c r="AT397" s="6" t="str">
        <f>IF($C397="","",IFERROR(VLOOKUP($C397,Jan!$B:$Z,16,FALSE),0))</f>
        <v/>
      </c>
      <c r="AU397" t="str">
        <f>IF($C397="","",IFERROR(VLOOKUP($C397,Jan!$B:$Z,17,FALSE),0))</f>
        <v/>
      </c>
      <c r="AV397" s="11" t="str">
        <f t="shared" si="226"/>
        <v/>
      </c>
      <c r="AW397" t="str">
        <f>IF($C397="","",IFERROR(VLOOKUP($C397,Jan!$B:$Z,19,FALSE),0))</f>
        <v/>
      </c>
      <c r="AX397" s="11" t="str">
        <f t="shared" si="227"/>
        <v/>
      </c>
      <c r="AY397" t="str">
        <f>IF($C397="","",IFERROR(VLOOKUP($C397,Jan!$B:$Z,20,FALSE),0))</f>
        <v/>
      </c>
      <c r="AZ397" s="10" t="str">
        <f t="shared" si="228"/>
        <v/>
      </c>
      <c r="BA397" s="6" t="str">
        <f>IF($C397="","",IFERROR(VLOOKUP($C397,Feb!$B:$Z,16,FALSE),0))</f>
        <v/>
      </c>
      <c r="BB397" t="str">
        <f>IF($C397="","",IFERROR(VLOOKUP($C397,Feb!$B:$Z,17,FALSE),0))</f>
        <v/>
      </c>
      <c r="BC397" s="11" t="str">
        <f t="shared" si="229"/>
        <v/>
      </c>
      <c r="BD397" t="str">
        <f>IF($C397="","",IFERROR(VLOOKUP($C397,Feb!$B:$Z,19,FALSE),0))</f>
        <v/>
      </c>
      <c r="BE397" s="11" t="str">
        <f t="shared" si="230"/>
        <v/>
      </c>
      <c r="BF397" t="str">
        <f>IF($C397="","",IFERROR(VLOOKUP($C397,Feb!$B:$Z,20,FALSE),0))</f>
        <v/>
      </c>
      <c r="BG397" s="10" t="str">
        <f t="shared" si="231"/>
        <v/>
      </c>
      <c r="BH397" s="6" t="str">
        <f>IF($C397="","",IFERROR(VLOOKUP($C397,Mar!$B:$Z,16,FALSE),0))</f>
        <v/>
      </c>
      <c r="BI397" t="str">
        <f>IF($C397="","",IFERROR(VLOOKUP($C397,Mar!$B:$Z,17,FALSE),0))</f>
        <v/>
      </c>
      <c r="BJ397" s="11" t="str">
        <f t="shared" si="232"/>
        <v/>
      </c>
      <c r="BK397" t="str">
        <f>IF($C397="","",IFERROR(VLOOKUP($C397,Mar!$B:$Z,19,FALSE),0))</f>
        <v/>
      </c>
      <c r="BL397" s="11" t="str">
        <f t="shared" si="233"/>
        <v/>
      </c>
      <c r="BM397" t="str">
        <f>IF($C397="","",IFERROR(VLOOKUP($C397,Mar!$B:$Z,20,FALSE),0))</f>
        <v/>
      </c>
      <c r="BN397" s="10" t="str">
        <f t="shared" si="234"/>
        <v/>
      </c>
      <c r="BO397" s="6" t="str">
        <f>IF($C397="","",IFERROR(VLOOKUP($C397,'Apr &amp; May'!$B:$Z,16,FALSE),0))</f>
        <v/>
      </c>
      <c r="BP397" t="str">
        <f>IF($C397="","",IFERROR(VLOOKUP($C397,'Apr &amp; May'!$B:$Z,17,FALSE),0))</f>
        <v/>
      </c>
      <c r="BQ397" s="11" t="str">
        <f t="shared" si="235"/>
        <v/>
      </c>
      <c r="BR397" t="str">
        <f>IF($C397="","",IFERROR(VLOOKUP($C397,'Apr &amp; May'!$B:$Z,19,FALSE),0))</f>
        <v/>
      </c>
      <c r="BS397" s="11" t="str">
        <f t="shared" si="236"/>
        <v/>
      </c>
      <c r="BT397" t="str">
        <f>IF($C397="","",IFERROR(VLOOKUP($C397,'Apr &amp; May'!$B:$Z,20,FALSE),0))</f>
        <v/>
      </c>
      <c r="BU397" s="10" t="str">
        <f t="shared" si="237"/>
        <v/>
      </c>
      <c r="BV397" s="6" t="str">
        <f>IF($C397="","",IFERROR(VLOOKUP($C397,Jun!$B:$Z,16,FALSE),0))</f>
        <v/>
      </c>
      <c r="BW397" t="str">
        <f>IF($C397="","",IFERROR(VLOOKUP($C397,Jun!$B:$Z,17,FALSE),0))</f>
        <v/>
      </c>
      <c r="BX397" s="11" t="str">
        <f t="shared" si="238"/>
        <v/>
      </c>
      <c r="BY397" t="str">
        <f>IF($C397="","",IFERROR(VLOOKUP($C397,Jun!$B:$Z,19,FALSE),0))</f>
        <v/>
      </c>
      <c r="BZ397" s="11" t="str">
        <f t="shared" si="239"/>
        <v/>
      </c>
      <c r="CA397" t="str">
        <f>IF($C397="","",IFERROR(VLOOKUP($C397,Jun!$B:$Z,20,FALSE),0))</f>
        <v/>
      </c>
      <c r="CB397" s="10" t="str">
        <f t="shared" si="240"/>
        <v/>
      </c>
    </row>
    <row r="398" spans="1:80" x14ac:dyDescent="0.3">
      <c r="A398">
        <v>394</v>
      </c>
      <c r="B398" t="str">
        <f>IF(Namelist!A395="","",UPPER(Namelist!A395))</f>
        <v/>
      </c>
      <c r="C398" t="str">
        <f>IF(Namelist!B395="","",UPPER(Namelist!B395))</f>
        <v/>
      </c>
      <c r="D398" s="6" t="str">
        <f t="shared" si="207"/>
        <v/>
      </c>
      <c r="E398" t="str">
        <f t="shared" si="208"/>
        <v/>
      </c>
      <c r="F398" s="11" t="str">
        <f t="shared" si="209"/>
        <v/>
      </c>
      <c r="G398" t="str">
        <f t="shared" si="210"/>
        <v/>
      </c>
      <c r="H398" s="11" t="str">
        <f t="shared" si="211"/>
        <v/>
      </c>
      <c r="I398" t="str">
        <f t="shared" si="212"/>
        <v/>
      </c>
      <c r="J398" s="10" t="str">
        <f t="shared" si="213"/>
        <v/>
      </c>
      <c r="K398" s="6" t="str">
        <f>IF($C398="","",IFERROR(VLOOKUP($C398,Aug!$B:$Z,16,FALSE),0))</f>
        <v/>
      </c>
      <c r="L398" t="str">
        <f>IF($C398="","",IFERROR(VLOOKUP($C398,Aug!$B:$Z,17,FALSE),0))</f>
        <v/>
      </c>
      <c r="M398" s="11" t="str">
        <f t="shared" si="214"/>
        <v/>
      </c>
      <c r="N398" t="str">
        <f>IF($C398="","",IFERROR(VLOOKUP($C398,Aug!$B:$Z,19,FALSE),0))</f>
        <v/>
      </c>
      <c r="O398" s="11" t="str">
        <f t="shared" si="215"/>
        <v/>
      </c>
      <c r="P398" t="str">
        <f>IF($C398="","",IFERROR(VLOOKUP($C398,Aug!$B:$Z,20,FALSE),0))</f>
        <v/>
      </c>
      <c r="Q398" s="10" t="str">
        <f t="shared" si="216"/>
        <v/>
      </c>
      <c r="R398" s="6" t="str">
        <f>IF($C398="","",IFERROR(VLOOKUP($C398,Sep!$B:$Z,16,FALSE),0))</f>
        <v/>
      </c>
      <c r="S398" t="str">
        <f>IF($C398="","",IFERROR(VLOOKUP($C398,Sep!$B:$Z,17,FALSE),0))</f>
        <v/>
      </c>
      <c r="T398" s="11" t="str">
        <f t="shared" si="217"/>
        <v/>
      </c>
      <c r="U398" t="str">
        <f>IF($C398="","",IFERROR(VLOOKUP($C398,Sep!$B:$Z,19,FALSE),0))</f>
        <v/>
      </c>
      <c r="V398" s="11" t="str">
        <f t="shared" si="218"/>
        <v/>
      </c>
      <c r="W398" t="str">
        <f>IF($C398="","",IFERROR(VLOOKUP($C398,Sep!$B:$Z,20,FALSE),0))</f>
        <v/>
      </c>
      <c r="X398" s="10" t="str">
        <f t="shared" si="219"/>
        <v/>
      </c>
      <c r="Y398" s="6" t="str">
        <f>IF($C398="","",IFERROR(VLOOKUP($C398,'Oct &amp; Nov'!$B:$Z,16,FALSE),0))</f>
        <v/>
      </c>
      <c r="Z398" t="str">
        <f>IF($C398="","",IFERROR(VLOOKUP($C398,'Oct &amp; Nov'!$B:$Z,17,FALSE),0))</f>
        <v/>
      </c>
      <c r="AA398" s="11" t="str">
        <f t="shared" si="220"/>
        <v/>
      </c>
      <c r="AB398" t="str">
        <f>IF($C398="","",IFERROR(VLOOKUP($C398,'Oct &amp; Nov'!$B:$Z,19,FALSE),0))</f>
        <v/>
      </c>
      <c r="AC398" s="11" t="str">
        <f t="shared" si="221"/>
        <v/>
      </c>
      <c r="AD398" t="str">
        <f>IF($C398="","",IFERROR(VLOOKUP($C398,'Oct &amp; Nov'!$B:$Z,20,FALSE),0))</f>
        <v/>
      </c>
      <c r="AE398" s="10" t="str">
        <f t="shared" si="222"/>
        <v/>
      </c>
      <c r="AJ398" s="11"/>
      <c r="AM398" s="6" t="str">
        <f>IF($C398="","",IFERROR(VLOOKUP($C398,Dec!$B:$Z,16,FALSE),0))</f>
        <v/>
      </c>
      <c r="AN398" t="str">
        <f>IF($C398="","",IFERROR(VLOOKUP($C398,Dec!$B:$Z,17,FALSE),0))</f>
        <v/>
      </c>
      <c r="AO398" s="11" t="str">
        <f t="shared" si="223"/>
        <v/>
      </c>
      <c r="AP398" t="str">
        <f>IF($C398="","",IFERROR(VLOOKUP($C398,Dec!$B:$Z,19,FALSE),0))</f>
        <v/>
      </c>
      <c r="AQ398" s="11" t="str">
        <f t="shared" si="224"/>
        <v/>
      </c>
      <c r="AR398" t="str">
        <f>IF($C398="","",IFERROR(VLOOKUP($C398,Dec!$B:$Z,20,FALSE),0))</f>
        <v/>
      </c>
      <c r="AS398" s="10" t="str">
        <f t="shared" si="225"/>
        <v/>
      </c>
      <c r="AT398" s="6" t="str">
        <f>IF($C398="","",IFERROR(VLOOKUP($C398,Jan!$B:$Z,16,FALSE),0))</f>
        <v/>
      </c>
      <c r="AU398" t="str">
        <f>IF($C398="","",IFERROR(VLOOKUP($C398,Jan!$B:$Z,17,FALSE),0))</f>
        <v/>
      </c>
      <c r="AV398" s="11" t="str">
        <f t="shared" si="226"/>
        <v/>
      </c>
      <c r="AW398" t="str">
        <f>IF($C398="","",IFERROR(VLOOKUP($C398,Jan!$B:$Z,19,FALSE),0))</f>
        <v/>
      </c>
      <c r="AX398" s="11" t="str">
        <f t="shared" si="227"/>
        <v/>
      </c>
      <c r="AY398" t="str">
        <f>IF($C398="","",IFERROR(VLOOKUP($C398,Jan!$B:$Z,20,FALSE),0))</f>
        <v/>
      </c>
      <c r="AZ398" s="10" t="str">
        <f t="shared" si="228"/>
        <v/>
      </c>
      <c r="BA398" s="6" t="str">
        <f>IF($C398="","",IFERROR(VLOOKUP($C398,Feb!$B:$Z,16,FALSE),0))</f>
        <v/>
      </c>
      <c r="BB398" t="str">
        <f>IF($C398="","",IFERROR(VLOOKUP($C398,Feb!$B:$Z,17,FALSE),0))</f>
        <v/>
      </c>
      <c r="BC398" s="11" t="str">
        <f t="shared" si="229"/>
        <v/>
      </c>
      <c r="BD398" t="str">
        <f>IF($C398="","",IFERROR(VLOOKUP($C398,Feb!$B:$Z,19,FALSE),0))</f>
        <v/>
      </c>
      <c r="BE398" s="11" t="str">
        <f t="shared" si="230"/>
        <v/>
      </c>
      <c r="BF398" t="str">
        <f>IF($C398="","",IFERROR(VLOOKUP($C398,Feb!$B:$Z,20,FALSE),0))</f>
        <v/>
      </c>
      <c r="BG398" s="10" t="str">
        <f t="shared" si="231"/>
        <v/>
      </c>
      <c r="BH398" s="6" t="str">
        <f>IF($C398="","",IFERROR(VLOOKUP($C398,Mar!$B:$Z,16,FALSE),0))</f>
        <v/>
      </c>
      <c r="BI398" t="str">
        <f>IF($C398="","",IFERROR(VLOOKUP($C398,Mar!$B:$Z,17,FALSE),0))</f>
        <v/>
      </c>
      <c r="BJ398" s="11" t="str">
        <f t="shared" si="232"/>
        <v/>
      </c>
      <c r="BK398" t="str">
        <f>IF($C398="","",IFERROR(VLOOKUP($C398,Mar!$B:$Z,19,FALSE),0))</f>
        <v/>
      </c>
      <c r="BL398" s="11" t="str">
        <f t="shared" si="233"/>
        <v/>
      </c>
      <c r="BM398" t="str">
        <f>IF($C398="","",IFERROR(VLOOKUP($C398,Mar!$B:$Z,20,FALSE),0))</f>
        <v/>
      </c>
      <c r="BN398" s="10" t="str">
        <f t="shared" si="234"/>
        <v/>
      </c>
      <c r="BO398" s="6" t="str">
        <f>IF($C398="","",IFERROR(VLOOKUP($C398,'Apr &amp; May'!$B:$Z,16,FALSE),0))</f>
        <v/>
      </c>
      <c r="BP398" t="str">
        <f>IF($C398="","",IFERROR(VLOOKUP($C398,'Apr &amp; May'!$B:$Z,17,FALSE),0))</f>
        <v/>
      </c>
      <c r="BQ398" s="11" t="str">
        <f t="shared" si="235"/>
        <v/>
      </c>
      <c r="BR398" t="str">
        <f>IF($C398="","",IFERROR(VLOOKUP($C398,'Apr &amp; May'!$B:$Z,19,FALSE),0))</f>
        <v/>
      </c>
      <c r="BS398" s="11" t="str">
        <f t="shared" si="236"/>
        <v/>
      </c>
      <c r="BT398" t="str">
        <f>IF($C398="","",IFERROR(VLOOKUP($C398,'Apr &amp; May'!$B:$Z,20,FALSE),0))</f>
        <v/>
      </c>
      <c r="BU398" s="10" t="str">
        <f t="shared" si="237"/>
        <v/>
      </c>
      <c r="BV398" s="6" t="str">
        <f>IF($C398="","",IFERROR(VLOOKUP($C398,Jun!$B:$Z,16,FALSE),0))</f>
        <v/>
      </c>
      <c r="BW398" t="str">
        <f>IF($C398="","",IFERROR(VLOOKUP($C398,Jun!$B:$Z,17,FALSE),0))</f>
        <v/>
      </c>
      <c r="BX398" s="11" t="str">
        <f t="shared" si="238"/>
        <v/>
      </c>
      <c r="BY398" t="str">
        <f>IF($C398="","",IFERROR(VLOOKUP($C398,Jun!$B:$Z,19,FALSE),0))</f>
        <v/>
      </c>
      <c r="BZ398" s="11" t="str">
        <f t="shared" si="239"/>
        <v/>
      </c>
      <c r="CA398" t="str">
        <f>IF($C398="","",IFERROR(VLOOKUP($C398,Jun!$B:$Z,20,FALSE),0))</f>
        <v/>
      </c>
      <c r="CB398" s="10" t="str">
        <f t="shared" si="240"/>
        <v/>
      </c>
    </row>
    <row r="399" spans="1:80" x14ac:dyDescent="0.3">
      <c r="A399">
        <v>395</v>
      </c>
      <c r="B399" t="str">
        <f>IF(Namelist!A396="","",UPPER(Namelist!A396))</f>
        <v/>
      </c>
      <c r="C399" t="str">
        <f>IF(Namelist!B396="","",UPPER(Namelist!B396))</f>
        <v/>
      </c>
      <c r="D399" s="6" t="str">
        <f t="shared" si="207"/>
        <v/>
      </c>
      <c r="E399" t="str">
        <f t="shared" si="208"/>
        <v/>
      </c>
      <c r="F399" s="11" t="str">
        <f t="shared" si="209"/>
        <v/>
      </c>
      <c r="G399" t="str">
        <f t="shared" si="210"/>
        <v/>
      </c>
      <c r="H399" s="11" t="str">
        <f t="shared" si="211"/>
        <v/>
      </c>
      <c r="I399" t="str">
        <f t="shared" si="212"/>
        <v/>
      </c>
      <c r="J399" s="10" t="str">
        <f t="shared" si="213"/>
        <v/>
      </c>
      <c r="K399" s="6" t="str">
        <f>IF($C399="","",IFERROR(VLOOKUP($C399,Aug!$B:$Z,16,FALSE),0))</f>
        <v/>
      </c>
      <c r="L399" t="str">
        <f>IF($C399="","",IFERROR(VLOOKUP($C399,Aug!$B:$Z,17,FALSE),0))</f>
        <v/>
      </c>
      <c r="M399" s="11" t="str">
        <f t="shared" si="214"/>
        <v/>
      </c>
      <c r="N399" t="str">
        <f>IF($C399="","",IFERROR(VLOOKUP($C399,Aug!$B:$Z,19,FALSE),0))</f>
        <v/>
      </c>
      <c r="O399" s="11" t="str">
        <f t="shared" si="215"/>
        <v/>
      </c>
      <c r="P399" t="str">
        <f>IF($C399="","",IFERROR(VLOOKUP($C399,Aug!$B:$Z,20,FALSE),0))</f>
        <v/>
      </c>
      <c r="Q399" s="10" t="str">
        <f t="shared" si="216"/>
        <v/>
      </c>
      <c r="R399" s="6" t="str">
        <f>IF($C399="","",IFERROR(VLOOKUP($C399,Sep!$B:$Z,16,FALSE),0))</f>
        <v/>
      </c>
      <c r="S399" t="str">
        <f>IF($C399="","",IFERROR(VLOOKUP($C399,Sep!$B:$Z,17,FALSE),0))</f>
        <v/>
      </c>
      <c r="T399" s="11" t="str">
        <f t="shared" si="217"/>
        <v/>
      </c>
      <c r="U399" t="str">
        <f>IF($C399="","",IFERROR(VLOOKUP($C399,Sep!$B:$Z,19,FALSE),0))</f>
        <v/>
      </c>
      <c r="V399" s="11" t="str">
        <f t="shared" si="218"/>
        <v/>
      </c>
      <c r="W399" t="str">
        <f>IF($C399="","",IFERROR(VLOOKUP($C399,Sep!$B:$Z,20,FALSE),0))</f>
        <v/>
      </c>
      <c r="X399" s="10" t="str">
        <f t="shared" si="219"/>
        <v/>
      </c>
      <c r="Y399" s="6" t="str">
        <f>IF($C399="","",IFERROR(VLOOKUP($C399,'Oct &amp; Nov'!$B:$Z,16,FALSE),0))</f>
        <v/>
      </c>
      <c r="Z399" t="str">
        <f>IF($C399="","",IFERROR(VLOOKUP($C399,'Oct &amp; Nov'!$B:$Z,17,FALSE),0))</f>
        <v/>
      </c>
      <c r="AA399" s="11" t="str">
        <f t="shared" si="220"/>
        <v/>
      </c>
      <c r="AB399" t="str">
        <f>IF($C399="","",IFERROR(VLOOKUP($C399,'Oct &amp; Nov'!$B:$Z,19,FALSE),0))</f>
        <v/>
      </c>
      <c r="AC399" s="11" t="str">
        <f t="shared" si="221"/>
        <v/>
      </c>
      <c r="AD399" t="str">
        <f>IF($C399="","",IFERROR(VLOOKUP($C399,'Oct &amp; Nov'!$B:$Z,20,FALSE),0))</f>
        <v/>
      </c>
      <c r="AE399" s="10" t="str">
        <f t="shared" si="222"/>
        <v/>
      </c>
      <c r="AJ399" s="11"/>
      <c r="AM399" s="6" t="str">
        <f>IF($C399="","",IFERROR(VLOOKUP($C399,Dec!$B:$Z,16,FALSE),0))</f>
        <v/>
      </c>
      <c r="AN399" t="str">
        <f>IF($C399="","",IFERROR(VLOOKUP($C399,Dec!$B:$Z,17,FALSE),0))</f>
        <v/>
      </c>
      <c r="AO399" s="11" t="str">
        <f t="shared" si="223"/>
        <v/>
      </c>
      <c r="AP399" t="str">
        <f>IF($C399="","",IFERROR(VLOOKUP($C399,Dec!$B:$Z,19,FALSE),0))</f>
        <v/>
      </c>
      <c r="AQ399" s="11" t="str">
        <f t="shared" si="224"/>
        <v/>
      </c>
      <c r="AR399" t="str">
        <f>IF($C399="","",IFERROR(VLOOKUP($C399,Dec!$B:$Z,20,FALSE),0))</f>
        <v/>
      </c>
      <c r="AS399" s="10" t="str">
        <f t="shared" si="225"/>
        <v/>
      </c>
      <c r="AT399" s="6" t="str">
        <f>IF($C399="","",IFERROR(VLOOKUP($C399,Jan!$B:$Z,16,FALSE),0))</f>
        <v/>
      </c>
      <c r="AU399" t="str">
        <f>IF($C399="","",IFERROR(VLOOKUP($C399,Jan!$B:$Z,17,FALSE),0))</f>
        <v/>
      </c>
      <c r="AV399" s="11" t="str">
        <f t="shared" si="226"/>
        <v/>
      </c>
      <c r="AW399" t="str">
        <f>IF($C399="","",IFERROR(VLOOKUP($C399,Jan!$B:$Z,19,FALSE),0))</f>
        <v/>
      </c>
      <c r="AX399" s="11" t="str">
        <f t="shared" si="227"/>
        <v/>
      </c>
      <c r="AY399" t="str">
        <f>IF($C399="","",IFERROR(VLOOKUP($C399,Jan!$B:$Z,20,FALSE),0))</f>
        <v/>
      </c>
      <c r="AZ399" s="10" t="str">
        <f t="shared" si="228"/>
        <v/>
      </c>
      <c r="BA399" s="6" t="str">
        <f>IF($C399="","",IFERROR(VLOOKUP($C399,Feb!$B:$Z,16,FALSE),0))</f>
        <v/>
      </c>
      <c r="BB399" t="str">
        <f>IF($C399="","",IFERROR(VLOOKUP($C399,Feb!$B:$Z,17,FALSE),0))</f>
        <v/>
      </c>
      <c r="BC399" s="11" t="str">
        <f t="shared" si="229"/>
        <v/>
      </c>
      <c r="BD399" t="str">
        <f>IF($C399="","",IFERROR(VLOOKUP($C399,Feb!$B:$Z,19,FALSE),0))</f>
        <v/>
      </c>
      <c r="BE399" s="11" t="str">
        <f t="shared" si="230"/>
        <v/>
      </c>
      <c r="BF399" t="str">
        <f>IF($C399="","",IFERROR(VLOOKUP($C399,Feb!$B:$Z,20,FALSE),0))</f>
        <v/>
      </c>
      <c r="BG399" s="10" t="str">
        <f t="shared" si="231"/>
        <v/>
      </c>
      <c r="BH399" s="6" t="str">
        <f>IF($C399="","",IFERROR(VLOOKUP($C399,Mar!$B:$Z,16,FALSE),0))</f>
        <v/>
      </c>
      <c r="BI399" t="str">
        <f>IF($C399="","",IFERROR(VLOOKUP($C399,Mar!$B:$Z,17,FALSE),0))</f>
        <v/>
      </c>
      <c r="BJ399" s="11" t="str">
        <f t="shared" si="232"/>
        <v/>
      </c>
      <c r="BK399" t="str">
        <f>IF($C399="","",IFERROR(VLOOKUP($C399,Mar!$B:$Z,19,FALSE),0))</f>
        <v/>
      </c>
      <c r="BL399" s="11" t="str">
        <f t="shared" si="233"/>
        <v/>
      </c>
      <c r="BM399" t="str">
        <f>IF($C399="","",IFERROR(VLOOKUP($C399,Mar!$B:$Z,20,FALSE),0))</f>
        <v/>
      </c>
      <c r="BN399" s="10" t="str">
        <f t="shared" si="234"/>
        <v/>
      </c>
      <c r="BO399" s="6" t="str">
        <f>IF($C399="","",IFERROR(VLOOKUP($C399,'Apr &amp; May'!$B:$Z,16,FALSE),0))</f>
        <v/>
      </c>
      <c r="BP399" t="str">
        <f>IF($C399="","",IFERROR(VLOOKUP($C399,'Apr &amp; May'!$B:$Z,17,FALSE),0))</f>
        <v/>
      </c>
      <c r="BQ399" s="11" t="str">
        <f t="shared" si="235"/>
        <v/>
      </c>
      <c r="BR399" t="str">
        <f>IF($C399="","",IFERROR(VLOOKUP($C399,'Apr &amp; May'!$B:$Z,19,FALSE),0))</f>
        <v/>
      </c>
      <c r="BS399" s="11" t="str">
        <f t="shared" si="236"/>
        <v/>
      </c>
      <c r="BT399" t="str">
        <f>IF($C399="","",IFERROR(VLOOKUP($C399,'Apr &amp; May'!$B:$Z,20,FALSE),0))</f>
        <v/>
      </c>
      <c r="BU399" s="10" t="str">
        <f t="shared" si="237"/>
        <v/>
      </c>
      <c r="BV399" s="6" t="str">
        <f>IF($C399="","",IFERROR(VLOOKUP($C399,Jun!$B:$Z,16,FALSE),0))</f>
        <v/>
      </c>
      <c r="BW399" t="str">
        <f>IF($C399="","",IFERROR(VLOOKUP($C399,Jun!$B:$Z,17,FALSE),0))</f>
        <v/>
      </c>
      <c r="BX399" s="11" t="str">
        <f t="shared" si="238"/>
        <v/>
      </c>
      <c r="BY399" t="str">
        <f>IF($C399="","",IFERROR(VLOOKUP($C399,Jun!$B:$Z,19,FALSE),0))</f>
        <v/>
      </c>
      <c r="BZ399" s="11" t="str">
        <f t="shared" si="239"/>
        <v/>
      </c>
      <c r="CA399" t="str">
        <f>IF($C399="","",IFERROR(VLOOKUP($C399,Jun!$B:$Z,20,FALSE),0))</f>
        <v/>
      </c>
      <c r="CB399" s="10" t="str">
        <f t="shared" si="240"/>
        <v/>
      </c>
    </row>
    <row r="400" spans="1:80" x14ac:dyDescent="0.3">
      <c r="A400">
        <v>396</v>
      </c>
      <c r="B400" t="str">
        <f>IF(Namelist!A397="","",UPPER(Namelist!A397))</f>
        <v/>
      </c>
      <c r="C400" t="str">
        <f>IF(Namelist!B397="","",UPPER(Namelist!B397))</f>
        <v/>
      </c>
      <c r="D400" s="6" t="str">
        <f t="shared" si="207"/>
        <v/>
      </c>
      <c r="E400" t="str">
        <f t="shared" si="208"/>
        <v/>
      </c>
      <c r="F400" s="11" t="str">
        <f t="shared" si="209"/>
        <v/>
      </c>
      <c r="G400" t="str">
        <f t="shared" si="210"/>
        <v/>
      </c>
      <c r="H400" s="11" t="str">
        <f t="shared" si="211"/>
        <v/>
      </c>
      <c r="I400" t="str">
        <f t="shared" si="212"/>
        <v/>
      </c>
      <c r="J400" s="10" t="str">
        <f t="shared" si="213"/>
        <v/>
      </c>
      <c r="K400" s="6" t="str">
        <f>IF($C400="","",IFERROR(VLOOKUP($C400,Aug!$B:$Z,16,FALSE),0))</f>
        <v/>
      </c>
      <c r="L400" t="str">
        <f>IF($C400="","",IFERROR(VLOOKUP($C400,Aug!$B:$Z,17,FALSE),0))</f>
        <v/>
      </c>
      <c r="M400" s="11" t="str">
        <f t="shared" si="214"/>
        <v/>
      </c>
      <c r="N400" t="str">
        <f>IF($C400="","",IFERROR(VLOOKUP($C400,Aug!$B:$Z,19,FALSE),0))</f>
        <v/>
      </c>
      <c r="O400" s="11" t="str">
        <f t="shared" si="215"/>
        <v/>
      </c>
      <c r="P400" t="str">
        <f>IF($C400="","",IFERROR(VLOOKUP($C400,Aug!$B:$Z,20,FALSE),0))</f>
        <v/>
      </c>
      <c r="Q400" s="10" t="str">
        <f t="shared" si="216"/>
        <v/>
      </c>
      <c r="R400" s="6" t="str">
        <f>IF($C400="","",IFERROR(VLOOKUP($C400,Sep!$B:$Z,16,FALSE),0))</f>
        <v/>
      </c>
      <c r="S400" t="str">
        <f>IF($C400="","",IFERROR(VLOOKUP($C400,Sep!$B:$Z,17,FALSE),0))</f>
        <v/>
      </c>
      <c r="T400" s="11" t="str">
        <f t="shared" si="217"/>
        <v/>
      </c>
      <c r="U400" t="str">
        <f>IF($C400="","",IFERROR(VLOOKUP($C400,Sep!$B:$Z,19,FALSE),0))</f>
        <v/>
      </c>
      <c r="V400" s="11" t="str">
        <f t="shared" si="218"/>
        <v/>
      </c>
      <c r="W400" t="str">
        <f>IF($C400="","",IFERROR(VLOOKUP($C400,Sep!$B:$Z,20,FALSE),0))</f>
        <v/>
      </c>
      <c r="X400" s="10" t="str">
        <f t="shared" si="219"/>
        <v/>
      </c>
      <c r="Y400" s="6" t="str">
        <f>IF($C400="","",IFERROR(VLOOKUP($C400,'Oct &amp; Nov'!$B:$Z,16,FALSE),0))</f>
        <v/>
      </c>
      <c r="Z400" t="str">
        <f>IF($C400="","",IFERROR(VLOOKUP($C400,'Oct &amp; Nov'!$B:$Z,17,FALSE),0))</f>
        <v/>
      </c>
      <c r="AA400" s="11" t="str">
        <f t="shared" si="220"/>
        <v/>
      </c>
      <c r="AB400" t="str">
        <f>IF($C400="","",IFERROR(VLOOKUP($C400,'Oct &amp; Nov'!$B:$Z,19,FALSE),0))</f>
        <v/>
      </c>
      <c r="AC400" s="11" t="str">
        <f t="shared" si="221"/>
        <v/>
      </c>
      <c r="AD400" t="str">
        <f>IF($C400="","",IFERROR(VLOOKUP($C400,'Oct &amp; Nov'!$B:$Z,20,FALSE),0))</f>
        <v/>
      </c>
      <c r="AE400" s="10" t="str">
        <f t="shared" si="222"/>
        <v/>
      </c>
      <c r="AJ400" s="11"/>
      <c r="AM400" s="6" t="str">
        <f>IF($C400="","",IFERROR(VLOOKUP($C400,Dec!$B:$Z,16,FALSE),0))</f>
        <v/>
      </c>
      <c r="AN400" t="str">
        <f>IF($C400="","",IFERROR(VLOOKUP($C400,Dec!$B:$Z,17,FALSE),0))</f>
        <v/>
      </c>
      <c r="AO400" s="11" t="str">
        <f t="shared" si="223"/>
        <v/>
      </c>
      <c r="AP400" t="str">
        <f>IF($C400="","",IFERROR(VLOOKUP($C400,Dec!$B:$Z,19,FALSE),0))</f>
        <v/>
      </c>
      <c r="AQ400" s="11" t="str">
        <f t="shared" si="224"/>
        <v/>
      </c>
      <c r="AR400" t="str">
        <f>IF($C400="","",IFERROR(VLOOKUP($C400,Dec!$B:$Z,20,FALSE),0))</f>
        <v/>
      </c>
      <c r="AS400" s="10" t="str">
        <f t="shared" si="225"/>
        <v/>
      </c>
      <c r="AT400" s="6" t="str">
        <f>IF($C400="","",IFERROR(VLOOKUP($C400,Jan!$B:$Z,16,FALSE),0))</f>
        <v/>
      </c>
      <c r="AU400" t="str">
        <f>IF($C400="","",IFERROR(VLOOKUP($C400,Jan!$B:$Z,17,FALSE),0))</f>
        <v/>
      </c>
      <c r="AV400" s="11" t="str">
        <f t="shared" si="226"/>
        <v/>
      </c>
      <c r="AW400" t="str">
        <f>IF($C400="","",IFERROR(VLOOKUP($C400,Jan!$B:$Z,19,FALSE),0))</f>
        <v/>
      </c>
      <c r="AX400" s="11" t="str">
        <f t="shared" si="227"/>
        <v/>
      </c>
      <c r="AY400" t="str">
        <f>IF($C400="","",IFERROR(VLOOKUP($C400,Jan!$B:$Z,20,FALSE),0))</f>
        <v/>
      </c>
      <c r="AZ400" s="10" t="str">
        <f t="shared" si="228"/>
        <v/>
      </c>
      <c r="BA400" s="6" t="str">
        <f>IF($C400="","",IFERROR(VLOOKUP($C400,Feb!$B:$Z,16,FALSE),0))</f>
        <v/>
      </c>
      <c r="BB400" t="str">
        <f>IF($C400="","",IFERROR(VLOOKUP($C400,Feb!$B:$Z,17,FALSE),0))</f>
        <v/>
      </c>
      <c r="BC400" s="11" t="str">
        <f t="shared" si="229"/>
        <v/>
      </c>
      <c r="BD400" t="str">
        <f>IF($C400="","",IFERROR(VLOOKUP($C400,Feb!$B:$Z,19,FALSE),0))</f>
        <v/>
      </c>
      <c r="BE400" s="11" t="str">
        <f t="shared" si="230"/>
        <v/>
      </c>
      <c r="BF400" t="str">
        <f>IF($C400="","",IFERROR(VLOOKUP($C400,Feb!$B:$Z,20,FALSE),0))</f>
        <v/>
      </c>
      <c r="BG400" s="10" t="str">
        <f t="shared" si="231"/>
        <v/>
      </c>
      <c r="BH400" s="6" t="str">
        <f>IF($C400="","",IFERROR(VLOOKUP($C400,Mar!$B:$Z,16,FALSE),0))</f>
        <v/>
      </c>
      <c r="BI400" t="str">
        <f>IF($C400="","",IFERROR(VLOOKUP($C400,Mar!$B:$Z,17,FALSE),0))</f>
        <v/>
      </c>
      <c r="BJ400" s="11" t="str">
        <f t="shared" si="232"/>
        <v/>
      </c>
      <c r="BK400" t="str">
        <f>IF($C400="","",IFERROR(VLOOKUP($C400,Mar!$B:$Z,19,FALSE),0))</f>
        <v/>
      </c>
      <c r="BL400" s="11" t="str">
        <f t="shared" si="233"/>
        <v/>
      </c>
      <c r="BM400" t="str">
        <f>IF($C400="","",IFERROR(VLOOKUP($C400,Mar!$B:$Z,20,FALSE),0))</f>
        <v/>
      </c>
      <c r="BN400" s="10" t="str">
        <f t="shared" si="234"/>
        <v/>
      </c>
      <c r="BO400" s="6" t="str">
        <f>IF($C400="","",IFERROR(VLOOKUP($C400,'Apr &amp; May'!$B:$Z,16,FALSE),0))</f>
        <v/>
      </c>
      <c r="BP400" t="str">
        <f>IF($C400="","",IFERROR(VLOOKUP($C400,'Apr &amp; May'!$B:$Z,17,FALSE),0))</f>
        <v/>
      </c>
      <c r="BQ400" s="11" t="str">
        <f t="shared" si="235"/>
        <v/>
      </c>
      <c r="BR400" t="str">
        <f>IF($C400="","",IFERROR(VLOOKUP($C400,'Apr &amp; May'!$B:$Z,19,FALSE),0))</f>
        <v/>
      </c>
      <c r="BS400" s="11" t="str">
        <f t="shared" si="236"/>
        <v/>
      </c>
      <c r="BT400" t="str">
        <f>IF($C400="","",IFERROR(VLOOKUP($C400,'Apr &amp; May'!$B:$Z,20,FALSE),0))</f>
        <v/>
      </c>
      <c r="BU400" s="10" t="str">
        <f t="shared" si="237"/>
        <v/>
      </c>
      <c r="BV400" s="6" t="str">
        <f>IF($C400="","",IFERROR(VLOOKUP($C400,Jun!$B:$Z,16,FALSE),0))</f>
        <v/>
      </c>
      <c r="BW400" t="str">
        <f>IF($C400="","",IFERROR(VLOOKUP($C400,Jun!$B:$Z,17,FALSE),0))</f>
        <v/>
      </c>
      <c r="BX400" s="11" t="str">
        <f t="shared" si="238"/>
        <v/>
      </c>
      <c r="BY400" t="str">
        <f>IF($C400="","",IFERROR(VLOOKUP($C400,Jun!$B:$Z,19,FALSE),0))</f>
        <v/>
      </c>
      <c r="BZ400" s="11" t="str">
        <f t="shared" si="239"/>
        <v/>
      </c>
      <c r="CA400" t="str">
        <f>IF($C400="","",IFERROR(VLOOKUP($C400,Jun!$B:$Z,20,FALSE),0))</f>
        <v/>
      </c>
      <c r="CB400" s="10" t="str">
        <f t="shared" si="240"/>
        <v/>
      </c>
    </row>
    <row r="401" spans="1:80" x14ac:dyDescent="0.3">
      <c r="A401">
        <v>397</v>
      </c>
      <c r="B401" t="str">
        <f>IF(Namelist!A398="","",UPPER(Namelist!A398))</f>
        <v/>
      </c>
      <c r="C401" t="str">
        <f>IF(Namelist!B398="","",UPPER(Namelist!B398))</f>
        <v/>
      </c>
      <c r="D401" s="6" t="str">
        <f t="shared" si="207"/>
        <v/>
      </c>
      <c r="E401" t="str">
        <f t="shared" si="208"/>
        <v/>
      </c>
      <c r="F401" s="11" t="str">
        <f t="shared" si="209"/>
        <v/>
      </c>
      <c r="G401" t="str">
        <f t="shared" si="210"/>
        <v/>
      </c>
      <c r="H401" s="11" t="str">
        <f t="shared" si="211"/>
        <v/>
      </c>
      <c r="I401" t="str">
        <f t="shared" si="212"/>
        <v/>
      </c>
      <c r="J401" s="10" t="str">
        <f t="shared" si="213"/>
        <v/>
      </c>
      <c r="K401" s="6" t="str">
        <f>IF($C401="","",IFERROR(VLOOKUP($C401,Aug!$B:$Z,16,FALSE),0))</f>
        <v/>
      </c>
      <c r="L401" t="str">
        <f>IF($C401="","",IFERROR(VLOOKUP($C401,Aug!$B:$Z,17,FALSE),0))</f>
        <v/>
      </c>
      <c r="M401" s="11" t="str">
        <f t="shared" si="214"/>
        <v/>
      </c>
      <c r="N401" t="str">
        <f>IF($C401="","",IFERROR(VLOOKUP($C401,Aug!$B:$Z,19,FALSE),0))</f>
        <v/>
      </c>
      <c r="O401" s="11" t="str">
        <f t="shared" si="215"/>
        <v/>
      </c>
      <c r="P401" t="str">
        <f>IF($C401="","",IFERROR(VLOOKUP($C401,Aug!$B:$Z,20,FALSE),0))</f>
        <v/>
      </c>
      <c r="Q401" s="10" t="str">
        <f t="shared" si="216"/>
        <v/>
      </c>
      <c r="R401" s="6" t="str">
        <f>IF($C401="","",IFERROR(VLOOKUP($C401,Sep!$B:$Z,16,FALSE),0))</f>
        <v/>
      </c>
      <c r="S401" t="str">
        <f>IF($C401="","",IFERROR(VLOOKUP($C401,Sep!$B:$Z,17,FALSE),0))</f>
        <v/>
      </c>
      <c r="T401" s="11" t="str">
        <f t="shared" si="217"/>
        <v/>
      </c>
      <c r="U401" t="str">
        <f>IF($C401="","",IFERROR(VLOOKUP($C401,Sep!$B:$Z,19,FALSE),0))</f>
        <v/>
      </c>
      <c r="V401" s="11" t="str">
        <f t="shared" si="218"/>
        <v/>
      </c>
      <c r="W401" t="str">
        <f>IF($C401="","",IFERROR(VLOOKUP($C401,Sep!$B:$Z,20,FALSE),0))</f>
        <v/>
      </c>
      <c r="X401" s="10" t="str">
        <f t="shared" si="219"/>
        <v/>
      </c>
      <c r="Y401" s="6" t="str">
        <f>IF($C401="","",IFERROR(VLOOKUP($C401,'Oct &amp; Nov'!$B:$Z,16,FALSE),0))</f>
        <v/>
      </c>
      <c r="Z401" t="str">
        <f>IF($C401="","",IFERROR(VLOOKUP($C401,'Oct &amp; Nov'!$B:$Z,17,FALSE),0))</f>
        <v/>
      </c>
      <c r="AA401" s="11" t="str">
        <f t="shared" si="220"/>
        <v/>
      </c>
      <c r="AB401" t="str">
        <f>IF($C401="","",IFERROR(VLOOKUP($C401,'Oct &amp; Nov'!$B:$Z,19,FALSE),0))</f>
        <v/>
      </c>
      <c r="AC401" s="11" t="str">
        <f t="shared" si="221"/>
        <v/>
      </c>
      <c r="AD401" t="str">
        <f>IF($C401="","",IFERROR(VLOOKUP($C401,'Oct &amp; Nov'!$B:$Z,20,FALSE),0))</f>
        <v/>
      </c>
      <c r="AE401" s="10" t="str">
        <f t="shared" si="222"/>
        <v/>
      </c>
      <c r="AJ401" s="11"/>
      <c r="AM401" s="6" t="str">
        <f>IF($C401="","",IFERROR(VLOOKUP($C401,Dec!$B:$Z,16,FALSE),0))</f>
        <v/>
      </c>
      <c r="AN401" t="str">
        <f>IF($C401="","",IFERROR(VLOOKUP($C401,Dec!$B:$Z,17,FALSE),0))</f>
        <v/>
      </c>
      <c r="AO401" s="11" t="str">
        <f t="shared" si="223"/>
        <v/>
      </c>
      <c r="AP401" t="str">
        <f>IF($C401="","",IFERROR(VLOOKUP($C401,Dec!$B:$Z,19,FALSE),0))</f>
        <v/>
      </c>
      <c r="AQ401" s="11" t="str">
        <f t="shared" si="224"/>
        <v/>
      </c>
      <c r="AR401" t="str">
        <f>IF($C401="","",IFERROR(VLOOKUP($C401,Dec!$B:$Z,20,FALSE),0))</f>
        <v/>
      </c>
      <c r="AS401" s="10" t="str">
        <f t="shared" si="225"/>
        <v/>
      </c>
      <c r="AT401" s="6" t="str">
        <f>IF($C401="","",IFERROR(VLOOKUP($C401,Jan!$B:$Z,16,FALSE),0))</f>
        <v/>
      </c>
      <c r="AU401" t="str">
        <f>IF($C401="","",IFERROR(VLOOKUP($C401,Jan!$B:$Z,17,FALSE),0))</f>
        <v/>
      </c>
      <c r="AV401" s="11" t="str">
        <f t="shared" si="226"/>
        <v/>
      </c>
      <c r="AW401" t="str">
        <f>IF($C401="","",IFERROR(VLOOKUP($C401,Jan!$B:$Z,19,FALSE),0))</f>
        <v/>
      </c>
      <c r="AX401" s="11" t="str">
        <f t="shared" si="227"/>
        <v/>
      </c>
      <c r="AY401" t="str">
        <f>IF($C401="","",IFERROR(VLOOKUP($C401,Jan!$B:$Z,20,FALSE),0))</f>
        <v/>
      </c>
      <c r="AZ401" s="10" t="str">
        <f t="shared" si="228"/>
        <v/>
      </c>
      <c r="BA401" s="6" t="str">
        <f>IF($C401="","",IFERROR(VLOOKUP($C401,Feb!$B:$Z,16,FALSE),0))</f>
        <v/>
      </c>
      <c r="BB401" t="str">
        <f>IF($C401="","",IFERROR(VLOOKUP($C401,Feb!$B:$Z,17,FALSE),0))</f>
        <v/>
      </c>
      <c r="BC401" s="11" t="str">
        <f t="shared" si="229"/>
        <v/>
      </c>
      <c r="BD401" t="str">
        <f>IF($C401="","",IFERROR(VLOOKUP($C401,Feb!$B:$Z,19,FALSE),0))</f>
        <v/>
      </c>
      <c r="BE401" s="11" t="str">
        <f t="shared" si="230"/>
        <v/>
      </c>
      <c r="BF401" t="str">
        <f>IF($C401="","",IFERROR(VLOOKUP($C401,Feb!$B:$Z,20,FALSE),0))</f>
        <v/>
      </c>
      <c r="BG401" s="10" t="str">
        <f t="shared" si="231"/>
        <v/>
      </c>
      <c r="BH401" s="6" t="str">
        <f>IF($C401="","",IFERROR(VLOOKUP($C401,Mar!$B:$Z,16,FALSE),0))</f>
        <v/>
      </c>
      <c r="BI401" t="str">
        <f>IF($C401="","",IFERROR(VLOOKUP($C401,Mar!$B:$Z,17,FALSE),0))</f>
        <v/>
      </c>
      <c r="BJ401" s="11" t="str">
        <f t="shared" si="232"/>
        <v/>
      </c>
      <c r="BK401" t="str">
        <f>IF($C401="","",IFERROR(VLOOKUP($C401,Mar!$B:$Z,19,FALSE),0))</f>
        <v/>
      </c>
      <c r="BL401" s="11" t="str">
        <f t="shared" si="233"/>
        <v/>
      </c>
      <c r="BM401" t="str">
        <f>IF($C401="","",IFERROR(VLOOKUP($C401,Mar!$B:$Z,20,FALSE),0))</f>
        <v/>
      </c>
      <c r="BN401" s="10" t="str">
        <f t="shared" si="234"/>
        <v/>
      </c>
      <c r="BO401" s="6" t="str">
        <f>IF($C401="","",IFERROR(VLOOKUP($C401,'Apr &amp; May'!$B:$Z,16,FALSE),0))</f>
        <v/>
      </c>
      <c r="BP401" t="str">
        <f>IF($C401="","",IFERROR(VLOOKUP($C401,'Apr &amp; May'!$B:$Z,17,FALSE),0))</f>
        <v/>
      </c>
      <c r="BQ401" s="11" t="str">
        <f t="shared" si="235"/>
        <v/>
      </c>
      <c r="BR401" t="str">
        <f>IF($C401="","",IFERROR(VLOOKUP($C401,'Apr &amp; May'!$B:$Z,19,FALSE),0))</f>
        <v/>
      </c>
      <c r="BS401" s="11" t="str">
        <f t="shared" si="236"/>
        <v/>
      </c>
      <c r="BT401" t="str">
        <f>IF($C401="","",IFERROR(VLOOKUP($C401,'Apr &amp; May'!$B:$Z,20,FALSE),0))</f>
        <v/>
      </c>
      <c r="BU401" s="10" t="str">
        <f t="shared" si="237"/>
        <v/>
      </c>
      <c r="BV401" s="6" t="str">
        <f>IF($C401="","",IFERROR(VLOOKUP($C401,Jun!$B:$Z,16,FALSE),0))</f>
        <v/>
      </c>
      <c r="BW401" t="str">
        <f>IF($C401="","",IFERROR(VLOOKUP($C401,Jun!$B:$Z,17,FALSE),0))</f>
        <v/>
      </c>
      <c r="BX401" s="11" t="str">
        <f t="shared" si="238"/>
        <v/>
      </c>
      <c r="BY401" t="str">
        <f>IF($C401="","",IFERROR(VLOOKUP($C401,Jun!$B:$Z,19,FALSE),0))</f>
        <v/>
      </c>
      <c r="BZ401" s="11" t="str">
        <f t="shared" si="239"/>
        <v/>
      </c>
      <c r="CA401" t="str">
        <f>IF($C401="","",IFERROR(VLOOKUP($C401,Jun!$B:$Z,20,FALSE),0))</f>
        <v/>
      </c>
      <c r="CB401" s="10" t="str">
        <f t="shared" si="240"/>
        <v/>
      </c>
    </row>
    <row r="402" spans="1:80" x14ac:dyDescent="0.3">
      <c r="A402">
        <v>398</v>
      </c>
      <c r="B402" t="str">
        <f>IF(Namelist!A399="","",UPPER(Namelist!A399))</f>
        <v/>
      </c>
      <c r="C402" t="str">
        <f>IF(Namelist!B399="","",UPPER(Namelist!B399))</f>
        <v/>
      </c>
      <c r="D402" s="6" t="str">
        <f t="shared" si="207"/>
        <v/>
      </c>
      <c r="E402" t="str">
        <f t="shared" si="208"/>
        <v/>
      </c>
      <c r="F402" s="11" t="str">
        <f t="shared" si="209"/>
        <v/>
      </c>
      <c r="G402" t="str">
        <f t="shared" si="210"/>
        <v/>
      </c>
      <c r="H402" s="11" t="str">
        <f t="shared" si="211"/>
        <v/>
      </c>
      <c r="I402" t="str">
        <f t="shared" si="212"/>
        <v/>
      </c>
      <c r="J402" s="10" t="str">
        <f t="shared" si="213"/>
        <v/>
      </c>
      <c r="K402" s="6" t="str">
        <f>IF($C402="","",IFERROR(VLOOKUP($C402,Aug!$B:$Z,16,FALSE),0))</f>
        <v/>
      </c>
      <c r="L402" t="str">
        <f>IF($C402="","",IFERROR(VLOOKUP($C402,Aug!$B:$Z,17,FALSE),0))</f>
        <v/>
      </c>
      <c r="M402" s="11" t="str">
        <f t="shared" si="214"/>
        <v/>
      </c>
      <c r="N402" t="str">
        <f>IF($C402="","",IFERROR(VLOOKUP($C402,Aug!$B:$Z,19,FALSE),0))</f>
        <v/>
      </c>
      <c r="O402" s="11" t="str">
        <f t="shared" si="215"/>
        <v/>
      </c>
      <c r="P402" t="str">
        <f>IF($C402="","",IFERROR(VLOOKUP($C402,Aug!$B:$Z,20,FALSE),0))</f>
        <v/>
      </c>
      <c r="Q402" s="10" t="str">
        <f t="shared" si="216"/>
        <v/>
      </c>
      <c r="R402" s="6" t="str">
        <f>IF($C402="","",IFERROR(VLOOKUP($C402,Sep!$B:$Z,16,FALSE),0))</f>
        <v/>
      </c>
      <c r="S402" t="str">
        <f>IF($C402="","",IFERROR(VLOOKUP($C402,Sep!$B:$Z,17,FALSE),0))</f>
        <v/>
      </c>
      <c r="T402" s="11" t="str">
        <f t="shared" si="217"/>
        <v/>
      </c>
      <c r="U402" t="str">
        <f>IF($C402="","",IFERROR(VLOOKUP($C402,Sep!$B:$Z,19,FALSE),0))</f>
        <v/>
      </c>
      <c r="V402" s="11" t="str">
        <f t="shared" si="218"/>
        <v/>
      </c>
      <c r="W402" t="str">
        <f>IF($C402="","",IFERROR(VLOOKUP($C402,Sep!$B:$Z,20,FALSE),0))</f>
        <v/>
      </c>
      <c r="X402" s="10" t="str">
        <f t="shared" si="219"/>
        <v/>
      </c>
      <c r="Y402" s="6" t="str">
        <f>IF($C402="","",IFERROR(VLOOKUP($C402,'Oct &amp; Nov'!$B:$Z,16,FALSE),0))</f>
        <v/>
      </c>
      <c r="Z402" t="str">
        <f>IF($C402="","",IFERROR(VLOOKUP($C402,'Oct &amp; Nov'!$B:$Z,17,FALSE),0))</f>
        <v/>
      </c>
      <c r="AA402" s="11" t="str">
        <f t="shared" si="220"/>
        <v/>
      </c>
      <c r="AB402" t="str">
        <f>IF($C402="","",IFERROR(VLOOKUP($C402,'Oct &amp; Nov'!$B:$Z,19,FALSE),0))</f>
        <v/>
      </c>
      <c r="AC402" s="11" t="str">
        <f t="shared" si="221"/>
        <v/>
      </c>
      <c r="AD402" t="str">
        <f>IF($C402="","",IFERROR(VLOOKUP($C402,'Oct &amp; Nov'!$B:$Z,20,FALSE),0))</f>
        <v/>
      </c>
      <c r="AE402" s="10" t="str">
        <f t="shared" si="222"/>
        <v/>
      </c>
      <c r="AJ402" s="11"/>
      <c r="AM402" s="6" t="str">
        <f>IF($C402="","",IFERROR(VLOOKUP($C402,Dec!$B:$Z,16,FALSE),0))</f>
        <v/>
      </c>
      <c r="AN402" t="str">
        <f>IF($C402="","",IFERROR(VLOOKUP($C402,Dec!$B:$Z,17,FALSE),0))</f>
        <v/>
      </c>
      <c r="AO402" s="11" t="str">
        <f t="shared" si="223"/>
        <v/>
      </c>
      <c r="AP402" t="str">
        <f>IF($C402="","",IFERROR(VLOOKUP($C402,Dec!$B:$Z,19,FALSE),0))</f>
        <v/>
      </c>
      <c r="AQ402" s="11" t="str">
        <f t="shared" si="224"/>
        <v/>
      </c>
      <c r="AR402" t="str">
        <f>IF($C402="","",IFERROR(VLOOKUP($C402,Dec!$B:$Z,20,FALSE),0))</f>
        <v/>
      </c>
      <c r="AS402" s="10" t="str">
        <f t="shared" si="225"/>
        <v/>
      </c>
      <c r="AT402" s="6" t="str">
        <f>IF($C402="","",IFERROR(VLOOKUP($C402,Jan!$B:$Z,16,FALSE),0))</f>
        <v/>
      </c>
      <c r="AU402" t="str">
        <f>IF($C402="","",IFERROR(VLOOKUP($C402,Jan!$B:$Z,17,FALSE),0))</f>
        <v/>
      </c>
      <c r="AV402" s="11" t="str">
        <f t="shared" si="226"/>
        <v/>
      </c>
      <c r="AW402" t="str">
        <f>IF($C402="","",IFERROR(VLOOKUP($C402,Jan!$B:$Z,19,FALSE),0))</f>
        <v/>
      </c>
      <c r="AX402" s="11" t="str">
        <f t="shared" si="227"/>
        <v/>
      </c>
      <c r="AY402" t="str">
        <f>IF($C402="","",IFERROR(VLOOKUP($C402,Jan!$B:$Z,20,FALSE),0))</f>
        <v/>
      </c>
      <c r="AZ402" s="10" t="str">
        <f t="shared" si="228"/>
        <v/>
      </c>
      <c r="BA402" s="6" t="str">
        <f>IF($C402="","",IFERROR(VLOOKUP($C402,Feb!$B:$Z,16,FALSE),0))</f>
        <v/>
      </c>
      <c r="BB402" t="str">
        <f>IF($C402="","",IFERROR(VLOOKUP($C402,Feb!$B:$Z,17,FALSE),0))</f>
        <v/>
      </c>
      <c r="BC402" s="11" t="str">
        <f t="shared" si="229"/>
        <v/>
      </c>
      <c r="BD402" t="str">
        <f>IF($C402="","",IFERROR(VLOOKUP($C402,Feb!$B:$Z,19,FALSE),0))</f>
        <v/>
      </c>
      <c r="BE402" s="11" t="str">
        <f t="shared" si="230"/>
        <v/>
      </c>
      <c r="BF402" t="str">
        <f>IF($C402="","",IFERROR(VLOOKUP($C402,Feb!$B:$Z,20,FALSE),0))</f>
        <v/>
      </c>
      <c r="BG402" s="10" t="str">
        <f t="shared" si="231"/>
        <v/>
      </c>
      <c r="BH402" s="6" t="str">
        <f>IF($C402="","",IFERROR(VLOOKUP($C402,Mar!$B:$Z,16,FALSE),0))</f>
        <v/>
      </c>
      <c r="BI402" t="str">
        <f>IF($C402="","",IFERROR(VLOOKUP($C402,Mar!$B:$Z,17,FALSE),0))</f>
        <v/>
      </c>
      <c r="BJ402" s="11" t="str">
        <f t="shared" si="232"/>
        <v/>
      </c>
      <c r="BK402" t="str">
        <f>IF($C402="","",IFERROR(VLOOKUP($C402,Mar!$B:$Z,19,FALSE),0))</f>
        <v/>
      </c>
      <c r="BL402" s="11" t="str">
        <f t="shared" si="233"/>
        <v/>
      </c>
      <c r="BM402" t="str">
        <f>IF($C402="","",IFERROR(VLOOKUP($C402,Mar!$B:$Z,20,FALSE),0))</f>
        <v/>
      </c>
      <c r="BN402" s="10" t="str">
        <f t="shared" si="234"/>
        <v/>
      </c>
      <c r="BO402" s="6" t="str">
        <f>IF($C402="","",IFERROR(VLOOKUP($C402,'Apr &amp; May'!$B:$Z,16,FALSE),0))</f>
        <v/>
      </c>
      <c r="BP402" t="str">
        <f>IF($C402="","",IFERROR(VLOOKUP($C402,'Apr &amp; May'!$B:$Z,17,FALSE),0))</f>
        <v/>
      </c>
      <c r="BQ402" s="11" t="str">
        <f t="shared" si="235"/>
        <v/>
      </c>
      <c r="BR402" t="str">
        <f>IF($C402="","",IFERROR(VLOOKUP($C402,'Apr &amp; May'!$B:$Z,19,FALSE),0))</f>
        <v/>
      </c>
      <c r="BS402" s="11" t="str">
        <f t="shared" si="236"/>
        <v/>
      </c>
      <c r="BT402" t="str">
        <f>IF($C402="","",IFERROR(VLOOKUP($C402,'Apr &amp; May'!$B:$Z,20,FALSE),0))</f>
        <v/>
      </c>
      <c r="BU402" s="10" t="str">
        <f t="shared" si="237"/>
        <v/>
      </c>
      <c r="BV402" s="6" t="str">
        <f>IF($C402="","",IFERROR(VLOOKUP($C402,Jun!$B:$Z,16,FALSE),0))</f>
        <v/>
      </c>
      <c r="BW402" t="str">
        <f>IF($C402="","",IFERROR(VLOOKUP($C402,Jun!$B:$Z,17,FALSE),0))</f>
        <v/>
      </c>
      <c r="BX402" s="11" t="str">
        <f t="shared" si="238"/>
        <v/>
      </c>
      <c r="BY402" t="str">
        <f>IF($C402="","",IFERROR(VLOOKUP($C402,Jun!$B:$Z,19,FALSE),0))</f>
        <v/>
      </c>
      <c r="BZ402" s="11" t="str">
        <f t="shared" si="239"/>
        <v/>
      </c>
      <c r="CA402" t="str">
        <f>IF($C402="","",IFERROR(VLOOKUP($C402,Jun!$B:$Z,20,FALSE),0))</f>
        <v/>
      </c>
      <c r="CB402" s="10" t="str">
        <f t="shared" si="240"/>
        <v/>
      </c>
    </row>
    <row r="403" spans="1:80" x14ac:dyDescent="0.3">
      <c r="A403">
        <v>399</v>
      </c>
      <c r="B403" t="str">
        <f>IF(Namelist!A400="","",UPPER(Namelist!A400))</f>
        <v/>
      </c>
      <c r="C403" t="str">
        <f>IF(Namelist!B400="","",UPPER(Namelist!B400))</f>
        <v/>
      </c>
      <c r="D403" s="6" t="str">
        <f t="shared" si="207"/>
        <v/>
      </c>
      <c r="E403" t="str">
        <f t="shared" si="208"/>
        <v/>
      </c>
      <c r="F403" s="11" t="str">
        <f t="shared" si="209"/>
        <v/>
      </c>
      <c r="G403" t="str">
        <f t="shared" si="210"/>
        <v/>
      </c>
      <c r="H403" s="11" t="str">
        <f t="shared" si="211"/>
        <v/>
      </c>
      <c r="I403" t="str">
        <f t="shared" si="212"/>
        <v/>
      </c>
      <c r="J403" s="10" t="str">
        <f t="shared" si="213"/>
        <v/>
      </c>
      <c r="K403" s="6" t="str">
        <f>IF($C403="","",IFERROR(VLOOKUP($C403,Aug!$B:$Z,16,FALSE),0))</f>
        <v/>
      </c>
      <c r="L403" t="str">
        <f>IF($C403="","",IFERROR(VLOOKUP($C403,Aug!$B:$Z,17,FALSE),0))</f>
        <v/>
      </c>
      <c r="M403" s="11" t="str">
        <f t="shared" si="214"/>
        <v/>
      </c>
      <c r="N403" t="str">
        <f>IF($C403="","",IFERROR(VLOOKUP($C403,Aug!$B:$Z,19,FALSE),0))</f>
        <v/>
      </c>
      <c r="O403" s="11" t="str">
        <f t="shared" si="215"/>
        <v/>
      </c>
      <c r="P403" t="str">
        <f>IF($C403="","",IFERROR(VLOOKUP($C403,Aug!$B:$Z,20,FALSE),0))</f>
        <v/>
      </c>
      <c r="Q403" s="10" t="str">
        <f t="shared" si="216"/>
        <v/>
      </c>
      <c r="R403" s="6" t="str">
        <f>IF($C403="","",IFERROR(VLOOKUP($C403,Sep!$B:$Z,16,FALSE),0))</f>
        <v/>
      </c>
      <c r="S403" t="str">
        <f>IF($C403="","",IFERROR(VLOOKUP($C403,Sep!$B:$Z,17,FALSE),0))</f>
        <v/>
      </c>
      <c r="T403" s="11" t="str">
        <f t="shared" si="217"/>
        <v/>
      </c>
      <c r="U403" t="str">
        <f>IF($C403="","",IFERROR(VLOOKUP($C403,Sep!$B:$Z,19,FALSE),0))</f>
        <v/>
      </c>
      <c r="V403" s="11" t="str">
        <f t="shared" si="218"/>
        <v/>
      </c>
      <c r="W403" t="str">
        <f>IF($C403="","",IFERROR(VLOOKUP($C403,Sep!$B:$Z,20,FALSE),0))</f>
        <v/>
      </c>
      <c r="X403" s="10" t="str">
        <f t="shared" si="219"/>
        <v/>
      </c>
      <c r="Y403" s="6" t="str">
        <f>IF($C403="","",IFERROR(VLOOKUP($C403,'Oct &amp; Nov'!$B:$Z,16,FALSE),0))</f>
        <v/>
      </c>
      <c r="Z403" t="str">
        <f>IF($C403="","",IFERROR(VLOOKUP($C403,'Oct &amp; Nov'!$B:$Z,17,FALSE),0))</f>
        <v/>
      </c>
      <c r="AA403" s="11" t="str">
        <f t="shared" si="220"/>
        <v/>
      </c>
      <c r="AB403" t="str">
        <f>IF($C403="","",IFERROR(VLOOKUP($C403,'Oct &amp; Nov'!$B:$Z,19,FALSE),0))</f>
        <v/>
      </c>
      <c r="AC403" s="11" t="str">
        <f t="shared" si="221"/>
        <v/>
      </c>
      <c r="AD403" t="str">
        <f>IF($C403="","",IFERROR(VLOOKUP($C403,'Oct &amp; Nov'!$B:$Z,20,FALSE),0))</f>
        <v/>
      </c>
      <c r="AE403" s="10" t="str">
        <f t="shared" si="222"/>
        <v/>
      </c>
      <c r="AJ403" s="11"/>
      <c r="AM403" s="6" t="str">
        <f>IF($C403="","",IFERROR(VLOOKUP($C403,Dec!$B:$Z,16,FALSE),0))</f>
        <v/>
      </c>
      <c r="AN403" t="str">
        <f>IF($C403="","",IFERROR(VLOOKUP($C403,Dec!$B:$Z,17,FALSE),0))</f>
        <v/>
      </c>
      <c r="AO403" s="11" t="str">
        <f t="shared" si="223"/>
        <v/>
      </c>
      <c r="AP403" t="str">
        <f>IF($C403="","",IFERROR(VLOOKUP($C403,Dec!$B:$Z,19,FALSE),0))</f>
        <v/>
      </c>
      <c r="AQ403" s="11" t="str">
        <f t="shared" si="224"/>
        <v/>
      </c>
      <c r="AR403" t="str">
        <f>IF($C403="","",IFERROR(VLOOKUP($C403,Dec!$B:$Z,20,FALSE),0))</f>
        <v/>
      </c>
      <c r="AS403" s="10" t="str">
        <f t="shared" si="225"/>
        <v/>
      </c>
      <c r="AT403" s="6" t="str">
        <f>IF($C403="","",IFERROR(VLOOKUP($C403,Jan!$B:$Z,16,FALSE),0))</f>
        <v/>
      </c>
      <c r="AU403" t="str">
        <f>IF($C403="","",IFERROR(VLOOKUP($C403,Jan!$B:$Z,17,FALSE),0))</f>
        <v/>
      </c>
      <c r="AV403" s="11" t="str">
        <f t="shared" si="226"/>
        <v/>
      </c>
      <c r="AW403" t="str">
        <f>IF($C403="","",IFERROR(VLOOKUP($C403,Jan!$B:$Z,19,FALSE),0))</f>
        <v/>
      </c>
      <c r="AX403" s="11" t="str">
        <f t="shared" si="227"/>
        <v/>
      </c>
      <c r="AY403" t="str">
        <f>IF($C403="","",IFERROR(VLOOKUP($C403,Jan!$B:$Z,20,FALSE),0))</f>
        <v/>
      </c>
      <c r="AZ403" s="10" t="str">
        <f t="shared" si="228"/>
        <v/>
      </c>
      <c r="BA403" s="6" t="str">
        <f>IF($C403="","",IFERROR(VLOOKUP($C403,Feb!$B:$Z,16,FALSE),0))</f>
        <v/>
      </c>
      <c r="BB403" t="str">
        <f>IF($C403="","",IFERROR(VLOOKUP($C403,Feb!$B:$Z,17,FALSE),0))</f>
        <v/>
      </c>
      <c r="BC403" s="11" t="str">
        <f t="shared" si="229"/>
        <v/>
      </c>
      <c r="BD403" t="str">
        <f>IF($C403="","",IFERROR(VLOOKUP($C403,Feb!$B:$Z,19,FALSE),0))</f>
        <v/>
      </c>
      <c r="BE403" s="11" t="str">
        <f t="shared" si="230"/>
        <v/>
      </c>
      <c r="BF403" t="str">
        <f>IF($C403="","",IFERROR(VLOOKUP($C403,Feb!$B:$Z,20,FALSE),0))</f>
        <v/>
      </c>
      <c r="BG403" s="10" t="str">
        <f t="shared" si="231"/>
        <v/>
      </c>
      <c r="BH403" s="6" t="str">
        <f>IF($C403="","",IFERROR(VLOOKUP($C403,Mar!$B:$Z,16,FALSE),0))</f>
        <v/>
      </c>
      <c r="BI403" t="str">
        <f>IF($C403="","",IFERROR(VLOOKUP($C403,Mar!$B:$Z,17,FALSE),0))</f>
        <v/>
      </c>
      <c r="BJ403" s="11" t="str">
        <f t="shared" si="232"/>
        <v/>
      </c>
      <c r="BK403" t="str">
        <f>IF($C403="","",IFERROR(VLOOKUP($C403,Mar!$B:$Z,19,FALSE),0))</f>
        <v/>
      </c>
      <c r="BL403" s="11" t="str">
        <f t="shared" si="233"/>
        <v/>
      </c>
      <c r="BM403" t="str">
        <f>IF($C403="","",IFERROR(VLOOKUP($C403,Mar!$B:$Z,20,FALSE),0))</f>
        <v/>
      </c>
      <c r="BN403" s="10" t="str">
        <f t="shared" si="234"/>
        <v/>
      </c>
      <c r="BO403" s="6" t="str">
        <f>IF($C403="","",IFERROR(VLOOKUP($C403,'Apr &amp; May'!$B:$Z,16,FALSE),0))</f>
        <v/>
      </c>
      <c r="BP403" t="str">
        <f>IF($C403="","",IFERROR(VLOOKUP($C403,'Apr &amp; May'!$B:$Z,17,FALSE),0))</f>
        <v/>
      </c>
      <c r="BQ403" s="11" t="str">
        <f t="shared" si="235"/>
        <v/>
      </c>
      <c r="BR403" t="str">
        <f>IF($C403="","",IFERROR(VLOOKUP($C403,'Apr &amp; May'!$B:$Z,19,FALSE),0))</f>
        <v/>
      </c>
      <c r="BS403" s="11" t="str">
        <f t="shared" si="236"/>
        <v/>
      </c>
      <c r="BT403" t="str">
        <f>IF($C403="","",IFERROR(VLOOKUP($C403,'Apr &amp; May'!$B:$Z,20,FALSE),0))</f>
        <v/>
      </c>
      <c r="BU403" s="10" t="str">
        <f t="shared" si="237"/>
        <v/>
      </c>
      <c r="BV403" s="6" t="str">
        <f>IF($C403="","",IFERROR(VLOOKUP($C403,Jun!$B:$Z,16,FALSE),0))</f>
        <v/>
      </c>
      <c r="BW403" t="str">
        <f>IF($C403="","",IFERROR(VLOOKUP($C403,Jun!$B:$Z,17,FALSE),0))</f>
        <v/>
      </c>
      <c r="BX403" s="11" t="str">
        <f t="shared" si="238"/>
        <v/>
      </c>
      <c r="BY403" t="str">
        <f>IF($C403="","",IFERROR(VLOOKUP($C403,Jun!$B:$Z,19,FALSE),0))</f>
        <v/>
      </c>
      <c r="BZ403" s="11" t="str">
        <f t="shared" si="239"/>
        <v/>
      </c>
      <c r="CA403" t="str">
        <f>IF($C403="","",IFERROR(VLOOKUP($C403,Jun!$B:$Z,20,FALSE),0))</f>
        <v/>
      </c>
      <c r="CB403" s="10" t="str">
        <f t="shared" si="240"/>
        <v/>
      </c>
    </row>
    <row r="404" spans="1:80" x14ac:dyDescent="0.3">
      <c r="A404">
        <v>400</v>
      </c>
      <c r="B404" t="str">
        <f>IF(Namelist!A401="","",UPPER(Namelist!A401))</f>
        <v/>
      </c>
      <c r="C404" t="str">
        <f>IF(Namelist!B401="","",UPPER(Namelist!B401))</f>
        <v/>
      </c>
      <c r="D404" s="6" t="str">
        <f t="shared" si="207"/>
        <v/>
      </c>
      <c r="E404" t="str">
        <f t="shared" si="208"/>
        <v/>
      </c>
      <c r="F404" s="11" t="str">
        <f t="shared" si="209"/>
        <v/>
      </c>
      <c r="G404" t="str">
        <f t="shared" si="210"/>
        <v/>
      </c>
      <c r="H404" s="11" t="str">
        <f t="shared" si="211"/>
        <v/>
      </c>
      <c r="I404" t="str">
        <f t="shared" si="212"/>
        <v/>
      </c>
      <c r="J404" s="10" t="str">
        <f t="shared" si="213"/>
        <v/>
      </c>
      <c r="K404" s="6" t="str">
        <f>IF($C404="","",IFERROR(VLOOKUP($C404,Aug!$B:$Z,16,FALSE),0))</f>
        <v/>
      </c>
      <c r="L404" t="str">
        <f>IF($C404="","",IFERROR(VLOOKUP($C404,Aug!$B:$Z,17,FALSE),0))</f>
        <v/>
      </c>
      <c r="M404" s="11" t="str">
        <f t="shared" si="214"/>
        <v/>
      </c>
      <c r="N404" t="str">
        <f>IF($C404="","",IFERROR(VLOOKUP($C404,Aug!$B:$Z,19,FALSE),0))</f>
        <v/>
      </c>
      <c r="O404" s="11" t="str">
        <f t="shared" si="215"/>
        <v/>
      </c>
      <c r="P404" t="str">
        <f>IF($C404="","",IFERROR(VLOOKUP($C404,Aug!$B:$Z,20,FALSE),0))</f>
        <v/>
      </c>
      <c r="Q404" s="10" t="str">
        <f t="shared" si="216"/>
        <v/>
      </c>
      <c r="R404" s="6" t="str">
        <f>IF($C404="","",IFERROR(VLOOKUP($C404,Sep!$B:$Z,16,FALSE),0))</f>
        <v/>
      </c>
      <c r="S404" t="str">
        <f>IF($C404="","",IFERROR(VLOOKUP($C404,Sep!$B:$Z,17,FALSE),0))</f>
        <v/>
      </c>
      <c r="T404" s="11" t="str">
        <f t="shared" si="217"/>
        <v/>
      </c>
      <c r="U404" t="str">
        <f>IF($C404="","",IFERROR(VLOOKUP($C404,Sep!$B:$Z,19,FALSE),0))</f>
        <v/>
      </c>
      <c r="V404" s="11" t="str">
        <f t="shared" si="218"/>
        <v/>
      </c>
      <c r="W404" t="str">
        <f>IF($C404="","",IFERROR(VLOOKUP($C404,Sep!$B:$Z,20,FALSE),0))</f>
        <v/>
      </c>
      <c r="X404" s="10" t="str">
        <f t="shared" si="219"/>
        <v/>
      </c>
      <c r="Y404" s="6" t="str">
        <f>IF($C404="","",IFERROR(VLOOKUP($C404,'Oct &amp; Nov'!$B:$Z,16,FALSE),0))</f>
        <v/>
      </c>
      <c r="Z404" t="str">
        <f>IF($C404="","",IFERROR(VLOOKUP($C404,'Oct &amp; Nov'!$B:$Z,17,FALSE),0))</f>
        <v/>
      </c>
      <c r="AA404" s="11" t="str">
        <f t="shared" si="220"/>
        <v/>
      </c>
      <c r="AB404" t="str">
        <f>IF($C404="","",IFERROR(VLOOKUP($C404,'Oct &amp; Nov'!$B:$Z,19,FALSE),0))</f>
        <v/>
      </c>
      <c r="AC404" s="11" t="str">
        <f t="shared" si="221"/>
        <v/>
      </c>
      <c r="AD404" t="str">
        <f>IF($C404="","",IFERROR(VLOOKUP($C404,'Oct &amp; Nov'!$B:$Z,20,FALSE),0))</f>
        <v/>
      </c>
      <c r="AE404" s="10" t="str">
        <f t="shared" si="222"/>
        <v/>
      </c>
      <c r="AJ404" s="11"/>
      <c r="AM404" s="6" t="str">
        <f>IF($C404="","",IFERROR(VLOOKUP($C404,Dec!$B:$Z,16,FALSE),0))</f>
        <v/>
      </c>
      <c r="AN404" t="str">
        <f>IF($C404="","",IFERROR(VLOOKUP($C404,Dec!$B:$Z,17,FALSE),0))</f>
        <v/>
      </c>
      <c r="AO404" s="11" t="str">
        <f t="shared" si="223"/>
        <v/>
      </c>
      <c r="AP404" t="str">
        <f>IF($C404="","",IFERROR(VLOOKUP($C404,Dec!$B:$Z,19,FALSE),0))</f>
        <v/>
      </c>
      <c r="AQ404" s="11" t="str">
        <f t="shared" si="224"/>
        <v/>
      </c>
      <c r="AR404" t="str">
        <f>IF($C404="","",IFERROR(VLOOKUP($C404,Dec!$B:$Z,20,FALSE),0))</f>
        <v/>
      </c>
      <c r="AS404" s="10" t="str">
        <f t="shared" si="225"/>
        <v/>
      </c>
      <c r="AT404" s="6" t="str">
        <f>IF($C404="","",IFERROR(VLOOKUP($C404,Jan!$B:$Z,16,FALSE),0))</f>
        <v/>
      </c>
      <c r="AU404" t="str">
        <f>IF($C404="","",IFERROR(VLOOKUP($C404,Jan!$B:$Z,17,FALSE),0))</f>
        <v/>
      </c>
      <c r="AV404" s="11" t="str">
        <f t="shared" si="226"/>
        <v/>
      </c>
      <c r="AW404" t="str">
        <f>IF($C404="","",IFERROR(VLOOKUP($C404,Jan!$B:$Z,19,FALSE),0))</f>
        <v/>
      </c>
      <c r="AX404" s="11" t="str">
        <f t="shared" si="227"/>
        <v/>
      </c>
      <c r="AY404" t="str">
        <f>IF($C404="","",IFERROR(VLOOKUP($C404,Jan!$B:$Z,20,FALSE),0))</f>
        <v/>
      </c>
      <c r="AZ404" s="10" t="str">
        <f t="shared" si="228"/>
        <v/>
      </c>
      <c r="BA404" s="6" t="str">
        <f>IF($C404="","",IFERROR(VLOOKUP($C404,Feb!$B:$Z,16,FALSE),0))</f>
        <v/>
      </c>
      <c r="BB404" t="str">
        <f>IF($C404="","",IFERROR(VLOOKUP($C404,Feb!$B:$Z,17,FALSE),0))</f>
        <v/>
      </c>
      <c r="BC404" s="11" t="str">
        <f t="shared" si="229"/>
        <v/>
      </c>
      <c r="BD404" t="str">
        <f>IF($C404="","",IFERROR(VLOOKUP($C404,Feb!$B:$Z,19,FALSE),0))</f>
        <v/>
      </c>
      <c r="BE404" s="11" t="str">
        <f t="shared" si="230"/>
        <v/>
      </c>
      <c r="BF404" t="str">
        <f>IF($C404="","",IFERROR(VLOOKUP($C404,Feb!$B:$Z,20,FALSE),0))</f>
        <v/>
      </c>
      <c r="BG404" s="10" t="str">
        <f t="shared" si="231"/>
        <v/>
      </c>
      <c r="BH404" s="6" t="str">
        <f>IF($C404="","",IFERROR(VLOOKUP($C404,Mar!$B:$Z,16,FALSE),0))</f>
        <v/>
      </c>
      <c r="BI404" t="str">
        <f>IF($C404="","",IFERROR(VLOOKUP($C404,Mar!$B:$Z,17,FALSE),0))</f>
        <v/>
      </c>
      <c r="BJ404" s="11" t="str">
        <f t="shared" si="232"/>
        <v/>
      </c>
      <c r="BK404" t="str">
        <f>IF($C404="","",IFERROR(VLOOKUP($C404,Mar!$B:$Z,19,FALSE),0))</f>
        <v/>
      </c>
      <c r="BL404" s="11" t="str">
        <f t="shared" si="233"/>
        <v/>
      </c>
      <c r="BM404" t="str">
        <f>IF($C404="","",IFERROR(VLOOKUP($C404,Mar!$B:$Z,20,FALSE),0))</f>
        <v/>
      </c>
      <c r="BN404" s="10" t="str">
        <f t="shared" si="234"/>
        <v/>
      </c>
      <c r="BO404" s="6" t="str">
        <f>IF($C404="","",IFERROR(VLOOKUP($C404,'Apr &amp; May'!$B:$Z,16,FALSE),0))</f>
        <v/>
      </c>
      <c r="BP404" t="str">
        <f>IF($C404="","",IFERROR(VLOOKUP($C404,'Apr &amp; May'!$B:$Z,17,FALSE),0))</f>
        <v/>
      </c>
      <c r="BQ404" s="11" t="str">
        <f t="shared" si="235"/>
        <v/>
      </c>
      <c r="BR404" t="str">
        <f>IF($C404="","",IFERROR(VLOOKUP($C404,'Apr &amp; May'!$B:$Z,19,FALSE),0))</f>
        <v/>
      </c>
      <c r="BS404" s="11" t="str">
        <f t="shared" si="236"/>
        <v/>
      </c>
      <c r="BT404" t="str">
        <f>IF($C404="","",IFERROR(VLOOKUP($C404,'Apr &amp; May'!$B:$Z,20,FALSE),0))</f>
        <v/>
      </c>
      <c r="BU404" s="10" t="str">
        <f t="shared" si="237"/>
        <v/>
      </c>
      <c r="BV404" s="6" t="str">
        <f>IF($C404="","",IFERROR(VLOOKUP($C404,Jun!$B:$Z,16,FALSE),0))</f>
        <v/>
      </c>
      <c r="BW404" t="str">
        <f>IF($C404="","",IFERROR(VLOOKUP($C404,Jun!$B:$Z,17,FALSE),0))</f>
        <v/>
      </c>
      <c r="BX404" s="11" t="str">
        <f t="shared" si="238"/>
        <v/>
      </c>
      <c r="BY404" t="str">
        <f>IF($C404="","",IFERROR(VLOOKUP($C404,Jun!$B:$Z,19,FALSE),0))</f>
        <v/>
      </c>
      <c r="BZ404" s="11" t="str">
        <f t="shared" si="239"/>
        <v/>
      </c>
      <c r="CA404" t="str">
        <f>IF($C404="","",IFERROR(VLOOKUP($C404,Jun!$B:$Z,20,FALSE),0))</f>
        <v/>
      </c>
      <c r="CB404" s="10" t="str">
        <f t="shared" si="240"/>
        <v/>
      </c>
    </row>
  </sheetData>
  <autoFilter ref="A4:CB304" xr:uid="{0EEB7026-309A-43A9-93FF-BC8F9E5343D5}">
    <sortState xmlns:xlrd2="http://schemas.microsoft.com/office/spreadsheetml/2017/richdata2" ref="A7:CB404">
      <sortCondition ref="A4:A304"/>
    </sortState>
  </autoFilter>
  <mergeCells count="15">
    <mergeCell ref="A2:A4"/>
    <mergeCell ref="A1:C1"/>
    <mergeCell ref="B2:B4"/>
    <mergeCell ref="C2:C4"/>
    <mergeCell ref="D2:J2"/>
    <mergeCell ref="K2:Q2"/>
    <mergeCell ref="R2:X2"/>
    <mergeCell ref="Y2:AE2"/>
    <mergeCell ref="AF2:AL2"/>
    <mergeCell ref="AM2:AS2"/>
    <mergeCell ref="AT2:AZ2"/>
    <mergeCell ref="BA2:BG2"/>
    <mergeCell ref="BH2:BN2"/>
    <mergeCell ref="BO2:BU2"/>
    <mergeCell ref="BV2:CB2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B3211-4107-4E65-A215-FB8A0AF58E51}">
  <dimension ref="A1:CB404"/>
  <sheetViews>
    <sheetView workbookViewId="0">
      <pane xSplit="3" ySplit="4" topLeftCell="D5" activePane="bottomRight" state="frozen"/>
      <selection pane="topRight" activeCell="D1" sqref="D1"/>
      <selection pane="bottomLeft" activeCell="A4" sqref="A4"/>
      <selection pane="bottomRight" activeCell="B368" sqref="B368"/>
    </sheetView>
  </sheetViews>
  <sheetFormatPr defaultRowHeight="14.4" x14ac:dyDescent="0.3"/>
  <cols>
    <col min="2" max="2" width="26.5546875" customWidth="1"/>
    <col min="3" max="3" width="16.33203125" customWidth="1"/>
    <col min="4" max="4" width="10.77734375" style="6" customWidth="1"/>
    <col min="5" max="5" width="10.77734375" customWidth="1"/>
    <col min="6" max="6" width="10.77734375" style="11" customWidth="1"/>
    <col min="7" max="7" width="10.77734375" customWidth="1"/>
    <col min="8" max="8" width="10.77734375" style="48" customWidth="1"/>
    <col min="9" max="9" width="13.5546875" customWidth="1"/>
    <col min="10" max="10" width="13.5546875" style="10" customWidth="1"/>
    <col min="11" max="12" width="10.77734375" customWidth="1"/>
    <col min="13" max="13" width="10.77734375" style="11" customWidth="1"/>
    <col min="14" max="14" width="10.77734375" customWidth="1"/>
    <col min="15" max="15" width="10.77734375" style="11" customWidth="1"/>
    <col min="16" max="16" width="13.6640625" customWidth="1"/>
    <col min="17" max="17" width="13.6640625" style="10" customWidth="1"/>
    <col min="18" max="18" width="10.77734375" style="6" customWidth="1"/>
    <col min="19" max="19" width="10.77734375" customWidth="1"/>
    <col min="20" max="20" width="10.77734375" style="11" customWidth="1"/>
    <col min="21" max="21" width="10.77734375" customWidth="1"/>
    <col min="22" max="22" width="10.77734375" style="11" customWidth="1"/>
    <col min="23" max="23" width="13.6640625" customWidth="1"/>
    <col min="24" max="24" width="13.6640625" style="10" customWidth="1"/>
    <col min="25" max="25" width="10.77734375" style="6" customWidth="1"/>
    <col min="26" max="26" width="10.77734375" customWidth="1"/>
    <col min="27" max="27" width="10.77734375" style="11" customWidth="1"/>
    <col min="28" max="28" width="10.77734375" customWidth="1"/>
    <col min="29" max="29" width="10.77734375" style="11" customWidth="1"/>
    <col min="30" max="30" width="13.6640625" customWidth="1"/>
    <col min="31" max="31" width="13.6640625" style="10" customWidth="1"/>
    <col min="32" max="32" width="10.77734375" style="6" hidden="1" customWidth="1"/>
    <col min="33" max="33" width="10.77734375" hidden="1" customWidth="1"/>
    <col min="34" max="34" width="10.77734375" style="11" hidden="1" customWidth="1"/>
    <col min="35" max="36" width="10.77734375" hidden="1" customWidth="1"/>
    <col min="37" max="37" width="13.6640625" hidden="1" customWidth="1"/>
    <col min="38" max="38" width="13.6640625" style="10" hidden="1" customWidth="1"/>
    <col min="39" max="39" width="10.77734375" style="6" customWidth="1"/>
    <col min="40" max="40" width="10.77734375" customWidth="1"/>
    <col min="41" max="41" width="10.77734375" style="11" customWidth="1"/>
    <col min="42" max="42" width="10.77734375" customWidth="1"/>
    <col min="43" max="43" width="10.77734375" style="11" customWidth="1"/>
    <col min="44" max="44" width="13.6640625" customWidth="1"/>
    <col min="45" max="45" width="13.6640625" style="10" customWidth="1"/>
    <col min="46" max="46" width="10.77734375" style="6" customWidth="1"/>
    <col min="47" max="47" width="10.77734375" customWidth="1"/>
    <col min="48" max="48" width="10.77734375" style="11" customWidth="1"/>
    <col min="49" max="49" width="10.77734375" customWidth="1"/>
    <col min="50" max="50" width="10.77734375" style="11" customWidth="1"/>
    <col min="51" max="51" width="13.6640625" customWidth="1"/>
    <col min="52" max="52" width="13.6640625" style="10" customWidth="1"/>
    <col min="53" max="53" width="10.77734375" style="6" customWidth="1"/>
    <col min="54" max="54" width="10.77734375" customWidth="1"/>
    <col min="55" max="55" width="10.77734375" style="11" customWidth="1"/>
    <col min="56" max="56" width="10.77734375" customWidth="1"/>
    <col min="57" max="57" width="10.77734375" style="11" customWidth="1"/>
    <col min="58" max="58" width="13.6640625" customWidth="1"/>
    <col min="59" max="59" width="13.6640625" style="10" customWidth="1"/>
    <col min="60" max="60" width="10.77734375" style="6" customWidth="1"/>
    <col min="61" max="61" width="10.77734375" customWidth="1"/>
    <col min="62" max="62" width="10.77734375" style="11" customWidth="1"/>
    <col min="63" max="63" width="10.77734375" customWidth="1"/>
    <col min="64" max="64" width="10.77734375" style="11" customWidth="1"/>
    <col min="65" max="65" width="13.6640625" customWidth="1"/>
    <col min="66" max="66" width="13.6640625" style="10" customWidth="1"/>
    <col min="67" max="67" width="10.77734375" style="6" customWidth="1"/>
    <col min="68" max="68" width="10.77734375" customWidth="1"/>
    <col min="69" max="69" width="10.77734375" style="11" customWidth="1"/>
    <col min="70" max="70" width="10.77734375" customWidth="1"/>
    <col min="71" max="71" width="10.77734375" style="11" customWidth="1"/>
    <col min="72" max="72" width="13.6640625" customWidth="1"/>
    <col min="73" max="73" width="13.6640625" style="10" customWidth="1"/>
    <col min="74" max="74" width="10.77734375" style="6" customWidth="1"/>
    <col min="75" max="75" width="10.77734375" customWidth="1"/>
    <col min="76" max="76" width="10.77734375" style="11" customWidth="1"/>
    <col min="77" max="77" width="10.77734375" customWidth="1"/>
    <col min="78" max="78" width="10.77734375" style="11" customWidth="1"/>
    <col min="79" max="79" width="13.6640625" customWidth="1"/>
    <col min="80" max="80" width="13.6640625" style="10" customWidth="1"/>
  </cols>
  <sheetData>
    <row r="1" spans="1:80" ht="15" thickBot="1" x14ac:dyDescent="0.35">
      <c r="A1" s="79" t="s">
        <v>117</v>
      </c>
      <c r="B1" s="79"/>
      <c r="C1" s="79"/>
      <c r="D1" s="17"/>
      <c r="E1" s="5"/>
      <c r="F1" s="5"/>
      <c r="G1" s="5"/>
      <c r="H1" s="49"/>
      <c r="I1" s="8"/>
      <c r="J1" s="20"/>
      <c r="K1" s="8"/>
      <c r="L1" s="8"/>
      <c r="M1" s="8"/>
      <c r="N1" s="8"/>
      <c r="O1" s="8"/>
      <c r="P1" s="8"/>
      <c r="Q1" s="20"/>
      <c r="R1" s="21"/>
      <c r="S1" s="8"/>
      <c r="T1" s="8"/>
      <c r="U1" s="8"/>
      <c r="V1" s="8"/>
      <c r="W1" s="8"/>
      <c r="X1" s="20"/>
      <c r="Y1" s="21"/>
      <c r="Z1" s="8"/>
      <c r="AA1" s="8"/>
      <c r="AB1" s="8"/>
      <c r="AC1" s="8"/>
      <c r="AD1" s="8"/>
      <c r="AE1" s="20"/>
      <c r="AF1" s="21"/>
      <c r="AG1" s="8"/>
      <c r="AH1" s="8"/>
      <c r="AI1" s="8"/>
      <c r="AJ1" s="8"/>
      <c r="AK1" s="8"/>
      <c r="AL1" s="20"/>
      <c r="AM1" s="21"/>
      <c r="AN1" s="8"/>
      <c r="AO1" s="8"/>
      <c r="AP1" s="8"/>
      <c r="AQ1" s="8"/>
      <c r="AR1" s="8"/>
      <c r="AS1" s="20"/>
      <c r="AT1" s="21"/>
      <c r="AU1" s="8"/>
      <c r="AV1" s="8"/>
      <c r="AW1" s="8"/>
      <c r="AX1" s="8"/>
      <c r="AY1" s="8"/>
      <c r="AZ1" s="20"/>
      <c r="BA1" s="21"/>
      <c r="BB1" s="8"/>
      <c r="BC1" s="8"/>
      <c r="BD1" s="8"/>
      <c r="BE1" s="8"/>
      <c r="BF1" s="8"/>
      <c r="BG1" s="20"/>
      <c r="BH1" s="21"/>
      <c r="BI1" s="8"/>
      <c r="BJ1" s="8"/>
      <c r="BK1" s="8"/>
      <c r="BL1" s="8"/>
      <c r="BM1" s="8"/>
      <c r="BN1" s="20"/>
      <c r="BO1" s="21"/>
      <c r="BP1" s="8"/>
      <c r="BQ1" s="8"/>
      <c r="BR1" s="8"/>
      <c r="BS1" s="8"/>
      <c r="BT1" s="8"/>
      <c r="BU1" s="20"/>
      <c r="BV1" s="21"/>
      <c r="BW1" s="8"/>
      <c r="BX1" s="8"/>
      <c r="BY1" s="8"/>
      <c r="BZ1" s="8"/>
      <c r="CA1" s="8"/>
      <c r="CB1" s="20"/>
    </row>
    <row r="2" spans="1:80" s="5" customFormat="1" x14ac:dyDescent="0.3">
      <c r="A2" s="76" t="s">
        <v>8</v>
      </c>
      <c r="B2" s="80" t="s">
        <v>0</v>
      </c>
      <c r="C2" s="80" t="s">
        <v>1</v>
      </c>
      <c r="D2" s="76" t="s">
        <v>5</v>
      </c>
      <c r="E2" s="80"/>
      <c r="F2" s="80"/>
      <c r="G2" s="80"/>
      <c r="H2" s="80"/>
      <c r="I2" s="80"/>
      <c r="J2" s="83"/>
      <c r="K2" s="73">
        <v>44774</v>
      </c>
      <c r="L2" s="74"/>
      <c r="M2" s="74"/>
      <c r="N2" s="74"/>
      <c r="O2" s="74"/>
      <c r="P2" s="74"/>
      <c r="Q2" s="75"/>
      <c r="R2" s="73">
        <v>44805</v>
      </c>
      <c r="S2" s="74"/>
      <c r="T2" s="74"/>
      <c r="U2" s="74"/>
      <c r="V2" s="74"/>
      <c r="W2" s="74"/>
      <c r="X2" s="75"/>
      <c r="Y2" s="73" t="s">
        <v>313</v>
      </c>
      <c r="Z2" s="74"/>
      <c r="AA2" s="74"/>
      <c r="AB2" s="74"/>
      <c r="AC2" s="74"/>
      <c r="AD2" s="74"/>
      <c r="AE2" s="75"/>
      <c r="AF2" s="73">
        <v>44866</v>
      </c>
      <c r="AG2" s="74"/>
      <c r="AH2" s="74"/>
      <c r="AI2" s="74"/>
      <c r="AJ2" s="74"/>
      <c r="AK2" s="74"/>
      <c r="AL2" s="75"/>
      <c r="AM2" s="73">
        <v>44896</v>
      </c>
      <c r="AN2" s="74"/>
      <c r="AO2" s="74"/>
      <c r="AP2" s="74"/>
      <c r="AQ2" s="74"/>
      <c r="AR2" s="74"/>
      <c r="AS2" s="75"/>
      <c r="AT2" s="73">
        <v>44927</v>
      </c>
      <c r="AU2" s="74"/>
      <c r="AV2" s="74"/>
      <c r="AW2" s="74"/>
      <c r="AX2" s="74"/>
      <c r="AY2" s="74"/>
      <c r="AZ2" s="75"/>
      <c r="BA2" s="73">
        <v>44958</v>
      </c>
      <c r="BB2" s="74"/>
      <c r="BC2" s="74"/>
      <c r="BD2" s="74"/>
      <c r="BE2" s="74"/>
      <c r="BF2" s="74"/>
      <c r="BG2" s="75"/>
      <c r="BH2" s="73">
        <v>44986</v>
      </c>
      <c r="BI2" s="74"/>
      <c r="BJ2" s="74"/>
      <c r="BK2" s="74"/>
      <c r="BL2" s="74"/>
      <c r="BM2" s="74"/>
      <c r="BN2" s="75"/>
      <c r="BO2" s="73" t="s">
        <v>751</v>
      </c>
      <c r="BP2" s="74"/>
      <c r="BQ2" s="74"/>
      <c r="BR2" s="74"/>
      <c r="BS2" s="74"/>
      <c r="BT2" s="74"/>
      <c r="BU2" s="75"/>
      <c r="BV2" s="73">
        <v>45078</v>
      </c>
      <c r="BW2" s="74"/>
      <c r="BX2" s="74"/>
      <c r="BY2" s="74"/>
      <c r="BZ2" s="74"/>
      <c r="CA2" s="74"/>
      <c r="CB2" s="75"/>
    </row>
    <row r="3" spans="1:80" s="30" customFormat="1" x14ac:dyDescent="0.3">
      <c r="A3" s="77"/>
      <c r="B3" s="81"/>
      <c r="C3" s="81"/>
      <c r="D3" s="36">
        <f>Summary!D3/J$3</f>
        <v>0.51489637305699487</v>
      </c>
      <c r="E3" s="37">
        <f>Summary!E3/J$3</f>
        <v>6.7357512953367879E-2</v>
      </c>
      <c r="F3" s="38">
        <f>Summary!F3/J$3</f>
        <v>0.58225388601036265</v>
      </c>
      <c r="G3" s="37">
        <f>Summary!G3/J$3</f>
        <v>3.6917098445595854E-2</v>
      </c>
      <c r="H3" s="38">
        <f>Summary!H3/J$3</f>
        <v>0.61917098445595853</v>
      </c>
      <c r="I3" s="37">
        <f>Summary!I3/J$3</f>
        <v>0.38082901554404147</v>
      </c>
      <c r="J3" s="39">
        <f>SUM(J5:J404)</f>
        <v>1544</v>
      </c>
      <c r="K3" s="36">
        <f>Summary!K3/Q$3</f>
        <v>0.47668393782383417</v>
      </c>
      <c r="L3" s="37">
        <f>Summary!L3/Q$3</f>
        <v>0.11917098445595854</v>
      </c>
      <c r="M3" s="38">
        <f>Summary!M3/Q$3</f>
        <v>0.59585492227979275</v>
      </c>
      <c r="N3" s="37">
        <f>Summary!N3/Q$3</f>
        <v>8.2901554404145081E-2</v>
      </c>
      <c r="O3" s="38">
        <f>Summary!O3/Q$3</f>
        <v>0.67875647668393779</v>
      </c>
      <c r="P3" s="37">
        <f>Summary!P3/Q$3</f>
        <v>0.32124352331606215</v>
      </c>
      <c r="Q3" s="39">
        <f>SUM(Q5:Q404)</f>
        <v>193</v>
      </c>
      <c r="R3" s="36">
        <f>Summary!R3/X$3</f>
        <v>0.5161290322580645</v>
      </c>
      <c r="S3" s="37">
        <f>Summary!S3/X$3</f>
        <v>7.8341013824884786E-2</v>
      </c>
      <c r="T3" s="38">
        <f>Summary!T3/X$3</f>
        <v>0.59447004608294929</v>
      </c>
      <c r="U3" s="37">
        <f>Summary!U3/X$3</f>
        <v>2.3041474654377881E-2</v>
      </c>
      <c r="V3" s="38">
        <f>Summary!V3/X$3</f>
        <v>0.61751152073732718</v>
      </c>
      <c r="W3" s="37">
        <f>Summary!W3/X$3</f>
        <v>0.38248847926267282</v>
      </c>
      <c r="X3" s="39">
        <f>SUM(X5:X404)</f>
        <v>217</v>
      </c>
      <c r="Y3" s="36">
        <f>Summary!Y3/AE$3</f>
        <v>0.53636363636363638</v>
      </c>
      <c r="Z3" s="37">
        <f>Summary!Z3/AE$3</f>
        <v>6.363636363636363E-2</v>
      </c>
      <c r="AA3" s="38">
        <f>Summary!AA3/AE$3</f>
        <v>0.6</v>
      </c>
      <c r="AB3" s="37">
        <f>Summary!AB3/AE$3</f>
        <v>2.7272727272727271E-2</v>
      </c>
      <c r="AC3" s="38">
        <f>Summary!AC3/AE$3</f>
        <v>0.62727272727272732</v>
      </c>
      <c r="AD3" s="37">
        <f>Summary!AD3/AE$3</f>
        <v>0.37272727272727274</v>
      </c>
      <c r="AE3" s="39">
        <f>SUM(AE5:AE404)</f>
        <v>220</v>
      </c>
      <c r="AF3" s="36" t="e">
        <f>Summary!AF3/AL$3</f>
        <v>#DIV/0!</v>
      </c>
      <c r="AG3" s="37" t="e">
        <f>Summary!AG3/AL$3</f>
        <v>#DIV/0!</v>
      </c>
      <c r="AH3" s="38" t="e">
        <f>Summary!AH3/AL$3</f>
        <v>#DIV/0!</v>
      </c>
      <c r="AI3" s="37" t="e">
        <f>Summary!AI3/AL$3</f>
        <v>#DIV/0!</v>
      </c>
      <c r="AJ3" s="38" t="e">
        <f>Summary!AJ3/AL$3</f>
        <v>#DIV/0!</v>
      </c>
      <c r="AK3" s="37" t="e">
        <f>Summary!AK3/AL$3</f>
        <v>#DIV/0!</v>
      </c>
      <c r="AL3" s="39">
        <f t="shared" ref="AL3" si="0">SUM(AL5:AL304)</f>
        <v>0</v>
      </c>
      <c r="AM3" s="36">
        <f>Summary!AM3/AS$3</f>
        <v>0.72592592592592597</v>
      </c>
      <c r="AN3" s="37">
        <f>Summary!AN3/AS$3</f>
        <v>3.7037037037037035E-2</v>
      </c>
      <c r="AO3" s="38">
        <f>Summary!AO3/AS$3</f>
        <v>0.76296296296296295</v>
      </c>
      <c r="AP3" s="37">
        <f>Summary!AP3/AS$3</f>
        <v>3.7037037037037035E-2</v>
      </c>
      <c r="AQ3" s="38">
        <f>Summary!AQ3/AS$3</f>
        <v>0.8</v>
      </c>
      <c r="AR3" s="37">
        <f>Summary!AR3/AS$3</f>
        <v>0.34814814814814815</v>
      </c>
      <c r="AS3" s="39">
        <f t="shared" ref="AS3" si="1">SUM(AS5:AS304)</f>
        <v>135</v>
      </c>
      <c r="AT3" s="36">
        <f>Summary!AT3/AZ$3</f>
        <v>0.60869565217391308</v>
      </c>
      <c r="AU3" s="37">
        <f>Summary!AU3/AZ$3</f>
        <v>3.4782608695652174E-2</v>
      </c>
      <c r="AV3" s="38">
        <f>Summary!AV3/AZ$3</f>
        <v>0.64347826086956517</v>
      </c>
      <c r="AW3" s="37">
        <f>Summary!AW3/AZ$3</f>
        <v>2.6086956521739129E-2</v>
      </c>
      <c r="AX3" s="38">
        <f>Summary!AX3/AZ$3</f>
        <v>0.66956521739130437</v>
      </c>
      <c r="AY3" s="37">
        <f>Summary!AY3/AZ$3</f>
        <v>0.33043478260869563</v>
      </c>
      <c r="AZ3" s="39">
        <f>SUM(AZ5:AZ404)</f>
        <v>115</v>
      </c>
      <c r="BA3" s="36">
        <f>Summary!BA3/BG$3</f>
        <v>0.48</v>
      </c>
      <c r="BB3" s="37">
        <f>Summary!BB3/BG$3</f>
        <v>0.04</v>
      </c>
      <c r="BC3" s="38">
        <f>Summary!BC3/BG$3</f>
        <v>0.52</v>
      </c>
      <c r="BD3" s="37">
        <f>Summary!BD3/BG$3</f>
        <v>2.6666666666666668E-2</v>
      </c>
      <c r="BE3" s="38">
        <f>Summary!BE3/BG$3</f>
        <v>0.54666666666666663</v>
      </c>
      <c r="BF3" s="37">
        <f>Summary!BF3/BG$3</f>
        <v>0.45333333333333331</v>
      </c>
      <c r="BG3" s="39">
        <f>SUM(BG5:BG404)</f>
        <v>150</v>
      </c>
      <c r="BH3" s="36">
        <f>Summary!BH3/BN$3</f>
        <v>0.46808510638297873</v>
      </c>
      <c r="BI3" s="37">
        <f>Summary!BI3/BN$3</f>
        <v>6.6869300911854099E-2</v>
      </c>
      <c r="BJ3" s="38">
        <f>Summary!BJ3/BN$3</f>
        <v>0.53495440729483279</v>
      </c>
      <c r="BK3" s="37">
        <f>Summary!BK3/BN$3</f>
        <v>2.4316109422492401E-2</v>
      </c>
      <c r="BL3" s="38">
        <f>Summary!BL3/BN$3</f>
        <v>0.55927051671732519</v>
      </c>
      <c r="BM3" s="37">
        <f>Summary!BM3/BN$3</f>
        <v>0.44072948328267475</v>
      </c>
      <c r="BN3" s="39">
        <f>SUM(BN5:BN404)</f>
        <v>329</v>
      </c>
      <c r="BO3" s="36">
        <f>Summary!BO3/BU$3</f>
        <v>0.5670103092783505</v>
      </c>
      <c r="BP3" s="37">
        <f>Summary!BP3/BU$3</f>
        <v>0.1134020618556701</v>
      </c>
      <c r="BQ3" s="38">
        <f>Summary!BQ3/BU$3</f>
        <v>0.68041237113402064</v>
      </c>
      <c r="BR3" s="37">
        <f>Summary!BR3/BU$3</f>
        <v>9.2783505154639179E-2</v>
      </c>
      <c r="BS3" s="38">
        <f>Summary!BS3/BU$3</f>
        <v>0.77319587628865982</v>
      </c>
      <c r="BT3" s="37">
        <f>Summary!BT3/BU$3</f>
        <v>0.53608247422680411</v>
      </c>
      <c r="BU3" s="39">
        <f t="shared" ref="BU3" si="2">SUM(BU5:BU304)</f>
        <v>97</v>
      </c>
      <c r="BV3" s="36">
        <f>Summary!BV3/CB$3</f>
        <v>0.63157894736842102</v>
      </c>
      <c r="BW3" s="37">
        <f>Summary!BW3/CB$3</f>
        <v>5.2631578947368418E-2</v>
      </c>
      <c r="BX3" s="38">
        <f>Summary!BX3/CB$3</f>
        <v>0.68421052631578949</v>
      </c>
      <c r="BY3" s="37">
        <f>Summary!BY3/CB$3</f>
        <v>2.6315789473684209E-2</v>
      </c>
      <c r="BZ3" s="38">
        <f>Summary!BZ3/CB$3</f>
        <v>0.71052631578947367</v>
      </c>
      <c r="CA3" s="37">
        <f>Summary!CA3/CB$3</f>
        <v>0.28947368421052633</v>
      </c>
      <c r="CB3" s="39">
        <f>SUM(CB5:CB404)</f>
        <v>38</v>
      </c>
    </row>
    <row r="4" spans="1:80" s="12" customFormat="1" ht="15" thickBot="1" x14ac:dyDescent="0.35">
      <c r="A4" s="78"/>
      <c r="B4" s="82"/>
      <c r="C4" s="82"/>
      <c r="D4" s="9" t="s">
        <v>118</v>
      </c>
      <c r="E4" s="3" t="s">
        <v>109</v>
      </c>
      <c r="F4" s="18" t="s">
        <v>110</v>
      </c>
      <c r="G4" s="3" t="s">
        <v>2</v>
      </c>
      <c r="H4" s="47" t="s">
        <v>116</v>
      </c>
      <c r="I4" s="3" t="s">
        <v>111</v>
      </c>
      <c r="J4" s="19" t="s">
        <v>119</v>
      </c>
      <c r="K4" s="9" t="s">
        <v>118</v>
      </c>
      <c r="L4" s="3" t="s">
        <v>109</v>
      </c>
      <c r="M4" s="18" t="s">
        <v>110</v>
      </c>
      <c r="N4" s="3" t="s">
        <v>2</v>
      </c>
      <c r="O4" s="46" t="s">
        <v>116</v>
      </c>
      <c r="P4" s="3" t="s">
        <v>114</v>
      </c>
      <c r="Q4" s="19" t="s">
        <v>119</v>
      </c>
      <c r="R4" s="9" t="s">
        <v>118</v>
      </c>
      <c r="S4" s="3" t="s">
        <v>109</v>
      </c>
      <c r="T4" s="18" t="s">
        <v>110</v>
      </c>
      <c r="U4" s="3" t="s">
        <v>2</v>
      </c>
      <c r="V4" s="46" t="s">
        <v>116</v>
      </c>
      <c r="W4" s="3" t="s">
        <v>114</v>
      </c>
      <c r="X4" s="19" t="s">
        <v>119</v>
      </c>
      <c r="Y4" s="9" t="s">
        <v>118</v>
      </c>
      <c r="Z4" s="3" t="s">
        <v>109</v>
      </c>
      <c r="AA4" s="18" t="s">
        <v>110</v>
      </c>
      <c r="AB4" s="3" t="s">
        <v>2</v>
      </c>
      <c r="AC4" s="46" t="s">
        <v>116</v>
      </c>
      <c r="AD4" s="3" t="s">
        <v>114</v>
      </c>
      <c r="AE4" s="19" t="s">
        <v>119</v>
      </c>
      <c r="AF4" s="9" t="s">
        <v>118</v>
      </c>
      <c r="AG4" s="3" t="s">
        <v>109</v>
      </c>
      <c r="AH4" s="18" t="s">
        <v>110</v>
      </c>
      <c r="AI4" s="3" t="s">
        <v>2</v>
      </c>
      <c r="AJ4" s="46" t="s">
        <v>116</v>
      </c>
      <c r="AK4" s="3" t="s">
        <v>114</v>
      </c>
      <c r="AL4" s="19" t="s">
        <v>119</v>
      </c>
      <c r="AM4" s="9" t="s">
        <v>118</v>
      </c>
      <c r="AN4" s="3" t="s">
        <v>109</v>
      </c>
      <c r="AO4" s="18" t="s">
        <v>110</v>
      </c>
      <c r="AP4" s="3" t="s">
        <v>2</v>
      </c>
      <c r="AQ4" s="46" t="s">
        <v>116</v>
      </c>
      <c r="AR4" s="3" t="s">
        <v>114</v>
      </c>
      <c r="AS4" s="19" t="s">
        <v>119</v>
      </c>
      <c r="AT4" s="9" t="s">
        <v>118</v>
      </c>
      <c r="AU4" s="3" t="s">
        <v>109</v>
      </c>
      <c r="AV4" s="18" t="s">
        <v>110</v>
      </c>
      <c r="AW4" s="3" t="s">
        <v>2</v>
      </c>
      <c r="AX4" s="46" t="s">
        <v>116</v>
      </c>
      <c r="AY4" s="3" t="s">
        <v>114</v>
      </c>
      <c r="AZ4" s="19" t="s">
        <v>119</v>
      </c>
      <c r="BA4" s="9" t="s">
        <v>118</v>
      </c>
      <c r="BB4" s="3" t="s">
        <v>109</v>
      </c>
      <c r="BC4" s="18" t="s">
        <v>110</v>
      </c>
      <c r="BD4" s="3" t="s">
        <v>2</v>
      </c>
      <c r="BE4" s="46" t="s">
        <v>116</v>
      </c>
      <c r="BF4" s="3" t="s">
        <v>114</v>
      </c>
      <c r="BG4" s="19" t="s">
        <v>119</v>
      </c>
      <c r="BH4" s="9" t="s">
        <v>118</v>
      </c>
      <c r="BI4" s="3" t="s">
        <v>109</v>
      </c>
      <c r="BJ4" s="18" t="s">
        <v>110</v>
      </c>
      <c r="BK4" s="3" t="s">
        <v>2</v>
      </c>
      <c r="BL4" s="46" t="s">
        <v>116</v>
      </c>
      <c r="BM4" s="3" t="s">
        <v>114</v>
      </c>
      <c r="BN4" s="19" t="s">
        <v>119</v>
      </c>
      <c r="BO4" s="9" t="s">
        <v>118</v>
      </c>
      <c r="BP4" s="3" t="s">
        <v>109</v>
      </c>
      <c r="BQ4" s="18" t="s">
        <v>110</v>
      </c>
      <c r="BR4" s="3" t="s">
        <v>2</v>
      </c>
      <c r="BS4" s="46" t="s">
        <v>116</v>
      </c>
      <c r="BT4" s="3" t="s">
        <v>114</v>
      </c>
      <c r="BU4" s="19" t="s">
        <v>119</v>
      </c>
      <c r="BV4" s="9" t="s">
        <v>118</v>
      </c>
      <c r="BW4" s="3" t="s">
        <v>109</v>
      </c>
      <c r="BX4" s="18" t="s">
        <v>110</v>
      </c>
      <c r="BY4" s="3" t="s">
        <v>2</v>
      </c>
      <c r="BZ4" s="46" t="s">
        <v>116</v>
      </c>
      <c r="CA4" s="3" t="s">
        <v>114</v>
      </c>
      <c r="CB4" s="19" t="s">
        <v>119</v>
      </c>
    </row>
    <row r="5" spans="1:80" x14ac:dyDescent="0.3">
      <c r="A5">
        <v>1</v>
      </c>
      <c r="B5" t="str">
        <f>IF(Namelist!A2="","",UPPER(Namelist!A2))</f>
        <v>ABDUL HAKIM OKBAH</v>
      </c>
      <c r="C5" t="str">
        <f>IF(Namelist!B2="","",UPPER(Namelist!B2))</f>
        <v>NUSSTU\E0957665</v>
      </c>
      <c r="D5" s="24">
        <f>IFERROR(VLOOKUP($C5,Summary!$C:$CB,2,FALSE)/J5,IF(J5=0,"",IF(J5="","",0)))</f>
        <v>1</v>
      </c>
      <c r="E5" s="25">
        <f>IFERROR(VLOOKUP($C5,Summary!$C:$CB,3,FALSE)/J5,IF(J5=0,"",IF(J5="","",0)))</f>
        <v>0</v>
      </c>
      <c r="F5" s="26">
        <f>IFERROR(VLOOKUP($C5,Summary!$C:$CB,4,FALSE)/J5,IF(J5=0,"",IF(J5="","",0)))</f>
        <v>1</v>
      </c>
      <c r="G5" s="25">
        <f>IFERROR(VLOOKUP($C5,Summary!$C:$CB,5,FALSE)/J5,IF(J5=0,"",IF(J5="","",0)))</f>
        <v>0</v>
      </c>
      <c r="H5" s="26">
        <f>IFERROR(VLOOKUP($C5,Summary!$C:$CB,6,FALSE)/J5,IF(J5=0,"",IF(J5="","",0)))</f>
        <v>1</v>
      </c>
      <c r="I5" s="25">
        <f>IFERROR(VLOOKUP($C5,Summary!$C:$CB,7,FALSE)/J5,IF(J5=0,"",IF(J5="","",0)))</f>
        <v>0</v>
      </c>
      <c r="J5" s="27">
        <f>VLOOKUP($C5,Summary!$C:$CB,8,FALSE)</f>
        <v>1</v>
      </c>
      <c r="K5" s="24">
        <f>IFERROR(VLOOKUP($C5,Summary!$C:$CB,9,FALSE)/Q5,IF(Q5=0,"",IF(Q5="","",0)))</f>
        <v>1</v>
      </c>
      <c r="L5" s="25">
        <f>IFERROR(VLOOKUP($C5,Summary!$C:$CB,10,FALSE)/Q5,IF(Q5=0,"",IF(Q5="","",0)))</f>
        <v>0</v>
      </c>
      <c r="M5" s="26">
        <f>IFERROR(VLOOKUP($C5,Summary!$C:$CB,11,FALSE)/Q5,IF(Q5=0,"",IF(Q5="","",0)))</f>
        <v>1</v>
      </c>
      <c r="N5" s="25">
        <f>IFERROR(VLOOKUP($C5,Summary!$C:$CB,12,FALSE)/Q5,IF(Q5=0,"",IF(Q5="","",0)))</f>
        <v>0</v>
      </c>
      <c r="O5" s="26">
        <f>IFERROR(VLOOKUP($C5,Summary!$C:$CB,13,FALSE)/Q5,IF(Q5=0,"",IF(Q5="","",0)))</f>
        <v>1</v>
      </c>
      <c r="P5" s="25">
        <f>IFERROR(VLOOKUP($C5,Summary!$C:$CB,14,FALSE)/Q5,IF(Q5=0,"",IF(Q5="","",0)))</f>
        <v>0</v>
      </c>
      <c r="Q5" s="27">
        <f>VLOOKUP($C5,Summary!$C:$CB,15,FALSE)</f>
        <v>1</v>
      </c>
      <c r="R5" s="24" t="str">
        <f>IFERROR(VLOOKUP($C5,Summary!$C:$CB,16,FALSE)/X5,IF(X5=0,"",IF(X5="","",0)))</f>
        <v/>
      </c>
      <c r="S5" s="25" t="str">
        <f>IFERROR(VLOOKUP($C5,Summary!$C:$CB,17,FALSE)/X5,IF(X5=0,"",IF(X5="","",0)))</f>
        <v/>
      </c>
      <c r="T5" s="26" t="str">
        <f>IFERROR(VLOOKUP($C5,Summary!$C:$CB,18,FALSE)/X5,IF(X5=0,"",IF(X5="","",0)))</f>
        <v/>
      </c>
      <c r="U5" s="25" t="str">
        <f>IFERROR(VLOOKUP($C5,Summary!$C:$CB,19,FALSE)/X5,IF(X5=0,"",IF(X5="","",0)))</f>
        <v/>
      </c>
      <c r="V5" s="26" t="str">
        <f>IFERROR(VLOOKUP($C5,Summary!$C:$CB,20,FALSE)/X5,IF(X5=0,"",IF(X5="","",0)))</f>
        <v/>
      </c>
      <c r="W5" s="25" t="str">
        <f>IFERROR(VLOOKUP($C5,Summary!$C:$CB,21,FALSE)/X5,IF(X5=0,"",IF(X5="","",0)))</f>
        <v/>
      </c>
      <c r="X5" s="27">
        <f>VLOOKUP($C5,Summary!$C:$CB,22,FALSE)</f>
        <v>0</v>
      </c>
      <c r="Y5" s="24" t="str">
        <f>IFERROR(VLOOKUP($C5,Summary!$C:$CB,23,FALSE)/AE5,IF(AE5=0,"",IF(AE5="","",0)))</f>
        <v/>
      </c>
      <c r="Z5" s="25" t="str">
        <f>IFERROR(VLOOKUP($C5,Summary!$C:$CB,24,FALSE)/AE5,IF(AE5=0,"",IF(AE5="","",0)))</f>
        <v/>
      </c>
      <c r="AA5" s="26" t="str">
        <f>IFERROR(VLOOKUP($C5,Summary!$C:$CB,25,FALSE)/AE5,IF(AE5=0,"",IF(AE5="","",0)))</f>
        <v/>
      </c>
      <c r="AB5" s="25" t="str">
        <f>IFERROR(VLOOKUP($C5,Summary!$C:$CB,26,FALSE)/AE5,IF(AE5=0,"",IF(AE5="","",0)))</f>
        <v/>
      </c>
      <c r="AC5" s="26" t="str">
        <f>IFERROR(VLOOKUP($C5,Summary!$C:$CB,27,FALSE)/AE5,IF(AE5=0,"",IF(AE5="","",0)))</f>
        <v/>
      </c>
      <c r="AD5" s="25" t="str">
        <f>IFERROR(VLOOKUP($C5,Summary!$C:$CB,28,FALSE)/AE5,IF(AE5=0,"",IF(AE5="","",0)))</f>
        <v/>
      </c>
      <c r="AE5" s="27">
        <f>VLOOKUP($C5,Summary!$C:$CB,29,FALSE)</f>
        <v>0</v>
      </c>
      <c r="AF5" s="24" t="str">
        <f>IFERROR(VLOOKUP($C5,Summary!$C:$CB,23,FALSE)/AL5,IF(AL5=0,"",IF(AL5="","",0)))</f>
        <v/>
      </c>
      <c r="AG5" s="25" t="str">
        <f>IFERROR(VLOOKUP($C5,Summary!$C:$CB,24,FALSE)/AL5,IF(AL5=0,"",IF(AL5="","",0)))</f>
        <v/>
      </c>
      <c r="AH5" s="26" t="str">
        <f>IFERROR(VLOOKUP($C5,Summary!$C:$CB,25,FALSE)/AL5,IF(AL5=0,"",IF(AL5="","",0)))</f>
        <v/>
      </c>
      <c r="AI5" s="25" t="str">
        <f>IFERROR(VLOOKUP($C5,Summary!$C:$CB,26,FALSE)/AL5,IF(AL5=0,"",IF(AL5="","",0)))</f>
        <v/>
      </c>
      <c r="AJ5" s="26" t="str">
        <f>IFERROR(VLOOKUP($C5,Summary!$C:$CB,27,FALSE)/AL5,IF(AL5=0,"",IF(AL5="","",0)))</f>
        <v/>
      </c>
      <c r="AK5" s="25" t="str">
        <f>IFERROR(VLOOKUP($C5,Summary!$C:$CB,28,FALSE)/AL5,IF(AL5=0,"",IF(AL5="","",0)))</f>
        <v/>
      </c>
      <c r="AL5" s="27">
        <f>VLOOKUP($C5,Summary!$C:$CB,29,FALSE)</f>
        <v>0</v>
      </c>
      <c r="AM5" s="24" t="str">
        <f>IFERROR(VLOOKUP($C5,Summary!$C:$CB,37,FALSE)/AS5,IF(AS5=0,"",IF(AS5="","",0)))</f>
        <v/>
      </c>
      <c r="AN5" s="25" t="str">
        <f>IFERROR(VLOOKUP($C5,Summary!$C:$CB,38,FALSE)/AS5,IF(AS5=0,"",IF(AS5="","",0)))</f>
        <v/>
      </c>
      <c r="AO5" s="26" t="str">
        <f>IFERROR(VLOOKUP($C5,Summary!$C:$CB,39,FALSE)/AS5,IF(AS5=0,"",IF(AS5="","",0)))</f>
        <v/>
      </c>
      <c r="AP5" s="25" t="str">
        <f>IFERROR(VLOOKUP($C5,Summary!$C:$CB,40,FALSE)/AS5,IF(AS5=0,"",IF(AS5="","",0)))</f>
        <v/>
      </c>
      <c r="AQ5" s="26" t="str">
        <f>IFERROR(VLOOKUP($C5,Summary!$C:$CB,41,FALSE)/AS5,IF(AS5=0,"",IF(AS5="","",0)))</f>
        <v/>
      </c>
      <c r="AR5" s="25" t="str">
        <f>IFERROR(VLOOKUP($C5,Summary!$C:$CB,42,FALSE)/AS5,IF(AS5=0,"",IF(AS5="","",0)))</f>
        <v/>
      </c>
      <c r="AS5" s="27">
        <f>VLOOKUP($C5,Summary!$C:$CB,43,FALSE)</f>
        <v>0</v>
      </c>
      <c r="AT5" s="24" t="str">
        <f>IFERROR(VLOOKUP($C5,Summary!$C:$CB,44,FALSE)/AZ5,IF(AZ5=0,"",IF(AZ5="","",0)))</f>
        <v/>
      </c>
      <c r="AU5" s="25" t="str">
        <f>IFERROR(VLOOKUP($C5,Summary!$C:$CB,45,FALSE)/AZ5,IF(AZ5=0,"",IF(AZ5="","",0)))</f>
        <v/>
      </c>
      <c r="AV5" s="26" t="str">
        <f>IFERROR(VLOOKUP($C5,Summary!$C:$CB,46,FALSE)/AZ5,IF(AZ5=0,"",IF(AZ5="","",0)))</f>
        <v/>
      </c>
      <c r="AW5" s="25" t="str">
        <f>IFERROR(VLOOKUP($C5,Summary!$C:$CB,47,FALSE)/AZ5,IF(AZ5=0,"",IF(AZ5="","",0)))</f>
        <v/>
      </c>
      <c r="AX5" s="26" t="str">
        <f>IFERROR(VLOOKUP($C5,Summary!$C:$CB,48,FALSE)/AZ5,IF(AZ5=0,"",IF(AZ5="","",0)))</f>
        <v/>
      </c>
      <c r="AY5" s="25" t="str">
        <f>IFERROR(VLOOKUP($C5,Summary!$C:$CB,49,FALSE)/AZ5,IF(AZ5=0,"",IF(AZ5="","",0)))</f>
        <v/>
      </c>
      <c r="AZ5" s="27">
        <f>VLOOKUP($C5,Summary!$C:$CB,50,FALSE)</f>
        <v>0</v>
      </c>
      <c r="BA5" s="24" t="str">
        <f>IFERROR(VLOOKUP($C5,Summary!$C:$CB,51,FALSE)/BG5,IF(BG5=0,"",IF(BG5="","",0)))</f>
        <v/>
      </c>
      <c r="BB5" s="25" t="str">
        <f>IFERROR(VLOOKUP($C5,Summary!$C:$CB,52,FALSE)/BG5,IF(BG5=0,"",IF(BG5="","",0)))</f>
        <v/>
      </c>
      <c r="BC5" s="26" t="str">
        <f>IFERROR(VLOOKUP($C5,Summary!$C:$CB,53,FALSE)/BG5,IF(BG5=0,"",IF(BG5="","",0)))</f>
        <v/>
      </c>
      <c r="BD5" s="25" t="str">
        <f>IFERROR(VLOOKUP($C5,Summary!$C:$CB,54,FALSE)/BG5,IF(BG5=0,"",IF(BG5="","",0)))</f>
        <v/>
      </c>
      <c r="BE5" s="26" t="str">
        <f>IFERROR(VLOOKUP($C5,Summary!$C:$CB,55,FALSE)/BG5,IF(BG5=0,"",IF(BG5="","",0)))</f>
        <v/>
      </c>
      <c r="BF5" s="25" t="str">
        <f>IFERROR(VLOOKUP($C5,Summary!$C:$CB,56,FALSE)/BG5,IF(BG5=0,"",IF(BG5="","",0)))</f>
        <v/>
      </c>
      <c r="BG5" s="27">
        <f>VLOOKUP($C5,Summary!$C:$CB,57,FALSE)</f>
        <v>0</v>
      </c>
      <c r="BH5" s="24" t="str">
        <f>IFERROR(VLOOKUP($C5,Summary!$C:$CB,58,FALSE)/BN5,IF(BN5=0,"",IF(BN5="","",0)))</f>
        <v/>
      </c>
      <c r="BI5" s="25" t="str">
        <f>IFERROR(VLOOKUP($C5,Summary!$C:$CB,59,FALSE)/BN5,IF(BN5=0,"",IF(BN5="","",0)))</f>
        <v/>
      </c>
      <c r="BJ5" s="26" t="str">
        <f>IFERROR(VLOOKUP($C5,Summary!$C:$CB,60,FALSE)/BN5,IF(BN5=0,"",IF(BN5="","",0)))</f>
        <v/>
      </c>
      <c r="BK5" s="25" t="str">
        <f>IFERROR(VLOOKUP($C5,Summary!$C:$CB,61,FALSE)/BN5,IF(BN5=0,"",IF(BN5="","",0)))</f>
        <v/>
      </c>
      <c r="BL5" s="26" t="str">
        <f>IFERROR(VLOOKUP($C5,Summary!$C:$CB,62,FALSE)/BN5,IF(BN5=0,"",IF(BN5="","",0)))</f>
        <v/>
      </c>
      <c r="BM5" s="25" t="str">
        <f>IFERROR(VLOOKUP($C5,Summary!$C:$CB,63,FALSE)/BN5,IF(BN5=0,"",IF(BN5="","",0)))</f>
        <v/>
      </c>
      <c r="BN5" s="27">
        <f>VLOOKUP($C5,Summary!$C:$CB,64,FALSE)</f>
        <v>0</v>
      </c>
      <c r="BO5" s="24" t="str">
        <f>IFERROR(VLOOKUP($C5,Summary!$C:$CB,65,FALSE)/BU5,IF(BU5=0,"",IF(BU5="","",0)))</f>
        <v/>
      </c>
      <c r="BP5" s="25" t="str">
        <f>IFERROR(VLOOKUP($C5,Summary!$C:$CB,66,FALSE)/BU5,IF(BU5=0,"",IF(BU5="","",0)))</f>
        <v/>
      </c>
      <c r="BQ5" s="26" t="str">
        <f>IFERROR(VLOOKUP($C5,Summary!$C:$CB,67,FALSE)/BU5,IF(BU5=0,"",IF(BU5="","",0)))</f>
        <v/>
      </c>
      <c r="BR5" s="25" t="str">
        <f>IFERROR(VLOOKUP($C5,Summary!$C:$CB,68,FALSE)/BU5,IF(BU5=0,"",IF(BU5="","",0)))</f>
        <v/>
      </c>
      <c r="BS5" s="26" t="str">
        <f>IFERROR(VLOOKUP($C5,Summary!$C:$CB,69,FALSE)/BU5,IF(BU5=0,"",IF(BU5="","",0)))</f>
        <v/>
      </c>
      <c r="BT5" s="25" t="str">
        <f>IFERROR(VLOOKUP($C5,Summary!$C:$CB,70,FALSE)/BU5,IF(BU5=0,"",IF(BU5="","",0)))</f>
        <v/>
      </c>
      <c r="BU5" s="27">
        <f>VLOOKUP($C5,Summary!$C:$CB,71,FALSE)</f>
        <v>0</v>
      </c>
      <c r="BV5" s="24" t="str">
        <f>IFERROR(VLOOKUP($C5,Summary!$C:$CB,72,FALSE)/CB5,IF(CB5=0,"",IF(CB5="","",0)))</f>
        <v/>
      </c>
      <c r="BW5" s="25" t="str">
        <f>IFERROR(VLOOKUP($C5,Summary!$C:$CB,73,FALSE)/CB5,IF(CB5=0,"",IF(CB5="","",0)))</f>
        <v/>
      </c>
      <c r="BX5" s="26" t="str">
        <f>IFERROR(VLOOKUP($C5,Summary!$C:$CB,74,FALSE)/CB5,IF(CB5=0,"",IF(CB5="","",0)))</f>
        <v/>
      </c>
      <c r="BY5" s="25" t="str">
        <f>IFERROR(VLOOKUP($C5,Summary!$C:$CB,75,FALSE)/CB5,IF(CB5=0,"",IF(CB5="","",0)))</f>
        <v/>
      </c>
      <c r="BZ5" s="26" t="str">
        <f>IFERROR(VLOOKUP($C5,Summary!$C:$CB,76,FALSE)/CB5,IF(CB5=0,"",IF(CB5="","",0)))</f>
        <v/>
      </c>
      <c r="CA5" s="25" t="str">
        <f>IFERROR(VLOOKUP($C5,Summary!$C:$CB,77,FALSE)/CB5,IF(CB5=0,"",IF(CB5="","",0)))</f>
        <v/>
      </c>
      <c r="CB5" s="27">
        <f>VLOOKUP($C5,Summary!$C:$CB,78,FALSE)</f>
        <v>0</v>
      </c>
    </row>
    <row r="6" spans="1:80" x14ac:dyDescent="0.3">
      <c r="A6">
        <v>2</v>
      </c>
      <c r="B6" t="str">
        <f>IF(Namelist!A3="","",UPPER(Namelist!A3))</f>
        <v>ADISON TAN</v>
      </c>
      <c r="C6" t="str">
        <f>IF(Namelist!B3="","",UPPER(Namelist!B3))</f>
        <v>NUSSTU\E0725505</v>
      </c>
      <c r="D6" s="24">
        <f>IFERROR(VLOOKUP($C6,Summary!$C:$CB,2,FALSE)/J6,IF(J6=0,"",IF(J6="","",0)))</f>
        <v>0</v>
      </c>
      <c r="E6" s="25">
        <f>IFERROR(VLOOKUP($C6,Summary!$C:$CB,3,FALSE)/J6,IF(J6=0,"",IF(J6="","",0)))</f>
        <v>0</v>
      </c>
      <c r="F6" s="26">
        <f>IFERROR(VLOOKUP($C6,Summary!$C:$CB,4,FALSE)/J6,IF(J6=0,"",IF(J6="","",0)))</f>
        <v>0</v>
      </c>
      <c r="G6" s="25">
        <f>IFERROR(VLOOKUP($C6,Summary!$C:$CB,5,FALSE)/J6,IF(J6=0,"",IF(J6="","",0)))</f>
        <v>0</v>
      </c>
      <c r="H6" s="26">
        <f>IFERROR(VLOOKUP($C6,Summary!$C:$CB,6,FALSE)/J6,IF(J6=0,"",IF(J6="","",0)))</f>
        <v>0</v>
      </c>
      <c r="I6" s="25">
        <f>IFERROR(VLOOKUP($C6,Summary!$C:$CB,7,FALSE)/J6,IF(J6=0,"",IF(J6="","",0)))</f>
        <v>1</v>
      </c>
      <c r="J6" s="27">
        <f>VLOOKUP($C6,Summary!$C:$CB,8,FALSE)</f>
        <v>2</v>
      </c>
      <c r="K6" s="24" t="str">
        <f>IFERROR(VLOOKUP($C6,Summary!$C:$CB,9,FALSE)/Q6,IF(Q6=0,"",IF(Q6="","",0)))</f>
        <v/>
      </c>
      <c r="L6" s="25" t="str">
        <f>IFERROR(VLOOKUP($C6,Summary!$C:$CB,10,FALSE)/Q6,IF(Q6=0,"",IF(Q6="","",0)))</f>
        <v/>
      </c>
      <c r="M6" s="26" t="str">
        <f>IFERROR(VLOOKUP($C6,Summary!$C:$CB,11,FALSE)/Q6,IF(Q6=0,"",IF(Q6="","",0)))</f>
        <v/>
      </c>
      <c r="N6" s="25" t="str">
        <f>IFERROR(VLOOKUP($C6,Summary!$C:$CB,12,FALSE)/Q6,IF(Q6=0,"",IF(Q6="","",0)))</f>
        <v/>
      </c>
      <c r="O6" s="26" t="str">
        <f>IFERROR(VLOOKUP($C6,Summary!$C:$CB,13,FALSE)/Q6,IF(Q6=0,"",IF(Q6="","",0)))</f>
        <v/>
      </c>
      <c r="P6" s="25" t="str">
        <f>IFERROR(VLOOKUP($C6,Summary!$C:$CB,14,FALSE)/Q6,IF(Q6=0,"",IF(Q6="","",0)))</f>
        <v/>
      </c>
      <c r="Q6" s="27">
        <f>VLOOKUP($C6,Summary!$C:$CB,15,FALSE)</f>
        <v>0</v>
      </c>
      <c r="R6" s="24" t="str">
        <f>IFERROR(VLOOKUP($C6,Summary!$C:$CB,16,FALSE)/X6,IF(X6=0,"",IF(X6="","",0)))</f>
        <v/>
      </c>
      <c r="S6" s="25" t="str">
        <f>IFERROR(VLOOKUP($C6,Summary!$C:$CB,17,FALSE)/X6,IF(X6=0,"",IF(X6="","",0)))</f>
        <v/>
      </c>
      <c r="T6" s="26" t="str">
        <f>IFERROR(VLOOKUP($C6,Summary!$C:$CB,18,FALSE)/X6,IF(X6=0,"",IF(X6="","",0)))</f>
        <v/>
      </c>
      <c r="U6" s="25" t="str">
        <f>IFERROR(VLOOKUP($C6,Summary!$C:$CB,19,FALSE)/X6,IF(X6=0,"",IF(X6="","",0)))</f>
        <v/>
      </c>
      <c r="V6" s="26" t="str">
        <f>IFERROR(VLOOKUP($C6,Summary!$C:$CB,20,FALSE)/X6,IF(X6=0,"",IF(X6="","",0)))</f>
        <v/>
      </c>
      <c r="W6" s="25" t="str">
        <f>IFERROR(VLOOKUP($C6,Summary!$C:$CB,21,FALSE)/X6,IF(X6=0,"",IF(X6="","",0)))</f>
        <v/>
      </c>
      <c r="X6" s="27">
        <f>VLOOKUP($C6,Summary!$C:$CB,22,FALSE)</f>
        <v>0</v>
      </c>
      <c r="Y6" s="24">
        <f>IFERROR(VLOOKUP($C6,Summary!$C:$CB,23,FALSE)/AE6,IF(AE6=0,"",IF(AE6="","",0)))</f>
        <v>0</v>
      </c>
      <c r="Z6" s="25">
        <f>IFERROR(VLOOKUP($C6,Summary!$C:$CB,24,FALSE)/AE6,IF(AE6=0,"",IF(AE6="","",0)))</f>
        <v>0</v>
      </c>
      <c r="AA6" s="26">
        <f>IFERROR(VLOOKUP($C6,Summary!$C:$CB,25,FALSE)/AE6,IF(AE6=0,"",IF(AE6="","",0)))</f>
        <v>0</v>
      </c>
      <c r="AB6" s="25">
        <f>IFERROR(VLOOKUP($C6,Summary!$C:$CB,26,FALSE)/AE6,IF(AE6=0,"",IF(AE6="","",0)))</f>
        <v>0</v>
      </c>
      <c r="AC6" s="26">
        <f>IFERROR(VLOOKUP($C6,Summary!$C:$CB,27,FALSE)/AE6,IF(AE6=0,"",IF(AE6="","",0)))</f>
        <v>0</v>
      </c>
      <c r="AD6" s="25">
        <f>IFERROR(VLOOKUP($C6,Summary!$C:$CB,28,FALSE)/AE6,IF(AE6=0,"",IF(AE6="","",0)))</f>
        <v>1</v>
      </c>
      <c r="AE6" s="27">
        <f>VLOOKUP($C6,Summary!$C:$CB,29,FALSE)</f>
        <v>2</v>
      </c>
      <c r="AF6" s="24" t="str">
        <f>IFERROR(VLOOKUP($C6,Summary!$C:$CB,30,FALSE)/VLOOKUP($C6,Summary!$C:$CB,32,FALSE),IF(AL6=0,"",IF(AL6="","",0)))</f>
        <v/>
      </c>
      <c r="AG6" s="25" t="str">
        <f>IFERROR(VLOOKUP($C6,Summary!$C:$CB,31,FALSE)/VLOOKUP($C6,Summary!$C:$CB,32,FALSE),IF(AL6=0,"",IF(AL6="","",0)))</f>
        <v/>
      </c>
      <c r="AH6" s="26" t="str">
        <f>IFERROR(VLOOKUP($C6,Summary!$C:$CB,32,FALSE)/VLOOKUP($C6,Summary!$C:$CB,34,FALSE),IF(AL6=0,"",IF(AL6="","",0)))</f>
        <v/>
      </c>
      <c r="AI6" s="25" t="str">
        <f>IFERROR(VLOOKUP($C6,Summary!$C:$CB,33,FALSE)/VLOOKUP($C6,Summary!$C:$CB,34,FALSE),IF(AL6=0,"",IF(AL6="","",0)))</f>
        <v/>
      </c>
      <c r="AJ6" s="26" t="str">
        <f>IFERROR(VLOOKUP($C6,Summary!$C:$CB,34,FALSE)/AL6,IF(AL6=0,"",IF(AL6="","",0)))</f>
        <v/>
      </c>
      <c r="AK6" s="25" t="str">
        <f>IFERROR(VLOOKUP($C6,Summary!$C:$CB,35,FALSE)/AL6,IF(AL6=0,"",IF(AL6="","",0)))</f>
        <v/>
      </c>
      <c r="AL6" s="27">
        <f>VLOOKUP($C6,Summary!$C:$CB,36,FALSE)</f>
        <v>0</v>
      </c>
      <c r="AM6" s="24" t="str">
        <f>IFERROR(VLOOKUP($C6,Summary!$C:$CB,37,FALSE)/AS6,IF(AS6=0,"",IF(AS6="","",0)))</f>
        <v/>
      </c>
      <c r="AN6" s="25" t="str">
        <f>IFERROR(VLOOKUP($C6,Summary!$C:$CB,38,FALSE)/AS6,IF(AS6=0,"",IF(AS6="","",0)))</f>
        <v/>
      </c>
      <c r="AO6" s="26" t="str">
        <f>IFERROR(VLOOKUP($C6,Summary!$C:$CB,39,FALSE)/AS6,IF(AS6=0,"",IF(AS6="","",0)))</f>
        <v/>
      </c>
      <c r="AP6" s="25" t="str">
        <f>IFERROR(VLOOKUP($C6,Summary!$C:$CB,40,FALSE)/AS6,IF(AS6=0,"",IF(AS6="","",0)))</f>
        <v/>
      </c>
      <c r="AQ6" s="26" t="str">
        <f>IFERROR(VLOOKUP($C6,Summary!$C:$CB,41,FALSE)/AS6,IF(AS6=0,"",IF(AS6="","",0)))</f>
        <v/>
      </c>
      <c r="AR6" s="25" t="str">
        <f>IFERROR(VLOOKUP($C6,Summary!$C:$CB,42,FALSE)/AS6,IF(AS6=0,"",IF(AS6="","",0)))</f>
        <v/>
      </c>
      <c r="AS6" s="27">
        <f>VLOOKUP($C6,Summary!$C:$CB,43,FALSE)</f>
        <v>0</v>
      </c>
      <c r="AT6" s="24" t="str">
        <f>IFERROR(VLOOKUP($C6,Summary!$C:$CB,44,FALSE)/AZ6,IF(AZ6=0,"",IF(AZ6="","",0)))</f>
        <v/>
      </c>
      <c r="AU6" s="25" t="str">
        <f>IFERROR(VLOOKUP($C6,Summary!$C:$CB,45,FALSE)/AZ6,IF(AZ6=0,"",IF(AZ6="","",0)))</f>
        <v/>
      </c>
      <c r="AV6" s="26" t="str">
        <f>IFERROR(VLOOKUP($C6,Summary!$C:$CB,46,FALSE)/AZ6,IF(AZ6=0,"",IF(AZ6="","",0)))</f>
        <v/>
      </c>
      <c r="AW6" s="25" t="str">
        <f>IFERROR(VLOOKUP($C6,Summary!$C:$CB,47,FALSE)/AZ6,IF(AZ6=0,"",IF(AZ6="","",0)))</f>
        <v/>
      </c>
      <c r="AX6" s="26" t="str">
        <f>IFERROR(VLOOKUP($C6,Summary!$C:$CB,48,FALSE)/AZ6,IF(AZ6=0,"",IF(AZ6="","",0)))</f>
        <v/>
      </c>
      <c r="AY6" s="25" t="str">
        <f>IFERROR(VLOOKUP($C6,Summary!$C:$CB,49,FALSE)/AZ6,IF(AZ6=0,"",IF(AZ6="","",0)))</f>
        <v/>
      </c>
      <c r="AZ6" s="27">
        <f>VLOOKUP($C6,Summary!$C:$CB,50,FALSE)</f>
        <v>0</v>
      </c>
      <c r="BA6" s="24" t="str">
        <f>IFERROR(VLOOKUP($C6,Summary!$C:$CB,51,FALSE)/BG6,IF(BG6=0,"",IF(BG6="","",0)))</f>
        <v/>
      </c>
      <c r="BB6" s="25" t="str">
        <f>IFERROR(VLOOKUP($C6,Summary!$C:$CB,52,FALSE)/BG6,IF(BG6=0,"",IF(BG6="","",0)))</f>
        <v/>
      </c>
      <c r="BC6" s="26" t="str">
        <f>IFERROR(VLOOKUP($C6,Summary!$C:$CB,53,FALSE)/BG6,IF(BG6=0,"",IF(BG6="","",0)))</f>
        <v/>
      </c>
      <c r="BD6" s="25" t="str">
        <f>IFERROR(VLOOKUP($C6,Summary!$C:$CB,54,FALSE)/BG6,IF(BG6=0,"",IF(BG6="","",0)))</f>
        <v/>
      </c>
      <c r="BE6" s="26" t="str">
        <f>IFERROR(VLOOKUP($C6,Summary!$C:$CB,55,FALSE)/BG6,IF(BG6=0,"",IF(BG6="","",0)))</f>
        <v/>
      </c>
      <c r="BF6" s="25" t="str">
        <f>IFERROR(VLOOKUP($C6,Summary!$C:$CB,56,FALSE)/BG6,IF(BG6=0,"",IF(BG6="","",0)))</f>
        <v/>
      </c>
      <c r="BG6" s="27">
        <f>VLOOKUP($C6,Summary!$C:$CB,57,FALSE)</f>
        <v>0</v>
      </c>
      <c r="BH6" s="24" t="str">
        <f>IFERROR(VLOOKUP($C6,Summary!$C:$CB,58,FALSE)/BN6,IF(BN6=0,"",IF(BN6="","",0)))</f>
        <v/>
      </c>
      <c r="BI6" s="25" t="str">
        <f>IFERROR(VLOOKUP($C6,Summary!$C:$CB,59,FALSE)/BN6,IF(BN6=0,"",IF(BN6="","",0)))</f>
        <v/>
      </c>
      <c r="BJ6" s="26" t="str">
        <f>IFERROR(VLOOKUP($C6,Summary!$C:$CB,60,FALSE)/BN6,IF(BN6=0,"",IF(BN6="","",0)))</f>
        <v/>
      </c>
      <c r="BK6" s="25" t="str">
        <f>IFERROR(VLOOKUP($C6,Summary!$C:$CB,61,FALSE)/BN6,IF(BN6=0,"",IF(BN6="","",0)))</f>
        <v/>
      </c>
      <c r="BL6" s="26" t="str">
        <f>IFERROR(VLOOKUP($C6,Summary!$C:$CB,62,FALSE)/BN6,IF(BN6=0,"",IF(BN6="","",0)))</f>
        <v/>
      </c>
      <c r="BM6" s="25" t="str">
        <f>IFERROR(VLOOKUP($C6,Summary!$C:$CB,63,FALSE)/BN6,IF(BN6=0,"",IF(BN6="","",0)))</f>
        <v/>
      </c>
      <c r="BN6" s="27">
        <f>VLOOKUP($C6,Summary!$C:$CB,64,FALSE)</f>
        <v>0</v>
      </c>
      <c r="BO6" s="24" t="str">
        <f>IFERROR(VLOOKUP($C6,Summary!$C:$CB,65,FALSE)/BU6,IF(BU6=0,"",IF(BU6="","",0)))</f>
        <v/>
      </c>
      <c r="BP6" s="25" t="str">
        <f>IFERROR(VLOOKUP($C6,Summary!$C:$CB,66,FALSE)/BU6,IF(BU6=0,"",IF(BU6="","",0)))</f>
        <v/>
      </c>
      <c r="BQ6" s="26" t="str">
        <f>IFERROR(VLOOKUP($C6,Summary!$C:$CB,67,FALSE)/BU6,IF(BU6=0,"",IF(BU6="","",0)))</f>
        <v/>
      </c>
      <c r="BR6" s="25" t="str">
        <f>IFERROR(VLOOKUP($C6,Summary!$C:$CB,68,FALSE)/BU6,IF(BU6=0,"",IF(BU6="","",0)))</f>
        <v/>
      </c>
      <c r="BS6" s="26" t="str">
        <f>IFERROR(VLOOKUP($C6,Summary!$C:$CB,69,FALSE)/BU6,IF(BU6=0,"",IF(BU6="","",0)))</f>
        <v/>
      </c>
      <c r="BT6" s="25" t="str">
        <f>IFERROR(VLOOKUP($C6,Summary!$C:$CB,70,FALSE)/BU6,IF(BU6=0,"",IF(BU6="","",0)))</f>
        <v/>
      </c>
      <c r="BU6" s="27">
        <f>VLOOKUP($C6,Summary!$C:$CB,71,FALSE)</f>
        <v>0</v>
      </c>
      <c r="BV6" s="24" t="str">
        <f>IFERROR(VLOOKUP($C6,Summary!$C:$CB,72,FALSE)/CB6,IF(CB6=0,"",IF(CB6="","",0)))</f>
        <v/>
      </c>
      <c r="BW6" s="25" t="str">
        <f>IFERROR(VLOOKUP($C6,Summary!$C:$CB,73,FALSE)/CB6,IF(CB6=0,"",IF(CB6="","",0)))</f>
        <v/>
      </c>
      <c r="BX6" s="26" t="str">
        <f>IFERROR(VLOOKUP($C6,Summary!$C:$CB,74,FALSE)/CB6,IF(CB6=0,"",IF(CB6="","",0)))</f>
        <v/>
      </c>
      <c r="BY6" s="25" t="str">
        <f>IFERROR(VLOOKUP($C6,Summary!$C:$CB,75,FALSE)/CB6,IF(CB6=0,"",IF(CB6="","",0)))</f>
        <v/>
      </c>
      <c r="BZ6" s="26" t="str">
        <f>IFERROR(VLOOKUP($C6,Summary!$C:$CB,76,FALSE)/CB6,IF(CB6=0,"",IF(CB6="","",0)))</f>
        <v/>
      </c>
      <c r="CA6" s="25" t="str">
        <f>IFERROR(VLOOKUP($C6,Summary!$C:$CB,77,FALSE)/CB6,IF(CB6=0,"",IF(CB6="","",0)))</f>
        <v/>
      </c>
      <c r="CB6" s="27">
        <f>VLOOKUP($C6,Summary!$C:$CB,78,FALSE)</f>
        <v>0</v>
      </c>
    </row>
    <row r="7" spans="1:80" x14ac:dyDescent="0.3">
      <c r="A7">
        <v>3</v>
      </c>
      <c r="B7" t="str">
        <f>IF(Namelist!A4="","",UPPER(Namelist!A4))</f>
        <v>AHMAD MUHAIMIN YUNUS</v>
      </c>
      <c r="C7" t="str">
        <f>IF(Namelist!B4="","",UPPER(Namelist!B4))</f>
        <v>NUSSTU\E0959149</v>
      </c>
      <c r="D7" s="24">
        <f>IFERROR(VLOOKUP($C7,Summary!$C:$CB,2,FALSE)/J7,IF(J7=0,"",IF(J7="","",0)))</f>
        <v>1</v>
      </c>
      <c r="E7" s="25">
        <f>IFERROR(VLOOKUP($C7,Summary!$C:$CB,3,FALSE)/J7,IF(J7=0,"",IF(J7="","",0)))</f>
        <v>0</v>
      </c>
      <c r="F7" s="26">
        <f>IFERROR(VLOOKUP($C7,Summary!$C:$CB,4,FALSE)/J7,IF(J7=0,"",IF(J7="","",0)))</f>
        <v>1</v>
      </c>
      <c r="G7" s="25">
        <f>IFERROR(VLOOKUP($C7,Summary!$C:$CB,5,FALSE)/J7,IF(J7=0,"",IF(J7="","",0)))</f>
        <v>0</v>
      </c>
      <c r="H7" s="26">
        <f>IFERROR(VLOOKUP($C7,Summary!$C:$CB,6,FALSE)/J7,IF(J7=0,"",IF(J7="","",0)))</f>
        <v>1</v>
      </c>
      <c r="I7" s="25">
        <f>IFERROR(VLOOKUP($C7,Summary!$C:$CB,7,FALSE)/J7,IF(J7=0,"",IF(J7="","",0)))</f>
        <v>0</v>
      </c>
      <c r="J7" s="27">
        <f>VLOOKUP($C7,Summary!$C:$CB,8,FALSE)</f>
        <v>2</v>
      </c>
      <c r="K7" s="24" t="str">
        <f>IFERROR(VLOOKUP($C7,Summary!$C:$CB,9,FALSE)/Q7,IF(Q7=0,"",IF(Q7="","",0)))</f>
        <v/>
      </c>
      <c r="L7" s="25" t="str">
        <f>IFERROR(VLOOKUP($C7,Summary!$C:$CB,10,FALSE)/Q7,IF(Q7=0,"",IF(Q7="","",0)))</f>
        <v/>
      </c>
      <c r="M7" s="26" t="str">
        <f>IFERROR(VLOOKUP($C7,Summary!$C:$CB,11,FALSE)/Q7,IF(Q7=0,"",IF(Q7="","",0)))</f>
        <v/>
      </c>
      <c r="N7" s="25" t="str">
        <f>IFERROR(VLOOKUP($C7,Summary!$C:$CB,12,FALSE)/Q7,IF(Q7=0,"",IF(Q7="","",0)))</f>
        <v/>
      </c>
      <c r="O7" s="26" t="str">
        <f>IFERROR(VLOOKUP($C7,Summary!$C:$CB,13,FALSE)/Q7,IF(Q7=0,"",IF(Q7="","",0)))</f>
        <v/>
      </c>
      <c r="P7" s="25" t="str">
        <f>IFERROR(VLOOKUP($C7,Summary!$C:$CB,14,FALSE)/Q7,IF(Q7=0,"",IF(Q7="","",0)))</f>
        <v/>
      </c>
      <c r="Q7" s="27">
        <f>VLOOKUP($C7,Summary!$C:$CB,15,FALSE)</f>
        <v>0</v>
      </c>
      <c r="R7" s="24" t="str">
        <f>IFERROR(VLOOKUP($C7,Summary!$C:$CB,16,FALSE)/X7,IF(X7=0,"",IF(X7="","",0)))</f>
        <v/>
      </c>
      <c r="S7" s="25" t="str">
        <f>IFERROR(VLOOKUP($C7,Summary!$C:$CB,17,FALSE)/X7,IF(X7=0,"",IF(X7="","",0)))</f>
        <v/>
      </c>
      <c r="T7" s="26" t="str">
        <f>IFERROR(VLOOKUP($C7,Summary!$C:$CB,18,FALSE)/X7,IF(X7=0,"",IF(X7="","",0)))</f>
        <v/>
      </c>
      <c r="U7" s="25" t="str">
        <f>IFERROR(VLOOKUP($C7,Summary!$C:$CB,19,FALSE)/X7,IF(X7=0,"",IF(X7="","",0)))</f>
        <v/>
      </c>
      <c r="V7" s="26" t="str">
        <f>IFERROR(VLOOKUP($C7,Summary!$C:$CB,20,FALSE)/X7,IF(X7=0,"",IF(X7="","",0)))</f>
        <v/>
      </c>
      <c r="W7" s="25" t="str">
        <f>IFERROR(VLOOKUP($C7,Summary!$C:$CB,21,FALSE)/X7,IF(X7=0,"",IF(X7="","",0)))</f>
        <v/>
      </c>
      <c r="X7" s="27">
        <f>VLOOKUP($C7,Summary!$C:$CB,22,FALSE)</f>
        <v>0</v>
      </c>
      <c r="Y7" s="24" t="str">
        <f>IFERROR(VLOOKUP($C7,Summary!$C:$CB,23,FALSE)/AE7,IF(AE7=0,"",IF(AE7="","",0)))</f>
        <v/>
      </c>
      <c r="Z7" s="25" t="str">
        <f>IFERROR(VLOOKUP($C7,Summary!$C:$CB,24,FALSE)/AE7,IF(AE7=0,"",IF(AE7="","",0)))</f>
        <v/>
      </c>
      <c r="AA7" s="26" t="str">
        <f>IFERROR(VLOOKUP($C7,Summary!$C:$CB,25,FALSE)/AE7,IF(AE7=0,"",IF(AE7="","",0)))</f>
        <v/>
      </c>
      <c r="AB7" s="25" t="str">
        <f>IFERROR(VLOOKUP($C7,Summary!$C:$CB,26,FALSE)/AE7,IF(AE7=0,"",IF(AE7="","",0)))</f>
        <v/>
      </c>
      <c r="AC7" s="26" t="str">
        <f>IFERROR(VLOOKUP($C7,Summary!$C:$CB,27,FALSE)/AE7,IF(AE7=0,"",IF(AE7="","",0)))</f>
        <v/>
      </c>
      <c r="AD7" s="25" t="str">
        <f>IFERROR(VLOOKUP($C7,Summary!$C:$CB,28,FALSE)/AE7,IF(AE7=0,"",IF(AE7="","",0)))</f>
        <v/>
      </c>
      <c r="AE7" s="27">
        <f>VLOOKUP($C7,Summary!$C:$CB,29,FALSE)</f>
        <v>0</v>
      </c>
      <c r="AF7" s="24" t="str">
        <f>IFERROR(VLOOKUP($C7,Summary!$C:$CB,30,FALSE)/VLOOKUP($C7,Summary!$C:$CB,32,FALSE),IF(AL7=0,"",IF(AL7="","",0)))</f>
        <v/>
      </c>
      <c r="AG7" s="25" t="str">
        <f>IFERROR(VLOOKUP($C7,Summary!$C:$CB,31,FALSE)/VLOOKUP($C7,Summary!$C:$CB,32,FALSE),IF(AL7=0,"",IF(AL7="","",0)))</f>
        <v/>
      </c>
      <c r="AH7" s="26" t="str">
        <f>IFERROR(VLOOKUP($C7,Summary!$C:$CB,32,FALSE)/VLOOKUP($C7,Summary!$C:$CB,34,FALSE),IF(AL7=0,"",IF(AL7="","",0)))</f>
        <v/>
      </c>
      <c r="AI7" s="25" t="str">
        <f>IFERROR(VLOOKUP($C7,Summary!$C:$CB,33,FALSE)/VLOOKUP($C7,Summary!$C:$CB,34,FALSE),IF(AL7=0,"",IF(AL7="","",0)))</f>
        <v/>
      </c>
      <c r="AJ7" s="26" t="str">
        <f>IFERROR(VLOOKUP($C7,Summary!$C:$CB,34,FALSE)/AL7,IF(AL7=0,"",IF(AL7="","",0)))</f>
        <v/>
      </c>
      <c r="AK7" s="25" t="str">
        <f>IFERROR(VLOOKUP($C7,Summary!$C:$CB,35,FALSE)/AL7,IF(AL7=0,"",IF(AL7="","",0)))</f>
        <v/>
      </c>
      <c r="AL7" s="27">
        <f>VLOOKUP($C7,Summary!$C:$CB,36,FALSE)</f>
        <v>0</v>
      </c>
      <c r="AM7" s="24" t="str">
        <f>IFERROR(VLOOKUP($C7,Summary!$C:$CB,37,FALSE)/AS7,IF(AS7=0,"",IF(AS7="","",0)))</f>
        <v/>
      </c>
      <c r="AN7" s="25" t="str">
        <f>IFERROR(VLOOKUP($C7,Summary!$C:$CB,38,FALSE)/AS7,IF(AS7=0,"",IF(AS7="","",0)))</f>
        <v/>
      </c>
      <c r="AO7" s="26" t="str">
        <f>IFERROR(VLOOKUP($C7,Summary!$C:$CB,39,FALSE)/AS7,IF(AS7=0,"",IF(AS7="","",0)))</f>
        <v/>
      </c>
      <c r="AP7" s="25" t="str">
        <f>IFERROR(VLOOKUP($C7,Summary!$C:$CB,40,FALSE)/AS7,IF(AS7=0,"",IF(AS7="","",0)))</f>
        <v/>
      </c>
      <c r="AQ7" s="26" t="str">
        <f>IFERROR(VLOOKUP($C7,Summary!$C:$CB,41,FALSE)/AS7,IF(AS7=0,"",IF(AS7="","",0)))</f>
        <v/>
      </c>
      <c r="AR7" s="25" t="str">
        <f>IFERROR(VLOOKUP($C7,Summary!$C:$CB,42,FALSE)/AS7,IF(AS7=0,"",IF(AS7="","",0)))</f>
        <v/>
      </c>
      <c r="AS7" s="27">
        <f>VLOOKUP($C7,Summary!$C:$CB,43,FALSE)</f>
        <v>0</v>
      </c>
      <c r="AT7" s="24" t="str">
        <f>IFERROR(VLOOKUP($C7,Summary!$C:$CB,44,FALSE)/AZ7,IF(AZ7=0,"",IF(AZ7="","",0)))</f>
        <v/>
      </c>
      <c r="AU7" s="25" t="str">
        <f>IFERROR(VLOOKUP($C7,Summary!$C:$CB,45,FALSE)/AZ7,IF(AZ7=0,"",IF(AZ7="","",0)))</f>
        <v/>
      </c>
      <c r="AV7" s="26" t="str">
        <f>IFERROR(VLOOKUP($C7,Summary!$C:$CB,46,FALSE)/AZ7,IF(AZ7=0,"",IF(AZ7="","",0)))</f>
        <v/>
      </c>
      <c r="AW7" s="25" t="str">
        <f>IFERROR(VLOOKUP($C7,Summary!$C:$CB,47,FALSE)/AZ7,IF(AZ7=0,"",IF(AZ7="","",0)))</f>
        <v/>
      </c>
      <c r="AX7" s="26" t="str">
        <f>IFERROR(VLOOKUP($C7,Summary!$C:$CB,48,FALSE)/AZ7,IF(AZ7=0,"",IF(AZ7="","",0)))</f>
        <v/>
      </c>
      <c r="AY7" s="25" t="str">
        <f>IFERROR(VLOOKUP($C7,Summary!$C:$CB,49,FALSE)/AZ7,IF(AZ7=0,"",IF(AZ7="","",0)))</f>
        <v/>
      </c>
      <c r="AZ7" s="27">
        <f>VLOOKUP($C7,Summary!$C:$CB,50,FALSE)</f>
        <v>0</v>
      </c>
      <c r="BA7" s="24" t="str">
        <f>IFERROR(VLOOKUP($C7,Summary!$C:$CB,51,FALSE)/BG7,IF(BG7=0,"",IF(BG7="","",0)))</f>
        <v/>
      </c>
      <c r="BB7" s="25" t="str">
        <f>IFERROR(VLOOKUP($C7,Summary!$C:$CB,52,FALSE)/BG7,IF(BG7=0,"",IF(BG7="","",0)))</f>
        <v/>
      </c>
      <c r="BC7" s="26" t="str">
        <f>IFERROR(VLOOKUP($C7,Summary!$C:$CB,53,FALSE)/BG7,IF(BG7=0,"",IF(BG7="","",0)))</f>
        <v/>
      </c>
      <c r="BD7" s="25" t="str">
        <f>IFERROR(VLOOKUP($C7,Summary!$C:$CB,54,FALSE)/BG7,IF(BG7=0,"",IF(BG7="","",0)))</f>
        <v/>
      </c>
      <c r="BE7" s="26" t="str">
        <f>IFERROR(VLOOKUP($C7,Summary!$C:$CB,55,FALSE)/BG7,IF(BG7=0,"",IF(BG7="","",0)))</f>
        <v/>
      </c>
      <c r="BF7" s="25" t="str">
        <f>IFERROR(VLOOKUP($C7,Summary!$C:$CB,56,FALSE)/BG7,IF(BG7=0,"",IF(BG7="","",0)))</f>
        <v/>
      </c>
      <c r="BG7" s="27">
        <f>VLOOKUP($C7,Summary!$C:$CB,57,FALSE)</f>
        <v>0</v>
      </c>
      <c r="BH7" s="24" t="str">
        <f>IFERROR(VLOOKUP($C7,Summary!$C:$CB,58,FALSE)/BN7,IF(BN7=0,"",IF(BN7="","",0)))</f>
        <v/>
      </c>
      <c r="BI7" s="25" t="str">
        <f>IFERROR(VLOOKUP($C7,Summary!$C:$CB,59,FALSE)/BN7,IF(BN7=0,"",IF(BN7="","",0)))</f>
        <v/>
      </c>
      <c r="BJ7" s="26" t="str">
        <f>IFERROR(VLOOKUP($C7,Summary!$C:$CB,60,FALSE)/BN7,IF(BN7=0,"",IF(BN7="","",0)))</f>
        <v/>
      </c>
      <c r="BK7" s="25" t="str">
        <f>IFERROR(VLOOKUP($C7,Summary!$C:$CB,61,FALSE)/BN7,IF(BN7=0,"",IF(BN7="","",0)))</f>
        <v/>
      </c>
      <c r="BL7" s="26" t="str">
        <f>IFERROR(VLOOKUP($C7,Summary!$C:$CB,62,FALSE)/BN7,IF(BN7=0,"",IF(BN7="","",0)))</f>
        <v/>
      </c>
      <c r="BM7" s="25" t="str">
        <f>IFERROR(VLOOKUP($C7,Summary!$C:$CB,63,FALSE)/BN7,IF(BN7=0,"",IF(BN7="","",0)))</f>
        <v/>
      </c>
      <c r="BN7" s="27">
        <f>VLOOKUP($C7,Summary!$C:$CB,64,FALSE)</f>
        <v>0</v>
      </c>
      <c r="BO7" s="24">
        <f>IFERROR(VLOOKUP($C7,Summary!$C:$CB,65,FALSE)/BU7,IF(BU7=0,"",IF(BU7="","",0)))</f>
        <v>1</v>
      </c>
      <c r="BP7" s="25">
        <f>IFERROR(VLOOKUP($C7,Summary!$C:$CB,66,FALSE)/BU7,IF(BU7=0,"",IF(BU7="","",0)))</f>
        <v>0</v>
      </c>
      <c r="BQ7" s="26">
        <f>IFERROR(VLOOKUP($C7,Summary!$C:$CB,67,FALSE)/BU7,IF(BU7=0,"",IF(BU7="","",0)))</f>
        <v>1</v>
      </c>
      <c r="BR7" s="25">
        <f>IFERROR(VLOOKUP($C7,Summary!$C:$CB,68,FALSE)/BU7,IF(BU7=0,"",IF(BU7="","",0)))</f>
        <v>0</v>
      </c>
      <c r="BS7" s="26">
        <f>IFERROR(VLOOKUP($C7,Summary!$C:$CB,69,FALSE)/BU7,IF(BU7=0,"",IF(BU7="","",0)))</f>
        <v>1</v>
      </c>
      <c r="BT7" s="25">
        <f>IFERROR(VLOOKUP($C7,Summary!$C:$CB,70,FALSE)/BU7,IF(BU7=0,"",IF(BU7="","",0)))</f>
        <v>0</v>
      </c>
      <c r="BU7" s="27">
        <f>VLOOKUP($C7,Summary!$C:$CB,71,FALSE)</f>
        <v>2</v>
      </c>
      <c r="BV7" s="24" t="str">
        <f>IFERROR(VLOOKUP($C7,Summary!$C:$CB,72,FALSE)/CB7,IF(CB7=0,"",IF(CB7="","",0)))</f>
        <v/>
      </c>
      <c r="BW7" s="25" t="str">
        <f>IFERROR(VLOOKUP($C7,Summary!$C:$CB,73,FALSE)/CB7,IF(CB7=0,"",IF(CB7="","",0)))</f>
        <v/>
      </c>
      <c r="BX7" s="26" t="str">
        <f>IFERROR(VLOOKUP($C7,Summary!$C:$CB,74,FALSE)/CB7,IF(CB7=0,"",IF(CB7="","",0)))</f>
        <v/>
      </c>
      <c r="BY7" s="25" t="str">
        <f>IFERROR(VLOOKUP($C7,Summary!$C:$CB,75,FALSE)/CB7,IF(CB7=0,"",IF(CB7="","",0)))</f>
        <v/>
      </c>
      <c r="BZ7" s="26" t="str">
        <f>IFERROR(VLOOKUP($C7,Summary!$C:$CB,76,FALSE)/CB7,IF(CB7=0,"",IF(CB7="","",0)))</f>
        <v/>
      </c>
      <c r="CA7" s="25" t="str">
        <f>IFERROR(VLOOKUP($C7,Summary!$C:$CB,77,FALSE)/CB7,IF(CB7=0,"",IF(CB7="","",0)))</f>
        <v/>
      </c>
      <c r="CB7" s="27">
        <f>VLOOKUP($C7,Summary!$C:$CB,78,FALSE)</f>
        <v>0</v>
      </c>
    </row>
    <row r="8" spans="1:80" x14ac:dyDescent="0.3">
      <c r="A8">
        <v>4</v>
      </c>
      <c r="B8" t="str">
        <f>IF(Namelist!A5="","",UPPER(Namelist!A5))</f>
        <v>ALASTAIR POH</v>
      </c>
      <c r="C8" t="str">
        <f>IF(Namelist!B5="","",UPPER(Namelist!B5))</f>
        <v>NUSSTU\E0725964</v>
      </c>
      <c r="D8" s="24">
        <f>IFERROR(VLOOKUP($C8,Summary!$C:$CB,2,FALSE)/J8,IF(J8=0,"",IF(J8="","",0)))</f>
        <v>0</v>
      </c>
      <c r="E8" s="25">
        <f>IFERROR(VLOOKUP($C8,Summary!$C:$CB,3,FALSE)/J8,IF(J8=0,"",IF(J8="","",0)))</f>
        <v>0.5</v>
      </c>
      <c r="F8" s="26">
        <f>IFERROR(VLOOKUP($C8,Summary!$C:$CB,4,FALSE)/J8,IF(J8=0,"",IF(J8="","",0)))</f>
        <v>0.5</v>
      </c>
      <c r="G8" s="25">
        <f>IFERROR(VLOOKUP($C8,Summary!$C:$CB,5,FALSE)/J8,IF(J8=0,"",IF(J8="","",0)))</f>
        <v>0</v>
      </c>
      <c r="H8" s="26">
        <f>IFERROR(VLOOKUP($C8,Summary!$C:$CB,6,FALSE)/J8,IF(J8=0,"",IF(J8="","",0)))</f>
        <v>0.5</v>
      </c>
      <c r="I8" s="25">
        <f>IFERROR(VLOOKUP($C8,Summary!$C:$CB,7,FALSE)/J8,IF(J8=0,"",IF(J8="","",0)))</f>
        <v>0.5</v>
      </c>
      <c r="J8" s="27">
        <f>VLOOKUP($C8,Summary!$C:$CB,8,FALSE)</f>
        <v>2</v>
      </c>
      <c r="K8" s="24">
        <f>IFERROR(VLOOKUP($C8,Summary!$C:$CB,9,FALSE)/Q8,IF(Q8=0,"",IF(Q8="","",0)))</f>
        <v>0</v>
      </c>
      <c r="L8" s="25">
        <f>IFERROR(VLOOKUP($C8,Summary!$C:$CB,10,FALSE)/Q8,IF(Q8=0,"",IF(Q8="","",0)))</f>
        <v>0.5</v>
      </c>
      <c r="M8" s="26">
        <f>IFERROR(VLOOKUP($C8,Summary!$C:$CB,11,FALSE)/Q8,IF(Q8=0,"",IF(Q8="","",0)))</f>
        <v>0.5</v>
      </c>
      <c r="N8" s="25">
        <f>IFERROR(VLOOKUP($C8,Summary!$C:$CB,12,FALSE)/Q8,IF(Q8=0,"",IF(Q8="","",0)))</f>
        <v>0</v>
      </c>
      <c r="O8" s="26">
        <f>IFERROR(VLOOKUP($C8,Summary!$C:$CB,13,FALSE)/Q8,IF(Q8=0,"",IF(Q8="","",0)))</f>
        <v>0.5</v>
      </c>
      <c r="P8" s="25">
        <f>IFERROR(VLOOKUP($C8,Summary!$C:$CB,14,FALSE)/Q8,IF(Q8=0,"",IF(Q8="","",0)))</f>
        <v>0.5</v>
      </c>
      <c r="Q8" s="27">
        <f>VLOOKUP($C8,Summary!$C:$CB,15,FALSE)</f>
        <v>2</v>
      </c>
      <c r="R8" s="24" t="str">
        <f>IFERROR(VLOOKUP($C8,Summary!$C:$CB,16,FALSE)/X8,IF(X8=0,"",IF(X8="","",0)))</f>
        <v/>
      </c>
      <c r="S8" s="25" t="str">
        <f>IFERROR(VLOOKUP($C8,Summary!$C:$CB,17,FALSE)/X8,IF(X8=0,"",IF(X8="","",0)))</f>
        <v/>
      </c>
      <c r="T8" s="26" t="str">
        <f>IFERROR(VLOOKUP($C8,Summary!$C:$CB,18,FALSE)/X8,IF(X8=0,"",IF(X8="","",0)))</f>
        <v/>
      </c>
      <c r="U8" s="25" t="str">
        <f>IFERROR(VLOOKUP($C8,Summary!$C:$CB,19,FALSE)/X8,IF(X8=0,"",IF(X8="","",0)))</f>
        <v/>
      </c>
      <c r="V8" s="26" t="str">
        <f>IFERROR(VLOOKUP($C8,Summary!$C:$CB,20,FALSE)/X8,IF(X8=0,"",IF(X8="","",0)))</f>
        <v/>
      </c>
      <c r="W8" s="25" t="str">
        <f>IFERROR(VLOOKUP($C8,Summary!$C:$CB,21,FALSE)/X8,IF(X8=0,"",IF(X8="","",0)))</f>
        <v/>
      </c>
      <c r="X8" s="27">
        <f>VLOOKUP($C8,Summary!$C:$CB,22,FALSE)</f>
        <v>0</v>
      </c>
      <c r="Y8" s="24" t="str">
        <f>IFERROR(VLOOKUP($C8,Summary!$C:$CB,23,FALSE)/AE8,IF(AE8=0,"",IF(AE8="","",0)))</f>
        <v/>
      </c>
      <c r="Z8" s="25" t="str">
        <f>IFERROR(VLOOKUP($C8,Summary!$C:$CB,24,FALSE)/AE8,IF(AE8=0,"",IF(AE8="","",0)))</f>
        <v/>
      </c>
      <c r="AA8" s="26" t="str">
        <f>IFERROR(VLOOKUP($C8,Summary!$C:$CB,25,FALSE)/AE8,IF(AE8=0,"",IF(AE8="","",0)))</f>
        <v/>
      </c>
      <c r="AB8" s="25" t="str">
        <f>IFERROR(VLOOKUP($C8,Summary!$C:$CB,26,FALSE)/AE8,IF(AE8=0,"",IF(AE8="","",0)))</f>
        <v/>
      </c>
      <c r="AC8" s="26" t="str">
        <f>IFERROR(VLOOKUP($C8,Summary!$C:$CB,27,FALSE)/AE8,IF(AE8=0,"",IF(AE8="","",0)))</f>
        <v/>
      </c>
      <c r="AD8" s="25" t="str">
        <f>IFERROR(VLOOKUP($C8,Summary!$C:$CB,28,FALSE)/AE8,IF(AE8=0,"",IF(AE8="","",0)))</f>
        <v/>
      </c>
      <c r="AE8" s="27">
        <f>VLOOKUP($C8,Summary!$C:$CB,29,FALSE)</f>
        <v>0</v>
      </c>
      <c r="AF8" s="24" t="str">
        <f>IFERROR(VLOOKUP($C8,Summary!$C:$CB,30,FALSE)/VLOOKUP($C8,Summary!$C:$CB,32,FALSE),IF(AL8=0,"",IF(AL8="","",0)))</f>
        <v/>
      </c>
      <c r="AG8" s="25" t="str">
        <f>IFERROR(VLOOKUP($C8,Summary!$C:$CB,31,FALSE)/VLOOKUP($C8,Summary!$C:$CB,32,FALSE),IF(AL8=0,"",IF(AL8="","",0)))</f>
        <v/>
      </c>
      <c r="AH8" s="26" t="str">
        <f>IFERROR(VLOOKUP($C8,Summary!$C:$CB,32,FALSE)/VLOOKUP($C8,Summary!$C:$CB,34,FALSE),IF(AL8=0,"",IF(AL8="","",0)))</f>
        <v/>
      </c>
      <c r="AI8" s="25" t="str">
        <f>IFERROR(VLOOKUP($C8,Summary!$C:$CB,33,FALSE)/VLOOKUP($C8,Summary!$C:$CB,34,FALSE),IF(AL8=0,"",IF(AL8="","",0)))</f>
        <v/>
      </c>
      <c r="AJ8" s="26" t="str">
        <f>IFERROR(VLOOKUP($C8,Summary!$C:$CB,34,FALSE)/AL8,IF(AL8=0,"",IF(AL8="","",0)))</f>
        <v/>
      </c>
      <c r="AK8" s="25" t="str">
        <f>IFERROR(VLOOKUP($C8,Summary!$C:$CB,35,FALSE)/AL8,IF(AL8=0,"",IF(AL8="","",0)))</f>
        <v/>
      </c>
      <c r="AL8" s="27">
        <f>VLOOKUP($C8,Summary!$C:$CB,36,FALSE)</f>
        <v>0</v>
      </c>
      <c r="AM8" s="24" t="str">
        <f>IFERROR(VLOOKUP($C8,Summary!$C:$CB,37,FALSE)/AS8,IF(AS8=0,"",IF(AS8="","",0)))</f>
        <v/>
      </c>
      <c r="AN8" s="25" t="str">
        <f>IFERROR(VLOOKUP($C8,Summary!$C:$CB,38,FALSE)/AS8,IF(AS8=0,"",IF(AS8="","",0)))</f>
        <v/>
      </c>
      <c r="AO8" s="26" t="str">
        <f>IFERROR(VLOOKUP($C8,Summary!$C:$CB,39,FALSE)/AS8,IF(AS8=0,"",IF(AS8="","",0)))</f>
        <v/>
      </c>
      <c r="AP8" s="25" t="str">
        <f>IFERROR(VLOOKUP($C8,Summary!$C:$CB,40,FALSE)/AS8,IF(AS8=0,"",IF(AS8="","",0)))</f>
        <v/>
      </c>
      <c r="AQ8" s="26" t="str">
        <f>IFERROR(VLOOKUP($C8,Summary!$C:$CB,41,FALSE)/AS8,IF(AS8=0,"",IF(AS8="","",0)))</f>
        <v/>
      </c>
      <c r="AR8" s="25" t="str">
        <f>IFERROR(VLOOKUP($C8,Summary!$C:$CB,42,FALSE)/AS8,IF(AS8=0,"",IF(AS8="","",0)))</f>
        <v/>
      </c>
      <c r="AS8" s="27">
        <f>VLOOKUP($C8,Summary!$C:$CB,43,FALSE)</f>
        <v>0</v>
      </c>
      <c r="AT8" s="24" t="str">
        <f>IFERROR(VLOOKUP($C8,Summary!$C:$CB,44,FALSE)/AZ8,IF(AZ8=0,"",IF(AZ8="","",0)))</f>
        <v/>
      </c>
      <c r="AU8" s="25" t="str">
        <f>IFERROR(VLOOKUP($C8,Summary!$C:$CB,45,FALSE)/AZ8,IF(AZ8=0,"",IF(AZ8="","",0)))</f>
        <v/>
      </c>
      <c r="AV8" s="26" t="str">
        <f>IFERROR(VLOOKUP($C8,Summary!$C:$CB,46,FALSE)/AZ8,IF(AZ8=0,"",IF(AZ8="","",0)))</f>
        <v/>
      </c>
      <c r="AW8" s="25" t="str">
        <f>IFERROR(VLOOKUP($C8,Summary!$C:$CB,47,FALSE)/AZ8,IF(AZ8=0,"",IF(AZ8="","",0)))</f>
        <v/>
      </c>
      <c r="AX8" s="26" t="str">
        <f>IFERROR(VLOOKUP($C8,Summary!$C:$CB,48,FALSE)/AZ8,IF(AZ8=0,"",IF(AZ8="","",0)))</f>
        <v/>
      </c>
      <c r="AY8" s="25" t="str">
        <f>IFERROR(VLOOKUP($C8,Summary!$C:$CB,49,FALSE)/AZ8,IF(AZ8=0,"",IF(AZ8="","",0)))</f>
        <v/>
      </c>
      <c r="AZ8" s="27">
        <f>VLOOKUP($C8,Summary!$C:$CB,50,FALSE)</f>
        <v>0</v>
      </c>
      <c r="BA8" s="24" t="str">
        <f>IFERROR(VLOOKUP($C8,Summary!$C:$CB,51,FALSE)/BG8,IF(BG8=0,"",IF(BG8="","",0)))</f>
        <v/>
      </c>
      <c r="BB8" s="25" t="str">
        <f>IFERROR(VLOOKUP($C8,Summary!$C:$CB,52,FALSE)/BG8,IF(BG8=0,"",IF(BG8="","",0)))</f>
        <v/>
      </c>
      <c r="BC8" s="26" t="str">
        <f>IFERROR(VLOOKUP($C8,Summary!$C:$CB,53,FALSE)/BG8,IF(BG8=0,"",IF(BG8="","",0)))</f>
        <v/>
      </c>
      <c r="BD8" s="25" t="str">
        <f>IFERROR(VLOOKUP($C8,Summary!$C:$CB,54,FALSE)/BG8,IF(BG8=0,"",IF(BG8="","",0)))</f>
        <v/>
      </c>
      <c r="BE8" s="26" t="str">
        <f>IFERROR(VLOOKUP($C8,Summary!$C:$CB,55,FALSE)/BG8,IF(BG8=0,"",IF(BG8="","",0)))</f>
        <v/>
      </c>
      <c r="BF8" s="25" t="str">
        <f>IFERROR(VLOOKUP($C8,Summary!$C:$CB,56,FALSE)/BG8,IF(BG8=0,"",IF(BG8="","",0)))</f>
        <v/>
      </c>
      <c r="BG8" s="27">
        <f>VLOOKUP($C8,Summary!$C:$CB,57,FALSE)</f>
        <v>0</v>
      </c>
      <c r="BH8" s="24" t="str">
        <f>IFERROR(VLOOKUP($C8,Summary!$C:$CB,58,FALSE)/BN8,IF(BN8=0,"",IF(BN8="","",0)))</f>
        <v/>
      </c>
      <c r="BI8" s="25" t="str">
        <f>IFERROR(VLOOKUP($C8,Summary!$C:$CB,59,FALSE)/BN8,IF(BN8=0,"",IF(BN8="","",0)))</f>
        <v/>
      </c>
      <c r="BJ8" s="26" t="str">
        <f>IFERROR(VLOOKUP($C8,Summary!$C:$CB,60,FALSE)/BN8,IF(BN8=0,"",IF(BN8="","",0)))</f>
        <v/>
      </c>
      <c r="BK8" s="25" t="str">
        <f>IFERROR(VLOOKUP($C8,Summary!$C:$CB,61,FALSE)/BN8,IF(BN8=0,"",IF(BN8="","",0)))</f>
        <v/>
      </c>
      <c r="BL8" s="26" t="str">
        <f>IFERROR(VLOOKUP($C8,Summary!$C:$CB,62,FALSE)/BN8,IF(BN8=0,"",IF(BN8="","",0)))</f>
        <v/>
      </c>
      <c r="BM8" s="25" t="str">
        <f>IFERROR(VLOOKUP($C8,Summary!$C:$CB,63,FALSE)/BN8,IF(BN8=0,"",IF(BN8="","",0)))</f>
        <v/>
      </c>
      <c r="BN8" s="27">
        <f>VLOOKUP($C8,Summary!$C:$CB,64,FALSE)</f>
        <v>0</v>
      </c>
      <c r="BO8" s="24" t="str">
        <f>IFERROR(VLOOKUP($C8,Summary!$C:$CB,65,FALSE)/BU8,IF(BU8=0,"",IF(BU8="","",0)))</f>
        <v/>
      </c>
      <c r="BP8" s="25" t="str">
        <f>IFERROR(VLOOKUP($C8,Summary!$C:$CB,66,FALSE)/BU8,IF(BU8=0,"",IF(BU8="","",0)))</f>
        <v/>
      </c>
      <c r="BQ8" s="26" t="str">
        <f>IFERROR(VLOOKUP($C8,Summary!$C:$CB,67,FALSE)/BU8,IF(BU8=0,"",IF(BU8="","",0)))</f>
        <v/>
      </c>
      <c r="BR8" s="25" t="str">
        <f>IFERROR(VLOOKUP($C8,Summary!$C:$CB,68,FALSE)/BU8,IF(BU8=0,"",IF(BU8="","",0)))</f>
        <v/>
      </c>
      <c r="BS8" s="26" t="str">
        <f>IFERROR(VLOOKUP($C8,Summary!$C:$CB,69,FALSE)/BU8,IF(BU8=0,"",IF(BU8="","",0)))</f>
        <v/>
      </c>
      <c r="BT8" s="25" t="str">
        <f>IFERROR(VLOOKUP($C8,Summary!$C:$CB,70,FALSE)/BU8,IF(BU8=0,"",IF(BU8="","",0)))</f>
        <v/>
      </c>
      <c r="BU8" s="27">
        <f>VLOOKUP($C8,Summary!$C:$CB,71,FALSE)</f>
        <v>0</v>
      </c>
      <c r="BV8" s="24" t="str">
        <f>IFERROR(VLOOKUP($C8,Summary!$C:$CB,72,FALSE)/CB8,IF(CB8=0,"",IF(CB8="","",0)))</f>
        <v/>
      </c>
      <c r="BW8" s="25" t="str">
        <f>IFERROR(VLOOKUP($C8,Summary!$C:$CB,73,FALSE)/CB8,IF(CB8=0,"",IF(CB8="","",0)))</f>
        <v/>
      </c>
      <c r="BX8" s="26" t="str">
        <f>IFERROR(VLOOKUP($C8,Summary!$C:$CB,74,FALSE)/CB8,IF(CB8=0,"",IF(CB8="","",0)))</f>
        <v/>
      </c>
      <c r="BY8" s="25" t="str">
        <f>IFERROR(VLOOKUP($C8,Summary!$C:$CB,75,FALSE)/CB8,IF(CB8=0,"",IF(CB8="","",0)))</f>
        <v/>
      </c>
      <c r="BZ8" s="26" t="str">
        <f>IFERROR(VLOOKUP($C8,Summary!$C:$CB,76,FALSE)/CB8,IF(CB8=0,"",IF(CB8="","",0)))</f>
        <v/>
      </c>
      <c r="CA8" s="25" t="str">
        <f>IFERROR(VLOOKUP($C8,Summary!$C:$CB,77,FALSE)/CB8,IF(CB8=0,"",IF(CB8="","",0)))</f>
        <v/>
      </c>
      <c r="CB8" s="27">
        <f>VLOOKUP($C8,Summary!$C:$CB,78,FALSE)</f>
        <v>0</v>
      </c>
    </row>
    <row r="9" spans="1:80" x14ac:dyDescent="0.3">
      <c r="A9">
        <v>5</v>
      </c>
      <c r="B9" t="str">
        <f>IF(Namelist!A6="","",UPPER(Namelist!A6))</f>
        <v>ALEXANDER LEE</v>
      </c>
      <c r="C9" t="str">
        <f>IF(Namelist!B6="","",UPPER(Namelist!B6))</f>
        <v>NUSSTU\E0725939</v>
      </c>
      <c r="D9" s="24">
        <f>IFERROR(VLOOKUP($C9,Summary!$C:$CB,2,FALSE)/J9,IF(J9=0,"",IF(J9="","",0)))</f>
        <v>0.5</v>
      </c>
      <c r="E9" s="25">
        <f>IFERROR(VLOOKUP($C9,Summary!$C:$CB,3,FALSE)/J9,IF(J9=0,"",IF(J9="","",0)))</f>
        <v>0</v>
      </c>
      <c r="F9" s="26">
        <f>IFERROR(VLOOKUP($C9,Summary!$C:$CB,4,FALSE)/J9,IF(J9=0,"",IF(J9="","",0)))</f>
        <v>0.5</v>
      </c>
      <c r="G9" s="25">
        <f>IFERROR(VLOOKUP($C9,Summary!$C:$CB,5,FALSE)/J9,IF(J9=0,"",IF(J9="","",0)))</f>
        <v>0</v>
      </c>
      <c r="H9" s="26">
        <f>IFERROR(VLOOKUP($C9,Summary!$C:$CB,6,FALSE)/J9,IF(J9=0,"",IF(J9="","",0)))</f>
        <v>0.5</v>
      </c>
      <c r="I9" s="25">
        <f>IFERROR(VLOOKUP($C9,Summary!$C:$CB,7,FALSE)/J9,IF(J9=0,"",IF(J9="","",0)))</f>
        <v>0.5</v>
      </c>
      <c r="J9" s="27">
        <f>VLOOKUP($C9,Summary!$C:$CB,8,FALSE)</f>
        <v>8</v>
      </c>
      <c r="K9" s="24" t="str">
        <f>IFERROR(VLOOKUP($C9,Summary!$C:$CB,9,FALSE)/Q9,IF(Q9=0,"",IF(Q9="","",0)))</f>
        <v/>
      </c>
      <c r="L9" s="25" t="str">
        <f>IFERROR(VLOOKUP($C9,Summary!$C:$CB,10,FALSE)/Q9,IF(Q9=0,"",IF(Q9="","",0)))</f>
        <v/>
      </c>
      <c r="M9" s="26" t="str">
        <f>IFERROR(VLOOKUP($C9,Summary!$C:$CB,11,FALSE)/Q9,IF(Q9=0,"",IF(Q9="","",0)))</f>
        <v/>
      </c>
      <c r="N9" s="25" t="str">
        <f>IFERROR(VLOOKUP($C9,Summary!$C:$CB,12,FALSE)/Q9,IF(Q9=0,"",IF(Q9="","",0)))</f>
        <v/>
      </c>
      <c r="O9" s="26" t="str">
        <f>IFERROR(VLOOKUP($C9,Summary!$C:$CB,13,FALSE)/Q9,IF(Q9=0,"",IF(Q9="","",0)))</f>
        <v/>
      </c>
      <c r="P9" s="25" t="str">
        <f>IFERROR(VLOOKUP($C9,Summary!$C:$CB,14,FALSE)/Q9,IF(Q9=0,"",IF(Q9="","",0)))</f>
        <v/>
      </c>
      <c r="Q9" s="27">
        <f>VLOOKUP($C9,Summary!$C:$CB,15,FALSE)</f>
        <v>0</v>
      </c>
      <c r="R9" s="24" t="str">
        <f>IFERROR(VLOOKUP($C9,Summary!$C:$CB,16,FALSE)/X9,IF(X9=0,"",IF(X9="","",0)))</f>
        <v/>
      </c>
      <c r="S9" s="25" t="str">
        <f>IFERROR(VLOOKUP($C9,Summary!$C:$CB,17,FALSE)/X9,IF(X9=0,"",IF(X9="","",0)))</f>
        <v/>
      </c>
      <c r="T9" s="26" t="str">
        <f>IFERROR(VLOOKUP($C9,Summary!$C:$CB,18,FALSE)/X9,IF(X9=0,"",IF(X9="","",0)))</f>
        <v/>
      </c>
      <c r="U9" s="25" t="str">
        <f>IFERROR(VLOOKUP($C9,Summary!$C:$CB,19,FALSE)/X9,IF(X9=0,"",IF(X9="","",0)))</f>
        <v/>
      </c>
      <c r="V9" s="26" t="str">
        <f>IFERROR(VLOOKUP($C9,Summary!$C:$CB,20,FALSE)/X9,IF(X9=0,"",IF(X9="","",0)))</f>
        <v/>
      </c>
      <c r="W9" s="25" t="str">
        <f>IFERROR(VLOOKUP($C9,Summary!$C:$CB,21,FALSE)/X9,IF(X9=0,"",IF(X9="","",0)))</f>
        <v/>
      </c>
      <c r="X9" s="27">
        <f>VLOOKUP($C9,Summary!$C:$CB,22,FALSE)</f>
        <v>0</v>
      </c>
      <c r="Y9" s="24">
        <f>IFERROR(VLOOKUP($C9,Summary!$C:$CB,23,FALSE)/AE9,IF(AE9=0,"",IF(AE9="","",0)))</f>
        <v>1</v>
      </c>
      <c r="Z9" s="25">
        <f>IFERROR(VLOOKUP($C9,Summary!$C:$CB,24,FALSE)/AE9,IF(AE9=0,"",IF(AE9="","",0)))</f>
        <v>0</v>
      </c>
      <c r="AA9" s="26">
        <f>IFERROR(VLOOKUP($C9,Summary!$C:$CB,25,FALSE)/AE9,IF(AE9=0,"",IF(AE9="","",0)))</f>
        <v>1</v>
      </c>
      <c r="AB9" s="25">
        <f>IFERROR(VLOOKUP($C9,Summary!$C:$CB,26,FALSE)/AE9,IF(AE9=0,"",IF(AE9="","",0)))</f>
        <v>0</v>
      </c>
      <c r="AC9" s="26">
        <f>IFERROR(VLOOKUP($C9,Summary!$C:$CB,27,FALSE)/AE9,IF(AE9=0,"",IF(AE9="","",0)))</f>
        <v>1</v>
      </c>
      <c r="AD9" s="25">
        <f>IFERROR(VLOOKUP($C9,Summary!$C:$CB,28,FALSE)/AE9,IF(AE9=0,"",IF(AE9="","",0)))</f>
        <v>0</v>
      </c>
      <c r="AE9" s="27">
        <f>VLOOKUP($C9,Summary!$C:$CB,29,FALSE)</f>
        <v>1</v>
      </c>
      <c r="AF9" s="24" t="str">
        <f>IFERROR(VLOOKUP($C9,Summary!$C:$CB,30,FALSE)/VLOOKUP($C9,Summary!$C:$CB,32,FALSE),IF(AL9=0,"",IF(AL9="","",0)))</f>
        <v/>
      </c>
      <c r="AG9" s="25" t="str">
        <f>IFERROR(VLOOKUP($C9,Summary!$C:$CB,31,FALSE)/VLOOKUP($C9,Summary!$C:$CB,32,FALSE),IF(AL9=0,"",IF(AL9="","",0)))</f>
        <v/>
      </c>
      <c r="AH9" s="26" t="str">
        <f>IFERROR(VLOOKUP($C9,Summary!$C:$CB,32,FALSE)/VLOOKUP($C9,Summary!$C:$CB,34,FALSE),IF(AL9=0,"",IF(AL9="","",0)))</f>
        <v/>
      </c>
      <c r="AI9" s="25" t="str">
        <f>IFERROR(VLOOKUP($C9,Summary!$C:$CB,33,FALSE)/VLOOKUP($C9,Summary!$C:$CB,34,FALSE),IF(AL9=0,"",IF(AL9="","",0)))</f>
        <v/>
      </c>
      <c r="AJ9" s="26" t="str">
        <f>IFERROR(VLOOKUP($C9,Summary!$C:$CB,34,FALSE)/AL9,IF(AL9=0,"",IF(AL9="","",0)))</f>
        <v/>
      </c>
      <c r="AK9" s="25" t="str">
        <f>IFERROR(VLOOKUP($C9,Summary!$C:$CB,35,FALSE)/AL9,IF(AL9=0,"",IF(AL9="","",0)))</f>
        <v/>
      </c>
      <c r="AL9" s="27">
        <f>VLOOKUP($C9,Summary!$C:$CB,36,FALSE)</f>
        <v>0</v>
      </c>
      <c r="AM9" s="24">
        <f>IFERROR(VLOOKUP($C9,Summary!$C:$CB,37,FALSE)/AS9,IF(AS9=0,"",IF(AS9="","",0)))</f>
        <v>1</v>
      </c>
      <c r="AN9" s="25">
        <f>IFERROR(VLOOKUP($C9,Summary!$C:$CB,38,FALSE)/AS9,IF(AS9=0,"",IF(AS9="","",0)))</f>
        <v>0</v>
      </c>
      <c r="AO9" s="26">
        <f>IFERROR(VLOOKUP($C9,Summary!$C:$CB,39,FALSE)/AS9,IF(AS9=0,"",IF(AS9="","",0)))</f>
        <v>1</v>
      </c>
      <c r="AP9" s="25">
        <f>IFERROR(VLOOKUP($C9,Summary!$C:$CB,40,FALSE)/AS9,IF(AS9=0,"",IF(AS9="","",0)))</f>
        <v>0</v>
      </c>
      <c r="AQ9" s="26">
        <f>IFERROR(VLOOKUP($C9,Summary!$C:$CB,41,FALSE)/AS9,IF(AS9=0,"",IF(AS9="","",0)))</f>
        <v>1</v>
      </c>
      <c r="AR9" s="25">
        <f>IFERROR(VLOOKUP($C9,Summary!$C:$CB,42,FALSE)/AS9,IF(AS9=0,"",IF(AS9="","",0)))</f>
        <v>0</v>
      </c>
      <c r="AS9" s="27">
        <f>VLOOKUP($C9,Summary!$C:$CB,43,FALSE)</f>
        <v>3</v>
      </c>
      <c r="AT9" s="24" t="str">
        <f>IFERROR(VLOOKUP($C9,Summary!$C:$CB,44,FALSE)/AZ9,IF(AZ9=0,"",IF(AZ9="","",0)))</f>
        <v/>
      </c>
      <c r="AU9" s="25" t="str">
        <f>IFERROR(VLOOKUP($C9,Summary!$C:$CB,45,FALSE)/AZ9,IF(AZ9=0,"",IF(AZ9="","",0)))</f>
        <v/>
      </c>
      <c r="AV9" s="26" t="str">
        <f>IFERROR(VLOOKUP($C9,Summary!$C:$CB,46,FALSE)/AZ9,IF(AZ9=0,"",IF(AZ9="","",0)))</f>
        <v/>
      </c>
      <c r="AW9" s="25" t="str">
        <f>IFERROR(VLOOKUP($C9,Summary!$C:$CB,47,FALSE)/AZ9,IF(AZ9=0,"",IF(AZ9="","",0)))</f>
        <v/>
      </c>
      <c r="AX9" s="26" t="str">
        <f>IFERROR(VLOOKUP($C9,Summary!$C:$CB,48,FALSE)/AZ9,IF(AZ9=0,"",IF(AZ9="","",0)))</f>
        <v/>
      </c>
      <c r="AY9" s="25" t="str">
        <f>IFERROR(VLOOKUP($C9,Summary!$C:$CB,49,FALSE)/AZ9,IF(AZ9=0,"",IF(AZ9="","",0)))</f>
        <v/>
      </c>
      <c r="AZ9" s="27">
        <f>VLOOKUP($C9,Summary!$C:$CB,50,FALSE)</f>
        <v>0</v>
      </c>
      <c r="BA9" s="24" t="str">
        <f>IFERROR(VLOOKUP($C9,Summary!$C:$CB,51,FALSE)/BG9,IF(BG9=0,"",IF(BG9="","",0)))</f>
        <v/>
      </c>
      <c r="BB9" s="25" t="str">
        <f>IFERROR(VLOOKUP($C9,Summary!$C:$CB,52,FALSE)/BG9,IF(BG9=0,"",IF(BG9="","",0)))</f>
        <v/>
      </c>
      <c r="BC9" s="26" t="str">
        <f>IFERROR(VLOOKUP($C9,Summary!$C:$CB,53,FALSE)/BG9,IF(BG9=0,"",IF(BG9="","",0)))</f>
        <v/>
      </c>
      <c r="BD9" s="25" t="str">
        <f>IFERROR(VLOOKUP($C9,Summary!$C:$CB,54,FALSE)/BG9,IF(BG9=0,"",IF(BG9="","",0)))</f>
        <v/>
      </c>
      <c r="BE9" s="26" t="str">
        <f>IFERROR(VLOOKUP($C9,Summary!$C:$CB,55,FALSE)/BG9,IF(BG9=0,"",IF(BG9="","",0)))</f>
        <v/>
      </c>
      <c r="BF9" s="25" t="str">
        <f>IFERROR(VLOOKUP($C9,Summary!$C:$CB,56,FALSE)/BG9,IF(BG9=0,"",IF(BG9="","",0)))</f>
        <v/>
      </c>
      <c r="BG9" s="27">
        <f>VLOOKUP($C9,Summary!$C:$CB,57,FALSE)</f>
        <v>0</v>
      </c>
      <c r="BH9" s="24" t="str">
        <f>IFERROR(VLOOKUP($C9,Summary!$C:$CB,58,FALSE)/BN9,IF(BN9=0,"",IF(BN9="","",0)))</f>
        <v/>
      </c>
      <c r="BI9" s="25" t="str">
        <f>IFERROR(VLOOKUP($C9,Summary!$C:$CB,59,FALSE)/BN9,IF(BN9=0,"",IF(BN9="","",0)))</f>
        <v/>
      </c>
      <c r="BJ9" s="26" t="str">
        <f>IFERROR(VLOOKUP($C9,Summary!$C:$CB,60,FALSE)/BN9,IF(BN9=0,"",IF(BN9="","",0)))</f>
        <v/>
      </c>
      <c r="BK9" s="25" t="str">
        <f>IFERROR(VLOOKUP($C9,Summary!$C:$CB,61,FALSE)/BN9,IF(BN9=0,"",IF(BN9="","",0)))</f>
        <v/>
      </c>
      <c r="BL9" s="26" t="str">
        <f>IFERROR(VLOOKUP($C9,Summary!$C:$CB,62,FALSE)/BN9,IF(BN9=0,"",IF(BN9="","",0)))</f>
        <v/>
      </c>
      <c r="BM9" s="25" t="str">
        <f>IFERROR(VLOOKUP($C9,Summary!$C:$CB,63,FALSE)/BN9,IF(BN9=0,"",IF(BN9="","",0)))</f>
        <v/>
      </c>
      <c r="BN9" s="27">
        <f>VLOOKUP($C9,Summary!$C:$CB,64,FALSE)</f>
        <v>0</v>
      </c>
      <c r="BO9" s="24">
        <f>IFERROR(VLOOKUP($C9,Summary!$C:$CB,65,FALSE)/BU9,IF(BU9=0,"",IF(BU9="","",0)))</f>
        <v>0</v>
      </c>
      <c r="BP9" s="25">
        <f>IFERROR(VLOOKUP($C9,Summary!$C:$CB,66,FALSE)/BU9,IF(BU9=0,"",IF(BU9="","",0)))</f>
        <v>0</v>
      </c>
      <c r="BQ9" s="26">
        <f>IFERROR(VLOOKUP($C9,Summary!$C:$CB,67,FALSE)/BU9,IF(BU9=0,"",IF(BU9="","",0)))</f>
        <v>0</v>
      </c>
      <c r="BR9" s="25">
        <f>IFERROR(VLOOKUP($C9,Summary!$C:$CB,68,FALSE)/BU9,IF(BU9=0,"",IF(BU9="","",0)))</f>
        <v>0</v>
      </c>
      <c r="BS9" s="26">
        <f>IFERROR(VLOOKUP($C9,Summary!$C:$CB,69,FALSE)/BU9,IF(BU9=0,"",IF(BU9="","",0)))</f>
        <v>0</v>
      </c>
      <c r="BT9" s="25">
        <f>IFERROR(VLOOKUP($C9,Summary!$C:$CB,70,FALSE)/BU9,IF(BU9=0,"",IF(BU9="","",0)))</f>
        <v>1</v>
      </c>
      <c r="BU9" s="27">
        <f>VLOOKUP($C9,Summary!$C:$CB,71,FALSE)</f>
        <v>4</v>
      </c>
      <c r="BV9" s="24" t="str">
        <f>IFERROR(VLOOKUP($C9,Summary!$C:$CB,72,FALSE)/CB9,IF(CB9=0,"",IF(CB9="","",0)))</f>
        <v/>
      </c>
      <c r="BW9" s="25" t="str">
        <f>IFERROR(VLOOKUP($C9,Summary!$C:$CB,73,FALSE)/CB9,IF(CB9=0,"",IF(CB9="","",0)))</f>
        <v/>
      </c>
      <c r="BX9" s="26" t="str">
        <f>IFERROR(VLOOKUP($C9,Summary!$C:$CB,74,FALSE)/CB9,IF(CB9=0,"",IF(CB9="","",0)))</f>
        <v/>
      </c>
      <c r="BY9" s="25" t="str">
        <f>IFERROR(VLOOKUP($C9,Summary!$C:$CB,75,FALSE)/CB9,IF(CB9=0,"",IF(CB9="","",0)))</f>
        <v/>
      </c>
      <c r="BZ9" s="26" t="str">
        <f>IFERROR(VLOOKUP($C9,Summary!$C:$CB,76,FALSE)/CB9,IF(CB9=0,"",IF(CB9="","",0)))</f>
        <v/>
      </c>
      <c r="CA9" s="25" t="str">
        <f>IFERROR(VLOOKUP($C9,Summary!$C:$CB,77,FALSE)/CB9,IF(CB9=0,"",IF(CB9="","",0)))</f>
        <v/>
      </c>
      <c r="CB9" s="27">
        <f>VLOOKUP($C9,Summary!$C:$CB,78,FALSE)</f>
        <v>0</v>
      </c>
    </row>
    <row r="10" spans="1:80" x14ac:dyDescent="0.3">
      <c r="A10">
        <v>6</v>
      </c>
      <c r="B10" t="str">
        <f>IF(Namelist!A7="","",UPPER(Namelist!A7))</f>
        <v>ALI AZHARI</v>
      </c>
      <c r="C10" t="str">
        <f>IF(Namelist!B7="","",UPPER(Namelist!B7))</f>
        <v>NUSSTU\E0957857</v>
      </c>
      <c r="D10" s="24">
        <f>IFERROR(VLOOKUP($C10,Summary!$C:$CB,2,FALSE)/J10,IF(J10=0,"",IF(J10="","",0)))</f>
        <v>1</v>
      </c>
      <c r="E10" s="25">
        <f>IFERROR(VLOOKUP($C10,Summary!$C:$CB,3,FALSE)/J10,IF(J10=0,"",IF(J10="","",0)))</f>
        <v>0</v>
      </c>
      <c r="F10" s="26">
        <f>IFERROR(VLOOKUP($C10,Summary!$C:$CB,4,FALSE)/J10,IF(J10=0,"",IF(J10="","",0)))</f>
        <v>1</v>
      </c>
      <c r="G10" s="25">
        <f>IFERROR(VLOOKUP($C10,Summary!$C:$CB,5,FALSE)/J10,IF(J10=0,"",IF(J10="","",0)))</f>
        <v>0</v>
      </c>
      <c r="H10" s="26">
        <f>IFERROR(VLOOKUP($C10,Summary!$C:$CB,6,FALSE)/J10,IF(J10=0,"",IF(J10="","",0)))</f>
        <v>1</v>
      </c>
      <c r="I10" s="25">
        <f>IFERROR(VLOOKUP($C10,Summary!$C:$CB,7,FALSE)/J10,IF(J10=0,"",IF(J10="","",0)))</f>
        <v>0</v>
      </c>
      <c r="J10" s="27">
        <f>VLOOKUP($C10,Summary!$C:$CB,8,FALSE)</f>
        <v>1</v>
      </c>
      <c r="K10" s="24">
        <f>IFERROR(VLOOKUP($C10,Summary!$C:$CB,9,FALSE)/Q10,IF(Q10=0,"",IF(Q10="","",0)))</f>
        <v>1</v>
      </c>
      <c r="L10" s="25">
        <f>IFERROR(VLOOKUP($C10,Summary!$C:$CB,10,FALSE)/Q10,IF(Q10=0,"",IF(Q10="","",0)))</f>
        <v>0</v>
      </c>
      <c r="M10" s="26">
        <f>IFERROR(VLOOKUP($C10,Summary!$C:$CB,11,FALSE)/Q10,IF(Q10=0,"",IF(Q10="","",0)))</f>
        <v>1</v>
      </c>
      <c r="N10" s="25">
        <f>IFERROR(VLOOKUP($C10,Summary!$C:$CB,12,FALSE)/Q10,IF(Q10=0,"",IF(Q10="","",0)))</f>
        <v>0</v>
      </c>
      <c r="O10" s="26">
        <f>IFERROR(VLOOKUP($C10,Summary!$C:$CB,13,FALSE)/Q10,IF(Q10=0,"",IF(Q10="","",0)))</f>
        <v>1</v>
      </c>
      <c r="P10" s="25">
        <f>IFERROR(VLOOKUP($C10,Summary!$C:$CB,14,FALSE)/Q10,IF(Q10=0,"",IF(Q10="","",0)))</f>
        <v>0</v>
      </c>
      <c r="Q10" s="27">
        <f>VLOOKUP($C10,Summary!$C:$CB,15,FALSE)</f>
        <v>1</v>
      </c>
      <c r="R10" s="24" t="str">
        <f>IFERROR(VLOOKUP($C10,Summary!$C:$CB,16,FALSE)/X10,IF(X10=0,"",IF(X10="","",0)))</f>
        <v/>
      </c>
      <c r="S10" s="25" t="str">
        <f>IFERROR(VLOOKUP($C10,Summary!$C:$CB,17,FALSE)/X10,IF(X10=0,"",IF(X10="","",0)))</f>
        <v/>
      </c>
      <c r="T10" s="26" t="str">
        <f>IFERROR(VLOOKUP($C10,Summary!$C:$CB,18,FALSE)/X10,IF(X10=0,"",IF(X10="","",0)))</f>
        <v/>
      </c>
      <c r="U10" s="25" t="str">
        <f>IFERROR(VLOOKUP($C10,Summary!$C:$CB,19,FALSE)/X10,IF(X10=0,"",IF(X10="","",0)))</f>
        <v/>
      </c>
      <c r="V10" s="26" t="str">
        <f>IFERROR(VLOOKUP($C10,Summary!$C:$CB,20,FALSE)/X10,IF(X10=0,"",IF(X10="","",0)))</f>
        <v/>
      </c>
      <c r="W10" s="25" t="str">
        <f>IFERROR(VLOOKUP($C10,Summary!$C:$CB,21,FALSE)/X10,IF(X10=0,"",IF(X10="","",0)))</f>
        <v/>
      </c>
      <c r="X10" s="27">
        <f>VLOOKUP($C10,Summary!$C:$CB,22,FALSE)</f>
        <v>0</v>
      </c>
      <c r="Y10" s="24" t="str">
        <f>IFERROR(VLOOKUP($C10,Summary!$C:$CB,23,FALSE)/AE10,IF(AE10=0,"",IF(AE10="","",0)))</f>
        <v/>
      </c>
      <c r="Z10" s="25" t="str">
        <f>IFERROR(VLOOKUP($C10,Summary!$C:$CB,24,FALSE)/AE10,IF(AE10=0,"",IF(AE10="","",0)))</f>
        <v/>
      </c>
      <c r="AA10" s="26" t="str">
        <f>IFERROR(VLOOKUP($C10,Summary!$C:$CB,25,FALSE)/AE10,IF(AE10=0,"",IF(AE10="","",0)))</f>
        <v/>
      </c>
      <c r="AB10" s="25" t="str">
        <f>IFERROR(VLOOKUP($C10,Summary!$C:$CB,26,FALSE)/AE10,IF(AE10=0,"",IF(AE10="","",0)))</f>
        <v/>
      </c>
      <c r="AC10" s="26" t="str">
        <f>IFERROR(VLOOKUP($C10,Summary!$C:$CB,27,FALSE)/AE10,IF(AE10=0,"",IF(AE10="","",0)))</f>
        <v/>
      </c>
      <c r="AD10" s="25" t="str">
        <f>IFERROR(VLOOKUP($C10,Summary!$C:$CB,28,FALSE)/AE10,IF(AE10=0,"",IF(AE10="","",0)))</f>
        <v/>
      </c>
      <c r="AE10" s="27">
        <f>VLOOKUP($C10,Summary!$C:$CB,29,FALSE)</f>
        <v>0</v>
      </c>
      <c r="AF10" s="24" t="str">
        <f>IFERROR(VLOOKUP($C10,Summary!$C:$CB,30,FALSE)/VLOOKUP($C10,Summary!$C:$CB,32,FALSE),IF(AL10=0,"",IF(AL10="","",0)))</f>
        <v/>
      </c>
      <c r="AG10" s="25" t="str">
        <f>IFERROR(VLOOKUP($C10,Summary!$C:$CB,31,FALSE)/VLOOKUP($C10,Summary!$C:$CB,32,FALSE),IF(AL10=0,"",IF(AL10="","",0)))</f>
        <v/>
      </c>
      <c r="AH10" s="26" t="str">
        <f>IFERROR(VLOOKUP($C10,Summary!$C:$CB,32,FALSE)/VLOOKUP($C10,Summary!$C:$CB,34,FALSE),IF(AL10=0,"",IF(AL10="","",0)))</f>
        <v/>
      </c>
      <c r="AI10" s="25" t="str">
        <f>IFERROR(VLOOKUP($C10,Summary!$C:$CB,33,FALSE)/VLOOKUP($C10,Summary!$C:$CB,34,FALSE),IF(AL10=0,"",IF(AL10="","",0)))</f>
        <v/>
      </c>
      <c r="AJ10" s="26" t="str">
        <f>IFERROR(VLOOKUP($C10,Summary!$C:$CB,34,FALSE)/AL10,IF(AL10=0,"",IF(AL10="","",0)))</f>
        <v/>
      </c>
      <c r="AK10" s="25" t="str">
        <f>IFERROR(VLOOKUP($C10,Summary!$C:$CB,35,FALSE)/AL10,IF(AL10=0,"",IF(AL10="","",0)))</f>
        <v/>
      </c>
      <c r="AL10" s="27">
        <f>VLOOKUP($C10,Summary!$C:$CB,36,FALSE)</f>
        <v>0</v>
      </c>
      <c r="AM10" s="24" t="str">
        <f>IFERROR(VLOOKUP($C10,Summary!$C:$CB,37,FALSE)/AS10,IF(AS10=0,"",IF(AS10="","",0)))</f>
        <v/>
      </c>
      <c r="AN10" s="25" t="str">
        <f>IFERROR(VLOOKUP($C10,Summary!$C:$CB,38,FALSE)/AS10,IF(AS10=0,"",IF(AS10="","",0)))</f>
        <v/>
      </c>
      <c r="AO10" s="26" t="str">
        <f>IFERROR(VLOOKUP($C10,Summary!$C:$CB,39,FALSE)/AS10,IF(AS10=0,"",IF(AS10="","",0)))</f>
        <v/>
      </c>
      <c r="AP10" s="25" t="str">
        <f>IFERROR(VLOOKUP($C10,Summary!$C:$CB,40,FALSE)/AS10,IF(AS10=0,"",IF(AS10="","",0)))</f>
        <v/>
      </c>
      <c r="AQ10" s="26" t="str">
        <f>IFERROR(VLOOKUP($C10,Summary!$C:$CB,41,FALSE)/AS10,IF(AS10=0,"",IF(AS10="","",0)))</f>
        <v/>
      </c>
      <c r="AR10" s="25" t="str">
        <f>IFERROR(VLOOKUP($C10,Summary!$C:$CB,42,FALSE)/AS10,IF(AS10=0,"",IF(AS10="","",0)))</f>
        <v/>
      </c>
      <c r="AS10" s="27">
        <f>VLOOKUP($C10,Summary!$C:$CB,43,FALSE)</f>
        <v>0</v>
      </c>
      <c r="AT10" s="24" t="str">
        <f>IFERROR(VLOOKUP($C10,Summary!$C:$CB,44,FALSE)/AZ10,IF(AZ10=0,"",IF(AZ10="","",0)))</f>
        <v/>
      </c>
      <c r="AU10" s="25" t="str">
        <f>IFERROR(VLOOKUP($C10,Summary!$C:$CB,45,FALSE)/AZ10,IF(AZ10=0,"",IF(AZ10="","",0)))</f>
        <v/>
      </c>
      <c r="AV10" s="26" t="str">
        <f>IFERROR(VLOOKUP($C10,Summary!$C:$CB,46,FALSE)/AZ10,IF(AZ10=0,"",IF(AZ10="","",0)))</f>
        <v/>
      </c>
      <c r="AW10" s="25" t="str">
        <f>IFERROR(VLOOKUP($C10,Summary!$C:$CB,47,FALSE)/AZ10,IF(AZ10=0,"",IF(AZ10="","",0)))</f>
        <v/>
      </c>
      <c r="AX10" s="26" t="str">
        <f>IFERROR(VLOOKUP($C10,Summary!$C:$CB,48,FALSE)/AZ10,IF(AZ10=0,"",IF(AZ10="","",0)))</f>
        <v/>
      </c>
      <c r="AY10" s="25" t="str">
        <f>IFERROR(VLOOKUP($C10,Summary!$C:$CB,49,FALSE)/AZ10,IF(AZ10=0,"",IF(AZ10="","",0)))</f>
        <v/>
      </c>
      <c r="AZ10" s="27">
        <f>VLOOKUP($C10,Summary!$C:$CB,50,FALSE)</f>
        <v>0</v>
      </c>
      <c r="BA10" s="24" t="str">
        <f>IFERROR(VLOOKUP($C10,Summary!$C:$CB,51,FALSE)/BG10,IF(BG10=0,"",IF(BG10="","",0)))</f>
        <v/>
      </c>
      <c r="BB10" s="25" t="str">
        <f>IFERROR(VLOOKUP($C10,Summary!$C:$CB,52,FALSE)/BG10,IF(BG10=0,"",IF(BG10="","",0)))</f>
        <v/>
      </c>
      <c r="BC10" s="26" t="str">
        <f>IFERROR(VLOOKUP($C10,Summary!$C:$CB,53,FALSE)/BG10,IF(BG10=0,"",IF(BG10="","",0)))</f>
        <v/>
      </c>
      <c r="BD10" s="25" t="str">
        <f>IFERROR(VLOOKUP($C10,Summary!$C:$CB,54,FALSE)/BG10,IF(BG10=0,"",IF(BG10="","",0)))</f>
        <v/>
      </c>
      <c r="BE10" s="26" t="str">
        <f>IFERROR(VLOOKUP($C10,Summary!$C:$CB,55,FALSE)/BG10,IF(BG10=0,"",IF(BG10="","",0)))</f>
        <v/>
      </c>
      <c r="BF10" s="25" t="str">
        <f>IFERROR(VLOOKUP($C10,Summary!$C:$CB,56,FALSE)/BG10,IF(BG10=0,"",IF(BG10="","",0)))</f>
        <v/>
      </c>
      <c r="BG10" s="27">
        <f>VLOOKUP($C10,Summary!$C:$CB,57,FALSE)</f>
        <v>0</v>
      </c>
      <c r="BH10" s="24" t="str">
        <f>IFERROR(VLOOKUP($C10,Summary!$C:$CB,58,FALSE)/BN10,IF(BN10=0,"",IF(BN10="","",0)))</f>
        <v/>
      </c>
      <c r="BI10" s="25" t="str">
        <f>IFERROR(VLOOKUP($C10,Summary!$C:$CB,59,FALSE)/BN10,IF(BN10=0,"",IF(BN10="","",0)))</f>
        <v/>
      </c>
      <c r="BJ10" s="26" t="str">
        <f>IFERROR(VLOOKUP($C10,Summary!$C:$CB,60,FALSE)/BN10,IF(BN10=0,"",IF(BN10="","",0)))</f>
        <v/>
      </c>
      <c r="BK10" s="25" t="str">
        <f>IFERROR(VLOOKUP($C10,Summary!$C:$CB,61,FALSE)/BN10,IF(BN10=0,"",IF(BN10="","",0)))</f>
        <v/>
      </c>
      <c r="BL10" s="26" t="str">
        <f>IFERROR(VLOOKUP($C10,Summary!$C:$CB,62,FALSE)/BN10,IF(BN10=0,"",IF(BN10="","",0)))</f>
        <v/>
      </c>
      <c r="BM10" s="25" t="str">
        <f>IFERROR(VLOOKUP($C10,Summary!$C:$CB,63,FALSE)/BN10,IF(BN10=0,"",IF(BN10="","",0)))</f>
        <v/>
      </c>
      <c r="BN10" s="27">
        <f>VLOOKUP($C10,Summary!$C:$CB,64,FALSE)</f>
        <v>0</v>
      </c>
      <c r="BO10" s="24" t="str">
        <f>IFERROR(VLOOKUP($C10,Summary!$C:$CB,65,FALSE)/BU10,IF(BU10=0,"",IF(BU10="","",0)))</f>
        <v/>
      </c>
      <c r="BP10" s="25" t="str">
        <f>IFERROR(VLOOKUP($C10,Summary!$C:$CB,66,FALSE)/BU10,IF(BU10=0,"",IF(BU10="","",0)))</f>
        <v/>
      </c>
      <c r="BQ10" s="26" t="str">
        <f>IFERROR(VLOOKUP($C10,Summary!$C:$CB,67,FALSE)/BU10,IF(BU10=0,"",IF(BU10="","",0)))</f>
        <v/>
      </c>
      <c r="BR10" s="25" t="str">
        <f>IFERROR(VLOOKUP($C10,Summary!$C:$CB,68,FALSE)/BU10,IF(BU10=0,"",IF(BU10="","",0)))</f>
        <v/>
      </c>
      <c r="BS10" s="26" t="str">
        <f>IFERROR(VLOOKUP($C10,Summary!$C:$CB,69,FALSE)/BU10,IF(BU10=0,"",IF(BU10="","",0)))</f>
        <v/>
      </c>
      <c r="BT10" s="25" t="str">
        <f>IFERROR(VLOOKUP($C10,Summary!$C:$CB,70,FALSE)/BU10,IF(BU10=0,"",IF(BU10="","",0)))</f>
        <v/>
      </c>
      <c r="BU10" s="27">
        <f>VLOOKUP($C10,Summary!$C:$CB,71,FALSE)</f>
        <v>0</v>
      </c>
      <c r="BV10" s="24" t="str">
        <f>IFERROR(VLOOKUP($C10,Summary!$C:$CB,72,FALSE)/CB10,IF(CB10=0,"",IF(CB10="","",0)))</f>
        <v/>
      </c>
      <c r="BW10" s="25" t="str">
        <f>IFERROR(VLOOKUP($C10,Summary!$C:$CB,73,FALSE)/CB10,IF(CB10=0,"",IF(CB10="","",0)))</f>
        <v/>
      </c>
      <c r="BX10" s="26" t="str">
        <f>IFERROR(VLOOKUP($C10,Summary!$C:$CB,74,FALSE)/CB10,IF(CB10=0,"",IF(CB10="","",0)))</f>
        <v/>
      </c>
      <c r="BY10" s="25" t="str">
        <f>IFERROR(VLOOKUP($C10,Summary!$C:$CB,75,FALSE)/CB10,IF(CB10=0,"",IF(CB10="","",0)))</f>
        <v/>
      </c>
      <c r="BZ10" s="26" t="str">
        <f>IFERROR(VLOOKUP($C10,Summary!$C:$CB,76,FALSE)/CB10,IF(CB10=0,"",IF(CB10="","",0)))</f>
        <v/>
      </c>
      <c r="CA10" s="25" t="str">
        <f>IFERROR(VLOOKUP($C10,Summary!$C:$CB,77,FALSE)/CB10,IF(CB10=0,"",IF(CB10="","",0)))</f>
        <v/>
      </c>
      <c r="CB10" s="27">
        <f>VLOOKUP($C10,Summary!$C:$CB,78,FALSE)</f>
        <v>0</v>
      </c>
    </row>
    <row r="11" spans="1:80" x14ac:dyDescent="0.3">
      <c r="A11">
        <v>7</v>
      </c>
      <c r="B11" t="str">
        <f>IF(Namelist!A8="","",UPPER(Namelist!A8))</f>
        <v>ALICIA GOH</v>
      </c>
      <c r="C11" t="str">
        <f>IF(Namelist!B8="","",UPPER(Namelist!B8))</f>
        <v>NUSSTU\E0959846</v>
      </c>
      <c r="D11" s="24">
        <f>IFERROR(VLOOKUP($C11,Summary!$C:$CB,2,FALSE)/J11,IF(J11=0,"",IF(J11="","",0)))</f>
        <v>0.5</v>
      </c>
      <c r="E11" s="25">
        <f>IFERROR(VLOOKUP($C11,Summary!$C:$CB,3,FALSE)/J11,IF(J11=0,"",IF(J11="","",0)))</f>
        <v>0</v>
      </c>
      <c r="F11" s="26">
        <f>IFERROR(VLOOKUP($C11,Summary!$C:$CB,4,FALSE)/J11,IF(J11=0,"",IF(J11="","",0)))</f>
        <v>0.5</v>
      </c>
      <c r="G11" s="25">
        <f>IFERROR(VLOOKUP($C11,Summary!$C:$CB,5,FALSE)/J11,IF(J11=0,"",IF(J11="","",0)))</f>
        <v>0</v>
      </c>
      <c r="H11" s="26">
        <f>IFERROR(VLOOKUP($C11,Summary!$C:$CB,6,FALSE)/J11,IF(J11=0,"",IF(J11="","",0)))</f>
        <v>0.5</v>
      </c>
      <c r="I11" s="25">
        <f>IFERROR(VLOOKUP($C11,Summary!$C:$CB,7,FALSE)/J11,IF(J11=0,"",IF(J11="","",0)))</f>
        <v>0.5</v>
      </c>
      <c r="J11" s="27">
        <f>VLOOKUP($C11,Summary!$C:$CB,8,FALSE)</f>
        <v>2</v>
      </c>
      <c r="K11" s="24" t="str">
        <f>IFERROR(VLOOKUP($C11,Summary!$C:$CB,9,FALSE)/Q11,IF(Q11=0,"",IF(Q11="","",0)))</f>
        <v/>
      </c>
      <c r="L11" s="25" t="str">
        <f>IFERROR(VLOOKUP($C11,Summary!$C:$CB,10,FALSE)/Q11,IF(Q11=0,"",IF(Q11="","",0)))</f>
        <v/>
      </c>
      <c r="M11" s="26" t="str">
        <f>IFERROR(VLOOKUP($C11,Summary!$C:$CB,11,FALSE)/Q11,IF(Q11=0,"",IF(Q11="","",0)))</f>
        <v/>
      </c>
      <c r="N11" s="25" t="str">
        <f>IFERROR(VLOOKUP($C11,Summary!$C:$CB,12,FALSE)/Q11,IF(Q11=0,"",IF(Q11="","",0)))</f>
        <v/>
      </c>
      <c r="O11" s="26" t="str">
        <f>IFERROR(VLOOKUP($C11,Summary!$C:$CB,13,FALSE)/Q11,IF(Q11=0,"",IF(Q11="","",0)))</f>
        <v/>
      </c>
      <c r="P11" s="25" t="str">
        <f>IFERROR(VLOOKUP($C11,Summary!$C:$CB,14,FALSE)/Q11,IF(Q11=0,"",IF(Q11="","",0)))</f>
        <v/>
      </c>
      <c r="Q11" s="27">
        <f>VLOOKUP($C11,Summary!$C:$CB,15,FALSE)</f>
        <v>0</v>
      </c>
      <c r="R11" s="24">
        <f>IFERROR(VLOOKUP($C11,Summary!$C:$CB,16,FALSE)/X11,IF(X11=0,"",IF(X11="","",0)))</f>
        <v>0.5</v>
      </c>
      <c r="S11" s="25">
        <f>IFERROR(VLOOKUP($C11,Summary!$C:$CB,17,FALSE)/X11,IF(X11=0,"",IF(X11="","",0)))</f>
        <v>0</v>
      </c>
      <c r="T11" s="26">
        <f>IFERROR(VLOOKUP($C11,Summary!$C:$CB,18,FALSE)/X11,IF(X11=0,"",IF(X11="","",0)))</f>
        <v>0.5</v>
      </c>
      <c r="U11" s="25">
        <f>IFERROR(VLOOKUP($C11,Summary!$C:$CB,19,FALSE)/X11,IF(X11=0,"",IF(X11="","",0)))</f>
        <v>0</v>
      </c>
      <c r="V11" s="26">
        <f>IFERROR(VLOOKUP($C11,Summary!$C:$CB,20,FALSE)/X11,IF(X11=0,"",IF(X11="","",0)))</f>
        <v>0.5</v>
      </c>
      <c r="W11" s="25">
        <f>IFERROR(VLOOKUP($C11,Summary!$C:$CB,21,FALSE)/X11,IF(X11=0,"",IF(X11="","",0)))</f>
        <v>0.5</v>
      </c>
      <c r="X11" s="27">
        <f>VLOOKUP($C11,Summary!$C:$CB,22,FALSE)</f>
        <v>2</v>
      </c>
      <c r="Y11" s="24" t="str">
        <f>IFERROR(VLOOKUP($C11,Summary!$C:$CB,23,FALSE)/AE11,IF(AE11=0,"",IF(AE11="","",0)))</f>
        <v/>
      </c>
      <c r="Z11" s="25" t="str">
        <f>IFERROR(VLOOKUP($C11,Summary!$C:$CB,24,FALSE)/AE11,IF(AE11=0,"",IF(AE11="","",0)))</f>
        <v/>
      </c>
      <c r="AA11" s="26" t="str">
        <f>IFERROR(VLOOKUP($C11,Summary!$C:$CB,25,FALSE)/AE11,IF(AE11=0,"",IF(AE11="","",0)))</f>
        <v/>
      </c>
      <c r="AB11" s="25" t="str">
        <f>IFERROR(VLOOKUP($C11,Summary!$C:$CB,26,FALSE)/AE11,IF(AE11=0,"",IF(AE11="","",0)))</f>
        <v/>
      </c>
      <c r="AC11" s="26" t="str">
        <f>IFERROR(VLOOKUP($C11,Summary!$C:$CB,27,FALSE)/AE11,IF(AE11=0,"",IF(AE11="","",0)))</f>
        <v/>
      </c>
      <c r="AD11" s="25" t="str">
        <f>IFERROR(VLOOKUP($C11,Summary!$C:$CB,28,FALSE)/AE11,IF(AE11=0,"",IF(AE11="","",0)))</f>
        <v/>
      </c>
      <c r="AE11" s="27">
        <f>VLOOKUP($C11,Summary!$C:$CB,29,FALSE)</f>
        <v>0</v>
      </c>
      <c r="AF11" s="24" t="str">
        <f>IFERROR(VLOOKUP($C11,Summary!$C:$CB,30,FALSE)/VLOOKUP($C11,Summary!$C:$CB,32,FALSE),IF(AL11=0,"",IF(AL11="","",0)))</f>
        <v/>
      </c>
      <c r="AG11" s="25" t="str">
        <f>IFERROR(VLOOKUP($C11,Summary!$C:$CB,31,FALSE)/VLOOKUP($C11,Summary!$C:$CB,32,FALSE),IF(AL11=0,"",IF(AL11="","",0)))</f>
        <v/>
      </c>
      <c r="AH11" s="26" t="str">
        <f>IFERROR(VLOOKUP($C11,Summary!$C:$CB,32,FALSE)/VLOOKUP($C11,Summary!$C:$CB,34,FALSE),IF(AL11=0,"",IF(AL11="","",0)))</f>
        <v/>
      </c>
      <c r="AI11" s="25" t="str">
        <f>IFERROR(VLOOKUP($C11,Summary!$C:$CB,33,FALSE)/VLOOKUP($C11,Summary!$C:$CB,34,FALSE),IF(AL11=0,"",IF(AL11="","",0)))</f>
        <v/>
      </c>
      <c r="AJ11" s="26" t="str">
        <f>IFERROR(VLOOKUP($C11,Summary!$C:$CB,34,FALSE)/AL11,IF(AL11=0,"",IF(AL11="","",0)))</f>
        <v/>
      </c>
      <c r="AK11" s="25" t="str">
        <f>IFERROR(VLOOKUP($C11,Summary!$C:$CB,35,FALSE)/AL11,IF(AL11=0,"",IF(AL11="","",0)))</f>
        <v/>
      </c>
      <c r="AL11" s="27">
        <f>VLOOKUP($C11,Summary!$C:$CB,36,FALSE)</f>
        <v>0</v>
      </c>
      <c r="AM11" s="24" t="str">
        <f>IFERROR(VLOOKUP($C11,Summary!$C:$CB,37,FALSE)/AS11,IF(AS11=0,"",IF(AS11="","",0)))</f>
        <v/>
      </c>
      <c r="AN11" s="25" t="str">
        <f>IFERROR(VLOOKUP($C11,Summary!$C:$CB,38,FALSE)/AS11,IF(AS11=0,"",IF(AS11="","",0)))</f>
        <v/>
      </c>
      <c r="AO11" s="26" t="str">
        <f>IFERROR(VLOOKUP($C11,Summary!$C:$CB,39,FALSE)/AS11,IF(AS11=0,"",IF(AS11="","",0)))</f>
        <v/>
      </c>
      <c r="AP11" s="25" t="str">
        <f>IFERROR(VLOOKUP($C11,Summary!$C:$CB,40,FALSE)/AS11,IF(AS11=0,"",IF(AS11="","",0)))</f>
        <v/>
      </c>
      <c r="AQ11" s="26" t="str">
        <f>IFERROR(VLOOKUP($C11,Summary!$C:$CB,41,FALSE)/AS11,IF(AS11=0,"",IF(AS11="","",0)))</f>
        <v/>
      </c>
      <c r="AR11" s="25" t="str">
        <f>IFERROR(VLOOKUP($C11,Summary!$C:$CB,42,FALSE)/AS11,IF(AS11=0,"",IF(AS11="","",0)))</f>
        <v/>
      </c>
      <c r="AS11" s="27">
        <f>VLOOKUP($C11,Summary!$C:$CB,43,FALSE)</f>
        <v>0</v>
      </c>
      <c r="AT11" s="24" t="str">
        <f>IFERROR(VLOOKUP($C11,Summary!$C:$CB,44,FALSE)/AZ11,IF(AZ11=0,"",IF(AZ11="","",0)))</f>
        <v/>
      </c>
      <c r="AU11" s="25" t="str">
        <f>IFERROR(VLOOKUP($C11,Summary!$C:$CB,45,FALSE)/AZ11,IF(AZ11=0,"",IF(AZ11="","",0)))</f>
        <v/>
      </c>
      <c r="AV11" s="26" t="str">
        <f>IFERROR(VLOOKUP($C11,Summary!$C:$CB,46,FALSE)/AZ11,IF(AZ11=0,"",IF(AZ11="","",0)))</f>
        <v/>
      </c>
      <c r="AW11" s="25" t="str">
        <f>IFERROR(VLOOKUP($C11,Summary!$C:$CB,47,FALSE)/AZ11,IF(AZ11=0,"",IF(AZ11="","",0)))</f>
        <v/>
      </c>
      <c r="AX11" s="26" t="str">
        <f>IFERROR(VLOOKUP($C11,Summary!$C:$CB,48,FALSE)/AZ11,IF(AZ11=0,"",IF(AZ11="","",0)))</f>
        <v/>
      </c>
      <c r="AY11" s="25" t="str">
        <f>IFERROR(VLOOKUP($C11,Summary!$C:$CB,49,FALSE)/AZ11,IF(AZ11=0,"",IF(AZ11="","",0)))</f>
        <v/>
      </c>
      <c r="AZ11" s="27">
        <f>VLOOKUP($C11,Summary!$C:$CB,50,FALSE)</f>
        <v>0</v>
      </c>
      <c r="BA11" s="24" t="str">
        <f>IFERROR(VLOOKUP($C11,Summary!$C:$CB,51,FALSE)/BG11,IF(BG11=0,"",IF(BG11="","",0)))</f>
        <v/>
      </c>
      <c r="BB11" s="25" t="str">
        <f>IFERROR(VLOOKUP($C11,Summary!$C:$CB,52,FALSE)/BG11,IF(BG11=0,"",IF(BG11="","",0)))</f>
        <v/>
      </c>
      <c r="BC11" s="26" t="str">
        <f>IFERROR(VLOOKUP($C11,Summary!$C:$CB,53,FALSE)/BG11,IF(BG11=0,"",IF(BG11="","",0)))</f>
        <v/>
      </c>
      <c r="BD11" s="25" t="str">
        <f>IFERROR(VLOOKUP($C11,Summary!$C:$CB,54,FALSE)/BG11,IF(BG11=0,"",IF(BG11="","",0)))</f>
        <v/>
      </c>
      <c r="BE11" s="26" t="str">
        <f>IFERROR(VLOOKUP($C11,Summary!$C:$CB,55,FALSE)/BG11,IF(BG11=0,"",IF(BG11="","",0)))</f>
        <v/>
      </c>
      <c r="BF11" s="25" t="str">
        <f>IFERROR(VLOOKUP($C11,Summary!$C:$CB,56,FALSE)/BG11,IF(BG11=0,"",IF(BG11="","",0)))</f>
        <v/>
      </c>
      <c r="BG11" s="27">
        <f>VLOOKUP($C11,Summary!$C:$CB,57,FALSE)</f>
        <v>0</v>
      </c>
      <c r="BH11" s="24" t="str">
        <f>IFERROR(VLOOKUP($C11,Summary!$C:$CB,58,FALSE)/BN11,IF(BN11=0,"",IF(BN11="","",0)))</f>
        <v/>
      </c>
      <c r="BI11" s="25" t="str">
        <f>IFERROR(VLOOKUP($C11,Summary!$C:$CB,59,FALSE)/BN11,IF(BN11=0,"",IF(BN11="","",0)))</f>
        <v/>
      </c>
      <c r="BJ11" s="26" t="str">
        <f>IFERROR(VLOOKUP($C11,Summary!$C:$CB,60,FALSE)/BN11,IF(BN11=0,"",IF(BN11="","",0)))</f>
        <v/>
      </c>
      <c r="BK11" s="25" t="str">
        <f>IFERROR(VLOOKUP($C11,Summary!$C:$CB,61,FALSE)/BN11,IF(BN11=0,"",IF(BN11="","",0)))</f>
        <v/>
      </c>
      <c r="BL11" s="26" t="str">
        <f>IFERROR(VLOOKUP($C11,Summary!$C:$CB,62,FALSE)/BN11,IF(BN11=0,"",IF(BN11="","",0)))</f>
        <v/>
      </c>
      <c r="BM11" s="25" t="str">
        <f>IFERROR(VLOOKUP($C11,Summary!$C:$CB,63,FALSE)/BN11,IF(BN11=0,"",IF(BN11="","",0)))</f>
        <v/>
      </c>
      <c r="BN11" s="27">
        <f>VLOOKUP($C11,Summary!$C:$CB,64,FALSE)</f>
        <v>0</v>
      </c>
      <c r="BO11" s="24" t="str">
        <f>IFERROR(VLOOKUP($C11,Summary!$C:$CB,65,FALSE)/BU11,IF(BU11=0,"",IF(BU11="","",0)))</f>
        <v/>
      </c>
      <c r="BP11" s="25" t="str">
        <f>IFERROR(VLOOKUP($C11,Summary!$C:$CB,66,FALSE)/BU11,IF(BU11=0,"",IF(BU11="","",0)))</f>
        <v/>
      </c>
      <c r="BQ11" s="26" t="str">
        <f>IFERROR(VLOOKUP($C11,Summary!$C:$CB,67,FALSE)/BU11,IF(BU11=0,"",IF(BU11="","",0)))</f>
        <v/>
      </c>
      <c r="BR11" s="25" t="str">
        <f>IFERROR(VLOOKUP($C11,Summary!$C:$CB,68,FALSE)/BU11,IF(BU11=0,"",IF(BU11="","",0)))</f>
        <v/>
      </c>
      <c r="BS11" s="26" t="str">
        <f>IFERROR(VLOOKUP($C11,Summary!$C:$CB,69,FALSE)/BU11,IF(BU11=0,"",IF(BU11="","",0)))</f>
        <v/>
      </c>
      <c r="BT11" s="25" t="str">
        <f>IFERROR(VLOOKUP($C11,Summary!$C:$CB,70,FALSE)/BU11,IF(BU11=0,"",IF(BU11="","",0)))</f>
        <v/>
      </c>
      <c r="BU11" s="27">
        <f>VLOOKUP($C11,Summary!$C:$CB,71,FALSE)</f>
        <v>0</v>
      </c>
      <c r="BV11" s="24" t="str">
        <f>IFERROR(VLOOKUP($C11,Summary!$C:$CB,72,FALSE)/CB11,IF(CB11=0,"",IF(CB11="","",0)))</f>
        <v/>
      </c>
      <c r="BW11" s="25" t="str">
        <f>IFERROR(VLOOKUP($C11,Summary!$C:$CB,73,FALSE)/CB11,IF(CB11=0,"",IF(CB11="","",0)))</f>
        <v/>
      </c>
      <c r="BX11" s="26" t="str">
        <f>IFERROR(VLOOKUP($C11,Summary!$C:$CB,74,FALSE)/CB11,IF(CB11=0,"",IF(CB11="","",0)))</f>
        <v/>
      </c>
      <c r="BY11" s="25" t="str">
        <f>IFERROR(VLOOKUP($C11,Summary!$C:$CB,75,FALSE)/CB11,IF(CB11=0,"",IF(CB11="","",0)))</f>
        <v/>
      </c>
      <c r="BZ11" s="26" t="str">
        <f>IFERROR(VLOOKUP($C11,Summary!$C:$CB,76,FALSE)/CB11,IF(CB11=0,"",IF(CB11="","",0)))</f>
        <v/>
      </c>
      <c r="CA11" s="25" t="str">
        <f>IFERROR(VLOOKUP($C11,Summary!$C:$CB,77,FALSE)/CB11,IF(CB11=0,"",IF(CB11="","",0)))</f>
        <v/>
      </c>
      <c r="CB11" s="27">
        <f>VLOOKUP($C11,Summary!$C:$CB,78,FALSE)</f>
        <v>0</v>
      </c>
    </row>
    <row r="12" spans="1:80" x14ac:dyDescent="0.3">
      <c r="A12">
        <v>8</v>
      </c>
      <c r="B12" t="str">
        <f>IF(Namelist!A9="","",UPPER(Namelist!A9))</f>
        <v>ALICIA TAN</v>
      </c>
      <c r="C12" t="str">
        <f>IF(Namelist!B9="","",UPPER(Namelist!B9))</f>
        <v>NUSSTU\E0968339</v>
      </c>
      <c r="D12" s="24" t="str">
        <f>IFERROR(VLOOKUP($C12,Summary!$C:$CB,2,FALSE)/J12,IF(J12=0,"",IF(J12="","",0)))</f>
        <v/>
      </c>
      <c r="E12" s="25" t="str">
        <f>IFERROR(VLOOKUP($C12,Summary!$C:$CB,3,FALSE)/J12,IF(J12=0,"",IF(J12="","",0)))</f>
        <v/>
      </c>
      <c r="F12" s="26" t="str">
        <f>IFERROR(VLOOKUP($C12,Summary!$C:$CB,4,FALSE)/J12,IF(J12=0,"",IF(J12="","",0)))</f>
        <v/>
      </c>
      <c r="G12" s="25" t="str">
        <f>IFERROR(VLOOKUP($C12,Summary!$C:$CB,5,FALSE)/J12,IF(J12=0,"",IF(J12="","",0)))</f>
        <v/>
      </c>
      <c r="H12" s="26" t="str">
        <f>IFERROR(VLOOKUP($C12,Summary!$C:$CB,6,FALSE)/J12,IF(J12=0,"",IF(J12="","",0)))</f>
        <v/>
      </c>
      <c r="I12" s="25" t="str">
        <f>IFERROR(VLOOKUP($C12,Summary!$C:$CB,7,FALSE)/J12,IF(J12=0,"",IF(J12="","",0)))</f>
        <v/>
      </c>
      <c r="J12" s="27">
        <f>VLOOKUP($C12,Summary!$C:$CB,8,FALSE)</f>
        <v>0</v>
      </c>
      <c r="K12" s="24" t="str">
        <f>IFERROR(VLOOKUP($C12,Summary!$C:$CB,9,FALSE)/Q12,IF(Q12=0,"",IF(Q12="","",0)))</f>
        <v/>
      </c>
      <c r="L12" s="25" t="str">
        <f>IFERROR(VLOOKUP($C12,Summary!$C:$CB,10,FALSE)/Q12,IF(Q12=0,"",IF(Q12="","",0)))</f>
        <v/>
      </c>
      <c r="M12" s="26" t="str">
        <f>IFERROR(VLOOKUP($C12,Summary!$C:$CB,11,FALSE)/Q12,IF(Q12=0,"",IF(Q12="","",0)))</f>
        <v/>
      </c>
      <c r="N12" s="25" t="str">
        <f>IFERROR(VLOOKUP($C12,Summary!$C:$CB,12,FALSE)/Q12,IF(Q12=0,"",IF(Q12="","",0)))</f>
        <v/>
      </c>
      <c r="O12" s="26" t="str">
        <f>IFERROR(VLOOKUP($C12,Summary!$C:$CB,13,FALSE)/Q12,IF(Q12=0,"",IF(Q12="","",0)))</f>
        <v/>
      </c>
      <c r="P12" s="25" t="str">
        <f>IFERROR(VLOOKUP($C12,Summary!$C:$CB,14,FALSE)/Q12,IF(Q12=0,"",IF(Q12="","",0)))</f>
        <v/>
      </c>
      <c r="Q12" s="27">
        <f>VLOOKUP($C12,Summary!$C:$CB,15,FALSE)</f>
        <v>0</v>
      </c>
      <c r="R12" s="24" t="str">
        <f>IFERROR(VLOOKUP($C12,Summary!$C:$CB,16,FALSE)/X12,IF(X12=0,"",IF(X12="","",0)))</f>
        <v/>
      </c>
      <c r="S12" s="25" t="str">
        <f>IFERROR(VLOOKUP($C12,Summary!$C:$CB,17,FALSE)/X12,IF(X12=0,"",IF(X12="","",0)))</f>
        <v/>
      </c>
      <c r="T12" s="26" t="str">
        <f>IFERROR(VLOOKUP($C12,Summary!$C:$CB,18,FALSE)/X12,IF(X12=0,"",IF(X12="","",0)))</f>
        <v/>
      </c>
      <c r="U12" s="25" t="str">
        <f>IFERROR(VLOOKUP($C12,Summary!$C:$CB,19,FALSE)/X12,IF(X12=0,"",IF(X12="","",0)))</f>
        <v/>
      </c>
      <c r="V12" s="26" t="str">
        <f>IFERROR(VLOOKUP($C12,Summary!$C:$CB,20,FALSE)/X12,IF(X12=0,"",IF(X12="","",0)))</f>
        <v/>
      </c>
      <c r="W12" s="25" t="str">
        <f>IFERROR(VLOOKUP($C12,Summary!$C:$CB,21,FALSE)/X12,IF(X12=0,"",IF(X12="","",0)))</f>
        <v/>
      </c>
      <c r="X12" s="27">
        <f>VLOOKUP($C12,Summary!$C:$CB,22,FALSE)</f>
        <v>0</v>
      </c>
      <c r="Y12" s="24" t="str">
        <f>IFERROR(VLOOKUP($C12,Summary!$C:$CB,23,FALSE)/AE12,IF(AE12=0,"",IF(AE12="","",0)))</f>
        <v/>
      </c>
      <c r="Z12" s="25" t="str">
        <f>IFERROR(VLOOKUP($C12,Summary!$C:$CB,24,FALSE)/AE12,IF(AE12=0,"",IF(AE12="","",0)))</f>
        <v/>
      </c>
      <c r="AA12" s="26" t="str">
        <f>IFERROR(VLOOKUP($C12,Summary!$C:$CB,25,FALSE)/AE12,IF(AE12=0,"",IF(AE12="","",0)))</f>
        <v/>
      </c>
      <c r="AB12" s="25" t="str">
        <f>IFERROR(VLOOKUP($C12,Summary!$C:$CB,26,FALSE)/AE12,IF(AE12=0,"",IF(AE12="","",0)))</f>
        <v/>
      </c>
      <c r="AC12" s="26" t="str">
        <f>IFERROR(VLOOKUP($C12,Summary!$C:$CB,27,FALSE)/AE12,IF(AE12=0,"",IF(AE12="","",0)))</f>
        <v/>
      </c>
      <c r="AD12" s="25" t="str">
        <f>IFERROR(VLOOKUP($C12,Summary!$C:$CB,28,FALSE)/AE12,IF(AE12=0,"",IF(AE12="","",0)))</f>
        <v/>
      </c>
      <c r="AE12" s="27">
        <f>VLOOKUP($C12,Summary!$C:$CB,29,FALSE)</f>
        <v>0</v>
      </c>
      <c r="AF12" s="24" t="str">
        <f>IFERROR(VLOOKUP($C12,Summary!$C:$CB,30,FALSE)/VLOOKUP($C12,Summary!$C:$CB,32,FALSE),IF(AL12=0,"",IF(AL12="","",0)))</f>
        <v/>
      </c>
      <c r="AG12" s="25" t="str">
        <f>IFERROR(VLOOKUP($C12,Summary!$C:$CB,31,FALSE)/VLOOKUP($C12,Summary!$C:$CB,32,FALSE),IF(AL12=0,"",IF(AL12="","",0)))</f>
        <v/>
      </c>
      <c r="AH12" s="26" t="str">
        <f>IFERROR(VLOOKUP($C12,Summary!$C:$CB,32,FALSE)/VLOOKUP($C12,Summary!$C:$CB,34,FALSE),IF(AL12=0,"",IF(AL12="","",0)))</f>
        <v/>
      </c>
      <c r="AI12" s="25" t="str">
        <f>IFERROR(VLOOKUP($C12,Summary!$C:$CB,33,FALSE)/VLOOKUP($C12,Summary!$C:$CB,34,FALSE),IF(AL12=0,"",IF(AL12="","",0)))</f>
        <v/>
      </c>
      <c r="AJ12" s="26" t="str">
        <f>IFERROR(VLOOKUP($C12,Summary!$C:$CB,34,FALSE)/AL12,IF(AL12=0,"",IF(AL12="","",0)))</f>
        <v/>
      </c>
      <c r="AK12" s="25" t="str">
        <f>IFERROR(VLOOKUP($C12,Summary!$C:$CB,35,FALSE)/AL12,IF(AL12=0,"",IF(AL12="","",0)))</f>
        <v/>
      </c>
      <c r="AL12" s="27">
        <f>VLOOKUP($C12,Summary!$C:$CB,36,FALSE)</f>
        <v>0</v>
      </c>
      <c r="AM12" s="24" t="str">
        <f>IFERROR(VLOOKUP($C12,Summary!$C:$CB,37,FALSE)/AS12,IF(AS12=0,"",IF(AS12="","",0)))</f>
        <v/>
      </c>
      <c r="AN12" s="25" t="str">
        <f>IFERROR(VLOOKUP($C12,Summary!$C:$CB,38,FALSE)/AS12,IF(AS12=0,"",IF(AS12="","",0)))</f>
        <v/>
      </c>
      <c r="AO12" s="26" t="str">
        <f>IFERROR(VLOOKUP($C12,Summary!$C:$CB,39,FALSE)/AS12,IF(AS12=0,"",IF(AS12="","",0)))</f>
        <v/>
      </c>
      <c r="AP12" s="25" t="str">
        <f>IFERROR(VLOOKUP($C12,Summary!$C:$CB,40,FALSE)/AS12,IF(AS12=0,"",IF(AS12="","",0)))</f>
        <v/>
      </c>
      <c r="AQ12" s="26" t="str">
        <f>IFERROR(VLOOKUP($C12,Summary!$C:$CB,41,FALSE)/AS12,IF(AS12=0,"",IF(AS12="","",0)))</f>
        <v/>
      </c>
      <c r="AR12" s="25" t="str">
        <f>IFERROR(VLOOKUP($C12,Summary!$C:$CB,42,FALSE)/AS12,IF(AS12=0,"",IF(AS12="","",0)))</f>
        <v/>
      </c>
      <c r="AS12" s="27">
        <f>VLOOKUP($C12,Summary!$C:$CB,43,FALSE)</f>
        <v>0</v>
      </c>
      <c r="AT12" s="24" t="str">
        <f>IFERROR(VLOOKUP($C12,Summary!$C:$CB,44,FALSE)/AZ12,IF(AZ12=0,"",IF(AZ12="","",0)))</f>
        <v/>
      </c>
      <c r="AU12" s="25" t="str">
        <f>IFERROR(VLOOKUP($C12,Summary!$C:$CB,45,FALSE)/AZ12,IF(AZ12=0,"",IF(AZ12="","",0)))</f>
        <v/>
      </c>
      <c r="AV12" s="26" t="str">
        <f>IFERROR(VLOOKUP($C12,Summary!$C:$CB,46,FALSE)/AZ12,IF(AZ12=0,"",IF(AZ12="","",0)))</f>
        <v/>
      </c>
      <c r="AW12" s="25" t="str">
        <f>IFERROR(VLOOKUP($C12,Summary!$C:$CB,47,FALSE)/AZ12,IF(AZ12=0,"",IF(AZ12="","",0)))</f>
        <v/>
      </c>
      <c r="AX12" s="26" t="str">
        <f>IFERROR(VLOOKUP($C12,Summary!$C:$CB,48,FALSE)/AZ12,IF(AZ12=0,"",IF(AZ12="","",0)))</f>
        <v/>
      </c>
      <c r="AY12" s="25" t="str">
        <f>IFERROR(VLOOKUP($C12,Summary!$C:$CB,49,FALSE)/AZ12,IF(AZ12=0,"",IF(AZ12="","",0)))</f>
        <v/>
      </c>
      <c r="AZ12" s="27">
        <f>VLOOKUP($C12,Summary!$C:$CB,50,FALSE)</f>
        <v>0</v>
      </c>
      <c r="BA12" s="24" t="str">
        <f>IFERROR(VLOOKUP($C12,Summary!$C:$CB,51,FALSE)/BG12,IF(BG12=0,"",IF(BG12="","",0)))</f>
        <v/>
      </c>
      <c r="BB12" s="25" t="str">
        <f>IFERROR(VLOOKUP($C12,Summary!$C:$CB,52,FALSE)/BG12,IF(BG12=0,"",IF(BG12="","",0)))</f>
        <v/>
      </c>
      <c r="BC12" s="26" t="str">
        <f>IFERROR(VLOOKUP($C12,Summary!$C:$CB,53,FALSE)/BG12,IF(BG12=0,"",IF(BG12="","",0)))</f>
        <v/>
      </c>
      <c r="BD12" s="25" t="str">
        <f>IFERROR(VLOOKUP($C12,Summary!$C:$CB,54,FALSE)/BG12,IF(BG12=0,"",IF(BG12="","",0)))</f>
        <v/>
      </c>
      <c r="BE12" s="26" t="str">
        <f>IFERROR(VLOOKUP($C12,Summary!$C:$CB,55,FALSE)/BG12,IF(BG12=0,"",IF(BG12="","",0)))</f>
        <v/>
      </c>
      <c r="BF12" s="25" t="str">
        <f>IFERROR(VLOOKUP($C12,Summary!$C:$CB,56,FALSE)/BG12,IF(BG12=0,"",IF(BG12="","",0)))</f>
        <v/>
      </c>
      <c r="BG12" s="27">
        <f>VLOOKUP($C12,Summary!$C:$CB,57,FALSE)</f>
        <v>0</v>
      </c>
      <c r="BH12" s="24" t="str">
        <f>IFERROR(VLOOKUP($C12,Summary!$C:$CB,58,FALSE)/BN12,IF(BN12=0,"",IF(BN12="","",0)))</f>
        <v/>
      </c>
      <c r="BI12" s="25" t="str">
        <f>IFERROR(VLOOKUP($C12,Summary!$C:$CB,59,FALSE)/BN12,IF(BN12=0,"",IF(BN12="","",0)))</f>
        <v/>
      </c>
      <c r="BJ12" s="26" t="str">
        <f>IFERROR(VLOOKUP($C12,Summary!$C:$CB,60,FALSE)/BN12,IF(BN12=0,"",IF(BN12="","",0)))</f>
        <v/>
      </c>
      <c r="BK12" s="25" t="str">
        <f>IFERROR(VLOOKUP($C12,Summary!$C:$CB,61,FALSE)/BN12,IF(BN12=0,"",IF(BN12="","",0)))</f>
        <v/>
      </c>
      <c r="BL12" s="26" t="str">
        <f>IFERROR(VLOOKUP($C12,Summary!$C:$CB,62,FALSE)/BN12,IF(BN12=0,"",IF(BN12="","",0)))</f>
        <v/>
      </c>
      <c r="BM12" s="25" t="str">
        <f>IFERROR(VLOOKUP($C12,Summary!$C:$CB,63,FALSE)/BN12,IF(BN12=0,"",IF(BN12="","",0)))</f>
        <v/>
      </c>
      <c r="BN12" s="27">
        <f>VLOOKUP($C12,Summary!$C:$CB,64,FALSE)</f>
        <v>0</v>
      </c>
      <c r="BO12" s="24" t="str">
        <f>IFERROR(VLOOKUP($C12,Summary!$C:$CB,65,FALSE)/BU12,IF(BU12=0,"",IF(BU12="","",0)))</f>
        <v/>
      </c>
      <c r="BP12" s="25" t="str">
        <f>IFERROR(VLOOKUP($C12,Summary!$C:$CB,66,FALSE)/BU12,IF(BU12=0,"",IF(BU12="","",0)))</f>
        <v/>
      </c>
      <c r="BQ12" s="26" t="str">
        <f>IFERROR(VLOOKUP($C12,Summary!$C:$CB,67,FALSE)/BU12,IF(BU12=0,"",IF(BU12="","",0)))</f>
        <v/>
      </c>
      <c r="BR12" s="25" t="str">
        <f>IFERROR(VLOOKUP($C12,Summary!$C:$CB,68,FALSE)/BU12,IF(BU12=0,"",IF(BU12="","",0)))</f>
        <v/>
      </c>
      <c r="BS12" s="26" t="str">
        <f>IFERROR(VLOOKUP($C12,Summary!$C:$CB,69,FALSE)/BU12,IF(BU12=0,"",IF(BU12="","",0)))</f>
        <v/>
      </c>
      <c r="BT12" s="25" t="str">
        <f>IFERROR(VLOOKUP($C12,Summary!$C:$CB,70,FALSE)/BU12,IF(BU12=0,"",IF(BU12="","",0)))</f>
        <v/>
      </c>
      <c r="BU12" s="27">
        <f>VLOOKUP($C12,Summary!$C:$CB,71,FALSE)</f>
        <v>0</v>
      </c>
      <c r="BV12" s="24" t="str">
        <f>IFERROR(VLOOKUP($C12,Summary!$C:$CB,72,FALSE)/CB12,IF(CB12=0,"",IF(CB12="","",0)))</f>
        <v/>
      </c>
      <c r="BW12" s="25" t="str">
        <f>IFERROR(VLOOKUP($C12,Summary!$C:$CB,73,FALSE)/CB12,IF(CB12=0,"",IF(CB12="","",0)))</f>
        <v/>
      </c>
      <c r="BX12" s="26" t="str">
        <f>IFERROR(VLOOKUP($C12,Summary!$C:$CB,74,FALSE)/CB12,IF(CB12=0,"",IF(CB12="","",0)))</f>
        <v/>
      </c>
      <c r="BY12" s="25" t="str">
        <f>IFERROR(VLOOKUP($C12,Summary!$C:$CB,75,FALSE)/CB12,IF(CB12=0,"",IF(CB12="","",0)))</f>
        <v/>
      </c>
      <c r="BZ12" s="26" t="str">
        <f>IFERROR(VLOOKUP($C12,Summary!$C:$CB,76,FALSE)/CB12,IF(CB12=0,"",IF(CB12="","",0)))</f>
        <v/>
      </c>
      <c r="CA12" s="25" t="str">
        <f>IFERROR(VLOOKUP($C12,Summary!$C:$CB,77,FALSE)/CB12,IF(CB12=0,"",IF(CB12="","",0)))</f>
        <v/>
      </c>
      <c r="CB12" s="27">
        <f>VLOOKUP($C12,Summary!$C:$CB,78,FALSE)</f>
        <v>0</v>
      </c>
    </row>
    <row r="13" spans="1:80" x14ac:dyDescent="0.3">
      <c r="A13">
        <v>9</v>
      </c>
      <c r="B13" t="str">
        <f>IF(Namelist!A10="","",UPPER(Namelist!A10))</f>
        <v>ALLARD QUEK</v>
      </c>
      <c r="C13" t="str">
        <f>IF(Namelist!B10="","",UPPER(Namelist!B10))</f>
        <v>NUSSTU\E0534194</v>
      </c>
      <c r="D13" s="24" t="str">
        <f>IFERROR(VLOOKUP($C13,Summary!$C:$CB,2,FALSE)/J13,IF(J13=0,"",IF(J13="","",0)))</f>
        <v/>
      </c>
      <c r="E13" s="25" t="str">
        <f>IFERROR(VLOOKUP($C13,Summary!$C:$CB,3,FALSE)/J13,IF(J13=0,"",IF(J13="","",0)))</f>
        <v/>
      </c>
      <c r="F13" s="26" t="str">
        <f>IFERROR(VLOOKUP($C13,Summary!$C:$CB,4,FALSE)/J13,IF(J13=0,"",IF(J13="","",0)))</f>
        <v/>
      </c>
      <c r="G13" s="25" t="str">
        <f>IFERROR(VLOOKUP($C13,Summary!$C:$CB,5,FALSE)/J13,IF(J13=0,"",IF(J13="","",0)))</f>
        <v/>
      </c>
      <c r="H13" s="26" t="str">
        <f>IFERROR(VLOOKUP($C13,Summary!$C:$CB,6,FALSE)/J13,IF(J13=0,"",IF(J13="","",0)))</f>
        <v/>
      </c>
      <c r="I13" s="25" t="str">
        <f>IFERROR(VLOOKUP($C13,Summary!$C:$CB,7,FALSE)/J13,IF(J13=0,"",IF(J13="","",0)))</f>
        <v/>
      </c>
      <c r="J13" s="27">
        <f>VLOOKUP($C13,Summary!$C:$CB,8,FALSE)</f>
        <v>0</v>
      </c>
      <c r="K13" s="24" t="str">
        <f>IFERROR(VLOOKUP($C13,Summary!$C:$CB,9,FALSE)/Q13,IF(Q13=0,"",IF(Q13="","",0)))</f>
        <v/>
      </c>
      <c r="L13" s="25" t="str">
        <f>IFERROR(VLOOKUP($C13,Summary!$C:$CB,10,FALSE)/Q13,IF(Q13=0,"",IF(Q13="","",0)))</f>
        <v/>
      </c>
      <c r="M13" s="26" t="str">
        <f>IFERROR(VLOOKUP($C13,Summary!$C:$CB,11,FALSE)/Q13,IF(Q13=0,"",IF(Q13="","",0)))</f>
        <v/>
      </c>
      <c r="N13" s="25" t="str">
        <f>IFERROR(VLOOKUP($C13,Summary!$C:$CB,12,FALSE)/Q13,IF(Q13=0,"",IF(Q13="","",0)))</f>
        <v/>
      </c>
      <c r="O13" s="26" t="str">
        <f>IFERROR(VLOOKUP($C13,Summary!$C:$CB,13,FALSE)/Q13,IF(Q13=0,"",IF(Q13="","",0)))</f>
        <v/>
      </c>
      <c r="P13" s="25" t="str">
        <f>IFERROR(VLOOKUP($C13,Summary!$C:$CB,14,FALSE)/Q13,IF(Q13=0,"",IF(Q13="","",0)))</f>
        <v/>
      </c>
      <c r="Q13" s="27">
        <f>VLOOKUP($C13,Summary!$C:$CB,15,FALSE)</f>
        <v>0</v>
      </c>
      <c r="R13" s="24" t="str">
        <f>IFERROR(VLOOKUP($C13,Summary!$C:$CB,16,FALSE)/X13,IF(X13=0,"",IF(X13="","",0)))</f>
        <v/>
      </c>
      <c r="S13" s="25" t="str">
        <f>IFERROR(VLOOKUP($C13,Summary!$C:$CB,17,FALSE)/X13,IF(X13=0,"",IF(X13="","",0)))</f>
        <v/>
      </c>
      <c r="T13" s="26" t="str">
        <f>IFERROR(VLOOKUP($C13,Summary!$C:$CB,18,FALSE)/X13,IF(X13=0,"",IF(X13="","",0)))</f>
        <v/>
      </c>
      <c r="U13" s="25" t="str">
        <f>IFERROR(VLOOKUP($C13,Summary!$C:$CB,19,FALSE)/X13,IF(X13=0,"",IF(X13="","",0)))</f>
        <v/>
      </c>
      <c r="V13" s="26" t="str">
        <f>IFERROR(VLOOKUP($C13,Summary!$C:$CB,20,FALSE)/X13,IF(X13=0,"",IF(X13="","",0)))</f>
        <v/>
      </c>
      <c r="W13" s="25" t="str">
        <f>IFERROR(VLOOKUP($C13,Summary!$C:$CB,21,FALSE)/X13,IF(X13=0,"",IF(X13="","",0)))</f>
        <v/>
      </c>
      <c r="X13" s="27">
        <f>VLOOKUP($C13,Summary!$C:$CB,22,FALSE)</f>
        <v>0</v>
      </c>
      <c r="Y13" s="24" t="str">
        <f>IFERROR(VLOOKUP($C13,Summary!$C:$CB,23,FALSE)/AE13,IF(AE13=0,"",IF(AE13="","",0)))</f>
        <v/>
      </c>
      <c r="Z13" s="25" t="str">
        <f>IFERROR(VLOOKUP($C13,Summary!$C:$CB,24,FALSE)/AE13,IF(AE13=0,"",IF(AE13="","",0)))</f>
        <v/>
      </c>
      <c r="AA13" s="26" t="str">
        <f>IFERROR(VLOOKUP($C13,Summary!$C:$CB,25,FALSE)/AE13,IF(AE13=0,"",IF(AE13="","",0)))</f>
        <v/>
      </c>
      <c r="AB13" s="25" t="str">
        <f>IFERROR(VLOOKUP($C13,Summary!$C:$CB,26,FALSE)/AE13,IF(AE13=0,"",IF(AE13="","",0)))</f>
        <v/>
      </c>
      <c r="AC13" s="26" t="str">
        <f>IFERROR(VLOOKUP($C13,Summary!$C:$CB,27,FALSE)/AE13,IF(AE13=0,"",IF(AE13="","",0)))</f>
        <v/>
      </c>
      <c r="AD13" s="25" t="str">
        <f>IFERROR(VLOOKUP($C13,Summary!$C:$CB,28,FALSE)/AE13,IF(AE13=0,"",IF(AE13="","",0)))</f>
        <v/>
      </c>
      <c r="AE13" s="27">
        <f>VLOOKUP($C13,Summary!$C:$CB,29,FALSE)</f>
        <v>0</v>
      </c>
      <c r="AF13" s="24" t="str">
        <f>IFERROR(VLOOKUP($C13,Summary!$C:$CB,30,FALSE)/VLOOKUP($C13,Summary!$C:$CB,32,FALSE),IF(AL13=0,"",IF(AL13="","",0)))</f>
        <v/>
      </c>
      <c r="AG13" s="25" t="str">
        <f>IFERROR(VLOOKUP($C13,Summary!$C:$CB,31,FALSE)/VLOOKUP($C13,Summary!$C:$CB,32,FALSE),IF(AL13=0,"",IF(AL13="","",0)))</f>
        <v/>
      </c>
      <c r="AH13" s="26" t="str">
        <f>IFERROR(VLOOKUP($C13,Summary!$C:$CB,32,FALSE)/VLOOKUP($C13,Summary!$C:$CB,34,FALSE),IF(AL13=0,"",IF(AL13="","",0)))</f>
        <v/>
      </c>
      <c r="AI13" s="25" t="str">
        <f>IFERROR(VLOOKUP($C13,Summary!$C:$CB,33,FALSE)/VLOOKUP($C13,Summary!$C:$CB,34,FALSE),IF(AL13=0,"",IF(AL13="","",0)))</f>
        <v/>
      </c>
      <c r="AJ13" s="26" t="str">
        <f>IFERROR(VLOOKUP($C13,Summary!$C:$CB,34,FALSE)/AL13,IF(AL13=0,"",IF(AL13="","",0)))</f>
        <v/>
      </c>
      <c r="AK13" s="25" t="str">
        <f>IFERROR(VLOOKUP($C13,Summary!$C:$CB,35,FALSE)/AL13,IF(AL13=0,"",IF(AL13="","",0)))</f>
        <v/>
      </c>
      <c r="AL13" s="27">
        <f>VLOOKUP($C13,Summary!$C:$CB,36,FALSE)</f>
        <v>0</v>
      </c>
      <c r="AM13" s="24" t="str">
        <f>IFERROR(VLOOKUP($C13,Summary!$C:$CB,37,FALSE)/AS13,IF(AS13=0,"",IF(AS13="","",0)))</f>
        <v/>
      </c>
      <c r="AN13" s="25" t="str">
        <f>IFERROR(VLOOKUP($C13,Summary!$C:$CB,38,FALSE)/AS13,IF(AS13=0,"",IF(AS13="","",0)))</f>
        <v/>
      </c>
      <c r="AO13" s="26" t="str">
        <f>IFERROR(VLOOKUP($C13,Summary!$C:$CB,39,FALSE)/AS13,IF(AS13=0,"",IF(AS13="","",0)))</f>
        <v/>
      </c>
      <c r="AP13" s="25" t="str">
        <f>IFERROR(VLOOKUP($C13,Summary!$C:$CB,40,FALSE)/AS13,IF(AS13=0,"",IF(AS13="","",0)))</f>
        <v/>
      </c>
      <c r="AQ13" s="26" t="str">
        <f>IFERROR(VLOOKUP($C13,Summary!$C:$CB,41,FALSE)/AS13,IF(AS13=0,"",IF(AS13="","",0)))</f>
        <v/>
      </c>
      <c r="AR13" s="25" t="str">
        <f>IFERROR(VLOOKUP($C13,Summary!$C:$CB,42,FALSE)/AS13,IF(AS13=0,"",IF(AS13="","",0)))</f>
        <v/>
      </c>
      <c r="AS13" s="27">
        <f>VLOOKUP($C13,Summary!$C:$CB,43,FALSE)</f>
        <v>0</v>
      </c>
      <c r="AT13" s="24" t="str">
        <f>IFERROR(VLOOKUP($C13,Summary!$C:$CB,44,FALSE)/AZ13,IF(AZ13=0,"",IF(AZ13="","",0)))</f>
        <v/>
      </c>
      <c r="AU13" s="25" t="str">
        <f>IFERROR(VLOOKUP($C13,Summary!$C:$CB,45,FALSE)/AZ13,IF(AZ13=0,"",IF(AZ13="","",0)))</f>
        <v/>
      </c>
      <c r="AV13" s="26" t="str">
        <f>IFERROR(VLOOKUP($C13,Summary!$C:$CB,46,FALSE)/AZ13,IF(AZ13=0,"",IF(AZ13="","",0)))</f>
        <v/>
      </c>
      <c r="AW13" s="25" t="str">
        <f>IFERROR(VLOOKUP($C13,Summary!$C:$CB,47,FALSE)/AZ13,IF(AZ13=0,"",IF(AZ13="","",0)))</f>
        <v/>
      </c>
      <c r="AX13" s="26" t="str">
        <f>IFERROR(VLOOKUP($C13,Summary!$C:$CB,48,FALSE)/AZ13,IF(AZ13=0,"",IF(AZ13="","",0)))</f>
        <v/>
      </c>
      <c r="AY13" s="25" t="str">
        <f>IFERROR(VLOOKUP($C13,Summary!$C:$CB,49,FALSE)/AZ13,IF(AZ13=0,"",IF(AZ13="","",0)))</f>
        <v/>
      </c>
      <c r="AZ13" s="27">
        <f>VLOOKUP($C13,Summary!$C:$CB,50,FALSE)</f>
        <v>0</v>
      </c>
      <c r="BA13" s="24" t="str">
        <f>IFERROR(VLOOKUP($C13,Summary!$C:$CB,51,FALSE)/BG13,IF(BG13=0,"",IF(BG13="","",0)))</f>
        <v/>
      </c>
      <c r="BB13" s="25" t="str">
        <f>IFERROR(VLOOKUP($C13,Summary!$C:$CB,52,FALSE)/BG13,IF(BG13=0,"",IF(BG13="","",0)))</f>
        <v/>
      </c>
      <c r="BC13" s="26" t="str">
        <f>IFERROR(VLOOKUP($C13,Summary!$C:$CB,53,FALSE)/BG13,IF(BG13=0,"",IF(BG13="","",0)))</f>
        <v/>
      </c>
      <c r="BD13" s="25" t="str">
        <f>IFERROR(VLOOKUP($C13,Summary!$C:$CB,54,FALSE)/BG13,IF(BG13=0,"",IF(BG13="","",0)))</f>
        <v/>
      </c>
      <c r="BE13" s="26" t="str">
        <f>IFERROR(VLOOKUP($C13,Summary!$C:$CB,55,FALSE)/BG13,IF(BG13=0,"",IF(BG13="","",0)))</f>
        <v/>
      </c>
      <c r="BF13" s="25" t="str">
        <f>IFERROR(VLOOKUP($C13,Summary!$C:$CB,56,FALSE)/BG13,IF(BG13=0,"",IF(BG13="","",0)))</f>
        <v/>
      </c>
      <c r="BG13" s="27">
        <f>VLOOKUP($C13,Summary!$C:$CB,57,FALSE)</f>
        <v>0</v>
      </c>
      <c r="BH13" s="24" t="str">
        <f>IFERROR(VLOOKUP($C13,Summary!$C:$CB,58,FALSE)/BN13,IF(BN13=0,"",IF(BN13="","",0)))</f>
        <v/>
      </c>
      <c r="BI13" s="25" t="str">
        <f>IFERROR(VLOOKUP($C13,Summary!$C:$CB,59,FALSE)/BN13,IF(BN13=0,"",IF(BN13="","",0)))</f>
        <v/>
      </c>
      <c r="BJ13" s="26" t="str">
        <f>IFERROR(VLOOKUP($C13,Summary!$C:$CB,60,FALSE)/BN13,IF(BN13=0,"",IF(BN13="","",0)))</f>
        <v/>
      </c>
      <c r="BK13" s="25" t="str">
        <f>IFERROR(VLOOKUP($C13,Summary!$C:$CB,61,FALSE)/BN13,IF(BN13=0,"",IF(BN13="","",0)))</f>
        <v/>
      </c>
      <c r="BL13" s="26" t="str">
        <f>IFERROR(VLOOKUP($C13,Summary!$C:$CB,62,FALSE)/BN13,IF(BN13=0,"",IF(BN13="","",0)))</f>
        <v/>
      </c>
      <c r="BM13" s="25" t="str">
        <f>IFERROR(VLOOKUP($C13,Summary!$C:$CB,63,FALSE)/BN13,IF(BN13=0,"",IF(BN13="","",0)))</f>
        <v/>
      </c>
      <c r="BN13" s="27">
        <f>VLOOKUP($C13,Summary!$C:$CB,64,FALSE)</f>
        <v>0</v>
      </c>
      <c r="BO13" s="24" t="str">
        <f>IFERROR(VLOOKUP($C13,Summary!$C:$CB,65,FALSE)/BU13,IF(BU13=0,"",IF(BU13="","",0)))</f>
        <v/>
      </c>
      <c r="BP13" s="25" t="str">
        <f>IFERROR(VLOOKUP($C13,Summary!$C:$CB,66,FALSE)/BU13,IF(BU13=0,"",IF(BU13="","",0)))</f>
        <v/>
      </c>
      <c r="BQ13" s="26" t="str">
        <f>IFERROR(VLOOKUP($C13,Summary!$C:$CB,67,FALSE)/BU13,IF(BU13=0,"",IF(BU13="","",0)))</f>
        <v/>
      </c>
      <c r="BR13" s="25" t="str">
        <f>IFERROR(VLOOKUP($C13,Summary!$C:$CB,68,FALSE)/BU13,IF(BU13=0,"",IF(BU13="","",0)))</f>
        <v/>
      </c>
      <c r="BS13" s="26" t="str">
        <f>IFERROR(VLOOKUP($C13,Summary!$C:$CB,69,FALSE)/BU13,IF(BU13=0,"",IF(BU13="","",0)))</f>
        <v/>
      </c>
      <c r="BT13" s="25" t="str">
        <f>IFERROR(VLOOKUP($C13,Summary!$C:$CB,70,FALSE)/BU13,IF(BU13=0,"",IF(BU13="","",0)))</f>
        <v/>
      </c>
      <c r="BU13" s="27">
        <f>VLOOKUP($C13,Summary!$C:$CB,71,FALSE)</f>
        <v>0</v>
      </c>
      <c r="BV13" s="24" t="str">
        <f>IFERROR(VLOOKUP($C13,Summary!$C:$CB,72,FALSE)/CB13,IF(CB13=0,"",IF(CB13="","",0)))</f>
        <v/>
      </c>
      <c r="BW13" s="25" t="str">
        <f>IFERROR(VLOOKUP($C13,Summary!$C:$CB,73,FALSE)/CB13,IF(CB13=0,"",IF(CB13="","",0)))</f>
        <v/>
      </c>
      <c r="BX13" s="26" t="str">
        <f>IFERROR(VLOOKUP($C13,Summary!$C:$CB,74,FALSE)/CB13,IF(CB13=0,"",IF(CB13="","",0)))</f>
        <v/>
      </c>
      <c r="BY13" s="25" t="str">
        <f>IFERROR(VLOOKUP($C13,Summary!$C:$CB,75,FALSE)/CB13,IF(CB13=0,"",IF(CB13="","",0)))</f>
        <v/>
      </c>
      <c r="BZ13" s="26" t="str">
        <f>IFERROR(VLOOKUP($C13,Summary!$C:$CB,76,FALSE)/CB13,IF(CB13=0,"",IF(CB13="","",0)))</f>
        <v/>
      </c>
      <c r="CA13" s="25" t="str">
        <f>IFERROR(VLOOKUP($C13,Summary!$C:$CB,77,FALSE)/CB13,IF(CB13=0,"",IF(CB13="","",0)))</f>
        <v/>
      </c>
      <c r="CB13" s="27">
        <f>VLOOKUP($C13,Summary!$C:$CB,78,FALSE)</f>
        <v>0</v>
      </c>
    </row>
    <row r="14" spans="1:80" x14ac:dyDescent="0.3">
      <c r="A14">
        <v>10</v>
      </c>
      <c r="B14" t="str">
        <f>IF(Namelist!A11="","",UPPER(Namelist!A11))</f>
        <v>ALLY CHNG</v>
      </c>
      <c r="C14" t="str">
        <f>IF(Namelist!B11="","",UPPER(Namelist!B11))</f>
        <v>NUSSTU\E0969476</v>
      </c>
      <c r="D14" s="24">
        <f>IFERROR(VLOOKUP($C14,Summary!$C:$CB,2,FALSE)/J14,IF(J14=0,"",IF(J14="","",0)))</f>
        <v>0</v>
      </c>
      <c r="E14" s="25">
        <f>IFERROR(VLOOKUP($C14,Summary!$C:$CB,3,FALSE)/J14,IF(J14=0,"",IF(J14="","",0)))</f>
        <v>0.25</v>
      </c>
      <c r="F14" s="26">
        <f>IFERROR(VLOOKUP($C14,Summary!$C:$CB,4,FALSE)/J14,IF(J14=0,"",IF(J14="","",0)))</f>
        <v>0.25</v>
      </c>
      <c r="G14" s="25">
        <f>IFERROR(VLOOKUP($C14,Summary!$C:$CB,5,FALSE)/J14,IF(J14=0,"",IF(J14="","",0)))</f>
        <v>0.25</v>
      </c>
      <c r="H14" s="26">
        <f>IFERROR(VLOOKUP($C14,Summary!$C:$CB,6,FALSE)/J14,IF(J14=0,"",IF(J14="","",0)))</f>
        <v>0.5</v>
      </c>
      <c r="I14" s="25">
        <f>IFERROR(VLOOKUP($C14,Summary!$C:$CB,7,FALSE)/J14,IF(J14=0,"",IF(J14="","",0)))</f>
        <v>0.5</v>
      </c>
      <c r="J14" s="27">
        <f>VLOOKUP($C14,Summary!$C:$CB,8,FALSE)</f>
        <v>4</v>
      </c>
      <c r="K14" s="24">
        <f>IFERROR(VLOOKUP($C14,Summary!$C:$CB,9,FALSE)/Q14,IF(Q14=0,"",IF(Q14="","",0)))</f>
        <v>0</v>
      </c>
      <c r="L14" s="25">
        <f>IFERROR(VLOOKUP($C14,Summary!$C:$CB,10,FALSE)/Q14,IF(Q14=0,"",IF(Q14="","",0)))</f>
        <v>0.33333333333333331</v>
      </c>
      <c r="M14" s="26">
        <f>IFERROR(VLOOKUP($C14,Summary!$C:$CB,11,FALSE)/Q14,IF(Q14=0,"",IF(Q14="","",0)))</f>
        <v>0.33333333333333331</v>
      </c>
      <c r="N14" s="25">
        <f>IFERROR(VLOOKUP($C14,Summary!$C:$CB,12,FALSE)/Q14,IF(Q14=0,"",IF(Q14="","",0)))</f>
        <v>0.33333333333333331</v>
      </c>
      <c r="O14" s="26">
        <f>IFERROR(VLOOKUP($C14,Summary!$C:$CB,13,FALSE)/Q14,IF(Q14=0,"",IF(Q14="","",0)))</f>
        <v>0.66666666666666663</v>
      </c>
      <c r="P14" s="25">
        <f>IFERROR(VLOOKUP($C14,Summary!$C:$CB,14,FALSE)/Q14,IF(Q14=0,"",IF(Q14="","",0)))</f>
        <v>0.33333333333333331</v>
      </c>
      <c r="Q14" s="27">
        <f>VLOOKUP($C14,Summary!$C:$CB,15,FALSE)</f>
        <v>3</v>
      </c>
      <c r="R14" s="24">
        <f>IFERROR(VLOOKUP($C14,Summary!$C:$CB,16,FALSE)/X14,IF(X14=0,"",IF(X14="","",0)))</f>
        <v>0</v>
      </c>
      <c r="S14" s="25">
        <f>IFERROR(VLOOKUP($C14,Summary!$C:$CB,17,FALSE)/X14,IF(X14=0,"",IF(X14="","",0)))</f>
        <v>0</v>
      </c>
      <c r="T14" s="26">
        <f>IFERROR(VLOOKUP($C14,Summary!$C:$CB,18,FALSE)/X14,IF(X14=0,"",IF(X14="","",0)))</f>
        <v>0</v>
      </c>
      <c r="U14" s="25">
        <f>IFERROR(VLOOKUP($C14,Summary!$C:$CB,19,FALSE)/X14,IF(X14=0,"",IF(X14="","",0)))</f>
        <v>0</v>
      </c>
      <c r="V14" s="26">
        <f>IFERROR(VLOOKUP($C14,Summary!$C:$CB,20,FALSE)/X14,IF(X14=0,"",IF(X14="","",0)))</f>
        <v>0</v>
      </c>
      <c r="W14" s="25">
        <f>IFERROR(VLOOKUP($C14,Summary!$C:$CB,21,FALSE)/X14,IF(X14=0,"",IF(X14="","",0)))</f>
        <v>1</v>
      </c>
      <c r="X14" s="27">
        <f>VLOOKUP($C14,Summary!$C:$CB,22,FALSE)</f>
        <v>1</v>
      </c>
      <c r="Y14" s="24" t="str">
        <f>IFERROR(VLOOKUP($C14,Summary!$C:$CB,23,FALSE)/AE14,IF(AE14=0,"",IF(AE14="","",0)))</f>
        <v/>
      </c>
      <c r="Z14" s="25" t="str">
        <f>IFERROR(VLOOKUP($C14,Summary!$C:$CB,24,FALSE)/AE14,IF(AE14=0,"",IF(AE14="","",0)))</f>
        <v/>
      </c>
      <c r="AA14" s="26" t="str">
        <f>IFERROR(VLOOKUP($C14,Summary!$C:$CB,25,FALSE)/AE14,IF(AE14=0,"",IF(AE14="","",0)))</f>
        <v/>
      </c>
      <c r="AB14" s="25" t="str">
        <f>IFERROR(VLOOKUP($C14,Summary!$C:$CB,26,FALSE)/AE14,IF(AE14=0,"",IF(AE14="","",0)))</f>
        <v/>
      </c>
      <c r="AC14" s="26" t="str">
        <f>IFERROR(VLOOKUP($C14,Summary!$C:$CB,27,FALSE)/AE14,IF(AE14=0,"",IF(AE14="","",0)))</f>
        <v/>
      </c>
      <c r="AD14" s="25" t="str">
        <f>IFERROR(VLOOKUP($C14,Summary!$C:$CB,28,FALSE)/AE14,IF(AE14=0,"",IF(AE14="","",0)))</f>
        <v/>
      </c>
      <c r="AE14" s="27">
        <f>VLOOKUP($C14,Summary!$C:$CB,29,FALSE)</f>
        <v>0</v>
      </c>
      <c r="AF14" s="24" t="str">
        <f>IFERROR(VLOOKUP($C14,Summary!$C:$CB,30,FALSE)/VLOOKUP($C14,Summary!$C:$CB,32,FALSE),IF(AL14=0,"",IF(AL14="","",0)))</f>
        <v/>
      </c>
      <c r="AG14" s="25" t="str">
        <f>IFERROR(VLOOKUP($C14,Summary!$C:$CB,31,FALSE)/VLOOKUP($C14,Summary!$C:$CB,32,FALSE),IF(AL14=0,"",IF(AL14="","",0)))</f>
        <v/>
      </c>
      <c r="AH14" s="26" t="str">
        <f>IFERROR(VLOOKUP($C14,Summary!$C:$CB,32,FALSE)/VLOOKUP($C14,Summary!$C:$CB,34,FALSE),IF(AL14=0,"",IF(AL14="","",0)))</f>
        <v/>
      </c>
      <c r="AI14" s="25" t="str">
        <f>IFERROR(VLOOKUP($C14,Summary!$C:$CB,33,FALSE)/VLOOKUP($C14,Summary!$C:$CB,34,FALSE),IF(AL14=0,"",IF(AL14="","",0)))</f>
        <v/>
      </c>
      <c r="AJ14" s="26" t="str">
        <f>IFERROR(VLOOKUP($C14,Summary!$C:$CB,34,FALSE)/AL14,IF(AL14=0,"",IF(AL14="","",0)))</f>
        <v/>
      </c>
      <c r="AK14" s="25" t="str">
        <f>IFERROR(VLOOKUP($C14,Summary!$C:$CB,35,FALSE)/AL14,IF(AL14=0,"",IF(AL14="","",0)))</f>
        <v/>
      </c>
      <c r="AL14" s="27">
        <f>VLOOKUP($C14,Summary!$C:$CB,36,FALSE)</f>
        <v>0</v>
      </c>
      <c r="AM14" s="24" t="str">
        <f>IFERROR(VLOOKUP($C14,Summary!$C:$CB,37,FALSE)/AS14,IF(AS14=0,"",IF(AS14="","",0)))</f>
        <v/>
      </c>
      <c r="AN14" s="25" t="str">
        <f>IFERROR(VLOOKUP($C14,Summary!$C:$CB,38,FALSE)/AS14,IF(AS14=0,"",IF(AS14="","",0)))</f>
        <v/>
      </c>
      <c r="AO14" s="26" t="str">
        <f>IFERROR(VLOOKUP($C14,Summary!$C:$CB,39,FALSE)/AS14,IF(AS14=0,"",IF(AS14="","",0)))</f>
        <v/>
      </c>
      <c r="AP14" s="25" t="str">
        <f>IFERROR(VLOOKUP($C14,Summary!$C:$CB,40,FALSE)/AS14,IF(AS14=0,"",IF(AS14="","",0)))</f>
        <v/>
      </c>
      <c r="AQ14" s="26" t="str">
        <f>IFERROR(VLOOKUP($C14,Summary!$C:$CB,41,FALSE)/AS14,IF(AS14=0,"",IF(AS14="","",0)))</f>
        <v/>
      </c>
      <c r="AR14" s="25" t="str">
        <f>IFERROR(VLOOKUP($C14,Summary!$C:$CB,42,FALSE)/AS14,IF(AS14=0,"",IF(AS14="","",0)))</f>
        <v/>
      </c>
      <c r="AS14" s="27">
        <f>VLOOKUP($C14,Summary!$C:$CB,43,FALSE)</f>
        <v>0</v>
      </c>
      <c r="AT14" s="24" t="str">
        <f>IFERROR(VLOOKUP($C14,Summary!$C:$CB,44,FALSE)/AZ14,IF(AZ14=0,"",IF(AZ14="","",0)))</f>
        <v/>
      </c>
      <c r="AU14" s="25" t="str">
        <f>IFERROR(VLOOKUP($C14,Summary!$C:$CB,45,FALSE)/AZ14,IF(AZ14=0,"",IF(AZ14="","",0)))</f>
        <v/>
      </c>
      <c r="AV14" s="26" t="str">
        <f>IFERROR(VLOOKUP($C14,Summary!$C:$CB,46,FALSE)/AZ14,IF(AZ14=0,"",IF(AZ14="","",0)))</f>
        <v/>
      </c>
      <c r="AW14" s="25" t="str">
        <f>IFERROR(VLOOKUP($C14,Summary!$C:$CB,47,FALSE)/AZ14,IF(AZ14=0,"",IF(AZ14="","",0)))</f>
        <v/>
      </c>
      <c r="AX14" s="26" t="str">
        <f>IFERROR(VLOOKUP($C14,Summary!$C:$CB,48,FALSE)/AZ14,IF(AZ14=0,"",IF(AZ14="","",0)))</f>
        <v/>
      </c>
      <c r="AY14" s="25" t="str">
        <f>IFERROR(VLOOKUP($C14,Summary!$C:$CB,49,FALSE)/AZ14,IF(AZ14=0,"",IF(AZ14="","",0)))</f>
        <v/>
      </c>
      <c r="AZ14" s="27">
        <f>VLOOKUP($C14,Summary!$C:$CB,50,FALSE)</f>
        <v>0</v>
      </c>
      <c r="BA14" s="24" t="str">
        <f>IFERROR(VLOOKUP($C14,Summary!$C:$CB,51,FALSE)/BG14,IF(BG14=0,"",IF(BG14="","",0)))</f>
        <v/>
      </c>
      <c r="BB14" s="25" t="str">
        <f>IFERROR(VLOOKUP($C14,Summary!$C:$CB,52,FALSE)/BG14,IF(BG14=0,"",IF(BG14="","",0)))</f>
        <v/>
      </c>
      <c r="BC14" s="26" t="str">
        <f>IFERROR(VLOOKUP($C14,Summary!$C:$CB,53,FALSE)/BG14,IF(BG14=0,"",IF(BG14="","",0)))</f>
        <v/>
      </c>
      <c r="BD14" s="25" t="str">
        <f>IFERROR(VLOOKUP($C14,Summary!$C:$CB,54,FALSE)/BG14,IF(BG14=0,"",IF(BG14="","",0)))</f>
        <v/>
      </c>
      <c r="BE14" s="26" t="str">
        <f>IFERROR(VLOOKUP($C14,Summary!$C:$CB,55,FALSE)/BG14,IF(BG14=0,"",IF(BG14="","",0)))</f>
        <v/>
      </c>
      <c r="BF14" s="25" t="str">
        <f>IFERROR(VLOOKUP($C14,Summary!$C:$CB,56,FALSE)/BG14,IF(BG14=0,"",IF(BG14="","",0)))</f>
        <v/>
      </c>
      <c r="BG14" s="27">
        <f>VLOOKUP($C14,Summary!$C:$CB,57,FALSE)</f>
        <v>0</v>
      </c>
      <c r="BH14" s="24" t="str">
        <f>IFERROR(VLOOKUP($C14,Summary!$C:$CB,58,FALSE)/BN14,IF(BN14=0,"",IF(BN14="","",0)))</f>
        <v/>
      </c>
      <c r="BI14" s="25" t="str">
        <f>IFERROR(VLOOKUP($C14,Summary!$C:$CB,59,FALSE)/BN14,IF(BN14=0,"",IF(BN14="","",0)))</f>
        <v/>
      </c>
      <c r="BJ14" s="26" t="str">
        <f>IFERROR(VLOOKUP($C14,Summary!$C:$CB,60,FALSE)/BN14,IF(BN14=0,"",IF(BN14="","",0)))</f>
        <v/>
      </c>
      <c r="BK14" s="25" t="str">
        <f>IFERROR(VLOOKUP($C14,Summary!$C:$CB,61,FALSE)/BN14,IF(BN14=0,"",IF(BN14="","",0)))</f>
        <v/>
      </c>
      <c r="BL14" s="26" t="str">
        <f>IFERROR(VLOOKUP($C14,Summary!$C:$CB,62,FALSE)/BN14,IF(BN14=0,"",IF(BN14="","",0)))</f>
        <v/>
      </c>
      <c r="BM14" s="25" t="str">
        <f>IFERROR(VLOOKUP($C14,Summary!$C:$CB,63,FALSE)/BN14,IF(BN14=0,"",IF(BN14="","",0)))</f>
        <v/>
      </c>
      <c r="BN14" s="27">
        <f>VLOOKUP($C14,Summary!$C:$CB,64,FALSE)</f>
        <v>0</v>
      </c>
      <c r="BO14" s="24" t="str">
        <f>IFERROR(VLOOKUP($C14,Summary!$C:$CB,65,FALSE)/BU14,IF(BU14=0,"",IF(BU14="","",0)))</f>
        <v/>
      </c>
      <c r="BP14" s="25" t="str">
        <f>IFERROR(VLOOKUP($C14,Summary!$C:$CB,66,FALSE)/BU14,IF(BU14=0,"",IF(BU14="","",0)))</f>
        <v/>
      </c>
      <c r="BQ14" s="26" t="str">
        <f>IFERROR(VLOOKUP($C14,Summary!$C:$CB,67,FALSE)/BU14,IF(BU14=0,"",IF(BU14="","",0)))</f>
        <v/>
      </c>
      <c r="BR14" s="25" t="str">
        <f>IFERROR(VLOOKUP($C14,Summary!$C:$CB,68,FALSE)/BU14,IF(BU14=0,"",IF(BU14="","",0)))</f>
        <v/>
      </c>
      <c r="BS14" s="26" t="str">
        <f>IFERROR(VLOOKUP($C14,Summary!$C:$CB,69,FALSE)/BU14,IF(BU14=0,"",IF(BU14="","",0)))</f>
        <v/>
      </c>
      <c r="BT14" s="25" t="str">
        <f>IFERROR(VLOOKUP($C14,Summary!$C:$CB,70,FALSE)/BU14,IF(BU14=0,"",IF(BU14="","",0)))</f>
        <v/>
      </c>
      <c r="BU14" s="27">
        <f>VLOOKUP($C14,Summary!$C:$CB,71,FALSE)</f>
        <v>0</v>
      </c>
      <c r="BV14" s="24" t="str">
        <f>IFERROR(VLOOKUP($C14,Summary!$C:$CB,72,FALSE)/CB14,IF(CB14=0,"",IF(CB14="","",0)))</f>
        <v/>
      </c>
      <c r="BW14" s="25" t="str">
        <f>IFERROR(VLOOKUP($C14,Summary!$C:$CB,73,FALSE)/CB14,IF(CB14=0,"",IF(CB14="","",0)))</f>
        <v/>
      </c>
      <c r="BX14" s="26" t="str">
        <f>IFERROR(VLOOKUP($C14,Summary!$C:$CB,74,FALSE)/CB14,IF(CB14=0,"",IF(CB14="","",0)))</f>
        <v/>
      </c>
      <c r="BY14" s="25" t="str">
        <f>IFERROR(VLOOKUP($C14,Summary!$C:$CB,75,FALSE)/CB14,IF(CB14=0,"",IF(CB14="","",0)))</f>
        <v/>
      </c>
      <c r="BZ14" s="26" t="str">
        <f>IFERROR(VLOOKUP($C14,Summary!$C:$CB,76,FALSE)/CB14,IF(CB14=0,"",IF(CB14="","",0)))</f>
        <v/>
      </c>
      <c r="CA14" s="25" t="str">
        <f>IFERROR(VLOOKUP($C14,Summary!$C:$CB,77,FALSE)/CB14,IF(CB14=0,"",IF(CB14="","",0)))</f>
        <v/>
      </c>
      <c r="CB14" s="27">
        <f>VLOOKUP($C14,Summary!$C:$CB,78,FALSE)</f>
        <v>0</v>
      </c>
    </row>
    <row r="15" spans="1:80" x14ac:dyDescent="0.3">
      <c r="A15">
        <v>11</v>
      </c>
      <c r="B15" t="str">
        <f>IF(Namelist!A12="","",UPPER(Namelist!A12))</f>
        <v>AMANDA ANG</v>
      </c>
      <c r="C15" t="str">
        <f>IF(Namelist!B12="","",UPPER(Namelist!B12))</f>
        <v>NUSSTU\E0772600</v>
      </c>
      <c r="D15" s="24">
        <f>IFERROR(VLOOKUP($C15,Summary!$C:$CB,2,FALSE)/J15,IF(J15=0,"",IF(J15="","",0)))</f>
        <v>0.33333333333333331</v>
      </c>
      <c r="E15" s="25">
        <f>IFERROR(VLOOKUP($C15,Summary!$C:$CB,3,FALSE)/J15,IF(J15=0,"",IF(J15="","",0)))</f>
        <v>0</v>
      </c>
      <c r="F15" s="26">
        <f>IFERROR(VLOOKUP($C15,Summary!$C:$CB,4,FALSE)/J15,IF(J15=0,"",IF(J15="","",0)))</f>
        <v>0.33333333333333331</v>
      </c>
      <c r="G15" s="25">
        <f>IFERROR(VLOOKUP($C15,Summary!$C:$CB,5,FALSE)/J15,IF(J15=0,"",IF(J15="","",0)))</f>
        <v>0</v>
      </c>
      <c r="H15" s="26">
        <f>IFERROR(VLOOKUP($C15,Summary!$C:$CB,6,FALSE)/J15,IF(J15=0,"",IF(J15="","",0)))</f>
        <v>0.33333333333333331</v>
      </c>
      <c r="I15" s="25">
        <f>IFERROR(VLOOKUP($C15,Summary!$C:$CB,7,FALSE)/J15,IF(J15=0,"",IF(J15="","",0)))</f>
        <v>0.66666666666666663</v>
      </c>
      <c r="J15" s="27">
        <f>VLOOKUP($C15,Summary!$C:$CB,8,FALSE)</f>
        <v>9</v>
      </c>
      <c r="K15" s="24" t="str">
        <f>IFERROR(VLOOKUP($C15,Summary!$C:$CB,9,FALSE)/Q15,IF(Q15=0,"",IF(Q15="","",0)))</f>
        <v/>
      </c>
      <c r="L15" s="25" t="str">
        <f>IFERROR(VLOOKUP($C15,Summary!$C:$CB,10,FALSE)/Q15,IF(Q15=0,"",IF(Q15="","",0)))</f>
        <v/>
      </c>
      <c r="M15" s="26" t="str">
        <f>IFERROR(VLOOKUP($C15,Summary!$C:$CB,11,FALSE)/Q15,IF(Q15=0,"",IF(Q15="","",0)))</f>
        <v/>
      </c>
      <c r="N15" s="25" t="str">
        <f>IFERROR(VLOOKUP($C15,Summary!$C:$CB,12,FALSE)/Q15,IF(Q15=0,"",IF(Q15="","",0)))</f>
        <v/>
      </c>
      <c r="O15" s="26" t="str">
        <f>IFERROR(VLOOKUP($C15,Summary!$C:$CB,13,FALSE)/Q15,IF(Q15=0,"",IF(Q15="","",0)))</f>
        <v/>
      </c>
      <c r="P15" s="25" t="str">
        <f>IFERROR(VLOOKUP($C15,Summary!$C:$CB,14,FALSE)/Q15,IF(Q15=0,"",IF(Q15="","",0)))</f>
        <v/>
      </c>
      <c r="Q15" s="27">
        <f>VLOOKUP($C15,Summary!$C:$CB,15,FALSE)</f>
        <v>0</v>
      </c>
      <c r="R15" s="24" t="str">
        <f>IFERROR(VLOOKUP($C15,Summary!$C:$CB,16,FALSE)/X15,IF(X15=0,"",IF(X15="","",0)))</f>
        <v/>
      </c>
      <c r="S15" s="25" t="str">
        <f>IFERROR(VLOOKUP($C15,Summary!$C:$CB,17,FALSE)/X15,IF(X15=0,"",IF(X15="","",0)))</f>
        <v/>
      </c>
      <c r="T15" s="26" t="str">
        <f>IFERROR(VLOOKUP($C15,Summary!$C:$CB,18,FALSE)/X15,IF(X15=0,"",IF(X15="","",0)))</f>
        <v/>
      </c>
      <c r="U15" s="25" t="str">
        <f>IFERROR(VLOOKUP($C15,Summary!$C:$CB,19,FALSE)/X15,IF(X15=0,"",IF(X15="","",0)))</f>
        <v/>
      </c>
      <c r="V15" s="26" t="str">
        <f>IFERROR(VLOOKUP($C15,Summary!$C:$CB,20,FALSE)/X15,IF(X15=0,"",IF(X15="","",0)))</f>
        <v/>
      </c>
      <c r="W15" s="25" t="str">
        <f>IFERROR(VLOOKUP($C15,Summary!$C:$CB,21,FALSE)/X15,IF(X15=0,"",IF(X15="","",0)))</f>
        <v/>
      </c>
      <c r="X15" s="27">
        <f>VLOOKUP($C15,Summary!$C:$CB,22,FALSE)</f>
        <v>0</v>
      </c>
      <c r="Y15" s="24" t="str">
        <f>IFERROR(VLOOKUP($C15,Summary!$C:$CB,23,FALSE)/AE15,IF(AE15=0,"",IF(AE15="","",0)))</f>
        <v/>
      </c>
      <c r="Z15" s="25" t="str">
        <f>IFERROR(VLOOKUP($C15,Summary!$C:$CB,24,FALSE)/AE15,IF(AE15=0,"",IF(AE15="","",0)))</f>
        <v/>
      </c>
      <c r="AA15" s="26" t="str">
        <f>IFERROR(VLOOKUP($C15,Summary!$C:$CB,25,FALSE)/AE15,IF(AE15=0,"",IF(AE15="","",0)))</f>
        <v/>
      </c>
      <c r="AB15" s="25" t="str">
        <f>IFERROR(VLOOKUP($C15,Summary!$C:$CB,26,FALSE)/AE15,IF(AE15=0,"",IF(AE15="","",0)))</f>
        <v/>
      </c>
      <c r="AC15" s="26" t="str">
        <f>IFERROR(VLOOKUP($C15,Summary!$C:$CB,27,FALSE)/AE15,IF(AE15=0,"",IF(AE15="","",0)))</f>
        <v/>
      </c>
      <c r="AD15" s="25" t="str">
        <f>IFERROR(VLOOKUP($C15,Summary!$C:$CB,28,FALSE)/AE15,IF(AE15=0,"",IF(AE15="","",0)))</f>
        <v/>
      </c>
      <c r="AE15" s="27">
        <f>VLOOKUP($C15,Summary!$C:$CB,29,FALSE)</f>
        <v>0</v>
      </c>
      <c r="AF15" s="24" t="str">
        <f>IFERROR(VLOOKUP($C15,Summary!$C:$CB,30,FALSE)/VLOOKUP($C15,Summary!$C:$CB,32,FALSE),IF(AL15=0,"",IF(AL15="","",0)))</f>
        <v/>
      </c>
      <c r="AG15" s="25" t="str">
        <f>IFERROR(VLOOKUP($C15,Summary!$C:$CB,31,FALSE)/VLOOKUP($C15,Summary!$C:$CB,32,FALSE),IF(AL15=0,"",IF(AL15="","",0)))</f>
        <v/>
      </c>
      <c r="AH15" s="26" t="str">
        <f>IFERROR(VLOOKUP($C15,Summary!$C:$CB,32,FALSE)/VLOOKUP($C15,Summary!$C:$CB,34,FALSE),IF(AL15=0,"",IF(AL15="","",0)))</f>
        <v/>
      </c>
      <c r="AI15" s="25" t="str">
        <f>IFERROR(VLOOKUP($C15,Summary!$C:$CB,33,FALSE)/VLOOKUP($C15,Summary!$C:$CB,34,FALSE),IF(AL15=0,"",IF(AL15="","",0)))</f>
        <v/>
      </c>
      <c r="AJ15" s="26" t="str">
        <f>IFERROR(VLOOKUP($C15,Summary!$C:$CB,34,FALSE)/AL15,IF(AL15=0,"",IF(AL15="","",0)))</f>
        <v/>
      </c>
      <c r="AK15" s="25" t="str">
        <f>IFERROR(VLOOKUP($C15,Summary!$C:$CB,35,FALSE)/AL15,IF(AL15=0,"",IF(AL15="","",0)))</f>
        <v/>
      </c>
      <c r="AL15" s="27">
        <f>VLOOKUP($C15,Summary!$C:$CB,36,FALSE)</f>
        <v>0</v>
      </c>
      <c r="AM15" s="24" t="str">
        <f>IFERROR(VLOOKUP($C15,Summary!$C:$CB,37,FALSE)/AS15,IF(AS15=0,"",IF(AS15="","",0)))</f>
        <v/>
      </c>
      <c r="AN15" s="25" t="str">
        <f>IFERROR(VLOOKUP($C15,Summary!$C:$CB,38,FALSE)/AS15,IF(AS15=0,"",IF(AS15="","",0)))</f>
        <v/>
      </c>
      <c r="AO15" s="26" t="str">
        <f>IFERROR(VLOOKUP($C15,Summary!$C:$CB,39,FALSE)/AS15,IF(AS15=0,"",IF(AS15="","",0)))</f>
        <v/>
      </c>
      <c r="AP15" s="25" t="str">
        <f>IFERROR(VLOOKUP($C15,Summary!$C:$CB,40,FALSE)/AS15,IF(AS15=0,"",IF(AS15="","",0)))</f>
        <v/>
      </c>
      <c r="AQ15" s="26" t="str">
        <f>IFERROR(VLOOKUP($C15,Summary!$C:$CB,41,FALSE)/AS15,IF(AS15=0,"",IF(AS15="","",0)))</f>
        <v/>
      </c>
      <c r="AR15" s="25" t="str">
        <f>IFERROR(VLOOKUP($C15,Summary!$C:$CB,42,FALSE)/AS15,IF(AS15=0,"",IF(AS15="","",0)))</f>
        <v/>
      </c>
      <c r="AS15" s="27">
        <f>VLOOKUP($C15,Summary!$C:$CB,43,FALSE)</f>
        <v>0</v>
      </c>
      <c r="AT15" s="24">
        <f>IFERROR(VLOOKUP($C15,Summary!$C:$CB,44,FALSE)/AZ15,IF(AZ15=0,"",IF(AZ15="","",0)))</f>
        <v>0.33333333333333331</v>
      </c>
      <c r="AU15" s="25">
        <f>IFERROR(VLOOKUP($C15,Summary!$C:$CB,45,FALSE)/AZ15,IF(AZ15=0,"",IF(AZ15="","",0)))</f>
        <v>0</v>
      </c>
      <c r="AV15" s="26">
        <f>IFERROR(VLOOKUP($C15,Summary!$C:$CB,46,FALSE)/AZ15,IF(AZ15=0,"",IF(AZ15="","",0)))</f>
        <v>0.33333333333333331</v>
      </c>
      <c r="AW15" s="25">
        <f>IFERROR(VLOOKUP($C15,Summary!$C:$CB,47,FALSE)/AZ15,IF(AZ15=0,"",IF(AZ15="","",0)))</f>
        <v>0</v>
      </c>
      <c r="AX15" s="26">
        <f>IFERROR(VLOOKUP($C15,Summary!$C:$CB,48,FALSE)/AZ15,IF(AZ15=0,"",IF(AZ15="","",0)))</f>
        <v>0.33333333333333331</v>
      </c>
      <c r="AY15" s="25">
        <f>IFERROR(VLOOKUP($C15,Summary!$C:$CB,49,FALSE)/AZ15,IF(AZ15=0,"",IF(AZ15="","",0)))</f>
        <v>0.66666666666666663</v>
      </c>
      <c r="AZ15" s="27">
        <f>VLOOKUP($C15,Summary!$C:$CB,50,FALSE)</f>
        <v>3</v>
      </c>
      <c r="BA15" s="24">
        <f>IFERROR(VLOOKUP($C15,Summary!$C:$CB,51,FALSE)/BG15,IF(BG15=0,"",IF(BG15="","",0)))</f>
        <v>0.5</v>
      </c>
      <c r="BB15" s="25">
        <f>IFERROR(VLOOKUP($C15,Summary!$C:$CB,52,FALSE)/BG15,IF(BG15=0,"",IF(BG15="","",0)))</f>
        <v>0</v>
      </c>
      <c r="BC15" s="26">
        <f>IFERROR(VLOOKUP($C15,Summary!$C:$CB,53,FALSE)/BG15,IF(BG15=0,"",IF(BG15="","",0)))</f>
        <v>0.5</v>
      </c>
      <c r="BD15" s="25">
        <f>IFERROR(VLOOKUP($C15,Summary!$C:$CB,54,FALSE)/BG15,IF(BG15=0,"",IF(BG15="","",0)))</f>
        <v>0</v>
      </c>
      <c r="BE15" s="26">
        <f>IFERROR(VLOOKUP($C15,Summary!$C:$CB,55,FALSE)/BG15,IF(BG15=0,"",IF(BG15="","",0)))</f>
        <v>0.5</v>
      </c>
      <c r="BF15" s="25">
        <f>IFERROR(VLOOKUP($C15,Summary!$C:$CB,56,FALSE)/BG15,IF(BG15=0,"",IF(BG15="","",0)))</f>
        <v>0.5</v>
      </c>
      <c r="BG15" s="27">
        <f>VLOOKUP($C15,Summary!$C:$CB,57,FALSE)</f>
        <v>2</v>
      </c>
      <c r="BH15" s="24">
        <f>IFERROR(VLOOKUP($C15,Summary!$C:$CB,58,FALSE)/BN15,IF(BN15=0,"",IF(BN15="","",0)))</f>
        <v>0.25</v>
      </c>
      <c r="BI15" s="25">
        <f>IFERROR(VLOOKUP($C15,Summary!$C:$CB,59,FALSE)/BN15,IF(BN15=0,"",IF(BN15="","",0)))</f>
        <v>0</v>
      </c>
      <c r="BJ15" s="26">
        <f>IFERROR(VLOOKUP($C15,Summary!$C:$CB,60,FALSE)/BN15,IF(BN15=0,"",IF(BN15="","",0)))</f>
        <v>0.25</v>
      </c>
      <c r="BK15" s="25">
        <f>IFERROR(VLOOKUP($C15,Summary!$C:$CB,61,FALSE)/BN15,IF(BN15=0,"",IF(BN15="","",0)))</f>
        <v>0</v>
      </c>
      <c r="BL15" s="26">
        <f>IFERROR(VLOOKUP($C15,Summary!$C:$CB,62,FALSE)/BN15,IF(BN15=0,"",IF(BN15="","",0)))</f>
        <v>0.25</v>
      </c>
      <c r="BM15" s="25">
        <f>IFERROR(VLOOKUP($C15,Summary!$C:$CB,63,FALSE)/BN15,IF(BN15=0,"",IF(BN15="","",0)))</f>
        <v>0.75</v>
      </c>
      <c r="BN15" s="27">
        <f>VLOOKUP($C15,Summary!$C:$CB,64,FALSE)</f>
        <v>4</v>
      </c>
      <c r="BO15" s="24" t="str">
        <f>IFERROR(VLOOKUP($C15,Summary!$C:$CB,65,FALSE)/BU15,IF(BU15=0,"",IF(BU15="","",0)))</f>
        <v/>
      </c>
      <c r="BP15" s="25" t="str">
        <f>IFERROR(VLOOKUP($C15,Summary!$C:$CB,66,FALSE)/BU15,IF(BU15=0,"",IF(BU15="","",0)))</f>
        <v/>
      </c>
      <c r="BQ15" s="26" t="str">
        <f>IFERROR(VLOOKUP($C15,Summary!$C:$CB,67,FALSE)/BU15,IF(BU15=0,"",IF(BU15="","",0)))</f>
        <v/>
      </c>
      <c r="BR15" s="25" t="str">
        <f>IFERROR(VLOOKUP($C15,Summary!$C:$CB,68,FALSE)/BU15,IF(BU15=0,"",IF(BU15="","",0)))</f>
        <v/>
      </c>
      <c r="BS15" s="26" t="str">
        <f>IFERROR(VLOOKUP($C15,Summary!$C:$CB,69,FALSE)/BU15,IF(BU15=0,"",IF(BU15="","",0)))</f>
        <v/>
      </c>
      <c r="BT15" s="25" t="str">
        <f>IFERROR(VLOOKUP($C15,Summary!$C:$CB,70,FALSE)/BU15,IF(BU15=0,"",IF(BU15="","",0)))</f>
        <v/>
      </c>
      <c r="BU15" s="27">
        <f>VLOOKUP($C15,Summary!$C:$CB,71,FALSE)</f>
        <v>0</v>
      </c>
      <c r="BV15" s="24" t="str">
        <f>IFERROR(VLOOKUP($C15,Summary!$C:$CB,72,FALSE)/CB15,IF(CB15=0,"",IF(CB15="","",0)))</f>
        <v/>
      </c>
      <c r="BW15" s="25" t="str">
        <f>IFERROR(VLOOKUP($C15,Summary!$C:$CB,73,FALSE)/CB15,IF(CB15=0,"",IF(CB15="","",0)))</f>
        <v/>
      </c>
      <c r="BX15" s="26" t="str">
        <f>IFERROR(VLOOKUP($C15,Summary!$C:$CB,74,FALSE)/CB15,IF(CB15=0,"",IF(CB15="","",0)))</f>
        <v/>
      </c>
      <c r="BY15" s="25" t="str">
        <f>IFERROR(VLOOKUP($C15,Summary!$C:$CB,75,FALSE)/CB15,IF(CB15=0,"",IF(CB15="","",0)))</f>
        <v/>
      </c>
      <c r="BZ15" s="26" t="str">
        <f>IFERROR(VLOOKUP($C15,Summary!$C:$CB,76,FALSE)/CB15,IF(CB15=0,"",IF(CB15="","",0)))</f>
        <v/>
      </c>
      <c r="CA15" s="25" t="str">
        <f>IFERROR(VLOOKUP($C15,Summary!$C:$CB,77,FALSE)/CB15,IF(CB15=0,"",IF(CB15="","",0)))</f>
        <v/>
      </c>
      <c r="CB15" s="27">
        <f>VLOOKUP($C15,Summary!$C:$CB,78,FALSE)</f>
        <v>0</v>
      </c>
    </row>
    <row r="16" spans="1:80" x14ac:dyDescent="0.3">
      <c r="A16">
        <v>12</v>
      </c>
      <c r="B16" t="str">
        <f>IF(Namelist!A13="","",UPPER(Namelist!A13))</f>
        <v>AMANDA TAN</v>
      </c>
      <c r="C16" t="str">
        <f>IF(Namelist!B13="","",UPPER(Namelist!B13))</f>
        <v>NUSSTU\E0773395</v>
      </c>
      <c r="D16" s="24">
        <f>IFERROR(VLOOKUP($C16,Summary!$C:$CB,2,FALSE)/J16,IF(J16=0,"",IF(J16="","",0)))</f>
        <v>0</v>
      </c>
      <c r="E16" s="25">
        <f>IFERROR(VLOOKUP($C16,Summary!$C:$CB,3,FALSE)/J16,IF(J16=0,"",IF(J16="","",0)))</f>
        <v>0</v>
      </c>
      <c r="F16" s="26">
        <f>IFERROR(VLOOKUP($C16,Summary!$C:$CB,4,FALSE)/J16,IF(J16=0,"",IF(J16="","",0)))</f>
        <v>0</v>
      </c>
      <c r="G16" s="25">
        <f>IFERROR(VLOOKUP($C16,Summary!$C:$CB,5,FALSE)/J16,IF(J16=0,"",IF(J16="","",0)))</f>
        <v>0</v>
      </c>
      <c r="H16" s="26">
        <f>IFERROR(VLOOKUP($C16,Summary!$C:$CB,6,FALSE)/J16,IF(J16=0,"",IF(J16="","",0)))</f>
        <v>0</v>
      </c>
      <c r="I16" s="25">
        <f>IFERROR(VLOOKUP($C16,Summary!$C:$CB,7,FALSE)/J16,IF(J16=0,"",IF(J16="","",0)))</f>
        <v>1</v>
      </c>
      <c r="J16" s="27">
        <f>VLOOKUP($C16,Summary!$C:$CB,8,FALSE)</f>
        <v>1</v>
      </c>
      <c r="K16" s="24" t="str">
        <f>IFERROR(VLOOKUP($C16,Summary!$C:$CB,9,FALSE)/Q16,IF(Q16=0,"",IF(Q16="","",0)))</f>
        <v/>
      </c>
      <c r="L16" s="25" t="str">
        <f>IFERROR(VLOOKUP($C16,Summary!$C:$CB,10,FALSE)/Q16,IF(Q16=0,"",IF(Q16="","",0)))</f>
        <v/>
      </c>
      <c r="M16" s="26" t="str">
        <f>IFERROR(VLOOKUP($C16,Summary!$C:$CB,11,FALSE)/Q16,IF(Q16=0,"",IF(Q16="","",0)))</f>
        <v/>
      </c>
      <c r="N16" s="25" t="str">
        <f>IFERROR(VLOOKUP($C16,Summary!$C:$CB,12,FALSE)/Q16,IF(Q16=0,"",IF(Q16="","",0)))</f>
        <v/>
      </c>
      <c r="O16" s="26" t="str">
        <f>IFERROR(VLOOKUP($C16,Summary!$C:$CB,13,FALSE)/Q16,IF(Q16=0,"",IF(Q16="","",0)))</f>
        <v/>
      </c>
      <c r="P16" s="25" t="str">
        <f>IFERROR(VLOOKUP($C16,Summary!$C:$CB,14,FALSE)/Q16,IF(Q16=0,"",IF(Q16="","",0)))</f>
        <v/>
      </c>
      <c r="Q16" s="27">
        <f>VLOOKUP($C16,Summary!$C:$CB,15,FALSE)</f>
        <v>0</v>
      </c>
      <c r="R16" s="24" t="str">
        <f>IFERROR(VLOOKUP($C16,Summary!$C:$CB,16,FALSE)/X16,IF(X16=0,"",IF(X16="","",0)))</f>
        <v/>
      </c>
      <c r="S16" s="25" t="str">
        <f>IFERROR(VLOOKUP($C16,Summary!$C:$CB,17,FALSE)/X16,IF(X16=0,"",IF(X16="","",0)))</f>
        <v/>
      </c>
      <c r="T16" s="26" t="str">
        <f>IFERROR(VLOOKUP($C16,Summary!$C:$CB,18,FALSE)/X16,IF(X16=0,"",IF(X16="","",0)))</f>
        <v/>
      </c>
      <c r="U16" s="25" t="str">
        <f>IFERROR(VLOOKUP($C16,Summary!$C:$CB,19,FALSE)/X16,IF(X16=0,"",IF(X16="","",0)))</f>
        <v/>
      </c>
      <c r="V16" s="26" t="str">
        <f>IFERROR(VLOOKUP($C16,Summary!$C:$CB,20,FALSE)/X16,IF(X16=0,"",IF(X16="","",0)))</f>
        <v/>
      </c>
      <c r="W16" s="25" t="str">
        <f>IFERROR(VLOOKUP($C16,Summary!$C:$CB,21,FALSE)/X16,IF(X16=0,"",IF(X16="","",0)))</f>
        <v/>
      </c>
      <c r="X16" s="27">
        <f>VLOOKUP($C16,Summary!$C:$CB,22,FALSE)</f>
        <v>0</v>
      </c>
      <c r="Y16" s="24" t="str">
        <f>IFERROR(VLOOKUP($C16,Summary!$C:$CB,23,FALSE)/AE16,IF(AE16=0,"",IF(AE16="","",0)))</f>
        <v/>
      </c>
      <c r="Z16" s="25" t="str">
        <f>IFERROR(VLOOKUP($C16,Summary!$C:$CB,24,FALSE)/AE16,IF(AE16=0,"",IF(AE16="","",0)))</f>
        <v/>
      </c>
      <c r="AA16" s="26" t="str">
        <f>IFERROR(VLOOKUP($C16,Summary!$C:$CB,25,FALSE)/AE16,IF(AE16=0,"",IF(AE16="","",0)))</f>
        <v/>
      </c>
      <c r="AB16" s="25" t="str">
        <f>IFERROR(VLOOKUP($C16,Summary!$C:$CB,26,FALSE)/AE16,IF(AE16=0,"",IF(AE16="","",0)))</f>
        <v/>
      </c>
      <c r="AC16" s="26" t="str">
        <f>IFERROR(VLOOKUP($C16,Summary!$C:$CB,27,FALSE)/AE16,IF(AE16=0,"",IF(AE16="","",0)))</f>
        <v/>
      </c>
      <c r="AD16" s="25" t="str">
        <f>IFERROR(VLOOKUP($C16,Summary!$C:$CB,28,FALSE)/AE16,IF(AE16=0,"",IF(AE16="","",0)))</f>
        <v/>
      </c>
      <c r="AE16" s="27">
        <f>VLOOKUP($C16,Summary!$C:$CB,29,FALSE)</f>
        <v>0</v>
      </c>
      <c r="AF16" s="24" t="str">
        <f>IFERROR(VLOOKUP($C16,Summary!$C:$CB,30,FALSE)/VLOOKUP($C16,Summary!$C:$CB,32,FALSE),IF(AL16=0,"",IF(AL16="","",0)))</f>
        <v/>
      </c>
      <c r="AG16" s="25" t="str">
        <f>IFERROR(VLOOKUP($C16,Summary!$C:$CB,31,FALSE)/VLOOKUP($C16,Summary!$C:$CB,32,FALSE),IF(AL16=0,"",IF(AL16="","",0)))</f>
        <v/>
      </c>
      <c r="AH16" s="26" t="str">
        <f>IFERROR(VLOOKUP($C16,Summary!$C:$CB,32,FALSE)/VLOOKUP($C16,Summary!$C:$CB,34,FALSE),IF(AL16=0,"",IF(AL16="","",0)))</f>
        <v/>
      </c>
      <c r="AI16" s="25" t="str">
        <f>IFERROR(VLOOKUP($C16,Summary!$C:$CB,33,FALSE)/VLOOKUP($C16,Summary!$C:$CB,34,FALSE),IF(AL16=0,"",IF(AL16="","",0)))</f>
        <v/>
      </c>
      <c r="AJ16" s="26" t="str">
        <f>IFERROR(VLOOKUP($C16,Summary!$C:$CB,34,FALSE)/AL16,IF(AL16=0,"",IF(AL16="","",0)))</f>
        <v/>
      </c>
      <c r="AK16" s="25" t="str">
        <f>IFERROR(VLOOKUP($C16,Summary!$C:$CB,35,FALSE)/AL16,IF(AL16=0,"",IF(AL16="","",0)))</f>
        <v/>
      </c>
      <c r="AL16" s="27">
        <f>VLOOKUP($C16,Summary!$C:$CB,36,FALSE)</f>
        <v>0</v>
      </c>
      <c r="AM16" s="24" t="str">
        <f>IFERROR(VLOOKUP($C16,Summary!$C:$CB,37,FALSE)/AS16,IF(AS16=0,"",IF(AS16="","",0)))</f>
        <v/>
      </c>
      <c r="AN16" s="25" t="str">
        <f>IFERROR(VLOOKUP($C16,Summary!$C:$CB,38,FALSE)/AS16,IF(AS16=0,"",IF(AS16="","",0)))</f>
        <v/>
      </c>
      <c r="AO16" s="26" t="str">
        <f>IFERROR(VLOOKUP($C16,Summary!$C:$CB,39,FALSE)/AS16,IF(AS16=0,"",IF(AS16="","",0)))</f>
        <v/>
      </c>
      <c r="AP16" s="25" t="str">
        <f>IFERROR(VLOOKUP($C16,Summary!$C:$CB,40,FALSE)/AS16,IF(AS16=0,"",IF(AS16="","",0)))</f>
        <v/>
      </c>
      <c r="AQ16" s="26" t="str">
        <f>IFERROR(VLOOKUP($C16,Summary!$C:$CB,41,FALSE)/AS16,IF(AS16=0,"",IF(AS16="","",0)))</f>
        <v/>
      </c>
      <c r="AR16" s="25" t="str">
        <f>IFERROR(VLOOKUP($C16,Summary!$C:$CB,42,FALSE)/AS16,IF(AS16=0,"",IF(AS16="","",0)))</f>
        <v/>
      </c>
      <c r="AS16" s="27">
        <f>VLOOKUP($C16,Summary!$C:$CB,43,FALSE)</f>
        <v>0</v>
      </c>
      <c r="AT16" s="24" t="str">
        <f>IFERROR(VLOOKUP($C16,Summary!$C:$CB,44,FALSE)/AZ16,IF(AZ16=0,"",IF(AZ16="","",0)))</f>
        <v/>
      </c>
      <c r="AU16" s="25" t="str">
        <f>IFERROR(VLOOKUP($C16,Summary!$C:$CB,45,FALSE)/AZ16,IF(AZ16=0,"",IF(AZ16="","",0)))</f>
        <v/>
      </c>
      <c r="AV16" s="26" t="str">
        <f>IFERROR(VLOOKUP($C16,Summary!$C:$CB,46,FALSE)/AZ16,IF(AZ16=0,"",IF(AZ16="","",0)))</f>
        <v/>
      </c>
      <c r="AW16" s="25" t="str">
        <f>IFERROR(VLOOKUP($C16,Summary!$C:$CB,47,FALSE)/AZ16,IF(AZ16=0,"",IF(AZ16="","",0)))</f>
        <v/>
      </c>
      <c r="AX16" s="26" t="str">
        <f>IFERROR(VLOOKUP($C16,Summary!$C:$CB,48,FALSE)/AZ16,IF(AZ16=0,"",IF(AZ16="","",0)))</f>
        <v/>
      </c>
      <c r="AY16" s="25" t="str">
        <f>IFERROR(VLOOKUP($C16,Summary!$C:$CB,49,FALSE)/AZ16,IF(AZ16=0,"",IF(AZ16="","",0)))</f>
        <v/>
      </c>
      <c r="AZ16" s="27">
        <f>VLOOKUP($C16,Summary!$C:$CB,50,FALSE)</f>
        <v>0</v>
      </c>
      <c r="BA16" s="24" t="str">
        <f>IFERROR(VLOOKUP($C16,Summary!$C:$CB,51,FALSE)/BG16,IF(BG16=0,"",IF(BG16="","",0)))</f>
        <v/>
      </c>
      <c r="BB16" s="25" t="str">
        <f>IFERROR(VLOOKUP($C16,Summary!$C:$CB,52,FALSE)/BG16,IF(BG16=0,"",IF(BG16="","",0)))</f>
        <v/>
      </c>
      <c r="BC16" s="26" t="str">
        <f>IFERROR(VLOOKUP($C16,Summary!$C:$CB,53,FALSE)/BG16,IF(BG16=0,"",IF(BG16="","",0)))</f>
        <v/>
      </c>
      <c r="BD16" s="25" t="str">
        <f>IFERROR(VLOOKUP($C16,Summary!$C:$CB,54,FALSE)/BG16,IF(BG16=0,"",IF(BG16="","",0)))</f>
        <v/>
      </c>
      <c r="BE16" s="26" t="str">
        <f>IFERROR(VLOOKUP($C16,Summary!$C:$CB,55,FALSE)/BG16,IF(BG16=0,"",IF(BG16="","",0)))</f>
        <v/>
      </c>
      <c r="BF16" s="25" t="str">
        <f>IFERROR(VLOOKUP($C16,Summary!$C:$CB,56,FALSE)/BG16,IF(BG16=0,"",IF(BG16="","",0)))</f>
        <v/>
      </c>
      <c r="BG16" s="27">
        <f>VLOOKUP($C16,Summary!$C:$CB,57,FALSE)</f>
        <v>0</v>
      </c>
      <c r="BH16" s="24">
        <f>IFERROR(VLOOKUP($C16,Summary!$C:$CB,58,FALSE)/BN16,IF(BN16=0,"",IF(BN16="","",0)))</f>
        <v>0</v>
      </c>
      <c r="BI16" s="25">
        <f>IFERROR(VLOOKUP($C16,Summary!$C:$CB,59,FALSE)/BN16,IF(BN16=0,"",IF(BN16="","",0)))</f>
        <v>0</v>
      </c>
      <c r="BJ16" s="26">
        <f>IFERROR(VLOOKUP($C16,Summary!$C:$CB,60,FALSE)/BN16,IF(BN16=0,"",IF(BN16="","",0)))</f>
        <v>0</v>
      </c>
      <c r="BK16" s="25">
        <f>IFERROR(VLOOKUP($C16,Summary!$C:$CB,61,FALSE)/BN16,IF(BN16=0,"",IF(BN16="","",0)))</f>
        <v>0</v>
      </c>
      <c r="BL16" s="26">
        <f>IFERROR(VLOOKUP($C16,Summary!$C:$CB,62,FALSE)/BN16,IF(BN16=0,"",IF(BN16="","",0)))</f>
        <v>0</v>
      </c>
      <c r="BM16" s="25">
        <f>IFERROR(VLOOKUP($C16,Summary!$C:$CB,63,FALSE)/BN16,IF(BN16=0,"",IF(BN16="","",0)))</f>
        <v>1</v>
      </c>
      <c r="BN16" s="27">
        <f>VLOOKUP($C16,Summary!$C:$CB,64,FALSE)</f>
        <v>1</v>
      </c>
      <c r="BO16" s="24" t="str">
        <f>IFERROR(VLOOKUP($C16,Summary!$C:$CB,65,FALSE)/BU16,IF(BU16=0,"",IF(BU16="","",0)))</f>
        <v/>
      </c>
      <c r="BP16" s="25" t="str">
        <f>IFERROR(VLOOKUP($C16,Summary!$C:$CB,66,FALSE)/BU16,IF(BU16=0,"",IF(BU16="","",0)))</f>
        <v/>
      </c>
      <c r="BQ16" s="26" t="str">
        <f>IFERROR(VLOOKUP($C16,Summary!$C:$CB,67,FALSE)/BU16,IF(BU16=0,"",IF(BU16="","",0)))</f>
        <v/>
      </c>
      <c r="BR16" s="25" t="str">
        <f>IFERROR(VLOOKUP($C16,Summary!$C:$CB,68,FALSE)/BU16,IF(BU16=0,"",IF(BU16="","",0)))</f>
        <v/>
      </c>
      <c r="BS16" s="26" t="str">
        <f>IFERROR(VLOOKUP($C16,Summary!$C:$CB,69,FALSE)/BU16,IF(BU16=0,"",IF(BU16="","",0)))</f>
        <v/>
      </c>
      <c r="BT16" s="25" t="str">
        <f>IFERROR(VLOOKUP($C16,Summary!$C:$CB,70,FALSE)/BU16,IF(BU16=0,"",IF(BU16="","",0)))</f>
        <v/>
      </c>
      <c r="BU16" s="27">
        <f>VLOOKUP($C16,Summary!$C:$CB,71,FALSE)</f>
        <v>0</v>
      </c>
      <c r="BV16" s="24" t="str">
        <f>IFERROR(VLOOKUP($C16,Summary!$C:$CB,72,FALSE)/CB16,IF(CB16=0,"",IF(CB16="","",0)))</f>
        <v/>
      </c>
      <c r="BW16" s="25" t="str">
        <f>IFERROR(VLOOKUP($C16,Summary!$C:$CB,73,FALSE)/CB16,IF(CB16=0,"",IF(CB16="","",0)))</f>
        <v/>
      </c>
      <c r="BX16" s="26" t="str">
        <f>IFERROR(VLOOKUP($C16,Summary!$C:$CB,74,FALSE)/CB16,IF(CB16=0,"",IF(CB16="","",0)))</f>
        <v/>
      </c>
      <c r="BY16" s="25" t="str">
        <f>IFERROR(VLOOKUP($C16,Summary!$C:$CB,75,FALSE)/CB16,IF(CB16=0,"",IF(CB16="","",0)))</f>
        <v/>
      </c>
      <c r="BZ16" s="26" t="str">
        <f>IFERROR(VLOOKUP($C16,Summary!$C:$CB,76,FALSE)/CB16,IF(CB16=0,"",IF(CB16="","",0)))</f>
        <v/>
      </c>
      <c r="CA16" s="25" t="str">
        <f>IFERROR(VLOOKUP($C16,Summary!$C:$CB,77,FALSE)/CB16,IF(CB16=0,"",IF(CB16="","",0)))</f>
        <v/>
      </c>
      <c r="CB16" s="27">
        <f>VLOOKUP($C16,Summary!$C:$CB,78,FALSE)</f>
        <v>0</v>
      </c>
    </row>
    <row r="17" spans="1:80" x14ac:dyDescent="0.3">
      <c r="A17">
        <v>13</v>
      </c>
      <c r="B17" t="str">
        <f>IF(Namelist!A14="","",UPPER(Namelist!A14))</f>
        <v>AMIR HAFIZ ROHAIMI</v>
      </c>
      <c r="C17" t="str">
        <f>IF(Namelist!B14="","",UPPER(Namelist!B14))</f>
        <v>NUSSTU\E0969957</v>
      </c>
      <c r="D17" s="24">
        <f>IFERROR(VLOOKUP($C17,Summary!$C:$CB,2,FALSE)/J17,IF(J17=0,"",IF(J17="","",0)))</f>
        <v>0</v>
      </c>
      <c r="E17" s="25">
        <f>IFERROR(VLOOKUP($C17,Summary!$C:$CB,3,FALSE)/J17,IF(J17=0,"",IF(J17="","",0)))</f>
        <v>1</v>
      </c>
      <c r="F17" s="26">
        <f>IFERROR(VLOOKUP($C17,Summary!$C:$CB,4,FALSE)/J17,IF(J17=0,"",IF(J17="","",0)))</f>
        <v>1</v>
      </c>
      <c r="G17" s="25">
        <f>IFERROR(VLOOKUP($C17,Summary!$C:$CB,5,FALSE)/J17,IF(J17=0,"",IF(J17="","",0)))</f>
        <v>0</v>
      </c>
      <c r="H17" s="26">
        <f>IFERROR(VLOOKUP($C17,Summary!$C:$CB,6,FALSE)/J17,IF(J17=0,"",IF(J17="","",0)))</f>
        <v>1</v>
      </c>
      <c r="I17" s="25">
        <f>IFERROR(VLOOKUP($C17,Summary!$C:$CB,7,FALSE)/J17,IF(J17=0,"",IF(J17="","",0)))</f>
        <v>0</v>
      </c>
      <c r="J17" s="27">
        <f>VLOOKUP($C17,Summary!$C:$CB,8,FALSE)</f>
        <v>1</v>
      </c>
      <c r="K17" s="24" t="str">
        <f>IFERROR(VLOOKUP($C17,Summary!$C:$CB,9,FALSE)/Q17,IF(Q17=0,"",IF(Q17="","",0)))</f>
        <v/>
      </c>
      <c r="L17" s="25" t="str">
        <f>IFERROR(VLOOKUP($C17,Summary!$C:$CB,10,FALSE)/Q17,IF(Q17=0,"",IF(Q17="","",0)))</f>
        <v/>
      </c>
      <c r="M17" s="26" t="str">
        <f>IFERROR(VLOOKUP($C17,Summary!$C:$CB,11,FALSE)/Q17,IF(Q17=0,"",IF(Q17="","",0)))</f>
        <v/>
      </c>
      <c r="N17" s="25" t="str">
        <f>IFERROR(VLOOKUP($C17,Summary!$C:$CB,12,FALSE)/Q17,IF(Q17=0,"",IF(Q17="","",0)))</f>
        <v/>
      </c>
      <c r="O17" s="26" t="str">
        <f>IFERROR(VLOOKUP($C17,Summary!$C:$CB,13,FALSE)/Q17,IF(Q17=0,"",IF(Q17="","",0)))</f>
        <v/>
      </c>
      <c r="P17" s="25" t="str">
        <f>IFERROR(VLOOKUP($C17,Summary!$C:$CB,14,FALSE)/Q17,IF(Q17=0,"",IF(Q17="","",0)))</f>
        <v/>
      </c>
      <c r="Q17" s="27">
        <f>VLOOKUP($C17,Summary!$C:$CB,15,FALSE)</f>
        <v>0</v>
      </c>
      <c r="R17" s="24" t="str">
        <f>IFERROR(VLOOKUP($C17,Summary!$C:$CB,16,FALSE)/X17,IF(X17=0,"",IF(X17="","",0)))</f>
        <v/>
      </c>
      <c r="S17" s="25" t="str">
        <f>IFERROR(VLOOKUP($C17,Summary!$C:$CB,17,FALSE)/X17,IF(X17=0,"",IF(X17="","",0)))</f>
        <v/>
      </c>
      <c r="T17" s="26" t="str">
        <f>IFERROR(VLOOKUP($C17,Summary!$C:$CB,18,FALSE)/X17,IF(X17=0,"",IF(X17="","",0)))</f>
        <v/>
      </c>
      <c r="U17" s="25" t="str">
        <f>IFERROR(VLOOKUP($C17,Summary!$C:$CB,19,FALSE)/X17,IF(X17=0,"",IF(X17="","",0)))</f>
        <v/>
      </c>
      <c r="V17" s="26" t="str">
        <f>IFERROR(VLOOKUP($C17,Summary!$C:$CB,20,FALSE)/X17,IF(X17=0,"",IF(X17="","",0)))</f>
        <v/>
      </c>
      <c r="W17" s="25" t="str">
        <f>IFERROR(VLOOKUP($C17,Summary!$C:$CB,21,FALSE)/X17,IF(X17=0,"",IF(X17="","",0)))</f>
        <v/>
      </c>
      <c r="X17" s="27">
        <f>VLOOKUP($C17,Summary!$C:$CB,22,FALSE)</f>
        <v>0</v>
      </c>
      <c r="Y17" s="24" t="str">
        <f>IFERROR(VLOOKUP($C17,Summary!$C:$CB,23,FALSE)/AE17,IF(AE17=0,"",IF(AE17="","",0)))</f>
        <v/>
      </c>
      <c r="Z17" s="25" t="str">
        <f>IFERROR(VLOOKUP($C17,Summary!$C:$CB,24,FALSE)/AE17,IF(AE17=0,"",IF(AE17="","",0)))</f>
        <v/>
      </c>
      <c r="AA17" s="26" t="str">
        <f>IFERROR(VLOOKUP($C17,Summary!$C:$CB,25,FALSE)/AE17,IF(AE17=0,"",IF(AE17="","",0)))</f>
        <v/>
      </c>
      <c r="AB17" s="25" t="str">
        <f>IFERROR(VLOOKUP($C17,Summary!$C:$CB,26,FALSE)/AE17,IF(AE17=0,"",IF(AE17="","",0)))</f>
        <v/>
      </c>
      <c r="AC17" s="26" t="str">
        <f>IFERROR(VLOOKUP($C17,Summary!$C:$CB,27,FALSE)/AE17,IF(AE17=0,"",IF(AE17="","",0)))</f>
        <v/>
      </c>
      <c r="AD17" s="25" t="str">
        <f>IFERROR(VLOOKUP($C17,Summary!$C:$CB,28,FALSE)/AE17,IF(AE17=0,"",IF(AE17="","",0)))</f>
        <v/>
      </c>
      <c r="AE17" s="27">
        <f>VLOOKUP($C17,Summary!$C:$CB,29,FALSE)</f>
        <v>0</v>
      </c>
      <c r="AF17" s="24" t="str">
        <f>IFERROR(VLOOKUP($C17,Summary!$C:$CB,30,FALSE)/VLOOKUP($C17,Summary!$C:$CB,32,FALSE),IF(AL17=0,"",IF(AL17="","",0)))</f>
        <v/>
      </c>
      <c r="AG17" s="25" t="str">
        <f>IFERROR(VLOOKUP($C17,Summary!$C:$CB,31,FALSE)/VLOOKUP($C17,Summary!$C:$CB,32,FALSE),IF(AL17=0,"",IF(AL17="","",0)))</f>
        <v/>
      </c>
      <c r="AH17" s="26" t="str">
        <f>IFERROR(VLOOKUP($C17,Summary!$C:$CB,32,FALSE)/VLOOKUP($C17,Summary!$C:$CB,34,FALSE),IF(AL17=0,"",IF(AL17="","",0)))</f>
        <v/>
      </c>
      <c r="AI17" s="25" t="str">
        <f>IFERROR(VLOOKUP($C17,Summary!$C:$CB,33,FALSE)/VLOOKUP($C17,Summary!$C:$CB,34,FALSE),IF(AL17=0,"",IF(AL17="","",0)))</f>
        <v/>
      </c>
      <c r="AJ17" s="26" t="str">
        <f>IFERROR(VLOOKUP($C17,Summary!$C:$CB,34,FALSE)/AL17,IF(AL17=0,"",IF(AL17="","",0)))</f>
        <v/>
      </c>
      <c r="AK17" s="25" t="str">
        <f>IFERROR(VLOOKUP($C17,Summary!$C:$CB,35,FALSE)/AL17,IF(AL17=0,"",IF(AL17="","",0)))</f>
        <v/>
      </c>
      <c r="AL17" s="27">
        <f>VLOOKUP($C17,Summary!$C:$CB,36,FALSE)</f>
        <v>0</v>
      </c>
      <c r="AM17" s="24" t="str">
        <f>IFERROR(VLOOKUP($C17,Summary!$C:$CB,37,FALSE)/AS17,IF(AS17=0,"",IF(AS17="","",0)))</f>
        <v/>
      </c>
      <c r="AN17" s="25" t="str">
        <f>IFERROR(VLOOKUP($C17,Summary!$C:$CB,38,FALSE)/AS17,IF(AS17=0,"",IF(AS17="","",0)))</f>
        <v/>
      </c>
      <c r="AO17" s="26" t="str">
        <f>IFERROR(VLOOKUP($C17,Summary!$C:$CB,39,FALSE)/AS17,IF(AS17=0,"",IF(AS17="","",0)))</f>
        <v/>
      </c>
      <c r="AP17" s="25" t="str">
        <f>IFERROR(VLOOKUP($C17,Summary!$C:$CB,40,FALSE)/AS17,IF(AS17=0,"",IF(AS17="","",0)))</f>
        <v/>
      </c>
      <c r="AQ17" s="26" t="str">
        <f>IFERROR(VLOOKUP($C17,Summary!$C:$CB,41,FALSE)/AS17,IF(AS17=0,"",IF(AS17="","",0)))</f>
        <v/>
      </c>
      <c r="AR17" s="25" t="str">
        <f>IFERROR(VLOOKUP($C17,Summary!$C:$CB,42,FALSE)/AS17,IF(AS17=0,"",IF(AS17="","",0)))</f>
        <v/>
      </c>
      <c r="AS17" s="27">
        <f>VLOOKUP($C17,Summary!$C:$CB,43,FALSE)</f>
        <v>0</v>
      </c>
      <c r="AT17" s="24" t="str">
        <f>IFERROR(VLOOKUP($C17,Summary!$C:$CB,44,FALSE)/AZ17,IF(AZ17=0,"",IF(AZ17="","",0)))</f>
        <v/>
      </c>
      <c r="AU17" s="25" t="str">
        <f>IFERROR(VLOOKUP($C17,Summary!$C:$CB,45,FALSE)/AZ17,IF(AZ17=0,"",IF(AZ17="","",0)))</f>
        <v/>
      </c>
      <c r="AV17" s="26" t="str">
        <f>IFERROR(VLOOKUP($C17,Summary!$C:$CB,46,FALSE)/AZ17,IF(AZ17=0,"",IF(AZ17="","",0)))</f>
        <v/>
      </c>
      <c r="AW17" s="25" t="str">
        <f>IFERROR(VLOOKUP($C17,Summary!$C:$CB,47,FALSE)/AZ17,IF(AZ17=0,"",IF(AZ17="","",0)))</f>
        <v/>
      </c>
      <c r="AX17" s="26" t="str">
        <f>IFERROR(VLOOKUP($C17,Summary!$C:$CB,48,FALSE)/AZ17,IF(AZ17=0,"",IF(AZ17="","",0)))</f>
        <v/>
      </c>
      <c r="AY17" s="25" t="str">
        <f>IFERROR(VLOOKUP($C17,Summary!$C:$CB,49,FALSE)/AZ17,IF(AZ17=0,"",IF(AZ17="","",0)))</f>
        <v/>
      </c>
      <c r="AZ17" s="27">
        <f>VLOOKUP($C17,Summary!$C:$CB,50,FALSE)</f>
        <v>0</v>
      </c>
      <c r="BA17" s="24" t="str">
        <f>IFERROR(VLOOKUP($C17,Summary!$C:$CB,51,FALSE)/BG17,IF(BG17=0,"",IF(BG17="","",0)))</f>
        <v/>
      </c>
      <c r="BB17" s="25" t="str">
        <f>IFERROR(VLOOKUP($C17,Summary!$C:$CB,52,FALSE)/BG17,IF(BG17=0,"",IF(BG17="","",0)))</f>
        <v/>
      </c>
      <c r="BC17" s="26" t="str">
        <f>IFERROR(VLOOKUP($C17,Summary!$C:$CB,53,FALSE)/BG17,IF(BG17=0,"",IF(BG17="","",0)))</f>
        <v/>
      </c>
      <c r="BD17" s="25" t="str">
        <f>IFERROR(VLOOKUP($C17,Summary!$C:$CB,54,FALSE)/BG17,IF(BG17=0,"",IF(BG17="","",0)))</f>
        <v/>
      </c>
      <c r="BE17" s="26" t="str">
        <f>IFERROR(VLOOKUP($C17,Summary!$C:$CB,55,FALSE)/BG17,IF(BG17=0,"",IF(BG17="","",0)))</f>
        <v/>
      </c>
      <c r="BF17" s="25" t="str">
        <f>IFERROR(VLOOKUP($C17,Summary!$C:$CB,56,FALSE)/BG17,IF(BG17=0,"",IF(BG17="","",0)))</f>
        <v/>
      </c>
      <c r="BG17" s="27">
        <f>VLOOKUP($C17,Summary!$C:$CB,57,FALSE)</f>
        <v>0</v>
      </c>
      <c r="BH17" s="24" t="str">
        <f>IFERROR(VLOOKUP($C17,Summary!$C:$CB,58,FALSE)/BN17,IF(BN17=0,"",IF(BN17="","",0)))</f>
        <v/>
      </c>
      <c r="BI17" s="25" t="str">
        <f>IFERROR(VLOOKUP($C17,Summary!$C:$CB,59,FALSE)/BN17,IF(BN17=0,"",IF(BN17="","",0)))</f>
        <v/>
      </c>
      <c r="BJ17" s="26" t="str">
        <f>IFERROR(VLOOKUP($C17,Summary!$C:$CB,60,FALSE)/BN17,IF(BN17=0,"",IF(BN17="","",0)))</f>
        <v/>
      </c>
      <c r="BK17" s="25" t="str">
        <f>IFERROR(VLOOKUP($C17,Summary!$C:$CB,61,FALSE)/BN17,IF(BN17=0,"",IF(BN17="","",0)))</f>
        <v/>
      </c>
      <c r="BL17" s="26" t="str">
        <f>IFERROR(VLOOKUP($C17,Summary!$C:$CB,62,FALSE)/BN17,IF(BN17=0,"",IF(BN17="","",0)))</f>
        <v/>
      </c>
      <c r="BM17" s="25" t="str">
        <f>IFERROR(VLOOKUP($C17,Summary!$C:$CB,63,FALSE)/BN17,IF(BN17=0,"",IF(BN17="","",0)))</f>
        <v/>
      </c>
      <c r="BN17" s="27">
        <f>VLOOKUP($C17,Summary!$C:$CB,64,FALSE)</f>
        <v>0</v>
      </c>
      <c r="BO17" s="24">
        <f>IFERROR(VLOOKUP($C17,Summary!$C:$CB,65,FALSE)/BU17,IF(BU17=0,"",IF(BU17="","",0)))</f>
        <v>0</v>
      </c>
      <c r="BP17" s="25">
        <f>IFERROR(VLOOKUP($C17,Summary!$C:$CB,66,FALSE)/BU17,IF(BU17=0,"",IF(BU17="","",0)))</f>
        <v>1</v>
      </c>
      <c r="BQ17" s="26">
        <f>IFERROR(VLOOKUP($C17,Summary!$C:$CB,67,FALSE)/BU17,IF(BU17=0,"",IF(BU17="","",0)))</f>
        <v>1</v>
      </c>
      <c r="BR17" s="25">
        <f>IFERROR(VLOOKUP($C17,Summary!$C:$CB,68,FALSE)/BU17,IF(BU17=0,"",IF(BU17="","",0)))</f>
        <v>0</v>
      </c>
      <c r="BS17" s="26">
        <f>IFERROR(VLOOKUP($C17,Summary!$C:$CB,69,FALSE)/BU17,IF(BU17=0,"",IF(BU17="","",0)))</f>
        <v>1</v>
      </c>
      <c r="BT17" s="25">
        <f>IFERROR(VLOOKUP($C17,Summary!$C:$CB,70,FALSE)/BU17,IF(BU17=0,"",IF(BU17="","",0)))</f>
        <v>0</v>
      </c>
      <c r="BU17" s="27">
        <f>VLOOKUP($C17,Summary!$C:$CB,71,FALSE)</f>
        <v>1</v>
      </c>
      <c r="BV17" s="24" t="str">
        <f>IFERROR(VLOOKUP($C17,Summary!$C:$CB,72,FALSE)/CB17,IF(CB17=0,"",IF(CB17="","",0)))</f>
        <v/>
      </c>
      <c r="BW17" s="25" t="str">
        <f>IFERROR(VLOOKUP($C17,Summary!$C:$CB,73,FALSE)/CB17,IF(CB17=0,"",IF(CB17="","",0)))</f>
        <v/>
      </c>
      <c r="BX17" s="26" t="str">
        <f>IFERROR(VLOOKUP($C17,Summary!$C:$CB,74,FALSE)/CB17,IF(CB17=0,"",IF(CB17="","",0)))</f>
        <v/>
      </c>
      <c r="BY17" s="25" t="str">
        <f>IFERROR(VLOOKUP($C17,Summary!$C:$CB,75,FALSE)/CB17,IF(CB17=0,"",IF(CB17="","",0)))</f>
        <v/>
      </c>
      <c r="BZ17" s="26" t="str">
        <f>IFERROR(VLOOKUP($C17,Summary!$C:$CB,76,FALSE)/CB17,IF(CB17=0,"",IF(CB17="","",0)))</f>
        <v/>
      </c>
      <c r="CA17" s="25" t="str">
        <f>IFERROR(VLOOKUP($C17,Summary!$C:$CB,77,FALSE)/CB17,IF(CB17=0,"",IF(CB17="","",0)))</f>
        <v/>
      </c>
      <c r="CB17" s="27">
        <f>VLOOKUP($C17,Summary!$C:$CB,78,FALSE)</f>
        <v>0</v>
      </c>
    </row>
    <row r="18" spans="1:80" x14ac:dyDescent="0.3">
      <c r="A18">
        <v>14</v>
      </c>
      <c r="B18" t="str">
        <f>IF(Namelist!A15="","",UPPER(Namelist!A15))</f>
        <v>AMIR RAZIF HELMY</v>
      </c>
      <c r="C18" t="str">
        <f>IF(Namelist!B15="","",UPPER(Namelist!B15))</f>
        <v>NUSSTU\E0958344</v>
      </c>
      <c r="D18" s="24">
        <f>IFERROR(VLOOKUP($C18,Summary!$C:$CB,2,FALSE)/J18,IF(J18=0,"",IF(J18="","",0)))</f>
        <v>0.66666666666666663</v>
      </c>
      <c r="E18" s="25">
        <f>IFERROR(VLOOKUP($C18,Summary!$C:$CB,3,FALSE)/J18,IF(J18=0,"",IF(J18="","",0)))</f>
        <v>0</v>
      </c>
      <c r="F18" s="26">
        <f>IFERROR(VLOOKUP($C18,Summary!$C:$CB,4,FALSE)/J18,IF(J18=0,"",IF(J18="","",0)))</f>
        <v>0.66666666666666663</v>
      </c>
      <c r="G18" s="25">
        <f>IFERROR(VLOOKUP($C18,Summary!$C:$CB,5,FALSE)/J18,IF(J18=0,"",IF(J18="","",0)))</f>
        <v>0</v>
      </c>
      <c r="H18" s="26">
        <f>IFERROR(VLOOKUP($C18,Summary!$C:$CB,6,FALSE)/J18,IF(J18=0,"",IF(J18="","",0)))</f>
        <v>0.66666666666666663</v>
      </c>
      <c r="I18" s="25">
        <f>IFERROR(VLOOKUP($C18,Summary!$C:$CB,7,FALSE)/J18,IF(J18=0,"",IF(J18="","",0)))</f>
        <v>0.33333333333333331</v>
      </c>
      <c r="J18" s="27">
        <f>VLOOKUP($C18,Summary!$C:$CB,8,FALSE)</f>
        <v>3</v>
      </c>
      <c r="K18" s="24" t="str">
        <f>IFERROR(VLOOKUP($C18,Summary!$C:$CB,9,FALSE)/Q18,IF(Q18=0,"",IF(Q18="","",0)))</f>
        <v/>
      </c>
      <c r="L18" s="25" t="str">
        <f>IFERROR(VLOOKUP($C18,Summary!$C:$CB,10,FALSE)/Q18,IF(Q18=0,"",IF(Q18="","",0)))</f>
        <v/>
      </c>
      <c r="M18" s="26" t="str">
        <f>IFERROR(VLOOKUP($C18,Summary!$C:$CB,11,FALSE)/Q18,IF(Q18=0,"",IF(Q18="","",0)))</f>
        <v/>
      </c>
      <c r="N18" s="25" t="str">
        <f>IFERROR(VLOOKUP($C18,Summary!$C:$CB,12,FALSE)/Q18,IF(Q18=0,"",IF(Q18="","",0)))</f>
        <v/>
      </c>
      <c r="O18" s="26" t="str">
        <f>IFERROR(VLOOKUP($C18,Summary!$C:$CB,13,FALSE)/Q18,IF(Q18=0,"",IF(Q18="","",0)))</f>
        <v/>
      </c>
      <c r="P18" s="25" t="str">
        <f>IFERROR(VLOOKUP($C18,Summary!$C:$CB,14,FALSE)/Q18,IF(Q18=0,"",IF(Q18="","",0)))</f>
        <v/>
      </c>
      <c r="Q18" s="27">
        <f>VLOOKUP($C18,Summary!$C:$CB,15,FALSE)</f>
        <v>0</v>
      </c>
      <c r="R18" s="24">
        <f>IFERROR(VLOOKUP($C18,Summary!$C:$CB,16,FALSE)/X18,IF(X18=0,"",IF(X18="","",0)))</f>
        <v>0.5</v>
      </c>
      <c r="S18" s="25">
        <f>IFERROR(VLOOKUP($C18,Summary!$C:$CB,17,FALSE)/X18,IF(X18=0,"",IF(X18="","",0)))</f>
        <v>0</v>
      </c>
      <c r="T18" s="26">
        <f>IFERROR(VLOOKUP($C18,Summary!$C:$CB,18,FALSE)/X18,IF(X18=0,"",IF(X18="","",0)))</f>
        <v>0.5</v>
      </c>
      <c r="U18" s="25">
        <f>IFERROR(VLOOKUP($C18,Summary!$C:$CB,19,FALSE)/X18,IF(X18=0,"",IF(X18="","",0)))</f>
        <v>0</v>
      </c>
      <c r="V18" s="26">
        <f>IFERROR(VLOOKUP($C18,Summary!$C:$CB,20,FALSE)/X18,IF(X18=0,"",IF(X18="","",0)))</f>
        <v>0.5</v>
      </c>
      <c r="W18" s="25">
        <f>IFERROR(VLOOKUP($C18,Summary!$C:$CB,21,FALSE)/X18,IF(X18=0,"",IF(X18="","",0)))</f>
        <v>0.5</v>
      </c>
      <c r="X18" s="27">
        <f>VLOOKUP($C18,Summary!$C:$CB,22,FALSE)</f>
        <v>2</v>
      </c>
      <c r="Y18" s="24">
        <f>IFERROR(VLOOKUP($C18,Summary!$C:$CB,23,FALSE)/AE18,IF(AE18=0,"",IF(AE18="","",0)))</f>
        <v>1</v>
      </c>
      <c r="Z18" s="25">
        <f>IFERROR(VLOOKUP($C18,Summary!$C:$CB,24,FALSE)/AE18,IF(AE18=0,"",IF(AE18="","",0)))</f>
        <v>0</v>
      </c>
      <c r="AA18" s="26">
        <f>IFERROR(VLOOKUP($C18,Summary!$C:$CB,25,FALSE)/AE18,IF(AE18=0,"",IF(AE18="","",0)))</f>
        <v>1</v>
      </c>
      <c r="AB18" s="25">
        <f>IFERROR(VLOOKUP($C18,Summary!$C:$CB,26,FALSE)/AE18,IF(AE18=0,"",IF(AE18="","",0)))</f>
        <v>0</v>
      </c>
      <c r="AC18" s="26">
        <f>IFERROR(VLOOKUP($C18,Summary!$C:$CB,27,FALSE)/AE18,IF(AE18=0,"",IF(AE18="","",0)))</f>
        <v>1</v>
      </c>
      <c r="AD18" s="25">
        <f>IFERROR(VLOOKUP($C18,Summary!$C:$CB,28,FALSE)/AE18,IF(AE18=0,"",IF(AE18="","",0)))</f>
        <v>0</v>
      </c>
      <c r="AE18" s="27">
        <f>VLOOKUP($C18,Summary!$C:$CB,29,FALSE)</f>
        <v>1</v>
      </c>
      <c r="AF18" s="24" t="str">
        <f>IFERROR(VLOOKUP($C18,Summary!$C:$CB,30,FALSE)/VLOOKUP($C18,Summary!$C:$CB,32,FALSE),IF(AL18=0,"",IF(AL18="","",0)))</f>
        <v/>
      </c>
      <c r="AG18" s="25" t="str">
        <f>IFERROR(VLOOKUP($C18,Summary!$C:$CB,31,FALSE)/VLOOKUP($C18,Summary!$C:$CB,32,FALSE),IF(AL18=0,"",IF(AL18="","",0)))</f>
        <v/>
      </c>
      <c r="AH18" s="26" t="str">
        <f>IFERROR(VLOOKUP($C18,Summary!$C:$CB,32,FALSE)/VLOOKUP($C18,Summary!$C:$CB,34,FALSE),IF(AL18=0,"",IF(AL18="","",0)))</f>
        <v/>
      </c>
      <c r="AI18" s="25" t="str">
        <f>IFERROR(VLOOKUP($C18,Summary!$C:$CB,33,FALSE)/VLOOKUP($C18,Summary!$C:$CB,34,FALSE),IF(AL18=0,"",IF(AL18="","",0)))</f>
        <v/>
      </c>
      <c r="AJ18" s="26" t="str">
        <f>IFERROR(VLOOKUP($C18,Summary!$C:$CB,34,FALSE)/AL18,IF(AL18=0,"",IF(AL18="","",0)))</f>
        <v/>
      </c>
      <c r="AK18" s="25" t="str">
        <f>IFERROR(VLOOKUP($C18,Summary!$C:$CB,35,FALSE)/AL18,IF(AL18=0,"",IF(AL18="","",0)))</f>
        <v/>
      </c>
      <c r="AL18" s="27">
        <f>VLOOKUP($C18,Summary!$C:$CB,36,FALSE)</f>
        <v>0</v>
      </c>
      <c r="AM18" s="24" t="str">
        <f>IFERROR(VLOOKUP($C18,Summary!$C:$CB,37,FALSE)/AS18,IF(AS18=0,"",IF(AS18="","",0)))</f>
        <v/>
      </c>
      <c r="AN18" s="25" t="str">
        <f>IFERROR(VLOOKUP($C18,Summary!$C:$CB,38,FALSE)/AS18,IF(AS18=0,"",IF(AS18="","",0)))</f>
        <v/>
      </c>
      <c r="AO18" s="26" t="str">
        <f>IFERROR(VLOOKUP($C18,Summary!$C:$CB,39,FALSE)/AS18,IF(AS18=0,"",IF(AS18="","",0)))</f>
        <v/>
      </c>
      <c r="AP18" s="25" t="str">
        <f>IFERROR(VLOOKUP($C18,Summary!$C:$CB,40,FALSE)/AS18,IF(AS18=0,"",IF(AS18="","",0)))</f>
        <v/>
      </c>
      <c r="AQ18" s="26" t="str">
        <f>IFERROR(VLOOKUP($C18,Summary!$C:$CB,41,FALSE)/AS18,IF(AS18=0,"",IF(AS18="","",0)))</f>
        <v/>
      </c>
      <c r="AR18" s="25" t="str">
        <f>IFERROR(VLOOKUP($C18,Summary!$C:$CB,42,FALSE)/AS18,IF(AS18=0,"",IF(AS18="","",0)))</f>
        <v/>
      </c>
      <c r="AS18" s="27">
        <f>VLOOKUP($C18,Summary!$C:$CB,43,FALSE)</f>
        <v>0</v>
      </c>
      <c r="AT18" s="24" t="str">
        <f>IFERROR(VLOOKUP($C18,Summary!$C:$CB,44,FALSE)/AZ18,IF(AZ18=0,"",IF(AZ18="","",0)))</f>
        <v/>
      </c>
      <c r="AU18" s="25" t="str">
        <f>IFERROR(VLOOKUP($C18,Summary!$C:$CB,45,FALSE)/AZ18,IF(AZ18=0,"",IF(AZ18="","",0)))</f>
        <v/>
      </c>
      <c r="AV18" s="26" t="str">
        <f>IFERROR(VLOOKUP($C18,Summary!$C:$CB,46,FALSE)/AZ18,IF(AZ18=0,"",IF(AZ18="","",0)))</f>
        <v/>
      </c>
      <c r="AW18" s="25" t="str">
        <f>IFERROR(VLOOKUP($C18,Summary!$C:$CB,47,FALSE)/AZ18,IF(AZ18=0,"",IF(AZ18="","",0)))</f>
        <v/>
      </c>
      <c r="AX18" s="26" t="str">
        <f>IFERROR(VLOOKUP($C18,Summary!$C:$CB,48,FALSE)/AZ18,IF(AZ18=0,"",IF(AZ18="","",0)))</f>
        <v/>
      </c>
      <c r="AY18" s="25" t="str">
        <f>IFERROR(VLOOKUP($C18,Summary!$C:$CB,49,FALSE)/AZ18,IF(AZ18=0,"",IF(AZ18="","",0)))</f>
        <v/>
      </c>
      <c r="AZ18" s="27">
        <f>VLOOKUP($C18,Summary!$C:$CB,50,FALSE)</f>
        <v>0</v>
      </c>
      <c r="BA18" s="24" t="str">
        <f>IFERROR(VLOOKUP($C18,Summary!$C:$CB,51,FALSE)/BG18,IF(BG18=0,"",IF(BG18="","",0)))</f>
        <v/>
      </c>
      <c r="BB18" s="25" t="str">
        <f>IFERROR(VLOOKUP($C18,Summary!$C:$CB,52,FALSE)/BG18,IF(BG18=0,"",IF(BG18="","",0)))</f>
        <v/>
      </c>
      <c r="BC18" s="26" t="str">
        <f>IFERROR(VLOOKUP($C18,Summary!$C:$CB,53,FALSE)/BG18,IF(BG18=0,"",IF(BG18="","",0)))</f>
        <v/>
      </c>
      <c r="BD18" s="25" t="str">
        <f>IFERROR(VLOOKUP($C18,Summary!$C:$CB,54,FALSE)/BG18,IF(BG18=0,"",IF(BG18="","",0)))</f>
        <v/>
      </c>
      <c r="BE18" s="26" t="str">
        <f>IFERROR(VLOOKUP($C18,Summary!$C:$CB,55,FALSE)/BG18,IF(BG18=0,"",IF(BG18="","",0)))</f>
        <v/>
      </c>
      <c r="BF18" s="25" t="str">
        <f>IFERROR(VLOOKUP($C18,Summary!$C:$CB,56,FALSE)/BG18,IF(BG18=0,"",IF(BG18="","",0)))</f>
        <v/>
      </c>
      <c r="BG18" s="27">
        <f>VLOOKUP($C18,Summary!$C:$CB,57,FALSE)</f>
        <v>0</v>
      </c>
      <c r="BH18" s="24" t="str">
        <f>IFERROR(VLOOKUP($C18,Summary!$C:$CB,58,FALSE)/BN18,IF(BN18=0,"",IF(BN18="","",0)))</f>
        <v/>
      </c>
      <c r="BI18" s="25" t="str">
        <f>IFERROR(VLOOKUP($C18,Summary!$C:$CB,59,FALSE)/BN18,IF(BN18=0,"",IF(BN18="","",0)))</f>
        <v/>
      </c>
      <c r="BJ18" s="26" t="str">
        <f>IFERROR(VLOOKUP($C18,Summary!$C:$CB,60,FALSE)/BN18,IF(BN18=0,"",IF(BN18="","",0)))</f>
        <v/>
      </c>
      <c r="BK18" s="25" t="str">
        <f>IFERROR(VLOOKUP($C18,Summary!$C:$CB,61,FALSE)/BN18,IF(BN18=0,"",IF(BN18="","",0)))</f>
        <v/>
      </c>
      <c r="BL18" s="26" t="str">
        <f>IFERROR(VLOOKUP($C18,Summary!$C:$CB,62,FALSE)/BN18,IF(BN18=0,"",IF(BN18="","",0)))</f>
        <v/>
      </c>
      <c r="BM18" s="25" t="str">
        <f>IFERROR(VLOOKUP($C18,Summary!$C:$CB,63,FALSE)/BN18,IF(BN18=0,"",IF(BN18="","",0)))</f>
        <v/>
      </c>
      <c r="BN18" s="27">
        <f>VLOOKUP($C18,Summary!$C:$CB,64,FALSE)</f>
        <v>0</v>
      </c>
      <c r="BO18" s="24" t="str">
        <f>IFERROR(VLOOKUP($C18,Summary!$C:$CB,65,FALSE)/BU18,IF(BU18=0,"",IF(BU18="","",0)))</f>
        <v/>
      </c>
      <c r="BP18" s="25" t="str">
        <f>IFERROR(VLOOKUP($C18,Summary!$C:$CB,66,FALSE)/BU18,IF(BU18=0,"",IF(BU18="","",0)))</f>
        <v/>
      </c>
      <c r="BQ18" s="26" t="str">
        <f>IFERROR(VLOOKUP($C18,Summary!$C:$CB,67,FALSE)/BU18,IF(BU18=0,"",IF(BU18="","",0)))</f>
        <v/>
      </c>
      <c r="BR18" s="25" t="str">
        <f>IFERROR(VLOOKUP($C18,Summary!$C:$CB,68,FALSE)/BU18,IF(BU18=0,"",IF(BU18="","",0)))</f>
        <v/>
      </c>
      <c r="BS18" s="26" t="str">
        <f>IFERROR(VLOOKUP($C18,Summary!$C:$CB,69,FALSE)/BU18,IF(BU18=0,"",IF(BU18="","",0)))</f>
        <v/>
      </c>
      <c r="BT18" s="25" t="str">
        <f>IFERROR(VLOOKUP($C18,Summary!$C:$CB,70,FALSE)/BU18,IF(BU18=0,"",IF(BU18="","",0)))</f>
        <v/>
      </c>
      <c r="BU18" s="27">
        <f>VLOOKUP($C18,Summary!$C:$CB,71,FALSE)</f>
        <v>0</v>
      </c>
      <c r="BV18" s="24" t="str">
        <f>IFERROR(VLOOKUP($C18,Summary!$C:$CB,72,FALSE)/CB18,IF(CB18=0,"",IF(CB18="","",0)))</f>
        <v/>
      </c>
      <c r="BW18" s="25" t="str">
        <f>IFERROR(VLOOKUP($C18,Summary!$C:$CB,73,FALSE)/CB18,IF(CB18=0,"",IF(CB18="","",0)))</f>
        <v/>
      </c>
      <c r="BX18" s="26" t="str">
        <f>IFERROR(VLOOKUP($C18,Summary!$C:$CB,74,FALSE)/CB18,IF(CB18=0,"",IF(CB18="","",0)))</f>
        <v/>
      </c>
      <c r="BY18" s="25" t="str">
        <f>IFERROR(VLOOKUP($C18,Summary!$C:$CB,75,FALSE)/CB18,IF(CB18=0,"",IF(CB18="","",0)))</f>
        <v/>
      </c>
      <c r="BZ18" s="26" t="str">
        <f>IFERROR(VLOOKUP($C18,Summary!$C:$CB,76,FALSE)/CB18,IF(CB18=0,"",IF(CB18="","",0)))</f>
        <v/>
      </c>
      <c r="CA18" s="25" t="str">
        <f>IFERROR(VLOOKUP($C18,Summary!$C:$CB,77,FALSE)/CB18,IF(CB18=0,"",IF(CB18="","",0)))</f>
        <v/>
      </c>
      <c r="CB18" s="27">
        <f>VLOOKUP($C18,Summary!$C:$CB,78,FALSE)</f>
        <v>0</v>
      </c>
    </row>
    <row r="19" spans="1:80" x14ac:dyDescent="0.3">
      <c r="A19">
        <v>15</v>
      </c>
      <c r="B19" t="str">
        <f>IF(Namelist!A16="","",UPPER(Namelist!A16))</f>
        <v>AMIRUL ISMAIDEY</v>
      </c>
      <c r="C19" t="str">
        <f>IF(Namelist!B16="","",UPPER(Namelist!B16))</f>
        <v>NUSSTU\E0959053</v>
      </c>
      <c r="D19" s="24">
        <f>IFERROR(VLOOKUP($C19,Summary!$C:$CB,2,FALSE)/J19,IF(J19=0,"",IF(J19="","",0)))</f>
        <v>0.8</v>
      </c>
      <c r="E19" s="25">
        <f>IFERROR(VLOOKUP($C19,Summary!$C:$CB,3,FALSE)/J19,IF(J19=0,"",IF(J19="","",0)))</f>
        <v>0</v>
      </c>
      <c r="F19" s="26">
        <f>IFERROR(VLOOKUP($C19,Summary!$C:$CB,4,FALSE)/J19,IF(J19=0,"",IF(J19="","",0)))</f>
        <v>0.8</v>
      </c>
      <c r="G19" s="25">
        <f>IFERROR(VLOOKUP($C19,Summary!$C:$CB,5,FALSE)/J19,IF(J19=0,"",IF(J19="","",0)))</f>
        <v>0</v>
      </c>
      <c r="H19" s="26">
        <f>IFERROR(VLOOKUP($C19,Summary!$C:$CB,6,FALSE)/J19,IF(J19=0,"",IF(J19="","",0)))</f>
        <v>0.8</v>
      </c>
      <c r="I19" s="25">
        <f>IFERROR(VLOOKUP($C19,Summary!$C:$CB,7,FALSE)/J19,IF(J19=0,"",IF(J19="","",0)))</f>
        <v>0.2</v>
      </c>
      <c r="J19" s="27">
        <f>VLOOKUP($C19,Summary!$C:$CB,8,FALSE)</f>
        <v>5</v>
      </c>
      <c r="K19" s="24">
        <f>IFERROR(VLOOKUP($C19,Summary!$C:$CB,9,FALSE)/Q19,IF(Q19=0,"",IF(Q19="","",0)))</f>
        <v>1</v>
      </c>
      <c r="L19" s="25">
        <f>IFERROR(VLOOKUP($C19,Summary!$C:$CB,10,FALSE)/Q19,IF(Q19=0,"",IF(Q19="","",0)))</f>
        <v>0</v>
      </c>
      <c r="M19" s="26">
        <f>IFERROR(VLOOKUP($C19,Summary!$C:$CB,11,FALSE)/Q19,IF(Q19=0,"",IF(Q19="","",0)))</f>
        <v>1</v>
      </c>
      <c r="N19" s="25">
        <f>IFERROR(VLOOKUP($C19,Summary!$C:$CB,12,FALSE)/Q19,IF(Q19=0,"",IF(Q19="","",0)))</f>
        <v>0</v>
      </c>
      <c r="O19" s="26">
        <f>IFERROR(VLOOKUP($C19,Summary!$C:$CB,13,FALSE)/Q19,IF(Q19=0,"",IF(Q19="","",0)))</f>
        <v>1</v>
      </c>
      <c r="P19" s="25">
        <f>IFERROR(VLOOKUP($C19,Summary!$C:$CB,14,FALSE)/Q19,IF(Q19=0,"",IF(Q19="","",0)))</f>
        <v>0</v>
      </c>
      <c r="Q19" s="27">
        <f>VLOOKUP($C19,Summary!$C:$CB,15,FALSE)</f>
        <v>1</v>
      </c>
      <c r="R19" s="24">
        <f>IFERROR(VLOOKUP($C19,Summary!$C:$CB,16,FALSE)/X19,IF(X19=0,"",IF(X19="","",0)))</f>
        <v>1</v>
      </c>
      <c r="S19" s="25">
        <f>IFERROR(VLOOKUP($C19,Summary!$C:$CB,17,FALSE)/X19,IF(X19=0,"",IF(X19="","",0)))</f>
        <v>0</v>
      </c>
      <c r="T19" s="26">
        <f>IFERROR(VLOOKUP($C19,Summary!$C:$CB,18,FALSE)/X19,IF(X19=0,"",IF(X19="","",0)))</f>
        <v>1</v>
      </c>
      <c r="U19" s="25">
        <f>IFERROR(VLOOKUP($C19,Summary!$C:$CB,19,FALSE)/X19,IF(X19=0,"",IF(X19="","",0)))</f>
        <v>0</v>
      </c>
      <c r="V19" s="26">
        <f>IFERROR(VLOOKUP($C19,Summary!$C:$CB,20,FALSE)/X19,IF(X19=0,"",IF(X19="","",0)))</f>
        <v>1</v>
      </c>
      <c r="W19" s="25">
        <f>IFERROR(VLOOKUP($C19,Summary!$C:$CB,21,FALSE)/X19,IF(X19=0,"",IF(X19="","",0)))</f>
        <v>0</v>
      </c>
      <c r="X19" s="27">
        <f>VLOOKUP($C19,Summary!$C:$CB,22,FALSE)</f>
        <v>3</v>
      </c>
      <c r="Y19" s="24">
        <f>IFERROR(VLOOKUP($C19,Summary!$C:$CB,23,FALSE)/AE19,IF(AE19=0,"",IF(AE19="","",0)))</f>
        <v>0</v>
      </c>
      <c r="Z19" s="25">
        <f>IFERROR(VLOOKUP($C19,Summary!$C:$CB,24,FALSE)/AE19,IF(AE19=0,"",IF(AE19="","",0)))</f>
        <v>0</v>
      </c>
      <c r="AA19" s="26">
        <f>IFERROR(VLOOKUP($C19,Summary!$C:$CB,25,FALSE)/AE19,IF(AE19=0,"",IF(AE19="","",0)))</f>
        <v>0</v>
      </c>
      <c r="AB19" s="25">
        <f>IFERROR(VLOOKUP($C19,Summary!$C:$CB,26,FALSE)/AE19,IF(AE19=0,"",IF(AE19="","",0)))</f>
        <v>0</v>
      </c>
      <c r="AC19" s="26">
        <f>IFERROR(VLOOKUP($C19,Summary!$C:$CB,27,FALSE)/AE19,IF(AE19=0,"",IF(AE19="","",0)))</f>
        <v>0</v>
      </c>
      <c r="AD19" s="25">
        <f>IFERROR(VLOOKUP($C19,Summary!$C:$CB,28,FALSE)/AE19,IF(AE19=0,"",IF(AE19="","",0)))</f>
        <v>1</v>
      </c>
      <c r="AE19" s="27">
        <f>VLOOKUP($C19,Summary!$C:$CB,29,FALSE)</f>
        <v>1</v>
      </c>
      <c r="AF19" s="24" t="str">
        <f>IFERROR(VLOOKUP($C19,Summary!$C:$CB,30,FALSE)/VLOOKUP($C19,Summary!$C:$CB,32,FALSE),IF(AL19=0,"",IF(AL19="","",0)))</f>
        <v/>
      </c>
      <c r="AG19" s="25" t="str">
        <f>IFERROR(VLOOKUP($C19,Summary!$C:$CB,31,FALSE)/VLOOKUP($C19,Summary!$C:$CB,32,FALSE),IF(AL19=0,"",IF(AL19="","",0)))</f>
        <v/>
      </c>
      <c r="AH19" s="26" t="str">
        <f>IFERROR(VLOOKUP($C19,Summary!$C:$CB,32,FALSE)/VLOOKUP($C19,Summary!$C:$CB,34,FALSE),IF(AL19=0,"",IF(AL19="","",0)))</f>
        <v/>
      </c>
      <c r="AI19" s="25" t="str">
        <f>IFERROR(VLOOKUP($C19,Summary!$C:$CB,33,FALSE)/VLOOKUP($C19,Summary!$C:$CB,34,FALSE),IF(AL19=0,"",IF(AL19="","",0)))</f>
        <v/>
      </c>
      <c r="AJ19" s="26" t="str">
        <f>IFERROR(VLOOKUP($C19,Summary!$C:$CB,34,FALSE)/AL19,IF(AL19=0,"",IF(AL19="","",0)))</f>
        <v/>
      </c>
      <c r="AK19" s="25" t="str">
        <f>IFERROR(VLOOKUP($C19,Summary!$C:$CB,35,FALSE)/AL19,IF(AL19=0,"",IF(AL19="","",0)))</f>
        <v/>
      </c>
      <c r="AL19" s="27">
        <f>VLOOKUP($C19,Summary!$C:$CB,36,FALSE)</f>
        <v>0</v>
      </c>
      <c r="AM19" s="24" t="str">
        <f>IFERROR(VLOOKUP($C19,Summary!$C:$CB,37,FALSE)/AS19,IF(AS19=0,"",IF(AS19="","",0)))</f>
        <v/>
      </c>
      <c r="AN19" s="25" t="str">
        <f>IFERROR(VLOOKUP($C19,Summary!$C:$CB,38,FALSE)/AS19,IF(AS19=0,"",IF(AS19="","",0)))</f>
        <v/>
      </c>
      <c r="AO19" s="26" t="str">
        <f>IFERROR(VLOOKUP($C19,Summary!$C:$CB,39,FALSE)/AS19,IF(AS19=0,"",IF(AS19="","",0)))</f>
        <v/>
      </c>
      <c r="AP19" s="25" t="str">
        <f>IFERROR(VLOOKUP($C19,Summary!$C:$CB,40,FALSE)/AS19,IF(AS19=0,"",IF(AS19="","",0)))</f>
        <v/>
      </c>
      <c r="AQ19" s="26" t="str">
        <f>IFERROR(VLOOKUP($C19,Summary!$C:$CB,41,FALSE)/AS19,IF(AS19=0,"",IF(AS19="","",0)))</f>
        <v/>
      </c>
      <c r="AR19" s="25" t="str">
        <f>IFERROR(VLOOKUP($C19,Summary!$C:$CB,42,FALSE)/AS19,IF(AS19=0,"",IF(AS19="","",0)))</f>
        <v/>
      </c>
      <c r="AS19" s="27">
        <f>VLOOKUP($C19,Summary!$C:$CB,43,FALSE)</f>
        <v>0</v>
      </c>
      <c r="AT19" s="24" t="str">
        <f>IFERROR(VLOOKUP($C19,Summary!$C:$CB,44,FALSE)/AZ19,IF(AZ19=0,"",IF(AZ19="","",0)))</f>
        <v/>
      </c>
      <c r="AU19" s="25" t="str">
        <f>IFERROR(VLOOKUP($C19,Summary!$C:$CB,45,FALSE)/AZ19,IF(AZ19=0,"",IF(AZ19="","",0)))</f>
        <v/>
      </c>
      <c r="AV19" s="26" t="str">
        <f>IFERROR(VLOOKUP($C19,Summary!$C:$CB,46,FALSE)/AZ19,IF(AZ19=0,"",IF(AZ19="","",0)))</f>
        <v/>
      </c>
      <c r="AW19" s="25" t="str">
        <f>IFERROR(VLOOKUP($C19,Summary!$C:$CB,47,FALSE)/AZ19,IF(AZ19=0,"",IF(AZ19="","",0)))</f>
        <v/>
      </c>
      <c r="AX19" s="26" t="str">
        <f>IFERROR(VLOOKUP($C19,Summary!$C:$CB,48,FALSE)/AZ19,IF(AZ19=0,"",IF(AZ19="","",0)))</f>
        <v/>
      </c>
      <c r="AY19" s="25" t="str">
        <f>IFERROR(VLOOKUP($C19,Summary!$C:$CB,49,FALSE)/AZ19,IF(AZ19=0,"",IF(AZ19="","",0)))</f>
        <v/>
      </c>
      <c r="AZ19" s="27">
        <f>VLOOKUP($C19,Summary!$C:$CB,50,FALSE)</f>
        <v>0</v>
      </c>
      <c r="BA19" s="24" t="str">
        <f>IFERROR(VLOOKUP($C19,Summary!$C:$CB,51,FALSE)/BG19,IF(BG19=0,"",IF(BG19="","",0)))</f>
        <v/>
      </c>
      <c r="BB19" s="25" t="str">
        <f>IFERROR(VLOOKUP($C19,Summary!$C:$CB,52,FALSE)/BG19,IF(BG19=0,"",IF(BG19="","",0)))</f>
        <v/>
      </c>
      <c r="BC19" s="26" t="str">
        <f>IFERROR(VLOOKUP($C19,Summary!$C:$CB,53,FALSE)/BG19,IF(BG19=0,"",IF(BG19="","",0)))</f>
        <v/>
      </c>
      <c r="BD19" s="25" t="str">
        <f>IFERROR(VLOOKUP($C19,Summary!$C:$CB,54,FALSE)/BG19,IF(BG19=0,"",IF(BG19="","",0)))</f>
        <v/>
      </c>
      <c r="BE19" s="26" t="str">
        <f>IFERROR(VLOOKUP($C19,Summary!$C:$CB,55,FALSE)/BG19,IF(BG19=0,"",IF(BG19="","",0)))</f>
        <v/>
      </c>
      <c r="BF19" s="25" t="str">
        <f>IFERROR(VLOOKUP($C19,Summary!$C:$CB,56,FALSE)/BG19,IF(BG19=0,"",IF(BG19="","",0)))</f>
        <v/>
      </c>
      <c r="BG19" s="27">
        <f>VLOOKUP($C19,Summary!$C:$CB,57,FALSE)</f>
        <v>0</v>
      </c>
      <c r="BH19" s="24" t="str">
        <f>IFERROR(VLOOKUP($C19,Summary!$C:$CB,58,FALSE)/BN19,IF(BN19=0,"",IF(BN19="","",0)))</f>
        <v/>
      </c>
      <c r="BI19" s="25" t="str">
        <f>IFERROR(VLOOKUP($C19,Summary!$C:$CB,59,FALSE)/BN19,IF(BN19=0,"",IF(BN19="","",0)))</f>
        <v/>
      </c>
      <c r="BJ19" s="26" t="str">
        <f>IFERROR(VLOOKUP($C19,Summary!$C:$CB,60,FALSE)/BN19,IF(BN19=0,"",IF(BN19="","",0)))</f>
        <v/>
      </c>
      <c r="BK19" s="25" t="str">
        <f>IFERROR(VLOOKUP($C19,Summary!$C:$CB,61,FALSE)/BN19,IF(BN19=0,"",IF(BN19="","",0)))</f>
        <v/>
      </c>
      <c r="BL19" s="26" t="str">
        <f>IFERROR(VLOOKUP($C19,Summary!$C:$CB,62,FALSE)/BN19,IF(BN19=0,"",IF(BN19="","",0)))</f>
        <v/>
      </c>
      <c r="BM19" s="25" t="str">
        <f>IFERROR(VLOOKUP($C19,Summary!$C:$CB,63,FALSE)/BN19,IF(BN19=0,"",IF(BN19="","",0)))</f>
        <v/>
      </c>
      <c r="BN19" s="27">
        <f>VLOOKUP($C19,Summary!$C:$CB,64,FALSE)</f>
        <v>0</v>
      </c>
      <c r="BO19" s="24" t="str">
        <f>IFERROR(VLOOKUP($C19,Summary!$C:$CB,65,FALSE)/BU19,IF(BU19=0,"",IF(BU19="","",0)))</f>
        <v/>
      </c>
      <c r="BP19" s="25" t="str">
        <f>IFERROR(VLOOKUP($C19,Summary!$C:$CB,66,FALSE)/BU19,IF(BU19=0,"",IF(BU19="","",0)))</f>
        <v/>
      </c>
      <c r="BQ19" s="26" t="str">
        <f>IFERROR(VLOOKUP($C19,Summary!$C:$CB,67,FALSE)/BU19,IF(BU19=0,"",IF(BU19="","",0)))</f>
        <v/>
      </c>
      <c r="BR19" s="25" t="str">
        <f>IFERROR(VLOOKUP($C19,Summary!$C:$CB,68,FALSE)/BU19,IF(BU19=0,"",IF(BU19="","",0)))</f>
        <v/>
      </c>
      <c r="BS19" s="26" t="str">
        <f>IFERROR(VLOOKUP($C19,Summary!$C:$CB,69,FALSE)/BU19,IF(BU19=0,"",IF(BU19="","",0)))</f>
        <v/>
      </c>
      <c r="BT19" s="25" t="str">
        <f>IFERROR(VLOOKUP($C19,Summary!$C:$CB,70,FALSE)/BU19,IF(BU19=0,"",IF(BU19="","",0)))</f>
        <v/>
      </c>
      <c r="BU19" s="27">
        <f>VLOOKUP($C19,Summary!$C:$CB,71,FALSE)</f>
        <v>0</v>
      </c>
      <c r="BV19" s="24" t="str">
        <f>IFERROR(VLOOKUP($C19,Summary!$C:$CB,72,FALSE)/CB19,IF(CB19=0,"",IF(CB19="","",0)))</f>
        <v/>
      </c>
      <c r="BW19" s="25" t="str">
        <f>IFERROR(VLOOKUP($C19,Summary!$C:$CB,73,FALSE)/CB19,IF(CB19=0,"",IF(CB19="","",0)))</f>
        <v/>
      </c>
      <c r="BX19" s="26" t="str">
        <f>IFERROR(VLOOKUP($C19,Summary!$C:$CB,74,FALSE)/CB19,IF(CB19=0,"",IF(CB19="","",0)))</f>
        <v/>
      </c>
      <c r="BY19" s="25" t="str">
        <f>IFERROR(VLOOKUP($C19,Summary!$C:$CB,75,FALSE)/CB19,IF(CB19=0,"",IF(CB19="","",0)))</f>
        <v/>
      </c>
      <c r="BZ19" s="26" t="str">
        <f>IFERROR(VLOOKUP($C19,Summary!$C:$CB,76,FALSE)/CB19,IF(CB19=0,"",IF(CB19="","",0)))</f>
        <v/>
      </c>
      <c r="CA19" s="25" t="str">
        <f>IFERROR(VLOOKUP($C19,Summary!$C:$CB,77,FALSE)/CB19,IF(CB19=0,"",IF(CB19="","",0)))</f>
        <v/>
      </c>
      <c r="CB19" s="27">
        <f>VLOOKUP($C19,Summary!$C:$CB,78,FALSE)</f>
        <v>0</v>
      </c>
    </row>
    <row r="20" spans="1:80" x14ac:dyDescent="0.3">
      <c r="A20">
        <v>16</v>
      </c>
      <c r="B20" t="str">
        <f>IF(Namelist!A17="","",UPPER(Namelist!A17))</f>
        <v>ANDERS FONG</v>
      </c>
      <c r="C20" t="str">
        <f>IF(Namelist!B17="","",UPPER(Namelist!B17))</f>
        <v>NUSSTU\E0560166</v>
      </c>
      <c r="D20" s="24">
        <f>IFERROR(VLOOKUP($C20,Summary!$C:$CB,2,FALSE)/J20,IF(J20=0,"",IF(J20="","",0)))</f>
        <v>1</v>
      </c>
      <c r="E20" s="25">
        <f>IFERROR(VLOOKUP($C20,Summary!$C:$CB,3,FALSE)/J20,IF(J20=0,"",IF(J20="","",0)))</f>
        <v>0</v>
      </c>
      <c r="F20" s="26">
        <f>IFERROR(VLOOKUP($C20,Summary!$C:$CB,4,FALSE)/J20,IF(J20=0,"",IF(J20="","",0)))</f>
        <v>1</v>
      </c>
      <c r="G20" s="25">
        <f>IFERROR(VLOOKUP($C20,Summary!$C:$CB,5,FALSE)/J20,IF(J20=0,"",IF(J20="","",0)))</f>
        <v>0</v>
      </c>
      <c r="H20" s="26">
        <f>IFERROR(VLOOKUP($C20,Summary!$C:$CB,6,FALSE)/J20,IF(J20=0,"",IF(J20="","",0)))</f>
        <v>1</v>
      </c>
      <c r="I20" s="25">
        <f>IFERROR(VLOOKUP($C20,Summary!$C:$CB,7,FALSE)/J20,IF(J20=0,"",IF(J20="","",0)))</f>
        <v>0</v>
      </c>
      <c r="J20" s="27">
        <f>VLOOKUP($C20,Summary!$C:$CB,8,FALSE)</f>
        <v>2</v>
      </c>
      <c r="K20" s="24" t="str">
        <f>IFERROR(VLOOKUP($C20,Summary!$C:$CB,9,FALSE)/Q20,IF(Q20=0,"",IF(Q20="","",0)))</f>
        <v/>
      </c>
      <c r="L20" s="25" t="str">
        <f>IFERROR(VLOOKUP($C20,Summary!$C:$CB,10,FALSE)/Q20,IF(Q20=0,"",IF(Q20="","",0)))</f>
        <v/>
      </c>
      <c r="M20" s="26" t="str">
        <f>IFERROR(VLOOKUP($C20,Summary!$C:$CB,11,FALSE)/Q20,IF(Q20=0,"",IF(Q20="","",0)))</f>
        <v/>
      </c>
      <c r="N20" s="25" t="str">
        <f>IFERROR(VLOOKUP($C20,Summary!$C:$CB,12,FALSE)/Q20,IF(Q20=0,"",IF(Q20="","",0)))</f>
        <v/>
      </c>
      <c r="O20" s="26" t="str">
        <f>IFERROR(VLOOKUP($C20,Summary!$C:$CB,13,FALSE)/Q20,IF(Q20=0,"",IF(Q20="","",0)))</f>
        <v/>
      </c>
      <c r="P20" s="25" t="str">
        <f>IFERROR(VLOOKUP($C20,Summary!$C:$CB,14,FALSE)/Q20,IF(Q20=0,"",IF(Q20="","",0)))</f>
        <v/>
      </c>
      <c r="Q20" s="27">
        <f>VLOOKUP($C20,Summary!$C:$CB,15,FALSE)</f>
        <v>0</v>
      </c>
      <c r="R20" s="24" t="str">
        <f>IFERROR(VLOOKUP($C20,Summary!$C:$CB,16,FALSE)/X20,IF(X20=0,"",IF(X20="","",0)))</f>
        <v/>
      </c>
      <c r="S20" s="25" t="str">
        <f>IFERROR(VLOOKUP($C20,Summary!$C:$CB,17,FALSE)/X20,IF(X20=0,"",IF(X20="","",0)))</f>
        <v/>
      </c>
      <c r="T20" s="26" t="str">
        <f>IFERROR(VLOOKUP($C20,Summary!$C:$CB,18,FALSE)/X20,IF(X20=0,"",IF(X20="","",0)))</f>
        <v/>
      </c>
      <c r="U20" s="25" t="str">
        <f>IFERROR(VLOOKUP($C20,Summary!$C:$CB,19,FALSE)/X20,IF(X20=0,"",IF(X20="","",0)))</f>
        <v/>
      </c>
      <c r="V20" s="26" t="str">
        <f>IFERROR(VLOOKUP($C20,Summary!$C:$CB,20,FALSE)/X20,IF(X20=0,"",IF(X20="","",0)))</f>
        <v/>
      </c>
      <c r="W20" s="25" t="str">
        <f>IFERROR(VLOOKUP($C20,Summary!$C:$CB,21,FALSE)/X20,IF(X20=0,"",IF(X20="","",0)))</f>
        <v/>
      </c>
      <c r="X20" s="27">
        <f>VLOOKUP($C20,Summary!$C:$CB,22,FALSE)</f>
        <v>0</v>
      </c>
      <c r="Y20" s="24">
        <f>IFERROR(VLOOKUP($C20,Summary!$C:$CB,23,FALSE)/AE20,IF(AE20=0,"",IF(AE20="","",0)))</f>
        <v>1</v>
      </c>
      <c r="Z20" s="25">
        <f>IFERROR(VLOOKUP($C20,Summary!$C:$CB,24,FALSE)/AE20,IF(AE20=0,"",IF(AE20="","",0)))</f>
        <v>0</v>
      </c>
      <c r="AA20" s="26">
        <f>IFERROR(VLOOKUP($C20,Summary!$C:$CB,25,FALSE)/AE20,IF(AE20=0,"",IF(AE20="","",0)))</f>
        <v>1</v>
      </c>
      <c r="AB20" s="25">
        <f>IFERROR(VLOOKUP($C20,Summary!$C:$CB,26,FALSE)/AE20,IF(AE20=0,"",IF(AE20="","",0)))</f>
        <v>0</v>
      </c>
      <c r="AC20" s="26">
        <f>IFERROR(VLOOKUP($C20,Summary!$C:$CB,27,FALSE)/AE20,IF(AE20=0,"",IF(AE20="","",0)))</f>
        <v>1</v>
      </c>
      <c r="AD20" s="25">
        <f>IFERROR(VLOOKUP($C20,Summary!$C:$CB,28,FALSE)/AE20,IF(AE20=0,"",IF(AE20="","",0)))</f>
        <v>0</v>
      </c>
      <c r="AE20" s="27">
        <f>VLOOKUP($C20,Summary!$C:$CB,29,FALSE)</f>
        <v>2</v>
      </c>
      <c r="AF20" s="24" t="str">
        <f>IFERROR(VLOOKUP($C20,Summary!$C:$CB,30,FALSE)/VLOOKUP($C20,Summary!$C:$CB,32,FALSE),IF(AL20=0,"",IF(AL20="","",0)))</f>
        <v/>
      </c>
      <c r="AG20" s="25" t="str">
        <f>IFERROR(VLOOKUP($C20,Summary!$C:$CB,31,FALSE)/VLOOKUP($C20,Summary!$C:$CB,32,FALSE),IF(AL20=0,"",IF(AL20="","",0)))</f>
        <v/>
      </c>
      <c r="AH20" s="26" t="str">
        <f>IFERROR(VLOOKUP($C20,Summary!$C:$CB,32,FALSE)/VLOOKUP($C20,Summary!$C:$CB,34,FALSE),IF(AL20=0,"",IF(AL20="","",0)))</f>
        <v/>
      </c>
      <c r="AI20" s="25" t="str">
        <f>IFERROR(VLOOKUP($C20,Summary!$C:$CB,33,FALSE)/VLOOKUP($C20,Summary!$C:$CB,34,FALSE),IF(AL20=0,"",IF(AL20="","",0)))</f>
        <v/>
      </c>
      <c r="AJ20" s="26" t="str">
        <f>IFERROR(VLOOKUP($C20,Summary!$C:$CB,34,FALSE)/AL20,IF(AL20=0,"",IF(AL20="","",0)))</f>
        <v/>
      </c>
      <c r="AK20" s="25" t="str">
        <f>IFERROR(VLOOKUP($C20,Summary!$C:$CB,35,FALSE)/AL20,IF(AL20=0,"",IF(AL20="","",0)))</f>
        <v/>
      </c>
      <c r="AL20" s="27">
        <f>VLOOKUP($C20,Summary!$C:$CB,36,FALSE)</f>
        <v>0</v>
      </c>
      <c r="AM20" s="24" t="str">
        <f>IFERROR(VLOOKUP($C20,Summary!$C:$CB,37,FALSE)/AS20,IF(AS20=0,"",IF(AS20="","",0)))</f>
        <v/>
      </c>
      <c r="AN20" s="25" t="str">
        <f>IFERROR(VLOOKUP($C20,Summary!$C:$CB,38,FALSE)/AS20,IF(AS20=0,"",IF(AS20="","",0)))</f>
        <v/>
      </c>
      <c r="AO20" s="26" t="str">
        <f>IFERROR(VLOOKUP($C20,Summary!$C:$CB,39,FALSE)/AS20,IF(AS20=0,"",IF(AS20="","",0)))</f>
        <v/>
      </c>
      <c r="AP20" s="25" t="str">
        <f>IFERROR(VLOOKUP($C20,Summary!$C:$CB,40,FALSE)/AS20,IF(AS20=0,"",IF(AS20="","",0)))</f>
        <v/>
      </c>
      <c r="AQ20" s="26" t="str">
        <f>IFERROR(VLOOKUP($C20,Summary!$C:$CB,41,FALSE)/AS20,IF(AS20=0,"",IF(AS20="","",0)))</f>
        <v/>
      </c>
      <c r="AR20" s="25" t="str">
        <f>IFERROR(VLOOKUP($C20,Summary!$C:$CB,42,FALSE)/AS20,IF(AS20=0,"",IF(AS20="","",0)))</f>
        <v/>
      </c>
      <c r="AS20" s="27">
        <f>VLOOKUP($C20,Summary!$C:$CB,43,FALSE)</f>
        <v>0</v>
      </c>
      <c r="AT20" s="24" t="str">
        <f>IFERROR(VLOOKUP($C20,Summary!$C:$CB,44,FALSE)/AZ20,IF(AZ20=0,"",IF(AZ20="","",0)))</f>
        <v/>
      </c>
      <c r="AU20" s="25" t="str">
        <f>IFERROR(VLOOKUP($C20,Summary!$C:$CB,45,FALSE)/AZ20,IF(AZ20=0,"",IF(AZ20="","",0)))</f>
        <v/>
      </c>
      <c r="AV20" s="26" t="str">
        <f>IFERROR(VLOOKUP($C20,Summary!$C:$CB,46,FALSE)/AZ20,IF(AZ20=0,"",IF(AZ20="","",0)))</f>
        <v/>
      </c>
      <c r="AW20" s="25" t="str">
        <f>IFERROR(VLOOKUP($C20,Summary!$C:$CB,47,FALSE)/AZ20,IF(AZ20=0,"",IF(AZ20="","",0)))</f>
        <v/>
      </c>
      <c r="AX20" s="26" t="str">
        <f>IFERROR(VLOOKUP($C20,Summary!$C:$CB,48,FALSE)/AZ20,IF(AZ20=0,"",IF(AZ20="","",0)))</f>
        <v/>
      </c>
      <c r="AY20" s="25" t="str">
        <f>IFERROR(VLOOKUP($C20,Summary!$C:$CB,49,FALSE)/AZ20,IF(AZ20=0,"",IF(AZ20="","",0)))</f>
        <v/>
      </c>
      <c r="AZ20" s="27">
        <f>VLOOKUP($C20,Summary!$C:$CB,50,FALSE)</f>
        <v>0</v>
      </c>
      <c r="BA20" s="24" t="str">
        <f>IFERROR(VLOOKUP($C20,Summary!$C:$CB,51,FALSE)/BG20,IF(BG20=0,"",IF(BG20="","",0)))</f>
        <v/>
      </c>
      <c r="BB20" s="25" t="str">
        <f>IFERROR(VLOOKUP($C20,Summary!$C:$CB,52,FALSE)/BG20,IF(BG20=0,"",IF(BG20="","",0)))</f>
        <v/>
      </c>
      <c r="BC20" s="26" t="str">
        <f>IFERROR(VLOOKUP($C20,Summary!$C:$CB,53,FALSE)/BG20,IF(BG20=0,"",IF(BG20="","",0)))</f>
        <v/>
      </c>
      <c r="BD20" s="25" t="str">
        <f>IFERROR(VLOOKUP($C20,Summary!$C:$CB,54,FALSE)/BG20,IF(BG20=0,"",IF(BG20="","",0)))</f>
        <v/>
      </c>
      <c r="BE20" s="26" t="str">
        <f>IFERROR(VLOOKUP($C20,Summary!$C:$CB,55,FALSE)/BG20,IF(BG20=0,"",IF(BG20="","",0)))</f>
        <v/>
      </c>
      <c r="BF20" s="25" t="str">
        <f>IFERROR(VLOOKUP($C20,Summary!$C:$CB,56,FALSE)/BG20,IF(BG20=0,"",IF(BG20="","",0)))</f>
        <v/>
      </c>
      <c r="BG20" s="27">
        <f>VLOOKUP($C20,Summary!$C:$CB,57,FALSE)</f>
        <v>0</v>
      </c>
      <c r="BH20" s="24" t="str">
        <f>IFERROR(VLOOKUP($C20,Summary!$C:$CB,58,FALSE)/BN20,IF(BN20=0,"",IF(BN20="","",0)))</f>
        <v/>
      </c>
      <c r="BI20" s="25" t="str">
        <f>IFERROR(VLOOKUP($C20,Summary!$C:$CB,59,FALSE)/BN20,IF(BN20=0,"",IF(BN20="","",0)))</f>
        <v/>
      </c>
      <c r="BJ20" s="26" t="str">
        <f>IFERROR(VLOOKUP($C20,Summary!$C:$CB,60,FALSE)/BN20,IF(BN20=0,"",IF(BN20="","",0)))</f>
        <v/>
      </c>
      <c r="BK20" s="25" t="str">
        <f>IFERROR(VLOOKUP($C20,Summary!$C:$CB,61,FALSE)/BN20,IF(BN20=0,"",IF(BN20="","",0)))</f>
        <v/>
      </c>
      <c r="BL20" s="26" t="str">
        <f>IFERROR(VLOOKUP($C20,Summary!$C:$CB,62,FALSE)/BN20,IF(BN20=0,"",IF(BN20="","",0)))</f>
        <v/>
      </c>
      <c r="BM20" s="25" t="str">
        <f>IFERROR(VLOOKUP($C20,Summary!$C:$CB,63,FALSE)/BN20,IF(BN20=0,"",IF(BN20="","",0)))</f>
        <v/>
      </c>
      <c r="BN20" s="27">
        <f>VLOOKUP($C20,Summary!$C:$CB,64,FALSE)</f>
        <v>0</v>
      </c>
      <c r="BO20" s="24" t="str">
        <f>IFERROR(VLOOKUP($C20,Summary!$C:$CB,65,FALSE)/BU20,IF(BU20=0,"",IF(BU20="","",0)))</f>
        <v/>
      </c>
      <c r="BP20" s="25" t="str">
        <f>IFERROR(VLOOKUP($C20,Summary!$C:$CB,66,FALSE)/BU20,IF(BU20=0,"",IF(BU20="","",0)))</f>
        <v/>
      </c>
      <c r="BQ20" s="26" t="str">
        <f>IFERROR(VLOOKUP($C20,Summary!$C:$CB,67,FALSE)/BU20,IF(BU20=0,"",IF(BU20="","",0)))</f>
        <v/>
      </c>
      <c r="BR20" s="25" t="str">
        <f>IFERROR(VLOOKUP($C20,Summary!$C:$CB,68,FALSE)/BU20,IF(BU20=0,"",IF(BU20="","",0)))</f>
        <v/>
      </c>
      <c r="BS20" s="26" t="str">
        <f>IFERROR(VLOOKUP($C20,Summary!$C:$CB,69,FALSE)/BU20,IF(BU20=0,"",IF(BU20="","",0)))</f>
        <v/>
      </c>
      <c r="BT20" s="25" t="str">
        <f>IFERROR(VLOOKUP($C20,Summary!$C:$CB,70,FALSE)/BU20,IF(BU20=0,"",IF(BU20="","",0)))</f>
        <v/>
      </c>
      <c r="BU20" s="27">
        <f>VLOOKUP($C20,Summary!$C:$CB,71,FALSE)</f>
        <v>0</v>
      </c>
      <c r="BV20" s="24" t="str">
        <f>IFERROR(VLOOKUP($C20,Summary!$C:$CB,72,FALSE)/CB20,IF(CB20=0,"",IF(CB20="","",0)))</f>
        <v/>
      </c>
      <c r="BW20" s="25" t="str">
        <f>IFERROR(VLOOKUP($C20,Summary!$C:$CB,73,FALSE)/CB20,IF(CB20=0,"",IF(CB20="","",0)))</f>
        <v/>
      </c>
      <c r="BX20" s="26" t="str">
        <f>IFERROR(VLOOKUP($C20,Summary!$C:$CB,74,FALSE)/CB20,IF(CB20=0,"",IF(CB20="","",0)))</f>
        <v/>
      </c>
      <c r="BY20" s="25" t="str">
        <f>IFERROR(VLOOKUP($C20,Summary!$C:$CB,75,FALSE)/CB20,IF(CB20=0,"",IF(CB20="","",0)))</f>
        <v/>
      </c>
      <c r="BZ20" s="26" t="str">
        <f>IFERROR(VLOOKUP($C20,Summary!$C:$CB,76,FALSE)/CB20,IF(CB20=0,"",IF(CB20="","",0)))</f>
        <v/>
      </c>
      <c r="CA20" s="25" t="str">
        <f>IFERROR(VLOOKUP($C20,Summary!$C:$CB,77,FALSE)/CB20,IF(CB20=0,"",IF(CB20="","",0)))</f>
        <v/>
      </c>
      <c r="CB20" s="27">
        <f>VLOOKUP($C20,Summary!$C:$CB,78,FALSE)</f>
        <v>0</v>
      </c>
    </row>
    <row r="21" spans="1:80" x14ac:dyDescent="0.3">
      <c r="A21">
        <v>17</v>
      </c>
      <c r="B21" t="str">
        <f>IF(Namelist!A18="","",UPPER(Namelist!A18))</f>
        <v>ANDRE LIM HUI KAI</v>
      </c>
      <c r="C21" t="str">
        <f>IF(Namelist!B18="","",UPPER(Namelist!B18))</f>
        <v>NUSSTU\E0958543</v>
      </c>
      <c r="D21" s="24">
        <f>IFERROR(VLOOKUP($C21,Summary!$C:$CB,2,FALSE)/J21,IF(J21=0,"",IF(J21="","",0)))</f>
        <v>1</v>
      </c>
      <c r="E21" s="25">
        <f>IFERROR(VLOOKUP($C21,Summary!$C:$CB,3,FALSE)/J21,IF(J21=0,"",IF(J21="","",0)))</f>
        <v>0</v>
      </c>
      <c r="F21" s="26">
        <f>IFERROR(VLOOKUP($C21,Summary!$C:$CB,4,FALSE)/J21,IF(J21=0,"",IF(J21="","",0)))</f>
        <v>1</v>
      </c>
      <c r="G21" s="25">
        <f>IFERROR(VLOOKUP($C21,Summary!$C:$CB,5,FALSE)/J21,IF(J21=0,"",IF(J21="","",0)))</f>
        <v>0</v>
      </c>
      <c r="H21" s="26">
        <f>IFERROR(VLOOKUP($C21,Summary!$C:$CB,6,FALSE)/J21,IF(J21=0,"",IF(J21="","",0)))</f>
        <v>1</v>
      </c>
      <c r="I21" s="25">
        <f>IFERROR(VLOOKUP($C21,Summary!$C:$CB,7,FALSE)/J21,IF(J21=0,"",IF(J21="","",0)))</f>
        <v>0</v>
      </c>
      <c r="J21" s="27">
        <f>VLOOKUP($C21,Summary!$C:$CB,8,FALSE)</f>
        <v>1</v>
      </c>
      <c r="K21" s="24" t="str">
        <f>IFERROR(VLOOKUP($C21,Summary!$C:$CB,9,FALSE)/Q21,IF(Q21=0,"",IF(Q21="","",0)))</f>
        <v/>
      </c>
      <c r="L21" s="25" t="str">
        <f>IFERROR(VLOOKUP($C21,Summary!$C:$CB,10,FALSE)/Q21,IF(Q21=0,"",IF(Q21="","",0)))</f>
        <v/>
      </c>
      <c r="M21" s="26" t="str">
        <f>IFERROR(VLOOKUP($C21,Summary!$C:$CB,11,FALSE)/Q21,IF(Q21=0,"",IF(Q21="","",0)))</f>
        <v/>
      </c>
      <c r="N21" s="25" t="str">
        <f>IFERROR(VLOOKUP($C21,Summary!$C:$CB,12,FALSE)/Q21,IF(Q21=0,"",IF(Q21="","",0)))</f>
        <v/>
      </c>
      <c r="O21" s="26" t="str">
        <f>IFERROR(VLOOKUP($C21,Summary!$C:$CB,13,FALSE)/Q21,IF(Q21=0,"",IF(Q21="","",0)))</f>
        <v/>
      </c>
      <c r="P21" s="25" t="str">
        <f>IFERROR(VLOOKUP($C21,Summary!$C:$CB,14,FALSE)/Q21,IF(Q21=0,"",IF(Q21="","",0)))</f>
        <v/>
      </c>
      <c r="Q21" s="27">
        <f>VLOOKUP($C21,Summary!$C:$CB,15,FALSE)</f>
        <v>0</v>
      </c>
      <c r="R21" s="24" t="str">
        <f>IFERROR(VLOOKUP($C21,Summary!$C:$CB,16,FALSE)/X21,IF(X21=0,"",IF(X21="","",0)))</f>
        <v/>
      </c>
      <c r="S21" s="25" t="str">
        <f>IFERROR(VLOOKUP($C21,Summary!$C:$CB,17,FALSE)/X21,IF(X21=0,"",IF(X21="","",0)))</f>
        <v/>
      </c>
      <c r="T21" s="26" t="str">
        <f>IFERROR(VLOOKUP($C21,Summary!$C:$CB,18,FALSE)/X21,IF(X21=0,"",IF(X21="","",0)))</f>
        <v/>
      </c>
      <c r="U21" s="25" t="str">
        <f>IFERROR(VLOOKUP($C21,Summary!$C:$CB,19,FALSE)/X21,IF(X21=0,"",IF(X21="","",0)))</f>
        <v/>
      </c>
      <c r="V21" s="26" t="str">
        <f>IFERROR(VLOOKUP($C21,Summary!$C:$CB,20,FALSE)/X21,IF(X21=0,"",IF(X21="","",0)))</f>
        <v/>
      </c>
      <c r="W21" s="25" t="str">
        <f>IFERROR(VLOOKUP($C21,Summary!$C:$CB,21,FALSE)/X21,IF(X21=0,"",IF(X21="","",0)))</f>
        <v/>
      </c>
      <c r="X21" s="27">
        <f>VLOOKUP($C21,Summary!$C:$CB,22,FALSE)</f>
        <v>0</v>
      </c>
      <c r="Y21" s="24" t="str">
        <f>IFERROR(VLOOKUP($C21,Summary!$C:$CB,23,FALSE)/AE21,IF(AE21=0,"",IF(AE21="","",0)))</f>
        <v/>
      </c>
      <c r="Z21" s="25" t="str">
        <f>IFERROR(VLOOKUP($C21,Summary!$C:$CB,24,FALSE)/AE21,IF(AE21=0,"",IF(AE21="","",0)))</f>
        <v/>
      </c>
      <c r="AA21" s="26" t="str">
        <f>IFERROR(VLOOKUP($C21,Summary!$C:$CB,25,FALSE)/AE21,IF(AE21=0,"",IF(AE21="","",0)))</f>
        <v/>
      </c>
      <c r="AB21" s="25" t="str">
        <f>IFERROR(VLOOKUP($C21,Summary!$C:$CB,26,FALSE)/AE21,IF(AE21=0,"",IF(AE21="","",0)))</f>
        <v/>
      </c>
      <c r="AC21" s="26" t="str">
        <f>IFERROR(VLOOKUP($C21,Summary!$C:$CB,27,FALSE)/AE21,IF(AE21=0,"",IF(AE21="","",0)))</f>
        <v/>
      </c>
      <c r="AD21" s="25" t="str">
        <f>IFERROR(VLOOKUP($C21,Summary!$C:$CB,28,FALSE)/AE21,IF(AE21=0,"",IF(AE21="","",0)))</f>
        <v/>
      </c>
      <c r="AE21" s="27">
        <f>VLOOKUP($C21,Summary!$C:$CB,29,FALSE)</f>
        <v>0</v>
      </c>
      <c r="AF21" s="24" t="str">
        <f>IFERROR(VLOOKUP($C21,Summary!$C:$CB,30,FALSE)/VLOOKUP($C21,Summary!$C:$CB,32,FALSE),IF(AL21=0,"",IF(AL21="","",0)))</f>
        <v/>
      </c>
      <c r="AG21" s="25" t="str">
        <f>IFERROR(VLOOKUP($C21,Summary!$C:$CB,31,FALSE)/VLOOKUP($C21,Summary!$C:$CB,32,FALSE),IF(AL21=0,"",IF(AL21="","",0)))</f>
        <v/>
      </c>
      <c r="AH21" s="26" t="str">
        <f>IFERROR(VLOOKUP($C21,Summary!$C:$CB,32,FALSE)/VLOOKUP($C21,Summary!$C:$CB,34,FALSE),IF(AL21=0,"",IF(AL21="","",0)))</f>
        <v/>
      </c>
      <c r="AI21" s="25" t="str">
        <f>IFERROR(VLOOKUP($C21,Summary!$C:$CB,33,FALSE)/VLOOKUP($C21,Summary!$C:$CB,34,FALSE),IF(AL21=0,"",IF(AL21="","",0)))</f>
        <v/>
      </c>
      <c r="AJ21" s="26" t="str">
        <f>IFERROR(VLOOKUP($C21,Summary!$C:$CB,34,FALSE)/AL21,IF(AL21=0,"",IF(AL21="","",0)))</f>
        <v/>
      </c>
      <c r="AK21" s="25" t="str">
        <f>IFERROR(VLOOKUP($C21,Summary!$C:$CB,35,FALSE)/AL21,IF(AL21=0,"",IF(AL21="","",0)))</f>
        <v/>
      </c>
      <c r="AL21" s="27">
        <f>VLOOKUP($C21,Summary!$C:$CB,36,FALSE)</f>
        <v>0</v>
      </c>
      <c r="AM21" s="24" t="str">
        <f>IFERROR(VLOOKUP($C21,Summary!$C:$CB,37,FALSE)/AS21,IF(AS21=0,"",IF(AS21="","",0)))</f>
        <v/>
      </c>
      <c r="AN21" s="25" t="str">
        <f>IFERROR(VLOOKUP($C21,Summary!$C:$CB,38,FALSE)/AS21,IF(AS21=0,"",IF(AS21="","",0)))</f>
        <v/>
      </c>
      <c r="AO21" s="26" t="str">
        <f>IFERROR(VLOOKUP($C21,Summary!$C:$CB,39,FALSE)/AS21,IF(AS21=0,"",IF(AS21="","",0)))</f>
        <v/>
      </c>
      <c r="AP21" s="25" t="str">
        <f>IFERROR(VLOOKUP($C21,Summary!$C:$CB,40,FALSE)/AS21,IF(AS21=0,"",IF(AS21="","",0)))</f>
        <v/>
      </c>
      <c r="AQ21" s="26" t="str">
        <f>IFERROR(VLOOKUP($C21,Summary!$C:$CB,41,FALSE)/AS21,IF(AS21=0,"",IF(AS21="","",0)))</f>
        <v/>
      </c>
      <c r="AR21" s="25" t="str">
        <f>IFERROR(VLOOKUP($C21,Summary!$C:$CB,42,FALSE)/AS21,IF(AS21=0,"",IF(AS21="","",0)))</f>
        <v/>
      </c>
      <c r="AS21" s="27">
        <f>VLOOKUP($C21,Summary!$C:$CB,43,FALSE)</f>
        <v>0</v>
      </c>
      <c r="AT21" s="24" t="str">
        <f>IFERROR(VLOOKUP($C21,Summary!$C:$CB,44,FALSE)/AZ21,IF(AZ21=0,"",IF(AZ21="","",0)))</f>
        <v/>
      </c>
      <c r="AU21" s="25" t="str">
        <f>IFERROR(VLOOKUP($C21,Summary!$C:$CB,45,FALSE)/AZ21,IF(AZ21=0,"",IF(AZ21="","",0)))</f>
        <v/>
      </c>
      <c r="AV21" s="26" t="str">
        <f>IFERROR(VLOOKUP($C21,Summary!$C:$CB,46,FALSE)/AZ21,IF(AZ21=0,"",IF(AZ21="","",0)))</f>
        <v/>
      </c>
      <c r="AW21" s="25" t="str">
        <f>IFERROR(VLOOKUP($C21,Summary!$C:$CB,47,FALSE)/AZ21,IF(AZ21=0,"",IF(AZ21="","",0)))</f>
        <v/>
      </c>
      <c r="AX21" s="26" t="str">
        <f>IFERROR(VLOOKUP($C21,Summary!$C:$CB,48,FALSE)/AZ21,IF(AZ21=0,"",IF(AZ21="","",0)))</f>
        <v/>
      </c>
      <c r="AY21" s="25" t="str">
        <f>IFERROR(VLOOKUP($C21,Summary!$C:$CB,49,FALSE)/AZ21,IF(AZ21=0,"",IF(AZ21="","",0)))</f>
        <v/>
      </c>
      <c r="AZ21" s="27">
        <f>VLOOKUP($C21,Summary!$C:$CB,50,FALSE)</f>
        <v>0</v>
      </c>
      <c r="BA21" s="24" t="str">
        <f>IFERROR(VLOOKUP($C21,Summary!$C:$CB,51,FALSE)/BG21,IF(BG21=0,"",IF(BG21="","",0)))</f>
        <v/>
      </c>
      <c r="BB21" s="25" t="str">
        <f>IFERROR(VLOOKUP($C21,Summary!$C:$CB,52,FALSE)/BG21,IF(BG21=0,"",IF(BG21="","",0)))</f>
        <v/>
      </c>
      <c r="BC21" s="26" t="str">
        <f>IFERROR(VLOOKUP($C21,Summary!$C:$CB,53,FALSE)/BG21,IF(BG21=0,"",IF(BG21="","",0)))</f>
        <v/>
      </c>
      <c r="BD21" s="25" t="str">
        <f>IFERROR(VLOOKUP($C21,Summary!$C:$CB,54,FALSE)/BG21,IF(BG21=0,"",IF(BG21="","",0)))</f>
        <v/>
      </c>
      <c r="BE21" s="26" t="str">
        <f>IFERROR(VLOOKUP($C21,Summary!$C:$CB,55,FALSE)/BG21,IF(BG21=0,"",IF(BG21="","",0)))</f>
        <v/>
      </c>
      <c r="BF21" s="25" t="str">
        <f>IFERROR(VLOOKUP($C21,Summary!$C:$CB,56,FALSE)/BG21,IF(BG21=0,"",IF(BG21="","",0)))</f>
        <v/>
      </c>
      <c r="BG21" s="27">
        <f>VLOOKUP($C21,Summary!$C:$CB,57,FALSE)</f>
        <v>0</v>
      </c>
      <c r="BH21" s="24">
        <f>IFERROR(VLOOKUP($C21,Summary!$C:$CB,58,FALSE)/BN21,IF(BN21=0,"",IF(BN21="","",0)))</f>
        <v>1</v>
      </c>
      <c r="BI21" s="25">
        <f>IFERROR(VLOOKUP($C21,Summary!$C:$CB,59,FALSE)/BN21,IF(BN21=0,"",IF(BN21="","",0)))</f>
        <v>0</v>
      </c>
      <c r="BJ21" s="26">
        <f>IFERROR(VLOOKUP($C21,Summary!$C:$CB,60,FALSE)/BN21,IF(BN21=0,"",IF(BN21="","",0)))</f>
        <v>1</v>
      </c>
      <c r="BK21" s="25">
        <f>IFERROR(VLOOKUP($C21,Summary!$C:$CB,61,FALSE)/BN21,IF(BN21=0,"",IF(BN21="","",0)))</f>
        <v>0</v>
      </c>
      <c r="BL21" s="26">
        <f>IFERROR(VLOOKUP($C21,Summary!$C:$CB,62,FALSE)/BN21,IF(BN21=0,"",IF(BN21="","",0)))</f>
        <v>1</v>
      </c>
      <c r="BM21" s="25">
        <f>IFERROR(VLOOKUP($C21,Summary!$C:$CB,63,FALSE)/BN21,IF(BN21=0,"",IF(BN21="","",0)))</f>
        <v>0</v>
      </c>
      <c r="BN21" s="27">
        <f>VLOOKUP($C21,Summary!$C:$CB,64,FALSE)</f>
        <v>1</v>
      </c>
      <c r="BO21" s="24" t="str">
        <f>IFERROR(VLOOKUP($C21,Summary!$C:$CB,65,FALSE)/BU21,IF(BU21=0,"",IF(BU21="","",0)))</f>
        <v/>
      </c>
      <c r="BP21" s="25" t="str">
        <f>IFERROR(VLOOKUP($C21,Summary!$C:$CB,66,FALSE)/BU21,IF(BU21=0,"",IF(BU21="","",0)))</f>
        <v/>
      </c>
      <c r="BQ21" s="26" t="str">
        <f>IFERROR(VLOOKUP($C21,Summary!$C:$CB,67,FALSE)/BU21,IF(BU21=0,"",IF(BU21="","",0)))</f>
        <v/>
      </c>
      <c r="BR21" s="25" t="str">
        <f>IFERROR(VLOOKUP($C21,Summary!$C:$CB,68,FALSE)/BU21,IF(BU21=0,"",IF(BU21="","",0)))</f>
        <v/>
      </c>
      <c r="BS21" s="26" t="str">
        <f>IFERROR(VLOOKUP($C21,Summary!$C:$CB,69,FALSE)/BU21,IF(BU21=0,"",IF(BU21="","",0)))</f>
        <v/>
      </c>
      <c r="BT21" s="25" t="str">
        <f>IFERROR(VLOOKUP($C21,Summary!$C:$CB,70,FALSE)/BU21,IF(BU21=0,"",IF(BU21="","",0)))</f>
        <v/>
      </c>
      <c r="BU21" s="27">
        <f>VLOOKUP($C21,Summary!$C:$CB,71,FALSE)</f>
        <v>0</v>
      </c>
      <c r="BV21" s="24" t="str">
        <f>IFERROR(VLOOKUP($C21,Summary!$C:$CB,72,FALSE)/CB21,IF(CB21=0,"",IF(CB21="","",0)))</f>
        <v/>
      </c>
      <c r="BW21" s="25" t="str">
        <f>IFERROR(VLOOKUP($C21,Summary!$C:$CB,73,FALSE)/CB21,IF(CB21=0,"",IF(CB21="","",0)))</f>
        <v/>
      </c>
      <c r="BX21" s="26" t="str">
        <f>IFERROR(VLOOKUP($C21,Summary!$C:$CB,74,FALSE)/CB21,IF(CB21=0,"",IF(CB21="","",0)))</f>
        <v/>
      </c>
      <c r="BY21" s="25" t="str">
        <f>IFERROR(VLOOKUP($C21,Summary!$C:$CB,75,FALSE)/CB21,IF(CB21=0,"",IF(CB21="","",0)))</f>
        <v/>
      </c>
      <c r="BZ21" s="26" t="str">
        <f>IFERROR(VLOOKUP($C21,Summary!$C:$CB,76,FALSE)/CB21,IF(CB21=0,"",IF(CB21="","",0)))</f>
        <v/>
      </c>
      <c r="CA21" s="25" t="str">
        <f>IFERROR(VLOOKUP($C21,Summary!$C:$CB,77,FALSE)/CB21,IF(CB21=0,"",IF(CB21="","",0)))</f>
        <v/>
      </c>
      <c r="CB21" s="27">
        <f>VLOOKUP($C21,Summary!$C:$CB,78,FALSE)</f>
        <v>0</v>
      </c>
    </row>
    <row r="22" spans="1:80" x14ac:dyDescent="0.3">
      <c r="A22">
        <v>18</v>
      </c>
      <c r="B22" t="str">
        <f>IF(Namelist!A19="","",UPPER(Namelist!A19))</f>
        <v>ANDREW DING</v>
      </c>
      <c r="C22" t="str">
        <f>IF(Namelist!B19="","",UPPER(Namelist!B19))</f>
        <v>NUSSTU\E0977778</v>
      </c>
      <c r="D22" s="24">
        <f>IFERROR(VLOOKUP($C22,Summary!$C:$CB,2,FALSE)/J22,IF(J22=0,"",IF(J22="","",0)))</f>
        <v>0.2</v>
      </c>
      <c r="E22" s="25">
        <f>IFERROR(VLOOKUP($C22,Summary!$C:$CB,3,FALSE)/J22,IF(J22=0,"",IF(J22="","",0)))</f>
        <v>0</v>
      </c>
      <c r="F22" s="26">
        <f>IFERROR(VLOOKUP($C22,Summary!$C:$CB,4,FALSE)/J22,IF(J22=0,"",IF(J22="","",0)))</f>
        <v>0.2</v>
      </c>
      <c r="G22" s="25">
        <f>IFERROR(VLOOKUP($C22,Summary!$C:$CB,5,FALSE)/J22,IF(J22=0,"",IF(J22="","",0)))</f>
        <v>0</v>
      </c>
      <c r="H22" s="26">
        <f>IFERROR(VLOOKUP($C22,Summary!$C:$CB,6,FALSE)/J22,IF(J22=0,"",IF(J22="","",0)))</f>
        <v>0.2</v>
      </c>
      <c r="I22" s="25">
        <f>IFERROR(VLOOKUP($C22,Summary!$C:$CB,7,FALSE)/J22,IF(J22=0,"",IF(J22="","",0)))</f>
        <v>0.8</v>
      </c>
      <c r="J22" s="27">
        <f>VLOOKUP($C22,Summary!$C:$CB,8,FALSE)</f>
        <v>5</v>
      </c>
      <c r="K22" s="24" t="str">
        <f>IFERROR(VLOOKUP($C22,Summary!$C:$CB,9,FALSE)/Q22,IF(Q22=0,"",IF(Q22="","",0)))</f>
        <v/>
      </c>
      <c r="L22" s="25" t="str">
        <f>IFERROR(VLOOKUP($C22,Summary!$C:$CB,10,FALSE)/Q22,IF(Q22=0,"",IF(Q22="","",0)))</f>
        <v/>
      </c>
      <c r="M22" s="26" t="str">
        <f>IFERROR(VLOOKUP($C22,Summary!$C:$CB,11,FALSE)/Q22,IF(Q22=0,"",IF(Q22="","",0)))</f>
        <v/>
      </c>
      <c r="N22" s="25" t="str">
        <f>IFERROR(VLOOKUP($C22,Summary!$C:$CB,12,FALSE)/Q22,IF(Q22=0,"",IF(Q22="","",0)))</f>
        <v/>
      </c>
      <c r="O22" s="26" t="str">
        <f>IFERROR(VLOOKUP($C22,Summary!$C:$CB,13,FALSE)/Q22,IF(Q22=0,"",IF(Q22="","",0)))</f>
        <v/>
      </c>
      <c r="P22" s="25" t="str">
        <f>IFERROR(VLOOKUP($C22,Summary!$C:$CB,14,FALSE)/Q22,IF(Q22=0,"",IF(Q22="","",0)))</f>
        <v/>
      </c>
      <c r="Q22" s="27">
        <f>VLOOKUP($C22,Summary!$C:$CB,15,FALSE)</f>
        <v>0</v>
      </c>
      <c r="R22" s="24">
        <f>IFERROR(VLOOKUP($C22,Summary!$C:$CB,16,FALSE)/X22,IF(X22=0,"",IF(X22="","",0)))</f>
        <v>0</v>
      </c>
      <c r="S22" s="25">
        <f>IFERROR(VLOOKUP($C22,Summary!$C:$CB,17,FALSE)/X22,IF(X22=0,"",IF(X22="","",0)))</f>
        <v>0</v>
      </c>
      <c r="T22" s="26">
        <f>IFERROR(VLOOKUP($C22,Summary!$C:$CB,18,FALSE)/X22,IF(X22=0,"",IF(X22="","",0)))</f>
        <v>0</v>
      </c>
      <c r="U22" s="25">
        <f>IFERROR(VLOOKUP($C22,Summary!$C:$CB,19,FALSE)/X22,IF(X22=0,"",IF(X22="","",0)))</f>
        <v>0</v>
      </c>
      <c r="V22" s="26">
        <f>IFERROR(VLOOKUP($C22,Summary!$C:$CB,20,FALSE)/X22,IF(X22=0,"",IF(X22="","",0)))</f>
        <v>0</v>
      </c>
      <c r="W22" s="25">
        <f>IFERROR(VLOOKUP($C22,Summary!$C:$CB,21,FALSE)/X22,IF(X22=0,"",IF(X22="","",0)))</f>
        <v>1</v>
      </c>
      <c r="X22" s="27">
        <f>VLOOKUP($C22,Summary!$C:$CB,22,FALSE)</f>
        <v>2</v>
      </c>
      <c r="Y22" s="24">
        <f>IFERROR(VLOOKUP($C22,Summary!$C:$CB,23,FALSE)/AE22,IF(AE22=0,"",IF(AE22="","",0)))</f>
        <v>0.33333333333333331</v>
      </c>
      <c r="Z22" s="25">
        <f>IFERROR(VLOOKUP($C22,Summary!$C:$CB,24,FALSE)/AE22,IF(AE22=0,"",IF(AE22="","",0)))</f>
        <v>0</v>
      </c>
      <c r="AA22" s="26">
        <f>IFERROR(VLOOKUP($C22,Summary!$C:$CB,25,FALSE)/AE22,IF(AE22=0,"",IF(AE22="","",0)))</f>
        <v>0.33333333333333331</v>
      </c>
      <c r="AB22" s="25">
        <f>IFERROR(VLOOKUP($C22,Summary!$C:$CB,26,FALSE)/AE22,IF(AE22=0,"",IF(AE22="","",0)))</f>
        <v>0</v>
      </c>
      <c r="AC22" s="26">
        <f>IFERROR(VLOOKUP($C22,Summary!$C:$CB,27,FALSE)/AE22,IF(AE22=0,"",IF(AE22="","",0)))</f>
        <v>0.33333333333333331</v>
      </c>
      <c r="AD22" s="25">
        <f>IFERROR(VLOOKUP($C22,Summary!$C:$CB,28,FALSE)/AE22,IF(AE22=0,"",IF(AE22="","",0)))</f>
        <v>0.66666666666666663</v>
      </c>
      <c r="AE22" s="27">
        <f>VLOOKUP($C22,Summary!$C:$CB,29,FALSE)</f>
        <v>3</v>
      </c>
      <c r="AF22" s="24" t="str">
        <f>IFERROR(VLOOKUP($C22,Summary!$C:$CB,30,FALSE)/VLOOKUP($C22,Summary!$C:$CB,32,FALSE),IF(AL22=0,"",IF(AL22="","",0)))</f>
        <v/>
      </c>
      <c r="AG22" s="25" t="str">
        <f>IFERROR(VLOOKUP($C22,Summary!$C:$CB,31,FALSE)/VLOOKUP($C22,Summary!$C:$CB,32,FALSE),IF(AL22=0,"",IF(AL22="","",0)))</f>
        <v/>
      </c>
      <c r="AH22" s="26" t="str">
        <f>IFERROR(VLOOKUP($C22,Summary!$C:$CB,32,FALSE)/VLOOKUP($C22,Summary!$C:$CB,34,FALSE),IF(AL22=0,"",IF(AL22="","",0)))</f>
        <v/>
      </c>
      <c r="AI22" s="25" t="str">
        <f>IFERROR(VLOOKUP($C22,Summary!$C:$CB,33,FALSE)/VLOOKUP($C22,Summary!$C:$CB,34,FALSE),IF(AL22=0,"",IF(AL22="","",0)))</f>
        <v/>
      </c>
      <c r="AJ22" s="26" t="str">
        <f>IFERROR(VLOOKUP($C22,Summary!$C:$CB,34,FALSE)/AL22,IF(AL22=0,"",IF(AL22="","",0)))</f>
        <v/>
      </c>
      <c r="AK22" s="25" t="str">
        <f>IFERROR(VLOOKUP($C22,Summary!$C:$CB,35,FALSE)/AL22,IF(AL22=0,"",IF(AL22="","",0)))</f>
        <v/>
      </c>
      <c r="AL22" s="27">
        <f>VLOOKUP($C22,Summary!$C:$CB,36,FALSE)</f>
        <v>0</v>
      </c>
      <c r="AM22" s="24" t="str">
        <f>IFERROR(VLOOKUP($C22,Summary!$C:$CB,37,FALSE)/AS22,IF(AS22=0,"",IF(AS22="","",0)))</f>
        <v/>
      </c>
      <c r="AN22" s="25" t="str">
        <f>IFERROR(VLOOKUP($C22,Summary!$C:$CB,38,FALSE)/AS22,IF(AS22=0,"",IF(AS22="","",0)))</f>
        <v/>
      </c>
      <c r="AO22" s="26" t="str">
        <f>IFERROR(VLOOKUP($C22,Summary!$C:$CB,39,FALSE)/AS22,IF(AS22=0,"",IF(AS22="","",0)))</f>
        <v/>
      </c>
      <c r="AP22" s="25" t="str">
        <f>IFERROR(VLOOKUP($C22,Summary!$C:$CB,40,FALSE)/AS22,IF(AS22=0,"",IF(AS22="","",0)))</f>
        <v/>
      </c>
      <c r="AQ22" s="26" t="str">
        <f>IFERROR(VLOOKUP($C22,Summary!$C:$CB,41,FALSE)/AS22,IF(AS22=0,"",IF(AS22="","",0)))</f>
        <v/>
      </c>
      <c r="AR22" s="25" t="str">
        <f>IFERROR(VLOOKUP($C22,Summary!$C:$CB,42,FALSE)/AS22,IF(AS22=0,"",IF(AS22="","",0)))</f>
        <v/>
      </c>
      <c r="AS22" s="27">
        <f>VLOOKUP($C22,Summary!$C:$CB,43,FALSE)</f>
        <v>0</v>
      </c>
      <c r="AT22" s="24" t="str">
        <f>IFERROR(VLOOKUP($C22,Summary!$C:$CB,44,FALSE)/AZ22,IF(AZ22=0,"",IF(AZ22="","",0)))</f>
        <v/>
      </c>
      <c r="AU22" s="25" t="str">
        <f>IFERROR(VLOOKUP($C22,Summary!$C:$CB,45,FALSE)/AZ22,IF(AZ22=0,"",IF(AZ22="","",0)))</f>
        <v/>
      </c>
      <c r="AV22" s="26" t="str">
        <f>IFERROR(VLOOKUP($C22,Summary!$C:$CB,46,FALSE)/AZ22,IF(AZ22=0,"",IF(AZ22="","",0)))</f>
        <v/>
      </c>
      <c r="AW22" s="25" t="str">
        <f>IFERROR(VLOOKUP($C22,Summary!$C:$CB,47,FALSE)/AZ22,IF(AZ22=0,"",IF(AZ22="","",0)))</f>
        <v/>
      </c>
      <c r="AX22" s="26" t="str">
        <f>IFERROR(VLOOKUP($C22,Summary!$C:$CB,48,FALSE)/AZ22,IF(AZ22=0,"",IF(AZ22="","",0)))</f>
        <v/>
      </c>
      <c r="AY22" s="25" t="str">
        <f>IFERROR(VLOOKUP($C22,Summary!$C:$CB,49,FALSE)/AZ22,IF(AZ22=0,"",IF(AZ22="","",0)))</f>
        <v/>
      </c>
      <c r="AZ22" s="27">
        <f>VLOOKUP($C22,Summary!$C:$CB,50,FALSE)</f>
        <v>0</v>
      </c>
      <c r="BA22" s="24" t="str">
        <f>IFERROR(VLOOKUP($C22,Summary!$C:$CB,51,FALSE)/BG22,IF(BG22=0,"",IF(BG22="","",0)))</f>
        <v/>
      </c>
      <c r="BB22" s="25" t="str">
        <f>IFERROR(VLOOKUP($C22,Summary!$C:$CB,52,FALSE)/BG22,IF(BG22=0,"",IF(BG22="","",0)))</f>
        <v/>
      </c>
      <c r="BC22" s="26" t="str">
        <f>IFERROR(VLOOKUP($C22,Summary!$C:$CB,53,FALSE)/BG22,IF(BG22=0,"",IF(BG22="","",0)))</f>
        <v/>
      </c>
      <c r="BD22" s="25" t="str">
        <f>IFERROR(VLOOKUP($C22,Summary!$C:$CB,54,FALSE)/BG22,IF(BG22=0,"",IF(BG22="","",0)))</f>
        <v/>
      </c>
      <c r="BE22" s="26" t="str">
        <f>IFERROR(VLOOKUP($C22,Summary!$C:$CB,55,FALSE)/BG22,IF(BG22=0,"",IF(BG22="","",0)))</f>
        <v/>
      </c>
      <c r="BF22" s="25" t="str">
        <f>IFERROR(VLOOKUP($C22,Summary!$C:$CB,56,FALSE)/BG22,IF(BG22=0,"",IF(BG22="","",0)))</f>
        <v/>
      </c>
      <c r="BG22" s="27">
        <f>VLOOKUP($C22,Summary!$C:$CB,57,FALSE)</f>
        <v>0</v>
      </c>
      <c r="BH22" s="24" t="str">
        <f>IFERROR(VLOOKUP($C22,Summary!$C:$CB,58,FALSE)/BN22,IF(BN22=0,"",IF(BN22="","",0)))</f>
        <v/>
      </c>
      <c r="BI22" s="25" t="str">
        <f>IFERROR(VLOOKUP($C22,Summary!$C:$CB,59,FALSE)/BN22,IF(BN22=0,"",IF(BN22="","",0)))</f>
        <v/>
      </c>
      <c r="BJ22" s="26" t="str">
        <f>IFERROR(VLOOKUP($C22,Summary!$C:$CB,60,FALSE)/BN22,IF(BN22=0,"",IF(BN22="","",0)))</f>
        <v/>
      </c>
      <c r="BK22" s="25" t="str">
        <f>IFERROR(VLOOKUP($C22,Summary!$C:$CB,61,FALSE)/BN22,IF(BN22=0,"",IF(BN22="","",0)))</f>
        <v/>
      </c>
      <c r="BL22" s="26" t="str">
        <f>IFERROR(VLOOKUP($C22,Summary!$C:$CB,62,FALSE)/BN22,IF(BN22=0,"",IF(BN22="","",0)))</f>
        <v/>
      </c>
      <c r="BM22" s="25" t="str">
        <f>IFERROR(VLOOKUP($C22,Summary!$C:$CB,63,FALSE)/BN22,IF(BN22=0,"",IF(BN22="","",0)))</f>
        <v/>
      </c>
      <c r="BN22" s="27">
        <f>VLOOKUP($C22,Summary!$C:$CB,64,FALSE)</f>
        <v>0</v>
      </c>
      <c r="BO22" s="24" t="str">
        <f>IFERROR(VLOOKUP($C22,Summary!$C:$CB,65,FALSE)/BU22,IF(BU22=0,"",IF(BU22="","",0)))</f>
        <v/>
      </c>
      <c r="BP22" s="25" t="str">
        <f>IFERROR(VLOOKUP($C22,Summary!$C:$CB,66,FALSE)/BU22,IF(BU22=0,"",IF(BU22="","",0)))</f>
        <v/>
      </c>
      <c r="BQ22" s="26" t="str">
        <f>IFERROR(VLOOKUP($C22,Summary!$C:$CB,67,FALSE)/BU22,IF(BU22=0,"",IF(BU22="","",0)))</f>
        <v/>
      </c>
      <c r="BR22" s="25" t="str">
        <f>IFERROR(VLOOKUP($C22,Summary!$C:$CB,68,FALSE)/BU22,IF(BU22=0,"",IF(BU22="","",0)))</f>
        <v/>
      </c>
      <c r="BS22" s="26" t="str">
        <f>IFERROR(VLOOKUP($C22,Summary!$C:$CB,69,FALSE)/BU22,IF(BU22=0,"",IF(BU22="","",0)))</f>
        <v/>
      </c>
      <c r="BT22" s="25" t="str">
        <f>IFERROR(VLOOKUP($C22,Summary!$C:$CB,70,FALSE)/BU22,IF(BU22=0,"",IF(BU22="","",0)))</f>
        <v/>
      </c>
      <c r="BU22" s="27">
        <f>VLOOKUP($C22,Summary!$C:$CB,71,FALSE)</f>
        <v>0</v>
      </c>
      <c r="BV22" s="24" t="str">
        <f>IFERROR(VLOOKUP($C22,Summary!$C:$CB,72,FALSE)/CB22,IF(CB22=0,"",IF(CB22="","",0)))</f>
        <v/>
      </c>
      <c r="BW22" s="25" t="str">
        <f>IFERROR(VLOOKUP($C22,Summary!$C:$CB,73,FALSE)/CB22,IF(CB22=0,"",IF(CB22="","",0)))</f>
        <v/>
      </c>
      <c r="BX22" s="26" t="str">
        <f>IFERROR(VLOOKUP($C22,Summary!$C:$CB,74,FALSE)/CB22,IF(CB22=0,"",IF(CB22="","",0)))</f>
        <v/>
      </c>
      <c r="BY22" s="25" t="str">
        <f>IFERROR(VLOOKUP($C22,Summary!$C:$CB,75,FALSE)/CB22,IF(CB22=0,"",IF(CB22="","",0)))</f>
        <v/>
      </c>
      <c r="BZ22" s="26" t="str">
        <f>IFERROR(VLOOKUP($C22,Summary!$C:$CB,76,FALSE)/CB22,IF(CB22=0,"",IF(CB22="","",0)))</f>
        <v/>
      </c>
      <c r="CA22" s="25" t="str">
        <f>IFERROR(VLOOKUP($C22,Summary!$C:$CB,77,FALSE)/CB22,IF(CB22=0,"",IF(CB22="","",0)))</f>
        <v/>
      </c>
      <c r="CB22" s="27">
        <f>VLOOKUP($C22,Summary!$C:$CB,78,FALSE)</f>
        <v>0</v>
      </c>
    </row>
    <row r="23" spans="1:80" x14ac:dyDescent="0.3">
      <c r="A23">
        <v>19</v>
      </c>
      <c r="B23" t="str">
        <f>IF(Namelist!A20="","",UPPER(Namelist!A20))</f>
        <v>ANGEL TAN</v>
      </c>
      <c r="C23" t="str">
        <f>IF(Namelist!B20="","",UPPER(Namelist!B20))</f>
        <v>NUSSTU\E0555921</v>
      </c>
      <c r="D23" s="24">
        <f>IFERROR(VLOOKUP($C23,Summary!$C:$CB,2,FALSE)/J23,IF(J23=0,"",IF(J23="","",0)))</f>
        <v>1</v>
      </c>
      <c r="E23" s="25">
        <f>IFERROR(VLOOKUP($C23,Summary!$C:$CB,3,FALSE)/J23,IF(J23=0,"",IF(J23="","",0)))</f>
        <v>0</v>
      </c>
      <c r="F23" s="26">
        <f>IFERROR(VLOOKUP($C23,Summary!$C:$CB,4,FALSE)/J23,IF(J23=0,"",IF(J23="","",0)))</f>
        <v>1</v>
      </c>
      <c r="G23" s="25">
        <f>IFERROR(VLOOKUP($C23,Summary!$C:$CB,5,FALSE)/J23,IF(J23=0,"",IF(J23="","",0)))</f>
        <v>0</v>
      </c>
      <c r="H23" s="26">
        <f>IFERROR(VLOOKUP($C23,Summary!$C:$CB,6,FALSE)/J23,IF(J23=0,"",IF(J23="","",0)))</f>
        <v>1</v>
      </c>
      <c r="I23" s="25">
        <f>IFERROR(VLOOKUP($C23,Summary!$C:$CB,7,FALSE)/J23,IF(J23=0,"",IF(J23="","",0)))</f>
        <v>0</v>
      </c>
      <c r="J23" s="27">
        <f>VLOOKUP($C23,Summary!$C:$CB,8,FALSE)</f>
        <v>1</v>
      </c>
      <c r="K23" s="24">
        <f>IFERROR(VLOOKUP($C23,Summary!$C:$CB,9,FALSE)/Q23,IF(Q23=0,"",IF(Q23="","",0)))</f>
        <v>1</v>
      </c>
      <c r="L23" s="25">
        <f>IFERROR(VLOOKUP($C23,Summary!$C:$CB,10,FALSE)/Q23,IF(Q23=0,"",IF(Q23="","",0)))</f>
        <v>0</v>
      </c>
      <c r="M23" s="26">
        <f>IFERROR(VLOOKUP($C23,Summary!$C:$CB,11,FALSE)/Q23,IF(Q23=0,"",IF(Q23="","",0)))</f>
        <v>1</v>
      </c>
      <c r="N23" s="25">
        <f>IFERROR(VLOOKUP($C23,Summary!$C:$CB,12,FALSE)/Q23,IF(Q23=0,"",IF(Q23="","",0)))</f>
        <v>0</v>
      </c>
      <c r="O23" s="26">
        <f>IFERROR(VLOOKUP($C23,Summary!$C:$CB,13,FALSE)/Q23,IF(Q23=0,"",IF(Q23="","",0)))</f>
        <v>1</v>
      </c>
      <c r="P23" s="25">
        <f>IFERROR(VLOOKUP($C23,Summary!$C:$CB,14,FALSE)/Q23,IF(Q23=0,"",IF(Q23="","",0)))</f>
        <v>0</v>
      </c>
      <c r="Q23" s="27">
        <f>VLOOKUP($C23,Summary!$C:$CB,15,FALSE)</f>
        <v>1</v>
      </c>
      <c r="R23" s="24" t="str">
        <f>IFERROR(VLOOKUP($C23,Summary!$C:$CB,16,FALSE)/X23,IF(X23=0,"",IF(X23="","",0)))</f>
        <v/>
      </c>
      <c r="S23" s="25" t="str">
        <f>IFERROR(VLOOKUP($C23,Summary!$C:$CB,17,FALSE)/X23,IF(X23=0,"",IF(X23="","",0)))</f>
        <v/>
      </c>
      <c r="T23" s="26" t="str">
        <f>IFERROR(VLOOKUP($C23,Summary!$C:$CB,18,FALSE)/X23,IF(X23=0,"",IF(X23="","",0)))</f>
        <v/>
      </c>
      <c r="U23" s="25" t="str">
        <f>IFERROR(VLOOKUP($C23,Summary!$C:$CB,19,FALSE)/X23,IF(X23=0,"",IF(X23="","",0)))</f>
        <v/>
      </c>
      <c r="V23" s="26" t="str">
        <f>IFERROR(VLOOKUP($C23,Summary!$C:$CB,20,FALSE)/X23,IF(X23=0,"",IF(X23="","",0)))</f>
        <v/>
      </c>
      <c r="W23" s="25" t="str">
        <f>IFERROR(VLOOKUP($C23,Summary!$C:$CB,21,FALSE)/X23,IF(X23=0,"",IF(X23="","",0)))</f>
        <v/>
      </c>
      <c r="X23" s="27">
        <f>VLOOKUP($C23,Summary!$C:$CB,22,FALSE)</f>
        <v>0</v>
      </c>
      <c r="Y23" s="24" t="str">
        <f>IFERROR(VLOOKUP($C23,Summary!$C:$CB,23,FALSE)/AE23,IF(AE23=0,"",IF(AE23="","",0)))</f>
        <v/>
      </c>
      <c r="Z23" s="25" t="str">
        <f>IFERROR(VLOOKUP($C23,Summary!$C:$CB,24,FALSE)/AE23,IF(AE23=0,"",IF(AE23="","",0)))</f>
        <v/>
      </c>
      <c r="AA23" s="26" t="str">
        <f>IFERROR(VLOOKUP($C23,Summary!$C:$CB,25,FALSE)/AE23,IF(AE23=0,"",IF(AE23="","",0)))</f>
        <v/>
      </c>
      <c r="AB23" s="25" t="str">
        <f>IFERROR(VLOOKUP($C23,Summary!$C:$CB,26,FALSE)/AE23,IF(AE23=0,"",IF(AE23="","",0)))</f>
        <v/>
      </c>
      <c r="AC23" s="26" t="str">
        <f>IFERROR(VLOOKUP($C23,Summary!$C:$CB,27,FALSE)/AE23,IF(AE23=0,"",IF(AE23="","",0)))</f>
        <v/>
      </c>
      <c r="AD23" s="25" t="str">
        <f>IFERROR(VLOOKUP($C23,Summary!$C:$CB,28,FALSE)/AE23,IF(AE23=0,"",IF(AE23="","",0)))</f>
        <v/>
      </c>
      <c r="AE23" s="27">
        <f>VLOOKUP($C23,Summary!$C:$CB,29,FALSE)</f>
        <v>0</v>
      </c>
      <c r="AF23" s="24" t="str">
        <f>IFERROR(VLOOKUP($C23,Summary!$C:$CB,30,FALSE)/VLOOKUP($C23,Summary!$C:$CB,32,FALSE),IF(AL23=0,"",IF(AL23="","",0)))</f>
        <v/>
      </c>
      <c r="AG23" s="25" t="str">
        <f>IFERROR(VLOOKUP($C23,Summary!$C:$CB,31,FALSE)/VLOOKUP($C23,Summary!$C:$CB,32,FALSE),IF(AL23=0,"",IF(AL23="","",0)))</f>
        <v/>
      </c>
      <c r="AH23" s="26" t="str">
        <f>IFERROR(VLOOKUP($C23,Summary!$C:$CB,32,FALSE)/VLOOKUP($C23,Summary!$C:$CB,34,FALSE),IF(AL23=0,"",IF(AL23="","",0)))</f>
        <v/>
      </c>
      <c r="AI23" s="25" t="str">
        <f>IFERROR(VLOOKUP($C23,Summary!$C:$CB,33,FALSE)/VLOOKUP($C23,Summary!$C:$CB,34,FALSE),IF(AL23=0,"",IF(AL23="","",0)))</f>
        <v/>
      </c>
      <c r="AJ23" s="26" t="str">
        <f>IFERROR(VLOOKUP($C23,Summary!$C:$CB,34,FALSE)/AL23,IF(AL23=0,"",IF(AL23="","",0)))</f>
        <v/>
      </c>
      <c r="AK23" s="25" t="str">
        <f>IFERROR(VLOOKUP($C23,Summary!$C:$CB,35,FALSE)/AL23,IF(AL23=0,"",IF(AL23="","",0)))</f>
        <v/>
      </c>
      <c r="AL23" s="27">
        <f>VLOOKUP($C23,Summary!$C:$CB,36,FALSE)</f>
        <v>0</v>
      </c>
      <c r="AM23" s="24" t="str">
        <f>IFERROR(VLOOKUP($C23,Summary!$C:$CB,37,FALSE)/AS23,IF(AS23=0,"",IF(AS23="","",0)))</f>
        <v/>
      </c>
      <c r="AN23" s="25" t="str">
        <f>IFERROR(VLOOKUP($C23,Summary!$C:$CB,38,FALSE)/AS23,IF(AS23=0,"",IF(AS23="","",0)))</f>
        <v/>
      </c>
      <c r="AO23" s="26" t="str">
        <f>IFERROR(VLOOKUP($C23,Summary!$C:$CB,39,FALSE)/AS23,IF(AS23=0,"",IF(AS23="","",0)))</f>
        <v/>
      </c>
      <c r="AP23" s="25" t="str">
        <f>IFERROR(VLOOKUP($C23,Summary!$C:$CB,40,FALSE)/AS23,IF(AS23=0,"",IF(AS23="","",0)))</f>
        <v/>
      </c>
      <c r="AQ23" s="26" t="str">
        <f>IFERROR(VLOOKUP($C23,Summary!$C:$CB,41,FALSE)/AS23,IF(AS23=0,"",IF(AS23="","",0)))</f>
        <v/>
      </c>
      <c r="AR23" s="25" t="str">
        <f>IFERROR(VLOOKUP($C23,Summary!$C:$CB,42,FALSE)/AS23,IF(AS23=0,"",IF(AS23="","",0)))</f>
        <v/>
      </c>
      <c r="AS23" s="27">
        <f>VLOOKUP($C23,Summary!$C:$CB,43,FALSE)</f>
        <v>0</v>
      </c>
      <c r="AT23" s="24" t="str">
        <f>IFERROR(VLOOKUP($C23,Summary!$C:$CB,44,FALSE)/AZ23,IF(AZ23=0,"",IF(AZ23="","",0)))</f>
        <v/>
      </c>
      <c r="AU23" s="25" t="str">
        <f>IFERROR(VLOOKUP($C23,Summary!$C:$CB,45,FALSE)/AZ23,IF(AZ23=0,"",IF(AZ23="","",0)))</f>
        <v/>
      </c>
      <c r="AV23" s="26" t="str">
        <f>IFERROR(VLOOKUP($C23,Summary!$C:$CB,46,FALSE)/AZ23,IF(AZ23=0,"",IF(AZ23="","",0)))</f>
        <v/>
      </c>
      <c r="AW23" s="25" t="str">
        <f>IFERROR(VLOOKUP($C23,Summary!$C:$CB,47,FALSE)/AZ23,IF(AZ23=0,"",IF(AZ23="","",0)))</f>
        <v/>
      </c>
      <c r="AX23" s="26" t="str">
        <f>IFERROR(VLOOKUP($C23,Summary!$C:$CB,48,FALSE)/AZ23,IF(AZ23=0,"",IF(AZ23="","",0)))</f>
        <v/>
      </c>
      <c r="AY23" s="25" t="str">
        <f>IFERROR(VLOOKUP($C23,Summary!$C:$CB,49,FALSE)/AZ23,IF(AZ23=0,"",IF(AZ23="","",0)))</f>
        <v/>
      </c>
      <c r="AZ23" s="27">
        <f>VLOOKUP($C23,Summary!$C:$CB,50,FALSE)</f>
        <v>0</v>
      </c>
      <c r="BA23" s="24" t="str">
        <f>IFERROR(VLOOKUP($C23,Summary!$C:$CB,51,FALSE)/BG23,IF(BG23=0,"",IF(BG23="","",0)))</f>
        <v/>
      </c>
      <c r="BB23" s="25" t="str">
        <f>IFERROR(VLOOKUP($C23,Summary!$C:$CB,52,FALSE)/BG23,IF(BG23=0,"",IF(BG23="","",0)))</f>
        <v/>
      </c>
      <c r="BC23" s="26" t="str">
        <f>IFERROR(VLOOKUP($C23,Summary!$C:$CB,53,FALSE)/BG23,IF(BG23=0,"",IF(BG23="","",0)))</f>
        <v/>
      </c>
      <c r="BD23" s="25" t="str">
        <f>IFERROR(VLOOKUP($C23,Summary!$C:$CB,54,FALSE)/BG23,IF(BG23=0,"",IF(BG23="","",0)))</f>
        <v/>
      </c>
      <c r="BE23" s="26" t="str">
        <f>IFERROR(VLOOKUP($C23,Summary!$C:$CB,55,FALSE)/BG23,IF(BG23=0,"",IF(BG23="","",0)))</f>
        <v/>
      </c>
      <c r="BF23" s="25" t="str">
        <f>IFERROR(VLOOKUP($C23,Summary!$C:$CB,56,FALSE)/BG23,IF(BG23=0,"",IF(BG23="","",0)))</f>
        <v/>
      </c>
      <c r="BG23" s="27">
        <f>VLOOKUP($C23,Summary!$C:$CB,57,FALSE)</f>
        <v>0</v>
      </c>
      <c r="BH23" s="24" t="str">
        <f>IFERROR(VLOOKUP($C23,Summary!$C:$CB,58,FALSE)/BN23,IF(BN23=0,"",IF(BN23="","",0)))</f>
        <v/>
      </c>
      <c r="BI23" s="25" t="str">
        <f>IFERROR(VLOOKUP($C23,Summary!$C:$CB,59,FALSE)/BN23,IF(BN23=0,"",IF(BN23="","",0)))</f>
        <v/>
      </c>
      <c r="BJ23" s="26" t="str">
        <f>IFERROR(VLOOKUP($C23,Summary!$C:$CB,60,FALSE)/BN23,IF(BN23=0,"",IF(BN23="","",0)))</f>
        <v/>
      </c>
      <c r="BK23" s="25" t="str">
        <f>IFERROR(VLOOKUP($C23,Summary!$C:$CB,61,FALSE)/BN23,IF(BN23=0,"",IF(BN23="","",0)))</f>
        <v/>
      </c>
      <c r="BL23" s="26" t="str">
        <f>IFERROR(VLOOKUP($C23,Summary!$C:$CB,62,FALSE)/BN23,IF(BN23=0,"",IF(BN23="","",0)))</f>
        <v/>
      </c>
      <c r="BM23" s="25" t="str">
        <f>IFERROR(VLOOKUP($C23,Summary!$C:$CB,63,FALSE)/BN23,IF(BN23=0,"",IF(BN23="","",0)))</f>
        <v/>
      </c>
      <c r="BN23" s="27">
        <f>VLOOKUP($C23,Summary!$C:$CB,64,FALSE)</f>
        <v>0</v>
      </c>
      <c r="BO23" s="24" t="str">
        <f>IFERROR(VLOOKUP($C23,Summary!$C:$CB,65,FALSE)/BU23,IF(BU23=0,"",IF(BU23="","",0)))</f>
        <v/>
      </c>
      <c r="BP23" s="25" t="str">
        <f>IFERROR(VLOOKUP($C23,Summary!$C:$CB,66,FALSE)/BU23,IF(BU23=0,"",IF(BU23="","",0)))</f>
        <v/>
      </c>
      <c r="BQ23" s="26" t="str">
        <f>IFERROR(VLOOKUP($C23,Summary!$C:$CB,67,FALSE)/BU23,IF(BU23=0,"",IF(BU23="","",0)))</f>
        <v/>
      </c>
      <c r="BR23" s="25" t="str">
        <f>IFERROR(VLOOKUP($C23,Summary!$C:$CB,68,FALSE)/BU23,IF(BU23=0,"",IF(BU23="","",0)))</f>
        <v/>
      </c>
      <c r="BS23" s="26" t="str">
        <f>IFERROR(VLOOKUP($C23,Summary!$C:$CB,69,FALSE)/BU23,IF(BU23=0,"",IF(BU23="","",0)))</f>
        <v/>
      </c>
      <c r="BT23" s="25" t="str">
        <f>IFERROR(VLOOKUP($C23,Summary!$C:$CB,70,FALSE)/BU23,IF(BU23=0,"",IF(BU23="","",0)))</f>
        <v/>
      </c>
      <c r="BU23" s="27">
        <f>VLOOKUP($C23,Summary!$C:$CB,71,FALSE)</f>
        <v>0</v>
      </c>
      <c r="BV23" s="24" t="str">
        <f>IFERROR(VLOOKUP($C23,Summary!$C:$CB,72,FALSE)/CB23,IF(CB23=0,"",IF(CB23="","",0)))</f>
        <v/>
      </c>
      <c r="BW23" s="25" t="str">
        <f>IFERROR(VLOOKUP($C23,Summary!$C:$CB,73,FALSE)/CB23,IF(CB23=0,"",IF(CB23="","",0)))</f>
        <v/>
      </c>
      <c r="BX23" s="26" t="str">
        <f>IFERROR(VLOOKUP($C23,Summary!$C:$CB,74,FALSE)/CB23,IF(CB23=0,"",IF(CB23="","",0)))</f>
        <v/>
      </c>
      <c r="BY23" s="25" t="str">
        <f>IFERROR(VLOOKUP($C23,Summary!$C:$CB,75,FALSE)/CB23,IF(CB23=0,"",IF(CB23="","",0)))</f>
        <v/>
      </c>
      <c r="BZ23" s="26" t="str">
        <f>IFERROR(VLOOKUP($C23,Summary!$C:$CB,76,FALSE)/CB23,IF(CB23=0,"",IF(CB23="","",0)))</f>
        <v/>
      </c>
      <c r="CA23" s="25" t="str">
        <f>IFERROR(VLOOKUP($C23,Summary!$C:$CB,77,FALSE)/CB23,IF(CB23=0,"",IF(CB23="","",0)))</f>
        <v/>
      </c>
      <c r="CB23" s="27">
        <f>VLOOKUP($C23,Summary!$C:$CB,78,FALSE)</f>
        <v>0</v>
      </c>
    </row>
    <row r="24" spans="1:80" x14ac:dyDescent="0.3">
      <c r="A24">
        <v>20</v>
      </c>
      <c r="B24" t="str">
        <f>IF(Namelist!A21="","",UPPER(Namelist!A21))</f>
        <v>ANNA WILMA ALICIA BORG</v>
      </c>
      <c r="C24" t="str">
        <f>IF(Namelist!B21="","",UPPER(Namelist!B21))</f>
        <v>NUSSTU\E0977901</v>
      </c>
      <c r="D24" s="24">
        <f>IFERROR(VLOOKUP($C24,Summary!$C:$CB,2,FALSE)/J24,IF(J24=0,"",IF(J24="","",0)))</f>
        <v>0.33333333333333331</v>
      </c>
      <c r="E24" s="25">
        <f>IFERROR(VLOOKUP($C24,Summary!$C:$CB,3,FALSE)/J24,IF(J24=0,"",IF(J24="","",0)))</f>
        <v>0</v>
      </c>
      <c r="F24" s="26">
        <f>IFERROR(VLOOKUP($C24,Summary!$C:$CB,4,FALSE)/J24,IF(J24=0,"",IF(J24="","",0)))</f>
        <v>0.33333333333333331</v>
      </c>
      <c r="G24" s="25">
        <f>IFERROR(VLOOKUP($C24,Summary!$C:$CB,5,FALSE)/J24,IF(J24=0,"",IF(J24="","",0)))</f>
        <v>0</v>
      </c>
      <c r="H24" s="26">
        <f>IFERROR(VLOOKUP($C24,Summary!$C:$CB,6,FALSE)/J24,IF(J24=0,"",IF(J24="","",0)))</f>
        <v>0.33333333333333331</v>
      </c>
      <c r="I24" s="25">
        <f>IFERROR(VLOOKUP($C24,Summary!$C:$CB,7,FALSE)/J24,IF(J24=0,"",IF(J24="","",0)))</f>
        <v>0.66666666666666663</v>
      </c>
      <c r="J24" s="27">
        <f>VLOOKUP($C24,Summary!$C:$CB,8,FALSE)</f>
        <v>3</v>
      </c>
      <c r="K24" s="24" t="str">
        <f>IFERROR(VLOOKUP($C24,Summary!$C:$CB,9,FALSE)/Q24,IF(Q24=0,"",IF(Q24="","",0)))</f>
        <v/>
      </c>
      <c r="L24" s="25" t="str">
        <f>IFERROR(VLOOKUP($C24,Summary!$C:$CB,10,FALSE)/Q24,IF(Q24=0,"",IF(Q24="","",0)))</f>
        <v/>
      </c>
      <c r="M24" s="26" t="str">
        <f>IFERROR(VLOOKUP($C24,Summary!$C:$CB,11,FALSE)/Q24,IF(Q24=0,"",IF(Q24="","",0)))</f>
        <v/>
      </c>
      <c r="N24" s="25" t="str">
        <f>IFERROR(VLOOKUP($C24,Summary!$C:$CB,12,FALSE)/Q24,IF(Q24=0,"",IF(Q24="","",0)))</f>
        <v/>
      </c>
      <c r="O24" s="26" t="str">
        <f>IFERROR(VLOOKUP($C24,Summary!$C:$CB,13,FALSE)/Q24,IF(Q24=0,"",IF(Q24="","",0)))</f>
        <v/>
      </c>
      <c r="P24" s="25" t="str">
        <f>IFERROR(VLOOKUP($C24,Summary!$C:$CB,14,FALSE)/Q24,IF(Q24=0,"",IF(Q24="","",0)))</f>
        <v/>
      </c>
      <c r="Q24" s="27">
        <f>VLOOKUP($C24,Summary!$C:$CB,15,FALSE)</f>
        <v>0</v>
      </c>
      <c r="R24" s="24" t="str">
        <f>IFERROR(VLOOKUP($C24,Summary!$C:$CB,16,FALSE)/X24,IF(X24=0,"",IF(X24="","",0)))</f>
        <v/>
      </c>
      <c r="S24" s="25" t="str">
        <f>IFERROR(VLOOKUP($C24,Summary!$C:$CB,17,FALSE)/X24,IF(X24=0,"",IF(X24="","",0)))</f>
        <v/>
      </c>
      <c r="T24" s="26" t="str">
        <f>IFERROR(VLOOKUP($C24,Summary!$C:$CB,18,FALSE)/X24,IF(X24=0,"",IF(X24="","",0)))</f>
        <v/>
      </c>
      <c r="U24" s="25" t="str">
        <f>IFERROR(VLOOKUP($C24,Summary!$C:$CB,19,FALSE)/X24,IF(X24=0,"",IF(X24="","",0)))</f>
        <v/>
      </c>
      <c r="V24" s="26" t="str">
        <f>IFERROR(VLOOKUP($C24,Summary!$C:$CB,20,FALSE)/X24,IF(X24=0,"",IF(X24="","",0)))</f>
        <v/>
      </c>
      <c r="W24" s="25" t="str">
        <f>IFERROR(VLOOKUP($C24,Summary!$C:$CB,21,FALSE)/X24,IF(X24=0,"",IF(X24="","",0)))</f>
        <v/>
      </c>
      <c r="X24" s="27">
        <f>VLOOKUP($C24,Summary!$C:$CB,22,FALSE)</f>
        <v>0</v>
      </c>
      <c r="Y24" s="24">
        <f>IFERROR(VLOOKUP($C24,Summary!$C:$CB,23,FALSE)/AE24,IF(AE24=0,"",IF(AE24="","",0)))</f>
        <v>0.33333333333333331</v>
      </c>
      <c r="Z24" s="25">
        <f>IFERROR(VLOOKUP($C24,Summary!$C:$CB,24,FALSE)/AE24,IF(AE24=0,"",IF(AE24="","",0)))</f>
        <v>0</v>
      </c>
      <c r="AA24" s="26">
        <f>IFERROR(VLOOKUP($C24,Summary!$C:$CB,25,FALSE)/AE24,IF(AE24=0,"",IF(AE24="","",0)))</f>
        <v>0.33333333333333331</v>
      </c>
      <c r="AB24" s="25">
        <f>IFERROR(VLOOKUP($C24,Summary!$C:$CB,26,FALSE)/AE24,IF(AE24=0,"",IF(AE24="","",0)))</f>
        <v>0</v>
      </c>
      <c r="AC24" s="26">
        <f>IFERROR(VLOOKUP($C24,Summary!$C:$CB,27,FALSE)/AE24,IF(AE24=0,"",IF(AE24="","",0)))</f>
        <v>0.33333333333333331</v>
      </c>
      <c r="AD24" s="25">
        <f>IFERROR(VLOOKUP($C24,Summary!$C:$CB,28,FALSE)/AE24,IF(AE24=0,"",IF(AE24="","",0)))</f>
        <v>0.66666666666666663</v>
      </c>
      <c r="AE24" s="27">
        <f>VLOOKUP($C24,Summary!$C:$CB,29,FALSE)</f>
        <v>3</v>
      </c>
      <c r="AF24" s="24" t="str">
        <f>IFERROR(VLOOKUP($C24,Summary!$C:$CB,30,FALSE)/VLOOKUP($C24,Summary!$C:$CB,32,FALSE),IF(AL24=0,"",IF(AL24="","",0)))</f>
        <v/>
      </c>
      <c r="AG24" s="25" t="str">
        <f>IFERROR(VLOOKUP($C24,Summary!$C:$CB,31,FALSE)/VLOOKUP($C24,Summary!$C:$CB,32,FALSE),IF(AL24=0,"",IF(AL24="","",0)))</f>
        <v/>
      </c>
      <c r="AH24" s="26" t="str">
        <f>IFERROR(VLOOKUP($C24,Summary!$C:$CB,32,FALSE)/VLOOKUP($C24,Summary!$C:$CB,34,FALSE),IF(AL24=0,"",IF(AL24="","",0)))</f>
        <v/>
      </c>
      <c r="AI24" s="25" t="str">
        <f>IFERROR(VLOOKUP($C24,Summary!$C:$CB,33,FALSE)/VLOOKUP($C24,Summary!$C:$CB,34,FALSE),IF(AL24=0,"",IF(AL24="","",0)))</f>
        <v/>
      </c>
      <c r="AJ24" s="26" t="str">
        <f>IFERROR(VLOOKUP($C24,Summary!$C:$CB,34,FALSE)/AL24,IF(AL24=0,"",IF(AL24="","",0)))</f>
        <v/>
      </c>
      <c r="AK24" s="25" t="str">
        <f>IFERROR(VLOOKUP($C24,Summary!$C:$CB,35,FALSE)/AL24,IF(AL24=0,"",IF(AL24="","",0)))</f>
        <v/>
      </c>
      <c r="AL24" s="27">
        <f>VLOOKUP($C24,Summary!$C:$CB,36,FALSE)</f>
        <v>0</v>
      </c>
      <c r="AM24" s="24" t="str">
        <f>IFERROR(VLOOKUP($C24,Summary!$C:$CB,37,FALSE)/AS24,IF(AS24=0,"",IF(AS24="","",0)))</f>
        <v/>
      </c>
      <c r="AN24" s="25" t="str">
        <f>IFERROR(VLOOKUP($C24,Summary!$C:$CB,38,FALSE)/AS24,IF(AS24=0,"",IF(AS24="","",0)))</f>
        <v/>
      </c>
      <c r="AO24" s="26" t="str">
        <f>IFERROR(VLOOKUP($C24,Summary!$C:$CB,39,FALSE)/AS24,IF(AS24=0,"",IF(AS24="","",0)))</f>
        <v/>
      </c>
      <c r="AP24" s="25" t="str">
        <f>IFERROR(VLOOKUP($C24,Summary!$C:$CB,40,FALSE)/AS24,IF(AS24=0,"",IF(AS24="","",0)))</f>
        <v/>
      </c>
      <c r="AQ24" s="26" t="str">
        <f>IFERROR(VLOOKUP($C24,Summary!$C:$CB,41,FALSE)/AS24,IF(AS24=0,"",IF(AS24="","",0)))</f>
        <v/>
      </c>
      <c r="AR24" s="25" t="str">
        <f>IFERROR(VLOOKUP($C24,Summary!$C:$CB,42,FALSE)/AS24,IF(AS24=0,"",IF(AS24="","",0)))</f>
        <v/>
      </c>
      <c r="AS24" s="27">
        <f>VLOOKUP($C24,Summary!$C:$CB,43,FALSE)</f>
        <v>0</v>
      </c>
      <c r="AT24" s="24" t="str">
        <f>IFERROR(VLOOKUP($C24,Summary!$C:$CB,44,FALSE)/AZ24,IF(AZ24=0,"",IF(AZ24="","",0)))</f>
        <v/>
      </c>
      <c r="AU24" s="25" t="str">
        <f>IFERROR(VLOOKUP($C24,Summary!$C:$CB,45,FALSE)/AZ24,IF(AZ24=0,"",IF(AZ24="","",0)))</f>
        <v/>
      </c>
      <c r="AV24" s="26" t="str">
        <f>IFERROR(VLOOKUP($C24,Summary!$C:$CB,46,FALSE)/AZ24,IF(AZ24=0,"",IF(AZ24="","",0)))</f>
        <v/>
      </c>
      <c r="AW24" s="25" t="str">
        <f>IFERROR(VLOOKUP($C24,Summary!$C:$CB,47,FALSE)/AZ24,IF(AZ24=0,"",IF(AZ24="","",0)))</f>
        <v/>
      </c>
      <c r="AX24" s="26" t="str">
        <f>IFERROR(VLOOKUP($C24,Summary!$C:$CB,48,FALSE)/AZ24,IF(AZ24=0,"",IF(AZ24="","",0)))</f>
        <v/>
      </c>
      <c r="AY24" s="25" t="str">
        <f>IFERROR(VLOOKUP($C24,Summary!$C:$CB,49,FALSE)/AZ24,IF(AZ24=0,"",IF(AZ24="","",0)))</f>
        <v/>
      </c>
      <c r="AZ24" s="27">
        <f>VLOOKUP($C24,Summary!$C:$CB,50,FALSE)</f>
        <v>0</v>
      </c>
      <c r="BA24" s="24" t="str">
        <f>IFERROR(VLOOKUP($C24,Summary!$C:$CB,51,FALSE)/BG24,IF(BG24=0,"",IF(BG24="","",0)))</f>
        <v/>
      </c>
      <c r="BB24" s="25" t="str">
        <f>IFERROR(VLOOKUP($C24,Summary!$C:$CB,52,FALSE)/BG24,IF(BG24=0,"",IF(BG24="","",0)))</f>
        <v/>
      </c>
      <c r="BC24" s="26" t="str">
        <f>IFERROR(VLOOKUP($C24,Summary!$C:$CB,53,FALSE)/BG24,IF(BG24=0,"",IF(BG24="","",0)))</f>
        <v/>
      </c>
      <c r="BD24" s="25" t="str">
        <f>IFERROR(VLOOKUP($C24,Summary!$C:$CB,54,FALSE)/BG24,IF(BG24=0,"",IF(BG24="","",0)))</f>
        <v/>
      </c>
      <c r="BE24" s="26" t="str">
        <f>IFERROR(VLOOKUP($C24,Summary!$C:$CB,55,FALSE)/BG24,IF(BG24=0,"",IF(BG24="","",0)))</f>
        <v/>
      </c>
      <c r="BF24" s="25" t="str">
        <f>IFERROR(VLOOKUP($C24,Summary!$C:$CB,56,FALSE)/BG24,IF(BG24=0,"",IF(BG24="","",0)))</f>
        <v/>
      </c>
      <c r="BG24" s="27">
        <f>VLOOKUP($C24,Summary!$C:$CB,57,FALSE)</f>
        <v>0</v>
      </c>
      <c r="BH24" s="24" t="str">
        <f>IFERROR(VLOOKUP($C24,Summary!$C:$CB,58,FALSE)/BN24,IF(BN24=0,"",IF(BN24="","",0)))</f>
        <v/>
      </c>
      <c r="BI24" s="25" t="str">
        <f>IFERROR(VLOOKUP($C24,Summary!$C:$CB,59,FALSE)/BN24,IF(BN24=0,"",IF(BN24="","",0)))</f>
        <v/>
      </c>
      <c r="BJ24" s="26" t="str">
        <f>IFERROR(VLOOKUP($C24,Summary!$C:$CB,60,FALSE)/BN24,IF(BN24=0,"",IF(BN24="","",0)))</f>
        <v/>
      </c>
      <c r="BK24" s="25" t="str">
        <f>IFERROR(VLOOKUP($C24,Summary!$C:$CB,61,FALSE)/BN24,IF(BN24=0,"",IF(BN24="","",0)))</f>
        <v/>
      </c>
      <c r="BL24" s="26" t="str">
        <f>IFERROR(VLOOKUP($C24,Summary!$C:$CB,62,FALSE)/BN24,IF(BN24=0,"",IF(BN24="","",0)))</f>
        <v/>
      </c>
      <c r="BM24" s="25" t="str">
        <f>IFERROR(VLOOKUP($C24,Summary!$C:$CB,63,FALSE)/BN24,IF(BN24=0,"",IF(BN24="","",0)))</f>
        <v/>
      </c>
      <c r="BN24" s="27">
        <f>VLOOKUP($C24,Summary!$C:$CB,64,FALSE)</f>
        <v>0</v>
      </c>
      <c r="BO24" s="24" t="str">
        <f>IFERROR(VLOOKUP($C24,Summary!$C:$CB,65,FALSE)/BU24,IF(BU24=0,"",IF(BU24="","",0)))</f>
        <v/>
      </c>
      <c r="BP24" s="25" t="str">
        <f>IFERROR(VLOOKUP($C24,Summary!$C:$CB,66,FALSE)/BU24,IF(BU24=0,"",IF(BU24="","",0)))</f>
        <v/>
      </c>
      <c r="BQ24" s="26" t="str">
        <f>IFERROR(VLOOKUP($C24,Summary!$C:$CB,67,FALSE)/BU24,IF(BU24=0,"",IF(BU24="","",0)))</f>
        <v/>
      </c>
      <c r="BR24" s="25" t="str">
        <f>IFERROR(VLOOKUP($C24,Summary!$C:$CB,68,FALSE)/BU24,IF(BU24=0,"",IF(BU24="","",0)))</f>
        <v/>
      </c>
      <c r="BS24" s="26" t="str">
        <f>IFERROR(VLOOKUP($C24,Summary!$C:$CB,69,FALSE)/BU24,IF(BU24=0,"",IF(BU24="","",0)))</f>
        <v/>
      </c>
      <c r="BT24" s="25" t="str">
        <f>IFERROR(VLOOKUP($C24,Summary!$C:$CB,70,FALSE)/BU24,IF(BU24=0,"",IF(BU24="","",0)))</f>
        <v/>
      </c>
      <c r="BU24" s="27">
        <f>VLOOKUP($C24,Summary!$C:$CB,71,FALSE)</f>
        <v>0</v>
      </c>
      <c r="BV24" s="24" t="str">
        <f>IFERROR(VLOOKUP($C24,Summary!$C:$CB,72,FALSE)/CB24,IF(CB24=0,"",IF(CB24="","",0)))</f>
        <v/>
      </c>
      <c r="BW24" s="25" t="str">
        <f>IFERROR(VLOOKUP($C24,Summary!$C:$CB,73,FALSE)/CB24,IF(CB24=0,"",IF(CB24="","",0)))</f>
        <v/>
      </c>
      <c r="BX24" s="26" t="str">
        <f>IFERROR(VLOOKUP($C24,Summary!$C:$CB,74,FALSE)/CB24,IF(CB24=0,"",IF(CB24="","",0)))</f>
        <v/>
      </c>
      <c r="BY24" s="25" t="str">
        <f>IFERROR(VLOOKUP($C24,Summary!$C:$CB,75,FALSE)/CB24,IF(CB24=0,"",IF(CB24="","",0)))</f>
        <v/>
      </c>
      <c r="BZ24" s="26" t="str">
        <f>IFERROR(VLOOKUP($C24,Summary!$C:$CB,76,FALSE)/CB24,IF(CB24=0,"",IF(CB24="","",0)))</f>
        <v/>
      </c>
      <c r="CA24" s="25" t="str">
        <f>IFERROR(VLOOKUP($C24,Summary!$C:$CB,77,FALSE)/CB24,IF(CB24=0,"",IF(CB24="","",0)))</f>
        <v/>
      </c>
      <c r="CB24" s="27">
        <f>VLOOKUP($C24,Summary!$C:$CB,78,FALSE)</f>
        <v>0</v>
      </c>
    </row>
    <row r="25" spans="1:80" x14ac:dyDescent="0.3">
      <c r="A25">
        <v>21</v>
      </c>
      <c r="B25" t="str">
        <f>IF(Namelist!A22="","",UPPER(Namelist!A22))</f>
        <v>ANTHEA TAY</v>
      </c>
      <c r="C25" t="str">
        <f>IF(Namelist!B22="","",UPPER(Namelist!B22))</f>
        <v>NUSSTU\E0564353</v>
      </c>
      <c r="D25" s="24">
        <f>IFERROR(VLOOKUP($C25,Summary!$C:$CB,2,FALSE)/J25,IF(J25=0,"",IF(J25="","",0)))</f>
        <v>1</v>
      </c>
      <c r="E25" s="25">
        <f>IFERROR(VLOOKUP($C25,Summary!$C:$CB,3,FALSE)/J25,IF(J25=0,"",IF(J25="","",0)))</f>
        <v>0</v>
      </c>
      <c r="F25" s="26">
        <f>IFERROR(VLOOKUP($C25,Summary!$C:$CB,4,FALSE)/J25,IF(J25=0,"",IF(J25="","",0)))</f>
        <v>1</v>
      </c>
      <c r="G25" s="25">
        <f>IFERROR(VLOOKUP($C25,Summary!$C:$CB,5,FALSE)/J25,IF(J25=0,"",IF(J25="","",0)))</f>
        <v>0</v>
      </c>
      <c r="H25" s="26">
        <f>IFERROR(VLOOKUP($C25,Summary!$C:$CB,6,FALSE)/J25,IF(J25=0,"",IF(J25="","",0)))</f>
        <v>1</v>
      </c>
      <c r="I25" s="25">
        <f>IFERROR(VLOOKUP($C25,Summary!$C:$CB,7,FALSE)/J25,IF(J25=0,"",IF(J25="","",0)))</f>
        <v>0</v>
      </c>
      <c r="J25" s="27">
        <f>VLOOKUP($C25,Summary!$C:$CB,8,FALSE)</f>
        <v>2</v>
      </c>
      <c r="K25" s="24" t="str">
        <f>IFERROR(VLOOKUP($C25,Summary!$C:$CB,9,FALSE)/Q25,IF(Q25=0,"",IF(Q25="","",0)))</f>
        <v/>
      </c>
      <c r="L25" s="25" t="str">
        <f>IFERROR(VLOOKUP($C25,Summary!$C:$CB,10,FALSE)/Q25,IF(Q25=0,"",IF(Q25="","",0)))</f>
        <v/>
      </c>
      <c r="M25" s="26" t="str">
        <f>IFERROR(VLOOKUP($C25,Summary!$C:$CB,11,FALSE)/Q25,IF(Q25=0,"",IF(Q25="","",0)))</f>
        <v/>
      </c>
      <c r="N25" s="25" t="str">
        <f>IFERROR(VLOOKUP($C25,Summary!$C:$CB,12,FALSE)/Q25,IF(Q25=0,"",IF(Q25="","",0)))</f>
        <v/>
      </c>
      <c r="O25" s="26" t="str">
        <f>IFERROR(VLOOKUP($C25,Summary!$C:$CB,13,FALSE)/Q25,IF(Q25=0,"",IF(Q25="","",0)))</f>
        <v/>
      </c>
      <c r="P25" s="25" t="str">
        <f>IFERROR(VLOOKUP($C25,Summary!$C:$CB,14,FALSE)/Q25,IF(Q25=0,"",IF(Q25="","",0)))</f>
        <v/>
      </c>
      <c r="Q25" s="27">
        <f>VLOOKUP($C25,Summary!$C:$CB,15,FALSE)</f>
        <v>0</v>
      </c>
      <c r="R25" s="24" t="str">
        <f>IFERROR(VLOOKUP($C25,Summary!$C:$CB,16,FALSE)/X25,IF(X25=0,"",IF(X25="","",0)))</f>
        <v/>
      </c>
      <c r="S25" s="25" t="str">
        <f>IFERROR(VLOOKUP($C25,Summary!$C:$CB,17,FALSE)/X25,IF(X25=0,"",IF(X25="","",0)))</f>
        <v/>
      </c>
      <c r="T25" s="26" t="str">
        <f>IFERROR(VLOOKUP($C25,Summary!$C:$CB,18,FALSE)/X25,IF(X25=0,"",IF(X25="","",0)))</f>
        <v/>
      </c>
      <c r="U25" s="25" t="str">
        <f>IFERROR(VLOOKUP($C25,Summary!$C:$CB,19,FALSE)/X25,IF(X25=0,"",IF(X25="","",0)))</f>
        <v/>
      </c>
      <c r="V25" s="26" t="str">
        <f>IFERROR(VLOOKUP($C25,Summary!$C:$CB,20,FALSE)/X25,IF(X25=0,"",IF(X25="","",0)))</f>
        <v/>
      </c>
      <c r="W25" s="25" t="str">
        <f>IFERROR(VLOOKUP($C25,Summary!$C:$CB,21,FALSE)/X25,IF(X25=0,"",IF(X25="","",0)))</f>
        <v/>
      </c>
      <c r="X25" s="27">
        <f>VLOOKUP($C25,Summary!$C:$CB,22,FALSE)</f>
        <v>0</v>
      </c>
      <c r="Y25" s="24" t="str">
        <f>IFERROR(VLOOKUP($C25,Summary!$C:$CB,23,FALSE)/AE25,IF(AE25=0,"",IF(AE25="","",0)))</f>
        <v/>
      </c>
      <c r="Z25" s="25" t="str">
        <f>IFERROR(VLOOKUP($C25,Summary!$C:$CB,24,FALSE)/AE25,IF(AE25=0,"",IF(AE25="","",0)))</f>
        <v/>
      </c>
      <c r="AA25" s="26" t="str">
        <f>IFERROR(VLOOKUP($C25,Summary!$C:$CB,25,FALSE)/AE25,IF(AE25=0,"",IF(AE25="","",0)))</f>
        <v/>
      </c>
      <c r="AB25" s="25" t="str">
        <f>IFERROR(VLOOKUP($C25,Summary!$C:$CB,26,FALSE)/AE25,IF(AE25=0,"",IF(AE25="","",0)))</f>
        <v/>
      </c>
      <c r="AC25" s="26" t="str">
        <f>IFERROR(VLOOKUP($C25,Summary!$C:$CB,27,FALSE)/AE25,IF(AE25=0,"",IF(AE25="","",0)))</f>
        <v/>
      </c>
      <c r="AD25" s="25" t="str">
        <f>IFERROR(VLOOKUP($C25,Summary!$C:$CB,28,FALSE)/AE25,IF(AE25=0,"",IF(AE25="","",0)))</f>
        <v/>
      </c>
      <c r="AE25" s="27">
        <f>VLOOKUP($C25,Summary!$C:$CB,29,FALSE)</f>
        <v>0</v>
      </c>
      <c r="AF25" s="24" t="str">
        <f>IFERROR(VLOOKUP($C25,Summary!$C:$CB,30,FALSE)/VLOOKUP($C25,Summary!$C:$CB,32,FALSE),IF(AL25=0,"",IF(AL25="","",0)))</f>
        <v/>
      </c>
      <c r="AG25" s="25" t="str">
        <f>IFERROR(VLOOKUP($C25,Summary!$C:$CB,31,FALSE)/VLOOKUP($C25,Summary!$C:$CB,32,FALSE),IF(AL25=0,"",IF(AL25="","",0)))</f>
        <v/>
      </c>
      <c r="AH25" s="26" t="str">
        <f>IFERROR(VLOOKUP($C25,Summary!$C:$CB,32,FALSE)/VLOOKUP($C25,Summary!$C:$CB,34,FALSE),IF(AL25=0,"",IF(AL25="","",0)))</f>
        <v/>
      </c>
      <c r="AI25" s="25" t="str">
        <f>IFERROR(VLOOKUP($C25,Summary!$C:$CB,33,FALSE)/VLOOKUP($C25,Summary!$C:$CB,34,FALSE),IF(AL25=0,"",IF(AL25="","",0)))</f>
        <v/>
      </c>
      <c r="AJ25" s="26" t="str">
        <f>IFERROR(VLOOKUP($C25,Summary!$C:$CB,34,FALSE)/AL25,IF(AL25=0,"",IF(AL25="","",0)))</f>
        <v/>
      </c>
      <c r="AK25" s="25" t="str">
        <f>IFERROR(VLOOKUP($C25,Summary!$C:$CB,35,FALSE)/AL25,IF(AL25=0,"",IF(AL25="","",0)))</f>
        <v/>
      </c>
      <c r="AL25" s="27">
        <f>VLOOKUP($C25,Summary!$C:$CB,36,FALSE)</f>
        <v>0</v>
      </c>
      <c r="AM25" s="24" t="str">
        <f>IFERROR(VLOOKUP($C25,Summary!$C:$CB,37,FALSE)/AS25,IF(AS25=0,"",IF(AS25="","",0)))</f>
        <v/>
      </c>
      <c r="AN25" s="25" t="str">
        <f>IFERROR(VLOOKUP($C25,Summary!$C:$CB,38,FALSE)/AS25,IF(AS25=0,"",IF(AS25="","",0)))</f>
        <v/>
      </c>
      <c r="AO25" s="26" t="str">
        <f>IFERROR(VLOOKUP($C25,Summary!$C:$CB,39,FALSE)/AS25,IF(AS25=0,"",IF(AS25="","",0)))</f>
        <v/>
      </c>
      <c r="AP25" s="25" t="str">
        <f>IFERROR(VLOOKUP($C25,Summary!$C:$CB,40,FALSE)/AS25,IF(AS25=0,"",IF(AS25="","",0)))</f>
        <v/>
      </c>
      <c r="AQ25" s="26" t="str">
        <f>IFERROR(VLOOKUP($C25,Summary!$C:$CB,41,FALSE)/AS25,IF(AS25=0,"",IF(AS25="","",0)))</f>
        <v/>
      </c>
      <c r="AR25" s="25" t="str">
        <f>IFERROR(VLOOKUP($C25,Summary!$C:$CB,42,FALSE)/AS25,IF(AS25=0,"",IF(AS25="","",0)))</f>
        <v/>
      </c>
      <c r="AS25" s="27">
        <f>VLOOKUP($C25,Summary!$C:$CB,43,FALSE)</f>
        <v>0</v>
      </c>
      <c r="AT25" s="24">
        <f>IFERROR(VLOOKUP($C25,Summary!$C:$CB,44,FALSE)/AZ25,IF(AZ25=0,"",IF(AZ25="","",0)))</f>
        <v>1</v>
      </c>
      <c r="AU25" s="25">
        <f>IFERROR(VLOOKUP($C25,Summary!$C:$CB,45,FALSE)/AZ25,IF(AZ25=0,"",IF(AZ25="","",0)))</f>
        <v>0</v>
      </c>
      <c r="AV25" s="26">
        <f>IFERROR(VLOOKUP($C25,Summary!$C:$CB,46,FALSE)/AZ25,IF(AZ25=0,"",IF(AZ25="","",0)))</f>
        <v>1</v>
      </c>
      <c r="AW25" s="25">
        <f>IFERROR(VLOOKUP($C25,Summary!$C:$CB,47,FALSE)/AZ25,IF(AZ25=0,"",IF(AZ25="","",0)))</f>
        <v>0</v>
      </c>
      <c r="AX25" s="26">
        <f>IFERROR(VLOOKUP($C25,Summary!$C:$CB,48,FALSE)/AZ25,IF(AZ25=0,"",IF(AZ25="","",0)))</f>
        <v>1</v>
      </c>
      <c r="AY25" s="25">
        <f>IFERROR(VLOOKUP($C25,Summary!$C:$CB,49,FALSE)/AZ25,IF(AZ25=0,"",IF(AZ25="","",0)))</f>
        <v>0</v>
      </c>
      <c r="AZ25" s="27">
        <f>VLOOKUP($C25,Summary!$C:$CB,50,FALSE)</f>
        <v>2</v>
      </c>
      <c r="BA25" s="24" t="str">
        <f>IFERROR(VLOOKUP($C25,Summary!$C:$CB,51,FALSE)/BG25,IF(BG25=0,"",IF(BG25="","",0)))</f>
        <v/>
      </c>
      <c r="BB25" s="25" t="str">
        <f>IFERROR(VLOOKUP($C25,Summary!$C:$CB,52,FALSE)/BG25,IF(BG25=0,"",IF(BG25="","",0)))</f>
        <v/>
      </c>
      <c r="BC25" s="26" t="str">
        <f>IFERROR(VLOOKUP($C25,Summary!$C:$CB,53,FALSE)/BG25,IF(BG25=0,"",IF(BG25="","",0)))</f>
        <v/>
      </c>
      <c r="BD25" s="25" t="str">
        <f>IFERROR(VLOOKUP($C25,Summary!$C:$CB,54,FALSE)/BG25,IF(BG25=0,"",IF(BG25="","",0)))</f>
        <v/>
      </c>
      <c r="BE25" s="26" t="str">
        <f>IFERROR(VLOOKUP($C25,Summary!$C:$CB,55,FALSE)/BG25,IF(BG25=0,"",IF(BG25="","",0)))</f>
        <v/>
      </c>
      <c r="BF25" s="25" t="str">
        <f>IFERROR(VLOOKUP($C25,Summary!$C:$CB,56,FALSE)/BG25,IF(BG25=0,"",IF(BG25="","",0)))</f>
        <v/>
      </c>
      <c r="BG25" s="27">
        <f>VLOOKUP($C25,Summary!$C:$CB,57,FALSE)</f>
        <v>0</v>
      </c>
      <c r="BH25" s="24" t="str">
        <f>IFERROR(VLOOKUP($C25,Summary!$C:$CB,58,FALSE)/BN25,IF(BN25=0,"",IF(BN25="","",0)))</f>
        <v/>
      </c>
      <c r="BI25" s="25" t="str">
        <f>IFERROR(VLOOKUP($C25,Summary!$C:$CB,59,FALSE)/BN25,IF(BN25=0,"",IF(BN25="","",0)))</f>
        <v/>
      </c>
      <c r="BJ25" s="26" t="str">
        <f>IFERROR(VLOOKUP($C25,Summary!$C:$CB,60,FALSE)/BN25,IF(BN25=0,"",IF(BN25="","",0)))</f>
        <v/>
      </c>
      <c r="BK25" s="25" t="str">
        <f>IFERROR(VLOOKUP($C25,Summary!$C:$CB,61,FALSE)/BN25,IF(BN25=0,"",IF(BN25="","",0)))</f>
        <v/>
      </c>
      <c r="BL25" s="26" t="str">
        <f>IFERROR(VLOOKUP($C25,Summary!$C:$CB,62,FALSE)/BN25,IF(BN25=0,"",IF(BN25="","",0)))</f>
        <v/>
      </c>
      <c r="BM25" s="25" t="str">
        <f>IFERROR(VLOOKUP($C25,Summary!$C:$CB,63,FALSE)/BN25,IF(BN25=0,"",IF(BN25="","",0)))</f>
        <v/>
      </c>
      <c r="BN25" s="27">
        <f>VLOOKUP($C25,Summary!$C:$CB,64,FALSE)</f>
        <v>0</v>
      </c>
      <c r="BO25" s="24" t="str">
        <f>IFERROR(VLOOKUP($C25,Summary!$C:$CB,65,FALSE)/BU25,IF(BU25=0,"",IF(BU25="","",0)))</f>
        <v/>
      </c>
      <c r="BP25" s="25" t="str">
        <f>IFERROR(VLOOKUP($C25,Summary!$C:$CB,66,FALSE)/BU25,IF(BU25=0,"",IF(BU25="","",0)))</f>
        <v/>
      </c>
      <c r="BQ25" s="26" t="str">
        <f>IFERROR(VLOOKUP($C25,Summary!$C:$CB,67,FALSE)/BU25,IF(BU25=0,"",IF(BU25="","",0)))</f>
        <v/>
      </c>
      <c r="BR25" s="25" t="str">
        <f>IFERROR(VLOOKUP($C25,Summary!$C:$CB,68,FALSE)/BU25,IF(BU25=0,"",IF(BU25="","",0)))</f>
        <v/>
      </c>
      <c r="BS25" s="26" t="str">
        <f>IFERROR(VLOOKUP($C25,Summary!$C:$CB,69,FALSE)/BU25,IF(BU25=0,"",IF(BU25="","",0)))</f>
        <v/>
      </c>
      <c r="BT25" s="25" t="str">
        <f>IFERROR(VLOOKUP($C25,Summary!$C:$CB,70,FALSE)/BU25,IF(BU25=0,"",IF(BU25="","",0)))</f>
        <v/>
      </c>
      <c r="BU25" s="27">
        <f>VLOOKUP($C25,Summary!$C:$CB,71,FALSE)</f>
        <v>0</v>
      </c>
      <c r="BV25" s="24" t="str">
        <f>IFERROR(VLOOKUP($C25,Summary!$C:$CB,72,FALSE)/CB25,IF(CB25=0,"",IF(CB25="","",0)))</f>
        <v/>
      </c>
      <c r="BW25" s="25" t="str">
        <f>IFERROR(VLOOKUP($C25,Summary!$C:$CB,73,FALSE)/CB25,IF(CB25=0,"",IF(CB25="","",0)))</f>
        <v/>
      </c>
      <c r="BX25" s="26" t="str">
        <f>IFERROR(VLOOKUP($C25,Summary!$C:$CB,74,FALSE)/CB25,IF(CB25=0,"",IF(CB25="","",0)))</f>
        <v/>
      </c>
      <c r="BY25" s="25" t="str">
        <f>IFERROR(VLOOKUP($C25,Summary!$C:$CB,75,FALSE)/CB25,IF(CB25=0,"",IF(CB25="","",0)))</f>
        <v/>
      </c>
      <c r="BZ25" s="26" t="str">
        <f>IFERROR(VLOOKUP($C25,Summary!$C:$CB,76,FALSE)/CB25,IF(CB25=0,"",IF(CB25="","",0)))</f>
        <v/>
      </c>
      <c r="CA25" s="25" t="str">
        <f>IFERROR(VLOOKUP($C25,Summary!$C:$CB,77,FALSE)/CB25,IF(CB25=0,"",IF(CB25="","",0)))</f>
        <v/>
      </c>
      <c r="CB25" s="27">
        <f>VLOOKUP($C25,Summary!$C:$CB,78,FALSE)</f>
        <v>0</v>
      </c>
    </row>
    <row r="26" spans="1:80" x14ac:dyDescent="0.3">
      <c r="A26">
        <v>22</v>
      </c>
      <c r="B26" t="str">
        <f>IF(Namelist!A23="","",UPPER(Namelist!A23))</f>
        <v>ASHLEY J WILLIAMS '-</v>
      </c>
      <c r="C26" t="str">
        <f>IF(Namelist!B23="","",UPPER(Namelist!B23))</f>
        <v>NUSSTU\E0967921</v>
      </c>
      <c r="D26" s="24">
        <f>IFERROR(VLOOKUP($C26,Summary!$C:$CB,2,FALSE)/J26,IF(J26=0,"",IF(J26="","",0)))</f>
        <v>0</v>
      </c>
      <c r="E26" s="25">
        <f>IFERROR(VLOOKUP($C26,Summary!$C:$CB,3,FALSE)/J26,IF(J26=0,"",IF(J26="","",0)))</f>
        <v>0</v>
      </c>
      <c r="F26" s="26">
        <f>IFERROR(VLOOKUP($C26,Summary!$C:$CB,4,FALSE)/J26,IF(J26=0,"",IF(J26="","",0)))</f>
        <v>0</v>
      </c>
      <c r="G26" s="25">
        <f>IFERROR(VLOOKUP($C26,Summary!$C:$CB,5,FALSE)/J26,IF(J26=0,"",IF(J26="","",0)))</f>
        <v>0.66666666666666663</v>
      </c>
      <c r="H26" s="26">
        <f>IFERROR(VLOOKUP($C26,Summary!$C:$CB,6,FALSE)/J26,IF(J26=0,"",IF(J26="","",0)))</f>
        <v>0.66666666666666663</v>
      </c>
      <c r="I26" s="25">
        <f>IFERROR(VLOOKUP($C26,Summary!$C:$CB,7,FALSE)/J26,IF(J26=0,"",IF(J26="","",0)))</f>
        <v>0.33333333333333331</v>
      </c>
      <c r="J26" s="27">
        <f>VLOOKUP($C26,Summary!$C:$CB,8,FALSE)</f>
        <v>3</v>
      </c>
      <c r="K26" s="24">
        <f>IFERROR(VLOOKUP($C26,Summary!$C:$CB,9,FALSE)/Q26,IF(Q26=0,"",IF(Q26="","",0)))</f>
        <v>0</v>
      </c>
      <c r="L26" s="25">
        <f>IFERROR(VLOOKUP($C26,Summary!$C:$CB,10,FALSE)/Q26,IF(Q26=0,"",IF(Q26="","",0)))</f>
        <v>0</v>
      </c>
      <c r="M26" s="26">
        <f>IFERROR(VLOOKUP($C26,Summary!$C:$CB,11,FALSE)/Q26,IF(Q26=0,"",IF(Q26="","",0)))</f>
        <v>0</v>
      </c>
      <c r="N26" s="25">
        <f>IFERROR(VLOOKUP($C26,Summary!$C:$CB,12,FALSE)/Q26,IF(Q26=0,"",IF(Q26="","",0)))</f>
        <v>0.66666666666666663</v>
      </c>
      <c r="O26" s="26">
        <f>IFERROR(VLOOKUP($C26,Summary!$C:$CB,13,FALSE)/Q26,IF(Q26=0,"",IF(Q26="","",0)))</f>
        <v>0.66666666666666663</v>
      </c>
      <c r="P26" s="25">
        <f>IFERROR(VLOOKUP($C26,Summary!$C:$CB,14,FALSE)/Q26,IF(Q26=0,"",IF(Q26="","",0)))</f>
        <v>0.33333333333333331</v>
      </c>
      <c r="Q26" s="27">
        <f>VLOOKUP($C26,Summary!$C:$CB,15,FALSE)</f>
        <v>3</v>
      </c>
      <c r="R26" s="24" t="str">
        <f>IFERROR(VLOOKUP($C26,Summary!$C:$CB,16,FALSE)/X26,IF(X26=0,"",IF(X26="","",0)))</f>
        <v/>
      </c>
      <c r="S26" s="25" t="str">
        <f>IFERROR(VLOOKUP($C26,Summary!$C:$CB,17,FALSE)/X26,IF(X26=0,"",IF(X26="","",0)))</f>
        <v/>
      </c>
      <c r="T26" s="26" t="str">
        <f>IFERROR(VLOOKUP($C26,Summary!$C:$CB,18,FALSE)/X26,IF(X26=0,"",IF(X26="","",0)))</f>
        <v/>
      </c>
      <c r="U26" s="25" t="str">
        <f>IFERROR(VLOOKUP($C26,Summary!$C:$CB,19,FALSE)/X26,IF(X26=0,"",IF(X26="","",0)))</f>
        <v/>
      </c>
      <c r="V26" s="26" t="str">
        <f>IFERROR(VLOOKUP($C26,Summary!$C:$CB,20,FALSE)/X26,IF(X26=0,"",IF(X26="","",0)))</f>
        <v/>
      </c>
      <c r="W26" s="25" t="str">
        <f>IFERROR(VLOOKUP($C26,Summary!$C:$CB,21,FALSE)/X26,IF(X26=0,"",IF(X26="","",0)))</f>
        <v/>
      </c>
      <c r="X26" s="27">
        <f>VLOOKUP($C26,Summary!$C:$CB,22,FALSE)</f>
        <v>0</v>
      </c>
      <c r="Y26" s="24" t="str">
        <f>IFERROR(VLOOKUP($C26,Summary!$C:$CB,23,FALSE)/AE26,IF(AE26=0,"",IF(AE26="","",0)))</f>
        <v/>
      </c>
      <c r="Z26" s="25" t="str">
        <f>IFERROR(VLOOKUP($C26,Summary!$C:$CB,24,FALSE)/AE26,IF(AE26=0,"",IF(AE26="","",0)))</f>
        <v/>
      </c>
      <c r="AA26" s="26" t="str">
        <f>IFERROR(VLOOKUP($C26,Summary!$C:$CB,25,FALSE)/AE26,IF(AE26=0,"",IF(AE26="","",0)))</f>
        <v/>
      </c>
      <c r="AB26" s="25" t="str">
        <f>IFERROR(VLOOKUP($C26,Summary!$C:$CB,26,FALSE)/AE26,IF(AE26=0,"",IF(AE26="","",0)))</f>
        <v/>
      </c>
      <c r="AC26" s="26" t="str">
        <f>IFERROR(VLOOKUP($C26,Summary!$C:$CB,27,FALSE)/AE26,IF(AE26=0,"",IF(AE26="","",0)))</f>
        <v/>
      </c>
      <c r="AD26" s="25" t="str">
        <f>IFERROR(VLOOKUP($C26,Summary!$C:$CB,28,FALSE)/AE26,IF(AE26=0,"",IF(AE26="","",0)))</f>
        <v/>
      </c>
      <c r="AE26" s="27">
        <f>VLOOKUP($C26,Summary!$C:$CB,29,FALSE)</f>
        <v>0</v>
      </c>
      <c r="AF26" s="24" t="str">
        <f>IFERROR(VLOOKUP($C26,Summary!$C:$CB,30,FALSE)/VLOOKUP($C26,Summary!$C:$CB,32,FALSE),IF(AL26=0,"",IF(AL26="","",0)))</f>
        <v/>
      </c>
      <c r="AG26" s="25" t="str">
        <f>IFERROR(VLOOKUP($C26,Summary!$C:$CB,31,FALSE)/VLOOKUP($C26,Summary!$C:$CB,32,FALSE),IF(AL26=0,"",IF(AL26="","",0)))</f>
        <v/>
      </c>
      <c r="AH26" s="26" t="str">
        <f>IFERROR(VLOOKUP($C26,Summary!$C:$CB,32,FALSE)/VLOOKUP($C26,Summary!$C:$CB,34,FALSE),IF(AL26=0,"",IF(AL26="","",0)))</f>
        <v/>
      </c>
      <c r="AI26" s="25" t="str">
        <f>IFERROR(VLOOKUP($C26,Summary!$C:$CB,33,FALSE)/VLOOKUP($C26,Summary!$C:$CB,34,FALSE),IF(AL26=0,"",IF(AL26="","",0)))</f>
        <v/>
      </c>
      <c r="AJ26" s="26" t="str">
        <f>IFERROR(VLOOKUP($C26,Summary!$C:$CB,34,FALSE)/AL26,IF(AL26=0,"",IF(AL26="","",0)))</f>
        <v/>
      </c>
      <c r="AK26" s="25" t="str">
        <f>IFERROR(VLOOKUP($C26,Summary!$C:$CB,35,FALSE)/AL26,IF(AL26=0,"",IF(AL26="","",0)))</f>
        <v/>
      </c>
      <c r="AL26" s="27">
        <f>VLOOKUP($C26,Summary!$C:$CB,36,FALSE)</f>
        <v>0</v>
      </c>
      <c r="AM26" s="24" t="str">
        <f>IFERROR(VLOOKUP($C26,Summary!$C:$CB,37,FALSE)/AS26,IF(AS26=0,"",IF(AS26="","",0)))</f>
        <v/>
      </c>
      <c r="AN26" s="25" t="str">
        <f>IFERROR(VLOOKUP($C26,Summary!$C:$CB,38,FALSE)/AS26,IF(AS26=0,"",IF(AS26="","",0)))</f>
        <v/>
      </c>
      <c r="AO26" s="26" t="str">
        <f>IFERROR(VLOOKUP($C26,Summary!$C:$CB,39,FALSE)/AS26,IF(AS26=0,"",IF(AS26="","",0)))</f>
        <v/>
      </c>
      <c r="AP26" s="25" t="str">
        <f>IFERROR(VLOOKUP($C26,Summary!$C:$CB,40,FALSE)/AS26,IF(AS26=0,"",IF(AS26="","",0)))</f>
        <v/>
      </c>
      <c r="AQ26" s="26" t="str">
        <f>IFERROR(VLOOKUP($C26,Summary!$C:$CB,41,FALSE)/AS26,IF(AS26=0,"",IF(AS26="","",0)))</f>
        <v/>
      </c>
      <c r="AR26" s="25" t="str">
        <f>IFERROR(VLOOKUP($C26,Summary!$C:$CB,42,FALSE)/AS26,IF(AS26=0,"",IF(AS26="","",0)))</f>
        <v/>
      </c>
      <c r="AS26" s="27">
        <f>VLOOKUP($C26,Summary!$C:$CB,43,FALSE)</f>
        <v>0</v>
      </c>
      <c r="AT26" s="24" t="str">
        <f>IFERROR(VLOOKUP($C26,Summary!$C:$CB,44,FALSE)/AZ26,IF(AZ26=0,"",IF(AZ26="","",0)))</f>
        <v/>
      </c>
      <c r="AU26" s="25" t="str">
        <f>IFERROR(VLOOKUP($C26,Summary!$C:$CB,45,FALSE)/AZ26,IF(AZ26=0,"",IF(AZ26="","",0)))</f>
        <v/>
      </c>
      <c r="AV26" s="26" t="str">
        <f>IFERROR(VLOOKUP($C26,Summary!$C:$CB,46,FALSE)/AZ26,IF(AZ26=0,"",IF(AZ26="","",0)))</f>
        <v/>
      </c>
      <c r="AW26" s="25" t="str">
        <f>IFERROR(VLOOKUP($C26,Summary!$C:$CB,47,FALSE)/AZ26,IF(AZ26=0,"",IF(AZ26="","",0)))</f>
        <v/>
      </c>
      <c r="AX26" s="26" t="str">
        <f>IFERROR(VLOOKUP($C26,Summary!$C:$CB,48,FALSE)/AZ26,IF(AZ26=0,"",IF(AZ26="","",0)))</f>
        <v/>
      </c>
      <c r="AY26" s="25" t="str">
        <f>IFERROR(VLOOKUP($C26,Summary!$C:$CB,49,FALSE)/AZ26,IF(AZ26=0,"",IF(AZ26="","",0)))</f>
        <v/>
      </c>
      <c r="AZ26" s="27">
        <f>VLOOKUP($C26,Summary!$C:$CB,50,FALSE)</f>
        <v>0</v>
      </c>
      <c r="BA26" s="24" t="str">
        <f>IFERROR(VLOOKUP($C26,Summary!$C:$CB,51,FALSE)/BG26,IF(BG26=0,"",IF(BG26="","",0)))</f>
        <v/>
      </c>
      <c r="BB26" s="25" t="str">
        <f>IFERROR(VLOOKUP($C26,Summary!$C:$CB,52,FALSE)/BG26,IF(BG26=0,"",IF(BG26="","",0)))</f>
        <v/>
      </c>
      <c r="BC26" s="26" t="str">
        <f>IFERROR(VLOOKUP($C26,Summary!$C:$CB,53,FALSE)/BG26,IF(BG26=0,"",IF(BG26="","",0)))</f>
        <v/>
      </c>
      <c r="BD26" s="25" t="str">
        <f>IFERROR(VLOOKUP($C26,Summary!$C:$CB,54,FALSE)/BG26,IF(BG26=0,"",IF(BG26="","",0)))</f>
        <v/>
      </c>
      <c r="BE26" s="26" t="str">
        <f>IFERROR(VLOOKUP($C26,Summary!$C:$CB,55,FALSE)/BG26,IF(BG26=0,"",IF(BG26="","",0)))</f>
        <v/>
      </c>
      <c r="BF26" s="25" t="str">
        <f>IFERROR(VLOOKUP($C26,Summary!$C:$CB,56,FALSE)/BG26,IF(BG26=0,"",IF(BG26="","",0)))</f>
        <v/>
      </c>
      <c r="BG26" s="27">
        <f>VLOOKUP($C26,Summary!$C:$CB,57,FALSE)</f>
        <v>0</v>
      </c>
      <c r="BH26" s="24" t="str">
        <f>IFERROR(VLOOKUP($C26,Summary!$C:$CB,58,FALSE)/BN26,IF(BN26=0,"",IF(BN26="","",0)))</f>
        <v/>
      </c>
      <c r="BI26" s="25" t="str">
        <f>IFERROR(VLOOKUP($C26,Summary!$C:$CB,59,FALSE)/BN26,IF(BN26=0,"",IF(BN26="","",0)))</f>
        <v/>
      </c>
      <c r="BJ26" s="26" t="str">
        <f>IFERROR(VLOOKUP($C26,Summary!$C:$CB,60,FALSE)/BN26,IF(BN26=0,"",IF(BN26="","",0)))</f>
        <v/>
      </c>
      <c r="BK26" s="25" t="str">
        <f>IFERROR(VLOOKUP($C26,Summary!$C:$CB,61,FALSE)/BN26,IF(BN26=0,"",IF(BN26="","",0)))</f>
        <v/>
      </c>
      <c r="BL26" s="26" t="str">
        <f>IFERROR(VLOOKUP($C26,Summary!$C:$CB,62,FALSE)/BN26,IF(BN26=0,"",IF(BN26="","",0)))</f>
        <v/>
      </c>
      <c r="BM26" s="25" t="str">
        <f>IFERROR(VLOOKUP($C26,Summary!$C:$CB,63,FALSE)/BN26,IF(BN26=0,"",IF(BN26="","",0)))</f>
        <v/>
      </c>
      <c r="BN26" s="27">
        <f>VLOOKUP($C26,Summary!$C:$CB,64,FALSE)</f>
        <v>0</v>
      </c>
      <c r="BO26" s="24" t="str">
        <f>IFERROR(VLOOKUP($C26,Summary!$C:$CB,65,FALSE)/BU26,IF(BU26=0,"",IF(BU26="","",0)))</f>
        <v/>
      </c>
      <c r="BP26" s="25" t="str">
        <f>IFERROR(VLOOKUP($C26,Summary!$C:$CB,66,FALSE)/BU26,IF(BU26=0,"",IF(BU26="","",0)))</f>
        <v/>
      </c>
      <c r="BQ26" s="26" t="str">
        <f>IFERROR(VLOOKUP($C26,Summary!$C:$CB,67,FALSE)/BU26,IF(BU26=0,"",IF(BU26="","",0)))</f>
        <v/>
      </c>
      <c r="BR26" s="25" t="str">
        <f>IFERROR(VLOOKUP($C26,Summary!$C:$CB,68,FALSE)/BU26,IF(BU26=0,"",IF(BU26="","",0)))</f>
        <v/>
      </c>
      <c r="BS26" s="26" t="str">
        <f>IFERROR(VLOOKUP($C26,Summary!$C:$CB,69,FALSE)/BU26,IF(BU26=0,"",IF(BU26="","",0)))</f>
        <v/>
      </c>
      <c r="BT26" s="25" t="str">
        <f>IFERROR(VLOOKUP($C26,Summary!$C:$CB,70,FALSE)/BU26,IF(BU26=0,"",IF(BU26="","",0)))</f>
        <v/>
      </c>
      <c r="BU26" s="27">
        <f>VLOOKUP($C26,Summary!$C:$CB,71,FALSE)</f>
        <v>0</v>
      </c>
      <c r="BV26" s="24" t="str">
        <f>IFERROR(VLOOKUP($C26,Summary!$C:$CB,72,FALSE)/CB26,IF(CB26=0,"",IF(CB26="","",0)))</f>
        <v/>
      </c>
      <c r="BW26" s="25" t="str">
        <f>IFERROR(VLOOKUP($C26,Summary!$C:$CB,73,FALSE)/CB26,IF(CB26=0,"",IF(CB26="","",0)))</f>
        <v/>
      </c>
      <c r="BX26" s="26" t="str">
        <f>IFERROR(VLOOKUP($C26,Summary!$C:$CB,74,FALSE)/CB26,IF(CB26=0,"",IF(CB26="","",0)))</f>
        <v/>
      </c>
      <c r="BY26" s="25" t="str">
        <f>IFERROR(VLOOKUP($C26,Summary!$C:$CB,75,FALSE)/CB26,IF(CB26=0,"",IF(CB26="","",0)))</f>
        <v/>
      </c>
      <c r="BZ26" s="26" t="str">
        <f>IFERROR(VLOOKUP($C26,Summary!$C:$CB,76,FALSE)/CB26,IF(CB26=0,"",IF(CB26="","",0)))</f>
        <v/>
      </c>
      <c r="CA26" s="25" t="str">
        <f>IFERROR(VLOOKUP($C26,Summary!$C:$CB,77,FALSE)/CB26,IF(CB26=0,"",IF(CB26="","",0)))</f>
        <v/>
      </c>
      <c r="CB26" s="27">
        <f>VLOOKUP($C26,Summary!$C:$CB,78,FALSE)</f>
        <v>0</v>
      </c>
    </row>
    <row r="27" spans="1:80" x14ac:dyDescent="0.3">
      <c r="A27">
        <v>23</v>
      </c>
      <c r="B27" t="str">
        <f>IF(Namelist!A24="","",UPPER(Namelist!A24))</f>
        <v>ASHLEY SHI HUI LEE</v>
      </c>
      <c r="C27" t="str">
        <f>IF(Namelist!B24="","",UPPER(Namelist!B24))</f>
        <v>NUSSTU\E0771275</v>
      </c>
      <c r="D27" s="24">
        <f>IFERROR(VLOOKUP($C27,Summary!$C:$CB,2,FALSE)/J27,IF(J27=0,"",IF(J27="","",0)))</f>
        <v>0.5</v>
      </c>
      <c r="E27" s="25">
        <f>IFERROR(VLOOKUP($C27,Summary!$C:$CB,3,FALSE)/J27,IF(J27=0,"",IF(J27="","",0)))</f>
        <v>0</v>
      </c>
      <c r="F27" s="26">
        <f>IFERROR(VLOOKUP($C27,Summary!$C:$CB,4,FALSE)/J27,IF(J27=0,"",IF(J27="","",0)))</f>
        <v>0.5</v>
      </c>
      <c r="G27" s="25">
        <f>IFERROR(VLOOKUP($C27,Summary!$C:$CB,5,FALSE)/J27,IF(J27=0,"",IF(J27="","",0)))</f>
        <v>0</v>
      </c>
      <c r="H27" s="26">
        <f>IFERROR(VLOOKUP($C27,Summary!$C:$CB,6,FALSE)/J27,IF(J27=0,"",IF(J27="","",0)))</f>
        <v>0.5</v>
      </c>
      <c r="I27" s="25">
        <f>IFERROR(VLOOKUP($C27,Summary!$C:$CB,7,FALSE)/J27,IF(J27=0,"",IF(J27="","",0)))</f>
        <v>0.5</v>
      </c>
      <c r="J27" s="27">
        <f>VLOOKUP($C27,Summary!$C:$CB,8,FALSE)</f>
        <v>2</v>
      </c>
      <c r="K27" s="24" t="str">
        <f>IFERROR(VLOOKUP($C27,Summary!$C:$CB,9,FALSE)/Q27,IF(Q27=0,"",IF(Q27="","",0)))</f>
        <v/>
      </c>
      <c r="L27" s="25" t="str">
        <f>IFERROR(VLOOKUP($C27,Summary!$C:$CB,10,FALSE)/Q27,IF(Q27=0,"",IF(Q27="","",0)))</f>
        <v/>
      </c>
      <c r="M27" s="26" t="str">
        <f>IFERROR(VLOOKUP($C27,Summary!$C:$CB,11,FALSE)/Q27,IF(Q27=0,"",IF(Q27="","",0)))</f>
        <v/>
      </c>
      <c r="N27" s="25" t="str">
        <f>IFERROR(VLOOKUP($C27,Summary!$C:$CB,12,FALSE)/Q27,IF(Q27=0,"",IF(Q27="","",0)))</f>
        <v/>
      </c>
      <c r="O27" s="26" t="str">
        <f>IFERROR(VLOOKUP($C27,Summary!$C:$CB,13,FALSE)/Q27,IF(Q27=0,"",IF(Q27="","",0)))</f>
        <v/>
      </c>
      <c r="P27" s="25" t="str">
        <f>IFERROR(VLOOKUP($C27,Summary!$C:$CB,14,FALSE)/Q27,IF(Q27=0,"",IF(Q27="","",0)))</f>
        <v/>
      </c>
      <c r="Q27" s="27">
        <f>VLOOKUP($C27,Summary!$C:$CB,15,FALSE)</f>
        <v>0</v>
      </c>
      <c r="R27" s="24" t="str">
        <f>IFERROR(VLOOKUP($C27,Summary!$C:$CB,16,FALSE)/X27,IF(X27=0,"",IF(X27="","",0)))</f>
        <v/>
      </c>
      <c r="S27" s="25" t="str">
        <f>IFERROR(VLOOKUP($C27,Summary!$C:$CB,17,FALSE)/X27,IF(X27=0,"",IF(X27="","",0)))</f>
        <v/>
      </c>
      <c r="T27" s="26" t="str">
        <f>IFERROR(VLOOKUP($C27,Summary!$C:$CB,18,FALSE)/X27,IF(X27=0,"",IF(X27="","",0)))</f>
        <v/>
      </c>
      <c r="U27" s="25" t="str">
        <f>IFERROR(VLOOKUP($C27,Summary!$C:$CB,19,FALSE)/X27,IF(X27=0,"",IF(X27="","",0)))</f>
        <v/>
      </c>
      <c r="V27" s="26" t="str">
        <f>IFERROR(VLOOKUP($C27,Summary!$C:$CB,20,FALSE)/X27,IF(X27=0,"",IF(X27="","",0)))</f>
        <v/>
      </c>
      <c r="W27" s="25" t="str">
        <f>IFERROR(VLOOKUP($C27,Summary!$C:$CB,21,FALSE)/X27,IF(X27=0,"",IF(X27="","",0)))</f>
        <v/>
      </c>
      <c r="X27" s="27">
        <f>VLOOKUP($C27,Summary!$C:$CB,22,FALSE)</f>
        <v>0</v>
      </c>
      <c r="Y27" s="24" t="str">
        <f>IFERROR(VLOOKUP($C27,Summary!$C:$CB,23,FALSE)/AE27,IF(AE27=0,"",IF(AE27="","",0)))</f>
        <v/>
      </c>
      <c r="Z27" s="25" t="str">
        <f>IFERROR(VLOOKUP($C27,Summary!$C:$CB,24,FALSE)/AE27,IF(AE27=0,"",IF(AE27="","",0)))</f>
        <v/>
      </c>
      <c r="AA27" s="26" t="str">
        <f>IFERROR(VLOOKUP($C27,Summary!$C:$CB,25,FALSE)/AE27,IF(AE27=0,"",IF(AE27="","",0)))</f>
        <v/>
      </c>
      <c r="AB27" s="25" t="str">
        <f>IFERROR(VLOOKUP($C27,Summary!$C:$CB,26,FALSE)/AE27,IF(AE27=0,"",IF(AE27="","",0)))</f>
        <v/>
      </c>
      <c r="AC27" s="26" t="str">
        <f>IFERROR(VLOOKUP($C27,Summary!$C:$CB,27,FALSE)/AE27,IF(AE27=0,"",IF(AE27="","",0)))</f>
        <v/>
      </c>
      <c r="AD27" s="25" t="str">
        <f>IFERROR(VLOOKUP($C27,Summary!$C:$CB,28,FALSE)/AE27,IF(AE27=0,"",IF(AE27="","",0)))</f>
        <v/>
      </c>
      <c r="AE27" s="27">
        <f>VLOOKUP($C27,Summary!$C:$CB,29,FALSE)</f>
        <v>0</v>
      </c>
      <c r="AF27" s="24" t="str">
        <f>IFERROR(VLOOKUP($C27,Summary!$C:$CB,30,FALSE)/VLOOKUP($C27,Summary!$C:$CB,32,FALSE),IF(AL27=0,"",IF(AL27="","",0)))</f>
        <v/>
      </c>
      <c r="AG27" s="25" t="str">
        <f>IFERROR(VLOOKUP($C27,Summary!$C:$CB,31,FALSE)/VLOOKUP($C27,Summary!$C:$CB,32,FALSE),IF(AL27=0,"",IF(AL27="","",0)))</f>
        <v/>
      </c>
      <c r="AH27" s="26" t="str">
        <f>IFERROR(VLOOKUP($C27,Summary!$C:$CB,32,FALSE)/VLOOKUP($C27,Summary!$C:$CB,34,FALSE),IF(AL27=0,"",IF(AL27="","",0)))</f>
        <v/>
      </c>
      <c r="AI27" s="25" t="str">
        <f>IFERROR(VLOOKUP($C27,Summary!$C:$CB,33,FALSE)/VLOOKUP($C27,Summary!$C:$CB,34,FALSE),IF(AL27=0,"",IF(AL27="","",0)))</f>
        <v/>
      </c>
      <c r="AJ27" s="26" t="str">
        <f>IFERROR(VLOOKUP($C27,Summary!$C:$CB,34,FALSE)/AL27,IF(AL27=0,"",IF(AL27="","",0)))</f>
        <v/>
      </c>
      <c r="AK27" s="25" t="str">
        <f>IFERROR(VLOOKUP($C27,Summary!$C:$CB,35,FALSE)/AL27,IF(AL27=0,"",IF(AL27="","",0)))</f>
        <v/>
      </c>
      <c r="AL27" s="27">
        <f>VLOOKUP($C27,Summary!$C:$CB,36,FALSE)</f>
        <v>0</v>
      </c>
      <c r="AM27" s="24" t="str">
        <f>IFERROR(VLOOKUP($C27,Summary!$C:$CB,37,FALSE)/AS27,IF(AS27=0,"",IF(AS27="","",0)))</f>
        <v/>
      </c>
      <c r="AN27" s="25" t="str">
        <f>IFERROR(VLOOKUP($C27,Summary!$C:$CB,38,FALSE)/AS27,IF(AS27=0,"",IF(AS27="","",0)))</f>
        <v/>
      </c>
      <c r="AO27" s="26" t="str">
        <f>IFERROR(VLOOKUP($C27,Summary!$C:$CB,39,FALSE)/AS27,IF(AS27=0,"",IF(AS27="","",0)))</f>
        <v/>
      </c>
      <c r="AP27" s="25" t="str">
        <f>IFERROR(VLOOKUP($C27,Summary!$C:$CB,40,FALSE)/AS27,IF(AS27=0,"",IF(AS27="","",0)))</f>
        <v/>
      </c>
      <c r="AQ27" s="26" t="str">
        <f>IFERROR(VLOOKUP($C27,Summary!$C:$CB,41,FALSE)/AS27,IF(AS27=0,"",IF(AS27="","",0)))</f>
        <v/>
      </c>
      <c r="AR27" s="25" t="str">
        <f>IFERROR(VLOOKUP($C27,Summary!$C:$CB,42,FALSE)/AS27,IF(AS27=0,"",IF(AS27="","",0)))</f>
        <v/>
      </c>
      <c r="AS27" s="27">
        <f>VLOOKUP($C27,Summary!$C:$CB,43,FALSE)</f>
        <v>0</v>
      </c>
      <c r="AT27" s="24" t="str">
        <f>IFERROR(VLOOKUP($C27,Summary!$C:$CB,44,FALSE)/AZ27,IF(AZ27=0,"",IF(AZ27="","",0)))</f>
        <v/>
      </c>
      <c r="AU27" s="25" t="str">
        <f>IFERROR(VLOOKUP($C27,Summary!$C:$CB,45,FALSE)/AZ27,IF(AZ27=0,"",IF(AZ27="","",0)))</f>
        <v/>
      </c>
      <c r="AV27" s="26" t="str">
        <f>IFERROR(VLOOKUP($C27,Summary!$C:$CB,46,FALSE)/AZ27,IF(AZ27=0,"",IF(AZ27="","",0)))</f>
        <v/>
      </c>
      <c r="AW27" s="25" t="str">
        <f>IFERROR(VLOOKUP($C27,Summary!$C:$CB,47,FALSE)/AZ27,IF(AZ27=0,"",IF(AZ27="","",0)))</f>
        <v/>
      </c>
      <c r="AX27" s="26" t="str">
        <f>IFERROR(VLOOKUP($C27,Summary!$C:$CB,48,FALSE)/AZ27,IF(AZ27=0,"",IF(AZ27="","",0)))</f>
        <v/>
      </c>
      <c r="AY27" s="25" t="str">
        <f>IFERROR(VLOOKUP($C27,Summary!$C:$CB,49,FALSE)/AZ27,IF(AZ27=0,"",IF(AZ27="","",0)))</f>
        <v/>
      </c>
      <c r="AZ27" s="27">
        <f>VLOOKUP($C27,Summary!$C:$CB,50,FALSE)</f>
        <v>0</v>
      </c>
      <c r="BA27" s="24" t="str">
        <f>IFERROR(VLOOKUP($C27,Summary!$C:$CB,51,FALSE)/BG27,IF(BG27=0,"",IF(BG27="","",0)))</f>
        <v/>
      </c>
      <c r="BB27" s="25" t="str">
        <f>IFERROR(VLOOKUP($C27,Summary!$C:$CB,52,FALSE)/BG27,IF(BG27=0,"",IF(BG27="","",0)))</f>
        <v/>
      </c>
      <c r="BC27" s="26" t="str">
        <f>IFERROR(VLOOKUP($C27,Summary!$C:$CB,53,FALSE)/BG27,IF(BG27=0,"",IF(BG27="","",0)))</f>
        <v/>
      </c>
      <c r="BD27" s="25" t="str">
        <f>IFERROR(VLOOKUP($C27,Summary!$C:$CB,54,FALSE)/BG27,IF(BG27=0,"",IF(BG27="","",0)))</f>
        <v/>
      </c>
      <c r="BE27" s="26" t="str">
        <f>IFERROR(VLOOKUP($C27,Summary!$C:$CB,55,FALSE)/BG27,IF(BG27=0,"",IF(BG27="","",0)))</f>
        <v/>
      </c>
      <c r="BF27" s="25" t="str">
        <f>IFERROR(VLOOKUP($C27,Summary!$C:$CB,56,FALSE)/BG27,IF(BG27=0,"",IF(BG27="","",0)))</f>
        <v/>
      </c>
      <c r="BG27" s="27">
        <f>VLOOKUP($C27,Summary!$C:$CB,57,FALSE)</f>
        <v>0</v>
      </c>
      <c r="BH27" s="24">
        <f>IFERROR(VLOOKUP($C27,Summary!$C:$CB,58,FALSE)/BN27,IF(BN27=0,"",IF(BN27="","",0)))</f>
        <v>0.5</v>
      </c>
      <c r="BI27" s="25">
        <f>IFERROR(VLOOKUP($C27,Summary!$C:$CB,59,FALSE)/BN27,IF(BN27=0,"",IF(BN27="","",0)))</f>
        <v>0</v>
      </c>
      <c r="BJ27" s="26">
        <f>IFERROR(VLOOKUP($C27,Summary!$C:$CB,60,FALSE)/BN27,IF(BN27=0,"",IF(BN27="","",0)))</f>
        <v>0.5</v>
      </c>
      <c r="BK27" s="25">
        <f>IFERROR(VLOOKUP($C27,Summary!$C:$CB,61,FALSE)/BN27,IF(BN27=0,"",IF(BN27="","",0)))</f>
        <v>0</v>
      </c>
      <c r="BL27" s="26">
        <f>IFERROR(VLOOKUP($C27,Summary!$C:$CB,62,FALSE)/BN27,IF(BN27=0,"",IF(BN27="","",0)))</f>
        <v>0.5</v>
      </c>
      <c r="BM27" s="25">
        <f>IFERROR(VLOOKUP($C27,Summary!$C:$CB,63,FALSE)/BN27,IF(BN27=0,"",IF(BN27="","",0)))</f>
        <v>0.5</v>
      </c>
      <c r="BN27" s="27">
        <f>VLOOKUP($C27,Summary!$C:$CB,64,FALSE)</f>
        <v>2</v>
      </c>
      <c r="BO27" s="24" t="str">
        <f>IFERROR(VLOOKUP($C27,Summary!$C:$CB,65,FALSE)/BU27,IF(BU27=0,"",IF(BU27="","",0)))</f>
        <v/>
      </c>
      <c r="BP27" s="25" t="str">
        <f>IFERROR(VLOOKUP($C27,Summary!$C:$CB,66,FALSE)/BU27,IF(BU27=0,"",IF(BU27="","",0)))</f>
        <v/>
      </c>
      <c r="BQ27" s="26" t="str">
        <f>IFERROR(VLOOKUP($C27,Summary!$C:$CB,67,FALSE)/BU27,IF(BU27=0,"",IF(BU27="","",0)))</f>
        <v/>
      </c>
      <c r="BR27" s="25" t="str">
        <f>IFERROR(VLOOKUP($C27,Summary!$C:$CB,68,FALSE)/BU27,IF(BU27=0,"",IF(BU27="","",0)))</f>
        <v/>
      </c>
      <c r="BS27" s="26" t="str">
        <f>IFERROR(VLOOKUP($C27,Summary!$C:$CB,69,FALSE)/BU27,IF(BU27=0,"",IF(BU27="","",0)))</f>
        <v/>
      </c>
      <c r="BT27" s="25" t="str">
        <f>IFERROR(VLOOKUP($C27,Summary!$C:$CB,70,FALSE)/BU27,IF(BU27=0,"",IF(BU27="","",0)))</f>
        <v/>
      </c>
      <c r="BU27" s="27">
        <f>VLOOKUP($C27,Summary!$C:$CB,71,FALSE)</f>
        <v>0</v>
      </c>
      <c r="BV27" s="24" t="str">
        <f>IFERROR(VLOOKUP($C27,Summary!$C:$CB,72,FALSE)/CB27,IF(CB27=0,"",IF(CB27="","",0)))</f>
        <v/>
      </c>
      <c r="BW27" s="25" t="str">
        <f>IFERROR(VLOOKUP($C27,Summary!$C:$CB,73,FALSE)/CB27,IF(CB27=0,"",IF(CB27="","",0)))</f>
        <v/>
      </c>
      <c r="BX27" s="26" t="str">
        <f>IFERROR(VLOOKUP($C27,Summary!$C:$CB,74,FALSE)/CB27,IF(CB27=0,"",IF(CB27="","",0)))</f>
        <v/>
      </c>
      <c r="BY27" s="25" t="str">
        <f>IFERROR(VLOOKUP($C27,Summary!$C:$CB,75,FALSE)/CB27,IF(CB27=0,"",IF(CB27="","",0)))</f>
        <v/>
      </c>
      <c r="BZ27" s="26" t="str">
        <f>IFERROR(VLOOKUP($C27,Summary!$C:$CB,76,FALSE)/CB27,IF(CB27=0,"",IF(CB27="","",0)))</f>
        <v/>
      </c>
      <c r="CA27" s="25" t="str">
        <f>IFERROR(VLOOKUP($C27,Summary!$C:$CB,77,FALSE)/CB27,IF(CB27=0,"",IF(CB27="","",0)))</f>
        <v/>
      </c>
      <c r="CB27" s="27">
        <f>VLOOKUP($C27,Summary!$C:$CB,78,FALSE)</f>
        <v>0</v>
      </c>
    </row>
    <row r="28" spans="1:80" x14ac:dyDescent="0.3">
      <c r="A28">
        <v>24</v>
      </c>
      <c r="B28" t="str">
        <f>IF(Namelist!A25="","",UPPER(Namelist!A25))</f>
        <v>AVERY ZHI XUAN WONG</v>
      </c>
      <c r="C28" t="str">
        <f>IF(Namelist!B25="","",UPPER(Namelist!B25))</f>
        <v>NUSSTU\E1032443</v>
      </c>
      <c r="D28" s="24">
        <f>IFERROR(VLOOKUP($C28,Summary!$C:$CB,2,FALSE)/J28,IF(J28=0,"",IF(J28="","",0)))</f>
        <v>0</v>
      </c>
      <c r="E28" s="25">
        <f>IFERROR(VLOOKUP($C28,Summary!$C:$CB,3,FALSE)/J28,IF(J28=0,"",IF(J28="","",0)))</f>
        <v>0</v>
      </c>
      <c r="F28" s="26">
        <f>IFERROR(VLOOKUP($C28,Summary!$C:$CB,4,FALSE)/J28,IF(J28=0,"",IF(J28="","",0)))</f>
        <v>0</v>
      </c>
      <c r="G28" s="25">
        <f>IFERROR(VLOOKUP($C28,Summary!$C:$CB,5,FALSE)/J28,IF(J28=0,"",IF(J28="","",0)))</f>
        <v>0</v>
      </c>
      <c r="H28" s="26">
        <f>IFERROR(VLOOKUP($C28,Summary!$C:$CB,6,FALSE)/J28,IF(J28=0,"",IF(J28="","",0)))</f>
        <v>0</v>
      </c>
      <c r="I28" s="25">
        <f>IFERROR(VLOOKUP($C28,Summary!$C:$CB,7,FALSE)/J28,IF(J28=0,"",IF(J28="","",0)))</f>
        <v>1</v>
      </c>
      <c r="J28" s="27">
        <f>VLOOKUP($C28,Summary!$C:$CB,8,FALSE)</f>
        <v>2</v>
      </c>
      <c r="K28" s="24" t="str">
        <f>IFERROR(VLOOKUP($C28,Summary!$C:$CB,9,FALSE)/Q28,IF(Q28=0,"",IF(Q28="","",0)))</f>
        <v/>
      </c>
      <c r="L28" s="25" t="str">
        <f>IFERROR(VLOOKUP($C28,Summary!$C:$CB,10,FALSE)/Q28,IF(Q28=0,"",IF(Q28="","",0)))</f>
        <v/>
      </c>
      <c r="M28" s="26" t="str">
        <f>IFERROR(VLOOKUP($C28,Summary!$C:$CB,11,FALSE)/Q28,IF(Q28=0,"",IF(Q28="","",0)))</f>
        <v/>
      </c>
      <c r="N28" s="25" t="str">
        <f>IFERROR(VLOOKUP($C28,Summary!$C:$CB,12,FALSE)/Q28,IF(Q28=0,"",IF(Q28="","",0)))</f>
        <v/>
      </c>
      <c r="O28" s="26" t="str">
        <f>IFERROR(VLOOKUP($C28,Summary!$C:$CB,13,FALSE)/Q28,IF(Q28=0,"",IF(Q28="","",0)))</f>
        <v/>
      </c>
      <c r="P28" s="25" t="str">
        <f>IFERROR(VLOOKUP($C28,Summary!$C:$CB,14,FALSE)/Q28,IF(Q28=0,"",IF(Q28="","",0)))</f>
        <v/>
      </c>
      <c r="Q28" s="27">
        <f>VLOOKUP($C28,Summary!$C:$CB,15,FALSE)</f>
        <v>0</v>
      </c>
      <c r="R28" s="24" t="str">
        <f>IFERROR(VLOOKUP($C28,Summary!$C:$CB,16,FALSE)/X28,IF(X28=0,"",IF(X28="","",0)))</f>
        <v/>
      </c>
      <c r="S28" s="25" t="str">
        <f>IFERROR(VLOOKUP($C28,Summary!$C:$CB,17,FALSE)/X28,IF(X28=0,"",IF(X28="","",0)))</f>
        <v/>
      </c>
      <c r="T28" s="26" t="str">
        <f>IFERROR(VLOOKUP($C28,Summary!$C:$CB,18,FALSE)/X28,IF(X28=0,"",IF(X28="","",0)))</f>
        <v/>
      </c>
      <c r="U28" s="25" t="str">
        <f>IFERROR(VLOOKUP($C28,Summary!$C:$CB,19,FALSE)/X28,IF(X28=0,"",IF(X28="","",0)))</f>
        <v/>
      </c>
      <c r="V28" s="26" t="str">
        <f>IFERROR(VLOOKUP($C28,Summary!$C:$CB,20,FALSE)/X28,IF(X28=0,"",IF(X28="","",0)))</f>
        <v/>
      </c>
      <c r="W28" s="25" t="str">
        <f>IFERROR(VLOOKUP($C28,Summary!$C:$CB,21,FALSE)/X28,IF(X28=0,"",IF(X28="","",0)))</f>
        <v/>
      </c>
      <c r="X28" s="27">
        <f>VLOOKUP($C28,Summary!$C:$CB,22,FALSE)</f>
        <v>0</v>
      </c>
      <c r="Y28" s="24">
        <f>IFERROR(VLOOKUP($C28,Summary!$C:$CB,23,FALSE)/AE28,IF(AE28=0,"",IF(AE28="","",0)))</f>
        <v>0</v>
      </c>
      <c r="Z28" s="25">
        <f>IFERROR(VLOOKUP($C28,Summary!$C:$CB,24,FALSE)/AE28,IF(AE28=0,"",IF(AE28="","",0)))</f>
        <v>0</v>
      </c>
      <c r="AA28" s="26">
        <f>IFERROR(VLOOKUP($C28,Summary!$C:$CB,25,FALSE)/AE28,IF(AE28=0,"",IF(AE28="","",0)))</f>
        <v>0</v>
      </c>
      <c r="AB28" s="25">
        <f>IFERROR(VLOOKUP($C28,Summary!$C:$CB,26,FALSE)/AE28,IF(AE28=0,"",IF(AE28="","",0)))</f>
        <v>0</v>
      </c>
      <c r="AC28" s="26">
        <f>IFERROR(VLOOKUP($C28,Summary!$C:$CB,27,FALSE)/AE28,IF(AE28=0,"",IF(AE28="","",0)))</f>
        <v>0</v>
      </c>
      <c r="AD28" s="25">
        <f>IFERROR(VLOOKUP($C28,Summary!$C:$CB,28,FALSE)/AE28,IF(AE28=0,"",IF(AE28="","",0)))</f>
        <v>1</v>
      </c>
      <c r="AE28" s="27">
        <f>VLOOKUP($C28,Summary!$C:$CB,29,FALSE)</f>
        <v>2</v>
      </c>
      <c r="AF28" s="24" t="str">
        <f>IFERROR(VLOOKUP($C28,Summary!$C:$CB,30,FALSE)/VLOOKUP($C28,Summary!$C:$CB,32,FALSE),IF(AL28=0,"",IF(AL28="","",0)))</f>
        <v/>
      </c>
      <c r="AG28" s="25" t="str">
        <f>IFERROR(VLOOKUP($C28,Summary!$C:$CB,31,FALSE)/VLOOKUP($C28,Summary!$C:$CB,32,FALSE),IF(AL28=0,"",IF(AL28="","",0)))</f>
        <v/>
      </c>
      <c r="AH28" s="26" t="str">
        <f>IFERROR(VLOOKUP($C28,Summary!$C:$CB,32,FALSE)/VLOOKUP($C28,Summary!$C:$CB,34,FALSE),IF(AL28=0,"",IF(AL28="","",0)))</f>
        <v/>
      </c>
      <c r="AI28" s="25" t="str">
        <f>IFERROR(VLOOKUP($C28,Summary!$C:$CB,33,FALSE)/VLOOKUP($C28,Summary!$C:$CB,34,FALSE),IF(AL28=0,"",IF(AL28="","",0)))</f>
        <v/>
      </c>
      <c r="AJ28" s="26" t="str">
        <f>IFERROR(VLOOKUP($C28,Summary!$C:$CB,34,FALSE)/AL28,IF(AL28=0,"",IF(AL28="","",0)))</f>
        <v/>
      </c>
      <c r="AK28" s="25" t="str">
        <f>IFERROR(VLOOKUP($C28,Summary!$C:$CB,35,FALSE)/AL28,IF(AL28=0,"",IF(AL28="","",0)))</f>
        <v/>
      </c>
      <c r="AL28" s="27">
        <f>VLOOKUP($C28,Summary!$C:$CB,36,FALSE)</f>
        <v>0</v>
      </c>
      <c r="AM28" s="24" t="str">
        <f>IFERROR(VLOOKUP($C28,Summary!$C:$CB,37,FALSE)/AS28,IF(AS28=0,"",IF(AS28="","",0)))</f>
        <v/>
      </c>
      <c r="AN28" s="25" t="str">
        <f>IFERROR(VLOOKUP($C28,Summary!$C:$CB,38,FALSE)/AS28,IF(AS28=0,"",IF(AS28="","",0)))</f>
        <v/>
      </c>
      <c r="AO28" s="26" t="str">
        <f>IFERROR(VLOOKUP($C28,Summary!$C:$CB,39,FALSE)/AS28,IF(AS28=0,"",IF(AS28="","",0)))</f>
        <v/>
      </c>
      <c r="AP28" s="25" t="str">
        <f>IFERROR(VLOOKUP($C28,Summary!$C:$CB,40,FALSE)/AS28,IF(AS28=0,"",IF(AS28="","",0)))</f>
        <v/>
      </c>
      <c r="AQ28" s="26" t="str">
        <f>IFERROR(VLOOKUP($C28,Summary!$C:$CB,41,FALSE)/AS28,IF(AS28=0,"",IF(AS28="","",0)))</f>
        <v/>
      </c>
      <c r="AR28" s="25" t="str">
        <f>IFERROR(VLOOKUP($C28,Summary!$C:$CB,42,FALSE)/AS28,IF(AS28=0,"",IF(AS28="","",0)))</f>
        <v/>
      </c>
      <c r="AS28" s="27">
        <f>VLOOKUP($C28,Summary!$C:$CB,43,FALSE)</f>
        <v>0</v>
      </c>
      <c r="AT28" s="24" t="str">
        <f>IFERROR(VLOOKUP($C28,Summary!$C:$CB,44,FALSE)/AZ28,IF(AZ28=0,"",IF(AZ28="","",0)))</f>
        <v/>
      </c>
      <c r="AU28" s="25" t="str">
        <f>IFERROR(VLOOKUP($C28,Summary!$C:$CB,45,FALSE)/AZ28,IF(AZ28=0,"",IF(AZ28="","",0)))</f>
        <v/>
      </c>
      <c r="AV28" s="26" t="str">
        <f>IFERROR(VLOOKUP($C28,Summary!$C:$CB,46,FALSE)/AZ28,IF(AZ28=0,"",IF(AZ28="","",0)))</f>
        <v/>
      </c>
      <c r="AW28" s="25" t="str">
        <f>IFERROR(VLOOKUP($C28,Summary!$C:$CB,47,FALSE)/AZ28,IF(AZ28=0,"",IF(AZ28="","",0)))</f>
        <v/>
      </c>
      <c r="AX28" s="26" t="str">
        <f>IFERROR(VLOOKUP($C28,Summary!$C:$CB,48,FALSE)/AZ28,IF(AZ28=0,"",IF(AZ28="","",0)))</f>
        <v/>
      </c>
      <c r="AY28" s="25" t="str">
        <f>IFERROR(VLOOKUP($C28,Summary!$C:$CB,49,FALSE)/AZ28,IF(AZ28=0,"",IF(AZ28="","",0)))</f>
        <v/>
      </c>
      <c r="AZ28" s="27">
        <f>VLOOKUP($C28,Summary!$C:$CB,50,FALSE)</f>
        <v>0</v>
      </c>
      <c r="BA28" s="24" t="str">
        <f>IFERROR(VLOOKUP($C28,Summary!$C:$CB,51,FALSE)/BG28,IF(BG28=0,"",IF(BG28="","",0)))</f>
        <v/>
      </c>
      <c r="BB28" s="25" t="str">
        <f>IFERROR(VLOOKUP($C28,Summary!$C:$CB,52,FALSE)/BG28,IF(BG28=0,"",IF(BG28="","",0)))</f>
        <v/>
      </c>
      <c r="BC28" s="26" t="str">
        <f>IFERROR(VLOOKUP($C28,Summary!$C:$CB,53,FALSE)/BG28,IF(BG28=0,"",IF(BG28="","",0)))</f>
        <v/>
      </c>
      <c r="BD28" s="25" t="str">
        <f>IFERROR(VLOOKUP($C28,Summary!$C:$CB,54,FALSE)/BG28,IF(BG28=0,"",IF(BG28="","",0)))</f>
        <v/>
      </c>
      <c r="BE28" s="26" t="str">
        <f>IFERROR(VLOOKUP($C28,Summary!$C:$CB,55,FALSE)/BG28,IF(BG28=0,"",IF(BG28="","",0)))</f>
        <v/>
      </c>
      <c r="BF28" s="25" t="str">
        <f>IFERROR(VLOOKUP($C28,Summary!$C:$CB,56,FALSE)/BG28,IF(BG28=0,"",IF(BG28="","",0)))</f>
        <v/>
      </c>
      <c r="BG28" s="27">
        <f>VLOOKUP($C28,Summary!$C:$CB,57,FALSE)</f>
        <v>0</v>
      </c>
      <c r="BH28" s="24" t="str">
        <f>IFERROR(VLOOKUP($C28,Summary!$C:$CB,58,FALSE)/BN28,IF(BN28=0,"",IF(BN28="","",0)))</f>
        <v/>
      </c>
      <c r="BI28" s="25" t="str">
        <f>IFERROR(VLOOKUP($C28,Summary!$C:$CB,59,FALSE)/BN28,IF(BN28=0,"",IF(BN28="","",0)))</f>
        <v/>
      </c>
      <c r="BJ28" s="26" t="str">
        <f>IFERROR(VLOOKUP($C28,Summary!$C:$CB,60,FALSE)/BN28,IF(BN28=0,"",IF(BN28="","",0)))</f>
        <v/>
      </c>
      <c r="BK28" s="25" t="str">
        <f>IFERROR(VLOOKUP($C28,Summary!$C:$CB,61,FALSE)/BN28,IF(BN28=0,"",IF(BN28="","",0)))</f>
        <v/>
      </c>
      <c r="BL28" s="26" t="str">
        <f>IFERROR(VLOOKUP($C28,Summary!$C:$CB,62,FALSE)/BN28,IF(BN28=0,"",IF(BN28="","",0)))</f>
        <v/>
      </c>
      <c r="BM28" s="25" t="str">
        <f>IFERROR(VLOOKUP($C28,Summary!$C:$CB,63,FALSE)/BN28,IF(BN28=0,"",IF(BN28="","",0)))</f>
        <v/>
      </c>
      <c r="BN28" s="27">
        <f>VLOOKUP($C28,Summary!$C:$CB,64,FALSE)</f>
        <v>0</v>
      </c>
      <c r="BO28" s="24" t="str">
        <f>IFERROR(VLOOKUP($C28,Summary!$C:$CB,65,FALSE)/BU28,IF(BU28=0,"",IF(BU28="","",0)))</f>
        <v/>
      </c>
      <c r="BP28" s="25" t="str">
        <f>IFERROR(VLOOKUP($C28,Summary!$C:$CB,66,FALSE)/BU28,IF(BU28=0,"",IF(BU28="","",0)))</f>
        <v/>
      </c>
      <c r="BQ28" s="26" t="str">
        <f>IFERROR(VLOOKUP($C28,Summary!$C:$CB,67,FALSE)/BU28,IF(BU28=0,"",IF(BU28="","",0)))</f>
        <v/>
      </c>
      <c r="BR28" s="25" t="str">
        <f>IFERROR(VLOOKUP($C28,Summary!$C:$CB,68,FALSE)/BU28,IF(BU28=0,"",IF(BU28="","",0)))</f>
        <v/>
      </c>
      <c r="BS28" s="26" t="str">
        <f>IFERROR(VLOOKUP($C28,Summary!$C:$CB,69,FALSE)/BU28,IF(BU28=0,"",IF(BU28="","",0)))</f>
        <v/>
      </c>
      <c r="BT28" s="25" t="str">
        <f>IFERROR(VLOOKUP($C28,Summary!$C:$CB,70,FALSE)/BU28,IF(BU28=0,"",IF(BU28="","",0)))</f>
        <v/>
      </c>
      <c r="BU28" s="27">
        <f>VLOOKUP($C28,Summary!$C:$CB,71,FALSE)</f>
        <v>0</v>
      </c>
      <c r="BV28" s="24" t="str">
        <f>IFERROR(VLOOKUP($C28,Summary!$C:$CB,72,FALSE)/CB28,IF(CB28=0,"",IF(CB28="","",0)))</f>
        <v/>
      </c>
      <c r="BW28" s="25" t="str">
        <f>IFERROR(VLOOKUP($C28,Summary!$C:$CB,73,FALSE)/CB28,IF(CB28=0,"",IF(CB28="","",0)))</f>
        <v/>
      </c>
      <c r="BX28" s="26" t="str">
        <f>IFERROR(VLOOKUP($C28,Summary!$C:$CB,74,FALSE)/CB28,IF(CB28=0,"",IF(CB28="","",0)))</f>
        <v/>
      </c>
      <c r="BY28" s="25" t="str">
        <f>IFERROR(VLOOKUP($C28,Summary!$C:$CB,75,FALSE)/CB28,IF(CB28=0,"",IF(CB28="","",0)))</f>
        <v/>
      </c>
      <c r="BZ28" s="26" t="str">
        <f>IFERROR(VLOOKUP($C28,Summary!$C:$CB,76,FALSE)/CB28,IF(CB28=0,"",IF(CB28="","",0)))</f>
        <v/>
      </c>
      <c r="CA28" s="25" t="str">
        <f>IFERROR(VLOOKUP($C28,Summary!$C:$CB,77,FALSE)/CB28,IF(CB28=0,"",IF(CB28="","",0)))</f>
        <v/>
      </c>
      <c r="CB28" s="27">
        <f>VLOOKUP($C28,Summary!$C:$CB,78,FALSE)</f>
        <v>0</v>
      </c>
    </row>
    <row r="29" spans="1:80" x14ac:dyDescent="0.3">
      <c r="A29">
        <v>25</v>
      </c>
      <c r="B29" t="str">
        <f>IF(Namelist!A26="","",UPPER(Namelist!A26))</f>
        <v>AVRIL GUOK</v>
      </c>
      <c r="C29" t="str">
        <f>IF(Namelist!B26="","",UPPER(Namelist!B26))</f>
        <v>NUSSTU\E1036297</v>
      </c>
      <c r="D29" s="24">
        <f>IFERROR(VLOOKUP($C29,Summary!$C:$CB,2,FALSE)/J29,IF(J29=0,"",IF(J29="","",0)))</f>
        <v>0.53846153846153844</v>
      </c>
      <c r="E29" s="25">
        <f>IFERROR(VLOOKUP($C29,Summary!$C:$CB,3,FALSE)/J29,IF(J29=0,"",IF(J29="","",0)))</f>
        <v>7.6923076923076927E-2</v>
      </c>
      <c r="F29" s="26">
        <f>IFERROR(VLOOKUP($C29,Summary!$C:$CB,4,FALSE)/J29,IF(J29=0,"",IF(J29="","",0)))</f>
        <v>0.61538461538461542</v>
      </c>
      <c r="G29" s="25">
        <f>IFERROR(VLOOKUP($C29,Summary!$C:$CB,5,FALSE)/J29,IF(J29=0,"",IF(J29="","",0)))</f>
        <v>0</v>
      </c>
      <c r="H29" s="26">
        <f>IFERROR(VLOOKUP($C29,Summary!$C:$CB,6,FALSE)/J29,IF(J29=0,"",IF(J29="","",0)))</f>
        <v>0.61538461538461542</v>
      </c>
      <c r="I29" s="25">
        <f>IFERROR(VLOOKUP($C29,Summary!$C:$CB,7,FALSE)/J29,IF(J29=0,"",IF(J29="","",0)))</f>
        <v>0.38461538461538464</v>
      </c>
      <c r="J29" s="27">
        <f>VLOOKUP($C29,Summary!$C:$CB,8,FALSE)</f>
        <v>13</v>
      </c>
      <c r="K29" s="24">
        <f>IFERROR(VLOOKUP($C29,Summary!$C:$CB,9,FALSE)/Q29,IF(Q29=0,"",IF(Q29="","",0)))</f>
        <v>0.8</v>
      </c>
      <c r="L29" s="25">
        <f>IFERROR(VLOOKUP($C29,Summary!$C:$CB,10,FALSE)/Q29,IF(Q29=0,"",IF(Q29="","",0)))</f>
        <v>0.2</v>
      </c>
      <c r="M29" s="26">
        <f>IFERROR(VLOOKUP($C29,Summary!$C:$CB,11,FALSE)/Q29,IF(Q29=0,"",IF(Q29="","",0)))</f>
        <v>1</v>
      </c>
      <c r="N29" s="25">
        <f>IFERROR(VLOOKUP($C29,Summary!$C:$CB,12,FALSE)/Q29,IF(Q29=0,"",IF(Q29="","",0)))</f>
        <v>0</v>
      </c>
      <c r="O29" s="26">
        <f>IFERROR(VLOOKUP($C29,Summary!$C:$CB,13,FALSE)/Q29,IF(Q29=0,"",IF(Q29="","",0)))</f>
        <v>1</v>
      </c>
      <c r="P29" s="25">
        <f>IFERROR(VLOOKUP($C29,Summary!$C:$CB,14,FALSE)/Q29,IF(Q29=0,"",IF(Q29="","",0)))</f>
        <v>0</v>
      </c>
      <c r="Q29" s="27">
        <f>VLOOKUP($C29,Summary!$C:$CB,15,FALSE)</f>
        <v>5</v>
      </c>
      <c r="R29" s="24">
        <f>IFERROR(VLOOKUP($C29,Summary!$C:$CB,16,FALSE)/X29,IF(X29=0,"",IF(X29="","",0)))</f>
        <v>0.33333333333333331</v>
      </c>
      <c r="S29" s="25">
        <f>IFERROR(VLOOKUP($C29,Summary!$C:$CB,17,FALSE)/X29,IF(X29=0,"",IF(X29="","",0)))</f>
        <v>0</v>
      </c>
      <c r="T29" s="26">
        <f>IFERROR(VLOOKUP($C29,Summary!$C:$CB,18,FALSE)/X29,IF(X29=0,"",IF(X29="","",0)))</f>
        <v>0.33333333333333331</v>
      </c>
      <c r="U29" s="25">
        <f>IFERROR(VLOOKUP($C29,Summary!$C:$CB,19,FALSE)/X29,IF(X29=0,"",IF(X29="","",0)))</f>
        <v>0</v>
      </c>
      <c r="V29" s="26">
        <f>IFERROR(VLOOKUP($C29,Summary!$C:$CB,20,FALSE)/X29,IF(X29=0,"",IF(X29="","",0)))</f>
        <v>0.33333333333333331</v>
      </c>
      <c r="W29" s="25">
        <f>IFERROR(VLOOKUP($C29,Summary!$C:$CB,21,FALSE)/X29,IF(X29=0,"",IF(X29="","",0)))</f>
        <v>0.66666666666666663</v>
      </c>
      <c r="X29" s="27">
        <f>VLOOKUP($C29,Summary!$C:$CB,22,FALSE)</f>
        <v>3</v>
      </c>
      <c r="Y29" s="24">
        <f>IFERROR(VLOOKUP($C29,Summary!$C:$CB,23,FALSE)/AE29,IF(AE29=0,"",IF(AE29="","",0)))</f>
        <v>1</v>
      </c>
      <c r="Z29" s="25">
        <f>IFERROR(VLOOKUP($C29,Summary!$C:$CB,24,FALSE)/AE29,IF(AE29=0,"",IF(AE29="","",0)))</f>
        <v>0</v>
      </c>
      <c r="AA29" s="26">
        <f>IFERROR(VLOOKUP($C29,Summary!$C:$CB,25,FALSE)/AE29,IF(AE29=0,"",IF(AE29="","",0)))</f>
        <v>1</v>
      </c>
      <c r="AB29" s="25">
        <f>IFERROR(VLOOKUP($C29,Summary!$C:$CB,26,FALSE)/AE29,IF(AE29=0,"",IF(AE29="","",0)))</f>
        <v>0</v>
      </c>
      <c r="AC29" s="26">
        <f>IFERROR(VLOOKUP($C29,Summary!$C:$CB,27,FALSE)/AE29,IF(AE29=0,"",IF(AE29="","",0)))</f>
        <v>1</v>
      </c>
      <c r="AD29" s="25">
        <f>IFERROR(VLOOKUP($C29,Summary!$C:$CB,28,FALSE)/AE29,IF(AE29=0,"",IF(AE29="","",0)))</f>
        <v>0</v>
      </c>
      <c r="AE29" s="27">
        <f>VLOOKUP($C29,Summary!$C:$CB,29,FALSE)</f>
        <v>2</v>
      </c>
      <c r="AF29" s="24" t="str">
        <f>IFERROR(VLOOKUP($C29,Summary!$C:$CB,30,FALSE)/VLOOKUP($C29,Summary!$C:$CB,32,FALSE),IF(AL29=0,"",IF(AL29="","",0)))</f>
        <v/>
      </c>
      <c r="AG29" s="25" t="str">
        <f>IFERROR(VLOOKUP($C29,Summary!$C:$CB,31,FALSE)/VLOOKUP($C29,Summary!$C:$CB,32,FALSE),IF(AL29=0,"",IF(AL29="","",0)))</f>
        <v/>
      </c>
      <c r="AH29" s="26" t="str">
        <f>IFERROR(VLOOKUP($C29,Summary!$C:$CB,32,FALSE)/VLOOKUP($C29,Summary!$C:$CB,34,FALSE),IF(AL29=0,"",IF(AL29="","",0)))</f>
        <v/>
      </c>
      <c r="AI29" s="25" t="str">
        <f>IFERROR(VLOOKUP($C29,Summary!$C:$CB,33,FALSE)/VLOOKUP($C29,Summary!$C:$CB,34,FALSE),IF(AL29=0,"",IF(AL29="","",0)))</f>
        <v/>
      </c>
      <c r="AJ29" s="26" t="str">
        <f>IFERROR(VLOOKUP($C29,Summary!$C:$CB,34,FALSE)/AL29,IF(AL29=0,"",IF(AL29="","",0)))</f>
        <v/>
      </c>
      <c r="AK29" s="25" t="str">
        <f>IFERROR(VLOOKUP($C29,Summary!$C:$CB,35,FALSE)/AL29,IF(AL29=0,"",IF(AL29="","",0)))</f>
        <v/>
      </c>
      <c r="AL29" s="27">
        <f>VLOOKUP($C29,Summary!$C:$CB,36,FALSE)</f>
        <v>0</v>
      </c>
      <c r="AM29" s="24">
        <f>IFERROR(VLOOKUP($C29,Summary!$C:$CB,37,FALSE)/AS29,IF(AS29=0,"",IF(AS29="","",0)))</f>
        <v>0</v>
      </c>
      <c r="AN29" s="25">
        <f>IFERROR(VLOOKUP($C29,Summary!$C:$CB,38,FALSE)/AS29,IF(AS29=0,"",IF(AS29="","",0)))</f>
        <v>0</v>
      </c>
      <c r="AO29" s="26">
        <f>IFERROR(VLOOKUP($C29,Summary!$C:$CB,39,FALSE)/AS29,IF(AS29=0,"",IF(AS29="","",0)))</f>
        <v>0</v>
      </c>
      <c r="AP29" s="25">
        <f>IFERROR(VLOOKUP($C29,Summary!$C:$CB,40,FALSE)/AS29,IF(AS29=0,"",IF(AS29="","",0)))</f>
        <v>0</v>
      </c>
      <c r="AQ29" s="26">
        <f>IFERROR(VLOOKUP($C29,Summary!$C:$CB,41,FALSE)/AS29,IF(AS29=0,"",IF(AS29="","",0)))</f>
        <v>0</v>
      </c>
      <c r="AR29" s="25">
        <f>IFERROR(VLOOKUP($C29,Summary!$C:$CB,42,FALSE)/AS29,IF(AS29=0,"",IF(AS29="","",0)))</f>
        <v>1</v>
      </c>
      <c r="AS29" s="27">
        <f>VLOOKUP($C29,Summary!$C:$CB,43,FALSE)</f>
        <v>1</v>
      </c>
      <c r="AT29" s="24" t="str">
        <f>IFERROR(VLOOKUP($C29,Summary!$C:$CB,44,FALSE)/AZ29,IF(AZ29=0,"",IF(AZ29="","",0)))</f>
        <v/>
      </c>
      <c r="AU29" s="25" t="str">
        <f>IFERROR(VLOOKUP($C29,Summary!$C:$CB,45,FALSE)/AZ29,IF(AZ29=0,"",IF(AZ29="","",0)))</f>
        <v/>
      </c>
      <c r="AV29" s="26" t="str">
        <f>IFERROR(VLOOKUP($C29,Summary!$C:$CB,46,FALSE)/AZ29,IF(AZ29=0,"",IF(AZ29="","",0)))</f>
        <v/>
      </c>
      <c r="AW29" s="25" t="str">
        <f>IFERROR(VLOOKUP($C29,Summary!$C:$CB,47,FALSE)/AZ29,IF(AZ29=0,"",IF(AZ29="","",0)))</f>
        <v/>
      </c>
      <c r="AX29" s="26" t="str">
        <f>IFERROR(VLOOKUP($C29,Summary!$C:$CB,48,FALSE)/AZ29,IF(AZ29=0,"",IF(AZ29="","",0)))</f>
        <v/>
      </c>
      <c r="AY29" s="25" t="str">
        <f>IFERROR(VLOOKUP($C29,Summary!$C:$CB,49,FALSE)/AZ29,IF(AZ29=0,"",IF(AZ29="","",0)))</f>
        <v/>
      </c>
      <c r="AZ29" s="27">
        <f>VLOOKUP($C29,Summary!$C:$CB,50,FALSE)</f>
        <v>0</v>
      </c>
      <c r="BA29" s="24">
        <f>IFERROR(VLOOKUP($C29,Summary!$C:$CB,51,FALSE)/BG29,IF(BG29=0,"",IF(BG29="","",0)))</f>
        <v>0</v>
      </c>
      <c r="BB29" s="25">
        <f>IFERROR(VLOOKUP($C29,Summary!$C:$CB,52,FALSE)/BG29,IF(BG29=0,"",IF(BG29="","",0)))</f>
        <v>0</v>
      </c>
      <c r="BC29" s="26">
        <f>IFERROR(VLOOKUP($C29,Summary!$C:$CB,53,FALSE)/BG29,IF(BG29=0,"",IF(BG29="","",0)))</f>
        <v>0</v>
      </c>
      <c r="BD29" s="25">
        <f>IFERROR(VLOOKUP($C29,Summary!$C:$CB,54,FALSE)/BG29,IF(BG29=0,"",IF(BG29="","",0)))</f>
        <v>0</v>
      </c>
      <c r="BE29" s="26">
        <f>IFERROR(VLOOKUP($C29,Summary!$C:$CB,55,FALSE)/BG29,IF(BG29=0,"",IF(BG29="","",0)))</f>
        <v>0</v>
      </c>
      <c r="BF29" s="25">
        <f>IFERROR(VLOOKUP($C29,Summary!$C:$CB,56,FALSE)/BG29,IF(BG29=0,"",IF(BG29="","",0)))</f>
        <v>1</v>
      </c>
      <c r="BG29" s="27">
        <f>VLOOKUP($C29,Summary!$C:$CB,57,FALSE)</f>
        <v>2</v>
      </c>
      <c r="BH29" s="24" t="str">
        <f>IFERROR(VLOOKUP($C29,Summary!$C:$CB,58,FALSE)/BN29,IF(BN29=0,"",IF(BN29="","",0)))</f>
        <v/>
      </c>
      <c r="BI29" s="25" t="str">
        <f>IFERROR(VLOOKUP($C29,Summary!$C:$CB,59,FALSE)/BN29,IF(BN29=0,"",IF(BN29="","",0)))</f>
        <v/>
      </c>
      <c r="BJ29" s="26" t="str">
        <f>IFERROR(VLOOKUP($C29,Summary!$C:$CB,60,FALSE)/BN29,IF(BN29=0,"",IF(BN29="","",0)))</f>
        <v/>
      </c>
      <c r="BK29" s="25" t="str">
        <f>IFERROR(VLOOKUP($C29,Summary!$C:$CB,61,FALSE)/BN29,IF(BN29=0,"",IF(BN29="","",0)))</f>
        <v/>
      </c>
      <c r="BL29" s="26" t="str">
        <f>IFERROR(VLOOKUP($C29,Summary!$C:$CB,62,FALSE)/BN29,IF(BN29=0,"",IF(BN29="","",0)))</f>
        <v/>
      </c>
      <c r="BM29" s="25" t="str">
        <f>IFERROR(VLOOKUP($C29,Summary!$C:$CB,63,FALSE)/BN29,IF(BN29=0,"",IF(BN29="","",0)))</f>
        <v/>
      </c>
      <c r="BN29" s="27">
        <f>VLOOKUP($C29,Summary!$C:$CB,64,FALSE)</f>
        <v>0</v>
      </c>
      <c r="BO29" s="24" t="str">
        <f>IFERROR(VLOOKUP($C29,Summary!$C:$CB,65,FALSE)/BU29,IF(BU29=0,"",IF(BU29="","",0)))</f>
        <v/>
      </c>
      <c r="BP29" s="25" t="str">
        <f>IFERROR(VLOOKUP($C29,Summary!$C:$CB,66,FALSE)/BU29,IF(BU29=0,"",IF(BU29="","",0)))</f>
        <v/>
      </c>
      <c r="BQ29" s="26" t="str">
        <f>IFERROR(VLOOKUP($C29,Summary!$C:$CB,67,FALSE)/BU29,IF(BU29=0,"",IF(BU29="","",0)))</f>
        <v/>
      </c>
      <c r="BR29" s="25" t="str">
        <f>IFERROR(VLOOKUP($C29,Summary!$C:$CB,68,FALSE)/BU29,IF(BU29=0,"",IF(BU29="","",0)))</f>
        <v/>
      </c>
      <c r="BS29" s="26" t="str">
        <f>IFERROR(VLOOKUP($C29,Summary!$C:$CB,69,FALSE)/BU29,IF(BU29=0,"",IF(BU29="","",0)))</f>
        <v/>
      </c>
      <c r="BT29" s="25" t="str">
        <f>IFERROR(VLOOKUP($C29,Summary!$C:$CB,70,FALSE)/BU29,IF(BU29=0,"",IF(BU29="","",0)))</f>
        <v/>
      </c>
      <c r="BU29" s="27">
        <f>VLOOKUP($C29,Summary!$C:$CB,71,FALSE)</f>
        <v>0</v>
      </c>
      <c r="BV29" s="24" t="str">
        <f>IFERROR(VLOOKUP($C29,Summary!$C:$CB,72,FALSE)/CB29,IF(CB29=0,"",IF(CB29="","",0)))</f>
        <v/>
      </c>
      <c r="BW29" s="25" t="str">
        <f>IFERROR(VLOOKUP($C29,Summary!$C:$CB,73,FALSE)/CB29,IF(CB29=0,"",IF(CB29="","",0)))</f>
        <v/>
      </c>
      <c r="BX29" s="26" t="str">
        <f>IFERROR(VLOOKUP($C29,Summary!$C:$CB,74,FALSE)/CB29,IF(CB29=0,"",IF(CB29="","",0)))</f>
        <v/>
      </c>
      <c r="BY29" s="25" t="str">
        <f>IFERROR(VLOOKUP($C29,Summary!$C:$CB,75,FALSE)/CB29,IF(CB29=0,"",IF(CB29="","",0)))</f>
        <v/>
      </c>
      <c r="BZ29" s="26" t="str">
        <f>IFERROR(VLOOKUP($C29,Summary!$C:$CB,76,FALSE)/CB29,IF(CB29=0,"",IF(CB29="","",0)))</f>
        <v/>
      </c>
      <c r="CA29" s="25" t="str">
        <f>IFERROR(VLOOKUP($C29,Summary!$C:$CB,77,FALSE)/CB29,IF(CB29=0,"",IF(CB29="","",0)))</f>
        <v/>
      </c>
      <c r="CB29" s="27">
        <f>VLOOKUP($C29,Summary!$C:$CB,78,FALSE)</f>
        <v>0</v>
      </c>
    </row>
    <row r="30" spans="1:80" x14ac:dyDescent="0.3">
      <c r="A30">
        <v>26</v>
      </c>
      <c r="B30" t="str">
        <f>IF(Namelist!A27="","",UPPER(Namelist!A27))</f>
        <v>AZARIAH CA LEB WA</v>
      </c>
      <c r="C30" t="str">
        <f>IF(Namelist!B27="","",UPPER(Namelist!B27))</f>
        <v>NUSSTU\E1062162</v>
      </c>
      <c r="D30" s="24">
        <f>IFERROR(VLOOKUP($C30,Summary!$C:$CB,2,FALSE)/J30,IF(J30=0,"",IF(J30="","",0)))</f>
        <v>0.88888888888888884</v>
      </c>
      <c r="E30" s="25">
        <f>IFERROR(VLOOKUP($C30,Summary!$C:$CB,3,FALSE)/J30,IF(J30=0,"",IF(J30="","",0)))</f>
        <v>0</v>
      </c>
      <c r="F30" s="26">
        <f>IFERROR(VLOOKUP($C30,Summary!$C:$CB,4,FALSE)/J30,IF(J30=0,"",IF(J30="","",0)))</f>
        <v>0.88888888888888884</v>
      </c>
      <c r="G30" s="25">
        <f>IFERROR(VLOOKUP($C30,Summary!$C:$CB,5,FALSE)/J30,IF(J30=0,"",IF(J30="","",0)))</f>
        <v>0</v>
      </c>
      <c r="H30" s="26">
        <f>IFERROR(VLOOKUP($C30,Summary!$C:$CB,6,FALSE)/J30,IF(J30=0,"",IF(J30="","",0)))</f>
        <v>0.88888888888888884</v>
      </c>
      <c r="I30" s="25">
        <f>IFERROR(VLOOKUP($C30,Summary!$C:$CB,7,FALSE)/J30,IF(J30=0,"",IF(J30="","",0)))</f>
        <v>0.1111111111111111</v>
      </c>
      <c r="J30" s="27">
        <f>VLOOKUP($C30,Summary!$C:$CB,8,FALSE)</f>
        <v>9</v>
      </c>
      <c r="K30" s="24" t="str">
        <f>IFERROR(VLOOKUP($C30,Summary!$C:$CB,9,FALSE)/Q30,IF(Q30=0,"",IF(Q30="","",0)))</f>
        <v/>
      </c>
      <c r="L30" s="25" t="str">
        <f>IFERROR(VLOOKUP($C30,Summary!$C:$CB,10,FALSE)/Q30,IF(Q30=0,"",IF(Q30="","",0)))</f>
        <v/>
      </c>
      <c r="M30" s="26" t="str">
        <f>IFERROR(VLOOKUP($C30,Summary!$C:$CB,11,FALSE)/Q30,IF(Q30=0,"",IF(Q30="","",0)))</f>
        <v/>
      </c>
      <c r="N30" s="25" t="str">
        <f>IFERROR(VLOOKUP($C30,Summary!$C:$CB,12,FALSE)/Q30,IF(Q30=0,"",IF(Q30="","",0)))</f>
        <v/>
      </c>
      <c r="O30" s="26" t="str">
        <f>IFERROR(VLOOKUP($C30,Summary!$C:$CB,13,FALSE)/Q30,IF(Q30=0,"",IF(Q30="","",0)))</f>
        <v/>
      </c>
      <c r="P30" s="25" t="str">
        <f>IFERROR(VLOOKUP($C30,Summary!$C:$CB,14,FALSE)/Q30,IF(Q30=0,"",IF(Q30="","",0)))</f>
        <v/>
      </c>
      <c r="Q30" s="27">
        <f>VLOOKUP($C30,Summary!$C:$CB,15,FALSE)</f>
        <v>0</v>
      </c>
      <c r="R30" s="24" t="str">
        <f>IFERROR(VLOOKUP($C30,Summary!$C:$CB,16,FALSE)/X30,IF(X30=0,"",IF(X30="","",0)))</f>
        <v/>
      </c>
      <c r="S30" s="25" t="str">
        <f>IFERROR(VLOOKUP($C30,Summary!$C:$CB,17,FALSE)/X30,IF(X30=0,"",IF(X30="","",0)))</f>
        <v/>
      </c>
      <c r="T30" s="26" t="str">
        <f>IFERROR(VLOOKUP($C30,Summary!$C:$CB,18,FALSE)/X30,IF(X30=0,"",IF(X30="","",0)))</f>
        <v/>
      </c>
      <c r="U30" s="25" t="str">
        <f>IFERROR(VLOOKUP($C30,Summary!$C:$CB,19,FALSE)/X30,IF(X30=0,"",IF(X30="","",0)))</f>
        <v/>
      </c>
      <c r="V30" s="26" t="str">
        <f>IFERROR(VLOOKUP($C30,Summary!$C:$CB,20,FALSE)/X30,IF(X30=0,"",IF(X30="","",0)))</f>
        <v/>
      </c>
      <c r="W30" s="25" t="str">
        <f>IFERROR(VLOOKUP($C30,Summary!$C:$CB,21,FALSE)/X30,IF(X30=0,"",IF(X30="","",0)))</f>
        <v/>
      </c>
      <c r="X30" s="27">
        <f>VLOOKUP($C30,Summary!$C:$CB,22,FALSE)</f>
        <v>0</v>
      </c>
      <c r="Y30" s="24" t="str">
        <f>IFERROR(VLOOKUP($C30,Summary!$C:$CB,23,FALSE)/AE30,IF(AE30=0,"",IF(AE30="","",0)))</f>
        <v/>
      </c>
      <c r="Z30" s="25" t="str">
        <f>IFERROR(VLOOKUP($C30,Summary!$C:$CB,24,FALSE)/AE30,IF(AE30=0,"",IF(AE30="","",0)))</f>
        <v/>
      </c>
      <c r="AA30" s="26" t="str">
        <f>IFERROR(VLOOKUP($C30,Summary!$C:$CB,25,FALSE)/AE30,IF(AE30=0,"",IF(AE30="","",0)))</f>
        <v/>
      </c>
      <c r="AB30" s="25" t="str">
        <f>IFERROR(VLOOKUP($C30,Summary!$C:$CB,26,FALSE)/AE30,IF(AE30=0,"",IF(AE30="","",0)))</f>
        <v/>
      </c>
      <c r="AC30" s="26" t="str">
        <f>IFERROR(VLOOKUP($C30,Summary!$C:$CB,27,FALSE)/AE30,IF(AE30=0,"",IF(AE30="","",0)))</f>
        <v/>
      </c>
      <c r="AD30" s="25" t="str">
        <f>IFERROR(VLOOKUP($C30,Summary!$C:$CB,28,FALSE)/AE30,IF(AE30=0,"",IF(AE30="","",0)))</f>
        <v/>
      </c>
      <c r="AE30" s="27">
        <f>VLOOKUP($C30,Summary!$C:$CB,29,FALSE)</f>
        <v>0</v>
      </c>
      <c r="AF30" s="24" t="str">
        <f>IFERROR(VLOOKUP($C30,Summary!$C:$CB,30,FALSE)/VLOOKUP($C30,Summary!$C:$CB,32,FALSE),IF(AL30=0,"",IF(AL30="","",0)))</f>
        <v/>
      </c>
      <c r="AG30" s="25" t="str">
        <f>IFERROR(VLOOKUP($C30,Summary!$C:$CB,31,FALSE)/VLOOKUP($C30,Summary!$C:$CB,32,FALSE),IF(AL30=0,"",IF(AL30="","",0)))</f>
        <v/>
      </c>
      <c r="AH30" s="26" t="str">
        <f>IFERROR(VLOOKUP($C30,Summary!$C:$CB,32,FALSE)/VLOOKUP($C30,Summary!$C:$CB,34,FALSE),IF(AL30=0,"",IF(AL30="","",0)))</f>
        <v/>
      </c>
      <c r="AI30" s="25" t="str">
        <f>IFERROR(VLOOKUP($C30,Summary!$C:$CB,33,FALSE)/VLOOKUP($C30,Summary!$C:$CB,34,FALSE),IF(AL30=0,"",IF(AL30="","",0)))</f>
        <v/>
      </c>
      <c r="AJ30" s="26" t="str">
        <f>IFERROR(VLOOKUP($C30,Summary!$C:$CB,34,FALSE)/AL30,IF(AL30=0,"",IF(AL30="","",0)))</f>
        <v/>
      </c>
      <c r="AK30" s="25" t="str">
        <f>IFERROR(VLOOKUP($C30,Summary!$C:$CB,35,FALSE)/AL30,IF(AL30=0,"",IF(AL30="","",0)))</f>
        <v/>
      </c>
      <c r="AL30" s="27">
        <f>VLOOKUP($C30,Summary!$C:$CB,36,FALSE)</f>
        <v>0</v>
      </c>
      <c r="AM30" s="24" t="str">
        <f>IFERROR(VLOOKUP($C30,Summary!$C:$CB,37,FALSE)/AS30,IF(AS30=0,"",IF(AS30="","",0)))</f>
        <v/>
      </c>
      <c r="AN30" s="25" t="str">
        <f>IFERROR(VLOOKUP($C30,Summary!$C:$CB,38,FALSE)/AS30,IF(AS30=0,"",IF(AS30="","",0)))</f>
        <v/>
      </c>
      <c r="AO30" s="26" t="str">
        <f>IFERROR(VLOOKUP($C30,Summary!$C:$CB,39,FALSE)/AS30,IF(AS30=0,"",IF(AS30="","",0)))</f>
        <v/>
      </c>
      <c r="AP30" s="25" t="str">
        <f>IFERROR(VLOOKUP($C30,Summary!$C:$CB,40,FALSE)/AS30,IF(AS30=0,"",IF(AS30="","",0)))</f>
        <v/>
      </c>
      <c r="AQ30" s="26" t="str">
        <f>IFERROR(VLOOKUP($C30,Summary!$C:$CB,41,FALSE)/AS30,IF(AS30=0,"",IF(AS30="","",0)))</f>
        <v/>
      </c>
      <c r="AR30" s="25" t="str">
        <f>IFERROR(VLOOKUP($C30,Summary!$C:$CB,42,FALSE)/AS30,IF(AS30=0,"",IF(AS30="","",0)))</f>
        <v/>
      </c>
      <c r="AS30" s="27">
        <f>VLOOKUP($C30,Summary!$C:$CB,43,FALSE)</f>
        <v>0</v>
      </c>
      <c r="AT30" s="24" t="str">
        <f>IFERROR(VLOOKUP($C30,Summary!$C:$CB,44,FALSE)/AZ30,IF(AZ30=0,"",IF(AZ30="","",0)))</f>
        <v/>
      </c>
      <c r="AU30" s="25" t="str">
        <f>IFERROR(VLOOKUP($C30,Summary!$C:$CB,45,FALSE)/AZ30,IF(AZ30=0,"",IF(AZ30="","",0)))</f>
        <v/>
      </c>
      <c r="AV30" s="26" t="str">
        <f>IFERROR(VLOOKUP($C30,Summary!$C:$CB,46,FALSE)/AZ30,IF(AZ30=0,"",IF(AZ30="","",0)))</f>
        <v/>
      </c>
      <c r="AW30" s="25" t="str">
        <f>IFERROR(VLOOKUP($C30,Summary!$C:$CB,47,FALSE)/AZ30,IF(AZ30=0,"",IF(AZ30="","",0)))</f>
        <v/>
      </c>
      <c r="AX30" s="26" t="str">
        <f>IFERROR(VLOOKUP($C30,Summary!$C:$CB,48,FALSE)/AZ30,IF(AZ30=0,"",IF(AZ30="","",0)))</f>
        <v/>
      </c>
      <c r="AY30" s="25" t="str">
        <f>IFERROR(VLOOKUP($C30,Summary!$C:$CB,49,FALSE)/AZ30,IF(AZ30=0,"",IF(AZ30="","",0)))</f>
        <v/>
      </c>
      <c r="AZ30" s="27">
        <f>VLOOKUP($C30,Summary!$C:$CB,50,FALSE)</f>
        <v>0</v>
      </c>
      <c r="BA30" s="24">
        <f>IFERROR(VLOOKUP($C30,Summary!$C:$CB,51,FALSE)/BG30,IF(BG30=0,"",IF(BG30="","",0)))</f>
        <v>1</v>
      </c>
      <c r="BB30" s="25">
        <f>IFERROR(VLOOKUP($C30,Summary!$C:$CB,52,FALSE)/BG30,IF(BG30=0,"",IF(BG30="","",0)))</f>
        <v>0</v>
      </c>
      <c r="BC30" s="26">
        <f>IFERROR(VLOOKUP($C30,Summary!$C:$CB,53,FALSE)/BG30,IF(BG30=0,"",IF(BG30="","",0)))</f>
        <v>1</v>
      </c>
      <c r="BD30" s="25">
        <f>IFERROR(VLOOKUP($C30,Summary!$C:$CB,54,FALSE)/BG30,IF(BG30=0,"",IF(BG30="","",0)))</f>
        <v>0</v>
      </c>
      <c r="BE30" s="26">
        <f>IFERROR(VLOOKUP($C30,Summary!$C:$CB,55,FALSE)/BG30,IF(BG30=0,"",IF(BG30="","",0)))</f>
        <v>1</v>
      </c>
      <c r="BF30" s="25">
        <f>IFERROR(VLOOKUP($C30,Summary!$C:$CB,56,FALSE)/BG30,IF(BG30=0,"",IF(BG30="","",0)))</f>
        <v>0</v>
      </c>
      <c r="BG30" s="27">
        <f>VLOOKUP($C30,Summary!$C:$CB,57,FALSE)</f>
        <v>2</v>
      </c>
      <c r="BH30" s="24">
        <f>IFERROR(VLOOKUP($C30,Summary!$C:$CB,58,FALSE)/BN30,IF(BN30=0,"",IF(BN30="","",0)))</f>
        <v>1</v>
      </c>
      <c r="BI30" s="25">
        <f>IFERROR(VLOOKUP($C30,Summary!$C:$CB,59,FALSE)/BN30,IF(BN30=0,"",IF(BN30="","",0)))</f>
        <v>0</v>
      </c>
      <c r="BJ30" s="26">
        <f>IFERROR(VLOOKUP($C30,Summary!$C:$CB,60,FALSE)/BN30,IF(BN30=0,"",IF(BN30="","",0)))</f>
        <v>1</v>
      </c>
      <c r="BK30" s="25">
        <f>IFERROR(VLOOKUP($C30,Summary!$C:$CB,61,FALSE)/BN30,IF(BN30=0,"",IF(BN30="","",0)))</f>
        <v>0</v>
      </c>
      <c r="BL30" s="26">
        <f>IFERROR(VLOOKUP($C30,Summary!$C:$CB,62,FALSE)/BN30,IF(BN30=0,"",IF(BN30="","",0)))</f>
        <v>1</v>
      </c>
      <c r="BM30" s="25">
        <f>IFERROR(VLOOKUP($C30,Summary!$C:$CB,63,FALSE)/BN30,IF(BN30=0,"",IF(BN30="","",0)))</f>
        <v>0</v>
      </c>
      <c r="BN30" s="27">
        <f>VLOOKUP($C30,Summary!$C:$CB,64,FALSE)</f>
        <v>4</v>
      </c>
      <c r="BO30" s="24">
        <f>IFERROR(VLOOKUP($C30,Summary!$C:$CB,65,FALSE)/BU30,IF(BU30=0,"",IF(BU30="","",0)))</f>
        <v>0.66666666666666663</v>
      </c>
      <c r="BP30" s="25">
        <f>IFERROR(VLOOKUP($C30,Summary!$C:$CB,66,FALSE)/BU30,IF(BU30=0,"",IF(BU30="","",0)))</f>
        <v>0</v>
      </c>
      <c r="BQ30" s="26">
        <f>IFERROR(VLOOKUP($C30,Summary!$C:$CB,67,FALSE)/BU30,IF(BU30=0,"",IF(BU30="","",0)))</f>
        <v>0.66666666666666663</v>
      </c>
      <c r="BR30" s="25">
        <f>IFERROR(VLOOKUP($C30,Summary!$C:$CB,68,FALSE)/BU30,IF(BU30=0,"",IF(BU30="","",0)))</f>
        <v>0</v>
      </c>
      <c r="BS30" s="26">
        <f>IFERROR(VLOOKUP($C30,Summary!$C:$CB,69,FALSE)/BU30,IF(BU30=0,"",IF(BU30="","",0)))</f>
        <v>0.66666666666666663</v>
      </c>
      <c r="BT30" s="25">
        <f>IFERROR(VLOOKUP($C30,Summary!$C:$CB,70,FALSE)/BU30,IF(BU30=0,"",IF(BU30="","",0)))</f>
        <v>0.33333333333333331</v>
      </c>
      <c r="BU30" s="27">
        <f>VLOOKUP($C30,Summary!$C:$CB,71,FALSE)</f>
        <v>3</v>
      </c>
      <c r="BV30" s="24" t="str">
        <f>IFERROR(VLOOKUP($C30,Summary!$C:$CB,72,FALSE)/CB30,IF(CB30=0,"",IF(CB30="","",0)))</f>
        <v/>
      </c>
      <c r="BW30" s="25" t="str">
        <f>IFERROR(VLOOKUP($C30,Summary!$C:$CB,73,FALSE)/CB30,IF(CB30=0,"",IF(CB30="","",0)))</f>
        <v/>
      </c>
      <c r="BX30" s="26" t="str">
        <f>IFERROR(VLOOKUP($C30,Summary!$C:$CB,74,FALSE)/CB30,IF(CB30=0,"",IF(CB30="","",0)))</f>
        <v/>
      </c>
      <c r="BY30" s="25" t="str">
        <f>IFERROR(VLOOKUP($C30,Summary!$C:$CB,75,FALSE)/CB30,IF(CB30=0,"",IF(CB30="","",0)))</f>
        <v/>
      </c>
      <c r="BZ30" s="26" t="str">
        <f>IFERROR(VLOOKUP($C30,Summary!$C:$CB,76,FALSE)/CB30,IF(CB30=0,"",IF(CB30="","",0)))</f>
        <v/>
      </c>
      <c r="CA30" s="25" t="str">
        <f>IFERROR(VLOOKUP($C30,Summary!$C:$CB,77,FALSE)/CB30,IF(CB30=0,"",IF(CB30="","",0)))</f>
        <v/>
      </c>
      <c r="CB30" s="27">
        <f>VLOOKUP($C30,Summary!$C:$CB,78,FALSE)</f>
        <v>0</v>
      </c>
    </row>
    <row r="31" spans="1:80" x14ac:dyDescent="0.3">
      <c r="A31">
        <v>27</v>
      </c>
      <c r="B31" t="str">
        <f>IF(Namelist!A28="","",UPPER(Namelist!A28))</f>
        <v>BELLE KOH</v>
      </c>
      <c r="C31" t="str">
        <f>IF(Namelist!B28="","",UPPER(Namelist!B28))</f>
        <v>NUSSTU\E0773392</v>
      </c>
      <c r="D31" s="24">
        <f>IFERROR(VLOOKUP($C31,Summary!$C:$CB,2,FALSE)/J31,IF(J31=0,"",IF(J31="","",0)))</f>
        <v>0</v>
      </c>
      <c r="E31" s="25">
        <f>IFERROR(VLOOKUP($C31,Summary!$C:$CB,3,FALSE)/J31,IF(J31=0,"",IF(J31="","",0)))</f>
        <v>0</v>
      </c>
      <c r="F31" s="26">
        <f>IFERROR(VLOOKUP($C31,Summary!$C:$CB,4,FALSE)/J31,IF(J31=0,"",IF(J31="","",0)))</f>
        <v>0</v>
      </c>
      <c r="G31" s="25">
        <f>IFERROR(VLOOKUP($C31,Summary!$C:$CB,5,FALSE)/J31,IF(J31=0,"",IF(J31="","",0)))</f>
        <v>0.33333333333333331</v>
      </c>
      <c r="H31" s="26">
        <f>IFERROR(VLOOKUP($C31,Summary!$C:$CB,6,FALSE)/J31,IF(J31=0,"",IF(J31="","",0)))</f>
        <v>0.33333333333333331</v>
      </c>
      <c r="I31" s="25">
        <f>IFERROR(VLOOKUP($C31,Summary!$C:$CB,7,FALSE)/J31,IF(J31=0,"",IF(J31="","",0)))</f>
        <v>0.66666666666666663</v>
      </c>
      <c r="J31" s="27">
        <f>VLOOKUP($C31,Summary!$C:$CB,8,FALSE)</f>
        <v>3</v>
      </c>
      <c r="K31" s="24" t="str">
        <f>IFERROR(VLOOKUP($C31,Summary!$C:$CB,9,FALSE)/Q31,IF(Q31=0,"",IF(Q31="","",0)))</f>
        <v/>
      </c>
      <c r="L31" s="25" t="str">
        <f>IFERROR(VLOOKUP($C31,Summary!$C:$CB,10,FALSE)/Q31,IF(Q31=0,"",IF(Q31="","",0)))</f>
        <v/>
      </c>
      <c r="M31" s="26" t="str">
        <f>IFERROR(VLOOKUP($C31,Summary!$C:$CB,11,FALSE)/Q31,IF(Q31=0,"",IF(Q31="","",0)))</f>
        <v/>
      </c>
      <c r="N31" s="25" t="str">
        <f>IFERROR(VLOOKUP($C31,Summary!$C:$CB,12,FALSE)/Q31,IF(Q31=0,"",IF(Q31="","",0)))</f>
        <v/>
      </c>
      <c r="O31" s="26" t="str">
        <f>IFERROR(VLOOKUP($C31,Summary!$C:$CB,13,FALSE)/Q31,IF(Q31=0,"",IF(Q31="","",0)))</f>
        <v/>
      </c>
      <c r="P31" s="25" t="str">
        <f>IFERROR(VLOOKUP($C31,Summary!$C:$CB,14,FALSE)/Q31,IF(Q31=0,"",IF(Q31="","",0)))</f>
        <v/>
      </c>
      <c r="Q31" s="27">
        <f>VLOOKUP($C31,Summary!$C:$CB,15,FALSE)</f>
        <v>0</v>
      </c>
      <c r="R31" s="24" t="str">
        <f>IFERROR(VLOOKUP($C31,Summary!$C:$CB,16,FALSE)/X31,IF(X31=0,"",IF(X31="","",0)))</f>
        <v/>
      </c>
      <c r="S31" s="25" t="str">
        <f>IFERROR(VLOOKUP($C31,Summary!$C:$CB,17,FALSE)/X31,IF(X31=0,"",IF(X31="","",0)))</f>
        <v/>
      </c>
      <c r="T31" s="26" t="str">
        <f>IFERROR(VLOOKUP($C31,Summary!$C:$CB,18,FALSE)/X31,IF(X31=0,"",IF(X31="","",0)))</f>
        <v/>
      </c>
      <c r="U31" s="25" t="str">
        <f>IFERROR(VLOOKUP($C31,Summary!$C:$CB,19,FALSE)/X31,IF(X31=0,"",IF(X31="","",0)))</f>
        <v/>
      </c>
      <c r="V31" s="26" t="str">
        <f>IFERROR(VLOOKUP($C31,Summary!$C:$CB,20,FALSE)/X31,IF(X31=0,"",IF(X31="","",0)))</f>
        <v/>
      </c>
      <c r="W31" s="25" t="str">
        <f>IFERROR(VLOOKUP($C31,Summary!$C:$CB,21,FALSE)/X31,IF(X31=0,"",IF(X31="","",0)))</f>
        <v/>
      </c>
      <c r="X31" s="27">
        <f>VLOOKUP($C31,Summary!$C:$CB,22,FALSE)</f>
        <v>0</v>
      </c>
      <c r="Y31" s="24" t="str">
        <f>IFERROR(VLOOKUP($C31,Summary!$C:$CB,23,FALSE)/AE31,IF(AE31=0,"",IF(AE31="","",0)))</f>
        <v/>
      </c>
      <c r="Z31" s="25" t="str">
        <f>IFERROR(VLOOKUP($C31,Summary!$C:$CB,24,FALSE)/AE31,IF(AE31=0,"",IF(AE31="","",0)))</f>
        <v/>
      </c>
      <c r="AA31" s="26" t="str">
        <f>IFERROR(VLOOKUP($C31,Summary!$C:$CB,25,FALSE)/AE31,IF(AE31=0,"",IF(AE31="","",0)))</f>
        <v/>
      </c>
      <c r="AB31" s="25" t="str">
        <f>IFERROR(VLOOKUP($C31,Summary!$C:$CB,26,FALSE)/AE31,IF(AE31=0,"",IF(AE31="","",0)))</f>
        <v/>
      </c>
      <c r="AC31" s="26" t="str">
        <f>IFERROR(VLOOKUP($C31,Summary!$C:$CB,27,FALSE)/AE31,IF(AE31=0,"",IF(AE31="","",0)))</f>
        <v/>
      </c>
      <c r="AD31" s="25" t="str">
        <f>IFERROR(VLOOKUP($C31,Summary!$C:$CB,28,FALSE)/AE31,IF(AE31=0,"",IF(AE31="","",0)))</f>
        <v/>
      </c>
      <c r="AE31" s="27">
        <f>VLOOKUP($C31,Summary!$C:$CB,29,FALSE)</f>
        <v>0</v>
      </c>
      <c r="AF31" s="24" t="str">
        <f>IFERROR(VLOOKUP($C31,Summary!$C:$CB,30,FALSE)/VLOOKUP($C31,Summary!$C:$CB,32,FALSE),IF(AL31=0,"",IF(AL31="","",0)))</f>
        <v/>
      </c>
      <c r="AG31" s="25" t="str">
        <f>IFERROR(VLOOKUP($C31,Summary!$C:$CB,31,FALSE)/VLOOKUP($C31,Summary!$C:$CB,32,FALSE),IF(AL31=0,"",IF(AL31="","",0)))</f>
        <v/>
      </c>
      <c r="AH31" s="26" t="str">
        <f>IFERROR(VLOOKUP($C31,Summary!$C:$CB,32,FALSE)/VLOOKUP($C31,Summary!$C:$CB,34,FALSE),IF(AL31=0,"",IF(AL31="","",0)))</f>
        <v/>
      </c>
      <c r="AI31" s="25" t="str">
        <f>IFERROR(VLOOKUP($C31,Summary!$C:$CB,33,FALSE)/VLOOKUP($C31,Summary!$C:$CB,34,FALSE),IF(AL31=0,"",IF(AL31="","",0)))</f>
        <v/>
      </c>
      <c r="AJ31" s="26" t="str">
        <f>IFERROR(VLOOKUP($C31,Summary!$C:$CB,34,FALSE)/AL31,IF(AL31=0,"",IF(AL31="","",0)))</f>
        <v/>
      </c>
      <c r="AK31" s="25" t="str">
        <f>IFERROR(VLOOKUP($C31,Summary!$C:$CB,35,FALSE)/AL31,IF(AL31=0,"",IF(AL31="","",0)))</f>
        <v/>
      </c>
      <c r="AL31" s="27">
        <f>VLOOKUP($C31,Summary!$C:$CB,36,FALSE)</f>
        <v>0</v>
      </c>
      <c r="AM31" s="24" t="str">
        <f>IFERROR(VLOOKUP($C31,Summary!$C:$CB,37,FALSE)/AS31,IF(AS31=0,"",IF(AS31="","",0)))</f>
        <v/>
      </c>
      <c r="AN31" s="25" t="str">
        <f>IFERROR(VLOOKUP($C31,Summary!$C:$CB,38,FALSE)/AS31,IF(AS31=0,"",IF(AS31="","",0)))</f>
        <v/>
      </c>
      <c r="AO31" s="26" t="str">
        <f>IFERROR(VLOOKUP($C31,Summary!$C:$CB,39,FALSE)/AS31,IF(AS31=0,"",IF(AS31="","",0)))</f>
        <v/>
      </c>
      <c r="AP31" s="25" t="str">
        <f>IFERROR(VLOOKUP($C31,Summary!$C:$CB,40,FALSE)/AS31,IF(AS31=0,"",IF(AS31="","",0)))</f>
        <v/>
      </c>
      <c r="AQ31" s="26" t="str">
        <f>IFERROR(VLOOKUP($C31,Summary!$C:$CB,41,FALSE)/AS31,IF(AS31=0,"",IF(AS31="","",0)))</f>
        <v/>
      </c>
      <c r="AR31" s="25" t="str">
        <f>IFERROR(VLOOKUP($C31,Summary!$C:$CB,42,FALSE)/AS31,IF(AS31=0,"",IF(AS31="","",0)))</f>
        <v/>
      </c>
      <c r="AS31" s="27">
        <f>VLOOKUP($C31,Summary!$C:$CB,43,FALSE)</f>
        <v>0</v>
      </c>
      <c r="AT31" s="24" t="str">
        <f>IFERROR(VLOOKUP($C31,Summary!$C:$CB,44,FALSE)/AZ31,IF(AZ31=0,"",IF(AZ31="","",0)))</f>
        <v/>
      </c>
      <c r="AU31" s="25" t="str">
        <f>IFERROR(VLOOKUP($C31,Summary!$C:$CB,45,FALSE)/AZ31,IF(AZ31=0,"",IF(AZ31="","",0)))</f>
        <v/>
      </c>
      <c r="AV31" s="26" t="str">
        <f>IFERROR(VLOOKUP($C31,Summary!$C:$CB,46,FALSE)/AZ31,IF(AZ31=0,"",IF(AZ31="","",0)))</f>
        <v/>
      </c>
      <c r="AW31" s="25" t="str">
        <f>IFERROR(VLOOKUP($C31,Summary!$C:$CB,47,FALSE)/AZ31,IF(AZ31=0,"",IF(AZ31="","",0)))</f>
        <v/>
      </c>
      <c r="AX31" s="26" t="str">
        <f>IFERROR(VLOOKUP($C31,Summary!$C:$CB,48,FALSE)/AZ31,IF(AZ31=0,"",IF(AZ31="","",0)))</f>
        <v/>
      </c>
      <c r="AY31" s="25" t="str">
        <f>IFERROR(VLOOKUP($C31,Summary!$C:$CB,49,FALSE)/AZ31,IF(AZ31=0,"",IF(AZ31="","",0)))</f>
        <v/>
      </c>
      <c r="AZ31" s="27">
        <f>VLOOKUP($C31,Summary!$C:$CB,50,FALSE)</f>
        <v>0</v>
      </c>
      <c r="BA31" s="24" t="str">
        <f>IFERROR(VLOOKUP($C31,Summary!$C:$CB,51,FALSE)/BG31,IF(BG31=0,"",IF(BG31="","",0)))</f>
        <v/>
      </c>
      <c r="BB31" s="25" t="str">
        <f>IFERROR(VLOOKUP($C31,Summary!$C:$CB,52,FALSE)/BG31,IF(BG31=0,"",IF(BG31="","",0)))</f>
        <v/>
      </c>
      <c r="BC31" s="26" t="str">
        <f>IFERROR(VLOOKUP($C31,Summary!$C:$CB,53,FALSE)/BG31,IF(BG31=0,"",IF(BG31="","",0)))</f>
        <v/>
      </c>
      <c r="BD31" s="25" t="str">
        <f>IFERROR(VLOOKUP($C31,Summary!$C:$CB,54,FALSE)/BG31,IF(BG31=0,"",IF(BG31="","",0)))</f>
        <v/>
      </c>
      <c r="BE31" s="26" t="str">
        <f>IFERROR(VLOOKUP($C31,Summary!$C:$CB,55,FALSE)/BG31,IF(BG31=0,"",IF(BG31="","",0)))</f>
        <v/>
      </c>
      <c r="BF31" s="25" t="str">
        <f>IFERROR(VLOOKUP($C31,Summary!$C:$CB,56,FALSE)/BG31,IF(BG31=0,"",IF(BG31="","",0)))</f>
        <v/>
      </c>
      <c r="BG31" s="27">
        <f>VLOOKUP($C31,Summary!$C:$CB,57,FALSE)</f>
        <v>0</v>
      </c>
      <c r="BH31" s="24">
        <f>IFERROR(VLOOKUP($C31,Summary!$C:$CB,58,FALSE)/BN31,IF(BN31=0,"",IF(BN31="","",0)))</f>
        <v>0</v>
      </c>
      <c r="BI31" s="25">
        <f>IFERROR(VLOOKUP($C31,Summary!$C:$CB,59,FALSE)/BN31,IF(BN31=0,"",IF(BN31="","",0)))</f>
        <v>0</v>
      </c>
      <c r="BJ31" s="26">
        <f>IFERROR(VLOOKUP($C31,Summary!$C:$CB,60,FALSE)/BN31,IF(BN31=0,"",IF(BN31="","",0)))</f>
        <v>0</v>
      </c>
      <c r="BK31" s="25">
        <f>IFERROR(VLOOKUP($C31,Summary!$C:$CB,61,FALSE)/BN31,IF(BN31=0,"",IF(BN31="","",0)))</f>
        <v>0.33333333333333331</v>
      </c>
      <c r="BL31" s="26">
        <f>IFERROR(VLOOKUP($C31,Summary!$C:$CB,62,FALSE)/BN31,IF(BN31=0,"",IF(BN31="","",0)))</f>
        <v>0.33333333333333331</v>
      </c>
      <c r="BM31" s="25">
        <f>IFERROR(VLOOKUP($C31,Summary!$C:$CB,63,FALSE)/BN31,IF(BN31=0,"",IF(BN31="","",0)))</f>
        <v>0.66666666666666663</v>
      </c>
      <c r="BN31" s="27">
        <f>VLOOKUP($C31,Summary!$C:$CB,64,FALSE)</f>
        <v>3</v>
      </c>
      <c r="BO31" s="24" t="str">
        <f>IFERROR(VLOOKUP($C31,Summary!$C:$CB,65,FALSE)/BU31,IF(BU31=0,"",IF(BU31="","",0)))</f>
        <v/>
      </c>
      <c r="BP31" s="25" t="str">
        <f>IFERROR(VLOOKUP($C31,Summary!$C:$CB,66,FALSE)/BU31,IF(BU31=0,"",IF(BU31="","",0)))</f>
        <v/>
      </c>
      <c r="BQ31" s="26" t="str">
        <f>IFERROR(VLOOKUP($C31,Summary!$C:$CB,67,FALSE)/BU31,IF(BU31=0,"",IF(BU31="","",0)))</f>
        <v/>
      </c>
      <c r="BR31" s="25" t="str">
        <f>IFERROR(VLOOKUP($C31,Summary!$C:$CB,68,FALSE)/BU31,IF(BU31=0,"",IF(BU31="","",0)))</f>
        <v/>
      </c>
      <c r="BS31" s="26" t="str">
        <f>IFERROR(VLOOKUP($C31,Summary!$C:$CB,69,FALSE)/BU31,IF(BU31=0,"",IF(BU31="","",0)))</f>
        <v/>
      </c>
      <c r="BT31" s="25" t="str">
        <f>IFERROR(VLOOKUP($C31,Summary!$C:$CB,70,FALSE)/BU31,IF(BU31=0,"",IF(BU31="","",0)))</f>
        <v/>
      </c>
      <c r="BU31" s="27">
        <f>VLOOKUP($C31,Summary!$C:$CB,71,FALSE)</f>
        <v>0</v>
      </c>
      <c r="BV31" s="24" t="str">
        <f>IFERROR(VLOOKUP($C31,Summary!$C:$CB,72,FALSE)/CB31,IF(CB31=0,"",IF(CB31="","",0)))</f>
        <v/>
      </c>
      <c r="BW31" s="25" t="str">
        <f>IFERROR(VLOOKUP($C31,Summary!$C:$CB,73,FALSE)/CB31,IF(CB31=0,"",IF(CB31="","",0)))</f>
        <v/>
      </c>
      <c r="BX31" s="26" t="str">
        <f>IFERROR(VLOOKUP($C31,Summary!$C:$CB,74,FALSE)/CB31,IF(CB31=0,"",IF(CB31="","",0)))</f>
        <v/>
      </c>
      <c r="BY31" s="25" t="str">
        <f>IFERROR(VLOOKUP($C31,Summary!$C:$CB,75,FALSE)/CB31,IF(CB31=0,"",IF(CB31="","",0)))</f>
        <v/>
      </c>
      <c r="BZ31" s="26" t="str">
        <f>IFERROR(VLOOKUP($C31,Summary!$C:$CB,76,FALSE)/CB31,IF(CB31=0,"",IF(CB31="","",0)))</f>
        <v/>
      </c>
      <c r="CA31" s="25" t="str">
        <f>IFERROR(VLOOKUP($C31,Summary!$C:$CB,77,FALSE)/CB31,IF(CB31=0,"",IF(CB31="","",0)))</f>
        <v/>
      </c>
      <c r="CB31" s="27">
        <f>VLOOKUP($C31,Summary!$C:$CB,78,FALSE)</f>
        <v>0</v>
      </c>
    </row>
    <row r="32" spans="1:80" x14ac:dyDescent="0.3">
      <c r="A32">
        <v>28</v>
      </c>
      <c r="B32" t="str">
        <f>IF(Namelist!A29="","",UPPER(Namelist!A29))</f>
        <v>BENJAMIN YEO</v>
      </c>
      <c r="C32" t="str">
        <f>IF(Namelist!B29="","",UPPER(Namelist!B29))</f>
        <v>NUSSTU\E0725638</v>
      </c>
      <c r="D32" s="24">
        <f>IFERROR(VLOOKUP($C32,Summary!$C:$CB,2,FALSE)/J32,IF(J32=0,"",IF(J32="","",0)))</f>
        <v>0.75</v>
      </c>
      <c r="E32" s="25">
        <f>IFERROR(VLOOKUP($C32,Summary!$C:$CB,3,FALSE)/J32,IF(J32=0,"",IF(J32="","",0)))</f>
        <v>0</v>
      </c>
      <c r="F32" s="26">
        <f>IFERROR(VLOOKUP($C32,Summary!$C:$CB,4,FALSE)/J32,IF(J32=0,"",IF(J32="","",0)))</f>
        <v>0.75</v>
      </c>
      <c r="G32" s="25">
        <f>IFERROR(VLOOKUP($C32,Summary!$C:$CB,5,FALSE)/J32,IF(J32=0,"",IF(J32="","",0)))</f>
        <v>0</v>
      </c>
      <c r="H32" s="26">
        <f>IFERROR(VLOOKUP($C32,Summary!$C:$CB,6,FALSE)/J32,IF(J32=0,"",IF(J32="","",0)))</f>
        <v>0.75</v>
      </c>
      <c r="I32" s="25">
        <f>IFERROR(VLOOKUP($C32,Summary!$C:$CB,7,FALSE)/J32,IF(J32=0,"",IF(J32="","",0)))</f>
        <v>0.25</v>
      </c>
      <c r="J32" s="27">
        <f>VLOOKUP($C32,Summary!$C:$CB,8,FALSE)</f>
        <v>4</v>
      </c>
      <c r="K32" s="24">
        <f>IFERROR(VLOOKUP($C32,Summary!$C:$CB,9,FALSE)/Q32,IF(Q32=0,"",IF(Q32="","",0)))</f>
        <v>1</v>
      </c>
      <c r="L32" s="25">
        <f>IFERROR(VLOOKUP($C32,Summary!$C:$CB,10,FALSE)/Q32,IF(Q32=0,"",IF(Q32="","",0)))</f>
        <v>0</v>
      </c>
      <c r="M32" s="26">
        <f>IFERROR(VLOOKUP($C32,Summary!$C:$CB,11,FALSE)/Q32,IF(Q32=0,"",IF(Q32="","",0)))</f>
        <v>1</v>
      </c>
      <c r="N32" s="25">
        <f>IFERROR(VLOOKUP($C32,Summary!$C:$CB,12,FALSE)/Q32,IF(Q32=0,"",IF(Q32="","",0)))</f>
        <v>0</v>
      </c>
      <c r="O32" s="26">
        <f>IFERROR(VLOOKUP($C32,Summary!$C:$CB,13,FALSE)/Q32,IF(Q32=0,"",IF(Q32="","",0)))</f>
        <v>1</v>
      </c>
      <c r="P32" s="25">
        <f>IFERROR(VLOOKUP($C32,Summary!$C:$CB,14,FALSE)/Q32,IF(Q32=0,"",IF(Q32="","",0)))</f>
        <v>0</v>
      </c>
      <c r="Q32" s="27">
        <f>VLOOKUP($C32,Summary!$C:$CB,15,FALSE)</f>
        <v>2</v>
      </c>
      <c r="R32" s="24">
        <f>IFERROR(VLOOKUP($C32,Summary!$C:$CB,16,FALSE)/X32,IF(X32=0,"",IF(X32="","",0)))</f>
        <v>1</v>
      </c>
      <c r="S32" s="25">
        <f>IFERROR(VLOOKUP($C32,Summary!$C:$CB,17,FALSE)/X32,IF(X32=0,"",IF(X32="","",0)))</f>
        <v>0</v>
      </c>
      <c r="T32" s="26">
        <f>IFERROR(VLOOKUP($C32,Summary!$C:$CB,18,FALSE)/X32,IF(X32=0,"",IF(X32="","",0)))</f>
        <v>1</v>
      </c>
      <c r="U32" s="25">
        <f>IFERROR(VLOOKUP($C32,Summary!$C:$CB,19,FALSE)/X32,IF(X32=0,"",IF(X32="","",0)))</f>
        <v>0</v>
      </c>
      <c r="V32" s="26">
        <f>IFERROR(VLOOKUP($C32,Summary!$C:$CB,20,FALSE)/X32,IF(X32=0,"",IF(X32="","",0)))</f>
        <v>1</v>
      </c>
      <c r="W32" s="25">
        <f>IFERROR(VLOOKUP($C32,Summary!$C:$CB,21,FALSE)/X32,IF(X32=0,"",IF(X32="","",0)))</f>
        <v>0</v>
      </c>
      <c r="X32" s="27">
        <f>VLOOKUP($C32,Summary!$C:$CB,22,FALSE)</f>
        <v>1</v>
      </c>
      <c r="Y32" s="24">
        <f>IFERROR(VLOOKUP($C32,Summary!$C:$CB,23,FALSE)/AE32,IF(AE32=0,"",IF(AE32="","",0)))</f>
        <v>0</v>
      </c>
      <c r="Z32" s="25">
        <f>IFERROR(VLOOKUP($C32,Summary!$C:$CB,24,FALSE)/AE32,IF(AE32=0,"",IF(AE32="","",0)))</f>
        <v>0</v>
      </c>
      <c r="AA32" s="26">
        <f>IFERROR(VLOOKUP($C32,Summary!$C:$CB,25,FALSE)/AE32,IF(AE32=0,"",IF(AE32="","",0)))</f>
        <v>0</v>
      </c>
      <c r="AB32" s="25">
        <f>IFERROR(VLOOKUP($C32,Summary!$C:$CB,26,FALSE)/AE32,IF(AE32=0,"",IF(AE32="","",0)))</f>
        <v>0</v>
      </c>
      <c r="AC32" s="26">
        <f>IFERROR(VLOOKUP($C32,Summary!$C:$CB,27,FALSE)/AE32,IF(AE32=0,"",IF(AE32="","",0)))</f>
        <v>0</v>
      </c>
      <c r="AD32" s="25">
        <f>IFERROR(VLOOKUP($C32,Summary!$C:$CB,28,FALSE)/AE32,IF(AE32=0,"",IF(AE32="","",0)))</f>
        <v>1</v>
      </c>
      <c r="AE32" s="27">
        <f>VLOOKUP($C32,Summary!$C:$CB,29,FALSE)</f>
        <v>1</v>
      </c>
      <c r="AF32" s="24" t="str">
        <f>IFERROR(VLOOKUP($C32,Summary!$C:$CB,30,FALSE)/VLOOKUP($C32,Summary!$C:$CB,32,FALSE),IF(AL32=0,"",IF(AL32="","",0)))</f>
        <v/>
      </c>
      <c r="AG32" s="25" t="str">
        <f>IFERROR(VLOOKUP($C32,Summary!$C:$CB,31,FALSE)/VLOOKUP($C32,Summary!$C:$CB,32,FALSE),IF(AL32=0,"",IF(AL32="","",0)))</f>
        <v/>
      </c>
      <c r="AH32" s="26" t="str">
        <f>IFERROR(VLOOKUP($C32,Summary!$C:$CB,32,FALSE)/VLOOKUP($C32,Summary!$C:$CB,34,FALSE),IF(AL32=0,"",IF(AL32="","",0)))</f>
        <v/>
      </c>
      <c r="AI32" s="25" t="str">
        <f>IFERROR(VLOOKUP($C32,Summary!$C:$CB,33,FALSE)/VLOOKUP($C32,Summary!$C:$CB,34,FALSE),IF(AL32=0,"",IF(AL32="","",0)))</f>
        <v/>
      </c>
      <c r="AJ32" s="26" t="str">
        <f>IFERROR(VLOOKUP($C32,Summary!$C:$CB,34,FALSE)/AL32,IF(AL32=0,"",IF(AL32="","",0)))</f>
        <v/>
      </c>
      <c r="AK32" s="25" t="str">
        <f>IFERROR(VLOOKUP($C32,Summary!$C:$CB,35,FALSE)/AL32,IF(AL32=0,"",IF(AL32="","",0)))</f>
        <v/>
      </c>
      <c r="AL32" s="27">
        <f>VLOOKUP($C32,Summary!$C:$CB,36,FALSE)</f>
        <v>0</v>
      </c>
      <c r="AM32" s="24" t="str">
        <f>IFERROR(VLOOKUP($C32,Summary!$C:$CB,37,FALSE)/AS32,IF(AS32=0,"",IF(AS32="","",0)))</f>
        <v/>
      </c>
      <c r="AN32" s="25" t="str">
        <f>IFERROR(VLOOKUP($C32,Summary!$C:$CB,38,FALSE)/AS32,IF(AS32=0,"",IF(AS32="","",0)))</f>
        <v/>
      </c>
      <c r="AO32" s="26" t="str">
        <f>IFERROR(VLOOKUP($C32,Summary!$C:$CB,39,FALSE)/AS32,IF(AS32=0,"",IF(AS32="","",0)))</f>
        <v/>
      </c>
      <c r="AP32" s="25" t="str">
        <f>IFERROR(VLOOKUP($C32,Summary!$C:$CB,40,FALSE)/AS32,IF(AS32=0,"",IF(AS32="","",0)))</f>
        <v/>
      </c>
      <c r="AQ32" s="26" t="str">
        <f>IFERROR(VLOOKUP($C32,Summary!$C:$CB,41,FALSE)/AS32,IF(AS32=0,"",IF(AS32="","",0)))</f>
        <v/>
      </c>
      <c r="AR32" s="25" t="str">
        <f>IFERROR(VLOOKUP($C32,Summary!$C:$CB,42,FALSE)/AS32,IF(AS32=0,"",IF(AS32="","",0)))</f>
        <v/>
      </c>
      <c r="AS32" s="27">
        <f>VLOOKUP($C32,Summary!$C:$CB,43,FALSE)</f>
        <v>0</v>
      </c>
      <c r="AT32" s="24" t="str">
        <f>IFERROR(VLOOKUP($C32,Summary!$C:$CB,44,FALSE)/AZ32,IF(AZ32=0,"",IF(AZ32="","",0)))</f>
        <v/>
      </c>
      <c r="AU32" s="25" t="str">
        <f>IFERROR(VLOOKUP($C32,Summary!$C:$CB,45,FALSE)/AZ32,IF(AZ32=0,"",IF(AZ32="","",0)))</f>
        <v/>
      </c>
      <c r="AV32" s="26" t="str">
        <f>IFERROR(VLOOKUP($C32,Summary!$C:$CB,46,FALSE)/AZ32,IF(AZ32=0,"",IF(AZ32="","",0)))</f>
        <v/>
      </c>
      <c r="AW32" s="25" t="str">
        <f>IFERROR(VLOOKUP($C32,Summary!$C:$CB,47,FALSE)/AZ32,IF(AZ32=0,"",IF(AZ32="","",0)))</f>
        <v/>
      </c>
      <c r="AX32" s="26" t="str">
        <f>IFERROR(VLOOKUP($C32,Summary!$C:$CB,48,FALSE)/AZ32,IF(AZ32=0,"",IF(AZ32="","",0)))</f>
        <v/>
      </c>
      <c r="AY32" s="25" t="str">
        <f>IFERROR(VLOOKUP($C32,Summary!$C:$CB,49,FALSE)/AZ32,IF(AZ32=0,"",IF(AZ32="","",0)))</f>
        <v/>
      </c>
      <c r="AZ32" s="27">
        <f>VLOOKUP($C32,Summary!$C:$CB,50,FALSE)</f>
        <v>0</v>
      </c>
      <c r="BA32" s="24" t="str">
        <f>IFERROR(VLOOKUP($C32,Summary!$C:$CB,51,FALSE)/BG32,IF(BG32=0,"",IF(BG32="","",0)))</f>
        <v/>
      </c>
      <c r="BB32" s="25" t="str">
        <f>IFERROR(VLOOKUP($C32,Summary!$C:$CB,52,FALSE)/BG32,IF(BG32=0,"",IF(BG32="","",0)))</f>
        <v/>
      </c>
      <c r="BC32" s="26" t="str">
        <f>IFERROR(VLOOKUP($C32,Summary!$C:$CB,53,FALSE)/BG32,IF(BG32=0,"",IF(BG32="","",0)))</f>
        <v/>
      </c>
      <c r="BD32" s="25" t="str">
        <f>IFERROR(VLOOKUP($C32,Summary!$C:$CB,54,FALSE)/BG32,IF(BG32=0,"",IF(BG32="","",0)))</f>
        <v/>
      </c>
      <c r="BE32" s="26" t="str">
        <f>IFERROR(VLOOKUP($C32,Summary!$C:$CB,55,FALSE)/BG32,IF(BG32=0,"",IF(BG32="","",0)))</f>
        <v/>
      </c>
      <c r="BF32" s="25" t="str">
        <f>IFERROR(VLOOKUP($C32,Summary!$C:$CB,56,FALSE)/BG32,IF(BG32=0,"",IF(BG32="","",0)))</f>
        <v/>
      </c>
      <c r="BG32" s="27">
        <f>VLOOKUP($C32,Summary!$C:$CB,57,FALSE)</f>
        <v>0</v>
      </c>
      <c r="BH32" s="24" t="str">
        <f>IFERROR(VLOOKUP($C32,Summary!$C:$CB,58,FALSE)/BN32,IF(BN32=0,"",IF(BN32="","",0)))</f>
        <v/>
      </c>
      <c r="BI32" s="25" t="str">
        <f>IFERROR(VLOOKUP($C32,Summary!$C:$CB,59,FALSE)/BN32,IF(BN32=0,"",IF(BN32="","",0)))</f>
        <v/>
      </c>
      <c r="BJ32" s="26" t="str">
        <f>IFERROR(VLOOKUP($C32,Summary!$C:$CB,60,FALSE)/BN32,IF(BN32=0,"",IF(BN32="","",0)))</f>
        <v/>
      </c>
      <c r="BK32" s="25" t="str">
        <f>IFERROR(VLOOKUP($C32,Summary!$C:$CB,61,FALSE)/BN32,IF(BN32=0,"",IF(BN32="","",0)))</f>
        <v/>
      </c>
      <c r="BL32" s="26" t="str">
        <f>IFERROR(VLOOKUP($C32,Summary!$C:$CB,62,FALSE)/BN32,IF(BN32=0,"",IF(BN32="","",0)))</f>
        <v/>
      </c>
      <c r="BM32" s="25" t="str">
        <f>IFERROR(VLOOKUP($C32,Summary!$C:$CB,63,FALSE)/BN32,IF(BN32=0,"",IF(BN32="","",0)))</f>
        <v/>
      </c>
      <c r="BN32" s="27">
        <f>VLOOKUP($C32,Summary!$C:$CB,64,FALSE)</f>
        <v>0</v>
      </c>
      <c r="BO32" s="24" t="str">
        <f>IFERROR(VLOOKUP($C32,Summary!$C:$CB,65,FALSE)/BU32,IF(BU32=0,"",IF(BU32="","",0)))</f>
        <v/>
      </c>
      <c r="BP32" s="25" t="str">
        <f>IFERROR(VLOOKUP($C32,Summary!$C:$CB,66,FALSE)/BU32,IF(BU32=0,"",IF(BU32="","",0)))</f>
        <v/>
      </c>
      <c r="BQ32" s="26" t="str">
        <f>IFERROR(VLOOKUP($C32,Summary!$C:$CB,67,FALSE)/BU32,IF(BU32=0,"",IF(BU32="","",0)))</f>
        <v/>
      </c>
      <c r="BR32" s="25" t="str">
        <f>IFERROR(VLOOKUP($C32,Summary!$C:$CB,68,FALSE)/BU32,IF(BU32=0,"",IF(BU32="","",0)))</f>
        <v/>
      </c>
      <c r="BS32" s="26" t="str">
        <f>IFERROR(VLOOKUP($C32,Summary!$C:$CB,69,FALSE)/BU32,IF(BU32=0,"",IF(BU32="","",0)))</f>
        <v/>
      </c>
      <c r="BT32" s="25" t="str">
        <f>IFERROR(VLOOKUP($C32,Summary!$C:$CB,70,FALSE)/BU32,IF(BU32=0,"",IF(BU32="","",0)))</f>
        <v/>
      </c>
      <c r="BU32" s="27">
        <f>VLOOKUP($C32,Summary!$C:$CB,71,FALSE)</f>
        <v>0</v>
      </c>
      <c r="BV32" s="24" t="str">
        <f>IFERROR(VLOOKUP($C32,Summary!$C:$CB,72,FALSE)/CB32,IF(CB32=0,"",IF(CB32="","",0)))</f>
        <v/>
      </c>
      <c r="BW32" s="25" t="str">
        <f>IFERROR(VLOOKUP($C32,Summary!$C:$CB,73,FALSE)/CB32,IF(CB32=0,"",IF(CB32="","",0)))</f>
        <v/>
      </c>
      <c r="BX32" s="26" t="str">
        <f>IFERROR(VLOOKUP($C32,Summary!$C:$CB,74,FALSE)/CB32,IF(CB32=0,"",IF(CB32="","",0)))</f>
        <v/>
      </c>
      <c r="BY32" s="25" t="str">
        <f>IFERROR(VLOOKUP($C32,Summary!$C:$CB,75,FALSE)/CB32,IF(CB32=0,"",IF(CB32="","",0)))</f>
        <v/>
      </c>
      <c r="BZ32" s="26" t="str">
        <f>IFERROR(VLOOKUP($C32,Summary!$C:$CB,76,FALSE)/CB32,IF(CB32=0,"",IF(CB32="","",0)))</f>
        <v/>
      </c>
      <c r="CA32" s="25" t="str">
        <f>IFERROR(VLOOKUP($C32,Summary!$C:$CB,77,FALSE)/CB32,IF(CB32=0,"",IF(CB32="","",0)))</f>
        <v/>
      </c>
      <c r="CB32" s="27">
        <f>VLOOKUP($C32,Summary!$C:$CB,78,FALSE)</f>
        <v>0</v>
      </c>
    </row>
    <row r="33" spans="1:80" x14ac:dyDescent="0.3">
      <c r="A33">
        <v>29</v>
      </c>
      <c r="B33" t="str">
        <f>IF(Namelist!A30="","",UPPER(Namelist!A30))</f>
        <v>BING YANG LAU</v>
      </c>
      <c r="C33" t="str">
        <f>IF(Namelist!B30="","",UPPER(Namelist!B30))</f>
        <v>NUSSTU\E0958348</v>
      </c>
      <c r="D33" s="24">
        <f>IFERROR(VLOOKUP($C33,Summary!$C:$CB,2,FALSE)/J33,IF(J33=0,"",IF(J33="","",0)))</f>
        <v>0</v>
      </c>
      <c r="E33" s="25">
        <f>IFERROR(VLOOKUP($C33,Summary!$C:$CB,3,FALSE)/J33,IF(J33=0,"",IF(J33="","",0)))</f>
        <v>0</v>
      </c>
      <c r="F33" s="26">
        <f>IFERROR(VLOOKUP($C33,Summary!$C:$CB,4,FALSE)/J33,IF(J33=0,"",IF(J33="","",0)))</f>
        <v>0</v>
      </c>
      <c r="G33" s="25">
        <f>IFERROR(VLOOKUP($C33,Summary!$C:$CB,5,FALSE)/J33,IF(J33=0,"",IF(J33="","",0)))</f>
        <v>0</v>
      </c>
      <c r="H33" s="26">
        <f>IFERROR(VLOOKUP($C33,Summary!$C:$CB,6,FALSE)/J33,IF(J33=0,"",IF(J33="","",0)))</f>
        <v>0</v>
      </c>
      <c r="I33" s="25">
        <f>IFERROR(VLOOKUP($C33,Summary!$C:$CB,7,FALSE)/J33,IF(J33=0,"",IF(J33="","",0)))</f>
        <v>1</v>
      </c>
      <c r="J33" s="27">
        <f>VLOOKUP($C33,Summary!$C:$CB,8,FALSE)</f>
        <v>4</v>
      </c>
      <c r="K33" s="24" t="str">
        <f>IFERROR(VLOOKUP($C33,Summary!$C:$CB,9,FALSE)/Q33,IF(Q33=0,"",IF(Q33="","",0)))</f>
        <v/>
      </c>
      <c r="L33" s="25" t="str">
        <f>IFERROR(VLOOKUP($C33,Summary!$C:$CB,10,FALSE)/Q33,IF(Q33=0,"",IF(Q33="","",0)))</f>
        <v/>
      </c>
      <c r="M33" s="26" t="str">
        <f>IFERROR(VLOOKUP($C33,Summary!$C:$CB,11,FALSE)/Q33,IF(Q33=0,"",IF(Q33="","",0)))</f>
        <v/>
      </c>
      <c r="N33" s="25" t="str">
        <f>IFERROR(VLOOKUP($C33,Summary!$C:$CB,12,FALSE)/Q33,IF(Q33=0,"",IF(Q33="","",0)))</f>
        <v/>
      </c>
      <c r="O33" s="26" t="str">
        <f>IFERROR(VLOOKUP($C33,Summary!$C:$CB,13,FALSE)/Q33,IF(Q33=0,"",IF(Q33="","",0)))</f>
        <v/>
      </c>
      <c r="P33" s="25" t="str">
        <f>IFERROR(VLOOKUP($C33,Summary!$C:$CB,14,FALSE)/Q33,IF(Q33=0,"",IF(Q33="","",0)))</f>
        <v/>
      </c>
      <c r="Q33" s="27">
        <f>VLOOKUP($C33,Summary!$C:$CB,15,FALSE)</f>
        <v>0</v>
      </c>
      <c r="R33" s="24" t="str">
        <f>IFERROR(VLOOKUP($C33,Summary!$C:$CB,16,FALSE)/X33,IF(X33=0,"",IF(X33="","",0)))</f>
        <v/>
      </c>
      <c r="S33" s="25" t="str">
        <f>IFERROR(VLOOKUP($C33,Summary!$C:$CB,17,FALSE)/X33,IF(X33=0,"",IF(X33="","",0)))</f>
        <v/>
      </c>
      <c r="T33" s="26" t="str">
        <f>IFERROR(VLOOKUP($C33,Summary!$C:$CB,18,FALSE)/X33,IF(X33=0,"",IF(X33="","",0)))</f>
        <v/>
      </c>
      <c r="U33" s="25" t="str">
        <f>IFERROR(VLOOKUP($C33,Summary!$C:$CB,19,FALSE)/X33,IF(X33=0,"",IF(X33="","",0)))</f>
        <v/>
      </c>
      <c r="V33" s="26" t="str">
        <f>IFERROR(VLOOKUP($C33,Summary!$C:$CB,20,FALSE)/X33,IF(X33=0,"",IF(X33="","",0)))</f>
        <v/>
      </c>
      <c r="W33" s="25" t="str">
        <f>IFERROR(VLOOKUP($C33,Summary!$C:$CB,21,FALSE)/X33,IF(X33=0,"",IF(X33="","",0)))</f>
        <v/>
      </c>
      <c r="X33" s="27">
        <f>VLOOKUP($C33,Summary!$C:$CB,22,FALSE)</f>
        <v>0</v>
      </c>
      <c r="Y33" s="24" t="str">
        <f>IFERROR(VLOOKUP($C33,Summary!$C:$CB,23,FALSE)/AE33,IF(AE33=0,"",IF(AE33="","",0)))</f>
        <v/>
      </c>
      <c r="Z33" s="25" t="str">
        <f>IFERROR(VLOOKUP($C33,Summary!$C:$CB,24,FALSE)/AE33,IF(AE33=0,"",IF(AE33="","",0)))</f>
        <v/>
      </c>
      <c r="AA33" s="26" t="str">
        <f>IFERROR(VLOOKUP($C33,Summary!$C:$CB,25,FALSE)/AE33,IF(AE33=0,"",IF(AE33="","",0)))</f>
        <v/>
      </c>
      <c r="AB33" s="25" t="str">
        <f>IFERROR(VLOOKUP($C33,Summary!$C:$CB,26,FALSE)/AE33,IF(AE33=0,"",IF(AE33="","",0)))</f>
        <v/>
      </c>
      <c r="AC33" s="26" t="str">
        <f>IFERROR(VLOOKUP($C33,Summary!$C:$CB,27,FALSE)/AE33,IF(AE33=0,"",IF(AE33="","",0)))</f>
        <v/>
      </c>
      <c r="AD33" s="25" t="str">
        <f>IFERROR(VLOOKUP($C33,Summary!$C:$CB,28,FALSE)/AE33,IF(AE33=0,"",IF(AE33="","",0)))</f>
        <v/>
      </c>
      <c r="AE33" s="27">
        <f>VLOOKUP($C33,Summary!$C:$CB,29,FALSE)</f>
        <v>0</v>
      </c>
      <c r="AF33" s="24" t="str">
        <f>IFERROR(VLOOKUP($C33,Summary!$C:$CB,30,FALSE)/VLOOKUP($C33,Summary!$C:$CB,32,FALSE),IF(AL33=0,"",IF(AL33="","",0)))</f>
        <v/>
      </c>
      <c r="AG33" s="25" t="str">
        <f>IFERROR(VLOOKUP($C33,Summary!$C:$CB,31,FALSE)/VLOOKUP($C33,Summary!$C:$CB,32,FALSE),IF(AL33=0,"",IF(AL33="","",0)))</f>
        <v/>
      </c>
      <c r="AH33" s="26" t="str">
        <f>IFERROR(VLOOKUP($C33,Summary!$C:$CB,32,FALSE)/VLOOKUP($C33,Summary!$C:$CB,34,FALSE),IF(AL33=0,"",IF(AL33="","",0)))</f>
        <v/>
      </c>
      <c r="AI33" s="25" t="str">
        <f>IFERROR(VLOOKUP($C33,Summary!$C:$CB,33,FALSE)/VLOOKUP($C33,Summary!$C:$CB,34,FALSE),IF(AL33=0,"",IF(AL33="","",0)))</f>
        <v/>
      </c>
      <c r="AJ33" s="26" t="str">
        <f>IFERROR(VLOOKUP($C33,Summary!$C:$CB,34,FALSE)/AL33,IF(AL33=0,"",IF(AL33="","",0)))</f>
        <v/>
      </c>
      <c r="AK33" s="25" t="str">
        <f>IFERROR(VLOOKUP($C33,Summary!$C:$CB,35,FALSE)/AL33,IF(AL33=0,"",IF(AL33="","",0)))</f>
        <v/>
      </c>
      <c r="AL33" s="27">
        <f>VLOOKUP($C33,Summary!$C:$CB,36,FALSE)</f>
        <v>0</v>
      </c>
      <c r="AM33" s="24" t="str">
        <f>IFERROR(VLOOKUP($C33,Summary!$C:$CB,37,FALSE)/AS33,IF(AS33=0,"",IF(AS33="","",0)))</f>
        <v/>
      </c>
      <c r="AN33" s="25" t="str">
        <f>IFERROR(VLOOKUP($C33,Summary!$C:$CB,38,FALSE)/AS33,IF(AS33=0,"",IF(AS33="","",0)))</f>
        <v/>
      </c>
      <c r="AO33" s="26" t="str">
        <f>IFERROR(VLOOKUP($C33,Summary!$C:$CB,39,FALSE)/AS33,IF(AS33=0,"",IF(AS33="","",0)))</f>
        <v/>
      </c>
      <c r="AP33" s="25" t="str">
        <f>IFERROR(VLOOKUP($C33,Summary!$C:$CB,40,FALSE)/AS33,IF(AS33=0,"",IF(AS33="","",0)))</f>
        <v/>
      </c>
      <c r="AQ33" s="26" t="str">
        <f>IFERROR(VLOOKUP($C33,Summary!$C:$CB,41,FALSE)/AS33,IF(AS33=0,"",IF(AS33="","",0)))</f>
        <v/>
      </c>
      <c r="AR33" s="25" t="str">
        <f>IFERROR(VLOOKUP($C33,Summary!$C:$CB,42,FALSE)/AS33,IF(AS33=0,"",IF(AS33="","",0)))</f>
        <v/>
      </c>
      <c r="AS33" s="27">
        <f>VLOOKUP($C33,Summary!$C:$CB,43,FALSE)</f>
        <v>0</v>
      </c>
      <c r="AT33" s="24" t="str">
        <f>IFERROR(VLOOKUP($C33,Summary!$C:$CB,44,FALSE)/AZ33,IF(AZ33=0,"",IF(AZ33="","",0)))</f>
        <v/>
      </c>
      <c r="AU33" s="25" t="str">
        <f>IFERROR(VLOOKUP($C33,Summary!$C:$CB,45,FALSE)/AZ33,IF(AZ33=0,"",IF(AZ33="","",0)))</f>
        <v/>
      </c>
      <c r="AV33" s="26" t="str">
        <f>IFERROR(VLOOKUP($C33,Summary!$C:$CB,46,FALSE)/AZ33,IF(AZ33=0,"",IF(AZ33="","",0)))</f>
        <v/>
      </c>
      <c r="AW33" s="25" t="str">
        <f>IFERROR(VLOOKUP($C33,Summary!$C:$CB,47,FALSE)/AZ33,IF(AZ33=0,"",IF(AZ33="","",0)))</f>
        <v/>
      </c>
      <c r="AX33" s="26" t="str">
        <f>IFERROR(VLOOKUP($C33,Summary!$C:$CB,48,FALSE)/AZ33,IF(AZ33=0,"",IF(AZ33="","",0)))</f>
        <v/>
      </c>
      <c r="AY33" s="25" t="str">
        <f>IFERROR(VLOOKUP($C33,Summary!$C:$CB,49,FALSE)/AZ33,IF(AZ33=0,"",IF(AZ33="","",0)))</f>
        <v/>
      </c>
      <c r="AZ33" s="27">
        <f>VLOOKUP($C33,Summary!$C:$CB,50,FALSE)</f>
        <v>0</v>
      </c>
      <c r="BA33" s="24" t="str">
        <f>IFERROR(VLOOKUP($C33,Summary!$C:$CB,51,FALSE)/BG33,IF(BG33=0,"",IF(BG33="","",0)))</f>
        <v/>
      </c>
      <c r="BB33" s="25" t="str">
        <f>IFERROR(VLOOKUP($C33,Summary!$C:$CB,52,FALSE)/BG33,IF(BG33=0,"",IF(BG33="","",0)))</f>
        <v/>
      </c>
      <c r="BC33" s="26" t="str">
        <f>IFERROR(VLOOKUP($C33,Summary!$C:$CB,53,FALSE)/BG33,IF(BG33=0,"",IF(BG33="","",0)))</f>
        <v/>
      </c>
      <c r="BD33" s="25" t="str">
        <f>IFERROR(VLOOKUP($C33,Summary!$C:$CB,54,FALSE)/BG33,IF(BG33=0,"",IF(BG33="","",0)))</f>
        <v/>
      </c>
      <c r="BE33" s="26" t="str">
        <f>IFERROR(VLOOKUP($C33,Summary!$C:$CB,55,FALSE)/BG33,IF(BG33=0,"",IF(BG33="","",0)))</f>
        <v/>
      </c>
      <c r="BF33" s="25" t="str">
        <f>IFERROR(VLOOKUP($C33,Summary!$C:$CB,56,FALSE)/BG33,IF(BG33=0,"",IF(BG33="","",0)))</f>
        <v/>
      </c>
      <c r="BG33" s="27">
        <f>VLOOKUP($C33,Summary!$C:$CB,57,FALSE)</f>
        <v>0</v>
      </c>
      <c r="BH33" s="24">
        <f>IFERROR(VLOOKUP($C33,Summary!$C:$CB,58,FALSE)/BN33,IF(BN33=0,"",IF(BN33="","",0)))</f>
        <v>0</v>
      </c>
      <c r="BI33" s="25">
        <f>IFERROR(VLOOKUP($C33,Summary!$C:$CB,59,FALSE)/BN33,IF(BN33=0,"",IF(BN33="","",0)))</f>
        <v>0</v>
      </c>
      <c r="BJ33" s="26">
        <f>IFERROR(VLOOKUP($C33,Summary!$C:$CB,60,FALSE)/BN33,IF(BN33=0,"",IF(BN33="","",0)))</f>
        <v>0</v>
      </c>
      <c r="BK33" s="25">
        <f>IFERROR(VLOOKUP($C33,Summary!$C:$CB,61,FALSE)/BN33,IF(BN33=0,"",IF(BN33="","",0)))</f>
        <v>0</v>
      </c>
      <c r="BL33" s="26">
        <f>IFERROR(VLOOKUP($C33,Summary!$C:$CB,62,FALSE)/BN33,IF(BN33=0,"",IF(BN33="","",0)))</f>
        <v>0</v>
      </c>
      <c r="BM33" s="25">
        <f>IFERROR(VLOOKUP($C33,Summary!$C:$CB,63,FALSE)/BN33,IF(BN33=0,"",IF(BN33="","",0)))</f>
        <v>1</v>
      </c>
      <c r="BN33" s="27">
        <f>VLOOKUP($C33,Summary!$C:$CB,64,FALSE)</f>
        <v>4</v>
      </c>
      <c r="BO33" s="24" t="str">
        <f>IFERROR(VLOOKUP($C33,Summary!$C:$CB,65,FALSE)/BU33,IF(BU33=0,"",IF(BU33="","",0)))</f>
        <v/>
      </c>
      <c r="BP33" s="25" t="str">
        <f>IFERROR(VLOOKUP($C33,Summary!$C:$CB,66,FALSE)/BU33,IF(BU33=0,"",IF(BU33="","",0)))</f>
        <v/>
      </c>
      <c r="BQ33" s="26" t="str">
        <f>IFERROR(VLOOKUP($C33,Summary!$C:$CB,67,FALSE)/BU33,IF(BU33=0,"",IF(BU33="","",0)))</f>
        <v/>
      </c>
      <c r="BR33" s="25" t="str">
        <f>IFERROR(VLOOKUP($C33,Summary!$C:$CB,68,FALSE)/BU33,IF(BU33=0,"",IF(BU33="","",0)))</f>
        <v/>
      </c>
      <c r="BS33" s="26" t="str">
        <f>IFERROR(VLOOKUP($C33,Summary!$C:$CB,69,FALSE)/BU33,IF(BU33=0,"",IF(BU33="","",0)))</f>
        <v/>
      </c>
      <c r="BT33" s="25" t="str">
        <f>IFERROR(VLOOKUP($C33,Summary!$C:$CB,70,FALSE)/BU33,IF(BU33=0,"",IF(BU33="","",0)))</f>
        <v/>
      </c>
      <c r="BU33" s="27">
        <f>VLOOKUP($C33,Summary!$C:$CB,71,FALSE)</f>
        <v>0</v>
      </c>
      <c r="BV33" s="24" t="str">
        <f>IFERROR(VLOOKUP($C33,Summary!$C:$CB,72,FALSE)/CB33,IF(CB33=0,"",IF(CB33="","",0)))</f>
        <v/>
      </c>
      <c r="BW33" s="25" t="str">
        <f>IFERROR(VLOOKUP($C33,Summary!$C:$CB,73,FALSE)/CB33,IF(CB33=0,"",IF(CB33="","",0)))</f>
        <v/>
      </c>
      <c r="BX33" s="26" t="str">
        <f>IFERROR(VLOOKUP($C33,Summary!$C:$CB,74,FALSE)/CB33,IF(CB33=0,"",IF(CB33="","",0)))</f>
        <v/>
      </c>
      <c r="BY33" s="25" t="str">
        <f>IFERROR(VLOOKUP($C33,Summary!$C:$CB,75,FALSE)/CB33,IF(CB33=0,"",IF(CB33="","",0)))</f>
        <v/>
      </c>
      <c r="BZ33" s="26" t="str">
        <f>IFERROR(VLOOKUP($C33,Summary!$C:$CB,76,FALSE)/CB33,IF(CB33=0,"",IF(CB33="","",0)))</f>
        <v/>
      </c>
      <c r="CA33" s="25" t="str">
        <f>IFERROR(VLOOKUP($C33,Summary!$C:$CB,77,FALSE)/CB33,IF(CB33=0,"",IF(CB33="","",0)))</f>
        <v/>
      </c>
      <c r="CB33" s="27">
        <f>VLOOKUP($C33,Summary!$C:$CB,78,FALSE)</f>
        <v>0</v>
      </c>
    </row>
    <row r="34" spans="1:80" x14ac:dyDescent="0.3">
      <c r="A34">
        <v>30</v>
      </c>
      <c r="B34" t="str">
        <f>IF(Namelist!A31="","",UPPER(Namelist!A31))</f>
        <v>BRANDON ONG</v>
      </c>
      <c r="C34" t="str">
        <f>IF(Namelist!B31="","",UPPER(Namelist!B31))</f>
        <v>NUSSTU\E0426120</v>
      </c>
      <c r="D34" s="24">
        <f>IFERROR(VLOOKUP($C34,Summary!$C:$CB,2,FALSE)/J34,IF(J34=0,"",IF(J34="","",0)))</f>
        <v>1</v>
      </c>
      <c r="E34" s="25">
        <f>IFERROR(VLOOKUP($C34,Summary!$C:$CB,3,FALSE)/J34,IF(J34=0,"",IF(J34="","",0)))</f>
        <v>0</v>
      </c>
      <c r="F34" s="26">
        <f>IFERROR(VLOOKUP($C34,Summary!$C:$CB,4,FALSE)/J34,IF(J34=0,"",IF(J34="","",0)))</f>
        <v>1</v>
      </c>
      <c r="G34" s="25">
        <f>IFERROR(VLOOKUP($C34,Summary!$C:$CB,5,FALSE)/J34,IF(J34=0,"",IF(J34="","",0)))</f>
        <v>0</v>
      </c>
      <c r="H34" s="26">
        <f>IFERROR(VLOOKUP($C34,Summary!$C:$CB,6,FALSE)/J34,IF(J34=0,"",IF(J34="","",0)))</f>
        <v>1</v>
      </c>
      <c r="I34" s="25">
        <f>IFERROR(VLOOKUP($C34,Summary!$C:$CB,7,FALSE)/J34,IF(J34=0,"",IF(J34="","",0)))</f>
        <v>0</v>
      </c>
      <c r="J34" s="27">
        <f>VLOOKUP($C34,Summary!$C:$CB,8,FALSE)</f>
        <v>2</v>
      </c>
      <c r="K34" s="24">
        <f>IFERROR(VLOOKUP($C34,Summary!$C:$CB,9,FALSE)/Q34,IF(Q34=0,"",IF(Q34="","",0)))</f>
        <v>1</v>
      </c>
      <c r="L34" s="25">
        <f>IFERROR(VLOOKUP($C34,Summary!$C:$CB,10,FALSE)/Q34,IF(Q34=0,"",IF(Q34="","",0)))</f>
        <v>0</v>
      </c>
      <c r="M34" s="26">
        <f>IFERROR(VLOOKUP($C34,Summary!$C:$CB,11,FALSE)/Q34,IF(Q34=0,"",IF(Q34="","",0)))</f>
        <v>1</v>
      </c>
      <c r="N34" s="25">
        <f>IFERROR(VLOOKUP($C34,Summary!$C:$CB,12,FALSE)/Q34,IF(Q34=0,"",IF(Q34="","",0)))</f>
        <v>0</v>
      </c>
      <c r="O34" s="26">
        <f>IFERROR(VLOOKUP($C34,Summary!$C:$CB,13,FALSE)/Q34,IF(Q34=0,"",IF(Q34="","",0)))</f>
        <v>1</v>
      </c>
      <c r="P34" s="25">
        <f>IFERROR(VLOOKUP($C34,Summary!$C:$CB,14,FALSE)/Q34,IF(Q34=0,"",IF(Q34="","",0)))</f>
        <v>0</v>
      </c>
      <c r="Q34" s="27">
        <f>VLOOKUP($C34,Summary!$C:$CB,15,FALSE)</f>
        <v>2</v>
      </c>
      <c r="R34" s="24" t="str">
        <f>IFERROR(VLOOKUP($C34,Summary!$C:$CB,16,FALSE)/X34,IF(X34=0,"",IF(X34="","",0)))</f>
        <v/>
      </c>
      <c r="S34" s="25" t="str">
        <f>IFERROR(VLOOKUP($C34,Summary!$C:$CB,17,FALSE)/X34,IF(X34=0,"",IF(X34="","",0)))</f>
        <v/>
      </c>
      <c r="T34" s="26" t="str">
        <f>IFERROR(VLOOKUP($C34,Summary!$C:$CB,18,FALSE)/X34,IF(X34=0,"",IF(X34="","",0)))</f>
        <v/>
      </c>
      <c r="U34" s="25" t="str">
        <f>IFERROR(VLOOKUP($C34,Summary!$C:$CB,19,FALSE)/X34,IF(X34=0,"",IF(X34="","",0)))</f>
        <v/>
      </c>
      <c r="V34" s="26" t="str">
        <f>IFERROR(VLOOKUP($C34,Summary!$C:$CB,20,FALSE)/X34,IF(X34=0,"",IF(X34="","",0)))</f>
        <v/>
      </c>
      <c r="W34" s="25" t="str">
        <f>IFERROR(VLOOKUP($C34,Summary!$C:$CB,21,FALSE)/X34,IF(X34=0,"",IF(X34="","",0)))</f>
        <v/>
      </c>
      <c r="X34" s="27">
        <f>VLOOKUP($C34,Summary!$C:$CB,22,FALSE)</f>
        <v>0</v>
      </c>
      <c r="Y34" s="24" t="str">
        <f>IFERROR(VLOOKUP($C34,Summary!$C:$CB,23,FALSE)/AE34,IF(AE34=0,"",IF(AE34="","",0)))</f>
        <v/>
      </c>
      <c r="Z34" s="25" t="str">
        <f>IFERROR(VLOOKUP($C34,Summary!$C:$CB,24,FALSE)/AE34,IF(AE34=0,"",IF(AE34="","",0)))</f>
        <v/>
      </c>
      <c r="AA34" s="26" t="str">
        <f>IFERROR(VLOOKUP($C34,Summary!$C:$CB,25,FALSE)/AE34,IF(AE34=0,"",IF(AE34="","",0)))</f>
        <v/>
      </c>
      <c r="AB34" s="25" t="str">
        <f>IFERROR(VLOOKUP($C34,Summary!$C:$CB,26,FALSE)/AE34,IF(AE34=0,"",IF(AE34="","",0)))</f>
        <v/>
      </c>
      <c r="AC34" s="26" t="str">
        <f>IFERROR(VLOOKUP($C34,Summary!$C:$CB,27,FALSE)/AE34,IF(AE34=0,"",IF(AE34="","",0)))</f>
        <v/>
      </c>
      <c r="AD34" s="25" t="str">
        <f>IFERROR(VLOOKUP($C34,Summary!$C:$CB,28,FALSE)/AE34,IF(AE34=0,"",IF(AE34="","",0)))</f>
        <v/>
      </c>
      <c r="AE34" s="27">
        <f>VLOOKUP($C34,Summary!$C:$CB,29,FALSE)</f>
        <v>0</v>
      </c>
      <c r="AF34" s="24" t="str">
        <f>IFERROR(VLOOKUP($C34,Summary!$C:$CB,30,FALSE)/VLOOKUP($C34,Summary!$C:$CB,32,FALSE),IF(AL34=0,"",IF(AL34="","",0)))</f>
        <v/>
      </c>
      <c r="AG34" s="25" t="str">
        <f>IFERROR(VLOOKUP($C34,Summary!$C:$CB,31,FALSE)/VLOOKUP($C34,Summary!$C:$CB,32,FALSE),IF(AL34=0,"",IF(AL34="","",0)))</f>
        <v/>
      </c>
      <c r="AH34" s="26" t="str">
        <f>IFERROR(VLOOKUP($C34,Summary!$C:$CB,32,FALSE)/VLOOKUP($C34,Summary!$C:$CB,34,FALSE),IF(AL34=0,"",IF(AL34="","",0)))</f>
        <v/>
      </c>
      <c r="AI34" s="25" t="str">
        <f>IFERROR(VLOOKUP($C34,Summary!$C:$CB,33,FALSE)/VLOOKUP($C34,Summary!$C:$CB,34,FALSE),IF(AL34=0,"",IF(AL34="","",0)))</f>
        <v/>
      </c>
      <c r="AJ34" s="26" t="str">
        <f>IFERROR(VLOOKUP($C34,Summary!$C:$CB,34,FALSE)/AL34,IF(AL34=0,"",IF(AL34="","",0)))</f>
        <v/>
      </c>
      <c r="AK34" s="25" t="str">
        <f>IFERROR(VLOOKUP($C34,Summary!$C:$CB,35,FALSE)/AL34,IF(AL34=0,"",IF(AL34="","",0)))</f>
        <v/>
      </c>
      <c r="AL34" s="27">
        <f>VLOOKUP($C34,Summary!$C:$CB,36,FALSE)</f>
        <v>0</v>
      </c>
      <c r="AM34" s="24" t="str">
        <f>IFERROR(VLOOKUP($C34,Summary!$C:$CB,37,FALSE)/AS34,IF(AS34=0,"",IF(AS34="","",0)))</f>
        <v/>
      </c>
      <c r="AN34" s="25" t="str">
        <f>IFERROR(VLOOKUP($C34,Summary!$C:$CB,38,FALSE)/AS34,IF(AS34=0,"",IF(AS34="","",0)))</f>
        <v/>
      </c>
      <c r="AO34" s="26" t="str">
        <f>IFERROR(VLOOKUP($C34,Summary!$C:$CB,39,FALSE)/AS34,IF(AS34=0,"",IF(AS34="","",0)))</f>
        <v/>
      </c>
      <c r="AP34" s="25" t="str">
        <f>IFERROR(VLOOKUP($C34,Summary!$C:$CB,40,FALSE)/AS34,IF(AS34=0,"",IF(AS34="","",0)))</f>
        <v/>
      </c>
      <c r="AQ34" s="26" t="str">
        <f>IFERROR(VLOOKUP($C34,Summary!$C:$CB,41,FALSE)/AS34,IF(AS34=0,"",IF(AS34="","",0)))</f>
        <v/>
      </c>
      <c r="AR34" s="25" t="str">
        <f>IFERROR(VLOOKUP($C34,Summary!$C:$CB,42,FALSE)/AS34,IF(AS34=0,"",IF(AS34="","",0)))</f>
        <v/>
      </c>
      <c r="AS34" s="27">
        <f>VLOOKUP($C34,Summary!$C:$CB,43,FALSE)</f>
        <v>0</v>
      </c>
      <c r="AT34" s="24" t="str">
        <f>IFERROR(VLOOKUP($C34,Summary!$C:$CB,44,FALSE)/AZ34,IF(AZ34=0,"",IF(AZ34="","",0)))</f>
        <v/>
      </c>
      <c r="AU34" s="25" t="str">
        <f>IFERROR(VLOOKUP($C34,Summary!$C:$CB,45,FALSE)/AZ34,IF(AZ34=0,"",IF(AZ34="","",0)))</f>
        <v/>
      </c>
      <c r="AV34" s="26" t="str">
        <f>IFERROR(VLOOKUP($C34,Summary!$C:$CB,46,FALSE)/AZ34,IF(AZ34=0,"",IF(AZ34="","",0)))</f>
        <v/>
      </c>
      <c r="AW34" s="25" t="str">
        <f>IFERROR(VLOOKUP($C34,Summary!$C:$CB,47,FALSE)/AZ34,IF(AZ34=0,"",IF(AZ34="","",0)))</f>
        <v/>
      </c>
      <c r="AX34" s="26" t="str">
        <f>IFERROR(VLOOKUP($C34,Summary!$C:$CB,48,FALSE)/AZ34,IF(AZ34=0,"",IF(AZ34="","",0)))</f>
        <v/>
      </c>
      <c r="AY34" s="25" t="str">
        <f>IFERROR(VLOOKUP($C34,Summary!$C:$CB,49,FALSE)/AZ34,IF(AZ34=0,"",IF(AZ34="","",0)))</f>
        <v/>
      </c>
      <c r="AZ34" s="27">
        <f>VLOOKUP($C34,Summary!$C:$CB,50,FALSE)</f>
        <v>0</v>
      </c>
      <c r="BA34" s="24" t="str">
        <f>IFERROR(VLOOKUP($C34,Summary!$C:$CB,51,FALSE)/BG34,IF(BG34=0,"",IF(BG34="","",0)))</f>
        <v/>
      </c>
      <c r="BB34" s="25" t="str">
        <f>IFERROR(VLOOKUP($C34,Summary!$C:$CB,52,FALSE)/BG34,IF(BG34=0,"",IF(BG34="","",0)))</f>
        <v/>
      </c>
      <c r="BC34" s="26" t="str">
        <f>IFERROR(VLOOKUP($C34,Summary!$C:$CB,53,FALSE)/BG34,IF(BG34=0,"",IF(BG34="","",0)))</f>
        <v/>
      </c>
      <c r="BD34" s="25" t="str">
        <f>IFERROR(VLOOKUP($C34,Summary!$C:$CB,54,FALSE)/BG34,IF(BG34=0,"",IF(BG34="","",0)))</f>
        <v/>
      </c>
      <c r="BE34" s="26" t="str">
        <f>IFERROR(VLOOKUP($C34,Summary!$C:$CB,55,FALSE)/BG34,IF(BG34=0,"",IF(BG34="","",0)))</f>
        <v/>
      </c>
      <c r="BF34" s="25" t="str">
        <f>IFERROR(VLOOKUP($C34,Summary!$C:$CB,56,FALSE)/BG34,IF(BG34=0,"",IF(BG34="","",0)))</f>
        <v/>
      </c>
      <c r="BG34" s="27">
        <f>VLOOKUP($C34,Summary!$C:$CB,57,FALSE)</f>
        <v>0</v>
      </c>
      <c r="BH34" s="24" t="str">
        <f>IFERROR(VLOOKUP($C34,Summary!$C:$CB,58,FALSE)/BN34,IF(BN34=0,"",IF(BN34="","",0)))</f>
        <v/>
      </c>
      <c r="BI34" s="25" t="str">
        <f>IFERROR(VLOOKUP($C34,Summary!$C:$CB,59,FALSE)/BN34,IF(BN34=0,"",IF(BN34="","",0)))</f>
        <v/>
      </c>
      <c r="BJ34" s="26" t="str">
        <f>IFERROR(VLOOKUP($C34,Summary!$C:$CB,60,FALSE)/BN34,IF(BN34=0,"",IF(BN34="","",0)))</f>
        <v/>
      </c>
      <c r="BK34" s="25" t="str">
        <f>IFERROR(VLOOKUP($C34,Summary!$C:$CB,61,FALSE)/BN34,IF(BN34=0,"",IF(BN34="","",0)))</f>
        <v/>
      </c>
      <c r="BL34" s="26" t="str">
        <f>IFERROR(VLOOKUP($C34,Summary!$C:$CB,62,FALSE)/BN34,IF(BN34=0,"",IF(BN34="","",0)))</f>
        <v/>
      </c>
      <c r="BM34" s="25" t="str">
        <f>IFERROR(VLOOKUP($C34,Summary!$C:$CB,63,FALSE)/BN34,IF(BN34=0,"",IF(BN34="","",0)))</f>
        <v/>
      </c>
      <c r="BN34" s="27">
        <f>VLOOKUP($C34,Summary!$C:$CB,64,FALSE)</f>
        <v>0</v>
      </c>
      <c r="BO34" s="24" t="str">
        <f>IFERROR(VLOOKUP($C34,Summary!$C:$CB,65,FALSE)/BU34,IF(BU34=0,"",IF(BU34="","",0)))</f>
        <v/>
      </c>
      <c r="BP34" s="25" t="str">
        <f>IFERROR(VLOOKUP($C34,Summary!$C:$CB,66,FALSE)/BU34,IF(BU34=0,"",IF(BU34="","",0)))</f>
        <v/>
      </c>
      <c r="BQ34" s="26" t="str">
        <f>IFERROR(VLOOKUP($C34,Summary!$C:$CB,67,FALSE)/BU34,IF(BU34=0,"",IF(BU34="","",0)))</f>
        <v/>
      </c>
      <c r="BR34" s="25" t="str">
        <f>IFERROR(VLOOKUP($C34,Summary!$C:$CB,68,FALSE)/BU34,IF(BU34=0,"",IF(BU34="","",0)))</f>
        <v/>
      </c>
      <c r="BS34" s="26" t="str">
        <f>IFERROR(VLOOKUP($C34,Summary!$C:$CB,69,FALSE)/BU34,IF(BU34=0,"",IF(BU34="","",0)))</f>
        <v/>
      </c>
      <c r="BT34" s="25" t="str">
        <f>IFERROR(VLOOKUP($C34,Summary!$C:$CB,70,FALSE)/BU34,IF(BU34=0,"",IF(BU34="","",0)))</f>
        <v/>
      </c>
      <c r="BU34" s="27">
        <f>VLOOKUP($C34,Summary!$C:$CB,71,FALSE)</f>
        <v>0</v>
      </c>
      <c r="BV34" s="24" t="str">
        <f>IFERROR(VLOOKUP($C34,Summary!$C:$CB,72,FALSE)/CB34,IF(CB34=0,"",IF(CB34="","",0)))</f>
        <v/>
      </c>
      <c r="BW34" s="25" t="str">
        <f>IFERROR(VLOOKUP($C34,Summary!$C:$CB,73,FALSE)/CB34,IF(CB34=0,"",IF(CB34="","",0)))</f>
        <v/>
      </c>
      <c r="BX34" s="26" t="str">
        <f>IFERROR(VLOOKUP($C34,Summary!$C:$CB,74,FALSE)/CB34,IF(CB34=0,"",IF(CB34="","",0)))</f>
        <v/>
      </c>
      <c r="BY34" s="25" t="str">
        <f>IFERROR(VLOOKUP($C34,Summary!$C:$CB,75,FALSE)/CB34,IF(CB34=0,"",IF(CB34="","",0)))</f>
        <v/>
      </c>
      <c r="BZ34" s="26" t="str">
        <f>IFERROR(VLOOKUP($C34,Summary!$C:$CB,76,FALSE)/CB34,IF(CB34=0,"",IF(CB34="","",0)))</f>
        <v/>
      </c>
      <c r="CA34" s="25" t="str">
        <f>IFERROR(VLOOKUP($C34,Summary!$C:$CB,77,FALSE)/CB34,IF(CB34=0,"",IF(CB34="","",0)))</f>
        <v/>
      </c>
      <c r="CB34" s="27">
        <f>VLOOKUP($C34,Summary!$C:$CB,78,FALSE)</f>
        <v>0</v>
      </c>
    </row>
    <row r="35" spans="1:80" x14ac:dyDescent="0.3">
      <c r="A35">
        <v>31</v>
      </c>
      <c r="B35" t="str">
        <f>IF(Namelist!A32="","",UPPER(Namelist!A32))</f>
        <v>BRENDON KOW</v>
      </c>
      <c r="C35" t="str">
        <f>IF(Namelist!B32="","",UPPER(Namelist!B32))</f>
        <v>NUSSTU\E0407159</v>
      </c>
      <c r="D35" s="24">
        <f>IFERROR(VLOOKUP($C35,Summary!$C:$CB,2,FALSE)/J35,IF(J35=0,"",IF(J35="","",0)))</f>
        <v>1</v>
      </c>
      <c r="E35" s="25">
        <f>IFERROR(VLOOKUP($C35,Summary!$C:$CB,3,FALSE)/J35,IF(J35=0,"",IF(J35="","",0)))</f>
        <v>0</v>
      </c>
      <c r="F35" s="26">
        <f>IFERROR(VLOOKUP($C35,Summary!$C:$CB,4,FALSE)/J35,IF(J35=0,"",IF(J35="","",0)))</f>
        <v>1</v>
      </c>
      <c r="G35" s="25">
        <f>IFERROR(VLOOKUP($C35,Summary!$C:$CB,5,FALSE)/J35,IF(J35=0,"",IF(J35="","",0)))</f>
        <v>0</v>
      </c>
      <c r="H35" s="26">
        <f>IFERROR(VLOOKUP($C35,Summary!$C:$CB,6,FALSE)/J35,IF(J35=0,"",IF(J35="","",0)))</f>
        <v>1</v>
      </c>
      <c r="I35" s="25">
        <f>IFERROR(VLOOKUP($C35,Summary!$C:$CB,7,FALSE)/J35,IF(J35=0,"",IF(J35="","",0)))</f>
        <v>0</v>
      </c>
      <c r="J35" s="27">
        <f>VLOOKUP($C35,Summary!$C:$CB,8,FALSE)</f>
        <v>1</v>
      </c>
      <c r="K35" s="24" t="str">
        <f>IFERROR(VLOOKUP($C35,Summary!$C:$CB,9,FALSE)/Q35,IF(Q35=0,"",IF(Q35="","",0)))</f>
        <v/>
      </c>
      <c r="L35" s="25" t="str">
        <f>IFERROR(VLOOKUP($C35,Summary!$C:$CB,10,FALSE)/Q35,IF(Q35=0,"",IF(Q35="","",0)))</f>
        <v/>
      </c>
      <c r="M35" s="26" t="str">
        <f>IFERROR(VLOOKUP($C35,Summary!$C:$CB,11,FALSE)/Q35,IF(Q35=0,"",IF(Q35="","",0)))</f>
        <v/>
      </c>
      <c r="N35" s="25" t="str">
        <f>IFERROR(VLOOKUP($C35,Summary!$C:$CB,12,FALSE)/Q35,IF(Q35=0,"",IF(Q35="","",0)))</f>
        <v/>
      </c>
      <c r="O35" s="26" t="str">
        <f>IFERROR(VLOOKUP($C35,Summary!$C:$CB,13,FALSE)/Q35,IF(Q35=0,"",IF(Q35="","",0)))</f>
        <v/>
      </c>
      <c r="P35" s="25" t="str">
        <f>IFERROR(VLOOKUP($C35,Summary!$C:$CB,14,FALSE)/Q35,IF(Q35=0,"",IF(Q35="","",0)))</f>
        <v/>
      </c>
      <c r="Q35" s="27">
        <f>VLOOKUP($C35,Summary!$C:$CB,15,FALSE)</f>
        <v>0</v>
      </c>
      <c r="R35" s="24">
        <f>IFERROR(VLOOKUP($C35,Summary!$C:$CB,16,FALSE)/X35,IF(X35=0,"",IF(X35="","",0)))</f>
        <v>1</v>
      </c>
      <c r="S35" s="25">
        <f>IFERROR(VLOOKUP($C35,Summary!$C:$CB,17,FALSE)/X35,IF(X35=0,"",IF(X35="","",0)))</f>
        <v>0</v>
      </c>
      <c r="T35" s="26">
        <f>IFERROR(VLOOKUP($C35,Summary!$C:$CB,18,FALSE)/X35,IF(X35=0,"",IF(X35="","",0)))</f>
        <v>1</v>
      </c>
      <c r="U35" s="25">
        <f>IFERROR(VLOOKUP($C35,Summary!$C:$CB,19,FALSE)/X35,IF(X35=0,"",IF(X35="","",0)))</f>
        <v>0</v>
      </c>
      <c r="V35" s="26">
        <f>IFERROR(VLOOKUP($C35,Summary!$C:$CB,20,FALSE)/X35,IF(X35=0,"",IF(X35="","",0)))</f>
        <v>1</v>
      </c>
      <c r="W35" s="25">
        <f>IFERROR(VLOOKUP($C35,Summary!$C:$CB,21,FALSE)/X35,IF(X35=0,"",IF(X35="","",0)))</f>
        <v>0</v>
      </c>
      <c r="X35" s="27">
        <f>VLOOKUP($C35,Summary!$C:$CB,22,FALSE)</f>
        <v>1</v>
      </c>
      <c r="Y35" s="24" t="str">
        <f>IFERROR(VLOOKUP($C35,Summary!$C:$CB,23,FALSE)/AE35,IF(AE35=0,"",IF(AE35="","",0)))</f>
        <v/>
      </c>
      <c r="Z35" s="25" t="str">
        <f>IFERROR(VLOOKUP($C35,Summary!$C:$CB,24,FALSE)/AE35,IF(AE35=0,"",IF(AE35="","",0)))</f>
        <v/>
      </c>
      <c r="AA35" s="26" t="str">
        <f>IFERROR(VLOOKUP($C35,Summary!$C:$CB,25,FALSE)/AE35,IF(AE35=0,"",IF(AE35="","",0)))</f>
        <v/>
      </c>
      <c r="AB35" s="25" t="str">
        <f>IFERROR(VLOOKUP($C35,Summary!$C:$CB,26,FALSE)/AE35,IF(AE35=0,"",IF(AE35="","",0)))</f>
        <v/>
      </c>
      <c r="AC35" s="26" t="str">
        <f>IFERROR(VLOOKUP($C35,Summary!$C:$CB,27,FALSE)/AE35,IF(AE35=0,"",IF(AE35="","",0)))</f>
        <v/>
      </c>
      <c r="AD35" s="25" t="str">
        <f>IFERROR(VLOOKUP($C35,Summary!$C:$CB,28,FALSE)/AE35,IF(AE35=0,"",IF(AE35="","",0)))</f>
        <v/>
      </c>
      <c r="AE35" s="27">
        <f>VLOOKUP($C35,Summary!$C:$CB,29,FALSE)</f>
        <v>0</v>
      </c>
      <c r="AF35" s="24" t="str">
        <f>IFERROR(VLOOKUP($C35,Summary!$C:$CB,30,FALSE)/VLOOKUP($C35,Summary!$C:$CB,32,FALSE),IF(AL35=0,"",IF(AL35="","",0)))</f>
        <v/>
      </c>
      <c r="AG35" s="25" t="str">
        <f>IFERROR(VLOOKUP($C35,Summary!$C:$CB,31,FALSE)/VLOOKUP($C35,Summary!$C:$CB,32,FALSE),IF(AL35=0,"",IF(AL35="","",0)))</f>
        <v/>
      </c>
      <c r="AH35" s="26" t="str">
        <f>IFERROR(VLOOKUP($C35,Summary!$C:$CB,32,FALSE)/VLOOKUP($C35,Summary!$C:$CB,34,FALSE),IF(AL35=0,"",IF(AL35="","",0)))</f>
        <v/>
      </c>
      <c r="AI35" s="25" t="str">
        <f>IFERROR(VLOOKUP($C35,Summary!$C:$CB,33,FALSE)/VLOOKUP($C35,Summary!$C:$CB,34,FALSE),IF(AL35=0,"",IF(AL35="","",0)))</f>
        <v/>
      </c>
      <c r="AJ35" s="26" t="str">
        <f>IFERROR(VLOOKUP($C35,Summary!$C:$CB,34,FALSE)/AL35,IF(AL35=0,"",IF(AL35="","",0)))</f>
        <v/>
      </c>
      <c r="AK35" s="25" t="str">
        <f>IFERROR(VLOOKUP($C35,Summary!$C:$CB,35,FALSE)/AL35,IF(AL35=0,"",IF(AL35="","",0)))</f>
        <v/>
      </c>
      <c r="AL35" s="27">
        <f>VLOOKUP($C35,Summary!$C:$CB,36,FALSE)</f>
        <v>0</v>
      </c>
      <c r="AM35" s="24" t="str">
        <f>IFERROR(VLOOKUP($C35,Summary!$C:$CB,37,FALSE)/AS35,IF(AS35=0,"",IF(AS35="","",0)))</f>
        <v/>
      </c>
      <c r="AN35" s="25" t="str">
        <f>IFERROR(VLOOKUP($C35,Summary!$C:$CB,38,FALSE)/AS35,IF(AS35=0,"",IF(AS35="","",0)))</f>
        <v/>
      </c>
      <c r="AO35" s="26" t="str">
        <f>IFERROR(VLOOKUP($C35,Summary!$C:$CB,39,FALSE)/AS35,IF(AS35=0,"",IF(AS35="","",0)))</f>
        <v/>
      </c>
      <c r="AP35" s="25" t="str">
        <f>IFERROR(VLOOKUP($C35,Summary!$C:$CB,40,FALSE)/AS35,IF(AS35=0,"",IF(AS35="","",0)))</f>
        <v/>
      </c>
      <c r="AQ35" s="26" t="str">
        <f>IFERROR(VLOOKUP($C35,Summary!$C:$CB,41,FALSE)/AS35,IF(AS35=0,"",IF(AS35="","",0)))</f>
        <v/>
      </c>
      <c r="AR35" s="25" t="str">
        <f>IFERROR(VLOOKUP($C35,Summary!$C:$CB,42,FALSE)/AS35,IF(AS35=0,"",IF(AS35="","",0)))</f>
        <v/>
      </c>
      <c r="AS35" s="27">
        <f>VLOOKUP($C35,Summary!$C:$CB,43,FALSE)</f>
        <v>0</v>
      </c>
      <c r="AT35" s="24" t="str">
        <f>IFERROR(VLOOKUP($C35,Summary!$C:$CB,44,FALSE)/AZ35,IF(AZ35=0,"",IF(AZ35="","",0)))</f>
        <v/>
      </c>
      <c r="AU35" s="25" t="str">
        <f>IFERROR(VLOOKUP($C35,Summary!$C:$CB,45,FALSE)/AZ35,IF(AZ35=0,"",IF(AZ35="","",0)))</f>
        <v/>
      </c>
      <c r="AV35" s="26" t="str">
        <f>IFERROR(VLOOKUP($C35,Summary!$C:$CB,46,FALSE)/AZ35,IF(AZ35=0,"",IF(AZ35="","",0)))</f>
        <v/>
      </c>
      <c r="AW35" s="25" t="str">
        <f>IFERROR(VLOOKUP($C35,Summary!$C:$CB,47,FALSE)/AZ35,IF(AZ35=0,"",IF(AZ35="","",0)))</f>
        <v/>
      </c>
      <c r="AX35" s="26" t="str">
        <f>IFERROR(VLOOKUP($C35,Summary!$C:$CB,48,FALSE)/AZ35,IF(AZ35=0,"",IF(AZ35="","",0)))</f>
        <v/>
      </c>
      <c r="AY35" s="25" t="str">
        <f>IFERROR(VLOOKUP($C35,Summary!$C:$CB,49,FALSE)/AZ35,IF(AZ35=0,"",IF(AZ35="","",0)))</f>
        <v/>
      </c>
      <c r="AZ35" s="27">
        <f>VLOOKUP($C35,Summary!$C:$CB,50,FALSE)</f>
        <v>0</v>
      </c>
      <c r="BA35" s="24" t="str">
        <f>IFERROR(VLOOKUP($C35,Summary!$C:$CB,51,FALSE)/BG35,IF(BG35=0,"",IF(BG35="","",0)))</f>
        <v/>
      </c>
      <c r="BB35" s="25" t="str">
        <f>IFERROR(VLOOKUP($C35,Summary!$C:$CB,52,FALSE)/BG35,IF(BG35=0,"",IF(BG35="","",0)))</f>
        <v/>
      </c>
      <c r="BC35" s="26" t="str">
        <f>IFERROR(VLOOKUP($C35,Summary!$C:$CB,53,FALSE)/BG35,IF(BG35=0,"",IF(BG35="","",0)))</f>
        <v/>
      </c>
      <c r="BD35" s="25" t="str">
        <f>IFERROR(VLOOKUP($C35,Summary!$C:$CB,54,FALSE)/BG35,IF(BG35=0,"",IF(BG35="","",0)))</f>
        <v/>
      </c>
      <c r="BE35" s="26" t="str">
        <f>IFERROR(VLOOKUP($C35,Summary!$C:$CB,55,FALSE)/BG35,IF(BG35=0,"",IF(BG35="","",0)))</f>
        <v/>
      </c>
      <c r="BF35" s="25" t="str">
        <f>IFERROR(VLOOKUP($C35,Summary!$C:$CB,56,FALSE)/BG35,IF(BG35=0,"",IF(BG35="","",0)))</f>
        <v/>
      </c>
      <c r="BG35" s="27">
        <f>VLOOKUP($C35,Summary!$C:$CB,57,FALSE)</f>
        <v>0</v>
      </c>
      <c r="BH35" s="24" t="str">
        <f>IFERROR(VLOOKUP($C35,Summary!$C:$CB,58,FALSE)/BN35,IF(BN35=0,"",IF(BN35="","",0)))</f>
        <v/>
      </c>
      <c r="BI35" s="25" t="str">
        <f>IFERROR(VLOOKUP($C35,Summary!$C:$CB,59,FALSE)/BN35,IF(BN35=0,"",IF(BN35="","",0)))</f>
        <v/>
      </c>
      <c r="BJ35" s="26" t="str">
        <f>IFERROR(VLOOKUP($C35,Summary!$C:$CB,60,FALSE)/BN35,IF(BN35=0,"",IF(BN35="","",0)))</f>
        <v/>
      </c>
      <c r="BK35" s="25" t="str">
        <f>IFERROR(VLOOKUP($C35,Summary!$C:$CB,61,FALSE)/BN35,IF(BN35=0,"",IF(BN35="","",0)))</f>
        <v/>
      </c>
      <c r="BL35" s="26" t="str">
        <f>IFERROR(VLOOKUP($C35,Summary!$C:$CB,62,FALSE)/BN35,IF(BN35=0,"",IF(BN35="","",0)))</f>
        <v/>
      </c>
      <c r="BM35" s="25" t="str">
        <f>IFERROR(VLOOKUP($C35,Summary!$C:$CB,63,FALSE)/BN35,IF(BN35=0,"",IF(BN35="","",0)))</f>
        <v/>
      </c>
      <c r="BN35" s="27">
        <f>VLOOKUP($C35,Summary!$C:$CB,64,FALSE)</f>
        <v>0</v>
      </c>
      <c r="BO35" s="24" t="str">
        <f>IFERROR(VLOOKUP($C35,Summary!$C:$CB,65,FALSE)/BU35,IF(BU35=0,"",IF(BU35="","",0)))</f>
        <v/>
      </c>
      <c r="BP35" s="25" t="str">
        <f>IFERROR(VLOOKUP($C35,Summary!$C:$CB,66,FALSE)/BU35,IF(BU35=0,"",IF(BU35="","",0)))</f>
        <v/>
      </c>
      <c r="BQ35" s="26" t="str">
        <f>IFERROR(VLOOKUP($C35,Summary!$C:$CB,67,FALSE)/BU35,IF(BU35=0,"",IF(BU35="","",0)))</f>
        <v/>
      </c>
      <c r="BR35" s="25" t="str">
        <f>IFERROR(VLOOKUP($C35,Summary!$C:$CB,68,FALSE)/BU35,IF(BU35=0,"",IF(BU35="","",0)))</f>
        <v/>
      </c>
      <c r="BS35" s="26" t="str">
        <f>IFERROR(VLOOKUP($C35,Summary!$C:$CB,69,FALSE)/BU35,IF(BU35=0,"",IF(BU35="","",0)))</f>
        <v/>
      </c>
      <c r="BT35" s="25" t="str">
        <f>IFERROR(VLOOKUP($C35,Summary!$C:$CB,70,FALSE)/BU35,IF(BU35=0,"",IF(BU35="","",0)))</f>
        <v/>
      </c>
      <c r="BU35" s="27">
        <f>VLOOKUP($C35,Summary!$C:$CB,71,FALSE)</f>
        <v>0</v>
      </c>
      <c r="BV35" s="24" t="str">
        <f>IFERROR(VLOOKUP($C35,Summary!$C:$CB,72,FALSE)/CB35,IF(CB35=0,"",IF(CB35="","",0)))</f>
        <v/>
      </c>
      <c r="BW35" s="25" t="str">
        <f>IFERROR(VLOOKUP($C35,Summary!$C:$CB,73,FALSE)/CB35,IF(CB35=0,"",IF(CB35="","",0)))</f>
        <v/>
      </c>
      <c r="BX35" s="26" t="str">
        <f>IFERROR(VLOOKUP($C35,Summary!$C:$CB,74,FALSE)/CB35,IF(CB35=0,"",IF(CB35="","",0)))</f>
        <v/>
      </c>
      <c r="BY35" s="25" t="str">
        <f>IFERROR(VLOOKUP($C35,Summary!$C:$CB,75,FALSE)/CB35,IF(CB35=0,"",IF(CB35="","",0)))</f>
        <v/>
      </c>
      <c r="BZ35" s="26" t="str">
        <f>IFERROR(VLOOKUP($C35,Summary!$C:$CB,76,FALSE)/CB35,IF(CB35=0,"",IF(CB35="","",0)))</f>
        <v/>
      </c>
      <c r="CA35" s="25" t="str">
        <f>IFERROR(VLOOKUP($C35,Summary!$C:$CB,77,FALSE)/CB35,IF(CB35=0,"",IF(CB35="","",0)))</f>
        <v/>
      </c>
      <c r="CB35" s="27">
        <f>VLOOKUP($C35,Summary!$C:$CB,78,FALSE)</f>
        <v>0</v>
      </c>
    </row>
    <row r="36" spans="1:80" x14ac:dyDescent="0.3">
      <c r="A36">
        <v>32</v>
      </c>
      <c r="B36" t="str">
        <f>IF(Namelist!A33="","",UPPER(Namelist!A33))</f>
        <v>BRYAN GOH HONG WEI</v>
      </c>
      <c r="C36" t="str">
        <f>IF(Namelist!B33="","",UPPER(Namelist!B33))</f>
        <v>NUSSTU\E0725369</v>
      </c>
      <c r="D36" s="24">
        <f>IFERROR(VLOOKUP($C36,Summary!$C:$CB,2,FALSE)/J36,IF(J36=0,"",IF(J36="","",0)))</f>
        <v>1</v>
      </c>
      <c r="E36" s="25">
        <f>IFERROR(VLOOKUP($C36,Summary!$C:$CB,3,FALSE)/J36,IF(J36=0,"",IF(J36="","",0)))</f>
        <v>0</v>
      </c>
      <c r="F36" s="26">
        <f>IFERROR(VLOOKUP($C36,Summary!$C:$CB,4,FALSE)/J36,IF(J36=0,"",IF(J36="","",0)))</f>
        <v>1</v>
      </c>
      <c r="G36" s="25">
        <f>IFERROR(VLOOKUP($C36,Summary!$C:$CB,5,FALSE)/J36,IF(J36=0,"",IF(J36="","",0)))</f>
        <v>0</v>
      </c>
      <c r="H36" s="26">
        <f>IFERROR(VLOOKUP($C36,Summary!$C:$CB,6,FALSE)/J36,IF(J36=0,"",IF(J36="","",0)))</f>
        <v>1</v>
      </c>
      <c r="I36" s="25">
        <f>IFERROR(VLOOKUP($C36,Summary!$C:$CB,7,FALSE)/J36,IF(J36=0,"",IF(J36="","",0)))</f>
        <v>0</v>
      </c>
      <c r="J36" s="27">
        <f>VLOOKUP($C36,Summary!$C:$CB,8,FALSE)</f>
        <v>1</v>
      </c>
      <c r="K36" s="24" t="str">
        <f>IFERROR(VLOOKUP($C36,Summary!$C:$CB,9,FALSE)/Q36,IF(Q36=0,"",IF(Q36="","",0)))</f>
        <v/>
      </c>
      <c r="L36" s="25" t="str">
        <f>IFERROR(VLOOKUP($C36,Summary!$C:$CB,10,FALSE)/Q36,IF(Q36=0,"",IF(Q36="","",0)))</f>
        <v/>
      </c>
      <c r="M36" s="26" t="str">
        <f>IFERROR(VLOOKUP($C36,Summary!$C:$CB,11,FALSE)/Q36,IF(Q36=0,"",IF(Q36="","",0)))</f>
        <v/>
      </c>
      <c r="N36" s="25" t="str">
        <f>IFERROR(VLOOKUP($C36,Summary!$C:$CB,12,FALSE)/Q36,IF(Q36=0,"",IF(Q36="","",0)))</f>
        <v/>
      </c>
      <c r="O36" s="26" t="str">
        <f>IFERROR(VLOOKUP($C36,Summary!$C:$CB,13,FALSE)/Q36,IF(Q36=0,"",IF(Q36="","",0)))</f>
        <v/>
      </c>
      <c r="P36" s="25" t="str">
        <f>IFERROR(VLOOKUP($C36,Summary!$C:$CB,14,FALSE)/Q36,IF(Q36=0,"",IF(Q36="","",0)))</f>
        <v/>
      </c>
      <c r="Q36" s="27">
        <f>VLOOKUP($C36,Summary!$C:$CB,15,FALSE)</f>
        <v>0</v>
      </c>
      <c r="R36" s="24" t="str">
        <f>IFERROR(VLOOKUP($C36,Summary!$C:$CB,16,FALSE)/X36,IF(X36=0,"",IF(X36="","",0)))</f>
        <v/>
      </c>
      <c r="S36" s="25" t="str">
        <f>IFERROR(VLOOKUP($C36,Summary!$C:$CB,17,FALSE)/X36,IF(X36=0,"",IF(X36="","",0)))</f>
        <v/>
      </c>
      <c r="T36" s="26" t="str">
        <f>IFERROR(VLOOKUP($C36,Summary!$C:$CB,18,FALSE)/X36,IF(X36=0,"",IF(X36="","",0)))</f>
        <v/>
      </c>
      <c r="U36" s="25" t="str">
        <f>IFERROR(VLOOKUP($C36,Summary!$C:$CB,19,FALSE)/X36,IF(X36=0,"",IF(X36="","",0)))</f>
        <v/>
      </c>
      <c r="V36" s="26" t="str">
        <f>IFERROR(VLOOKUP($C36,Summary!$C:$CB,20,FALSE)/X36,IF(X36=0,"",IF(X36="","",0)))</f>
        <v/>
      </c>
      <c r="W36" s="25" t="str">
        <f>IFERROR(VLOOKUP($C36,Summary!$C:$CB,21,FALSE)/X36,IF(X36=0,"",IF(X36="","",0)))</f>
        <v/>
      </c>
      <c r="X36" s="27">
        <f>VLOOKUP($C36,Summary!$C:$CB,22,FALSE)</f>
        <v>0</v>
      </c>
      <c r="Y36" s="24" t="str">
        <f>IFERROR(VLOOKUP($C36,Summary!$C:$CB,23,FALSE)/AE36,IF(AE36=0,"",IF(AE36="","",0)))</f>
        <v/>
      </c>
      <c r="Z36" s="25" t="str">
        <f>IFERROR(VLOOKUP($C36,Summary!$C:$CB,24,FALSE)/AE36,IF(AE36=0,"",IF(AE36="","",0)))</f>
        <v/>
      </c>
      <c r="AA36" s="26" t="str">
        <f>IFERROR(VLOOKUP($C36,Summary!$C:$CB,25,FALSE)/AE36,IF(AE36=0,"",IF(AE36="","",0)))</f>
        <v/>
      </c>
      <c r="AB36" s="25" t="str">
        <f>IFERROR(VLOOKUP($C36,Summary!$C:$CB,26,FALSE)/AE36,IF(AE36=0,"",IF(AE36="","",0)))</f>
        <v/>
      </c>
      <c r="AC36" s="26" t="str">
        <f>IFERROR(VLOOKUP($C36,Summary!$C:$CB,27,FALSE)/AE36,IF(AE36=0,"",IF(AE36="","",0)))</f>
        <v/>
      </c>
      <c r="AD36" s="25" t="str">
        <f>IFERROR(VLOOKUP($C36,Summary!$C:$CB,28,FALSE)/AE36,IF(AE36=0,"",IF(AE36="","",0)))</f>
        <v/>
      </c>
      <c r="AE36" s="27">
        <f>VLOOKUP($C36,Summary!$C:$CB,29,FALSE)</f>
        <v>0</v>
      </c>
      <c r="AF36" s="24" t="str">
        <f>IFERROR(VLOOKUP($C36,Summary!$C:$CB,30,FALSE)/VLOOKUP($C36,Summary!$C:$CB,32,FALSE),IF(AL36=0,"",IF(AL36="","",0)))</f>
        <v/>
      </c>
      <c r="AG36" s="25" t="str">
        <f>IFERROR(VLOOKUP($C36,Summary!$C:$CB,31,FALSE)/VLOOKUP($C36,Summary!$C:$CB,32,FALSE),IF(AL36=0,"",IF(AL36="","",0)))</f>
        <v/>
      </c>
      <c r="AH36" s="26" t="str">
        <f>IFERROR(VLOOKUP($C36,Summary!$C:$CB,32,FALSE)/VLOOKUP($C36,Summary!$C:$CB,34,FALSE),IF(AL36=0,"",IF(AL36="","",0)))</f>
        <v/>
      </c>
      <c r="AI36" s="25" t="str">
        <f>IFERROR(VLOOKUP($C36,Summary!$C:$CB,33,FALSE)/VLOOKUP($C36,Summary!$C:$CB,34,FALSE),IF(AL36=0,"",IF(AL36="","",0)))</f>
        <v/>
      </c>
      <c r="AJ36" s="26" t="str">
        <f>IFERROR(VLOOKUP($C36,Summary!$C:$CB,34,FALSE)/AL36,IF(AL36=0,"",IF(AL36="","",0)))</f>
        <v/>
      </c>
      <c r="AK36" s="25" t="str">
        <f>IFERROR(VLOOKUP($C36,Summary!$C:$CB,35,FALSE)/AL36,IF(AL36=0,"",IF(AL36="","",0)))</f>
        <v/>
      </c>
      <c r="AL36" s="27">
        <f>VLOOKUP($C36,Summary!$C:$CB,36,FALSE)</f>
        <v>0</v>
      </c>
      <c r="AM36" s="24" t="str">
        <f>IFERROR(VLOOKUP($C36,Summary!$C:$CB,37,FALSE)/AS36,IF(AS36=0,"",IF(AS36="","",0)))</f>
        <v/>
      </c>
      <c r="AN36" s="25" t="str">
        <f>IFERROR(VLOOKUP($C36,Summary!$C:$CB,38,FALSE)/AS36,IF(AS36=0,"",IF(AS36="","",0)))</f>
        <v/>
      </c>
      <c r="AO36" s="26" t="str">
        <f>IFERROR(VLOOKUP($C36,Summary!$C:$CB,39,FALSE)/AS36,IF(AS36=0,"",IF(AS36="","",0)))</f>
        <v/>
      </c>
      <c r="AP36" s="25" t="str">
        <f>IFERROR(VLOOKUP($C36,Summary!$C:$CB,40,FALSE)/AS36,IF(AS36=0,"",IF(AS36="","",0)))</f>
        <v/>
      </c>
      <c r="AQ36" s="26" t="str">
        <f>IFERROR(VLOOKUP($C36,Summary!$C:$CB,41,FALSE)/AS36,IF(AS36=0,"",IF(AS36="","",0)))</f>
        <v/>
      </c>
      <c r="AR36" s="25" t="str">
        <f>IFERROR(VLOOKUP($C36,Summary!$C:$CB,42,FALSE)/AS36,IF(AS36=0,"",IF(AS36="","",0)))</f>
        <v/>
      </c>
      <c r="AS36" s="27">
        <f>VLOOKUP($C36,Summary!$C:$CB,43,FALSE)</f>
        <v>0</v>
      </c>
      <c r="AT36" s="24">
        <f>IFERROR(VLOOKUP($C36,Summary!$C:$CB,44,FALSE)/AZ36,IF(AZ36=0,"",IF(AZ36="","",0)))</f>
        <v>1</v>
      </c>
      <c r="AU36" s="25">
        <f>IFERROR(VLOOKUP($C36,Summary!$C:$CB,45,FALSE)/AZ36,IF(AZ36=0,"",IF(AZ36="","",0)))</f>
        <v>0</v>
      </c>
      <c r="AV36" s="26">
        <f>IFERROR(VLOOKUP($C36,Summary!$C:$CB,46,FALSE)/AZ36,IF(AZ36=0,"",IF(AZ36="","",0)))</f>
        <v>1</v>
      </c>
      <c r="AW36" s="25">
        <f>IFERROR(VLOOKUP($C36,Summary!$C:$CB,47,FALSE)/AZ36,IF(AZ36=0,"",IF(AZ36="","",0)))</f>
        <v>0</v>
      </c>
      <c r="AX36" s="26">
        <f>IFERROR(VLOOKUP($C36,Summary!$C:$CB,48,FALSE)/AZ36,IF(AZ36=0,"",IF(AZ36="","",0)))</f>
        <v>1</v>
      </c>
      <c r="AY36" s="25">
        <f>IFERROR(VLOOKUP($C36,Summary!$C:$CB,49,FALSE)/AZ36,IF(AZ36=0,"",IF(AZ36="","",0)))</f>
        <v>0</v>
      </c>
      <c r="AZ36" s="27">
        <f>VLOOKUP($C36,Summary!$C:$CB,50,FALSE)</f>
        <v>1</v>
      </c>
      <c r="BA36" s="24" t="str">
        <f>IFERROR(VLOOKUP($C36,Summary!$C:$CB,51,FALSE)/BG36,IF(BG36=0,"",IF(BG36="","",0)))</f>
        <v/>
      </c>
      <c r="BB36" s="25" t="str">
        <f>IFERROR(VLOOKUP($C36,Summary!$C:$CB,52,FALSE)/BG36,IF(BG36=0,"",IF(BG36="","",0)))</f>
        <v/>
      </c>
      <c r="BC36" s="26" t="str">
        <f>IFERROR(VLOOKUP($C36,Summary!$C:$CB,53,FALSE)/BG36,IF(BG36=0,"",IF(BG36="","",0)))</f>
        <v/>
      </c>
      <c r="BD36" s="25" t="str">
        <f>IFERROR(VLOOKUP($C36,Summary!$C:$CB,54,FALSE)/BG36,IF(BG36=0,"",IF(BG36="","",0)))</f>
        <v/>
      </c>
      <c r="BE36" s="26" t="str">
        <f>IFERROR(VLOOKUP($C36,Summary!$C:$CB,55,FALSE)/BG36,IF(BG36=0,"",IF(BG36="","",0)))</f>
        <v/>
      </c>
      <c r="BF36" s="25" t="str">
        <f>IFERROR(VLOOKUP($C36,Summary!$C:$CB,56,FALSE)/BG36,IF(BG36=0,"",IF(BG36="","",0)))</f>
        <v/>
      </c>
      <c r="BG36" s="27">
        <f>VLOOKUP($C36,Summary!$C:$CB,57,FALSE)</f>
        <v>0</v>
      </c>
      <c r="BH36" s="24" t="str">
        <f>IFERROR(VLOOKUP($C36,Summary!$C:$CB,58,FALSE)/BN36,IF(BN36=0,"",IF(BN36="","",0)))</f>
        <v/>
      </c>
      <c r="BI36" s="25" t="str">
        <f>IFERROR(VLOOKUP($C36,Summary!$C:$CB,59,FALSE)/BN36,IF(BN36=0,"",IF(BN36="","",0)))</f>
        <v/>
      </c>
      <c r="BJ36" s="26" t="str">
        <f>IFERROR(VLOOKUP($C36,Summary!$C:$CB,60,FALSE)/BN36,IF(BN36=0,"",IF(BN36="","",0)))</f>
        <v/>
      </c>
      <c r="BK36" s="25" t="str">
        <f>IFERROR(VLOOKUP($C36,Summary!$C:$CB,61,FALSE)/BN36,IF(BN36=0,"",IF(BN36="","",0)))</f>
        <v/>
      </c>
      <c r="BL36" s="26" t="str">
        <f>IFERROR(VLOOKUP($C36,Summary!$C:$CB,62,FALSE)/BN36,IF(BN36=0,"",IF(BN36="","",0)))</f>
        <v/>
      </c>
      <c r="BM36" s="25" t="str">
        <f>IFERROR(VLOOKUP($C36,Summary!$C:$CB,63,FALSE)/BN36,IF(BN36=0,"",IF(BN36="","",0)))</f>
        <v/>
      </c>
      <c r="BN36" s="27">
        <f>VLOOKUP($C36,Summary!$C:$CB,64,FALSE)</f>
        <v>0</v>
      </c>
      <c r="BO36" s="24" t="str">
        <f>IFERROR(VLOOKUP($C36,Summary!$C:$CB,65,FALSE)/BU36,IF(BU36=0,"",IF(BU36="","",0)))</f>
        <v/>
      </c>
      <c r="BP36" s="25" t="str">
        <f>IFERROR(VLOOKUP($C36,Summary!$C:$CB,66,FALSE)/BU36,IF(BU36=0,"",IF(BU36="","",0)))</f>
        <v/>
      </c>
      <c r="BQ36" s="26" t="str">
        <f>IFERROR(VLOOKUP($C36,Summary!$C:$CB,67,FALSE)/BU36,IF(BU36=0,"",IF(BU36="","",0)))</f>
        <v/>
      </c>
      <c r="BR36" s="25" t="str">
        <f>IFERROR(VLOOKUP($C36,Summary!$C:$CB,68,FALSE)/BU36,IF(BU36=0,"",IF(BU36="","",0)))</f>
        <v/>
      </c>
      <c r="BS36" s="26" t="str">
        <f>IFERROR(VLOOKUP($C36,Summary!$C:$CB,69,FALSE)/BU36,IF(BU36=0,"",IF(BU36="","",0)))</f>
        <v/>
      </c>
      <c r="BT36" s="25" t="str">
        <f>IFERROR(VLOOKUP($C36,Summary!$C:$CB,70,FALSE)/BU36,IF(BU36=0,"",IF(BU36="","",0)))</f>
        <v/>
      </c>
      <c r="BU36" s="27">
        <f>VLOOKUP($C36,Summary!$C:$CB,71,FALSE)</f>
        <v>0</v>
      </c>
      <c r="BV36" s="24" t="str">
        <f>IFERROR(VLOOKUP($C36,Summary!$C:$CB,72,FALSE)/CB36,IF(CB36=0,"",IF(CB36="","",0)))</f>
        <v/>
      </c>
      <c r="BW36" s="25" t="str">
        <f>IFERROR(VLOOKUP($C36,Summary!$C:$CB,73,FALSE)/CB36,IF(CB36=0,"",IF(CB36="","",0)))</f>
        <v/>
      </c>
      <c r="BX36" s="26" t="str">
        <f>IFERROR(VLOOKUP($C36,Summary!$C:$CB,74,FALSE)/CB36,IF(CB36=0,"",IF(CB36="","",0)))</f>
        <v/>
      </c>
      <c r="BY36" s="25" t="str">
        <f>IFERROR(VLOOKUP($C36,Summary!$C:$CB,75,FALSE)/CB36,IF(CB36=0,"",IF(CB36="","",0)))</f>
        <v/>
      </c>
      <c r="BZ36" s="26" t="str">
        <f>IFERROR(VLOOKUP($C36,Summary!$C:$CB,76,FALSE)/CB36,IF(CB36=0,"",IF(CB36="","",0)))</f>
        <v/>
      </c>
      <c r="CA36" s="25" t="str">
        <f>IFERROR(VLOOKUP($C36,Summary!$C:$CB,77,FALSE)/CB36,IF(CB36=0,"",IF(CB36="","",0)))</f>
        <v/>
      </c>
      <c r="CB36" s="27">
        <f>VLOOKUP($C36,Summary!$C:$CB,78,FALSE)</f>
        <v>0</v>
      </c>
    </row>
    <row r="37" spans="1:80" x14ac:dyDescent="0.3">
      <c r="A37">
        <v>33</v>
      </c>
      <c r="B37" t="str">
        <f>IF(Namelist!A34="","",UPPER(Namelist!A34))</f>
        <v>BRYAN ONG</v>
      </c>
      <c r="C37" t="str">
        <f>IF(Namelist!B34="","",UPPER(Namelist!B34))</f>
        <v>NUSSTU\E0860597</v>
      </c>
      <c r="D37" s="24">
        <f>IFERROR(VLOOKUP($C37,Summary!$C:$CB,2,FALSE)/J37,IF(J37=0,"",IF(J37="","",0)))</f>
        <v>0.16666666666666666</v>
      </c>
      <c r="E37" s="25">
        <f>IFERROR(VLOOKUP($C37,Summary!$C:$CB,3,FALSE)/J37,IF(J37=0,"",IF(J37="","",0)))</f>
        <v>0.16666666666666666</v>
      </c>
      <c r="F37" s="26">
        <f>IFERROR(VLOOKUP($C37,Summary!$C:$CB,4,FALSE)/J37,IF(J37=0,"",IF(J37="","",0)))</f>
        <v>0.33333333333333331</v>
      </c>
      <c r="G37" s="25">
        <f>IFERROR(VLOOKUP($C37,Summary!$C:$CB,5,FALSE)/J37,IF(J37=0,"",IF(J37="","",0)))</f>
        <v>0.33333333333333331</v>
      </c>
      <c r="H37" s="26">
        <f>IFERROR(VLOOKUP($C37,Summary!$C:$CB,6,FALSE)/J37,IF(J37=0,"",IF(J37="","",0)))</f>
        <v>0.66666666666666663</v>
      </c>
      <c r="I37" s="25">
        <f>IFERROR(VLOOKUP($C37,Summary!$C:$CB,7,FALSE)/J37,IF(J37=0,"",IF(J37="","",0)))</f>
        <v>0.33333333333333331</v>
      </c>
      <c r="J37" s="27">
        <f>VLOOKUP($C37,Summary!$C:$CB,8,FALSE)</f>
        <v>6</v>
      </c>
      <c r="K37" s="24" t="str">
        <f>IFERROR(VLOOKUP($C37,Summary!$C:$CB,9,FALSE)/Q37,IF(Q37=0,"",IF(Q37="","",0)))</f>
        <v/>
      </c>
      <c r="L37" s="25" t="str">
        <f>IFERROR(VLOOKUP($C37,Summary!$C:$CB,10,FALSE)/Q37,IF(Q37=0,"",IF(Q37="","",0)))</f>
        <v/>
      </c>
      <c r="M37" s="26" t="str">
        <f>IFERROR(VLOOKUP($C37,Summary!$C:$CB,11,FALSE)/Q37,IF(Q37=0,"",IF(Q37="","",0)))</f>
        <v/>
      </c>
      <c r="N37" s="25" t="str">
        <f>IFERROR(VLOOKUP($C37,Summary!$C:$CB,12,FALSE)/Q37,IF(Q37=0,"",IF(Q37="","",0)))</f>
        <v/>
      </c>
      <c r="O37" s="26" t="str">
        <f>IFERROR(VLOOKUP($C37,Summary!$C:$CB,13,FALSE)/Q37,IF(Q37=0,"",IF(Q37="","",0)))</f>
        <v/>
      </c>
      <c r="P37" s="25" t="str">
        <f>IFERROR(VLOOKUP($C37,Summary!$C:$CB,14,FALSE)/Q37,IF(Q37=0,"",IF(Q37="","",0)))</f>
        <v/>
      </c>
      <c r="Q37" s="27">
        <f>VLOOKUP($C37,Summary!$C:$CB,15,FALSE)</f>
        <v>0</v>
      </c>
      <c r="R37" s="24">
        <f>IFERROR(VLOOKUP($C37,Summary!$C:$CB,16,FALSE)/X37,IF(X37=0,"",IF(X37="","",0)))</f>
        <v>0</v>
      </c>
      <c r="S37" s="25">
        <f>IFERROR(VLOOKUP($C37,Summary!$C:$CB,17,FALSE)/X37,IF(X37=0,"",IF(X37="","",0)))</f>
        <v>0.33333333333333331</v>
      </c>
      <c r="T37" s="26">
        <f>IFERROR(VLOOKUP($C37,Summary!$C:$CB,18,FALSE)/X37,IF(X37=0,"",IF(X37="","",0)))</f>
        <v>0.33333333333333331</v>
      </c>
      <c r="U37" s="25">
        <f>IFERROR(VLOOKUP($C37,Summary!$C:$CB,19,FALSE)/X37,IF(X37=0,"",IF(X37="","",0)))</f>
        <v>0.33333333333333331</v>
      </c>
      <c r="V37" s="26">
        <f>IFERROR(VLOOKUP($C37,Summary!$C:$CB,20,FALSE)/X37,IF(X37=0,"",IF(X37="","",0)))</f>
        <v>0.66666666666666663</v>
      </c>
      <c r="W37" s="25">
        <f>IFERROR(VLOOKUP($C37,Summary!$C:$CB,21,FALSE)/X37,IF(X37=0,"",IF(X37="","",0)))</f>
        <v>0.33333333333333331</v>
      </c>
      <c r="X37" s="27">
        <f>VLOOKUP($C37,Summary!$C:$CB,22,FALSE)</f>
        <v>3</v>
      </c>
      <c r="Y37" s="24" t="str">
        <f>IFERROR(VLOOKUP($C37,Summary!$C:$CB,23,FALSE)/AE37,IF(AE37=0,"",IF(AE37="","",0)))</f>
        <v/>
      </c>
      <c r="Z37" s="25" t="str">
        <f>IFERROR(VLOOKUP($C37,Summary!$C:$CB,24,FALSE)/AE37,IF(AE37=0,"",IF(AE37="","",0)))</f>
        <v/>
      </c>
      <c r="AA37" s="26" t="str">
        <f>IFERROR(VLOOKUP($C37,Summary!$C:$CB,25,FALSE)/AE37,IF(AE37=0,"",IF(AE37="","",0)))</f>
        <v/>
      </c>
      <c r="AB37" s="25" t="str">
        <f>IFERROR(VLOOKUP($C37,Summary!$C:$CB,26,FALSE)/AE37,IF(AE37=0,"",IF(AE37="","",0)))</f>
        <v/>
      </c>
      <c r="AC37" s="26" t="str">
        <f>IFERROR(VLOOKUP($C37,Summary!$C:$CB,27,FALSE)/AE37,IF(AE37=0,"",IF(AE37="","",0)))</f>
        <v/>
      </c>
      <c r="AD37" s="25" t="str">
        <f>IFERROR(VLOOKUP($C37,Summary!$C:$CB,28,FALSE)/AE37,IF(AE37=0,"",IF(AE37="","",0)))</f>
        <v/>
      </c>
      <c r="AE37" s="27">
        <f>VLOOKUP($C37,Summary!$C:$CB,29,FALSE)</f>
        <v>0</v>
      </c>
      <c r="AF37" s="24" t="str">
        <f>IFERROR(VLOOKUP($C37,Summary!$C:$CB,30,FALSE)/VLOOKUP($C37,Summary!$C:$CB,32,FALSE),IF(AL37=0,"",IF(AL37="","",0)))</f>
        <v/>
      </c>
      <c r="AG37" s="25" t="str">
        <f>IFERROR(VLOOKUP($C37,Summary!$C:$CB,31,FALSE)/VLOOKUP($C37,Summary!$C:$CB,32,FALSE),IF(AL37=0,"",IF(AL37="","",0)))</f>
        <v/>
      </c>
      <c r="AH37" s="26" t="str">
        <f>IFERROR(VLOOKUP($C37,Summary!$C:$CB,32,FALSE)/VLOOKUP($C37,Summary!$C:$CB,34,FALSE),IF(AL37=0,"",IF(AL37="","",0)))</f>
        <v/>
      </c>
      <c r="AI37" s="25" t="str">
        <f>IFERROR(VLOOKUP($C37,Summary!$C:$CB,33,FALSE)/VLOOKUP($C37,Summary!$C:$CB,34,FALSE),IF(AL37=0,"",IF(AL37="","",0)))</f>
        <v/>
      </c>
      <c r="AJ37" s="26" t="str">
        <f>IFERROR(VLOOKUP($C37,Summary!$C:$CB,34,FALSE)/AL37,IF(AL37=0,"",IF(AL37="","",0)))</f>
        <v/>
      </c>
      <c r="AK37" s="25" t="str">
        <f>IFERROR(VLOOKUP($C37,Summary!$C:$CB,35,FALSE)/AL37,IF(AL37=0,"",IF(AL37="","",0)))</f>
        <v/>
      </c>
      <c r="AL37" s="27">
        <f>VLOOKUP($C37,Summary!$C:$CB,36,FALSE)</f>
        <v>0</v>
      </c>
      <c r="AM37" s="24" t="str">
        <f>IFERROR(VLOOKUP($C37,Summary!$C:$CB,37,FALSE)/AS37,IF(AS37=0,"",IF(AS37="","",0)))</f>
        <v/>
      </c>
      <c r="AN37" s="25" t="str">
        <f>IFERROR(VLOOKUP($C37,Summary!$C:$CB,38,FALSE)/AS37,IF(AS37=0,"",IF(AS37="","",0)))</f>
        <v/>
      </c>
      <c r="AO37" s="26" t="str">
        <f>IFERROR(VLOOKUP($C37,Summary!$C:$CB,39,FALSE)/AS37,IF(AS37=0,"",IF(AS37="","",0)))</f>
        <v/>
      </c>
      <c r="AP37" s="25" t="str">
        <f>IFERROR(VLOOKUP($C37,Summary!$C:$CB,40,FALSE)/AS37,IF(AS37=0,"",IF(AS37="","",0)))</f>
        <v/>
      </c>
      <c r="AQ37" s="26" t="str">
        <f>IFERROR(VLOOKUP($C37,Summary!$C:$CB,41,FALSE)/AS37,IF(AS37=0,"",IF(AS37="","",0)))</f>
        <v/>
      </c>
      <c r="AR37" s="25" t="str">
        <f>IFERROR(VLOOKUP($C37,Summary!$C:$CB,42,FALSE)/AS37,IF(AS37=0,"",IF(AS37="","",0)))</f>
        <v/>
      </c>
      <c r="AS37" s="27">
        <f>VLOOKUP($C37,Summary!$C:$CB,43,FALSE)</f>
        <v>0</v>
      </c>
      <c r="AT37" s="24">
        <f>IFERROR(VLOOKUP($C37,Summary!$C:$CB,44,FALSE)/AZ37,IF(AZ37=0,"",IF(AZ37="","",0)))</f>
        <v>1</v>
      </c>
      <c r="AU37" s="25">
        <f>IFERROR(VLOOKUP($C37,Summary!$C:$CB,45,FALSE)/AZ37,IF(AZ37=0,"",IF(AZ37="","",0)))</f>
        <v>0</v>
      </c>
      <c r="AV37" s="26">
        <f>IFERROR(VLOOKUP($C37,Summary!$C:$CB,46,FALSE)/AZ37,IF(AZ37=0,"",IF(AZ37="","",0)))</f>
        <v>1</v>
      </c>
      <c r="AW37" s="25">
        <f>IFERROR(VLOOKUP($C37,Summary!$C:$CB,47,FALSE)/AZ37,IF(AZ37=0,"",IF(AZ37="","",0)))</f>
        <v>0</v>
      </c>
      <c r="AX37" s="26">
        <f>IFERROR(VLOOKUP($C37,Summary!$C:$CB,48,FALSE)/AZ37,IF(AZ37=0,"",IF(AZ37="","",0)))</f>
        <v>1</v>
      </c>
      <c r="AY37" s="25">
        <f>IFERROR(VLOOKUP($C37,Summary!$C:$CB,49,FALSE)/AZ37,IF(AZ37=0,"",IF(AZ37="","",0)))</f>
        <v>0</v>
      </c>
      <c r="AZ37" s="27">
        <f>VLOOKUP($C37,Summary!$C:$CB,50,FALSE)</f>
        <v>1</v>
      </c>
      <c r="BA37" s="24">
        <f>IFERROR(VLOOKUP($C37,Summary!$C:$CB,51,FALSE)/BG37,IF(BG37=0,"",IF(BG37="","",0)))</f>
        <v>0</v>
      </c>
      <c r="BB37" s="25">
        <f>IFERROR(VLOOKUP($C37,Summary!$C:$CB,52,FALSE)/BG37,IF(BG37=0,"",IF(BG37="","",0)))</f>
        <v>0</v>
      </c>
      <c r="BC37" s="26">
        <f>IFERROR(VLOOKUP($C37,Summary!$C:$CB,53,FALSE)/BG37,IF(BG37=0,"",IF(BG37="","",0)))</f>
        <v>0</v>
      </c>
      <c r="BD37" s="25">
        <f>IFERROR(VLOOKUP($C37,Summary!$C:$CB,54,FALSE)/BG37,IF(BG37=0,"",IF(BG37="","",0)))</f>
        <v>0.5</v>
      </c>
      <c r="BE37" s="26">
        <f>IFERROR(VLOOKUP($C37,Summary!$C:$CB,55,FALSE)/BG37,IF(BG37=0,"",IF(BG37="","",0)))</f>
        <v>0.5</v>
      </c>
      <c r="BF37" s="25">
        <f>IFERROR(VLOOKUP($C37,Summary!$C:$CB,56,FALSE)/BG37,IF(BG37=0,"",IF(BG37="","",0)))</f>
        <v>0.5</v>
      </c>
      <c r="BG37" s="27">
        <f>VLOOKUP($C37,Summary!$C:$CB,57,FALSE)</f>
        <v>2</v>
      </c>
      <c r="BH37" s="24" t="str">
        <f>IFERROR(VLOOKUP($C37,Summary!$C:$CB,58,FALSE)/BN37,IF(BN37=0,"",IF(BN37="","",0)))</f>
        <v/>
      </c>
      <c r="BI37" s="25" t="str">
        <f>IFERROR(VLOOKUP($C37,Summary!$C:$CB,59,FALSE)/BN37,IF(BN37=0,"",IF(BN37="","",0)))</f>
        <v/>
      </c>
      <c r="BJ37" s="26" t="str">
        <f>IFERROR(VLOOKUP($C37,Summary!$C:$CB,60,FALSE)/BN37,IF(BN37=0,"",IF(BN37="","",0)))</f>
        <v/>
      </c>
      <c r="BK37" s="25" t="str">
        <f>IFERROR(VLOOKUP($C37,Summary!$C:$CB,61,FALSE)/BN37,IF(BN37=0,"",IF(BN37="","",0)))</f>
        <v/>
      </c>
      <c r="BL37" s="26" t="str">
        <f>IFERROR(VLOOKUP($C37,Summary!$C:$CB,62,FALSE)/BN37,IF(BN37=0,"",IF(BN37="","",0)))</f>
        <v/>
      </c>
      <c r="BM37" s="25" t="str">
        <f>IFERROR(VLOOKUP($C37,Summary!$C:$CB,63,FALSE)/BN37,IF(BN37=0,"",IF(BN37="","",0)))</f>
        <v/>
      </c>
      <c r="BN37" s="27">
        <f>VLOOKUP($C37,Summary!$C:$CB,64,FALSE)</f>
        <v>0</v>
      </c>
      <c r="BO37" s="24" t="str">
        <f>IFERROR(VLOOKUP($C37,Summary!$C:$CB,65,FALSE)/BU37,IF(BU37=0,"",IF(BU37="","",0)))</f>
        <v/>
      </c>
      <c r="BP37" s="25" t="str">
        <f>IFERROR(VLOOKUP($C37,Summary!$C:$CB,66,FALSE)/BU37,IF(BU37=0,"",IF(BU37="","",0)))</f>
        <v/>
      </c>
      <c r="BQ37" s="26" t="str">
        <f>IFERROR(VLOOKUP($C37,Summary!$C:$CB,67,FALSE)/BU37,IF(BU37=0,"",IF(BU37="","",0)))</f>
        <v/>
      </c>
      <c r="BR37" s="25" t="str">
        <f>IFERROR(VLOOKUP($C37,Summary!$C:$CB,68,FALSE)/BU37,IF(BU37=0,"",IF(BU37="","",0)))</f>
        <v/>
      </c>
      <c r="BS37" s="26" t="str">
        <f>IFERROR(VLOOKUP($C37,Summary!$C:$CB,69,FALSE)/BU37,IF(BU37=0,"",IF(BU37="","",0)))</f>
        <v/>
      </c>
      <c r="BT37" s="25" t="str">
        <f>IFERROR(VLOOKUP($C37,Summary!$C:$CB,70,FALSE)/BU37,IF(BU37=0,"",IF(BU37="","",0)))</f>
        <v/>
      </c>
      <c r="BU37" s="27">
        <f>VLOOKUP($C37,Summary!$C:$CB,71,FALSE)</f>
        <v>0</v>
      </c>
      <c r="BV37" s="24" t="str">
        <f>IFERROR(VLOOKUP($C37,Summary!$C:$CB,72,FALSE)/CB37,IF(CB37=0,"",IF(CB37="","",0)))</f>
        <v/>
      </c>
      <c r="BW37" s="25" t="str">
        <f>IFERROR(VLOOKUP($C37,Summary!$C:$CB,73,FALSE)/CB37,IF(CB37=0,"",IF(CB37="","",0)))</f>
        <v/>
      </c>
      <c r="BX37" s="26" t="str">
        <f>IFERROR(VLOOKUP($C37,Summary!$C:$CB,74,FALSE)/CB37,IF(CB37=0,"",IF(CB37="","",0)))</f>
        <v/>
      </c>
      <c r="BY37" s="25" t="str">
        <f>IFERROR(VLOOKUP($C37,Summary!$C:$CB,75,FALSE)/CB37,IF(CB37=0,"",IF(CB37="","",0)))</f>
        <v/>
      </c>
      <c r="BZ37" s="26" t="str">
        <f>IFERROR(VLOOKUP($C37,Summary!$C:$CB,76,FALSE)/CB37,IF(CB37=0,"",IF(CB37="","",0)))</f>
        <v/>
      </c>
      <c r="CA37" s="25" t="str">
        <f>IFERROR(VLOOKUP($C37,Summary!$C:$CB,77,FALSE)/CB37,IF(CB37=0,"",IF(CB37="","",0)))</f>
        <v/>
      </c>
      <c r="CB37" s="27">
        <f>VLOOKUP($C37,Summary!$C:$CB,78,FALSE)</f>
        <v>0</v>
      </c>
    </row>
    <row r="38" spans="1:80" x14ac:dyDescent="0.3">
      <c r="A38">
        <v>34</v>
      </c>
      <c r="B38" t="str">
        <f>IF(Namelist!A35="","",UPPER(Namelist!A35))</f>
        <v>CARL FREDRIK RAMBERG</v>
      </c>
      <c r="C38" t="str">
        <f>IF(Namelist!B35="","",UPPER(Namelist!B35))</f>
        <v>NUSSTU\E1061908</v>
      </c>
      <c r="D38" s="24">
        <f>IFERROR(VLOOKUP($C38,Summary!$C:$CB,2,FALSE)/J38,IF(J38=0,"",IF(J38="","",0)))</f>
        <v>0.33333333333333331</v>
      </c>
      <c r="E38" s="25">
        <f>IFERROR(VLOOKUP($C38,Summary!$C:$CB,3,FALSE)/J38,IF(J38=0,"",IF(J38="","",0)))</f>
        <v>0</v>
      </c>
      <c r="F38" s="26">
        <f>IFERROR(VLOOKUP($C38,Summary!$C:$CB,4,FALSE)/J38,IF(J38=0,"",IF(J38="","",0)))</f>
        <v>0.33333333333333331</v>
      </c>
      <c r="G38" s="25">
        <f>IFERROR(VLOOKUP($C38,Summary!$C:$CB,5,FALSE)/J38,IF(J38=0,"",IF(J38="","",0)))</f>
        <v>0.33333333333333331</v>
      </c>
      <c r="H38" s="26">
        <f>IFERROR(VLOOKUP($C38,Summary!$C:$CB,6,FALSE)/J38,IF(J38=0,"",IF(J38="","",0)))</f>
        <v>0.66666666666666663</v>
      </c>
      <c r="I38" s="25">
        <f>IFERROR(VLOOKUP($C38,Summary!$C:$CB,7,FALSE)/J38,IF(J38=0,"",IF(J38="","",0)))</f>
        <v>0.33333333333333331</v>
      </c>
      <c r="J38" s="27">
        <f>VLOOKUP($C38,Summary!$C:$CB,8,FALSE)</f>
        <v>3</v>
      </c>
      <c r="K38" s="24">
        <f>IFERROR(VLOOKUP($C38,Summary!$C:$CB,9,FALSE)/Q38,IF(Q38=0,"",IF(Q38="","",0)))</f>
        <v>1</v>
      </c>
      <c r="L38" s="25">
        <f>IFERROR(VLOOKUP($C38,Summary!$C:$CB,10,FALSE)/Q38,IF(Q38=0,"",IF(Q38="","",0)))</f>
        <v>0</v>
      </c>
      <c r="M38" s="26">
        <f>IFERROR(VLOOKUP($C38,Summary!$C:$CB,11,FALSE)/Q38,IF(Q38=0,"",IF(Q38="","",0)))</f>
        <v>1</v>
      </c>
      <c r="N38" s="25">
        <f>IFERROR(VLOOKUP($C38,Summary!$C:$CB,12,FALSE)/Q38,IF(Q38=0,"",IF(Q38="","",0)))</f>
        <v>0</v>
      </c>
      <c r="O38" s="26">
        <f>IFERROR(VLOOKUP($C38,Summary!$C:$CB,13,FALSE)/Q38,IF(Q38=0,"",IF(Q38="","",0)))</f>
        <v>1</v>
      </c>
      <c r="P38" s="25">
        <f>IFERROR(VLOOKUP($C38,Summary!$C:$CB,14,FALSE)/Q38,IF(Q38=0,"",IF(Q38="","",0)))</f>
        <v>0</v>
      </c>
      <c r="Q38" s="27">
        <f>VLOOKUP($C38,Summary!$C:$CB,15,FALSE)</f>
        <v>1</v>
      </c>
      <c r="R38" s="24" t="str">
        <f>IFERROR(VLOOKUP($C38,Summary!$C:$CB,16,FALSE)/X38,IF(X38=0,"",IF(X38="","",0)))</f>
        <v/>
      </c>
      <c r="S38" s="25" t="str">
        <f>IFERROR(VLOOKUP($C38,Summary!$C:$CB,17,FALSE)/X38,IF(X38=0,"",IF(X38="","",0)))</f>
        <v/>
      </c>
      <c r="T38" s="26" t="str">
        <f>IFERROR(VLOOKUP($C38,Summary!$C:$CB,18,FALSE)/X38,IF(X38=0,"",IF(X38="","",0)))</f>
        <v/>
      </c>
      <c r="U38" s="25" t="str">
        <f>IFERROR(VLOOKUP($C38,Summary!$C:$CB,19,FALSE)/X38,IF(X38=0,"",IF(X38="","",0)))</f>
        <v/>
      </c>
      <c r="V38" s="26" t="str">
        <f>IFERROR(VLOOKUP($C38,Summary!$C:$CB,20,FALSE)/X38,IF(X38=0,"",IF(X38="","",0)))</f>
        <v/>
      </c>
      <c r="W38" s="25" t="str">
        <f>IFERROR(VLOOKUP($C38,Summary!$C:$CB,21,FALSE)/X38,IF(X38=0,"",IF(X38="","",0)))</f>
        <v/>
      </c>
      <c r="X38" s="27">
        <f>VLOOKUP($C38,Summary!$C:$CB,22,FALSE)</f>
        <v>0</v>
      </c>
      <c r="Y38" s="24">
        <f>IFERROR(VLOOKUP($C38,Summary!$C:$CB,23,FALSE)/AE38,IF(AE38=0,"",IF(AE38="","",0)))</f>
        <v>0</v>
      </c>
      <c r="Z38" s="25">
        <f>IFERROR(VLOOKUP($C38,Summary!$C:$CB,24,FALSE)/AE38,IF(AE38=0,"",IF(AE38="","",0)))</f>
        <v>0</v>
      </c>
      <c r="AA38" s="26">
        <f>IFERROR(VLOOKUP($C38,Summary!$C:$CB,25,FALSE)/AE38,IF(AE38=0,"",IF(AE38="","",0)))</f>
        <v>0</v>
      </c>
      <c r="AB38" s="25">
        <f>IFERROR(VLOOKUP($C38,Summary!$C:$CB,26,FALSE)/AE38,IF(AE38=0,"",IF(AE38="","",0)))</f>
        <v>0.5</v>
      </c>
      <c r="AC38" s="26">
        <f>IFERROR(VLOOKUP($C38,Summary!$C:$CB,27,FALSE)/AE38,IF(AE38=0,"",IF(AE38="","",0)))</f>
        <v>0.5</v>
      </c>
      <c r="AD38" s="25">
        <f>IFERROR(VLOOKUP($C38,Summary!$C:$CB,28,FALSE)/AE38,IF(AE38=0,"",IF(AE38="","",0)))</f>
        <v>0.5</v>
      </c>
      <c r="AE38" s="27">
        <f>VLOOKUP($C38,Summary!$C:$CB,29,FALSE)</f>
        <v>2</v>
      </c>
      <c r="AF38" s="24" t="str">
        <f>IFERROR(VLOOKUP($C38,Summary!$C:$CB,30,FALSE)/VLOOKUP($C38,Summary!$C:$CB,32,FALSE),IF(AL38=0,"",IF(AL38="","",0)))</f>
        <v/>
      </c>
      <c r="AG38" s="25" t="str">
        <f>IFERROR(VLOOKUP($C38,Summary!$C:$CB,31,FALSE)/VLOOKUP($C38,Summary!$C:$CB,32,FALSE),IF(AL38=0,"",IF(AL38="","",0)))</f>
        <v/>
      </c>
      <c r="AH38" s="26" t="str">
        <f>IFERROR(VLOOKUP($C38,Summary!$C:$CB,32,FALSE)/VLOOKUP($C38,Summary!$C:$CB,34,FALSE),IF(AL38=0,"",IF(AL38="","",0)))</f>
        <v/>
      </c>
      <c r="AI38" s="25" t="str">
        <f>IFERROR(VLOOKUP($C38,Summary!$C:$CB,33,FALSE)/VLOOKUP($C38,Summary!$C:$CB,34,FALSE),IF(AL38=0,"",IF(AL38="","",0)))</f>
        <v/>
      </c>
      <c r="AJ38" s="26" t="str">
        <f>IFERROR(VLOOKUP($C38,Summary!$C:$CB,34,FALSE)/AL38,IF(AL38=0,"",IF(AL38="","",0)))</f>
        <v/>
      </c>
      <c r="AK38" s="25" t="str">
        <f>IFERROR(VLOOKUP($C38,Summary!$C:$CB,35,FALSE)/AL38,IF(AL38=0,"",IF(AL38="","",0)))</f>
        <v/>
      </c>
      <c r="AL38" s="27">
        <f>VLOOKUP($C38,Summary!$C:$CB,36,FALSE)</f>
        <v>0</v>
      </c>
      <c r="AM38" s="24" t="str">
        <f>IFERROR(VLOOKUP($C38,Summary!$C:$CB,37,FALSE)/AS38,IF(AS38=0,"",IF(AS38="","",0)))</f>
        <v/>
      </c>
      <c r="AN38" s="25" t="str">
        <f>IFERROR(VLOOKUP($C38,Summary!$C:$CB,38,FALSE)/AS38,IF(AS38=0,"",IF(AS38="","",0)))</f>
        <v/>
      </c>
      <c r="AO38" s="26" t="str">
        <f>IFERROR(VLOOKUP($C38,Summary!$C:$CB,39,FALSE)/AS38,IF(AS38=0,"",IF(AS38="","",0)))</f>
        <v/>
      </c>
      <c r="AP38" s="25" t="str">
        <f>IFERROR(VLOOKUP($C38,Summary!$C:$CB,40,FALSE)/AS38,IF(AS38=0,"",IF(AS38="","",0)))</f>
        <v/>
      </c>
      <c r="AQ38" s="26" t="str">
        <f>IFERROR(VLOOKUP($C38,Summary!$C:$CB,41,FALSE)/AS38,IF(AS38=0,"",IF(AS38="","",0)))</f>
        <v/>
      </c>
      <c r="AR38" s="25" t="str">
        <f>IFERROR(VLOOKUP($C38,Summary!$C:$CB,42,FALSE)/AS38,IF(AS38=0,"",IF(AS38="","",0)))</f>
        <v/>
      </c>
      <c r="AS38" s="27">
        <f>VLOOKUP($C38,Summary!$C:$CB,43,FALSE)</f>
        <v>0</v>
      </c>
      <c r="AT38" s="24" t="str">
        <f>IFERROR(VLOOKUP($C38,Summary!$C:$CB,44,FALSE)/AZ38,IF(AZ38=0,"",IF(AZ38="","",0)))</f>
        <v/>
      </c>
      <c r="AU38" s="25" t="str">
        <f>IFERROR(VLOOKUP($C38,Summary!$C:$CB,45,FALSE)/AZ38,IF(AZ38=0,"",IF(AZ38="","",0)))</f>
        <v/>
      </c>
      <c r="AV38" s="26" t="str">
        <f>IFERROR(VLOOKUP($C38,Summary!$C:$CB,46,FALSE)/AZ38,IF(AZ38=0,"",IF(AZ38="","",0)))</f>
        <v/>
      </c>
      <c r="AW38" s="25" t="str">
        <f>IFERROR(VLOOKUP($C38,Summary!$C:$CB,47,FALSE)/AZ38,IF(AZ38=0,"",IF(AZ38="","",0)))</f>
        <v/>
      </c>
      <c r="AX38" s="26" t="str">
        <f>IFERROR(VLOOKUP($C38,Summary!$C:$CB,48,FALSE)/AZ38,IF(AZ38=0,"",IF(AZ38="","",0)))</f>
        <v/>
      </c>
      <c r="AY38" s="25" t="str">
        <f>IFERROR(VLOOKUP($C38,Summary!$C:$CB,49,FALSE)/AZ38,IF(AZ38=0,"",IF(AZ38="","",0)))</f>
        <v/>
      </c>
      <c r="AZ38" s="27">
        <f>VLOOKUP($C38,Summary!$C:$CB,50,FALSE)</f>
        <v>0</v>
      </c>
      <c r="BA38" s="24" t="str">
        <f>IFERROR(VLOOKUP($C38,Summary!$C:$CB,51,FALSE)/BG38,IF(BG38=0,"",IF(BG38="","",0)))</f>
        <v/>
      </c>
      <c r="BB38" s="25" t="str">
        <f>IFERROR(VLOOKUP($C38,Summary!$C:$CB,52,FALSE)/BG38,IF(BG38=0,"",IF(BG38="","",0)))</f>
        <v/>
      </c>
      <c r="BC38" s="26" t="str">
        <f>IFERROR(VLOOKUP($C38,Summary!$C:$CB,53,FALSE)/BG38,IF(BG38=0,"",IF(BG38="","",0)))</f>
        <v/>
      </c>
      <c r="BD38" s="25" t="str">
        <f>IFERROR(VLOOKUP($C38,Summary!$C:$CB,54,FALSE)/BG38,IF(BG38=0,"",IF(BG38="","",0)))</f>
        <v/>
      </c>
      <c r="BE38" s="26" t="str">
        <f>IFERROR(VLOOKUP($C38,Summary!$C:$CB,55,FALSE)/BG38,IF(BG38=0,"",IF(BG38="","",0)))</f>
        <v/>
      </c>
      <c r="BF38" s="25" t="str">
        <f>IFERROR(VLOOKUP($C38,Summary!$C:$CB,56,FALSE)/BG38,IF(BG38=0,"",IF(BG38="","",0)))</f>
        <v/>
      </c>
      <c r="BG38" s="27">
        <f>VLOOKUP($C38,Summary!$C:$CB,57,FALSE)</f>
        <v>0</v>
      </c>
      <c r="BH38" s="24" t="str">
        <f>IFERROR(VLOOKUP($C38,Summary!$C:$CB,58,FALSE)/BN38,IF(BN38=0,"",IF(BN38="","",0)))</f>
        <v/>
      </c>
      <c r="BI38" s="25" t="str">
        <f>IFERROR(VLOOKUP($C38,Summary!$C:$CB,59,FALSE)/BN38,IF(BN38=0,"",IF(BN38="","",0)))</f>
        <v/>
      </c>
      <c r="BJ38" s="26" t="str">
        <f>IFERROR(VLOOKUP($C38,Summary!$C:$CB,60,FALSE)/BN38,IF(BN38=0,"",IF(BN38="","",0)))</f>
        <v/>
      </c>
      <c r="BK38" s="25" t="str">
        <f>IFERROR(VLOOKUP($C38,Summary!$C:$CB,61,FALSE)/BN38,IF(BN38=0,"",IF(BN38="","",0)))</f>
        <v/>
      </c>
      <c r="BL38" s="26" t="str">
        <f>IFERROR(VLOOKUP($C38,Summary!$C:$CB,62,FALSE)/BN38,IF(BN38=0,"",IF(BN38="","",0)))</f>
        <v/>
      </c>
      <c r="BM38" s="25" t="str">
        <f>IFERROR(VLOOKUP($C38,Summary!$C:$CB,63,FALSE)/BN38,IF(BN38=0,"",IF(BN38="","",0)))</f>
        <v/>
      </c>
      <c r="BN38" s="27">
        <f>VLOOKUP($C38,Summary!$C:$CB,64,FALSE)</f>
        <v>0</v>
      </c>
      <c r="BO38" s="24" t="str">
        <f>IFERROR(VLOOKUP($C38,Summary!$C:$CB,65,FALSE)/BU38,IF(BU38=0,"",IF(BU38="","",0)))</f>
        <v/>
      </c>
      <c r="BP38" s="25" t="str">
        <f>IFERROR(VLOOKUP($C38,Summary!$C:$CB,66,FALSE)/BU38,IF(BU38=0,"",IF(BU38="","",0)))</f>
        <v/>
      </c>
      <c r="BQ38" s="26" t="str">
        <f>IFERROR(VLOOKUP($C38,Summary!$C:$CB,67,FALSE)/BU38,IF(BU38=0,"",IF(BU38="","",0)))</f>
        <v/>
      </c>
      <c r="BR38" s="25" t="str">
        <f>IFERROR(VLOOKUP($C38,Summary!$C:$CB,68,FALSE)/BU38,IF(BU38=0,"",IF(BU38="","",0)))</f>
        <v/>
      </c>
      <c r="BS38" s="26" t="str">
        <f>IFERROR(VLOOKUP($C38,Summary!$C:$CB,69,FALSE)/BU38,IF(BU38=0,"",IF(BU38="","",0)))</f>
        <v/>
      </c>
      <c r="BT38" s="25" t="str">
        <f>IFERROR(VLOOKUP($C38,Summary!$C:$CB,70,FALSE)/BU38,IF(BU38=0,"",IF(BU38="","",0)))</f>
        <v/>
      </c>
      <c r="BU38" s="27">
        <f>VLOOKUP($C38,Summary!$C:$CB,71,FALSE)</f>
        <v>0</v>
      </c>
      <c r="BV38" s="24" t="str">
        <f>IFERROR(VLOOKUP($C38,Summary!$C:$CB,72,FALSE)/CB38,IF(CB38=0,"",IF(CB38="","",0)))</f>
        <v/>
      </c>
      <c r="BW38" s="25" t="str">
        <f>IFERROR(VLOOKUP($C38,Summary!$C:$CB,73,FALSE)/CB38,IF(CB38=0,"",IF(CB38="","",0)))</f>
        <v/>
      </c>
      <c r="BX38" s="26" t="str">
        <f>IFERROR(VLOOKUP($C38,Summary!$C:$CB,74,FALSE)/CB38,IF(CB38=0,"",IF(CB38="","",0)))</f>
        <v/>
      </c>
      <c r="BY38" s="25" t="str">
        <f>IFERROR(VLOOKUP($C38,Summary!$C:$CB,75,FALSE)/CB38,IF(CB38=0,"",IF(CB38="","",0)))</f>
        <v/>
      </c>
      <c r="BZ38" s="26" t="str">
        <f>IFERROR(VLOOKUP($C38,Summary!$C:$CB,76,FALSE)/CB38,IF(CB38=0,"",IF(CB38="","",0)))</f>
        <v/>
      </c>
      <c r="CA38" s="25" t="str">
        <f>IFERROR(VLOOKUP($C38,Summary!$C:$CB,77,FALSE)/CB38,IF(CB38=0,"",IF(CB38="","",0)))</f>
        <v/>
      </c>
      <c r="CB38" s="27">
        <f>VLOOKUP($C38,Summary!$C:$CB,78,FALSE)</f>
        <v>0</v>
      </c>
    </row>
    <row r="39" spans="1:80" x14ac:dyDescent="0.3">
      <c r="A39">
        <v>35</v>
      </c>
      <c r="B39" t="str">
        <f>IF(Namelist!A36="","",UPPER(Namelist!A36))</f>
        <v>CEDRIC CHIA</v>
      </c>
      <c r="C39" t="str">
        <f>IF(Namelist!B36="","",UPPER(Namelist!B36))</f>
        <v>NUSSTU\E0772607</v>
      </c>
      <c r="D39" s="24">
        <f>IFERROR(VLOOKUP($C39,Summary!$C:$CB,2,FALSE)/J39,IF(J39=0,"",IF(J39="","",0)))</f>
        <v>1</v>
      </c>
      <c r="E39" s="25">
        <f>IFERROR(VLOOKUP($C39,Summary!$C:$CB,3,FALSE)/J39,IF(J39=0,"",IF(J39="","",0)))</f>
        <v>0</v>
      </c>
      <c r="F39" s="26">
        <f>IFERROR(VLOOKUP($C39,Summary!$C:$CB,4,FALSE)/J39,IF(J39=0,"",IF(J39="","",0)))</f>
        <v>1</v>
      </c>
      <c r="G39" s="25">
        <f>IFERROR(VLOOKUP($C39,Summary!$C:$CB,5,FALSE)/J39,IF(J39=0,"",IF(J39="","",0)))</f>
        <v>0</v>
      </c>
      <c r="H39" s="26">
        <f>IFERROR(VLOOKUP($C39,Summary!$C:$CB,6,FALSE)/J39,IF(J39=0,"",IF(J39="","",0)))</f>
        <v>1</v>
      </c>
      <c r="I39" s="25">
        <f>IFERROR(VLOOKUP($C39,Summary!$C:$CB,7,FALSE)/J39,IF(J39=0,"",IF(J39="","",0)))</f>
        <v>0</v>
      </c>
      <c r="J39" s="27">
        <f>VLOOKUP($C39,Summary!$C:$CB,8,FALSE)</f>
        <v>2</v>
      </c>
      <c r="K39" s="24" t="str">
        <f>IFERROR(VLOOKUP($C39,Summary!$C:$CB,9,FALSE)/Q39,IF(Q39=0,"",IF(Q39="","",0)))</f>
        <v/>
      </c>
      <c r="L39" s="25" t="str">
        <f>IFERROR(VLOOKUP($C39,Summary!$C:$CB,10,FALSE)/Q39,IF(Q39=0,"",IF(Q39="","",0)))</f>
        <v/>
      </c>
      <c r="M39" s="26" t="str">
        <f>IFERROR(VLOOKUP($C39,Summary!$C:$CB,11,FALSE)/Q39,IF(Q39=0,"",IF(Q39="","",0)))</f>
        <v/>
      </c>
      <c r="N39" s="25" t="str">
        <f>IFERROR(VLOOKUP($C39,Summary!$C:$CB,12,FALSE)/Q39,IF(Q39=0,"",IF(Q39="","",0)))</f>
        <v/>
      </c>
      <c r="O39" s="26" t="str">
        <f>IFERROR(VLOOKUP($C39,Summary!$C:$CB,13,FALSE)/Q39,IF(Q39=0,"",IF(Q39="","",0)))</f>
        <v/>
      </c>
      <c r="P39" s="25" t="str">
        <f>IFERROR(VLOOKUP($C39,Summary!$C:$CB,14,FALSE)/Q39,IF(Q39=0,"",IF(Q39="","",0)))</f>
        <v/>
      </c>
      <c r="Q39" s="27">
        <f>VLOOKUP($C39,Summary!$C:$CB,15,FALSE)</f>
        <v>0</v>
      </c>
      <c r="R39" s="24" t="str">
        <f>IFERROR(VLOOKUP($C39,Summary!$C:$CB,16,FALSE)/X39,IF(X39=0,"",IF(X39="","",0)))</f>
        <v/>
      </c>
      <c r="S39" s="25" t="str">
        <f>IFERROR(VLOOKUP($C39,Summary!$C:$CB,17,FALSE)/X39,IF(X39=0,"",IF(X39="","",0)))</f>
        <v/>
      </c>
      <c r="T39" s="26" t="str">
        <f>IFERROR(VLOOKUP($C39,Summary!$C:$CB,18,FALSE)/X39,IF(X39=0,"",IF(X39="","",0)))</f>
        <v/>
      </c>
      <c r="U39" s="25" t="str">
        <f>IFERROR(VLOOKUP($C39,Summary!$C:$CB,19,FALSE)/X39,IF(X39=0,"",IF(X39="","",0)))</f>
        <v/>
      </c>
      <c r="V39" s="26" t="str">
        <f>IFERROR(VLOOKUP($C39,Summary!$C:$CB,20,FALSE)/X39,IF(X39=0,"",IF(X39="","",0)))</f>
        <v/>
      </c>
      <c r="W39" s="25" t="str">
        <f>IFERROR(VLOOKUP($C39,Summary!$C:$CB,21,FALSE)/X39,IF(X39=0,"",IF(X39="","",0)))</f>
        <v/>
      </c>
      <c r="X39" s="27">
        <f>VLOOKUP($C39,Summary!$C:$CB,22,FALSE)</f>
        <v>0</v>
      </c>
      <c r="Y39" s="24" t="str">
        <f>IFERROR(VLOOKUP($C39,Summary!$C:$CB,23,FALSE)/AE39,IF(AE39=0,"",IF(AE39="","",0)))</f>
        <v/>
      </c>
      <c r="Z39" s="25" t="str">
        <f>IFERROR(VLOOKUP($C39,Summary!$C:$CB,24,FALSE)/AE39,IF(AE39=0,"",IF(AE39="","",0)))</f>
        <v/>
      </c>
      <c r="AA39" s="26" t="str">
        <f>IFERROR(VLOOKUP($C39,Summary!$C:$CB,25,FALSE)/AE39,IF(AE39=0,"",IF(AE39="","",0)))</f>
        <v/>
      </c>
      <c r="AB39" s="25" t="str">
        <f>IFERROR(VLOOKUP($C39,Summary!$C:$CB,26,FALSE)/AE39,IF(AE39=0,"",IF(AE39="","",0)))</f>
        <v/>
      </c>
      <c r="AC39" s="26" t="str">
        <f>IFERROR(VLOOKUP($C39,Summary!$C:$CB,27,FALSE)/AE39,IF(AE39=0,"",IF(AE39="","",0)))</f>
        <v/>
      </c>
      <c r="AD39" s="25" t="str">
        <f>IFERROR(VLOOKUP($C39,Summary!$C:$CB,28,FALSE)/AE39,IF(AE39=0,"",IF(AE39="","",0)))</f>
        <v/>
      </c>
      <c r="AE39" s="27">
        <f>VLOOKUP($C39,Summary!$C:$CB,29,FALSE)</f>
        <v>0</v>
      </c>
      <c r="AF39" s="24" t="str">
        <f>IFERROR(VLOOKUP($C39,Summary!$C:$CB,30,FALSE)/VLOOKUP($C39,Summary!$C:$CB,32,FALSE),IF(AL39=0,"",IF(AL39="","",0)))</f>
        <v/>
      </c>
      <c r="AG39" s="25" t="str">
        <f>IFERROR(VLOOKUP($C39,Summary!$C:$CB,31,FALSE)/VLOOKUP($C39,Summary!$C:$CB,32,FALSE),IF(AL39=0,"",IF(AL39="","",0)))</f>
        <v/>
      </c>
      <c r="AH39" s="26" t="str">
        <f>IFERROR(VLOOKUP($C39,Summary!$C:$CB,32,FALSE)/VLOOKUP($C39,Summary!$C:$CB,34,FALSE),IF(AL39=0,"",IF(AL39="","",0)))</f>
        <v/>
      </c>
      <c r="AI39" s="25" t="str">
        <f>IFERROR(VLOOKUP($C39,Summary!$C:$CB,33,FALSE)/VLOOKUP($C39,Summary!$C:$CB,34,FALSE),IF(AL39=0,"",IF(AL39="","",0)))</f>
        <v/>
      </c>
      <c r="AJ39" s="26" t="str">
        <f>IFERROR(VLOOKUP($C39,Summary!$C:$CB,34,FALSE)/AL39,IF(AL39=0,"",IF(AL39="","",0)))</f>
        <v/>
      </c>
      <c r="AK39" s="25" t="str">
        <f>IFERROR(VLOOKUP($C39,Summary!$C:$CB,35,FALSE)/AL39,IF(AL39=0,"",IF(AL39="","",0)))</f>
        <v/>
      </c>
      <c r="AL39" s="27">
        <f>VLOOKUP($C39,Summary!$C:$CB,36,FALSE)</f>
        <v>0</v>
      </c>
      <c r="AM39" s="24">
        <f>IFERROR(VLOOKUP($C39,Summary!$C:$CB,37,FALSE)/AS39,IF(AS39=0,"",IF(AS39="","",0)))</f>
        <v>1</v>
      </c>
      <c r="AN39" s="25">
        <f>IFERROR(VLOOKUP($C39,Summary!$C:$CB,38,FALSE)/AS39,IF(AS39=0,"",IF(AS39="","",0)))</f>
        <v>0</v>
      </c>
      <c r="AO39" s="26">
        <f>IFERROR(VLOOKUP($C39,Summary!$C:$CB,39,FALSE)/AS39,IF(AS39=0,"",IF(AS39="","",0)))</f>
        <v>1</v>
      </c>
      <c r="AP39" s="25">
        <f>IFERROR(VLOOKUP($C39,Summary!$C:$CB,40,FALSE)/AS39,IF(AS39=0,"",IF(AS39="","",0)))</f>
        <v>0</v>
      </c>
      <c r="AQ39" s="26">
        <f>IFERROR(VLOOKUP($C39,Summary!$C:$CB,41,FALSE)/AS39,IF(AS39=0,"",IF(AS39="","",0)))</f>
        <v>1</v>
      </c>
      <c r="AR39" s="25">
        <f>IFERROR(VLOOKUP($C39,Summary!$C:$CB,42,FALSE)/AS39,IF(AS39=0,"",IF(AS39="","",0)))</f>
        <v>0</v>
      </c>
      <c r="AS39" s="27">
        <f>VLOOKUP($C39,Summary!$C:$CB,43,FALSE)</f>
        <v>2</v>
      </c>
      <c r="AT39" s="24" t="str">
        <f>IFERROR(VLOOKUP($C39,Summary!$C:$CB,44,FALSE)/AZ39,IF(AZ39=0,"",IF(AZ39="","",0)))</f>
        <v/>
      </c>
      <c r="AU39" s="25" t="str">
        <f>IFERROR(VLOOKUP($C39,Summary!$C:$CB,45,FALSE)/AZ39,IF(AZ39=0,"",IF(AZ39="","",0)))</f>
        <v/>
      </c>
      <c r="AV39" s="26" t="str">
        <f>IFERROR(VLOOKUP($C39,Summary!$C:$CB,46,FALSE)/AZ39,IF(AZ39=0,"",IF(AZ39="","",0)))</f>
        <v/>
      </c>
      <c r="AW39" s="25" t="str">
        <f>IFERROR(VLOOKUP($C39,Summary!$C:$CB,47,FALSE)/AZ39,IF(AZ39=0,"",IF(AZ39="","",0)))</f>
        <v/>
      </c>
      <c r="AX39" s="26" t="str">
        <f>IFERROR(VLOOKUP($C39,Summary!$C:$CB,48,FALSE)/AZ39,IF(AZ39=0,"",IF(AZ39="","",0)))</f>
        <v/>
      </c>
      <c r="AY39" s="25" t="str">
        <f>IFERROR(VLOOKUP($C39,Summary!$C:$CB,49,FALSE)/AZ39,IF(AZ39=0,"",IF(AZ39="","",0)))</f>
        <v/>
      </c>
      <c r="AZ39" s="27">
        <f>VLOOKUP($C39,Summary!$C:$CB,50,FALSE)</f>
        <v>0</v>
      </c>
      <c r="BA39" s="24" t="str">
        <f>IFERROR(VLOOKUP($C39,Summary!$C:$CB,51,FALSE)/BG39,IF(BG39=0,"",IF(BG39="","",0)))</f>
        <v/>
      </c>
      <c r="BB39" s="25" t="str">
        <f>IFERROR(VLOOKUP($C39,Summary!$C:$CB,52,FALSE)/BG39,IF(BG39=0,"",IF(BG39="","",0)))</f>
        <v/>
      </c>
      <c r="BC39" s="26" t="str">
        <f>IFERROR(VLOOKUP($C39,Summary!$C:$CB,53,FALSE)/BG39,IF(BG39=0,"",IF(BG39="","",0)))</f>
        <v/>
      </c>
      <c r="BD39" s="25" t="str">
        <f>IFERROR(VLOOKUP($C39,Summary!$C:$CB,54,FALSE)/BG39,IF(BG39=0,"",IF(BG39="","",0)))</f>
        <v/>
      </c>
      <c r="BE39" s="26" t="str">
        <f>IFERROR(VLOOKUP($C39,Summary!$C:$CB,55,FALSE)/BG39,IF(BG39=0,"",IF(BG39="","",0)))</f>
        <v/>
      </c>
      <c r="BF39" s="25" t="str">
        <f>IFERROR(VLOOKUP($C39,Summary!$C:$CB,56,FALSE)/BG39,IF(BG39=0,"",IF(BG39="","",0)))</f>
        <v/>
      </c>
      <c r="BG39" s="27">
        <f>VLOOKUP($C39,Summary!$C:$CB,57,FALSE)</f>
        <v>0</v>
      </c>
      <c r="BH39" s="24" t="str">
        <f>IFERROR(VLOOKUP($C39,Summary!$C:$CB,58,FALSE)/BN39,IF(BN39=0,"",IF(BN39="","",0)))</f>
        <v/>
      </c>
      <c r="BI39" s="25" t="str">
        <f>IFERROR(VLOOKUP($C39,Summary!$C:$CB,59,FALSE)/BN39,IF(BN39=0,"",IF(BN39="","",0)))</f>
        <v/>
      </c>
      <c r="BJ39" s="26" t="str">
        <f>IFERROR(VLOOKUP($C39,Summary!$C:$CB,60,FALSE)/BN39,IF(BN39=0,"",IF(BN39="","",0)))</f>
        <v/>
      </c>
      <c r="BK39" s="25" t="str">
        <f>IFERROR(VLOOKUP($C39,Summary!$C:$CB,61,FALSE)/BN39,IF(BN39=0,"",IF(BN39="","",0)))</f>
        <v/>
      </c>
      <c r="BL39" s="26" t="str">
        <f>IFERROR(VLOOKUP($C39,Summary!$C:$CB,62,FALSE)/BN39,IF(BN39=0,"",IF(BN39="","",0)))</f>
        <v/>
      </c>
      <c r="BM39" s="25" t="str">
        <f>IFERROR(VLOOKUP($C39,Summary!$C:$CB,63,FALSE)/BN39,IF(BN39=0,"",IF(BN39="","",0)))</f>
        <v/>
      </c>
      <c r="BN39" s="27">
        <f>VLOOKUP($C39,Summary!$C:$CB,64,FALSE)</f>
        <v>0</v>
      </c>
      <c r="BO39" s="24" t="str">
        <f>IFERROR(VLOOKUP($C39,Summary!$C:$CB,65,FALSE)/BU39,IF(BU39=0,"",IF(BU39="","",0)))</f>
        <v/>
      </c>
      <c r="BP39" s="25" t="str">
        <f>IFERROR(VLOOKUP($C39,Summary!$C:$CB,66,FALSE)/BU39,IF(BU39=0,"",IF(BU39="","",0)))</f>
        <v/>
      </c>
      <c r="BQ39" s="26" t="str">
        <f>IFERROR(VLOOKUP($C39,Summary!$C:$CB,67,FALSE)/BU39,IF(BU39=0,"",IF(BU39="","",0)))</f>
        <v/>
      </c>
      <c r="BR39" s="25" t="str">
        <f>IFERROR(VLOOKUP($C39,Summary!$C:$CB,68,FALSE)/BU39,IF(BU39=0,"",IF(BU39="","",0)))</f>
        <v/>
      </c>
      <c r="BS39" s="26" t="str">
        <f>IFERROR(VLOOKUP($C39,Summary!$C:$CB,69,FALSE)/BU39,IF(BU39=0,"",IF(BU39="","",0)))</f>
        <v/>
      </c>
      <c r="BT39" s="25" t="str">
        <f>IFERROR(VLOOKUP($C39,Summary!$C:$CB,70,FALSE)/BU39,IF(BU39=0,"",IF(BU39="","",0)))</f>
        <v/>
      </c>
      <c r="BU39" s="27">
        <f>VLOOKUP($C39,Summary!$C:$CB,71,FALSE)</f>
        <v>0</v>
      </c>
      <c r="BV39" s="24" t="str">
        <f>IFERROR(VLOOKUP($C39,Summary!$C:$CB,72,FALSE)/CB39,IF(CB39=0,"",IF(CB39="","",0)))</f>
        <v/>
      </c>
      <c r="BW39" s="25" t="str">
        <f>IFERROR(VLOOKUP($C39,Summary!$C:$CB,73,FALSE)/CB39,IF(CB39=0,"",IF(CB39="","",0)))</f>
        <v/>
      </c>
      <c r="BX39" s="26" t="str">
        <f>IFERROR(VLOOKUP($C39,Summary!$C:$CB,74,FALSE)/CB39,IF(CB39=0,"",IF(CB39="","",0)))</f>
        <v/>
      </c>
      <c r="BY39" s="25" t="str">
        <f>IFERROR(VLOOKUP($C39,Summary!$C:$CB,75,FALSE)/CB39,IF(CB39=0,"",IF(CB39="","",0)))</f>
        <v/>
      </c>
      <c r="BZ39" s="26" t="str">
        <f>IFERROR(VLOOKUP($C39,Summary!$C:$CB,76,FALSE)/CB39,IF(CB39=0,"",IF(CB39="","",0)))</f>
        <v/>
      </c>
      <c r="CA39" s="25" t="str">
        <f>IFERROR(VLOOKUP($C39,Summary!$C:$CB,77,FALSE)/CB39,IF(CB39=0,"",IF(CB39="","",0)))</f>
        <v/>
      </c>
      <c r="CB39" s="27">
        <f>VLOOKUP($C39,Summary!$C:$CB,78,FALSE)</f>
        <v>0</v>
      </c>
    </row>
    <row r="40" spans="1:80" x14ac:dyDescent="0.3">
      <c r="A40">
        <v>36</v>
      </c>
      <c r="B40" t="str">
        <f>IF(Namelist!A37="","",UPPER(Namelist!A37))</f>
        <v>CEDRIC TAN</v>
      </c>
      <c r="C40" t="str">
        <f>IF(Namelist!B37="","",UPPER(Namelist!B37))</f>
        <v>NUSSTU\E0726038</v>
      </c>
      <c r="D40" s="24">
        <f>IFERROR(VLOOKUP($C40,Summary!$C:$CB,2,FALSE)/J40,IF(J40=0,"",IF(J40="","",0)))</f>
        <v>0.66666666666666663</v>
      </c>
      <c r="E40" s="25">
        <f>IFERROR(VLOOKUP($C40,Summary!$C:$CB,3,FALSE)/J40,IF(J40=0,"",IF(J40="","",0)))</f>
        <v>0</v>
      </c>
      <c r="F40" s="26">
        <f>IFERROR(VLOOKUP($C40,Summary!$C:$CB,4,FALSE)/J40,IF(J40=0,"",IF(J40="","",0)))</f>
        <v>0.66666666666666663</v>
      </c>
      <c r="G40" s="25">
        <f>IFERROR(VLOOKUP($C40,Summary!$C:$CB,5,FALSE)/J40,IF(J40=0,"",IF(J40="","",0)))</f>
        <v>0</v>
      </c>
      <c r="H40" s="26">
        <f>IFERROR(VLOOKUP($C40,Summary!$C:$CB,6,FALSE)/J40,IF(J40=0,"",IF(J40="","",0)))</f>
        <v>0.66666666666666663</v>
      </c>
      <c r="I40" s="25">
        <f>IFERROR(VLOOKUP($C40,Summary!$C:$CB,7,FALSE)/J40,IF(J40=0,"",IF(J40="","",0)))</f>
        <v>0.33333333333333331</v>
      </c>
      <c r="J40" s="27">
        <f>VLOOKUP($C40,Summary!$C:$CB,8,FALSE)</f>
        <v>9</v>
      </c>
      <c r="K40" s="24" t="str">
        <f>IFERROR(VLOOKUP($C40,Summary!$C:$CB,9,FALSE)/Q40,IF(Q40=0,"",IF(Q40="","",0)))</f>
        <v/>
      </c>
      <c r="L40" s="25" t="str">
        <f>IFERROR(VLOOKUP($C40,Summary!$C:$CB,10,FALSE)/Q40,IF(Q40=0,"",IF(Q40="","",0)))</f>
        <v/>
      </c>
      <c r="M40" s="26" t="str">
        <f>IFERROR(VLOOKUP($C40,Summary!$C:$CB,11,FALSE)/Q40,IF(Q40=0,"",IF(Q40="","",0)))</f>
        <v/>
      </c>
      <c r="N40" s="25" t="str">
        <f>IFERROR(VLOOKUP($C40,Summary!$C:$CB,12,FALSE)/Q40,IF(Q40=0,"",IF(Q40="","",0)))</f>
        <v/>
      </c>
      <c r="O40" s="26" t="str">
        <f>IFERROR(VLOOKUP($C40,Summary!$C:$CB,13,FALSE)/Q40,IF(Q40=0,"",IF(Q40="","",0)))</f>
        <v/>
      </c>
      <c r="P40" s="25" t="str">
        <f>IFERROR(VLOOKUP($C40,Summary!$C:$CB,14,FALSE)/Q40,IF(Q40=0,"",IF(Q40="","",0)))</f>
        <v/>
      </c>
      <c r="Q40" s="27">
        <f>VLOOKUP($C40,Summary!$C:$CB,15,FALSE)</f>
        <v>0</v>
      </c>
      <c r="R40" s="24" t="str">
        <f>IFERROR(VLOOKUP($C40,Summary!$C:$CB,16,FALSE)/X40,IF(X40=0,"",IF(X40="","",0)))</f>
        <v/>
      </c>
      <c r="S40" s="25" t="str">
        <f>IFERROR(VLOOKUP($C40,Summary!$C:$CB,17,FALSE)/X40,IF(X40=0,"",IF(X40="","",0)))</f>
        <v/>
      </c>
      <c r="T40" s="26" t="str">
        <f>IFERROR(VLOOKUP($C40,Summary!$C:$CB,18,FALSE)/X40,IF(X40=0,"",IF(X40="","",0)))</f>
        <v/>
      </c>
      <c r="U40" s="25" t="str">
        <f>IFERROR(VLOOKUP($C40,Summary!$C:$CB,19,FALSE)/X40,IF(X40=0,"",IF(X40="","",0)))</f>
        <v/>
      </c>
      <c r="V40" s="26" t="str">
        <f>IFERROR(VLOOKUP($C40,Summary!$C:$CB,20,FALSE)/X40,IF(X40=0,"",IF(X40="","",0)))</f>
        <v/>
      </c>
      <c r="W40" s="25" t="str">
        <f>IFERROR(VLOOKUP($C40,Summary!$C:$CB,21,FALSE)/X40,IF(X40=0,"",IF(X40="","",0)))</f>
        <v/>
      </c>
      <c r="X40" s="27">
        <f>VLOOKUP($C40,Summary!$C:$CB,22,FALSE)</f>
        <v>0</v>
      </c>
      <c r="Y40" s="24">
        <f>IFERROR(VLOOKUP($C40,Summary!$C:$CB,23,FALSE)/AE40,IF(AE40=0,"",IF(AE40="","",0)))</f>
        <v>1</v>
      </c>
      <c r="Z40" s="25">
        <f>IFERROR(VLOOKUP($C40,Summary!$C:$CB,24,FALSE)/AE40,IF(AE40=0,"",IF(AE40="","",0)))</f>
        <v>0</v>
      </c>
      <c r="AA40" s="26">
        <f>IFERROR(VLOOKUP($C40,Summary!$C:$CB,25,FALSE)/AE40,IF(AE40=0,"",IF(AE40="","",0)))</f>
        <v>1</v>
      </c>
      <c r="AB40" s="25">
        <f>IFERROR(VLOOKUP($C40,Summary!$C:$CB,26,FALSE)/AE40,IF(AE40=0,"",IF(AE40="","",0)))</f>
        <v>0</v>
      </c>
      <c r="AC40" s="26">
        <f>IFERROR(VLOOKUP($C40,Summary!$C:$CB,27,FALSE)/AE40,IF(AE40=0,"",IF(AE40="","",0)))</f>
        <v>1</v>
      </c>
      <c r="AD40" s="25">
        <f>IFERROR(VLOOKUP($C40,Summary!$C:$CB,28,FALSE)/AE40,IF(AE40=0,"",IF(AE40="","",0)))</f>
        <v>0</v>
      </c>
      <c r="AE40" s="27">
        <f>VLOOKUP($C40,Summary!$C:$CB,29,FALSE)</f>
        <v>2</v>
      </c>
      <c r="AF40" s="24" t="str">
        <f>IFERROR(VLOOKUP($C40,Summary!$C:$CB,30,FALSE)/VLOOKUP($C40,Summary!$C:$CB,32,FALSE),IF(AL40=0,"",IF(AL40="","",0)))</f>
        <v/>
      </c>
      <c r="AG40" s="25" t="str">
        <f>IFERROR(VLOOKUP($C40,Summary!$C:$CB,31,FALSE)/VLOOKUP($C40,Summary!$C:$CB,32,FALSE),IF(AL40=0,"",IF(AL40="","",0)))</f>
        <v/>
      </c>
      <c r="AH40" s="26" t="str">
        <f>IFERROR(VLOOKUP($C40,Summary!$C:$CB,32,FALSE)/VLOOKUP($C40,Summary!$C:$CB,34,FALSE),IF(AL40=0,"",IF(AL40="","",0)))</f>
        <v/>
      </c>
      <c r="AI40" s="25" t="str">
        <f>IFERROR(VLOOKUP($C40,Summary!$C:$CB,33,FALSE)/VLOOKUP($C40,Summary!$C:$CB,34,FALSE),IF(AL40=0,"",IF(AL40="","",0)))</f>
        <v/>
      </c>
      <c r="AJ40" s="26" t="str">
        <f>IFERROR(VLOOKUP($C40,Summary!$C:$CB,34,FALSE)/AL40,IF(AL40=0,"",IF(AL40="","",0)))</f>
        <v/>
      </c>
      <c r="AK40" s="25" t="str">
        <f>IFERROR(VLOOKUP($C40,Summary!$C:$CB,35,FALSE)/AL40,IF(AL40=0,"",IF(AL40="","",0)))</f>
        <v/>
      </c>
      <c r="AL40" s="27">
        <f>VLOOKUP($C40,Summary!$C:$CB,36,FALSE)</f>
        <v>0</v>
      </c>
      <c r="AM40" s="24">
        <f>IFERROR(VLOOKUP($C40,Summary!$C:$CB,37,FALSE)/AS40,IF(AS40=0,"",IF(AS40="","",0)))</f>
        <v>0.66666666666666663</v>
      </c>
      <c r="AN40" s="25">
        <f>IFERROR(VLOOKUP($C40,Summary!$C:$CB,38,FALSE)/AS40,IF(AS40=0,"",IF(AS40="","",0)))</f>
        <v>0</v>
      </c>
      <c r="AO40" s="26">
        <f>IFERROR(VLOOKUP($C40,Summary!$C:$CB,39,FALSE)/AS40,IF(AS40=0,"",IF(AS40="","",0)))</f>
        <v>0.66666666666666663</v>
      </c>
      <c r="AP40" s="25">
        <f>IFERROR(VLOOKUP($C40,Summary!$C:$CB,40,FALSE)/AS40,IF(AS40=0,"",IF(AS40="","",0)))</f>
        <v>0</v>
      </c>
      <c r="AQ40" s="26">
        <f>IFERROR(VLOOKUP($C40,Summary!$C:$CB,41,FALSE)/AS40,IF(AS40=0,"",IF(AS40="","",0)))</f>
        <v>0.66666666666666663</v>
      </c>
      <c r="AR40" s="25">
        <f>IFERROR(VLOOKUP($C40,Summary!$C:$CB,42,FALSE)/AS40,IF(AS40=0,"",IF(AS40="","",0)))</f>
        <v>0.33333333333333331</v>
      </c>
      <c r="AS40" s="27">
        <f>VLOOKUP($C40,Summary!$C:$CB,43,FALSE)</f>
        <v>3</v>
      </c>
      <c r="AT40" s="24" t="str">
        <f>IFERROR(VLOOKUP($C40,Summary!$C:$CB,44,FALSE)/AZ40,IF(AZ40=0,"",IF(AZ40="","",0)))</f>
        <v/>
      </c>
      <c r="AU40" s="25" t="str">
        <f>IFERROR(VLOOKUP($C40,Summary!$C:$CB,45,FALSE)/AZ40,IF(AZ40=0,"",IF(AZ40="","",0)))</f>
        <v/>
      </c>
      <c r="AV40" s="26" t="str">
        <f>IFERROR(VLOOKUP($C40,Summary!$C:$CB,46,FALSE)/AZ40,IF(AZ40=0,"",IF(AZ40="","",0)))</f>
        <v/>
      </c>
      <c r="AW40" s="25" t="str">
        <f>IFERROR(VLOOKUP($C40,Summary!$C:$CB,47,FALSE)/AZ40,IF(AZ40=0,"",IF(AZ40="","",0)))</f>
        <v/>
      </c>
      <c r="AX40" s="26" t="str">
        <f>IFERROR(VLOOKUP($C40,Summary!$C:$CB,48,FALSE)/AZ40,IF(AZ40=0,"",IF(AZ40="","",0)))</f>
        <v/>
      </c>
      <c r="AY40" s="25" t="str">
        <f>IFERROR(VLOOKUP($C40,Summary!$C:$CB,49,FALSE)/AZ40,IF(AZ40=0,"",IF(AZ40="","",0)))</f>
        <v/>
      </c>
      <c r="AZ40" s="27">
        <f>VLOOKUP($C40,Summary!$C:$CB,50,FALSE)</f>
        <v>0</v>
      </c>
      <c r="BA40" s="24">
        <f>IFERROR(VLOOKUP($C40,Summary!$C:$CB,51,FALSE)/BG40,IF(BG40=0,"",IF(BG40="","",0)))</f>
        <v>0.5</v>
      </c>
      <c r="BB40" s="25">
        <f>IFERROR(VLOOKUP($C40,Summary!$C:$CB,52,FALSE)/BG40,IF(BG40=0,"",IF(BG40="","",0)))</f>
        <v>0</v>
      </c>
      <c r="BC40" s="26">
        <f>IFERROR(VLOOKUP($C40,Summary!$C:$CB,53,FALSE)/BG40,IF(BG40=0,"",IF(BG40="","",0)))</f>
        <v>0.5</v>
      </c>
      <c r="BD40" s="25">
        <f>IFERROR(VLOOKUP($C40,Summary!$C:$CB,54,FALSE)/BG40,IF(BG40=0,"",IF(BG40="","",0)))</f>
        <v>0</v>
      </c>
      <c r="BE40" s="26">
        <f>IFERROR(VLOOKUP($C40,Summary!$C:$CB,55,FALSE)/BG40,IF(BG40=0,"",IF(BG40="","",0)))</f>
        <v>0.5</v>
      </c>
      <c r="BF40" s="25">
        <f>IFERROR(VLOOKUP($C40,Summary!$C:$CB,56,FALSE)/BG40,IF(BG40=0,"",IF(BG40="","",0)))</f>
        <v>0.5</v>
      </c>
      <c r="BG40" s="27">
        <f>VLOOKUP($C40,Summary!$C:$CB,57,FALSE)</f>
        <v>2</v>
      </c>
      <c r="BH40" s="24">
        <f>IFERROR(VLOOKUP($C40,Summary!$C:$CB,58,FALSE)/BN40,IF(BN40=0,"",IF(BN40="","",0)))</f>
        <v>0.5</v>
      </c>
      <c r="BI40" s="25">
        <f>IFERROR(VLOOKUP($C40,Summary!$C:$CB,59,FALSE)/BN40,IF(BN40=0,"",IF(BN40="","",0)))</f>
        <v>0</v>
      </c>
      <c r="BJ40" s="26">
        <f>IFERROR(VLOOKUP($C40,Summary!$C:$CB,60,FALSE)/BN40,IF(BN40=0,"",IF(BN40="","",0)))</f>
        <v>0.5</v>
      </c>
      <c r="BK40" s="25">
        <f>IFERROR(VLOOKUP($C40,Summary!$C:$CB,61,FALSE)/BN40,IF(BN40=0,"",IF(BN40="","",0)))</f>
        <v>0</v>
      </c>
      <c r="BL40" s="26">
        <f>IFERROR(VLOOKUP($C40,Summary!$C:$CB,62,FALSE)/BN40,IF(BN40=0,"",IF(BN40="","",0)))</f>
        <v>0.5</v>
      </c>
      <c r="BM40" s="25">
        <f>IFERROR(VLOOKUP($C40,Summary!$C:$CB,63,FALSE)/BN40,IF(BN40=0,"",IF(BN40="","",0)))</f>
        <v>0.5</v>
      </c>
      <c r="BN40" s="27">
        <f>VLOOKUP($C40,Summary!$C:$CB,64,FALSE)</f>
        <v>2</v>
      </c>
      <c r="BO40" s="24" t="str">
        <f>IFERROR(VLOOKUP($C40,Summary!$C:$CB,65,FALSE)/BU40,IF(BU40=0,"",IF(BU40="","",0)))</f>
        <v/>
      </c>
      <c r="BP40" s="25" t="str">
        <f>IFERROR(VLOOKUP($C40,Summary!$C:$CB,66,FALSE)/BU40,IF(BU40=0,"",IF(BU40="","",0)))</f>
        <v/>
      </c>
      <c r="BQ40" s="26" t="str">
        <f>IFERROR(VLOOKUP($C40,Summary!$C:$CB,67,FALSE)/BU40,IF(BU40=0,"",IF(BU40="","",0)))</f>
        <v/>
      </c>
      <c r="BR40" s="25" t="str">
        <f>IFERROR(VLOOKUP($C40,Summary!$C:$CB,68,FALSE)/BU40,IF(BU40=0,"",IF(BU40="","",0)))</f>
        <v/>
      </c>
      <c r="BS40" s="26" t="str">
        <f>IFERROR(VLOOKUP($C40,Summary!$C:$CB,69,FALSE)/BU40,IF(BU40=0,"",IF(BU40="","",0)))</f>
        <v/>
      </c>
      <c r="BT40" s="25" t="str">
        <f>IFERROR(VLOOKUP($C40,Summary!$C:$CB,70,FALSE)/BU40,IF(BU40=0,"",IF(BU40="","",0)))</f>
        <v/>
      </c>
      <c r="BU40" s="27">
        <f>VLOOKUP($C40,Summary!$C:$CB,71,FALSE)</f>
        <v>0</v>
      </c>
      <c r="BV40" s="24" t="str">
        <f>IFERROR(VLOOKUP($C40,Summary!$C:$CB,72,FALSE)/CB40,IF(CB40=0,"",IF(CB40="","",0)))</f>
        <v/>
      </c>
      <c r="BW40" s="25" t="str">
        <f>IFERROR(VLOOKUP($C40,Summary!$C:$CB,73,FALSE)/CB40,IF(CB40=0,"",IF(CB40="","",0)))</f>
        <v/>
      </c>
      <c r="BX40" s="26" t="str">
        <f>IFERROR(VLOOKUP($C40,Summary!$C:$CB,74,FALSE)/CB40,IF(CB40=0,"",IF(CB40="","",0)))</f>
        <v/>
      </c>
      <c r="BY40" s="25" t="str">
        <f>IFERROR(VLOOKUP($C40,Summary!$C:$CB,75,FALSE)/CB40,IF(CB40=0,"",IF(CB40="","",0)))</f>
        <v/>
      </c>
      <c r="BZ40" s="26" t="str">
        <f>IFERROR(VLOOKUP($C40,Summary!$C:$CB,76,FALSE)/CB40,IF(CB40=0,"",IF(CB40="","",0)))</f>
        <v/>
      </c>
      <c r="CA40" s="25" t="str">
        <f>IFERROR(VLOOKUP($C40,Summary!$C:$CB,77,FALSE)/CB40,IF(CB40=0,"",IF(CB40="","",0)))</f>
        <v/>
      </c>
      <c r="CB40" s="27">
        <f>VLOOKUP($C40,Summary!$C:$CB,78,FALSE)</f>
        <v>0</v>
      </c>
    </row>
    <row r="41" spans="1:80" x14ac:dyDescent="0.3">
      <c r="A41">
        <v>37</v>
      </c>
      <c r="B41" t="str">
        <f>IF(Namelist!A38="","",UPPER(Namelist!A38))</f>
        <v>CELESTE WONG</v>
      </c>
      <c r="C41" t="str">
        <f>IF(Namelist!B38="","",UPPER(Namelist!B38))</f>
        <v>NUSSTU\E0559781</v>
      </c>
      <c r="D41" s="24">
        <f>IFERROR(VLOOKUP($C41,Summary!$C:$CB,2,FALSE)/J41,IF(J41=0,"",IF(J41="","",0)))</f>
        <v>0</v>
      </c>
      <c r="E41" s="25">
        <f>IFERROR(VLOOKUP($C41,Summary!$C:$CB,3,FALSE)/J41,IF(J41=0,"",IF(J41="","",0)))</f>
        <v>0</v>
      </c>
      <c r="F41" s="26">
        <f>IFERROR(VLOOKUP($C41,Summary!$C:$CB,4,FALSE)/J41,IF(J41=0,"",IF(J41="","",0)))</f>
        <v>0</v>
      </c>
      <c r="G41" s="25">
        <f>IFERROR(VLOOKUP($C41,Summary!$C:$CB,5,FALSE)/J41,IF(J41=0,"",IF(J41="","",0)))</f>
        <v>0</v>
      </c>
      <c r="H41" s="26">
        <f>IFERROR(VLOOKUP($C41,Summary!$C:$CB,6,FALSE)/J41,IF(J41=0,"",IF(J41="","",0)))</f>
        <v>0</v>
      </c>
      <c r="I41" s="25">
        <f>IFERROR(VLOOKUP($C41,Summary!$C:$CB,7,FALSE)/J41,IF(J41=0,"",IF(J41="","",0)))</f>
        <v>1</v>
      </c>
      <c r="J41" s="27">
        <f>VLOOKUP($C41,Summary!$C:$CB,8,FALSE)</f>
        <v>1</v>
      </c>
      <c r="K41" s="24" t="str">
        <f>IFERROR(VLOOKUP($C41,Summary!$C:$CB,9,FALSE)/Q41,IF(Q41=0,"",IF(Q41="","",0)))</f>
        <v/>
      </c>
      <c r="L41" s="25" t="str">
        <f>IFERROR(VLOOKUP($C41,Summary!$C:$CB,10,FALSE)/Q41,IF(Q41=0,"",IF(Q41="","",0)))</f>
        <v/>
      </c>
      <c r="M41" s="26" t="str">
        <f>IFERROR(VLOOKUP($C41,Summary!$C:$CB,11,FALSE)/Q41,IF(Q41=0,"",IF(Q41="","",0)))</f>
        <v/>
      </c>
      <c r="N41" s="25" t="str">
        <f>IFERROR(VLOOKUP($C41,Summary!$C:$CB,12,FALSE)/Q41,IF(Q41=0,"",IF(Q41="","",0)))</f>
        <v/>
      </c>
      <c r="O41" s="26" t="str">
        <f>IFERROR(VLOOKUP($C41,Summary!$C:$CB,13,FALSE)/Q41,IF(Q41=0,"",IF(Q41="","",0)))</f>
        <v/>
      </c>
      <c r="P41" s="25" t="str">
        <f>IFERROR(VLOOKUP($C41,Summary!$C:$CB,14,FALSE)/Q41,IF(Q41=0,"",IF(Q41="","",0)))</f>
        <v/>
      </c>
      <c r="Q41" s="27">
        <f>VLOOKUP($C41,Summary!$C:$CB,15,FALSE)</f>
        <v>0</v>
      </c>
      <c r="R41" s="24" t="str">
        <f>IFERROR(VLOOKUP($C41,Summary!$C:$CB,16,FALSE)/X41,IF(X41=0,"",IF(X41="","",0)))</f>
        <v/>
      </c>
      <c r="S41" s="25" t="str">
        <f>IFERROR(VLOOKUP($C41,Summary!$C:$CB,17,FALSE)/X41,IF(X41=0,"",IF(X41="","",0)))</f>
        <v/>
      </c>
      <c r="T41" s="26" t="str">
        <f>IFERROR(VLOOKUP($C41,Summary!$C:$CB,18,FALSE)/X41,IF(X41=0,"",IF(X41="","",0)))</f>
        <v/>
      </c>
      <c r="U41" s="25" t="str">
        <f>IFERROR(VLOOKUP($C41,Summary!$C:$CB,19,FALSE)/X41,IF(X41=0,"",IF(X41="","",0)))</f>
        <v/>
      </c>
      <c r="V41" s="26" t="str">
        <f>IFERROR(VLOOKUP($C41,Summary!$C:$CB,20,FALSE)/X41,IF(X41=0,"",IF(X41="","",0)))</f>
        <v/>
      </c>
      <c r="W41" s="25" t="str">
        <f>IFERROR(VLOOKUP($C41,Summary!$C:$CB,21,FALSE)/X41,IF(X41=0,"",IF(X41="","",0)))</f>
        <v/>
      </c>
      <c r="X41" s="27">
        <f>VLOOKUP($C41,Summary!$C:$CB,22,FALSE)</f>
        <v>0</v>
      </c>
      <c r="Y41" s="24" t="str">
        <f>IFERROR(VLOOKUP($C41,Summary!$C:$CB,23,FALSE)/AE41,IF(AE41=0,"",IF(AE41="","",0)))</f>
        <v/>
      </c>
      <c r="Z41" s="25" t="str">
        <f>IFERROR(VLOOKUP($C41,Summary!$C:$CB,24,FALSE)/AE41,IF(AE41=0,"",IF(AE41="","",0)))</f>
        <v/>
      </c>
      <c r="AA41" s="26" t="str">
        <f>IFERROR(VLOOKUP($C41,Summary!$C:$CB,25,FALSE)/AE41,IF(AE41=0,"",IF(AE41="","",0)))</f>
        <v/>
      </c>
      <c r="AB41" s="25" t="str">
        <f>IFERROR(VLOOKUP($C41,Summary!$C:$CB,26,FALSE)/AE41,IF(AE41=0,"",IF(AE41="","",0)))</f>
        <v/>
      </c>
      <c r="AC41" s="26" t="str">
        <f>IFERROR(VLOOKUP($C41,Summary!$C:$CB,27,FALSE)/AE41,IF(AE41=0,"",IF(AE41="","",0)))</f>
        <v/>
      </c>
      <c r="AD41" s="25" t="str">
        <f>IFERROR(VLOOKUP($C41,Summary!$C:$CB,28,FALSE)/AE41,IF(AE41=0,"",IF(AE41="","",0)))</f>
        <v/>
      </c>
      <c r="AE41" s="27">
        <f>VLOOKUP($C41,Summary!$C:$CB,29,FALSE)</f>
        <v>0</v>
      </c>
      <c r="AF41" s="24" t="str">
        <f>IFERROR(VLOOKUP($C41,Summary!$C:$CB,30,FALSE)/VLOOKUP($C41,Summary!$C:$CB,32,FALSE),IF(AL41=0,"",IF(AL41="","",0)))</f>
        <v/>
      </c>
      <c r="AG41" s="25" t="str">
        <f>IFERROR(VLOOKUP($C41,Summary!$C:$CB,31,FALSE)/VLOOKUP($C41,Summary!$C:$CB,32,FALSE),IF(AL41=0,"",IF(AL41="","",0)))</f>
        <v/>
      </c>
      <c r="AH41" s="26" t="str">
        <f>IFERROR(VLOOKUP($C41,Summary!$C:$CB,32,FALSE)/VLOOKUP($C41,Summary!$C:$CB,34,FALSE),IF(AL41=0,"",IF(AL41="","",0)))</f>
        <v/>
      </c>
      <c r="AI41" s="25" t="str">
        <f>IFERROR(VLOOKUP($C41,Summary!$C:$CB,33,FALSE)/VLOOKUP($C41,Summary!$C:$CB,34,FALSE),IF(AL41=0,"",IF(AL41="","",0)))</f>
        <v/>
      </c>
      <c r="AJ41" s="26" t="str">
        <f>IFERROR(VLOOKUP($C41,Summary!$C:$CB,34,FALSE)/AL41,IF(AL41=0,"",IF(AL41="","",0)))</f>
        <v/>
      </c>
      <c r="AK41" s="25" t="str">
        <f>IFERROR(VLOOKUP($C41,Summary!$C:$CB,35,FALSE)/AL41,IF(AL41=0,"",IF(AL41="","",0)))</f>
        <v/>
      </c>
      <c r="AL41" s="27">
        <f>VLOOKUP($C41,Summary!$C:$CB,36,FALSE)</f>
        <v>0</v>
      </c>
      <c r="AM41" s="24" t="str">
        <f>IFERROR(VLOOKUP($C41,Summary!$C:$CB,37,FALSE)/AS41,IF(AS41=0,"",IF(AS41="","",0)))</f>
        <v/>
      </c>
      <c r="AN41" s="25" t="str">
        <f>IFERROR(VLOOKUP($C41,Summary!$C:$CB,38,FALSE)/AS41,IF(AS41=0,"",IF(AS41="","",0)))</f>
        <v/>
      </c>
      <c r="AO41" s="26" t="str">
        <f>IFERROR(VLOOKUP($C41,Summary!$C:$CB,39,FALSE)/AS41,IF(AS41=0,"",IF(AS41="","",0)))</f>
        <v/>
      </c>
      <c r="AP41" s="25" t="str">
        <f>IFERROR(VLOOKUP($C41,Summary!$C:$CB,40,FALSE)/AS41,IF(AS41=0,"",IF(AS41="","",0)))</f>
        <v/>
      </c>
      <c r="AQ41" s="26" t="str">
        <f>IFERROR(VLOOKUP($C41,Summary!$C:$CB,41,FALSE)/AS41,IF(AS41=0,"",IF(AS41="","",0)))</f>
        <v/>
      </c>
      <c r="AR41" s="25" t="str">
        <f>IFERROR(VLOOKUP($C41,Summary!$C:$CB,42,FALSE)/AS41,IF(AS41=0,"",IF(AS41="","",0)))</f>
        <v/>
      </c>
      <c r="AS41" s="27">
        <f>VLOOKUP($C41,Summary!$C:$CB,43,FALSE)</f>
        <v>0</v>
      </c>
      <c r="AT41" s="24" t="str">
        <f>IFERROR(VLOOKUP($C41,Summary!$C:$CB,44,FALSE)/AZ41,IF(AZ41=0,"",IF(AZ41="","",0)))</f>
        <v/>
      </c>
      <c r="AU41" s="25" t="str">
        <f>IFERROR(VLOOKUP($C41,Summary!$C:$CB,45,FALSE)/AZ41,IF(AZ41=0,"",IF(AZ41="","",0)))</f>
        <v/>
      </c>
      <c r="AV41" s="26" t="str">
        <f>IFERROR(VLOOKUP($C41,Summary!$C:$CB,46,FALSE)/AZ41,IF(AZ41=0,"",IF(AZ41="","",0)))</f>
        <v/>
      </c>
      <c r="AW41" s="25" t="str">
        <f>IFERROR(VLOOKUP($C41,Summary!$C:$CB,47,FALSE)/AZ41,IF(AZ41=0,"",IF(AZ41="","",0)))</f>
        <v/>
      </c>
      <c r="AX41" s="26" t="str">
        <f>IFERROR(VLOOKUP($C41,Summary!$C:$CB,48,FALSE)/AZ41,IF(AZ41=0,"",IF(AZ41="","",0)))</f>
        <v/>
      </c>
      <c r="AY41" s="25" t="str">
        <f>IFERROR(VLOOKUP($C41,Summary!$C:$CB,49,FALSE)/AZ41,IF(AZ41=0,"",IF(AZ41="","",0)))</f>
        <v/>
      </c>
      <c r="AZ41" s="27">
        <f>VLOOKUP($C41,Summary!$C:$CB,50,FALSE)</f>
        <v>0</v>
      </c>
      <c r="BA41" s="24">
        <f>IFERROR(VLOOKUP($C41,Summary!$C:$CB,51,FALSE)/BG41,IF(BG41=0,"",IF(BG41="","",0)))</f>
        <v>0</v>
      </c>
      <c r="BB41" s="25">
        <f>IFERROR(VLOOKUP($C41,Summary!$C:$CB,52,FALSE)/BG41,IF(BG41=0,"",IF(BG41="","",0)))</f>
        <v>0</v>
      </c>
      <c r="BC41" s="26">
        <f>IFERROR(VLOOKUP($C41,Summary!$C:$CB,53,FALSE)/BG41,IF(BG41=0,"",IF(BG41="","",0)))</f>
        <v>0</v>
      </c>
      <c r="BD41" s="25">
        <f>IFERROR(VLOOKUP($C41,Summary!$C:$CB,54,FALSE)/BG41,IF(BG41=0,"",IF(BG41="","",0)))</f>
        <v>0</v>
      </c>
      <c r="BE41" s="26">
        <f>IFERROR(VLOOKUP($C41,Summary!$C:$CB,55,FALSE)/BG41,IF(BG41=0,"",IF(BG41="","",0)))</f>
        <v>0</v>
      </c>
      <c r="BF41" s="25">
        <f>IFERROR(VLOOKUP($C41,Summary!$C:$CB,56,FALSE)/BG41,IF(BG41=0,"",IF(BG41="","",0)))</f>
        <v>1</v>
      </c>
      <c r="BG41" s="27">
        <f>VLOOKUP($C41,Summary!$C:$CB,57,FALSE)</f>
        <v>1</v>
      </c>
      <c r="BH41" s="24" t="str">
        <f>IFERROR(VLOOKUP($C41,Summary!$C:$CB,58,FALSE)/BN41,IF(BN41=0,"",IF(BN41="","",0)))</f>
        <v/>
      </c>
      <c r="BI41" s="25" t="str">
        <f>IFERROR(VLOOKUP($C41,Summary!$C:$CB,59,FALSE)/BN41,IF(BN41=0,"",IF(BN41="","",0)))</f>
        <v/>
      </c>
      <c r="BJ41" s="26" t="str">
        <f>IFERROR(VLOOKUP($C41,Summary!$C:$CB,60,FALSE)/BN41,IF(BN41=0,"",IF(BN41="","",0)))</f>
        <v/>
      </c>
      <c r="BK41" s="25" t="str">
        <f>IFERROR(VLOOKUP($C41,Summary!$C:$CB,61,FALSE)/BN41,IF(BN41=0,"",IF(BN41="","",0)))</f>
        <v/>
      </c>
      <c r="BL41" s="26" t="str">
        <f>IFERROR(VLOOKUP($C41,Summary!$C:$CB,62,FALSE)/BN41,IF(BN41=0,"",IF(BN41="","",0)))</f>
        <v/>
      </c>
      <c r="BM41" s="25" t="str">
        <f>IFERROR(VLOOKUP($C41,Summary!$C:$CB,63,FALSE)/BN41,IF(BN41=0,"",IF(BN41="","",0)))</f>
        <v/>
      </c>
      <c r="BN41" s="27">
        <f>VLOOKUP($C41,Summary!$C:$CB,64,FALSE)</f>
        <v>0</v>
      </c>
      <c r="BO41" s="24" t="str">
        <f>IFERROR(VLOOKUP($C41,Summary!$C:$CB,65,FALSE)/BU41,IF(BU41=0,"",IF(BU41="","",0)))</f>
        <v/>
      </c>
      <c r="BP41" s="25" t="str">
        <f>IFERROR(VLOOKUP($C41,Summary!$C:$CB,66,FALSE)/BU41,IF(BU41=0,"",IF(BU41="","",0)))</f>
        <v/>
      </c>
      <c r="BQ41" s="26" t="str">
        <f>IFERROR(VLOOKUP($C41,Summary!$C:$CB,67,FALSE)/BU41,IF(BU41=0,"",IF(BU41="","",0)))</f>
        <v/>
      </c>
      <c r="BR41" s="25" t="str">
        <f>IFERROR(VLOOKUP($C41,Summary!$C:$CB,68,FALSE)/BU41,IF(BU41=0,"",IF(BU41="","",0)))</f>
        <v/>
      </c>
      <c r="BS41" s="26" t="str">
        <f>IFERROR(VLOOKUP($C41,Summary!$C:$CB,69,FALSE)/BU41,IF(BU41=0,"",IF(BU41="","",0)))</f>
        <v/>
      </c>
      <c r="BT41" s="25" t="str">
        <f>IFERROR(VLOOKUP($C41,Summary!$C:$CB,70,FALSE)/BU41,IF(BU41=0,"",IF(BU41="","",0)))</f>
        <v/>
      </c>
      <c r="BU41" s="27">
        <f>VLOOKUP($C41,Summary!$C:$CB,71,FALSE)</f>
        <v>0</v>
      </c>
      <c r="BV41" s="24" t="str">
        <f>IFERROR(VLOOKUP($C41,Summary!$C:$CB,72,FALSE)/CB41,IF(CB41=0,"",IF(CB41="","",0)))</f>
        <v/>
      </c>
      <c r="BW41" s="25" t="str">
        <f>IFERROR(VLOOKUP($C41,Summary!$C:$CB,73,FALSE)/CB41,IF(CB41=0,"",IF(CB41="","",0)))</f>
        <v/>
      </c>
      <c r="BX41" s="26" t="str">
        <f>IFERROR(VLOOKUP($C41,Summary!$C:$CB,74,FALSE)/CB41,IF(CB41=0,"",IF(CB41="","",0)))</f>
        <v/>
      </c>
      <c r="BY41" s="25" t="str">
        <f>IFERROR(VLOOKUP($C41,Summary!$C:$CB,75,FALSE)/CB41,IF(CB41=0,"",IF(CB41="","",0)))</f>
        <v/>
      </c>
      <c r="BZ41" s="26" t="str">
        <f>IFERROR(VLOOKUP($C41,Summary!$C:$CB,76,FALSE)/CB41,IF(CB41=0,"",IF(CB41="","",0)))</f>
        <v/>
      </c>
      <c r="CA41" s="25" t="str">
        <f>IFERROR(VLOOKUP($C41,Summary!$C:$CB,77,FALSE)/CB41,IF(CB41=0,"",IF(CB41="","",0)))</f>
        <v/>
      </c>
      <c r="CB41" s="27">
        <f>VLOOKUP($C41,Summary!$C:$CB,78,FALSE)</f>
        <v>0</v>
      </c>
    </row>
    <row r="42" spans="1:80" x14ac:dyDescent="0.3">
      <c r="A42">
        <v>38</v>
      </c>
      <c r="B42" t="str">
        <f>IF(Namelist!A39="","",UPPER(Namelist!A39))</f>
        <v>CELYNN KOW</v>
      </c>
      <c r="C42" t="str">
        <f>IF(Namelist!B39="","",UPPER(Namelist!B39))</f>
        <v>NUSSTU\E0774558</v>
      </c>
      <c r="D42" s="24">
        <f>IFERROR(VLOOKUP($C42,Summary!$C:$CB,2,FALSE)/J42,IF(J42=0,"",IF(J42="","",0)))</f>
        <v>0</v>
      </c>
      <c r="E42" s="25">
        <f>IFERROR(VLOOKUP($C42,Summary!$C:$CB,3,FALSE)/J42,IF(J42=0,"",IF(J42="","",0)))</f>
        <v>0</v>
      </c>
      <c r="F42" s="26">
        <f>IFERROR(VLOOKUP($C42,Summary!$C:$CB,4,FALSE)/J42,IF(J42=0,"",IF(J42="","",0)))</f>
        <v>0</v>
      </c>
      <c r="G42" s="25">
        <f>IFERROR(VLOOKUP($C42,Summary!$C:$CB,5,FALSE)/J42,IF(J42=0,"",IF(J42="","",0)))</f>
        <v>0</v>
      </c>
      <c r="H42" s="26">
        <f>IFERROR(VLOOKUP($C42,Summary!$C:$CB,6,FALSE)/J42,IF(J42=0,"",IF(J42="","",0)))</f>
        <v>0</v>
      </c>
      <c r="I42" s="25">
        <f>IFERROR(VLOOKUP($C42,Summary!$C:$CB,7,FALSE)/J42,IF(J42=0,"",IF(J42="","",0)))</f>
        <v>1</v>
      </c>
      <c r="J42" s="27">
        <f>VLOOKUP($C42,Summary!$C:$CB,8,FALSE)</f>
        <v>2</v>
      </c>
      <c r="K42" s="24" t="str">
        <f>IFERROR(VLOOKUP($C42,Summary!$C:$CB,9,FALSE)/Q42,IF(Q42=0,"",IF(Q42="","",0)))</f>
        <v/>
      </c>
      <c r="L42" s="25" t="str">
        <f>IFERROR(VLOOKUP($C42,Summary!$C:$CB,10,FALSE)/Q42,IF(Q42=0,"",IF(Q42="","",0)))</f>
        <v/>
      </c>
      <c r="M42" s="26" t="str">
        <f>IFERROR(VLOOKUP($C42,Summary!$C:$CB,11,FALSE)/Q42,IF(Q42=0,"",IF(Q42="","",0)))</f>
        <v/>
      </c>
      <c r="N42" s="25" t="str">
        <f>IFERROR(VLOOKUP($C42,Summary!$C:$CB,12,FALSE)/Q42,IF(Q42=0,"",IF(Q42="","",0)))</f>
        <v/>
      </c>
      <c r="O42" s="26" t="str">
        <f>IFERROR(VLOOKUP($C42,Summary!$C:$CB,13,FALSE)/Q42,IF(Q42=0,"",IF(Q42="","",0)))</f>
        <v/>
      </c>
      <c r="P42" s="25" t="str">
        <f>IFERROR(VLOOKUP($C42,Summary!$C:$CB,14,FALSE)/Q42,IF(Q42=0,"",IF(Q42="","",0)))</f>
        <v/>
      </c>
      <c r="Q42" s="27">
        <f>VLOOKUP($C42,Summary!$C:$CB,15,FALSE)</f>
        <v>0</v>
      </c>
      <c r="R42" s="24" t="str">
        <f>IFERROR(VLOOKUP($C42,Summary!$C:$CB,16,FALSE)/X42,IF(X42=0,"",IF(X42="","",0)))</f>
        <v/>
      </c>
      <c r="S42" s="25" t="str">
        <f>IFERROR(VLOOKUP($C42,Summary!$C:$CB,17,FALSE)/X42,IF(X42=0,"",IF(X42="","",0)))</f>
        <v/>
      </c>
      <c r="T42" s="26" t="str">
        <f>IFERROR(VLOOKUP($C42,Summary!$C:$CB,18,FALSE)/X42,IF(X42=0,"",IF(X42="","",0)))</f>
        <v/>
      </c>
      <c r="U42" s="25" t="str">
        <f>IFERROR(VLOOKUP($C42,Summary!$C:$CB,19,FALSE)/X42,IF(X42=0,"",IF(X42="","",0)))</f>
        <v/>
      </c>
      <c r="V42" s="26" t="str">
        <f>IFERROR(VLOOKUP($C42,Summary!$C:$CB,20,FALSE)/X42,IF(X42=0,"",IF(X42="","",0)))</f>
        <v/>
      </c>
      <c r="W42" s="25" t="str">
        <f>IFERROR(VLOOKUP($C42,Summary!$C:$CB,21,FALSE)/X42,IF(X42=0,"",IF(X42="","",0)))</f>
        <v/>
      </c>
      <c r="X42" s="27">
        <f>VLOOKUP($C42,Summary!$C:$CB,22,FALSE)</f>
        <v>0</v>
      </c>
      <c r="Y42" s="24" t="str">
        <f>IFERROR(VLOOKUP($C42,Summary!$C:$CB,23,FALSE)/AE42,IF(AE42=0,"",IF(AE42="","",0)))</f>
        <v/>
      </c>
      <c r="Z42" s="25" t="str">
        <f>IFERROR(VLOOKUP($C42,Summary!$C:$CB,24,FALSE)/AE42,IF(AE42=0,"",IF(AE42="","",0)))</f>
        <v/>
      </c>
      <c r="AA42" s="26" t="str">
        <f>IFERROR(VLOOKUP($C42,Summary!$C:$CB,25,FALSE)/AE42,IF(AE42=0,"",IF(AE42="","",0)))</f>
        <v/>
      </c>
      <c r="AB42" s="25" t="str">
        <f>IFERROR(VLOOKUP($C42,Summary!$C:$CB,26,FALSE)/AE42,IF(AE42=0,"",IF(AE42="","",0)))</f>
        <v/>
      </c>
      <c r="AC42" s="26" t="str">
        <f>IFERROR(VLOOKUP($C42,Summary!$C:$CB,27,FALSE)/AE42,IF(AE42=0,"",IF(AE42="","",0)))</f>
        <v/>
      </c>
      <c r="AD42" s="25" t="str">
        <f>IFERROR(VLOOKUP($C42,Summary!$C:$CB,28,FALSE)/AE42,IF(AE42=0,"",IF(AE42="","",0)))</f>
        <v/>
      </c>
      <c r="AE42" s="27">
        <f>VLOOKUP($C42,Summary!$C:$CB,29,FALSE)</f>
        <v>0</v>
      </c>
      <c r="AF42" s="24" t="str">
        <f>IFERROR(VLOOKUP($C42,Summary!$C:$CB,30,FALSE)/VLOOKUP($C42,Summary!$C:$CB,32,FALSE),IF(AL42=0,"",IF(AL42="","",0)))</f>
        <v/>
      </c>
      <c r="AG42" s="25" t="str">
        <f>IFERROR(VLOOKUP($C42,Summary!$C:$CB,31,FALSE)/VLOOKUP($C42,Summary!$C:$CB,32,FALSE),IF(AL42=0,"",IF(AL42="","",0)))</f>
        <v/>
      </c>
      <c r="AH42" s="26" t="str">
        <f>IFERROR(VLOOKUP($C42,Summary!$C:$CB,32,FALSE)/VLOOKUP($C42,Summary!$C:$CB,34,FALSE),IF(AL42=0,"",IF(AL42="","",0)))</f>
        <v/>
      </c>
      <c r="AI42" s="25" t="str">
        <f>IFERROR(VLOOKUP($C42,Summary!$C:$CB,33,FALSE)/VLOOKUP($C42,Summary!$C:$CB,34,FALSE),IF(AL42=0,"",IF(AL42="","",0)))</f>
        <v/>
      </c>
      <c r="AJ42" s="26" t="str">
        <f>IFERROR(VLOOKUP($C42,Summary!$C:$CB,34,FALSE)/AL42,IF(AL42=0,"",IF(AL42="","",0)))</f>
        <v/>
      </c>
      <c r="AK42" s="25" t="str">
        <f>IFERROR(VLOOKUP($C42,Summary!$C:$CB,35,FALSE)/AL42,IF(AL42=0,"",IF(AL42="","",0)))</f>
        <v/>
      </c>
      <c r="AL42" s="27">
        <f>VLOOKUP($C42,Summary!$C:$CB,36,FALSE)</f>
        <v>0</v>
      </c>
      <c r="AM42" s="24">
        <f>IFERROR(VLOOKUP($C42,Summary!$C:$CB,37,FALSE)/AS42,IF(AS42=0,"",IF(AS42="","",0)))</f>
        <v>0</v>
      </c>
      <c r="AN42" s="25">
        <f>IFERROR(VLOOKUP($C42,Summary!$C:$CB,38,FALSE)/AS42,IF(AS42=0,"",IF(AS42="","",0)))</f>
        <v>0</v>
      </c>
      <c r="AO42" s="26">
        <f>IFERROR(VLOOKUP($C42,Summary!$C:$CB,39,FALSE)/AS42,IF(AS42=0,"",IF(AS42="","",0)))</f>
        <v>0</v>
      </c>
      <c r="AP42" s="25">
        <f>IFERROR(VLOOKUP($C42,Summary!$C:$CB,40,FALSE)/AS42,IF(AS42=0,"",IF(AS42="","",0)))</f>
        <v>0</v>
      </c>
      <c r="AQ42" s="26">
        <f>IFERROR(VLOOKUP($C42,Summary!$C:$CB,41,FALSE)/AS42,IF(AS42=0,"",IF(AS42="","",0)))</f>
        <v>0</v>
      </c>
      <c r="AR42" s="25">
        <f>IFERROR(VLOOKUP($C42,Summary!$C:$CB,42,FALSE)/AS42,IF(AS42=0,"",IF(AS42="","",0)))</f>
        <v>1</v>
      </c>
      <c r="AS42" s="27">
        <f>VLOOKUP($C42,Summary!$C:$CB,43,FALSE)</f>
        <v>2</v>
      </c>
      <c r="AT42" s="24" t="str">
        <f>IFERROR(VLOOKUP($C42,Summary!$C:$CB,44,FALSE)/AZ42,IF(AZ42=0,"",IF(AZ42="","",0)))</f>
        <v/>
      </c>
      <c r="AU42" s="25" t="str">
        <f>IFERROR(VLOOKUP($C42,Summary!$C:$CB,45,FALSE)/AZ42,IF(AZ42=0,"",IF(AZ42="","",0)))</f>
        <v/>
      </c>
      <c r="AV42" s="26" t="str">
        <f>IFERROR(VLOOKUP($C42,Summary!$C:$CB,46,FALSE)/AZ42,IF(AZ42=0,"",IF(AZ42="","",0)))</f>
        <v/>
      </c>
      <c r="AW42" s="25" t="str">
        <f>IFERROR(VLOOKUP($C42,Summary!$C:$CB,47,FALSE)/AZ42,IF(AZ42=0,"",IF(AZ42="","",0)))</f>
        <v/>
      </c>
      <c r="AX42" s="26" t="str">
        <f>IFERROR(VLOOKUP($C42,Summary!$C:$CB,48,FALSE)/AZ42,IF(AZ42=0,"",IF(AZ42="","",0)))</f>
        <v/>
      </c>
      <c r="AY42" s="25" t="str">
        <f>IFERROR(VLOOKUP($C42,Summary!$C:$CB,49,FALSE)/AZ42,IF(AZ42=0,"",IF(AZ42="","",0)))</f>
        <v/>
      </c>
      <c r="AZ42" s="27">
        <f>VLOOKUP($C42,Summary!$C:$CB,50,FALSE)</f>
        <v>0</v>
      </c>
      <c r="BA42" s="24" t="str">
        <f>IFERROR(VLOOKUP($C42,Summary!$C:$CB,51,FALSE)/BG42,IF(BG42=0,"",IF(BG42="","",0)))</f>
        <v/>
      </c>
      <c r="BB42" s="25" t="str">
        <f>IFERROR(VLOOKUP($C42,Summary!$C:$CB,52,FALSE)/BG42,IF(BG42=0,"",IF(BG42="","",0)))</f>
        <v/>
      </c>
      <c r="BC42" s="26" t="str">
        <f>IFERROR(VLOOKUP($C42,Summary!$C:$CB,53,FALSE)/BG42,IF(BG42=0,"",IF(BG42="","",0)))</f>
        <v/>
      </c>
      <c r="BD42" s="25" t="str">
        <f>IFERROR(VLOOKUP($C42,Summary!$C:$CB,54,FALSE)/BG42,IF(BG42=0,"",IF(BG42="","",0)))</f>
        <v/>
      </c>
      <c r="BE42" s="26" t="str">
        <f>IFERROR(VLOOKUP($C42,Summary!$C:$CB,55,FALSE)/BG42,IF(BG42=0,"",IF(BG42="","",0)))</f>
        <v/>
      </c>
      <c r="BF42" s="25" t="str">
        <f>IFERROR(VLOOKUP($C42,Summary!$C:$CB,56,FALSE)/BG42,IF(BG42=0,"",IF(BG42="","",0)))</f>
        <v/>
      </c>
      <c r="BG42" s="27">
        <f>VLOOKUP($C42,Summary!$C:$CB,57,FALSE)</f>
        <v>0</v>
      </c>
      <c r="BH42" s="24" t="str">
        <f>IFERROR(VLOOKUP($C42,Summary!$C:$CB,58,FALSE)/BN42,IF(BN42=0,"",IF(BN42="","",0)))</f>
        <v/>
      </c>
      <c r="BI42" s="25" t="str">
        <f>IFERROR(VLOOKUP($C42,Summary!$C:$CB,59,FALSE)/BN42,IF(BN42=0,"",IF(BN42="","",0)))</f>
        <v/>
      </c>
      <c r="BJ42" s="26" t="str">
        <f>IFERROR(VLOOKUP($C42,Summary!$C:$CB,60,FALSE)/BN42,IF(BN42=0,"",IF(BN42="","",0)))</f>
        <v/>
      </c>
      <c r="BK42" s="25" t="str">
        <f>IFERROR(VLOOKUP($C42,Summary!$C:$CB,61,FALSE)/BN42,IF(BN42=0,"",IF(BN42="","",0)))</f>
        <v/>
      </c>
      <c r="BL42" s="26" t="str">
        <f>IFERROR(VLOOKUP($C42,Summary!$C:$CB,62,FALSE)/BN42,IF(BN42=0,"",IF(BN42="","",0)))</f>
        <v/>
      </c>
      <c r="BM42" s="25" t="str">
        <f>IFERROR(VLOOKUP($C42,Summary!$C:$CB,63,FALSE)/BN42,IF(BN42=0,"",IF(BN42="","",0)))</f>
        <v/>
      </c>
      <c r="BN42" s="27">
        <f>VLOOKUP($C42,Summary!$C:$CB,64,FALSE)</f>
        <v>0</v>
      </c>
      <c r="BO42" s="24" t="str">
        <f>IFERROR(VLOOKUP($C42,Summary!$C:$CB,65,FALSE)/BU42,IF(BU42=0,"",IF(BU42="","",0)))</f>
        <v/>
      </c>
      <c r="BP42" s="25" t="str">
        <f>IFERROR(VLOOKUP($C42,Summary!$C:$CB,66,FALSE)/BU42,IF(BU42=0,"",IF(BU42="","",0)))</f>
        <v/>
      </c>
      <c r="BQ42" s="26" t="str">
        <f>IFERROR(VLOOKUP($C42,Summary!$C:$CB,67,FALSE)/BU42,IF(BU42=0,"",IF(BU42="","",0)))</f>
        <v/>
      </c>
      <c r="BR42" s="25" t="str">
        <f>IFERROR(VLOOKUP($C42,Summary!$C:$CB,68,FALSE)/BU42,IF(BU42=0,"",IF(BU42="","",0)))</f>
        <v/>
      </c>
      <c r="BS42" s="26" t="str">
        <f>IFERROR(VLOOKUP($C42,Summary!$C:$CB,69,FALSE)/BU42,IF(BU42=0,"",IF(BU42="","",0)))</f>
        <v/>
      </c>
      <c r="BT42" s="25" t="str">
        <f>IFERROR(VLOOKUP($C42,Summary!$C:$CB,70,FALSE)/BU42,IF(BU42=0,"",IF(BU42="","",0)))</f>
        <v/>
      </c>
      <c r="BU42" s="27">
        <f>VLOOKUP($C42,Summary!$C:$CB,71,FALSE)</f>
        <v>0</v>
      </c>
      <c r="BV42" s="24" t="str">
        <f>IFERROR(VLOOKUP($C42,Summary!$C:$CB,72,FALSE)/CB42,IF(CB42=0,"",IF(CB42="","",0)))</f>
        <v/>
      </c>
      <c r="BW42" s="25" t="str">
        <f>IFERROR(VLOOKUP($C42,Summary!$C:$CB,73,FALSE)/CB42,IF(CB42=0,"",IF(CB42="","",0)))</f>
        <v/>
      </c>
      <c r="BX42" s="26" t="str">
        <f>IFERROR(VLOOKUP($C42,Summary!$C:$CB,74,FALSE)/CB42,IF(CB42=0,"",IF(CB42="","",0)))</f>
        <v/>
      </c>
      <c r="BY42" s="25" t="str">
        <f>IFERROR(VLOOKUP($C42,Summary!$C:$CB,75,FALSE)/CB42,IF(CB42=0,"",IF(CB42="","",0)))</f>
        <v/>
      </c>
      <c r="BZ42" s="26" t="str">
        <f>IFERROR(VLOOKUP($C42,Summary!$C:$CB,76,FALSE)/CB42,IF(CB42=0,"",IF(CB42="","",0)))</f>
        <v/>
      </c>
      <c r="CA42" s="25" t="str">
        <f>IFERROR(VLOOKUP($C42,Summary!$C:$CB,77,FALSE)/CB42,IF(CB42=0,"",IF(CB42="","",0)))</f>
        <v/>
      </c>
      <c r="CB42" s="27">
        <f>VLOOKUP($C42,Summary!$C:$CB,78,FALSE)</f>
        <v>0</v>
      </c>
    </row>
    <row r="43" spans="1:80" x14ac:dyDescent="0.3">
      <c r="A43">
        <v>39</v>
      </c>
      <c r="B43" t="str">
        <f>IF(Namelist!A40="","",UPPER(Namelist!A40))</f>
        <v>CHAING CHOON HOE</v>
      </c>
      <c r="C43" t="str">
        <f>IF(Namelist!B40="","",UPPER(Namelist!B40))</f>
        <v>NUSSTU\E0725612</v>
      </c>
      <c r="D43" s="24">
        <f>IFERROR(VLOOKUP($C43,Summary!$C:$CB,2,FALSE)/J43,IF(J43=0,"",IF(J43="","",0)))</f>
        <v>1</v>
      </c>
      <c r="E43" s="25">
        <f>IFERROR(VLOOKUP($C43,Summary!$C:$CB,3,FALSE)/J43,IF(J43=0,"",IF(J43="","",0)))</f>
        <v>0</v>
      </c>
      <c r="F43" s="26">
        <f>IFERROR(VLOOKUP($C43,Summary!$C:$CB,4,FALSE)/J43,IF(J43=0,"",IF(J43="","",0)))</f>
        <v>1</v>
      </c>
      <c r="G43" s="25">
        <f>IFERROR(VLOOKUP($C43,Summary!$C:$CB,5,FALSE)/J43,IF(J43=0,"",IF(J43="","",0)))</f>
        <v>0</v>
      </c>
      <c r="H43" s="26">
        <f>IFERROR(VLOOKUP($C43,Summary!$C:$CB,6,FALSE)/J43,IF(J43=0,"",IF(J43="","",0)))</f>
        <v>1</v>
      </c>
      <c r="I43" s="25">
        <f>IFERROR(VLOOKUP($C43,Summary!$C:$CB,7,FALSE)/J43,IF(J43=0,"",IF(J43="","",0)))</f>
        <v>0</v>
      </c>
      <c r="J43" s="27">
        <f>VLOOKUP($C43,Summary!$C:$CB,8,FALSE)</f>
        <v>1</v>
      </c>
      <c r="K43" s="24">
        <f>IFERROR(VLOOKUP($C43,Summary!$C:$CB,9,FALSE)/Q43,IF(Q43=0,"",IF(Q43="","",0)))</f>
        <v>1</v>
      </c>
      <c r="L43" s="25">
        <f>IFERROR(VLOOKUP($C43,Summary!$C:$CB,10,FALSE)/Q43,IF(Q43=0,"",IF(Q43="","",0)))</f>
        <v>0</v>
      </c>
      <c r="M43" s="26">
        <f>IFERROR(VLOOKUP($C43,Summary!$C:$CB,11,FALSE)/Q43,IF(Q43=0,"",IF(Q43="","",0)))</f>
        <v>1</v>
      </c>
      <c r="N43" s="25">
        <f>IFERROR(VLOOKUP($C43,Summary!$C:$CB,12,FALSE)/Q43,IF(Q43=0,"",IF(Q43="","",0)))</f>
        <v>0</v>
      </c>
      <c r="O43" s="26">
        <f>IFERROR(VLOOKUP($C43,Summary!$C:$CB,13,FALSE)/Q43,IF(Q43=0,"",IF(Q43="","",0)))</f>
        <v>1</v>
      </c>
      <c r="P43" s="25">
        <f>IFERROR(VLOOKUP($C43,Summary!$C:$CB,14,FALSE)/Q43,IF(Q43=0,"",IF(Q43="","",0)))</f>
        <v>0</v>
      </c>
      <c r="Q43" s="27">
        <f>VLOOKUP($C43,Summary!$C:$CB,15,FALSE)</f>
        <v>1</v>
      </c>
      <c r="R43" s="24" t="str">
        <f>IFERROR(VLOOKUP($C43,Summary!$C:$CB,16,FALSE)/X43,IF(X43=0,"",IF(X43="","",0)))</f>
        <v/>
      </c>
      <c r="S43" s="25" t="str">
        <f>IFERROR(VLOOKUP($C43,Summary!$C:$CB,17,FALSE)/X43,IF(X43=0,"",IF(X43="","",0)))</f>
        <v/>
      </c>
      <c r="T43" s="26" t="str">
        <f>IFERROR(VLOOKUP($C43,Summary!$C:$CB,18,FALSE)/X43,IF(X43=0,"",IF(X43="","",0)))</f>
        <v/>
      </c>
      <c r="U43" s="25" t="str">
        <f>IFERROR(VLOOKUP($C43,Summary!$C:$CB,19,FALSE)/X43,IF(X43=0,"",IF(X43="","",0)))</f>
        <v/>
      </c>
      <c r="V43" s="26" t="str">
        <f>IFERROR(VLOOKUP($C43,Summary!$C:$CB,20,FALSE)/X43,IF(X43=0,"",IF(X43="","",0)))</f>
        <v/>
      </c>
      <c r="W43" s="25" t="str">
        <f>IFERROR(VLOOKUP($C43,Summary!$C:$CB,21,FALSE)/X43,IF(X43=0,"",IF(X43="","",0)))</f>
        <v/>
      </c>
      <c r="X43" s="27">
        <f>VLOOKUP($C43,Summary!$C:$CB,22,FALSE)</f>
        <v>0</v>
      </c>
      <c r="Y43" s="24" t="str">
        <f>IFERROR(VLOOKUP($C43,Summary!$C:$CB,23,FALSE)/AE43,IF(AE43=0,"",IF(AE43="","",0)))</f>
        <v/>
      </c>
      <c r="Z43" s="25" t="str">
        <f>IFERROR(VLOOKUP($C43,Summary!$C:$CB,24,FALSE)/AE43,IF(AE43=0,"",IF(AE43="","",0)))</f>
        <v/>
      </c>
      <c r="AA43" s="26" t="str">
        <f>IFERROR(VLOOKUP($C43,Summary!$C:$CB,25,FALSE)/AE43,IF(AE43=0,"",IF(AE43="","",0)))</f>
        <v/>
      </c>
      <c r="AB43" s="25" t="str">
        <f>IFERROR(VLOOKUP($C43,Summary!$C:$CB,26,FALSE)/AE43,IF(AE43=0,"",IF(AE43="","",0)))</f>
        <v/>
      </c>
      <c r="AC43" s="26" t="str">
        <f>IFERROR(VLOOKUP($C43,Summary!$C:$CB,27,FALSE)/AE43,IF(AE43=0,"",IF(AE43="","",0)))</f>
        <v/>
      </c>
      <c r="AD43" s="25" t="str">
        <f>IFERROR(VLOOKUP($C43,Summary!$C:$CB,28,FALSE)/AE43,IF(AE43=0,"",IF(AE43="","",0)))</f>
        <v/>
      </c>
      <c r="AE43" s="27">
        <f>VLOOKUP($C43,Summary!$C:$CB,29,FALSE)</f>
        <v>0</v>
      </c>
      <c r="AF43" s="24" t="str">
        <f>IFERROR(VLOOKUP($C43,Summary!$C:$CB,30,FALSE)/VLOOKUP($C43,Summary!$C:$CB,32,FALSE),IF(AL43=0,"",IF(AL43="","",0)))</f>
        <v/>
      </c>
      <c r="AG43" s="25" t="str">
        <f>IFERROR(VLOOKUP($C43,Summary!$C:$CB,31,FALSE)/VLOOKUP($C43,Summary!$C:$CB,32,FALSE),IF(AL43=0,"",IF(AL43="","",0)))</f>
        <v/>
      </c>
      <c r="AH43" s="26" t="str">
        <f>IFERROR(VLOOKUP($C43,Summary!$C:$CB,32,FALSE)/VLOOKUP($C43,Summary!$C:$CB,34,FALSE),IF(AL43=0,"",IF(AL43="","",0)))</f>
        <v/>
      </c>
      <c r="AI43" s="25" t="str">
        <f>IFERROR(VLOOKUP($C43,Summary!$C:$CB,33,FALSE)/VLOOKUP($C43,Summary!$C:$CB,34,FALSE),IF(AL43=0,"",IF(AL43="","",0)))</f>
        <v/>
      </c>
      <c r="AJ43" s="26" t="str">
        <f>IFERROR(VLOOKUP($C43,Summary!$C:$CB,34,FALSE)/AL43,IF(AL43=0,"",IF(AL43="","",0)))</f>
        <v/>
      </c>
      <c r="AK43" s="25" t="str">
        <f>IFERROR(VLOOKUP($C43,Summary!$C:$CB,35,FALSE)/AL43,IF(AL43=0,"",IF(AL43="","",0)))</f>
        <v/>
      </c>
      <c r="AL43" s="27">
        <f>VLOOKUP($C43,Summary!$C:$CB,36,FALSE)</f>
        <v>0</v>
      </c>
      <c r="AM43" s="24" t="str">
        <f>IFERROR(VLOOKUP($C43,Summary!$C:$CB,37,FALSE)/AS43,IF(AS43=0,"",IF(AS43="","",0)))</f>
        <v/>
      </c>
      <c r="AN43" s="25" t="str">
        <f>IFERROR(VLOOKUP($C43,Summary!$C:$CB,38,FALSE)/AS43,IF(AS43=0,"",IF(AS43="","",0)))</f>
        <v/>
      </c>
      <c r="AO43" s="26" t="str">
        <f>IFERROR(VLOOKUP($C43,Summary!$C:$CB,39,FALSE)/AS43,IF(AS43=0,"",IF(AS43="","",0)))</f>
        <v/>
      </c>
      <c r="AP43" s="25" t="str">
        <f>IFERROR(VLOOKUP($C43,Summary!$C:$CB,40,FALSE)/AS43,IF(AS43=0,"",IF(AS43="","",0)))</f>
        <v/>
      </c>
      <c r="AQ43" s="26" t="str">
        <f>IFERROR(VLOOKUP($C43,Summary!$C:$CB,41,FALSE)/AS43,IF(AS43=0,"",IF(AS43="","",0)))</f>
        <v/>
      </c>
      <c r="AR43" s="25" t="str">
        <f>IFERROR(VLOOKUP($C43,Summary!$C:$CB,42,FALSE)/AS43,IF(AS43=0,"",IF(AS43="","",0)))</f>
        <v/>
      </c>
      <c r="AS43" s="27">
        <f>VLOOKUP($C43,Summary!$C:$CB,43,FALSE)</f>
        <v>0</v>
      </c>
      <c r="AT43" s="24" t="str">
        <f>IFERROR(VLOOKUP($C43,Summary!$C:$CB,44,FALSE)/AZ43,IF(AZ43=0,"",IF(AZ43="","",0)))</f>
        <v/>
      </c>
      <c r="AU43" s="25" t="str">
        <f>IFERROR(VLOOKUP($C43,Summary!$C:$CB,45,FALSE)/AZ43,IF(AZ43=0,"",IF(AZ43="","",0)))</f>
        <v/>
      </c>
      <c r="AV43" s="26" t="str">
        <f>IFERROR(VLOOKUP($C43,Summary!$C:$CB,46,FALSE)/AZ43,IF(AZ43=0,"",IF(AZ43="","",0)))</f>
        <v/>
      </c>
      <c r="AW43" s="25" t="str">
        <f>IFERROR(VLOOKUP($C43,Summary!$C:$CB,47,FALSE)/AZ43,IF(AZ43=0,"",IF(AZ43="","",0)))</f>
        <v/>
      </c>
      <c r="AX43" s="26" t="str">
        <f>IFERROR(VLOOKUP($C43,Summary!$C:$CB,48,FALSE)/AZ43,IF(AZ43=0,"",IF(AZ43="","",0)))</f>
        <v/>
      </c>
      <c r="AY43" s="25" t="str">
        <f>IFERROR(VLOOKUP($C43,Summary!$C:$CB,49,FALSE)/AZ43,IF(AZ43=0,"",IF(AZ43="","",0)))</f>
        <v/>
      </c>
      <c r="AZ43" s="27">
        <f>VLOOKUP($C43,Summary!$C:$CB,50,FALSE)</f>
        <v>0</v>
      </c>
      <c r="BA43" s="24" t="str">
        <f>IFERROR(VLOOKUP($C43,Summary!$C:$CB,51,FALSE)/BG43,IF(BG43=0,"",IF(BG43="","",0)))</f>
        <v/>
      </c>
      <c r="BB43" s="25" t="str">
        <f>IFERROR(VLOOKUP($C43,Summary!$C:$CB,52,FALSE)/BG43,IF(BG43=0,"",IF(BG43="","",0)))</f>
        <v/>
      </c>
      <c r="BC43" s="26" t="str">
        <f>IFERROR(VLOOKUP($C43,Summary!$C:$CB,53,FALSE)/BG43,IF(BG43=0,"",IF(BG43="","",0)))</f>
        <v/>
      </c>
      <c r="BD43" s="25" t="str">
        <f>IFERROR(VLOOKUP($C43,Summary!$C:$CB,54,FALSE)/BG43,IF(BG43=0,"",IF(BG43="","",0)))</f>
        <v/>
      </c>
      <c r="BE43" s="26" t="str">
        <f>IFERROR(VLOOKUP($C43,Summary!$C:$CB,55,FALSE)/BG43,IF(BG43=0,"",IF(BG43="","",0)))</f>
        <v/>
      </c>
      <c r="BF43" s="25" t="str">
        <f>IFERROR(VLOOKUP($C43,Summary!$C:$CB,56,FALSE)/BG43,IF(BG43=0,"",IF(BG43="","",0)))</f>
        <v/>
      </c>
      <c r="BG43" s="27">
        <f>VLOOKUP($C43,Summary!$C:$CB,57,FALSE)</f>
        <v>0</v>
      </c>
      <c r="BH43" s="24" t="str">
        <f>IFERROR(VLOOKUP($C43,Summary!$C:$CB,58,FALSE)/BN43,IF(BN43=0,"",IF(BN43="","",0)))</f>
        <v/>
      </c>
      <c r="BI43" s="25" t="str">
        <f>IFERROR(VLOOKUP($C43,Summary!$C:$CB,59,FALSE)/BN43,IF(BN43=0,"",IF(BN43="","",0)))</f>
        <v/>
      </c>
      <c r="BJ43" s="26" t="str">
        <f>IFERROR(VLOOKUP($C43,Summary!$C:$CB,60,FALSE)/BN43,IF(BN43=0,"",IF(BN43="","",0)))</f>
        <v/>
      </c>
      <c r="BK43" s="25" t="str">
        <f>IFERROR(VLOOKUP($C43,Summary!$C:$CB,61,FALSE)/BN43,IF(BN43=0,"",IF(BN43="","",0)))</f>
        <v/>
      </c>
      <c r="BL43" s="26" t="str">
        <f>IFERROR(VLOOKUP($C43,Summary!$C:$CB,62,FALSE)/BN43,IF(BN43=0,"",IF(BN43="","",0)))</f>
        <v/>
      </c>
      <c r="BM43" s="25" t="str">
        <f>IFERROR(VLOOKUP($C43,Summary!$C:$CB,63,FALSE)/BN43,IF(BN43=0,"",IF(BN43="","",0)))</f>
        <v/>
      </c>
      <c r="BN43" s="27">
        <f>VLOOKUP($C43,Summary!$C:$CB,64,FALSE)</f>
        <v>0</v>
      </c>
      <c r="BO43" s="24" t="str">
        <f>IFERROR(VLOOKUP($C43,Summary!$C:$CB,65,FALSE)/BU43,IF(BU43=0,"",IF(BU43="","",0)))</f>
        <v/>
      </c>
      <c r="BP43" s="25" t="str">
        <f>IFERROR(VLOOKUP($C43,Summary!$C:$CB,66,FALSE)/BU43,IF(BU43=0,"",IF(BU43="","",0)))</f>
        <v/>
      </c>
      <c r="BQ43" s="26" t="str">
        <f>IFERROR(VLOOKUP($C43,Summary!$C:$CB,67,FALSE)/BU43,IF(BU43=0,"",IF(BU43="","",0)))</f>
        <v/>
      </c>
      <c r="BR43" s="25" t="str">
        <f>IFERROR(VLOOKUP($C43,Summary!$C:$CB,68,FALSE)/BU43,IF(BU43=0,"",IF(BU43="","",0)))</f>
        <v/>
      </c>
      <c r="BS43" s="26" t="str">
        <f>IFERROR(VLOOKUP($C43,Summary!$C:$CB,69,FALSE)/BU43,IF(BU43=0,"",IF(BU43="","",0)))</f>
        <v/>
      </c>
      <c r="BT43" s="25" t="str">
        <f>IFERROR(VLOOKUP($C43,Summary!$C:$CB,70,FALSE)/BU43,IF(BU43=0,"",IF(BU43="","",0)))</f>
        <v/>
      </c>
      <c r="BU43" s="27">
        <f>VLOOKUP($C43,Summary!$C:$CB,71,FALSE)</f>
        <v>0</v>
      </c>
      <c r="BV43" s="24" t="str">
        <f>IFERROR(VLOOKUP($C43,Summary!$C:$CB,72,FALSE)/CB43,IF(CB43=0,"",IF(CB43="","",0)))</f>
        <v/>
      </c>
      <c r="BW43" s="25" t="str">
        <f>IFERROR(VLOOKUP($C43,Summary!$C:$CB,73,FALSE)/CB43,IF(CB43=0,"",IF(CB43="","",0)))</f>
        <v/>
      </c>
      <c r="BX43" s="26" t="str">
        <f>IFERROR(VLOOKUP($C43,Summary!$C:$CB,74,FALSE)/CB43,IF(CB43=0,"",IF(CB43="","",0)))</f>
        <v/>
      </c>
      <c r="BY43" s="25" t="str">
        <f>IFERROR(VLOOKUP($C43,Summary!$C:$CB,75,FALSE)/CB43,IF(CB43=0,"",IF(CB43="","",0)))</f>
        <v/>
      </c>
      <c r="BZ43" s="26" t="str">
        <f>IFERROR(VLOOKUP($C43,Summary!$C:$CB,76,FALSE)/CB43,IF(CB43=0,"",IF(CB43="","",0)))</f>
        <v/>
      </c>
      <c r="CA43" s="25" t="str">
        <f>IFERROR(VLOOKUP($C43,Summary!$C:$CB,77,FALSE)/CB43,IF(CB43=0,"",IF(CB43="","",0)))</f>
        <v/>
      </c>
      <c r="CB43" s="27">
        <f>VLOOKUP($C43,Summary!$C:$CB,78,FALSE)</f>
        <v>0</v>
      </c>
    </row>
    <row r="44" spans="1:80" x14ac:dyDescent="0.3">
      <c r="A44">
        <v>40</v>
      </c>
      <c r="B44" t="str">
        <f>IF(Namelist!A41="","",UPPER(Namelist!A41))</f>
        <v>CHEN CHI, CHIRIN SOH</v>
      </c>
      <c r="C44" t="str">
        <f>IF(Namelist!B41="","",UPPER(Namelist!B41))</f>
        <v>NUSSTU\E0544764</v>
      </c>
      <c r="D44" s="24">
        <f>IFERROR(VLOOKUP($C44,Summary!$C:$CB,2,FALSE)/J44,IF(J44=0,"",IF(J44="","",0)))</f>
        <v>0.66666666666666663</v>
      </c>
      <c r="E44" s="25">
        <f>IFERROR(VLOOKUP($C44,Summary!$C:$CB,3,FALSE)/J44,IF(J44=0,"",IF(J44="","",0)))</f>
        <v>0.33333333333333331</v>
      </c>
      <c r="F44" s="26">
        <f>IFERROR(VLOOKUP($C44,Summary!$C:$CB,4,FALSE)/J44,IF(J44=0,"",IF(J44="","",0)))</f>
        <v>1</v>
      </c>
      <c r="G44" s="25">
        <f>IFERROR(VLOOKUP($C44,Summary!$C:$CB,5,FALSE)/J44,IF(J44=0,"",IF(J44="","",0)))</f>
        <v>0</v>
      </c>
      <c r="H44" s="26">
        <f>IFERROR(VLOOKUP($C44,Summary!$C:$CB,6,FALSE)/J44,IF(J44=0,"",IF(J44="","",0)))</f>
        <v>1</v>
      </c>
      <c r="I44" s="25">
        <f>IFERROR(VLOOKUP($C44,Summary!$C:$CB,7,FALSE)/J44,IF(J44=0,"",IF(J44="","",0)))</f>
        <v>0</v>
      </c>
      <c r="J44" s="27">
        <f>VLOOKUP($C44,Summary!$C:$CB,8,FALSE)</f>
        <v>3</v>
      </c>
      <c r="K44" s="24">
        <f>IFERROR(VLOOKUP($C44,Summary!$C:$CB,9,FALSE)/Q44,IF(Q44=0,"",IF(Q44="","",0)))</f>
        <v>0</v>
      </c>
      <c r="L44" s="25">
        <f>IFERROR(VLOOKUP($C44,Summary!$C:$CB,10,FALSE)/Q44,IF(Q44=0,"",IF(Q44="","",0)))</f>
        <v>1</v>
      </c>
      <c r="M44" s="26">
        <f>IFERROR(VLOOKUP($C44,Summary!$C:$CB,11,FALSE)/Q44,IF(Q44=0,"",IF(Q44="","",0)))</f>
        <v>1</v>
      </c>
      <c r="N44" s="25">
        <f>IFERROR(VLOOKUP($C44,Summary!$C:$CB,12,FALSE)/Q44,IF(Q44=0,"",IF(Q44="","",0)))</f>
        <v>0</v>
      </c>
      <c r="O44" s="26">
        <f>IFERROR(VLOOKUP($C44,Summary!$C:$CB,13,FALSE)/Q44,IF(Q44=0,"",IF(Q44="","",0)))</f>
        <v>1</v>
      </c>
      <c r="P44" s="25">
        <f>IFERROR(VLOOKUP($C44,Summary!$C:$CB,14,FALSE)/Q44,IF(Q44=0,"",IF(Q44="","",0)))</f>
        <v>0</v>
      </c>
      <c r="Q44" s="27">
        <f>VLOOKUP($C44,Summary!$C:$CB,15,FALSE)</f>
        <v>1</v>
      </c>
      <c r="R44" s="24" t="str">
        <f>IFERROR(VLOOKUP($C44,Summary!$C:$CB,16,FALSE)/X44,IF(X44=0,"",IF(X44="","",0)))</f>
        <v/>
      </c>
      <c r="S44" s="25" t="str">
        <f>IFERROR(VLOOKUP($C44,Summary!$C:$CB,17,FALSE)/X44,IF(X44=0,"",IF(X44="","",0)))</f>
        <v/>
      </c>
      <c r="T44" s="26" t="str">
        <f>IFERROR(VLOOKUP($C44,Summary!$C:$CB,18,FALSE)/X44,IF(X44=0,"",IF(X44="","",0)))</f>
        <v/>
      </c>
      <c r="U44" s="25" t="str">
        <f>IFERROR(VLOOKUP($C44,Summary!$C:$CB,19,FALSE)/X44,IF(X44=0,"",IF(X44="","",0)))</f>
        <v/>
      </c>
      <c r="V44" s="26" t="str">
        <f>IFERROR(VLOOKUP($C44,Summary!$C:$CB,20,FALSE)/X44,IF(X44=0,"",IF(X44="","",0)))</f>
        <v/>
      </c>
      <c r="W44" s="25" t="str">
        <f>IFERROR(VLOOKUP($C44,Summary!$C:$CB,21,FALSE)/X44,IF(X44=0,"",IF(X44="","",0)))</f>
        <v/>
      </c>
      <c r="X44" s="27">
        <f>VLOOKUP($C44,Summary!$C:$CB,22,FALSE)</f>
        <v>0</v>
      </c>
      <c r="Y44" s="24" t="str">
        <f>IFERROR(VLOOKUP($C44,Summary!$C:$CB,23,FALSE)/AE44,IF(AE44=0,"",IF(AE44="","",0)))</f>
        <v/>
      </c>
      <c r="Z44" s="25" t="str">
        <f>IFERROR(VLOOKUP($C44,Summary!$C:$CB,24,FALSE)/AE44,IF(AE44=0,"",IF(AE44="","",0)))</f>
        <v/>
      </c>
      <c r="AA44" s="26" t="str">
        <f>IFERROR(VLOOKUP($C44,Summary!$C:$CB,25,FALSE)/AE44,IF(AE44=0,"",IF(AE44="","",0)))</f>
        <v/>
      </c>
      <c r="AB44" s="25" t="str">
        <f>IFERROR(VLOOKUP($C44,Summary!$C:$CB,26,FALSE)/AE44,IF(AE44=0,"",IF(AE44="","",0)))</f>
        <v/>
      </c>
      <c r="AC44" s="26" t="str">
        <f>IFERROR(VLOOKUP($C44,Summary!$C:$CB,27,FALSE)/AE44,IF(AE44=0,"",IF(AE44="","",0)))</f>
        <v/>
      </c>
      <c r="AD44" s="25" t="str">
        <f>IFERROR(VLOOKUP($C44,Summary!$C:$CB,28,FALSE)/AE44,IF(AE44=0,"",IF(AE44="","",0)))</f>
        <v/>
      </c>
      <c r="AE44" s="27">
        <f>VLOOKUP($C44,Summary!$C:$CB,29,FALSE)</f>
        <v>0</v>
      </c>
      <c r="AF44" s="24" t="str">
        <f>IFERROR(VLOOKUP($C44,Summary!$C:$CB,30,FALSE)/VLOOKUP($C44,Summary!$C:$CB,32,FALSE),IF(AL44=0,"",IF(AL44="","",0)))</f>
        <v/>
      </c>
      <c r="AG44" s="25" t="str">
        <f>IFERROR(VLOOKUP($C44,Summary!$C:$CB,31,FALSE)/VLOOKUP($C44,Summary!$C:$CB,32,FALSE),IF(AL44=0,"",IF(AL44="","",0)))</f>
        <v/>
      </c>
      <c r="AH44" s="26" t="str">
        <f>IFERROR(VLOOKUP($C44,Summary!$C:$CB,32,FALSE)/VLOOKUP($C44,Summary!$C:$CB,34,FALSE),IF(AL44=0,"",IF(AL44="","",0)))</f>
        <v/>
      </c>
      <c r="AI44" s="25" t="str">
        <f>IFERROR(VLOOKUP($C44,Summary!$C:$CB,33,FALSE)/VLOOKUP($C44,Summary!$C:$CB,34,FALSE),IF(AL44=0,"",IF(AL44="","",0)))</f>
        <v/>
      </c>
      <c r="AJ44" s="26" t="str">
        <f>IFERROR(VLOOKUP($C44,Summary!$C:$CB,34,FALSE)/AL44,IF(AL44=0,"",IF(AL44="","",0)))</f>
        <v/>
      </c>
      <c r="AK44" s="25" t="str">
        <f>IFERROR(VLOOKUP($C44,Summary!$C:$CB,35,FALSE)/AL44,IF(AL44=0,"",IF(AL44="","",0)))</f>
        <v/>
      </c>
      <c r="AL44" s="27">
        <f>VLOOKUP($C44,Summary!$C:$CB,36,FALSE)</f>
        <v>0</v>
      </c>
      <c r="AM44" s="24">
        <f>IFERROR(VLOOKUP($C44,Summary!$C:$CB,37,FALSE)/AS44,IF(AS44=0,"",IF(AS44="","",0)))</f>
        <v>1</v>
      </c>
      <c r="AN44" s="25">
        <f>IFERROR(VLOOKUP($C44,Summary!$C:$CB,38,FALSE)/AS44,IF(AS44=0,"",IF(AS44="","",0)))</f>
        <v>0</v>
      </c>
      <c r="AO44" s="26">
        <f>IFERROR(VLOOKUP($C44,Summary!$C:$CB,39,FALSE)/AS44,IF(AS44=0,"",IF(AS44="","",0)))</f>
        <v>1</v>
      </c>
      <c r="AP44" s="25">
        <f>IFERROR(VLOOKUP($C44,Summary!$C:$CB,40,FALSE)/AS44,IF(AS44=0,"",IF(AS44="","",0)))</f>
        <v>0</v>
      </c>
      <c r="AQ44" s="26">
        <f>IFERROR(VLOOKUP($C44,Summary!$C:$CB,41,FALSE)/AS44,IF(AS44=0,"",IF(AS44="","",0)))</f>
        <v>1</v>
      </c>
      <c r="AR44" s="25">
        <f>IFERROR(VLOOKUP($C44,Summary!$C:$CB,42,FALSE)/AS44,IF(AS44=0,"",IF(AS44="","",0)))</f>
        <v>0</v>
      </c>
      <c r="AS44" s="27">
        <f>VLOOKUP($C44,Summary!$C:$CB,43,FALSE)</f>
        <v>1</v>
      </c>
      <c r="AT44" s="24">
        <f>IFERROR(VLOOKUP($C44,Summary!$C:$CB,44,FALSE)/AZ44,IF(AZ44=0,"",IF(AZ44="","",0)))</f>
        <v>1</v>
      </c>
      <c r="AU44" s="25">
        <f>IFERROR(VLOOKUP($C44,Summary!$C:$CB,45,FALSE)/AZ44,IF(AZ44=0,"",IF(AZ44="","",0)))</f>
        <v>0</v>
      </c>
      <c r="AV44" s="26">
        <f>IFERROR(VLOOKUP($C44,Summary!$C:$CB,46,FALSE)/AZ44,IF(AZ44=0,"",IF(AZ44="","",0)))</f>
        <v>1</v>
      </c>
      <c r="AW44" s="25">
        <f>IFERROR(VLOOKUP($C44,Summary!$C:$CB,47,FALSE)/AZ44,IF(AZ44=0,"",IF(AZ44="","",0)))</f>
        <v>0</v>
      </c>
      <c r="AX44" s="26">
        <f>IFERROR(VLOOKUP($C44,Summary!$C:$CB,48,FALSE)/AZ44,IF(AZ44=0,"",IF(AZ44="","",0)))</f>
        <v>1</v>
      </c>
      <c r="AY44" s="25">
        <f>IFERROR(VLOOKUP($C44,Summary!$C:$CB,49,FALSE)/AZ44,IF(AZ44=0,"",IF(AZ44="","",0)))</f>
        <v>0</v>
      </c>
      <c r="AZ44" s="27">
        <f>VLOOKUP($C44,Summary!$C:$CB,50,FALSE)</f>
        <v>1</v>
      </c>
      <c r="BA44" s="24" t="str">
        <f>IFERROR(VLOOKUP($C44,Summary!$C:$CB,51,FALSE)/BG44,IF(BG44=0,"",IF(BG44="","",0)))</f>
        <v/>
      </c>
      <c r="BB44" s="25" t="str">
        <f>IFERROR(VLOOKUP($C44,Summary!$C:$CB,52,FALSE)/BG44,IF(BG44=0,"",IF(BG44="","",0)))</f>
        <v/>
      </c>
      <c r="BC44" s="26" t="str">
        <f>IFERROR(VLOOKUP($C44,Summary!$C:$CB,53,FALSE)/BG44,IF(BG44=0,"",IF(BG44="","",0)))</f>
        <v/>
      </c>
      <c r="BD44" s="25" t="str">
        <f>IFERROR(VLOOKUP($C44,Summary!$C:$CB,54,FALSE)/BG44,IF(BG44=0,"",IF(BG44="","",0)))</f>
        <v/>
      </c>
      <c r="BE44" s="26" t="str">
        <f>IFERROR(VLOOKUP($C44,Summary!$C:$CB,55,FALSE)/BG44,IF(BG44=0,"",IF(BG44="","",0)))</f>
        <v/>
      </c>
      <c r="BF44" s="25" t="str">
        <f>IFERROR(VLOOKUP($C44,Summary!$C:$CB,56,FALSE)/BG44,IF(BG44=0,"",IF(BG44="","",0)))</f>
        <v/>
      </c>
      <c r="BG44" s="27">
        <f>VLOOKUP($C44,Summary!$C:$CB,57,FALSE)</f>
        <v>0</v>
      </c>
      <c r="BH44" s="24" t="str">
        <f>IFERROR(VLOOKUP($C44,Summary!$C:$CB,58,FALSE)/BN44,IF(BN44=0,"",IF(BN44="","",0)))</f>
        <v/>
      </c>
      <c r="BI44" s="25" t="str">
        <f>IFERROR(VLOOKUP($C44,Summary!$C:$CB,59,FALSE)/BN44,IF(BN44=0,"",IF(BN44="","",0)))</f>
        <v/>
      </c>
      <c r="BJ44" s="26" t="str">
        <f>IFERROR(VLOOKUP($C44,Summary!$C:$CB,60,FALSE)/BN44,IF(BN44=0,"",IF(BN44="","",0)))</f>
        <v/>
      </c>
      <c r="BK44" s="25" t="str">
        <f>IFERROR(VLOOKUP($C44,Summary!$C:$CB,61,FALSE)/BN44,IF(BN44=0,"",IF(BN44="","",0)))</f>
        <v/>
      </c>
      <c r="BL44" s="26" t="str">
        <f>IFERROR(VLOOKUP($C44,Summary!$C:$CB,62,FALSE)/BN44,IF(BN44=0,"",IF(BN44="","",0)))</f>
        <v/>
      </c>
      <c r="BM44" s="25" t="str">
        <f>IFERROR(VLOOKUP($C44,Summary!$C:$CB,63,FALSE)/BN44,IF(BN44=0,"",IF(BN44="","",0)))</f>
        <v/>
      </c>
      <c r="BN44" s="27">
        <f>VLOOKUP($C44,Summary!$C:$CB,64,FALSE)</f>
        <v>0</v>
      </c>
      <c r="BO44" s="24" t="str">
        <f>IFERROR(VLOOKUP($C44,Summary!$C:$CB,65,FALSE)/BU44,IF(BU44=0,"",IF(BU44="","",0)))</f>
        <v/>
      </c>
      <c r="BP44" s="25" t="str">
        <f>IFERROR(VLOOKUP($C44,Summary!$C:$CB,66,FALSE)/BU44,IF(BU44=0,"",IF(BU44="","",0)))</f>
        <v/>
      </c>
      <c r="BQ44" s="26" t="str">
        <f>IFERROR(VLOOKUP($C44,Summary!$C:$CB,67,FALSE)/BU44,IF(BU44=0,"",IF(BU44="","",0)))</f>
        <v/>
      </c>
      <c r="BR44" s="25" t="str">
        <f>IFERROR(VLOOKUP($C44,Summary!$C:$CB,68,FALSE)/BU44,IF(BU44=0,"",IF(BU44="","",0)))</f>
        <v/>
      </c>
      <c r="BS44" s="26" t="str">
        <f>IFERROR(VLOOKUP($C44,Summary!$C:$CB,69,FALSE)/BU44,IF(BU44=0,"",IF(BU44="","",0)))</f>
        <v/>
      </c>
      <c r="BT44" s="25" t="str">
        <f>IFERROR(VLOOKUP($C44,Summary!$C:$CB,70,FALSE)/BU44,IF(BU44=0,"",IF(BU44="","",0)))</f>
        <v/>
      </c>
      <c r="BU44" s="27">
        <f>VLOOKUP($C44,Summary!$C:$CB,71,FALSE)</f>
        <v>0</v>
      </c>
      <c r="BV44" s="24" t="str">
        <f>IFERROR(VLOOKUP($C44,Summary!$C:$CB,72,FALSE)/CB44,IF(CB44=0,"",IF(CB44="","",0)))</f>
        <v/>
      </c>
      <c r="BW44" s="25" t="str">
        <f>IFERROR(VLOOKUP($C44,Summary!$C:$CB,73,FALSE)/CB44,IF(CB44=0,"",IF(CB44="","",0)))</f>
        <v/>
      </c>
      <c r="BX44" s="26" t="str">
        <f>IFERROR(VLOOKUP($C44,Summary!$C:$CB,74,FALSE)/CB44,IF(CB44=0,"",IF(CB44="","",0)))</f>
        <v/>
      </c>
      <c r="BY44" s="25" t="str">
        <f>IFERROR(VLOOKUP($C44,Summary!$C:$CB,75,FALSE)/CB44,IF(CB44=0,"",IF(CB44="","",0)))</f>
        <v/>
      </c>
      <c r="BZ44" s="26" t="str">
        <f>IFERROR(VLOOKUP($C44,Summary!$C:$CB,76,FALSE)/CB44,IF(CB44=0,"",IF(CB44="","",0)))</f>
        <v/>
      </c>
      <c r="CA44" s="25" t="str">
        <f>IFERROR(VLOOKUP($C44,Summary!$C:$CB,77,FALSE)/CB44,IF(CB44=0,"",IF(CB44="","",0)))</f>
        <v/>
      </c>
      <c r="CB44" s="27">
        <f>VLOOKUP($C44,Summary!$C:$CB,78,FALSE)</f>
        <v>0</v>
      </c>
    </row>
    <row r="45" spans="1:80" x14ac:dyDescent="0.3">
      <c r="A45">
        <v>41</v>
      </c>
      <c r="B45" t="str">
        <f>IF(Namelist!A42="","",UPPER(Namelist!A42))</f>
        <v>CHEN HAOLI</v>
      </c>
      <c r="C45" t="str">
        <f>IF(Namelist!B42="","",UPPER(Namelist!B42))</f>
        <v>NUSSTU\E0726102</v>
      </c>
      <c r="D45" s="24">
        <f>IFERROR(VLOOKUP($C45,Summary!$C:$CB,2,FALSE)/J45,IF(J45=0,"",IF(J45="","",0)))</f>
        <v>0.5</v>
      </c>
      <c r="E45" s="25">
        <f>IFERROR(VLOOKUP($C45,Summary!$C:$CB,3,FALSE)/J45,IF(J45=0,"",IF(J45="","",0)))</f>
        <v>0</v>
      </c>
      <c r="F45" s="26">
        <f>IFERROR(VLOOKUP($C45,Summary!$C:$CB,4,FALSE)/J45,IF(J45=0,"",IF(J45="","",0)))</f>
        <v>0.5</v>
      </c>
      <c r="G45" s="25">
        <f>IFERROR(VLOOKUP($C45,Summary!$C:$CB,5,FALSE)/J45,IF(J45=0,"",IF(J45="","",0)))</f>
        <v>0</v>
      </c>
      <c r="H45" s="26">
        <f>IFERROR(VLOOKUP($C45,Summary!$C:$CB,6,FALSE)/J45,IF(J45=0,"",IF(J45="","",0)))</f>
        <v>0.5</v>
      </c>
      <c r="I45" s="25">
        <f>IFERROR(VLOOKUP($C45,Summary!$C:$CB,7,FALSE)/J45,IF(J45=0,"",IF(J45="","",0)))</f>
        <v>0.5</v>
      </c>
      <c r="J45" s="27">
        <f>VLOOKUP($C45,Summary!$C:$CB,8,FALSE)</f>
        <v>6</v>
      </c>
      <c r="K45" s="24" t="str">
        <f>IFERROR(VLOOKUP($C45,Summary!$C:$CB,9,FALSE)/Q45,IF(Q45=0,"",IF(Q45="","",0)))</f>
        <v/>
      </c>
      <c r="L45" s="25" t="str">
        <f>IFERROR(VLOOKUP($C45,Summary!$C:$CB,10,FALSE)/Q45,IF(Q45=0,"",IF(Q45="","",0)))</f>
        <v/>
      </c>
      <c r="M45" s="26" t="str">
        <f>IFERROR(VLOOKUP($C45,Summary!$C:$CB,11,FALSE)/Q45,IF(Q45=0,"",IF(Q45="","",0)))</f>
        <v/>
      </c>
      <c r="N45" s="25" t="str">
        <f>IFERROR(VLOOKUP($C45,Summary!$C:$CB,12,FALSE)/Q45,IF(Q45=0,"",IF(Q45="","",0)))</f>
        <v/>
      </c>
      <c r="O45" s="26" t="str">
        <f>IFERROR(VLOOKUP($C45,Summary!$C:$CB,13,FALSE)/Q45,IF(Q45=0,"",IF(Q45="","",0)))</f>
        <v/>
      </c>
      <c r="P45" s="25" t="str">
        <f>IFERROR(VLOOKUP($C45,Summary!$C:$CB,14,FALSE)/Q45,IF(Q45=0,"",IF(Q45="","",0)))</f>
        <v/>
      </c>
      <c r="Q45" s="27">
        <f>VLOOKUP($C45,Summary!$C:$CB,15,FALSE)</f>
        <v>0</v>
      </c>
      <c r="R45" s="24" t="str">
        <f>IFERROR(VLOOKUP($C45,Summary!$C:$CB,16,FALSE)/X45,IF(X45=0,"",IF(X45="","",0)))</f>
        <v/>
      </c>
      <c r="S45" s="25" t="str">
        <f>IFERROR(VLOOKUP($C45,Summary!$C:$CB,17,FALSE)/X45,IF(X45=0,"",IF(X45="","",0)))</f>
        <v/>
      </c>
      <c r="T45" s="26" t="str">
        <f>IFERROR(VLOOKUP($C45,Summary!$C:$CB,18,FALSE)/X45,IF(X45=0,"",IF(X45="","",0)))</f>
        <v/>
      </c>
      <c r="U45" s="25" t="str">
        <f>IFERROR(VLOOKUP($C45,Summary!$C:$CB,19,FALSE)/X45,IF(X45=0,"",IF(X45="","",0)))</f>
        <v/>
      </c>
      <c r="V45" s="26" t="str">
        <f>IFERROR(VLOOKUP($C45,Summary!$C:$CB,20,FALSE)/X45,IF(X45=0,"",IF(X45="","",0)))</f>
        <v/>
      </c>
      <c r="W45" s="25" t="str">
        <f>IFERROR(VLOOKUP($C45,Summary!$C:$CB,21,FALSE)/X45,IF(X45=0,"",IF(X45="","",0)))</f>
        <v/>
      </c>
      <c r="X45" s="27">
        <f>VLOOKUP($C45,Summary!$C:$CB,22,FALSE)</f>
        <v>0</v>
      </c>
      <c r="Y45" s="24" t="str">
        <f>IFERROR(VLOOKUP($C45,Summary!$C:$CB,23,FALSE)/AE45,IF(AE45=0,"",IF(AE45="","",0)))</f>
        <v/>
      </c>
      <c r="Z45" s="25" t="str">
        <f>IFERROR(VLOOKUP($C45,Summary!$C:$CB,24,FALSE)/AE45,IF(AE45=0,"",IF(AE45="","",0)))</f>
        <v/>
      </c>
      <c r="AA45" s="26" t="str">
        <f>IFERROR(VLOOKUP($C45,Summary!$C:$CB,25,FALSE)/AE45,IF(AE45=0,"",IF(AE45="","",0)))</f>
        <v/>
      </c>
      <c r="AB45" s="25" t="str">
        <f>IFERROR(VLOOKUP($C45,Summary!$C:$CB,26,FALSE)/AE45,IF(AE45=0,"",IF(AE45="","",0)))</f>
        <v/>
      </c>
      <c r="AC45" s="26" t="str">
        <f>IFERROR(VLOOKUP($C45,Summary!$C:$CB,27,FALSE)/AE45,IF(AE45=0,"",IF(AE45="","",0)))</f>
        <v/>
      </c>
      <c r="AD45" s="25" t="str">
        <f>IFERROR(VLOOKUP($C45,Summary!$C:$CB,28,FALSE)/AE45,IF(AE45=0,"",IF(AE45="","",0)))</f>
        <v/>
      </c>
      <c r="AE45" s="27">
        <f>VLOOKUP($C45,Summary!$C:$CB,29,FALSE)</f>
        <v>0</v>
      </c>
      <c r="AF45" s="24" t="str">
        <f>IFERROR(VLOOKUP($C45,Summary!$C:$CB,30,FALSE)/VLOOKUP($C45,Summary!$C:$CB,32,FALSE),IF(AL45=0,"",IF(AL45="","",0)))</f>
        <v/>
      </c>
      <c r="AG45" s="25" t="str">
        <f>IFERROR(VLOOKUP($C45,Summary!$C:$CB,31,FALSE)/VLOOKUP($C45,Summary!$C:$CB,32,FALSE),IF(AL45=0,"",IF(AL45="","",0)))</f>
        <v/>
      </c>
      <c r="AH45" s="26" t="str">
        <f>IFERROR(VLOOKUP($C45,Summary!$C:$CB,32,FALSE)/VLOOKUP($C45,Summary!$C:$CB,34,FALSE),IF(AL45=0,"",IF(AL45="","",0)))</f>
        <v/>
      </c>
      <c r="AI45" s="25" t="str">
        <f>IFERROR(VLOOKUP($C45,Summary!$C:$CB,33,FALSE)/VLOOKUP($C45,Summary!$C:$CB,34,FALSE),IF(AL45=0,"",IF(AL45="","",0)))</f>
        <v/>
      </c>
      <c r="AJ45" s="26" t="str">
        <f>IFERROR(VLOOKUP($C45,Summary!$C:$CB,34,FALSE)/AL45,IF(AL45=0,"",IF(AL45="","",0)))</f>
        <v/>
      </c>
      <c r="AK45" s="25" t="str">
        <f>IFERROR(VLOOKUP($C45,Summary!$C:$CB,35,FALSE)/AL45,IF(AL45=0,"",IF(AL45="","",0)))</f>
        <v/>
      </c>
      <c r="AL45" s="27">
        <f>VLOOKUP($C45,Summary!$C:$CB,36,FALSE)</f>
        <v>0</v>
      </c>
      <c r="AM45" s="24" t="str">
        <f>IFERROR(VLOOKUP($C45,Summary!$C:$CB,37,FALSE)/AS45,IF(AS45=0,"",IF(AS45="","",0)))</f>
        <v/>
      </c>
      <c r="AN45" s="25" t="str">
        <f>IFERROR(VLOOKUP($C45,Summary!$C:$CB,38,FALSE)/AS45,IF(AS45=0,"",IF(AS45="","",0)))</f>
        <v/>
      </c>
      <c r="AO45" s="26" t="str">
        <f>IFERROR(VLOOKUP($C45,Summary!$C:$CB,39,FALSE)/AS45,IF(AS45=0,"",IF(AS45="","",0)))</f>
        <v/>
      </c>
      <c r="AP45" s="25" t="str">
        <f>IFERROR(VLOOKUP($C45,Summary!$C:$CB,40,FALSE)/AS45,IF(AS45=0,"",IF(AS45="","",0)))</f>
        <v/>
      </c>
      <c r="AQ45" s="26" t="str">
        <f>IFERROR(VLOOKUP($C45,Summary!$C:$CB,41,FALSE)/AS45,IF(AS45=0,"",IF(AS45="","",0)))</f>
        <v/>
      </c>
      <c r="AR45" s="25" t="str">
        <f>IFERROR(VLOOKUP($C45,Summary!$C:$CB,42,FALSE)/AS45,IF(AS45=0,"",IF(AS45="","",0)))</f>
        <v/>
      </c>
      <c r="AS45" s="27">
        <f>VLOOKUP($C45,Summary!$C:$CB,43,FALSE)</f>
        <v>0</v>
      </c>
      <c r="AT45" s="24" t="str">
        <f>IFERROR(VLOOKUP($C45,Summary!$C:$CB,44,FALSE)/AZ45,IF(AZ45=0,"",IF(AZ45="","",0)))</f>
        <v/>
      </c>
      <c r="AU45" s="25" t="str">
        <f>IFERROR(VLOOKUP($C45,Summary!$C:$CB,45,FALSE)/AZ45,IF(AZ45=0,"",IF(AZ45="","",0)))</f>
        <v/>
      </c>
      <c r="AV45" s="26" t="str">
        <f>IFERROR(VLOOKUP($C45,Summary!$C:$CB,46,FALSE)/AZ45,IF(AZ45=0,"",IF(AZ45="","",0)))</f>
        <v/>
      </c>
      <c r="AW45" s="25" t="str">
        <f>IFERROR(VLOOKUP($C45,Summary!$C:$CB,47,FALSE)/AZ45,IF(AZ45=0,"",IF(AZ45="","",0)))</f>
        <v/>
      </c>
      <c r="AX45" s="26" t="str">
        <f>IFERROR(VLOOKUP($C45,Summary!$C:$CB,48,FALSE)/AZ45,IF(AZ45=0,"",IF(AZ45="","",0)))</f>
        <v/>
      </c>
      <c r="AY45" s="25" t="str">
        <f>IFERROR(VLOOKUP($C45,Summary!$C:$CB,49,FALSE)/AZ45,IF(AZ45=0,"",IF(AZ45="","",0)))</f>
        <v/>
      </c>
      <c r="AZ45" s="27">
        <f>VLOOKUP($C45,Summary!$C:$CB,50,FALSE)</f>
        <v>0</v>
      </c>
      <c r="BA45" s="24">
        <f>IFERROR(VLOOKUP($C45,Summary!$C:$CB,51,FALSE)/BG45,IF(BG45=0,"",IF(BG45="","",0)))</f>
        <v>0.5</v>
      </c>
      <c r="BB45" s="25">
        <f>IFERROR(VLOOKUP($C45,Summary!$C:$CB,52,FALSE)/BG45,IF(BG45=0,"",IF(BG45="","",0)))</f>
        <v>0</v>
      </c>
      <c r="BC45" s="26">
        <f>IFERROR(VLOOKUP($C45,Summary!$C:$CB,53,FALSE)/BG45,IF(BG45=0,"",IF(BG45="","",0)))</f>
        <v>0.5</v>
      </c>
      <c r="BD45" s="25">
        <f>IFERROR(VLOOKUP($C45,Summary!$C:$CB,54,FALSE)/BG45,IF(BG45=0,"",IF(BG45="","",0)))</f>
        <v>0</v>
      </c>
      <c r="BE45" s="26">
        <f>IFERROR(VLOOKUP($C45,Summary!$C:$CB,55,FALSE)/BG45,IF(BG45=0,"",IF(BG45="","",0)))</f>
        <v>0.5</v>
      </c>
      <c r="BF45" s="25">
        <f>IFERROR(VLOOKUP($C45,Summary!$C:$CB,56,FALSE)/BG45,IF(BG45=0,"",IF(BG45="","",0)))</f>
        <v>0.5</v>
      </c>
      <c r="BG45" s="27">
        <f>VLOOKUP($C45,Summary!$C:$CB,57,FALSE)</f>
        <v>2</v>
      </c>
      <c r="BH45" s="24">
        <f>IFERROR(VLOOKUP($C45,Summary!$C:$CB,58,FALSE)/BN45,IF(BN45=0,"",IF(BN45="","",0)))</f>
        <v>0.5</v>
      </c>
      <c r="BI45" s="25">
        <f>IFERROR(VLOOKUP($C45,Summary!$C:$CB,59,FALSE)/BN45,IF(BN45=0,"",IF(BN45="","",0)))</f>
        <v>0</v>
      </c>
      <c r="BJ45" s="26">
        <f>IFERROR(VLOOKUP($C45,Summary!$C:$CB,60,FALSE)/BN45,IF(BN45=0,"",IF(BN45="","",0)))</f>
        <v>0.5</v>
      </c>
      <c r="BK45" s="25">
        <f>IFERROR(VLOOKUP($C45,Summary!$C:$CB,61,FALSE)/BN45,IF(BN45=0,"",IF(BN45="","",0)))</f>
        <v>0</v>
      </c>
      <c r="BL45" s="26">
        <f>IFERROR(VLOOKUP($C45,Summary!$C:$CB,62,FALSE)/BN45,IF(BN45=0,"",IF(BN45="","",0)))</f>
        <v>0.5</v>
      </c>
      <c r="BM45" s="25">
        <f>IFERROR(VLOOKUP($C45,Summary!$C:$CB,63,FALSE)/BN45,IF(BN45=0,"",IF(BN45="","",0)))</f>
        <v>0.5</v>
      </c>
      <c r="BN45" s="27">
        <f>VLOOKUP($C45,Summary!$C:$CB,64,FALSE)</f>
        <v>4</v>
      </c>
      <c r="BO45" s="24" t="str">
        <f>IFERROR(VLOOKUP($C45,Summary!$C:$CB,65,FALSE)/BU45,IF(BU45=0,"",IF(BU45="","",0)))</f>
        <v/>
      </c>
      <c r="BP45" s="25" t="str">
        <f>IFERROR(VLOOKUP($C45,Summary!$C:$CB,66,FALSE)/BU45,IF(BU45=0,"",IF(BU45="","",0)))</f>
        <v/>
      </c>
      <c r="BQ45" s="26" t="str">
        <f>IFERROR(VLOOKUP($C45,Summary!$C:$CB,67,FALSE)/BU45,IF(BU45=0,"",IF(BU45="","",0)))</f>
        <v/>
      </c>
      <c r="BR45" s="25" t="str">
        <f>IFERROR(VLOOKUP($C45,Summary!$C:$CB,68,FALSE)/BU45,IF(BU45=0,"",IF(BU45="","",0)))</f>
        <v/>
      </c>
      <c r="BS45" s="26" t="str">
        <f>IFERROR(VLOOKUP($C45,Summary!$C:$CB,69,FALSE)/BU45,IF(BU45=0,"",IF(BU45="","",0)))</f>
        <v/>
      </c>
      <c r="BT45" s="25" t="str">
        <f>IFERROR(VLOOKUP($C45,Summary!$C:$CB,70,FALSE)/BU45,IF(BU45=0,"",IF(BU45="","",0)))</f>
        <v/>
      </c>
      <c r="BU45" s="27">
        <f>VLOOKUP($C45,Summary!$C:$CB,71,FALSE)</f>
        <v>0</v>
      </c>
      <c r="BV45" s="24" t="str">
        <f>IFERROR(VLOOKUP($C45,Summary!$C:$CB,72,FALSE)/CB45,IF(CB45=0,"",IF(CB45="","",0)))</f>
        <v/>
      </c>
      <c r="BW45" s="25" t="str">
        <f>IFERROR(VLOOKUP($C45,Summary!$C:$CB,73,FALSE)/CB45,IF(CB45=0,"",IF(CB45="","",0)))</f>
        <v/>
      </c>
      <c r="BX45" s="26" t="str">
        <f>IFERROR(VLOOKUP($C45,Summary!$C:$CB,74,FALSE)/CB45,IF(CB45=0,"",IF(CB45="","",0)))</f>
        <v/>
      </c>
      <c r="BY45" s="25" t="str">
        <f>IFERROR(VLOOKUP($C45,Summary!$C:$CB,75,FALSE)/CB45,IF(CB45=0,"",IF(CB45="","",0)))</f>
        <v/>
      </c>
      <c r="BZ45" s="26" t="str">
        <f>IFERROR(VLOOKUP($C45,Summary!$C:$CB,76,FALSE)/CB45,IF(CB45=0,"",IF(CB45="","",0)))</f>
        <v/>
      </c>
      <c r="CA45" s="25" t="str">
        <f>IFERROR(VLOOKUP($C45,Summary!$C:$CB,77,FALSE)/CB45,IF(CB45=0,"",IF(CB45="","",0)))</f>
        <v/>
      </c>
      <c r="CB45" s="27">
        <f>VLOOKUP($C45,Summary!$C:$CB,78,FALSE)</f>
        <v>0</v>
      </c>
    </row>
    <row r="46" spans="1:80" x14ac:dyDescent="0.3">
      <c r="A46">
        <v>42</v>
      </c>
      <c r="B46" t="str">
        <f>IF(Namelist!A43="","",UPPER(Namelist!A43))</f>
        <v>CHEN KANG CHEONG</v>
      </c>
      <c r="C46" t="str">
        <f>IF(Namelist!B43="","",UPPER(Namelist!B43))</f>
        <v>NUSSTU\E0969211</v>
      </c>
      <c r="D46" s="24">
        <f>IFERROR(VLOOKUP($C46,Summary!$C:$CB,2,FALSE)/J46,IF(J46=0,"",IF(J46="","",0)))</f>
        <v>0.375</v>
      </c>
      <c r="E46" s="25">
        <f>IFERROR(VLOOKUP($C46,Summary!$C:$CB,3,FALSE)/J46,IF(J46=0,"",IF(J46="","",0)))</f>
        <v>0</v>
      </c>
      <c r="F46" s="26">
        <f>IFERROR(VLOOKUP($C46,Summary!$C:$CB,4,FALSE)/J46,IF(J46=0,"",IF(J46="","",0)))</f>
        <v>0.375</v>
      </c>
      <c r="G46" s="25">
        <f>IFERROR(VLOOKUP($C46,Summary!$C:$CB,5,FALSE)/J46,IF(J46=0,"",IF(J46="","",0)))</f>
        <v>0.125</v>
      </c>
      <c r="H46" s="26">
        <f>IFERROR(VLOOKUP($C46,Summary!$C:$CB,6,FALSE)/J46,IF(J46=0,"",IF(J46="","",0)))</f>
        <v>0.5</v>
      </c>
      <c r="I46" s="25">
        <f>IFERROR(VLOOKUP($C46,Summary!$C:$CB,7,FALSE)/J46,IF(J46=0,"",IF(J46="","",0)))</f>
        <v>0.5</v>
      </c>
      <c r="J46" s="27">
        <f>VLOOKUP($C46,Summary!$C:$CB,8,FALSE)</f>
        <v>8</v>
      </c>
      <c r="K46" s="24">
        <f>IFERROR(VLOOKUP($C46,Summary!$C:$CB,9,FALSE)/Q46,IF(Q46=0,"",IF(Q46="","",0)))</f>
        <v>1</v>
      </c>
      <c r="L46" s="25">
        <f>IFERROR(VLOOKUP($C46,Summary!$C:$CB,10,FALSE)/Q46,IF(Q46=0,"",IF(Q46="","",0)))</f>
        <v>0</v>
      </c>
      <c r="M46" s="26">
        <f>IFERROR(VLOOKUP($C46,Summary!$C:$CB,11,FALSE)/Q46,IF(Q46=0,"",IF(Q46="","",0)))</f>
        <v>1</v>
      </c>
      <c r="N46" s="25">
        <f>IFERROR(VLOOKUP($C46,Summary!$C:$CB,12,FALSE)/Q46,IF(Q46=0,"",IF(Q46="","",0)))</f>
        <v>0</v>
      </c>
      <c r="O46" s="26">
        <f>IFERROR(VLOOKUP($C46,Summary!$C:$CB,13,FALSE)/Q46,IF(Q46=0,"",IF(Q46="","",0)))</f>
        <v>1</v>
      </c>
      <c r="P46" s="25">
        <f>IFERROR(VLOOKUP($C46,Summary!$C:$CB,14,FALSE)/Q46,IF(Q46=0,"",IF(Q46="","",0)))</f>
        <v>0</v>
      </c>
      <c r="Q46" s="27">
        <f>VLOOKUP($C46,Summary!$C:$CB,15,FALSE)</f>
        <v>2</v>
      </c>
      <c r="R46" s="24">
        <f>IFERROR(VLOOKUP($C46,Summary!$C:$CB,16,FALSE)/X46,IF(X46=0,"",IF(X46="","",0)))</f>
        <v>0.33333333333333331</v>
      </c>
      <c r="S46" s="25">
        <f>IFERROR(VLOOKUP($C46,Summary!$C:$CB,17,FALSE)/X46,IF(X46=0,"",IF(X46="","",0)))</f>
        <v>0</v>
      </c>
      <c r="T46" s="26">
        <f>IFERROR(VLOOKUP($C46,Summary!$C:$CB,18,FALSE)/X46,IF(X46=0,"",IF(X46="","",0)))</f>
        <v>0.33333333333333331</v>
      </c>
      <c r="U46" s="25">
        <f>IFERROR(VLOOKUP($C46,Summary!$C:$CB,19,FALSE)/X46,IF(X46=0,"",IF(X46="","",0)))</f>
        <v>0.33333333333333331</v>
      </c>
      <c r="V46" s="26">
        <f>IFERROR(VLOOKUP($C46,Summary!$C:$CB,20,FALSE)/X46,IF(X46=0,"",IF(X46="","",0)))</f>
        <v>0.66666666666666663</v>
      </c>
      <c r="W46" s="25">
        <f>IFERROR(VLOOKUP($C46,Summary!$C:$CB,21,FALSE)/X46,IF(X46=0,"",IF(X46="","",0)))</f>
        <v>0.33333333333333331</v>
      </c>
      <c r="X46" s="27">
        <f>VLOOKUP($C46,Summary!$C:$CB,22,FALSE)</f>
        <v>3</v>
      </c>
      <c r="Y46" s="24" t="str">
        <f>IFERROR(VLOOKUP($C46,Summary!$C:$CB,23,FALSE)/AE46,IF(AE46=0,"",IF(AE46="","",0)))</f>
        <v/>
      </c>
      <c r="Z46" s="25" t="str">
        <f>IFERROR(VLOOKUP($C46,Summary!$C:$CB,24,FALSE)/AE46,IF(AE46=0,"",IF(AE46="","",0)))</f>
        <v/>
      </c>
      <c r="AA46" s="26" t="str">
        <f>IFERROR(VLOOKUP($C46,Summary!$C:$CB,25,FALSE)/AE46,IF(AE46=0,"",IF(AE46="","",0)))</f>
        <v/>
      </c>
      <c r="AB46" s="25" t="str">
        <f>IFERROR(VLOOKUP($C46,Summary!$C:$CB,26,FALSE)/AE46,IF(AE46=0,"",IF(AE46="","",0)))</f>
        <v/>
      </c>
      <c r="AC46" s="26" t="str">
        <f>IFERROR(VLOOKUP($C46,Summary!$C:$CB,27,FALSE)/AE46,IF(AE46=0,"",IF(AE46="","",0)))</f>
        <v/>
      </c>
      <c r="AD46" s="25" t="str">
        <f>IFERROR(VLOOKUP($C46,Summary!$C:$CB,28,FALSE)/AE46,IF(AE46=0,"",IF(AE46="","",0)))</f>
        <v/>
      </c>
      <c r="AE46" s="27">
        <f>VLOOKUP($C46,Summary!$C:$CB,29,FALSE)</f>
        <v>0</v>
      </c>
      <c r="AF46" s="24" t="str">
        <f>IFERROR(VLOOKUP($C46,Summary!$C:$CB,30,FALSE)/VLOOKUP($C46,Summary!$C:$CB,32,FALSE),IF(AL46=0,"",IF(AL46="","",0)))</f>
        <v/>
      </c>
      <c r="AG46" s="25" t="str">
        <f>IFERROR(VLOOKUP($C46,Summary!$C:$CB,31,FALSE)/VLOOKUP($C46,Summary!$C:$CB,32,FALSE),IF(AL46=0,"",IF(AL46="","",0)))</f>
        <v/>
      </c>
      <c r="AH46" s="26" t="str">
        <f>IFERROR(VLOOKUP($C46,Summary!$C:$CB,32,FALSE)/VLOOKUP($C46,Summary!$C:$CB,34,FALSE),IF(AL46=0,"",IF(AL46="","",0)))</f>
        <v/>
      </c>
      <c r="AI46" s="25" t="str">
        <f>IFERROR(VLOOKUP($C46,Summary!$C:$CB,33,FALSE)/VLOOKUP($C46,Summary!$C:$CB,34,FALSE),IF(AL46=0,"",IF(AL46="","",0)))</f>
        <v/>
      </c>
      <c r="AJ46" s="26" t="str">
        <f>IFERROR(VLOOKUP($C46,Summary!$C:$CB,34,FALSE)/AL46,IF(AL46=0,"",IF(AL46="","",0)))</f>
        <v/>
      </c>
      <c r="AK46" s="25" t="str">
        <f>IFERROR(VLOOKUP($C46,Summary!$C:$CB,35,FALSE)/AL46,IF(AL46=0,"",IF(AL46="","",0)))</f>
        <v/>
      </c>
      <c r="AL46" s="27">
        <f>VLOOKUP($C46,Summary!$C:$CB,36,FALSE)</f>
        <v>0</v>
      </c>
      <c r="AM46" s="24">
        <f>IFERROR(VLOOKUP($C46,Summary!$C:$CB,37,FALSE)/AS46,IF(AS46=0,"",IF(AS46="","",0)))</f>
        <v>0</v>
      </c>
      <c r="AN46" s="25">
        <f>IFERROR(VLOOKUP($C46,Summary!$C:$CB,38,FALSE)/AS46,IF(AS46=0,"",IF(AS46="","",0)))</f>
        <v>0</v>
      </c>
      <c r="AO46" s="26">
        <f>IFERROR(VLOOKUP($C46,Summary!$C:$CB,39,FALSE)/AS46,IF(AS46=0,"",IF(AS46="","",0)))</f>
        <v>0</v>
      </c>
      <c r="AP46" s="25">
        <f>IFERROR(VLOOKUP($C46,Summary!$C:$CB,40,FALSE)/AS46,IF(AS46=0,"",IF(AS46="","",0)))</f>
        <v>0</v>
      </c>
      <c r="AQ46" s="26">
        <f>IFERROR(VLOOKUP($C46,Summary!$C:$CB,41,FALSE)/AS46,IF(AS46=0,"",IF(AS46="","",0)))</f>
        <v>0</v>
      </c>
      <c r="AR46" s="25">
        <f>IFERROR(VLOOKUP($C46,Summary!$C:$CB,42,FALSE)/AS46,IF(AS46=0,"",IF(AS46="","",0)))</f>
        <v>1</v>
      </c>
      <c r="AS46" s="27">
        <f>VLOOKUP($C46,Summary!$C:$CB,43,FALSE)</f>
        <v>3</v>
      </c>
      <c r="AT46" s="24" t="str">
        <f>IFERROR(VLOOKUP($C46,Summary!$C:$CB,44,FALSE)/AZ46,IF(AZ46=0,"",IF(AZ46="","",0)))</f>
        <v/>
      </c>
      <c r="AU46" s="25" t="str">
        <f>IFERROR(VLOOKUP($C46,Summary!$C:$CB,45,FALSE)/AZ46,IF(AZ46=0,"",IF(AZ46="","",0)))</f>
        <v/>
      </c>
      <c r="AV46" s="26" t="str">
        <f>IFERROR(VLOOKUP($C46,Summary!$C:$CB,46,FALSE)/AZ46,IF(AZ46=0,"",IF(AZ46="","",0)))</f>
        <v/>
      </c>
      <c r="AW46" s="25" t="str">
        <f>IFERROR(VLOOKUP($C46,Summary!$C:$CB,47,FALSE)/AZ46,IF(AZ46=0,"",IF(AZ46="","",0)))</f>
        <v/>
      </c>
      <c r="AX46" s="26" t="str">
        <f>IFERROR(VLOOKUP($C46,Summary!$C:$CB,48,FALSE)/AZ46,IF(AZ46=0,"",IF(AZ46="","",0)))</f>
        <v/>
      </c>
      <c r="AY46" s="25" t="str">
        <f>IFERROR(VLOOKUP($C46,Summary!$C:$CB,49,FALSE)/AZ46,IF(AZ46=0,"",IF(AZ46="","",0)))</f>
        <v/>
      </c>
      <c r="AZ46" s="27">
        <f>VLOOKUP($C46,Summary!$C:$CB,50,FALSE)</f>
        <v>0</v>
      </c>
      <c r="BA46" s="24" t="str">
        <f>IFERROR(VLOOKUP($C46,Summary!$C:$CB,51,FALSE)/BG46,IF(BG46=0,"",IF(BG46="","",0)))</f>
        <v/>
      </c>
      <c r="BB46" s="25" t="str">
        <f>IFERROR(VLOOKUP($C46,Summary!$C:$CB,52,FALSE)/BG46,IF(BG46=0,"",IF(BG46="","",0)))</f>
        <v/>
      </c>
      <c r="BC46" s="26" t="str">
        <f>IFERROR(VLOOKUP($C46,Summary!$C:$CB,53,FALSE)/BG46,IF(BG46=0,"",IF(BG46="","",0)))</f>
        <v/>
      </c>
      <c r="BD46" s="25" t="str">
        <f>IFERROR(VLOOKUP($C46,Summary!$C:$CB,54,FALSE)/BG46,IF(BG46=0,"",IF(BG46="","",0)))</f>
        <v/>
      </c>
      <c r="BE46" s="26" t="str">
        <f>IFERROR(VLOOKUP($C46,Summary!$C:$CB,55,FALSE)/BG46,IF(BG46=0,"",IF(BG46="","",0)))</f>
        <v/>
      </c>
      <c r="BF46" s="25" t="str">
        <f>IFERROR(VLOOKUP($C46,Summary!$C:$CB,56,FALSE)/BG46,IF(BG46=0,"",IF(BG46="","",0)))</f>
        <v/>
      </c>
      <c r="BG46" s="27">
        <f>VLOOKUP($C46,Summary!$C:$CB,57,FALSE)</f>
        <v>0</v>
      </c>
      <c r="BH46" s="24" t="str">
        <f>IFERROR(VLOOKUP($C46,Summary!$C:$CB,58,FALSE)/BN46,IF(BN46=0,"",IF(BN46="","",0)))</f>
        <v/>
      </c>
      <c r="BI46" s="25" t="str">
        <f>IFERROR(VLOOKUP($C46,Summary!$C:$CB,59,FALSE)/BN46,IF(BN46=0,"",IF(BN46="","",0)))</f>
        <v/>
      </c>
      <c r="BJ46" s="26" t="str">
        <f>IFERROR(VLOOKUP($C46,Summary!$C:$CB,60,FALSE)/BN46,IF(BN46=0,"",IF(BN46="","",0)))</f>
        <v/>
      </c>
      <c r="BK46" s="25" t="str">
        <f>IFERROR(VLOOKUP($C46,Summary!$C:$CB,61,FALSE)/BN46,IF(BN46=0,"",IF(BN46="","",0)))</f>
        <v/>
      </c>
      <c r="BL46" s="26" t="str">
        <f>IFERROR(VLOOKUP($C46,Summary!$C:$CB,62,FALSE)/BN46,IF(BN46=0,"",IF(BN46="","",0)))</f>
        <v/>
      </c>
      <c r="BM46" s="25" t="str">
        <f>IFERROR(VLOOKUP($C46,Summary!$C:$CB,63,FALSE)/BN46,IF(BN46=0,"",IF(BN46="","",0)))</f>
        <v/>
      </c>
      <c r="BN46" s="27">
        <f>VLOOKUP($C46,Summary!$C:$CB,64,FALSE)</f>
        <v>0</v>
      </c>
      <c r="BO46" s="24" t="str">
        <f>IFERROR(VLOOKUP($C46,Summary!$C:$CB,65,FALSE)/BU46,IF(BU46=0,"",IF(BU46="","",0)))</f>
        <v/>
      </c>
      <c r="BP46" s="25" t="str">
        <f>IFERROR(VLOOKUP($C46,Summary!$C:$CB,66,FALSE)/BU46,IF(BU46=0,"",IF(BU46="","",0)))</f>
        <v/>
      </c>
      <c r="BQ46" s="26" t="str">
        <f>IFERROR(VLOOKUP($C46,Summary!$C:$CB,67,FALSE)/BU46,IF(BU46=0,"",IF(BU46="","",0)))</f>
        <v/>
      </c>
      <c r="BR46" s="25" t="str">
        <f>IFERROR(VLOOKUP($C46,Summary!$C:$CB,68,FALSE)/BU46,IF(BU46=0,"",IF(BU46="","",0)))</f>
        <v/>
      </c>
      <c r="BS46" s="26" t="str">
        <f>IFERROR(VLOOKUP($C46,Summary!$C:$CB,69,FALSE)/BU46,IF(BU46=0,"",IF(BU46="","",0)))</f>
        <v/>
      </c>
      <c r="BT46" s="25" t="str">
        <f>IFERROR(VLOOKUP($C46,Summary!$C:$CB,70,FALSE)/BU46,IF(BU46=0,"",IF(BU46="","",0)))</f>
        <v/>
      </c>
      <c r="BU46" s="27">
        <f>VLOOKUP($C46,Summary!$C:$CB,71,FALSE)</f>
        <v>0</v>
      </c>
      <c r="BV46" s="24" t="str">
        <f>IFERROR(VLOOKUP($C46,Summary!$C:$CB,72,FALSE)/CB46,IF(CB46=0,"",IF(CB46="","",0)))</f>
        <v/>
      </c>
      <c r="BW46" s="25" t="str">
        <f>IFERROR(VLOOKUP($C46,Summary!$C:$CB,73,FALSE)/CB46,IF(CB46=0,"",IF(CB46="","",0)))</f>
        <v/>
      </c>
      <c r="BX46" s="26" t="str">
        <f>IFERROR(VLOOKUP($C46,Summary!$C:$CB,74,FALSE)/CB46,IF(CB46=0,"",IF(CB46="","",0)))</f>
        <v/>
      </c>
      <c r="BY46" s="25" t="str">
        <f>IFERROR(VLOOKUP($C46,Summary!$C:$CB,75,FALSE)/CB46,IF(CB46=0,"",IF(CB46="","",0)))</f>
        <v/>
      </c>
      <c r="BZ46" s="26" t="str">
        <f>IFERROR(VLOOKUP($C46,Summary!$C:$CB,76,FALSE)/CB46,IF(CB46=0,"",IF(CB46="","",0)))</f>
        <v/>
      </c>
      <c r="CA46" s="25" t="str">
        <f>IFERROR(VLOOKUP($C46,Summary!$C:$CB,77,FALSE)/CB46,IF(CB46=0,"",IF(CB46="","",0)))</f>
        <v/>
      </c>
      <c r="CB46" s="27">
        <f>VLOOKUP($C46,Summary!$C:$CB,78,FALSE)</f>
        <v>0</v>
      </c>
    </row>
    <row r="47" spans="1:80" x14ac:dyDescent="0.3">
      <c r="A47">
        <v>43</v>
      </c>
      <c r="B47" t="str">
        <f>IF(Namelist!A44="","",UPPER(Namelist!A44))</f>
        <v>CHEN TING YI</v>
      </c>
      <c r="C47" t="str">
        <f>IF(Namelist!B44="","",UPPER(Namelist!B44))</f>
        <v>NUSSTU\E0540140</v>
      </c>
      <c r="D47" s="24">
        <f>IFERROR(VLOOKUP($C47,Summary!$C:$CB,2,FALSE)/J47,IF(J47=0,"",IF(J47="","",0)))</f>
        <v>1</v>
      </c>
      <c r="E47" s="25">
        <f>IFERROR(VLOOKUP($C47,Summary!$C:$CB,3,FALSE)/J47,IF(J47=0,"",IF(J47="","",0)))</f>
        <v>0</v>
      </c>
      <c r="F47" s="26">
        <f>IFERROR(VLOOKUP($C47,Summary!$C:$CB,4,FALSE)/J47,IF(J47=0,"",IF(J47="","",0)))</f>
        <v>1</v>
      </c>
      <c r="G47" s="25">
        <f>IFERROR(VLOOKUP($C47,Summary!$C:$CB,5,FALSE)/J47,IF(J47=0,"",IF(J47="","",0)))</f>
        <v>0</v>
      </c>
      <c r="H47" s="26">
        <f>IFERROR(VLOOKUP($C47,Summary!$C:$CB,6,FALSE)/J47,IF(J47=0,"",IF(J47="","",0)))</f>
        <v>1</v>
      </c>
      <c r="I47" s="25">
        <f>IFERROR(VLOOKUP($C47,Summary!$C:$CB,7,FALSE)/J47,IF(J47=0,"",IF(J47="","",0)))</f>
        <v>0</v>
      </c>
      <c r="J47" s="27">
        <f>VLOOKUP($C47,Summary!$C:$CB,8,FALSE)</f>
        <v>1</v>
      </c>
      <c r="K47" s="24" t="str">
        <f>IFERROR(VLOOKUP($C47,Summary!$C:$CB,9,FALSE)/Q47,IF(Q47=0,"",IF(Q47="","",0)))</f>
        <v/>
      </c>
      <c r="L47" s="25" t="str">
        <f>IFERROR(VLOOKUP($C47,Summary!$C:$CB,10,FALSE)/Q47,IF(Q47=0,"",IF(Q47="","",0)))</f>
        <v/>
      </c>
      <c r="M47" s="26" t="str">
        <f>IFERROR(VLOOKUP($C47,Summary!$C:$CB,11,FALSE)/Q47,IF(Q47=0,"",IF(Q47="","",0)))</f>
        <v/>
      </c>
      <c r="N47" s="25" t="str">
        <f>IFERROR(VLOOKUP($C47,Summary!$C:$CB,12,FALSE)/Q47,IF(Q47=0,"",IF(Q47="","",0)))</f>
        <v/>
      </c>
      <c r="O47" s="26" t="str">
        <f>IFERROR(VLOOKUP($C47,Summary!$C:$CB,13,FALSE)/Q47,IF(Q47=0,"",IF(Q47="","",0)))</f>
        <v/>
      </c>
      <c r="P47" s="25" t="str">
        <f>IFERROR(VLOOKUP($C47,Summary!$C:$CB,14,FALSE)/Q47,IF(Q47=0,"",IF(Q47="","",0)))</f>
        <v/>
      </c>
      <c r="Q47" s="27">
        <f>VLOOKUP($C47,Summary!$C:$CB,15,FALSE)</f>
        <v>0</v>
      </c>
      <c r="R47" s="24">
        <f>IFERROR(VLOOKUP($C47,Summary!$C:$CB,16,FALSE)/X47,IF(X47=0,"",IF(X47="","",0)))</f>
        <v>1</v>
      </c>
      <c r="S47" s="25">
        <f>IFERROR(VLOOKUP($C47,Summary!$C:$CB,17,FALSE)/X47,IF(X47=0,"",IF(X47="","",0)))</f>
        <v>0</v>
      </c>
      <c r="T47" s="26">
        <f>IFERROR(VLOOKUP($C47,Summary!$C:$CB,18,FALSE)/X47,IF(X47=0,"",IF(X47="","",0)))</f>
        <v>1</v>
      </c>
      <c r="U47" s="25">
        <f>IFERROR(VLOOKUP($C47,Summary!$C:$CB,19,FALSE)/X47,IF(X47=0,"",IF(X47="","",0)))</f>
        <v>0</v>
      </c>
      <c r="V47" s="26">
        <f>IFERROR(VLOOKUP($C47,Summary!$C:$CB,20,FALSE)/X47,IF(X47=0,"",IF(X47="","",0)))</f>
        <v>1</v>
      </c>
      <c r="W47" s="25">
        <f>IFERROR(VLOOKUP($C47,Summary!$C:$CB,21,FALSE)/X47,IF(X47=0,"",IF(X47="","",0)))</f>
        <v>0</v>
      </c>
      <c r="X47" s="27">
        <f>VLOOKUP($C47,Summary!$C:$CB,22,FALSE)</f>
        <v>1</v>
      </c>
      <c r="Y47" s="24" t="str">
        <f>IFERROR(VLOOKUP($C47,Summary!$C:$CB,23,FALSE)/AE47,IF(AE47=0,"",IF(AE47="","",0)))</f>
        <v/>
      </c>
      <c r="Z47" s="25" t="str">
        <f>IFERROR(VLOOKUP($C47,Summary!$C:$CB,24,FALSE)/AE47,IF(AE47=0,"",IF(AE47="","",0)))</f>
        <v/>
      </c>
      <c r="AA47" s="26" t="str">
        <f>IFERROR(VLOOKUP($C47,Summary!$C:$CB,25,FALSE)/AE47,IF(AE47=0,"",IF(AE47="","",0)))</f>
        <v/>
      </c>
      <c r="AB47" s="25" t="str">
        <f>IFERROR(VLOOKUP($C47,Summary!$C:$CB,26,FALSE)/AE47,IF(AE47=0,"",IF(AE47="","",0)))</f>
        <v/>
      </c>
      <c r="AC47" s="26" t="str">
        <f>IFERROR(VLOOKUP($C47,Summary!$C:$CB,27,FALSE)/AE47,IF(AE47=0,"",IF(AE47="","",0)))</f>
        <v/>
      </c>
      <c r="AD47" s="25" t="str">
        <f>IFERROR(VLOOKUP($C47,Summary!$C:$CB,28,FALSE)/AE47,IF(AE47=0,"",IF(AE47="","",0)))</f>
        <v/>
      </c>
      <c r="AE47" s="27">
        <f>VLOOKUP($C47,Summary!$C:$CB,29,FALSE)</f>
        <v>0</v>
      </c>
      <c r="AF47" s="24" t="str">
        <f>IFERROR(VLOOKUP($C47,Summary!$C:$CB,30,FALSE)/VLOOKUP($C47,Summary!$C:$CB,32,FALSE),IF(AL47=0,"",IF(AL47="","",0)))</f>
        <v/>
      </c>
      <c r="AG47" s="25" t="str">
        <f>IFERROR(VLOOKUP($C47,Summary!$C:$CB,31,FALSE)/VLOOKUP($C47,Summary!$C:$CB,32,FALSE),IF(AL47=0,"",IF(AL47="","",0)))</f>
        <v/>
      </c>
      <c r="AH47" s="26" t="str">
        <f>IFERROR(VLOOKUP($C47,Summary!$C:$CB,32,FALSE)/VLOOKUP($C47,Summary!$C:$CB,34,FALSE),IF(AL47=0,"",IF(AL47="","",0)))</f>
        <v/>
      </c>
      <c r="AI47" s="25" t="str">
        <f>IFERROR(VLOOKUP($C47,Summary!$C:$CB,33,FALSE)/VLOOKUP($C47,Summary!$C:$CB,34,FALSE),IF(AL47=0,"",IF(AL47="","",0)))</f>
        <v/>
      </c>
      <c r="AJ47" s="26" t="str">
        <f>IFERROR(VLOOKUP($C47,Summary!$C:$CB,34,FALSE)/AL47,IF(AL47=0,"",IF(AL47="","",0)))</f>
        <v/>
      </c>
      <c r="AK47" s="25" t="str">
        <f>IFERROR(VLOOKUP($C47,Summary!$C:$CB,35,FALSE)/AL47,IF(AL47=0,"",IF(AL47="","",0)))</f>
        <v/>
      </c>
      <c r="AL47" s="27">
        <f>VLOOKUP($C47,Summary!$C:$CB,36,FALSE)</f>
        <v>0</v>
      </c>
      <c r="AM47" s="24" t="str">
        <f>IFERROR(VLOOKUP($C47,Summary!$C:$CB,37,FALSE)/AS47,IF(AS47=0,"",IF(AS47="","",0)))</f>
        <v/>
      </c>
      <c r="AN47" s="25" t="str">
        <f>IFERROR(VLOOKUP($C47,Summary!$C:$CB,38,FALSE)/AS47,IF(AS47=0,"",IF(AS47="","",0)))</f>
        <v/>
      </c>
      <c r="AO47" s="26" t="str">
        <f>IFERROR(VLOOKUP($C47,Summary!$C:$CB,39,FALSE)/AS47,IF(AS47=0,"",IF(AS47="","",0)))</f>
        <v/>
      </c>
      <c r="AP47" s="25" t="str">
        <f>IFERROR(VLOOKUP($C47,Summary!$C:$CB,40,FALSE)/AS47,IF(AS47=0,"",IF(AS47="","",0)))</f>
        <v/>
      </c>
      <c r="AQ47" s="26" t="str">
        <f>IFERROR(VLOOKUP($C47,Summary!$C:$CB,41,FALSE)/AS47,IF(AS47=0,"",IF(AS47="","",0)))</f>
        <v/>
      </c>
      <c r="AR47" s="25" t="str">
        <f>IFERROR(VLOOKUP($C47,Summary!$C:$CB,42,FALSE)/AS47,IF(AS47=0,"",IF(AS47="","",0)))</f>
        <v/>
      </c>
      <c r="AS47" s="27">
        <f>VLOOKUP($C47,Summary!$C:$CB,43,FALSE)</f>
        <v>0</v>
      </c>
      <c r="AT47" s="24" t="str">
        <f>IFERROR(VLOOKUP($C47,Summary!$C:$CB,44,FALSE)/AZ47,IF(AZ47=0,"",IF(AZ47="","",0)))</f>
        <v/>
      </c>
      <c r="AU47" s="25" t="str">
        <f>IFERROR(VLOOKUP($C47,Summary!$C:$CB,45,FALSE)/AZ47,IF(AZ47=0,"",IF(AZ47="","",0)))</f>
        <v/>
      </c>
      <c r="AV47" s="26" t="str">
        <f>IFERROR(VLOOKUP($C47,Summary!$C:$CB,46,FALSE)/AZ47,IF(AZ47=0,"",IF(AZ47="","",0)))</f>
        <v/>
      </c>
      <c r="AW47" s="25" t="str">
        <f>IFERROR(VLOOKUP($C47,Summary!$C:$CB,47,FALSE)/AZ47,IF(AZ47=0,"",IF(AZ47="","",0)))</f>
        <v/>
      </c>
      <c r="AX47" s="26" t="str">
        <f>IFERROR(VLOOKUP($C47,Summary!$C:$CB,48,FALSE)/AZ47,IF(AZ47=0,"",IF(AZ47="","",0)))</f>
        <v/>
      </c>
      <c r="AY47" s="25" t="str">
        <f>IFERROR(VLOOKUP($C47,Summary!$C:$CB,49,FALSE)/AZ47,IF(AZ47=0,"",IF(AZ47="","",0)))</f>
        <v/>
      </c>
      <c r="AZ47" s="27">
        <f>VLOOKUP($C47,Summary!$C:$CB,50,FALSE)</f>
        <v>0</v>
      </c>
      <c r="BA47" s="24" t="str">
        <f>IFERROR(VLOOKUP($C47,Summary!$C:$CB,51,FALSE)/BG47,IF(BG47=0,"",IF(BG47="","",0)))</f>
        <v/>
      </c>
      <c r="BB47" s="25" t="str">
        <f>IFERROR(VLOOKUP($C47,Summary!$C:$CB,52,FALSE)/BG47,IF(BG47=0,"",IF(BG47="","",0)))</f>
        <v/>
      </c>
      <c r="BC47" s="26" t="str">
        <f>IFERROR(VLOOKUP($C47,Summary!$C:$CB,53,FALSE)/BG47,IF(BG47=0,"",IF(BG47="","",0)))</f>
        <v/>
      </c>
      <c r="BD47" s="25" t="str">
        <f>IFERROR(VLOOKUP($C47,Summary!$C:$CB,54,FALSE)/BG47,IF(BG47=0,"",IF(BG47="","",0)))</f>
        <v/>
      </c>
      <c r="BE47" s="26" t="str">
        <f>IFERROR(VLOOKUP($C47,Summary!$C:$CB,55,FALSE)/BG47,IF(BG47=0,"",IF(BG47="","",0)))</f>
        <v/>
      </c>
      <c r="BF47" s="25" t="str">
        <f>IFERROR(VLOOKUP($C47,Summary!$C:$CB,56,FALSE)/BG47,IF(BG47=0,"",IF(BG47="","",0)))</f>
        <v/>
      </c>
      <c r="BG47" s="27">
        <f>VLOOKUP($C47,Summary!$C:$CB,57,FALSE)</f>
        <v>0</v>
      </c>
      <c r="BH47" s="24" t="str">
        <f>IFERROR(VLOOKUP($C47,Summary!$C:$CB,58,FALSE)/BN47,IF(BN47=0,"",IF(BN47="","",0)))</f>
        <v/>
      </c>
      <c r="BI47" s="25" t="str">
        <f>IFERROR(VLOOKUP($C47,Summary!$C:$CB,59,FALSE)/BN47,IF(BN47=0,"",IF(BN47="","",0)))</f>
        <v/>
      </c>
      <c r="BJ47" s="26" t="str">
        <f>IFERROR(VLOOKUP($C47,Summary!$C:$CB,60,FALSE)/BN47,IF(BN47=0,"",IF(BN47="","",0)))</f>
        <v/>
      </c>
      <c r="BK47" s="25" t="str">
        <f>IFERROR(VLOOKUP($C47,Summary!$C:$CB,61,FALSE)/BN47,IF(BN47=0,"",IF(BN47="","",0)))</f>
        <v/>
      </c>
      <c r="BL47" s="26" t="str">
        <f>IFERROR(VLOOKUP($C47,Summary!$C:$CB,62,FALSE)/BN47,IF(BN47=0,"",IF(BN47="","",0)))</f>
        <v/>
      </c>
      <c r="BM47" s="25" t="str">
        <f>IFERROR(VLOOKUP($C47,Summary!$C:$CB,63,FALSE)/BN47,IF(BN47=0,"",IF(BN47="","",0)))</f>
        <v/>
      </c>
      <c r="BN47" s="27">
        <f>VLOOKUP($C47,Summary!$C:$CB,64,FALSE)</f>
        <v>0</v>
      </c>
      <c r="BO47" s="24" t="str">
        <f>IFERROR(VLOOKUP($C47,Summary!$C:$CB,65,FALSE)/BU47,IF(BU47=0,"",IF(BU47="","",0)))</f>
        <v/>
      </c>
      <c r="BP47" s="25" t="str">
        <f>IFERROR(VLOOKUP($C47,Summary!$C:$CB,66,FALSE)/BU47,IF(BU47=0,"",IF(BU47="","",0)))</f>
        <v/>
      </c>
      <c r="BQ47" s="26" t="str">
        <f>IFERROR(VLOOKUP($C47,Summary!$C:$CB,67,FALSE)/BU47,IF(BU47=0,"",IF(BU47="","",0)))</f>
        <v/>
      </c>
      <c r="BR47" s="25" t="str">
        <f>IFERROR(VLOOKUP($C47,Summary!$C:$CB,68,FALSE)/BU47,IF(BU47=0,"",IF(BU47="","",0)))</f>
        <v/>
      </c>
      <c r="BS47" s="26" t="str">
        <f>IFERROR(VLOOKUP($C47,Summary!$C:$CB,69,FALSE)/BU47,IF(BU47=0,"",IF(BU47="","",0)))</f>
        <v/>
      </c>
      <c r="BT47" s="25" t="str">
        <f>IFERROR(VLOOKUP($C47,Summary!$C:$CB,70,FALSE)/BU47,IF(BU47=0,"",IF(BU47="","",0)))</f>
        <v/>
      </c>
      <c r="BU47" s="27">
        <f>VLOOKUP($C47,Summary!$C:$CB,71,FALSE)</f>
        <v>0</v>
      </c>
      <c r="BV47" s="24" t="str">
        <f>IFERROR(VLOOKUP($C47,Summary!$C:$CB,72,FALSE)/CB47,IF(CB47=0,"",IF(CB47="","",0)))</f>
        <v/>
      </c>
      <c r="BW47" s="25" t="str">
        <f>IFERROR(VLOOKUP($C47,Summary!$C:$CB,73,FALSE)/CB47,IF(CB47=0,"",IF(CB47="","",0)))</f>
        <v/>
      </c>
      <c r="BX47" s="26" t="str">
        <f>IFERROR(VLOOKUP($C47,Summary!$C:$CB,74,FALSE)/CB47,IF(CB47=0,"",IF(CB47="","",0)))</f>
        <v/>
      </c>
      <c r="BY47" s="25" t="str">
        <f>IFERROR(VLOOKUP($C47,Summary!$C:$CB,75,FALSE)/CB47,IF(CB47=0,"",IF(CB47="","",0)))</f>
        <v/>
      </c>
      <c r="BZ47" s="26" t="str">
        <f>IFERROR(VLOOKUP($C47,Summary!$C:$CB,76,FALSE)/CB47,IF(CB47=0,"",IF(CB47="","",0)))</f>
        <v/>
      </c>
      <c r="CA47" s="25" t="str">
        <f>IFERROR(VLOOKUP($C47,Summary!$C:$CB,77,FALSE)/CB47,IF(CB47=0,"",IF(CB47="","",0)))</f>
        <v/>
      </c>
      <c r="CB47" s="27">
        <f>VLOOKUP($C47,Summary!$C:$CB,78,FALSE)</f>
        <v>0</v>
      </c>
    </row>
    <row r="48" spans="1:80" x14ac:dyDescent="0.3">
      <c r="A48">
        <v>44</v>
      </c>
      <c r="B48" t="str">
        <f>IF(Namelist!A45="","",UPPER(Namelist!A45))</f>
        <v>CHENFEI YING</v>
      </c>
      <c r="C48" t="str">
        <f>IF(Namelist!B45="","",UPPER(Namelist!B45))</f>
        <v>NUSSTU\E0420555</v>
      </c>
      <c r="D48" s="24">
        <f>IFERROR(VLOOKUP($C48,Summary!$C:$CB,2,FALSE)/J48,IF(J48=0,"",IF(J48="","",0)))</f>
        <v>0.5</v>
      </c>
      <c r="E48" s="25">
        <f>IFERROR(VLOOKUP($C48,Summary!$C:$CB,3,FALSE)/J48,IF(J48=0,"",IF(J48="","",0)))</f>
        <v>0</v>
      </c>
      <c r="F48" s="26">
        <f>IFERROR(VLOOKUP($C48,Summary!$C:$CB,4,FALSE)/J48,IF(J48=0,"",IF(J48="","",0)))</f>
        <v>0.5</v>
      </c>
      <c r="G48" s="25">
        <f>IFERROR(VLOOKUP($C48,Summary!$C:$CB,5,FALSE)/J48,IF(J48=0,"",IF(J48="","",0)))</f>
        <v>0</v>
      </c>
      <c r="H48" s="26">
        <f>IFERROR(VLOOKUP($C48,Summary!$C:$CB,6,FALSE)/J48,IF(J48=0,"",IF(J48="","",0)))</f>
        <v>0.5</v>
      </c>
      <c r="I48" s="25">
        <f>IFERROR(VLOOKUP($C48,Summary!$C:$CB,7,FALSE)/J48,IF(J48=0,"",IF(J48="","",0)))</f>
        <v>0.5</v>
      </c>
      <c r="J48" s="27">
        <f>VLOOKUP($C48,Summary!$C:$CB,8,FALSE)</f>
        <v>2</v>
      </c>
      <c r="K48" s="24" t="str">
        <f>IFERROR(VLOOKUP($C48,Summary!$C:$CB,9,FALSE)/Q48,IF(Q48=0,"",IF(Q48="","",0)))</f>
        <v/>
      </c>
      <c r="L48" s="25" t="str">
        <f>IFERROR(VLOOKUP($C48,Summary!$C:$CB,10,FALSE)/Q48,IF(Q48=0,"",IF(Q48="","",0)))</f>
        <v/>
      </c>
      <c r="M48" s="26" t="str">
        <f>IFERROR(VLOOKUP($C48,Summary!$C:$CB,11,FALSE)/Q48,IF(Q48=0,"",IF(Q48="","",0)))</f>
        <v/>
      </c>
      <c r="N48" s="25" t="str">
        <f>IFERROR(VLOOKUP($C48,Summary!$C:$CB,12,FALSE)/Q48,IF(Q48=0,"",IF(Q48="","",0)))</f>
        <v/>
      </c>
      <c r="O48" s="26" t="str">
        <f>IFERROR(VLOOKUP($C48,Summary!$C:$CB,13,FALSE)/Q48,IF(Q48=0,"",IF(Q48="","",0)))</f>
        <v/>
      </c>
      <c r="P48" s="25" t="str">
        <f>IFERROR(VLOOKUP($C48,Summary!$C:$CB,14,FALSE)/Q48,IF(Q48=0,"",IF(Q48="","",0)))</f>
        <v/>
      </c>
      <c r="Q48" s="27">
        <f>VLOOKUP($C48,Summary!$C:$CB,15,FALSE)</f>
        <v>0</v>
      </c>
      <c r="R48" s="24" t="str">
        <f>IFERROR(VLOOKUP($C48,Summary!$C:$CB,16,FALSE)/X48,IF(X48=0,"",IF(X48="","",0)))</f>
        <v/>
      </c>
      <c r="S48" s="25" t="str">
        <f>IFERROR(VLOOKUP($C48,Summary!$C:$CB,17,FALSE)/X48,IF(X48=0,"",IF(X48="","",0)))</f>
        <v/>
      </c>
      <c r="T48" s="26" t="str">
        <f>IFERROR(VLOOKUP($C48,Summary!$C:$CB,18,FALSE)/X48,IF(X48=0,"",IF(X48="","",0)))</f>
        <v/>
      </c>
      <c r="U48" s="25" t="str">
        <f>IFERROR(VLOOKUP($C48,Summary!$C:$CB,19,FALSE)/X48,IF(X48=0,"",IF(X48="","",0)))</f>
        <v/>
      </c>
      <c r="V48" s="26" t="str">
        <f>IFERROR(VLOOKUP($C48,Summary!$C:$CB,20,FALSE)/X48,IF(X48=0,"",IF(X48="","",0)))</f>
        <v/>
      </c>
      <c r="W48" s="25" t="str">
        <f>IFERROR(VLOOKUP($C48,Summary!$C:$CB,21,FALSE)/X48,IF(X48=0,"",IF(X48="","",0)))</f>
        <v/>
      </c>
      <c r="X48" s="27">
        <f>VLOOKUP($C48,Summary!$C:$CB,22,FALSE)</f>
        <v>0</v>
      </c>
      <c r="Y48" s="24" t="str">
        <f>IFERROR(VLOOKUP($C48,Summary!$C:$CB,23,FALSE)/AE48,IF(AE48=0,"",IF(AE48="","",0)))</f>
        <v/>
      </c>
      <c r="Z48" s="25" t="str">
        <f>IFERROR(VLOOKUP($C48,Summary!$C:$CB,24,FALSE)/AE48,IF(AE48=0,"",IF(AE48="","",0)))</f>
        <v/>
      </c>
      <c r="AA48" s="26" t="str">
        <f>IFERROR(VLOOKUP($C48,Summary!$C:$CB,25,FALSE)/AE48,IF(AE48=0,"",IF(AE48="","",0)))</f>
        <v/>
      </c>
      <c r="AB48" s="25" t="str">
        <f>IFERROR(VLOOKUP($C48,Summary!$C:$CB,26,FALSE)/AE48,IF(AE48=0,"",IF(AE48="","",0)))</f>
        <v/>
      </c>
      <c r="AC48" s="26" t="str">
        <f>IFERROR(VLOOKUP($C48,Summary!$C:$CB,27,FALSE)/AE48,IF(AE48=0,"",IF(AE48="","",0)))</f>
        <v/>
      </c>
      <c r="AD48" s="25" t="str">
        <f>IFERROR(VLOOKUP($C48,Summary!$C:$CB,28,FALSE)/AE48,IF(AE48=0,"",IF(AE48="","",0)))</f>
        <v/>
      </c>
      <c r="AE48" s="27">
        <f>VLOOKUP($C48,Summary!$C:$CB,29,FALSE)</f>
        <v>0</v>
      </c>
      <c r="AF48" s="24" t="str">
        <f>IFERROR(VLOOKUP($C48,Summary!$C:$CB,30,FALSE)/VLOOKUP($C48,Summary!$C:$CB,32,FALSE),IF(AL48=0,"",IF(AL48="","",0)))</f>
        <v/>
      </c>
      <c r="AG48" s="25" t="str">
        <f>IFERROR(VLOOKUP($C48,Summary!$C:$CB,31,FALSE)/VLOOKUP($C48,Summary!$C:$CB,32,FALSE),IF(AL48=0,"",IF(AL48="","",0)))</f>
        <v/>
      </c>
      <c r="AH48" s="26" t="str">
        <f>IFERROR(VLOOKUP($C48,Summary!$C:$CB,32,FALSE)/VLOOKUP($C48,Summary!$C:$CB,34,FALSE),IF(AL48=0,"",IF(AL48="","",0)))</f>
        <v/>
      </c>
      <c r="AI48" s="25" t="str">
        <f>IFERROR(VLOOKUP($C48,Summary!$C:$CB,33,FALSE)/VLOOKUP($C48,Summary!$C:$CB,34,FALSE),IF(AL48=0,"",IF(AL48="","",0)))</f>
        <v/>
      </c>
      <c r="AJ48" s="26" t="str">
        <f>IFERROR(VLOOKUP($C48,Summary!$C:$CB,34,FALSE)/AL48,IF(AL48=0,"",IF(AL48="","",0)))</f>
        <v/>
      </c>
      <c r="AK48" s="25" t="str">
        <f>IFERROR(VLOOKUP($C48,Summary!$C:$CB,35,FALSE)/AL48,IF(AL48=0,"",IF(AL48="","",0)))</f>
        <v/>
      </c>
      <c r="AL48" s="27">
        <f>VLOOKUP($C48,Summary!$C:$CB,36,FALSE)</f>
        <v>0</v>
      </c>
      <c r="AM48" s="24">
        <f>IFERROR(VLOOKUP($C48,Summary!$C:$CB,37,FALSE)/AS48,IF(AS48=0,"",IF(AS48="","",0)))</f>
        <v>0.5</v>
      </c>
      <c r="AN48" s="25">
        <f>IFERROR(VLOOKUP($C48,Summary!$C:$CB,38,FALSE)/AS48,IF(AS48=0,"",IF(AS48="","",0)))</f>
        <v>0</v>
      </c>
      <c r="AO48" s="26">
        <f>IFERROR(VLOOKUP($C48,Summary!$C:$CB,39,FALSE)/AS48,IF(AS48=0,"",IF(AS48="","",0)))</f>
        <v>0.5</v>
      </c>
      <c r="AP48" s="25">
        <f>IFERROR(VLOOKUP($C48,Summary!$C:$CB,40,FALSE)/AS48,IF(AS48=0,"",IF(AS48="","",0)))</f>
        <v>0</v>
      </c>
      <c r="AQ48" s="26">
        <f>IFERROR(VLOOKUP($C48,Summary!$C:$CB,41,FALSE)/AS48,IF(AS48=0,"",IF(AS48="","",0)))</f>
        <v>0.5</v>
      </c>
      <c r="AR48" s="25">
        <f>IFERROR(VLOOKUP($C48,Summary!$C:$CB,42,FALSE)/AS48,IF(AS48=0,"",IF(AS48="","",0)))</f>
        <v>0.5</v>
      </c>
      <c r="AS48" s="27">
        <f>VLOOKUP($C48,Summary!$C:$CB,43,FALSE)</f>
        <v>2</v>
      </c>
      <c r="AT48" s="24" t="str">
        <f>IFERROR(VLOOKUP($C48,Summary!$C:$CB,44,FALSE)/AZ48,IF(AZ48=0,"",IF(AZ48="","",0)))</f>
        <v/>
      </c>
      <c r="AU48" s="25" t="str">
        <f>IFERROR(VLOOKUP($C48,Summary!$C:$CB,45,FALSE)/AZ48,IF(AZ48=0,"",IF(AZ48="","",0)))</f>
        <v/>
      </c>
      <c r="AV48" s="26" t="str">
        <f>IFERROR(VLOOKUP($C48,Summary!$C:$CB,46,FALSE)/AZ48,IF(AZ48=0,"",IF(AZ48="","",0)))</f>
        <v/>
      </c>
      <c r="AW48" s="25" t="str">
        <f>IFERROR(VLOOKUP($C48,Summary!$C:$CB,47,FALSE)/AZ48,IF(AZ48=0,"",IF(AZ48="","",0)))</f>
        <v/>
      </c>
      <c r="AX48" s="26" t="str">
        <f>IFERROR(VLOOKUP($C48,Summary!$C:$CB,48,FALSE)/AZ48,IF(AZ48=0,"",IF(AZ48="","",0)))</f>
        <v/>
      </c>
      <c r="AY48" s="25" t="str">
        <f>IFERROR(VLOOKUP($C48,Summary!$C:$CB,49,FALSE)/AZ48,IF(AZ48=0,"",IF(AZ48="","",0)))</f>
        <v/>
      </c>
      <c r="AZ48" s="27">
        <f>VLOOKUP($C48,Summary!$C:$CB,50,FALSE)</f>
        <v>0</v>
      </c>
      <c r="BA48" s="24" t="str">
        <f>IFERROR(VLOOKUP($C48,Summary!$C:$CB,51,FALSE)/BG48,IF(BG48=0,"",IF(BG48="","",0)))</f>
        <v/>
      </c>
      <c r="BB48" s="25" t="str">
        <f>IFERROR(VLOOKUP($C48,Summary!$C:$CB,52,FALSE)/BG48,IF(BG48=0,"",IF(BG48="","",0)))</f>
        <v/>
      </c>
      <c r="BC48" s="26" t="str">
        <f>IFERROR(VLOOKUP($C48,Summary!$C:$CB,53,FALSE)/BG48,IF(BG48=0,"",IF(BG48="","",0)))</f>
        <v/>
      </c>
      <c r="BD48" s="25" t="str">
        <f>IFERROR(VLOOKUP($C48,Summary!$C:$CB,54,FALSE)/BG48,IF(BG48=0,"",IF(BG48="","",0)))</f>
        <v/>
      </c>
      <c r="BE48" s="26" t="str">
        <f>IFERROR(VLOOKUP($C48,Summary!$C:$CB,55,FALSE)/BG48,IF(BG48=0,"",IF(BG48="","",0)))</f>
        <v/>
      </c>
      <c r="BF48" s="25" t="str">
        <f>IFERROR(VLOOKUP($C48,Summary!$C:$CB,56,FALSE)/BG48,IF(BG48=0,"",IF(BG48="","",0)))</f>
        <v/>
      </c>
      <c r="BG48" s="27">
        <f>VLOOKUP($C48,Summary!$C:$CB,57,FALSE)</f>
        <v>0</v>
      </c>
      <c r="BH48" s="24" t="str">
        <f>IFERROR(VLOOKUP($C48,Summary!$C:$CB,58,FALSE)/BN48,IF(BN48=0,"",IF(BN48="","",0)))</f>
        <v/>
      </c>
      <c r="BI48" s="25" t="str">
        <f>IFERROR(VLOOKUP($C48,Summary!$C:$CB,59,FALSE)/BN48,IF(BN48=0,"",IF(BN48="","",0)))</f>
        <v/>
      </c>
      <c r="BJ48" s="26" t="str">
        <f>IFERROR(VLOOKUP($C48,Summary!$C:$CB,60,FALSE)/BN48,IF(BN48=0,"",IF(BN48="","",0)))</f>
        <v/>
      </c>
      <c r="BK48" s="25" t="str">
        <f>IFERROR(VLOOKUP($C48,Summary!$C:$CB,61,FALSE)/BN48,IF(BN48=0,"",IF(BN48="","",0)))</f>
        <v/>
      </c>
      <c r="BL48" s="26" t="str">
        <f>IFERROR(VLOOKUP($C48,Summary!$C:$CB,62,FALSE)/BN48,IF(BN48=0,"",IF(BN48="","",0)))</f>
        <v/>
      </c>
      <c r="BM48" s="25" t="str">
        <f>IFERROR(VLOOKUP($C48,Summary!$C:$CB,63,FALSE)/BN48,IF(BN48=0,"",IF(BN48="","",0)))</f>
        <v/>
      </c>
      <c r="BN48" s="27">
        <f>VLOOKUP($C48,Summary!$C:$CB,64,FALSE)</f>
        <v>0</v>
      </c>
      <c r="BO48" s="24" t="str">
        <f>IFERROR(VLOOKUP($C48,Summary!$C:$CB,65,FALSE)/BU48,IF(BU48=0,"",IF(BU48="","",0)))</f>
        <v/>
      </c>
      <c r="BP48" s="25" t="str">
        <f>IFERROR(VLOOKUP($C48,Summary!$C:$CB,66,FALSE)/BU48,IF(BU48=0,"",IF(BU48="","",0)))</f>
        <v/>
      </c>
      <c r="BQ48" s="26" t="str">
        <f>IFERROR(VLOOKUP($C48,Summary!$C:$CB,67,FALSE)/BU48,IF(BU48=0,"",IF(BU48="","",0)))</f>
        <v/>
      </c>
      <c r="BR48" s="25" t="str">
        <f>IFERROR(VLOOKUP($C48,Summary!$C:$CB,68,FALSE)/BU48,IF(BU48=0,"",IF(BU48="","",0)))</f>
        <v/>
      </c>
      <c r="BS48" s="26" t="str">
        <f>IFERROR(VLOOKUP($C48,Summary!$C:$CB,69,FALSE)/BU48,IF(BU48=0,"",IF(BU48="","",0)))</f>
        <v/>
      </c>
      <c r="BT48" s="25" t="str">
        <f>IFERROR(VLOOKUP($C48,Summary!$C:$CB,70,FALSE)/BU48,IF(BU48=0,"",IF(BU48="","",0)))</f>
        <v/>
      </c>
      <c r="BU48" s="27">
        <f>VLOOKUP($C48,Summary!$C:$CB,71,FALSE)</f>
        <v>0</v>
      </c>
      <c r="BV48" s="24" t="str">
        <f>IFERROR(VLOOKUP($C48,Summary!$C:$CB,72,FALSE)/CB48,IF(CB48=0,"",IF(CB48="","",0)))</f>
        <v/>
      </c>
      <c r="BW48" s="25" t="str">
        <f>IFERROR(VLOOKUP($C48,Summary!$C:$CB,73,FALSE)/CB48,IF(CB48=0,"",IF(CB48="","",0)))</f>
        <v/>
      </c>
      <c r="BX48" s="26" t="str">
        <f>IFERROR(VLOOKUP($C48,Summary!$C:$CB,74,FALSE)/CB48,IF(CB48=0,"",IF(CB48="","",0)))</f>
        <v/>
      </c>
      <c r="BY48" s="25" t="str">
        <f>IFERROR(VLOOKUP($C48,Summary!$C:$CB,75,FALSE)/CB48,IF(CB48=0,"",IF(CB48="","",0)))</f>
        <v/>
      </c>
      <c r="BZ48" s="26" t="str">
        <f>IFERROR(VLOOKUP($C48,Summary!$C:$CB,76,FALSE)/CB48,IF(CB48=0,"",IF(CB48="","",0)))</f>
        <v/>
      </c>
      <c r="CA48" s="25" t="str">
        <f>IFERROR(VLOOKUP($C48,Summary!$C:$CB,77,FALSE)/CB48,IF(CB48=0,"",IF(CB48="","",0)))</f>
        <v/>
      </c>
      <c r="CB48" s="27">
        <f>VLOOKUP($C48,Summary!$C:$CB,78,FALSE)</f>
        <v>0</v>
      </c>
    </row>
    <row r="49" spans="1:80" x14ac:dyDescent="0.3">
      <c r="A49">
        <v>45</v>
      </c>
      <c r="B49" t="str">
        <f>IF(Namelist!A46="","",UPPER(Namelist!A46))</f>
        <v>CHENG REN TEO</v>
      </c>
      <c r="C49" t="str">
        <f>IF(Namelist!B46="","",UPPER(Namelist!B46))</f>
        <v>NUSSTU\E0969442</v>
      </c>
      <c r="D49" s="24">
        <f>IFERROR(VLOOKUP($C49,Summary!$C:$CB,2,FALSE)/J49,IF(J49=0,"",IF(J49="","",0)))</f>
        <v>0</v>
      </c>
      <c r="E49" s="25">
        <f>IFERROR(VLOOKUP($C49,Summary!$C:$CB,3,FALSE)/J49,IF(J49=0,"",IF(J49="","",0)))</f>
        <v>0</v>
      </c>
      <c r="F49" s="26">
        <f>IFERROR(VLOOKUP($C49,Summary!$C:$CB,4,FALSE)/J49,IF(J49=0,"",IF(J49="","",0)))</f>
        <v>0</v>
      </c>
      <c r="G49" s="25">
        <f>IFERROR(VLOOKUP($C49,Summary!$C:$CB,5,FALSE)/J49,IF(J49=0,"",IF(J49="","",0)))</f>
        <v>0</v>
      </c>
      <c r="H49" s="26">
        <f>IFERROR(VLOOKUP($C49,Summary!$C:$CB,6,FALSE)/J49,IF(J49=0,"",IF(J49="","",0)))</f>
        <v>0</v>
      </c>
      <c r="I49" s="25">
        <f>IFERROR(VLOOKUP($C49,Summary!$C:$CB,7,FALSE)/J49,IF(J49=0,"",IF(J49="","",0)))</f>
        <v>1</v>
      </c>
      <c r="J49" s="27">
        <f>VLOOKUP($C49,Summary!$C:$CB,8,FALSE)</f>
        <v>1</v>
      </c>
      <c r="K49" s="24" t="str">
        <f>IFERROR(VLOOKUP($C49,Summary!$C:$CB,9,FALSE)/Q49,IF(Q49=0,"",IF(Q49="","",0)))</f>
        <v/>
      </c>
      <c r="L49" s="25" t="str">
        <f>IFERROR(VLOOKUP($C49,Summary!$C:$CB,10,FALSE)/Q49,IF(Q49=0,"",IF(Q49="","",0)))</f>
        <v/>
      </c>
      <c r="M49" s="26" t="str">
        <f>IFERROR(VLOOKUP($C49,Summary!$C:$CB,11,FALSE)/Q49,IF(Q49=0,"",IF(Q49="","",0)))</f>
        <v/>
      </c>
      <c r="N49" s="25" t="str">
        <f>IFERROR(VLOOKUP($C49,Summary!$C:$CB,12,FALSE)/Q49,IF(Q49=0,"",IF(Q49="","",0)))</f>
        <v/>
      </c>
      <c r="O49" s="26" t="str">
        <f>IFERROR(VLOOKUP($C49,Summary!$C:$CB,13,FALSE)/Q49,IF(Q49=0,"",IF(Q49="","",0)))</f>
        <v/>
      </c>
      <c r="P49" s="25" t="str">
        <f>IFERROR(VLOOKUP($C49,Summary!$C:$CB,14,FALSE)/Q49,IF(Q49=0,"",IF(Q49="","",0)))</f>
        <v/>
      </c>
      <c r="Q49" s="27">
        <f>VLOOKUP($C49,Summary!$C:$CB,15,FALSE)</f>
        <v>0</v>
      </c>
      <c r="R49" s="24" t="str">
        <f>IFERROR(VLOOKUP($C49,Summary!$C:$CB,16,FALSE)/X49,IF(X49=0,"",IF(X49="","",0)))</f>
        <v/>
      </c>
      <c r="S49" s="25" t="str">
        <f>IFERROR(VLOOKUP($C49,Summary!$C:$CB,17,FALSE)/X49,IF(X49=0,"",IF(X49="","",0)))</f>
        <v/>
      </c>
      <c r="T49" s="26" t="str">
        <f>IFERROR(VLOOKUP($C49,Summary!$C:$CB,18,FALSE)/X49,IF(X49=0,"",IF(X49="","",0)))</f>
        <v/>
      </c>
      <c r="U49" s="25" t="str">
        <f>IFERROR(VLOOKUP($C49,Summary!$C:$CB,19,FALSE)/X49,IF(X49=0,"",IF(X49="","",0)))</f>
        <v/>
      </c>
      <c r="V49" s="26" t="str">
        <f>IFERROR(VLOOKUP($C49,Summary!$C:$CB,20,FALSE)/X49,IF(X49=0,"",IF(X49="","",0)))</f>
        <v/>
      </c>
      <c r="W49" s="25" t="str">
        <f>IFERROR(VLOOKUP($C49,Summary!$C:$CB,21,FALSE)/X49,IF(X49=0,"",IF(X49="","",0)))</f>
        <v/>
      </c>
      <c r="X49" s="27">
        <f>VLOOKUP($C49,Summary!$C:$CB,22,FALSE)</f>
        <v>0</v>
      </c>
      <c r="Y49" s="24" t="str">
        <f>IFERROR(VLOOKUP($C49,Summary!$C:$CB,23,FALSE)/AE49,IF(AE49=0,"",IF(AE49="","",0)))</f>
        <v/>
      </c>
      <c r="Z49" s="25" t="str">
        <f>IFERROR(VLOOKUP($C49,Summary!$C:$CB,24,FALSE)/AE49,IF(AE49=0,"",IF(AE49="","",0)))</f>
        <v/>
      </c>
      <c r="AA49" s="26" t="str">
        <f>IFERROR(VLOOKUP($C49,Summary!$C:$CB,25,FALSE)/AE49,IF(AE49=0,"",IF(AE49="","",0)))</f>
        <v/>
      </c>
      <c r="AB49" s="25" t="str">
        <f>IFERROR(VLOOKUP($C49,Summary!$C:$CB,26,FALSE)/AE49,IF(AE49=0,"",IF(AE49="","",0)))</f>
        <v/>
      </c>
      <c r="AC49" s="26" t="str">
        <f>IFERROR(VLOOKUP($C49,Summary!$C:$CB,27,FALSE)/AE49,IF(AE49=0,"",IF(AE49="","",0)))</f>
        <v/>
      </c>
      <c r="AD49" s="25" t="str">
        <f>IFERROR(VLOOKUP($C49,Summary!$C:$CB,28,FALSE)/AE49,IF(AE49=0,"",IF(AE49="","",0)))</f>
        <v/>
      </c>
      <c r="AE49" s="27">
        <f>VLOOKUP($C49,Summary!$C:$CB,29,FALSE)</f>
        <v>0</v>
      </c>
      <c r="AF49" s="24" t="str">
        <f>IFERROR(VLOOKUP($C49,Summary!$C:$CB,30,FALSE)/VLOOKUP($C49,Summary!$C:$CB,32,FALSE),IF(AL49=0,"",IF(AL49="","",0)))</f>
        <v/>
      </c>
      <c r="AG49" s="25" t="str">
        <f>IFERROR(VLOOKUP($C49,Summary!$C:$CB,31,FALSE)/VLOOKUP($C49,Summary!$C:$CB,32,FALSE),IF(AL49=0,"",IF(AL49="","",0)))</f>
        <v/>
      </c>
      <c r="AH49" s="26" t="str">
        <f>IFERROR(VLOOKUP($C49,Summary!$C:$CB,32,FALSE)/VLOOKUP($C49,Summary!$C:$CB,34,FALSE),IF(AL49=0,"",IF(AL49="","",0)))</f>
        <v/>
      </c>
      <c r="AI49" s="25" t="str">
        <f>IFERROR(VLOOKUP($C49,Summary!$C:$CB,33,FALSE)/VLOOKUP($C49,Summary!$C:$CB,34,FALSE),IF(AL49=0,"",IF(AL49="","",0)))</f>
        <v/>
      </c>
      <c r="AJ49" s="26" t="str">
        <f>IFERROR(VLOOKUP($C49,Summary!$C:$CB,34,FALSE)/AL49,IF(AL49=0,"",IF(AL49="","",0)))</f>
        <v/>
      </c>
      <c r="AK49" s="25" t="str">
        <f>IFERROR(VLOOKUP($C49,Summary!$C:$CB,35,FALSE)/AL49,IF(AL49=0,"",IF(AL49="","",0)))</f>
        <v/>
      </c>
      <c r="AL49" s="27">
        <f>VLOOKUP($C49,Summary!$C:$CB,36,FALSE)</f>
        <v>0</v>
      </c>
      <c r="AM49" s="24" t="str">
        <f>IFERROR(VLOOKUP($C49,Summary!$C:$CB,37,FALSE)/AS49,IF(AS49=0,"",IF(AS49="","",0)))</f>
        <v/>
      </c>
      <c r="AN49" s="25" t="str">
        <f>IFERROR(VLOOKUP($C49,Summary!$C:$CB,38,FALSE)/AS49,IF(AS49=0,"",IF(AS49="","",0)))</f>
        <v/>
      </c>
      <c r="AO49" s="26" t="str">
        <f>IFERROR(VLOOKUP($C49,Summary!$C:$CB,39,FALSE)/AS49,IF(AS49=0,"",IF(AS49="","",0)))</f>
        <v/>
      </c>
      <c r="AP49" s="25" t="str">
        <f>IFERROR(VLOOKUP($C49,Summary!$C:$CB,40,FALSE)/AS49,IF(AS49=0,"",IF(AS49="","",0)))</f>
        <v/>
      </c>
      <c r="AQ49" s="26" t="str">
        <f>IFERROR(VLOOKUP($C49,Summary!$C:$CB,41,FALSE)/AS49,IF(AS49=0,"",IF(AS49="","",0)))</f>
        <v/>
      </c>
      <c r="AR49" s="25" t="str">
        <f>IFERROR(VLOOKUP($C49,Summary!$C:$CB,42,FALSE)/AS49,IF(AS49=0,"",IF(AS49="","",0)))</f>
        <v/>
      </c>
      <c r="AS49" s="27">
        <f>VLOOKUP($C49,Summary!$C:$CB,43,FALSE)</f>
        <v>0</v>
      </c>
      <c r="AT49" s="24" t="str">
        <f>IFERROR(VLOOKUP($C49,Summary!$C:$CB,44,FALSE)/AZ49,IF(AZ49=0,"",IF(AZ49="","",0)))</f>
        <v/>
      </c>
      <c r="AU49" s="25" t="str">
        <f>IFERROR(VLOOKUP($C49,Summary!$C:$CB,45,FALSE)/AZ49,IF(AZ49=0,"",IF(AZ49="","",0)))</f>
        <v/>
      </c>
      <c r="AV49" s="26" t="str">
        <f>IFERROR(VLOOKUP($C49,Summary!$C:$CB,46,FALSE)/AZ49,IF(AZ49=0,"",IF(AZ49="","",0)))</f>
        <v/>
      </c>
      <c r="AW49" s="25" t="str">
        <f>IFERROR(VLOOKUP($C49,Summary!$C:$CB,47,FALSE)/AZ49,IF(AZ49=0,"",IF(AZ49="","",0)))</f>
        <v/>
      </c>
      <c r="AX49" s="26" t="str">
        <f>IFERROR(VLOOKUP($C49,Summary!$C:$CB,48,FALSE)/AZ49,IF(AZ49=0,"",IF(AZ49="","",0)))</f>
        <v/>
      </c>
      <c r="AY49" s="25" t="str">
        <f>IFERROR(VLOOKUP($C49,Summary!$C:$CB,49,FALSE)/AZ49,IF(AZ49=0,"",IF(AZ49="","",0)))</f>
        <v/>
      </c>
      <c r="AZ49" s="27">
        <f>VLOOKUP($C49,Summary!$C:$CB,50,FALSE)</f>
        <v>0</v>
      </c>
      <c r="BA49" s="24" t="str">
        <f>IFERROR(VLOOKUP($C49,Summary!$C:$CB,51,FALSE)/BG49,IF(BG49=0,"",IF(BG49="","",0)))</f>
        <v/>
      </c>
      <c r="BB49" s="25" t="str">
        <f>IFERROR(VLOOKUP($C49,Summary!$C:$CB,52,FALSE)/BG49,IF(BG49=0,"",IF(BG49="","",0)))</f>
        <v/>
      </c>
      <c r="BC49" s="26" t="str">
        <f>IFERROR(VLOOKUP($C49,Summary!$C:$CB,53,FALSE)/BG49,IF(BG49=0,"",IF(BG49="","",0)))</f>
        <v/>
      </c>
      <c r="BD49" s="25" t="str">
        <f>IFERROR(VLOOKUP($C49,Summary!$C:$CB,54,FALSE)/BG49,IF(BG49=0,"",IF(BG49="","",0)))</f>
        <v/>
      </c>
      <c r="BE49" s="26" t="str">
        <f>IFERROR(VLOOKUP($C49,Summary!$C:$CB,55,FALSE)/BG49,IF(BG49=0,"",IF(BG49="","",0)))</f>
        <v/>
      </c>
      <c r="BF49" s="25" t="str">
        <f>IFERROR(VLOOKUP($C49,Summary!$C:$CB,56,FALSE)/BG49,IF(BG49=0,"",IF(BG49="","",0)))</f>
        <v/>
      </c>
      <c r="BG49" s="27">
        <f>VLOOKUP($C49,Summary!$C:$CB,57,FALSE)</f>
        <v>0</v>
      </c>
      <c r="BH49" s="24" t="str">
        <f>IFERROR(VLOOKUP($C49,Summary!$C:$CB,58,FALSE)/BN49,IF(BN49=0,"",IF(BN49="","",0)))</f>
        <v/>
      </c>
      <c r="BI49" s="25" t="str">
        <f>IFERROR(VLOOKUP($C49,Summary!$C:$CB,59,FALSE)/BN49,IF(BN49=0,"",IF(BN49="","",0)))</f>
        <v/>
      </c>
      <c r="BJ49" s="26" t="str">
        <f>IFERROR(VLOOKUP($C49,Summary!$C:$CB,60,FALSE)/BN49,IF(BN49=0,"",IF(BN49="","",0)))</f>
        <v/>
      </c>
      <c r="BK49" s="25" t="str">
        <f>IFERROR(VLOOKUP($C49,Summary!$C:$CB,61,FALSE)/BN49,IF(BN49=0,"",IF(BN49="","",0)))</f>
        <v/>
      </c>
      <c r="BL49" s="26" t="str">
        <f>IFERROR(VLOOKUP($C49,Summary!$C:$CB,62,FALSE)/BN49,IF(BN49=0,"",IF(BN49="","",0)))</f>
        <v/>
      </c>
      <c r="BM49" s="25" t="str">
        <f>IFERROR(VLOOKUP($C49,Summary!$C:$CB,63,FALSE)/BN49,IF(BN49=0,"",IF(BN49="","",0)))</f>
        <v/>
      </c>
      <c r="BN49" s="27">
        <f>VLOOKUP($C49,Summary!$C:$CB,64,FALSE)</f>
        <v>0</v>
      </c>
      <c r="BO49" s="24" t="str">
        <f>IFERROR(VLOOKUP($C49,Summary!$C:$CB,65,FALSE)/BU49,IF(BU49=0,"",IF(BU49="","",0)))</f>
        <v/>
      </c>
      <c r="BP49" s="25" t="str">
        <f>IFERROR(VLOOKUP($C49,Summary!$C:$CB,66,FALSE)/BU49,IF(BU49=0,"",IF(BU49="","",0)))</f>
        <v/>
      </c>
      <c r="BQ49" s="26" t="str">
        <f>IFERROR(VLOOKUP($C49,Summary!$C:$CB,67,FALSE)/BU49,IF(BU49=0,"",IF(BU49="","",0)))</f>
        <v/>
      </c>
      <c r="BR49" s="25" t="str">
        <f>IFERROR(VLOOKUP($C49,Summary!$C:$CB,68,FALSE)/BU49,IF(BU49=0,"",IF(BU49="","",0)))</f>
        <v/>
      </c>
      <c r="BS49" s="26" t="str">
        <f>IFERROR(VLOOKUP($C49,Summary!$C:$CB,69,FALSE)/BU49,IF(BU49=0,"",IF(BU49="","",0)))</f>
        <v/>
      </c>
      <c r="BT49" s="25" t="str">
        <f>IFERROR(VLOOKUP($C49,Summary!$C:$CB,70,FALSE)/BU49,IF(BU49=0,"",IF(BU49="","",0)))</f>
        <v/>
      </c>
      <c r="BU49" s="27">
        <f>VLOOKUP($C49,Summary!$C:$CB,71,FALSE)</f>
        <v>0</v>
      </c>
      <c r="BV49" s="24">
        <f>IFERROR(VLOOKUP($C49,Summary!$C:$CB,72,FALSE)/CB49,IF(CB49=0,"",IF(CB49="","",0)))</f>
        <v>0</v>
      </c>
      <c r="BW49" s="25">
        <f>IFERROR(VLOOKUP($C49,Summary!$C:$CB,73,FALSE)/CB49,IF(CB49=0,"",IF(CB49="","",0)))</f>
        <v>0</v>
      </c>
      <c r="BX49" s="26">
        <f>IFERROR(VLOOKUP($C49,Summary!$C:$CB,74,FALSE)/CB49,IF(CB49=0,"",IF(CB49="","",0)))</f>
        <v>0</v>
      </c>
      <c r="BY49" s="25">
        <f>IFERROR(VLOOKUP($C49,Summary!$C:$CB,75,FALSE)/CB49,IF(CB49=0,"",IF(CB49="","",0)))</f>
        <v>0</v>
      </c>
      <c r="BZ49" s="26">
        <f>IFERROR(VLOOKUP($C49,Summary!$C:$CB,76,FALSE)/CB49,IF(CB49=0,"",IF(CB49="","",0)))</f>
        <v>0</v>
      </c>
      <c r="CA49" s="25">
        <f>IFERROR(VLOOKUP($C49,Summary!$C:$CB,77,FALSE)/CB49,IF(CB49=0,"",IF(CB49="","",0)))</f>
        <v>1</v>
      </c>
      <c r="CB49" s="27">
        <f>VLOOKUP($C49,Summary!$C:$CB,78,FALSE)</f>
        <v>1</v>
      </c>
    </row>
    <row r="50" spans="1:80" x14ac:dyDescent="0.3">
      <c r="A50">
        <v>46</v>
      </c>
      <c r="B50" t="str">
        <f>IF(Namelist!A47="","",UPPER(Namelist!A47))</f>
        <v>CHEN-XI BRYAN GOH</v>
      </c>
      <c r="C50" t="str">
        <f>IF(Namelist!B47="","",UPPER(Namelist!B47))</f>
        <v>NUSSTU\E0540556</v>
      </c>
      <c r="D50" s="24">
        <f>IFERROR(VLOOKUP($C50,Summary!$C:$CB,2,FALSE)/J50,IF(J50=0,"",IF(J50="","",0)))</f>
        <v>0.93333333333333335</v>
      </c>
      <c r="E50" s="25">
        <f>IFERROR(VLOOKUP($C50,Summary!$C:$CB,3,FALSE)/J50,IF(J50=0,"",IF(J50="","",0)))</f>
        <v>6.6666666666666666E-2</v>
      </c>
      <c r="F50" s="26">
        <f>IFERROR(VLOOKUP($C50,Summary!$C:$CB,4,FALSE)/J50,IF(J50=0,"",IF(J50="","",0)))</f>
        <v>1</v>
      </c>
      <c r="G50" s="25">
        <f>IFERROR(VLOOKUP($C50,Summary!$C:$CB,5,FALSE)/J50,IF(J50=0,"",IF(J50="","",0)))</f>
        <v>0</v>
      </c>
      <c r="H50" s="26">
        <f>IFERROR(VLOOKUP($C50,Summary!$C:$CB,6,FALSE)/J50,IF(J50=0,"",IF(J50="","",0)))</f>
        <v>1</v>
      </c>
      <c r="I50" s="25">
        <f>IFERROR(VLOOKUP($C50,Summary!$C:$CB,7,FALSE)/J50,IF(J50=0,"",IF(J50="","",0)))</f>
        <v>0</v>
      </c>
      <c r="J50" s="27">
        <f>VLOOKUP($C50,Summary!$C:$CB,8,FALSE)</f>
        <v>15</v>
      </c>
      <c r="K50" s="24">
        <f>IFERROR(VLOOKUP($C50,Summary!$C:$CB,9,FALSE)/Q50,IF(Q50=0,"",IF(Q50="","",0)))</f>
        <v>1</v>
      </c>
      <c r="L50" s="25">
        <f>IFERROR(VLOOKUP($C50,Summary!$C:$CB,10,FALSE)/Q50,IF(Q50=0,"",IF(Q50="","",0)))</f>
        <v>0</v>
      </c>
      <c r="M50" s="26">
        <f>IFERROR(VLOOKUP($C50,Summary!$C:$CB,11,FALSE)/Q50,IF(Q50=0,"",IF(Q50="","",0)))</f>
        <v>1</v>
      </c>
      <c r="N50" s="25">
        <f>IFERROR(VLOOKUP($C50,Summary!$C:$CB,12,FALSE)/Q50,IF(Q50=0,"",IF(Q50="","",0)))</f>
        <v>0</v>
      </c>
      <c r="O50" s="26">
        <f>IFERROR(VLOOKUP($C50,Summary!$C:$CB,13,FALSE)/Q50,IF(Q50=0,"",IF(Q50="","",0)))</f>
        <v>1</v>
      </c>
      <c r="P50" s="25">
        <f>IFERROR(VLOOKUP($C50,Summary!$C:$CB,14,FALSE)/Q50,IF(Q50=0,"",IF(Q50="","",0)))</f>
        <v>0</v>
      </c>
      <c r="Q50" s="27">
        <f>VLOOKUP($C50,Summary!$C:$CB,15,FALSE)</f>
        <v>3</v>
      </c>
      <c r="R50" s="24">
        <f>IFERROR(VLOOKUP($C50,Summary!$C:$CB,16,FALSE)/X50,IF(X50=0,"",IF(X50="","",0)))</f>
        <v>1</v>
      </c>
      <c r="S50" s="25">
        <f>IFERROR(VLOOKUP($C50,Summary!$C:$CB,17,FALSE)/X50,IF(X50=0,"",IF(X50="","",0)))</f>
        <v>0</v>
      </c>
      <c r="T50" s="26">
        <f>IFERROR(VLOOKUP($C50,Summary!$C:$CB,18,FALSE)/X50,IF(X50=0,"",IF(X50="","",0)))</f>
        <v>1</v>
      </c>
      <c r="U50" s="25">
        <f>IFERROR(VLOOKUP($C50,Summary!$C:$CB,19,FALSE)/X50,IF(X50=0,"",IF(X50="","",0)))</f>
        <v>0</v>
      </c>
      <c r="V50" s="26">
        <f>IFERROR(VLOOKUP($C50,Summary!$C:$CB,20,FALSE)/X50,IF(X50=0,"",IF(X50="","",0)))</f>
        <v>1</v>
      </c>
      <c r="W50" s="25">
        <f>IFERROR(VLOOKUP($C50,Summary!$C:$CB,21,FALSE)/X50,IF(X50=0,"",IF(X50="","",0)))</f>
        <v>0</v>
      </c>
      <c r="X50" s="27">
        <f>VLOOKUP($C50,Summary!$C:$CB,22,FALSE)</f>
        <v>3</v>
      </c>
      <c r="Y50" s="24">
        <f>IFERROR(VLOOKUP($C50,Summary!$C:$CB,23,FALSE)/AE50,IF(AE50=0,"",IF(AE50="","",0)))</f>
        <v>1</v>
      </c>
      <c r="Z50" s="25">
        <f>IFERROR(VLOOKUP($C50,Summary!$C:$CB,24,FALSE)/AE50,IF(AE50=0,"",IF(AE50="","",0)))</f>
        <v>0</v>
      </c>
      <c r="AA50" s="26">
        <f>IFERROR(VLOOKUP($C50,Summary!$C:$CB,25,FALSE)/AE50,IF(AE50=0,"",IF(AE50="","",0)))</f>
        <v>1</v>
      </c>
      <c r="AB50" s="25">
        <f>IFERROR(VLOOKUP($C50,Summary!$C:$CB,26,FALSE)/AE50,IF(AE50=0,"",IF(AE50="","",0)))</f>
        <v>0</v>
      </c>
      <c r="AC50" s="26">
        <f>IFERROR(VLOOKUP($C50,Summary!$C:$CB,27,FALSE)/AE50,IF(AE50=0,"",IF(AE50="","",0)))</f>
        <v>1</v>
      </c>
      <c r="AD50" s="25">
        <f>IFERROR(VLOOKUP($C50,Summary!$C:$CB,28,FALSE)/AE50,IF(AE50=0,"",IF(AE50="","",0)))</f>
        <v>0</v>
      </c>
      <c r="AE50" s="27">
        <f>VLOOKUP($C50,Summary!$C:$CB,29,FALSE)</f>
        <v>3</v>
      </c>
      <c r="AF50" s="24" t="str">
        <f>IFERROR(VLOOKUP($C50,Summary!$C:$CB,30,FALSE)/VLOOKUP($C50,Summary!$C:$CB,32,FALSE),IF(AL50=0,"",IF(AL50="","",0)))</f>
        <v/>
      </c>
      <c r="AG50" s="25" t="str">
        <f>IFERROR(VLOOKUP($C50,Summary!$C:$CB,31,FALSE)/VLOOKUP($C50,Summary!$C:$CB,32,FALSE),IF(AL50=0,"",IF(AL50="","",0)))</f>
        <v/>
      </c>
      <c r="AH50" s="26" t="str">
        <f>IFERROR(VLOOKUP($C50,Summary!$C:$CB,32,FALSE)/VLOOKUP($C50,Summary!$C:$CB,34,FALSE),IF(AL50=0,"",IF(AL50="","",0)))</f>
        <v/>
      </c>
      <c r="AI50" s="25" t="str">
        <f>IFERROR(VLOOKUP($C50,Summary!$C:$CB,33,FALSE)/VLOOKUP($C50,Summary!$C:$CB,34,FALSE),IF(AL50=0,"",IF(AL50="","",0)))</f>
        <v/>
      </c>
      <c r="AJ50" s="26" t="str">
        <f>IFERROR(VLOOKUP($C50,Summary!$C:$CB,34,FALSE)/AL50,IF(AL50=0,"",IF(AL50="","",0)))</f>
        <v/>
      </c>
      <c r="AK50" s="25" t="str">
        <f>IFERROR(VLOOKUP($C50,Summary!$C:$CB,35,FALSE)/AL50,IF(AL50=0,"",IF(AL50="","",0)))</f>
        <v/>
      </c>
      <c r="AL50" s="27">
        <f>VLOOKUP($C50,Summary!$C:$CB,36,FALSE)</f>
        <v>0</v>
      </c>
      <c r="AM50" s="24">
        <f>IFERROR(VLOOKUP($C50,Summary!$C:$CB,37,FALSE)/AS50,IF(AS50=0,"",IF(AS50="","",0)))</f>
        <v>1</v>
      </c>
      <c r="AN50" s="25">
        <f>IFERROR(VLOOKUP($C50,Summary!$C:$CB,38,FALSE)/AS50,IF(AS50=0,"",IF(AS50="","",0)))</f>
        <v>0</v>
      </c>
      <c r="AO50" s="26">
        <f>IFERROR(VLOOKUP($C50,Summary!$C:$CB,39,FALSE)/AS50,IF(AS50=0,"",IF(AS50="","",0)))</f>
        <v>1</v>
      </c>
      <c r="AP50" s="25">
        <f>IFERROR(VLOOKUP($C50,Summary!$C:$CB,40,FALSE)/AS50,IF(AS50=0,"",IF(AS50="","",0)))</f>
        <v>0</v>
      </c>
      <c r="AQ50" s="26">
        <f>IFERROR(VLOOKUP($C50,Summary!$C:$CB,41,FALSE)/AS50,IF(AS50=0,"",IF(AS50="","",0)))</f>
        <v>1</v>
      </c>
      <c r="AR50" s="25">
        <f>IFERROR(VLOOKUP($C50,Summary!$C:$CB,42,FALSE)/AS50,IF(AS50=0,"",IF(AS50="","",0)))</f>
        <v>0</v>
      </c>
      <c r="AS50" s="27">
        <f>VLOOKUP($C50,Summary!$C:$CB,43,FALSE)</f>
        <v>2</v>
      </c>
      <c r="AT50" s="24">
        <f>IFERROR(VLOOKUP($C50,Summary!$C:$CB,44,FALSE)/AZ50,IF(AZ50=0,"",IF(AZ50="","",0)))</f>
        <v>1</v>
      </c>
      <c r="AU50" s="25">
        <f>IFERROR(VLOOKUP($C50,Summary!$C:$CB,45,FALSE)/AZ50,IF(AZ50=0,"",IF(AZ50="","",0)))</f>
        <v>0</v>
      </c>
      <c r="AV50" s="26">
        <f>IFERROR(VLOOKUP($C50,Summary!$C:$CB,46,FALSE)/AZ50,IF(AZ50=0,"",IF(AZ50="","",0)))</f>
        <v>1</v>
      </c>
      <c r="AW50" s="25">
        <f>IFERROR(VLOOKUP($C50,Summary!$C:$CB,47,FALSE)/AZ50,IF(AZ50=0,"",IF(AZ50="","",0)))</f>
        <v>0</v>
      </c>
      <c r="AX50" s="26">
        <f>IFERROR(VLOOKUP($C50,Summary!$C:$CB,48,FALSE)/AZ50,IF(AZ50=0,"",IF(AZ50="","",0)))</f>
        <v>1</v>
      </c>
      <c r="AY50" s="25">
        <f>IFERROR(VLOOKUP($C50,Summary!$C:$CB,49,FALSE)/AZ50,IF(AZ50=0,"",IF(AZ50="","",0)))</f>
        <v>0</v>
      </c>
      <c r="AZ50" s="27">
        <f>VLOOKUP($C50,Summary!$C:$CB,50,FALSE)</f>
        <v>1</v>
      </c>
      <c r="BA50" s="24" t="str">
        <f>IFERROR(VLOOKUP($C50,Summary!$C:$CB,51,FALSE)/BG50,IF(BG50=0,"",IF(BG50="","",0)))</f>
        <v/>
      </c>
      <c r="BB50" s="25" t="str">
        <f>IFERROR(VLOOKUP($C50,Summary!$C:$CB,52,FALSE)/BG50,IF(BG50=0,"",IF(BG50="","",0)))</f>
        <v/>
      </c>
      <c r="BC50" s="26" t="str">
        <f>IFERROR(VLOOKUP($C50,Summary!$C:$CB,53,FALSE)/BG50,IF(BG50=0,"",IF(BG50="","",0)))</f>
        <v/>
      </c>
      <c r="BD50" s="25" t="str">
        <f>IFERROR(VLOOKUP($C50,Summary!$C:$CB,54,FALSE)/BG50,IF(BG50=0,"",IF(BG50="","",0)))</f>
        <v/>
      </c>
      <c r="BE50" s="26" t="str">
        <f>IFERROR(VLOOKUP($C50,Summary!$C:$CB,55,FALSE)/BG50,IF(BG50=0,"",IF(BG50="","",0)))</f>
        <v/>
      </c>
      <c r="BF50" s="25" t="str">
        <f>IFERROR(VLOOKUP($C50,Summary!$C:$CB,56,FALSE)/BG50,IF(BG50=0,"",IF(BG50="","",0)))</f>
        <v/>
      </c>
      <c r="BG50" s="27">
        <f>VLOOKUP($C50,Summary!$C:$CB,57,FALSE)</f>
        <v>0</v>
      </c>
      <c r="BH50" s="24" t="str">
        <f>IFERROR(VLOOKUP($C50,Summary!$C:$CB,58,FALSE)/BN50,IF(BN50=0,"",IF(BN50="","",0)))</f>
        <v/>
      </c>
      <c r="BI50" s="25" t="str">
        <f>IFERROR(VLOOKUP($C50,Summary!$C:$CB,59,FALSE)/BN50,IF(BN50=0,"",IF(BN50="","",0)))</f>
        <v/>
      </c>
      <c r="BJ50" s="26" t="str">
        <f>IFERROR(VLOOKUP($C50,Summary!$C:$CB,60,FALSE)/BN50,IF(BN50=0,"",IF(BN50="","",0)))</f>
        <v/>
      </c>
      <c r="BK50" s="25" t="str">
        <f>IFERROR(VLOOKUP($C50,Summary!$C:$CB,61,FALSE)/BN50,IF(BN50=0,"",IF(BN50="","",0)))</f>
        <v/>
      </c>
      <c r="BL50" s="26" t="str">
        <f>IFERROR(VLOOKUP($C50,Summary!$C:$CB,62,FALSE)/BN50,IF(BN50=0,"",IF(BN50="","",0)))</f>
        <v/>
      </c>
      <c r="BM50" s="25" t="str">
        <f>IFERROR(VLOOKUP($C50,Summary!$C:$CB,63,FALSE)/BN50,IF(BN50=0,"",IF(BN50="","",0)))</f>
        <v/>
      </c>
      <c r="BN50" s="27">
        <f>VLOOKUP($C50,Summary!$C:$CB,64,FALSE)</f>
        <v>0</v>
      </c>
      <c r="BO50" s="24" t="str">
        <f>IFERROR(VLOOKUP($C50,Summary!$C:$CB,65,FALSE)/BU50,IF(BU50=0,"",IF(BU50="","",0)))</f>
        <v/>
      </c>
      <c r="BP50" s="25" t="str">
        <f>IFERROR(VLOOKUP($C50,Summary!$C:$CB,66,FALSE)/BU50,IF(BU50=0,"",IF(BU50="","",0)))</f>
        <v/>
      </c>
      <c r="BQ50" s="26" t="str">
        <f>IFERROR(VLOOKUP($C50,Summary!$C:$CB,67,FALSE)/BU50,IF(BU50=0,"",IF(BU50="","",0)))</f>
        <v/>
      </c>
      <c r="BR50" s="25" t="str">
        <f>IFERROR(VLOOKUP($C50,Summary!$C:$CB,68,FALSE)/BU50,IF(BU50=0,"",IF(BU50="","",0)))</f>
        <v/>
      </c>
      <c r="BS50" s="26" t="str">
        <f>IFERROR(VLOOKUP($C50,Summary!$C:$CB,69,FALSE)/BU50,IF(BU50=0,"",IF(BU50="","",0)))</f>
        <v/>
      </c>
      <c r="BT50" s="25" t="str">
        <f>IFERROR(VLOOKUP($C50,Summary!$C:$CB,70,FALSE)/BU50,IF(BU50=0,"",IF(BU50="","",0)))</f>
        <v/>
      </c>
      <c r="BU50" s="27">
        <f>VLOOKUP($C50,Summary!$C:$CB,71,FALSE)</f>
        <v>0</v>
      </c>
      <c r="BV50" s="24">
        <f>IFERROR(VLOOKUP($C50,Summary!$C:$CB,72,FALSE)/CB50,IF(CB50=0,"",IF(CB50="","",0)))</f>
        <v>0.66666666666666663</v>
      </c>
      <c r="BW50" s="25">
        <f>IFERROR(VLOOKUP($C50,Summary!$C:$CB,73,FALSE)/CB50,IF(CB50=0,"",IF(CB50="","",0)))</f>
        <v>0.33333333333333331</v>
      </c>
      <c r="BX50" s="26">
        <f>IFERROR(VLOOKUP($C50,Summary!$C:$CB,74,FALSE)/CB50,IF(CB50=0,"",IF(CB50="","",0)))</f>
        <v>1</v>
      </c>
      <c r="BY50" s="25">
        <f>IFERROR(VLOOKUP($C50,Summary!$C:$CB,75,FALSE)/CB50,IF(CB50=0,"",IF(CB50="","",0)))</f>
        <v>0</v>
      </c>
      <c r="BZ50" s="26">
        <f>IFERROR(VLOOKUP($C50,Summary!$C:$CB,76,FALSE)/CB50,IF(CB50=0,"",IF(CB50="","",0)))</f>
        <v>1</v>
      </c>
      <c r="CA50" s="25">
        <f>IFERROR(VLOOKUP($C50,Summary!$C:$CB,77,FALSE)/CB50,IF(CB50=0,"",IF(CB50="","",0)))</f>
        <v>0</v>
      </c>
      <c r="CB50" s="27">
        <f>VLOOKUP($C50,Summary!$C:$CB,78,FALSE)</f>
        <v>3</v>
      </c>
    </row>
    <row r="51" spans="1:80" x14ac:dyDescent="0.3">
      <c r="A51">
        <v>47</v>
      </c>
      <c r="B51" t="str">
        <f>IF(Namelist!A48="","",UPPER(Namelist!A48))</f>
        <v>CHERN ERN YEO</v>
      </c>
      <c r="C51" t="str">
        <f>IF(Namelist!B48="","",UPPER(Namelist!B48))</f>
        <v>NUSSTU\E0775076</v>
      </c>
      <c r="D51" s="24">
        <f>IFERROR(VLOOKUP($C51,Summary!$C:$CB,2,FALSE)/J51,IF(J51=0,"",IF(J51="","",0)))</f>
        <v>0.5</v>
      </c>
      <c r="E51" s="25">
        <f>IFERROR(VLOOKUP($C51,Summary!$C:$CB,3,FALSE)/J51,IF(J51=0,"",IF(J51="","",0)))</f>
        <v>0</v>
      </c>
      <c r="F51" s="26">
        <f>IFERROR(VLOOKUP($C51,Summary!$C:$CB,4,FALSE)/J51,IF(J51=0,"",IF(J51="","",0)))</f>
        <v>0.5</v>
      </c>
      <c r="G51" s="25">
        <f>IFERROR(VLOOKUP($C51,Summary!$C:$CB,5,FALSE)/J51,IF(J51=0,"",IF(J51="","",0)))</f>
        <v>0</v>
      </c>
      <c r="H51" s="26">
        <f>IFERROR(VLOOKUP($C51,Summary!$C:$CB,6,FALSE)/J51,IF(J51=0,"",IF(J51="","",0)))</f>
        <v>0.5</v>
      </c>
      <c r="I51" s="25">
        <f>IFERROR(VLOOKUP($C51,Summary!$C:$CB,7,FALSE)/J51,IF(J51=0,"",IF(J51="","",0)))</f>
        <v>0.5</v>
      </c>
      <c r="J51" s="27">
        <f>VLOOKUP($C51,Summary!$C:$CB,8,FALSE)</f>
        <v>2</v>
      </c>
      <c r="K51" s="24" t="str">
        <f>IFERROR(VLOOKUP($C51,Summary!$C:$CB,9,FALSE)/Q51,IF(Q51=0,"",IF(Q51="","",0)))</f>
        <v/>
      </c>
      <c r="L51" s="25" t="str">
        <f>IFERROR(VLOOKUP($C51,Summary!$C:$CB,10,FALSE)/Q51,IF(Q51=0,"",IF(Q51="","",0)))</f>
        <v/>
      </c>
      <c r="M51" s="26" t="str">
        <f>IFERROR(VLOOKUP($C51,Summary!$C:$CB,11,FALSE)/Q51,IF(Q51=0,"",IF(Q51="","",0)))</f>
        <v/>
      </c>
      <c r="N51" s="25" t="str">
        <f>IFERROR(VLOOKUP($C51,Summary!$C:$CB,12,FALSE)/Q51,IF(Q51=0,"",IF(Q51="","",0)))</f>
        <v/>
      </c>
      <c r="O51" s="26" t="str">
        <f>IFERROR(VLOOKUP($C51,Summary!$C:$CB,13,FALSE)/Q51,IF(Q51=0,"",IF(Q51="","",0)))</f>
        <v/>
      </c>
      <c r="P51" s="25" t="str">
        <f>IFERROR(VLOOKUP($C51,Summary!$C:$CB,14,FALSE)/Q51,IF(Q51=0,"",IF(Q51="","",0)))</f>
        <v/>
      </c>
      <c r="Q51" s="27">
        <f>VLOOKUP($C51,Summary!$C:$CB,15,FALSE)</f>
        <v>0</v>
      </c>
      <c r="R51" s="24" t="str">
        <f>IFERROR(VLOOKUP($C51,Summary!$C:$CB,16,FALSE)/X51,IF(X51=0,"",IF(X51="","",0)))</f>
        <v/>
      </c>
      <c r="S51" s="25" t="str">
        <f>IFERROR(VLOOKUP($C51,Summary!$C:$CB,17,FALSE)/X51,IF(X51=0,"",IF(X51="","",0)))</f>
        <v/>
      </c>
      <c r="T51" s="26" t="str">
        <f>IFERROR(VLOOKUP($C51,Summary!$C:$CB,18,FALSE)/X51,IF(X51=0,"",IF(X51="","",0)))</f>
        <v/>
      </c>
      <c r="U51" s="25" t="str">
        <f>IFERROR(VLOOKUP($C51,Summary!$C:$CB,19,FALSE)/X51,IF(X51=0,"",IF(X51="","",0)))</f>
        <v/>
      </c>
      <c r="V51" s="26" t="str">
        <f>IFERROR(VLOOKUP($C51,Summary!$C:$CB,20,FALSE)/X51,IF(X51=0,"",IF(X51="","",0)))</f>
        <v/>
      </c>
      <c r="W51" s="25" t="str">
        <f>IFERROR(VLOOKUP($C51,Summary!$C:$CB,21,FALSE)/X51,IF(X51=0,"",IF(X51="","",0)))</f>
        <v/>
      </c>
      <c r="X51" s="27">
        <f>VLOOKUP($C51,Summary!$C:$CB,22,FALSE)</f>
        <v>0</v>
      </c>
      <c r="Y51" s="24" t="str">
        <f>IFERROR(VLOOKUP($C51,Summary!$C:$CB,23,FALSE)/AE51,IF(AE51=0,"",IF(AE51="","",0)))</f>
        <v/>
      </c>
      <c r="Z51" s="25" t="str">
        <f>IFERROR(VLOOKUP($C51,Summary!$C:$CB,24,FALSE)/AE51,IF(AE51=0,"",IF(AE51="","",0)))</f>
        <v/>
      </c>
      <c r="AA51" s="26" t="str">
        <f>IFERROR(VLOOKUP($C51,Summary!$C:$CB,25,FALSE)/AE51,IF(AE51=0,"",IF(AE51="","",0)))</f>
        <v/>
      </c>
      <c r="AB51" s="25" t="str">
        <f>IFERROR(VLOOKUP($C51,Summary!$C:$CB,26,FALSE)/AE51,IF(AE51=0,"",IF(AE51="","",0)))</f>
        <v/>
      </c>
      <c r="AC51" s="26" t="str">
        <f>IFERROR(VLOOKUP($C51,Summary!$C:$CB,27,FALSE)/AE51,IF(AE51=0,"",IF(AE51="","",0)))</f>
        <v/>
      </c>
      <c r="AD51" s="25" t="str">
        <f>IFERROR(VLOOKUP($C51,Summary!$C:$CB,28,FALSE)/AE51,IF(AE51=0,"",IF(AE51="","",0)))</f>
        <v/>
      </c>
      <c r="AE51" s="27">
        <f>VLOOKUP($C51,Summary!$C:$CB,29,FALSE)</f>
        <v>0</v>
      </c>
      <c r="AF51" s="24" t="str">
        <f>IFERROR(VLOOKUP($C51,Summary!$C:$CB,30,FALSE)/VLOOKUP($C51,Summary!$C:$CB,32,FALSE),IF(AL51=0,"",IF(AL51="","",0)))</f>
        <v/>
      </c>
      <c r="AG51" s="25" t="str">
        <f>IFERROR(VLOOKUP($C51,Summary!$C:$CB,31,FALSE)/VLOOKUP($C51,Summary!$C:$CB,32,FALSE),IF(AL51=0,"",IF(AL51="","",0)))</f>
        <v/>
      </c>
      <c r="AH51" s="26" t="str">
        <f>IFERROR(VLOOKUP($C51,Summary!$C:$CB,32,FALSE)/VLOOKUP($C51,Summary!$C:$CB,34,FALSE),IF(AL51=0,"",IF(AL51="","",0)))</f>
        <v/>
      </c>
      <c r="AI51" s="25" t="str">
        <f>IFERROR(VLOOKUP($C51,Summary!$C:$CB,33,FALSE)/VLOOKUP($C51,Summary!$C:$CB,34,FALSE),IF(AL51=0,"",IF(AL51="","",0)))</f>
        <v/>
      </c>
      <c r="AJ51" s="26" t="str">
        <f>IFERROR(VLOOKUP($C51,Summary!$C:$CB,34,FALSE)/AL51,IF(AL51=0,"",IF(AL51="","",0)))</f>
        <v/>
      </c>
      <c r="AK51" s="25" t="str">
        <f>IFERROR(VLOOKUP($C51,Summary!$C:$CB,35,FALSE)/AL51,IF(AL51=0,"",IF(AL51="","",0)))</f>
        <v/>
      </c>
      <c r="AL51" s="27">
        <f>VLOOKUP($C51,Summary!$C:$CB,36,FALSE)</f>
        <v>0</v>
      </c>
      <c r="AM51" s="24" t="str">
        <f>IFERROR(VLOOKUP($C51,Summary!$C:$CB,37,FALSE)/AS51,IF(AS51=0,"",IF(AS51="","",0)))</f>
        <v/>
      </c>
      <c r="AN51" s="25" t="str">
        <f>IFERROR(VLOOKUP($C51,Summary!$C:$CB,38,FALSE)/AS51,IF(AS51=0,"",IF(AS51="","",0)))</f>
        <v/>
      </c>
      <c r="AO51" s="26" t="str">
        <f>IFERROR(VLOOKUP($C51,Summary!$C:$CB,39,FALSE)/AS51,IF(AS51=0,"",IF(AS51="","",0)))</f>
        <v/>
      </c>
      <c r="AP51" s="25" t="str">
        <f>IFERROR(VLOOKUP($C51,Summary!$C:$CB,40,FALSE)/AS51,IF(AS51=0,"",IF(AS51="","",0)))</f>
        <v/>
      </c>
      <c r="AQ51" s="26" t="str">
        <f>IFERROR(VLOOKUP($C51,Summary!$C:$CB,41,FALSE)/AS51,IF(AS51=0,"",IF(AS51="","",0)))</f>
        <v/>
      </c>
      <c r="AR51" s="25" t="str">
        <f>IFERROR(VLOOKUP($C51,Summary!$C:$CB,42,FALSE)/AS51,IF(AS51=0,"",IF(AS51="","",0)))</f>
        <v/>
      </c>
      <c r="AS51" s="27">
        <f>VLOOKUP($C51,Summary!$C:$CB,43,FALSE)</f>
        <v>0</v>
      </c>
      <c r="AT51" s="24" t="str">
        <f>IFERROR(VLOOKUP($C51,Summary!$C:$CB,44,FALSE)/AZ51,IF(AZ51=0,"",IF(AZ51="","",0)))</f>
        <v/>
      </c>
      <c r="AU51" s="25" t="str">
        <f>IFERROR(VLOOKUP($C51,Summary!$C:$CB,45,FALSE)/AZ51,IF(AZ51=0,"",IF(AZ51="","",0)))</f>
        <v/>
      </c>
      <c r="AV51" s="26" t="str">
        <f>IFERROR(VLOOKUP($C51,Summary!$C:$CB,46,FALSE)/AZ51,IF(AZ51=0,"",IF(AZ51="","",0)))</f>
        <v/>
      </c>
      <c r="AW51" s="25" t="str">
        <f>IFERROR(VLOOKUP($C51,Summary!$C:$CB,47,FALSE)/AZ51,IF(AZ51=0,"",IF(AZ51="","",0)))</f>
        <v/>
      </c>
      <c r="AX51" s="26" t="str">
        <f>IFERROR(VLOOKUP($C51,Summary!$C:$CB,48,FALSE)/AZ51,IF(AZ51=0,"",IF(AZ51="","",0)))</f>
        <v/>
      </c>
      <c r="AY51" s="25" t="str">
        <f>IFERROR(VLOOKUP($C51,Summary!$C:$CB,49,FALSE)/AZ51,IF(AZ51=0,"",IF(AZ51="","",0)))</f>
        <v/>
      </c>
      <c r="AZ51" s="27">
        <f>VLOOKUP($C51,Summary!$C:$CB,50,FALSE)</f>
        <v>0</v>
      </c>
      <c r="BA51" s="24" t="str">
        <f>IFERROR(VLOOKUP($C51,Summary!$C:$CB,51,FALSE)/BG51,IF(BG51=0,"",IF(BG51="","",0)))</f>
        <v/>
      </c>
      <c r="BB51" s="25" t="str">
        <f>IFERROR(VLOOKUP($C51,Summary!$C:$CB,52,FALSE)/BG51,IF(BG51=0,"",IF(BG51="","",0)))</f>
        <v/>
      </c>
      <c r="BC51" s="26" t="str">
        <f>IFERROR(VLOOKUP($C51,Summary!$C:$CB,53,FALSE)/BG51,IF(BG51=0,"",IF(BG51="","",0)))</f>
        <v/>
      </c>
      <c r="BD51" s="25" t="str">
        <f>IFERROR(VLOOKUP($C51,Summary!$C:$CB,54,FALSE)/BG51,IF(BG51=0,"",IF(BG51="","",0)))</f>
        <v/>
      </c>
      <c r="BE51" s="26" t="str">
        <f>IFERROR(VLOOKUP($C51,Summary!$C:$CB,55,FALSE)/BG51,IF(BG51=0,"",IF(BG51="","",0)))</f>
        <v/>
      </c>
      <c r="BF51" s="25" t="str">
        <f>IFERROR(VLOOKUP($C51,Summary!$C:$CB,56,FALSE)/BG51,IF(BG51=0,"",IF(BG51="","",0)))</f>
        <v/>
      </c>
      <c r="BG51" s="27">
        <f>VLOOKUP($C51,Summary!$C:$CB,57,FALSE)</f>
        <v>0</v>
      </c>
      <c r="BH51" s="24">
        <f>IFERROR(VLOOKUP($C51,Summary!$C:$CB,58,FALSE)/BN51,IF(BN51=0,"",IF(BN51="","",0)))</f>
        <v>0.5</v>
      </c>
      <c r="BI51" s="25">
        <f>IFERROR(VLOOKUP($C51,Summary!$C:$CB,59,FALSE)/BN51,IF(BN51=0,"",IF(BN51="","",0)))</f>
        <v>0</v>
      </c>
      <c r="BJ51" s="26">
        <f>IFERROR(VLOOKUP($C51,Summary!$C:$CB,60,FALSE)/BN51,IF(BN51=0,"",IF(BN51="","",0)))</f>
        <v>0.5</v>
      </c>
      <c r="BK51" s="25">
        <f>IFERROR(VLOOKUP($C51,Summary!$C:$CB,61,FALSE)/BN51,IF(BN51=0,"",IF(BN51="","",0)))</f>
        <v>0</v>
      </c>
      <c r="BL51" s="26">
        <f>IFERROR(VLOOKUP($C51,Summary!$C:$CB,62,FALSE)/BN51,IF(BN51=0,"",IF(BN51="","",0)))</f>
        <v>0.5</v>
      </c>
      <c r="BM51" s="25">
        <f>IFERROR(VLOOKUP($C51,Summary!$C:$CB,63,FALSE)/BN51,IF(BN51=0,"",IF(BN51="","",0)))</f>
        <v>0.5</v>
      </c>
      <c r="BN51" s="27">
        <f>VLOOKUP($C51,Summary!$C:$CB,64,FALSE)</f>
        <v>2</v>
      </c>
      <c r="BO51" s="24" t="str">
        <f>IFERROR(VLOOKUP($C51,Summary!$C:$CB,65,FALSE)/BU51,IF(BU51=0,"",IF(BU51="","",0)))</f>
        <v/>
      </c>
      <c r="BP51" s="25" t="str">
        <f>IFERROR(VLOOKUP($C51,Summary!$C:$CB,66,FALSE)/BU51,IF(BU51=0,"",IF(BU51="","",0)))</f>
        <v/>
      </c>
      <c r="BQ51" s="26" t="str">
        <f>IFERROR(VLOOKUP($C51,Summary!$C:$CB,67,FALSE)/BU51,IF(BU51=0,"",IF(BU51="","",0)))</f>
        <v/>
      </c>
      <c r="BR51" s="25" t="str">
        <f>IFERROR(VLOOKUP($C51,Summary!$C:$CB,68,FALSE)/BU51,IF(BU51=0,"",IF(BU51="","",0)))</f>
        <v/>
      </c>
      <c r="BS51" s="26" t="str">
        <f>IFERROR(VLOOKUP($C51,Summary!$C:$CB,69,FALSE)/BU51,IF(BU51=0,"",IF(BU51="","",0)))</f>
        <v/>
      </c>
      <c r="BT51" s="25" t="str">
        <f>IFERROR(VLOOKUP($C51,Summary!$C:$CB,70,FALSE)/BU51,IF(BU51=0,"",IF(BU51="","",0)))</f>
        <v/>
      </c>
      <c r="BU51" s="27">
        <f>VLOOKUP($C51,Summary!$C:$CB,71,FALSE)</f>
        <v>0</v>
      </c>
      <c r="BV51" s="24" t="str">
        <f>IFERROR(VLOOKUP($C51,Summary!$C:$CB,72,FALSE)/CB51,IF(CB51=0,"",IF(CB51="","",0)))</f>
        <v/>
      </c>
      <c r="BW51" s="25" t="str">
        <f>IFERROR(VLOOKUP($C51,Summary!$C:$CB,73,FALSE)/CB51,IF(CB51=0,"",IF(CB51="","",0)))</f>
        <v/>
      </c>
      <c r="BX51" s="26" t="str">
        <f>IFERROR(VLOOKUP($C51,Summary!$C:$CB,74,FALSE)/CB51,IF(CB51=0,"",IF(CB51="","",0)))</f>
        <v/>
      </c>
      <c r="BY51" s="25" t="str">
        <f>IFERROR(VLOOKUP($C51,Summary!$C:$CB,75,FALSE)/CB51,IF(CB51=0,"",IF(CB51="","",0)))</f>
        <v/>
      </c>
      <c r="BZ51" s="26" t="str">
        <f>IFERROR(VLOOKUP($C51,Summary!$C:$CB,76,FALSE)/CB51,IF(CB51=0,"",IF(CB51="","",0)))</f>
        <v/>
      </c>
      <c r="CA51" s="25" t="str">
        <f>IFERROR(VLOOKUP($C51,Summary!$C:$CB,77,FALSE)/CB51,IF(CB51=0,"",IF(CB51="","",0)))</f>
        <v/>
      </c>
      <c r="CB51" s="27">
        <f>VLOOKUP($C51,Summary!$C:$CB,78,FALSE)</f>
        <v>0</v>
      </c>
    </row>
    <row r="52" spans="1:80" x14ac:dyDescent="0.3">
      <c r="A52">
        <v>48</v>
      </c>
      <c r="B52" t="str">
        <f>IF(Namelist!A49="","",UPPER(Namelist!A49))</f>
        <v>CHERYL CHAN</v>
      </c>
      <c r="C52" t="str">
        <f>IF(Namelist!B49="","",UPPER(Namelist!B49))</f>
        <v>NUSSTU\E1032462</v>
      </c>
      <c r="D52" s="24">
        <f>IFERROR(VLOOKUP($C52,Summary!$C:$CB,2,FALSE)/J52,IF(J52=0,"",IF(J52="","",0)))</f>
        <v>0.5</v>
      </c>
      <c r="E52" s="25">
        <f>IFERROR(VLOOKUP($C52,Summary!$C:$CB,3,FALSE)/J52,IF(J52=0,"",IF(J52="","",0)))</f>
        <v>0</v>
      </c>
      <c r="F52" s="26">
        <f>IFERROR(VLOOKUP($C52,Summary!$C:$CB,4,FALSE)/J52,IF(J52=0,"",IF(J52="","",0)))</f>
        <v>0.5</v>
      </c>
      <c r="G52" s="25">
        <f>IFERROR(VLOOKUP($C52,Summary!$C:$CB,5,FALSE)/J52,IF(J52=0,"",IF(J52="","",0)))</f>
        <v>0</v>
      </c>
      <c r="H52" s="26">
        <f>IFERROR(VLOOKUP($C52,Summary!$C:$CB,6,FALSE)/J52,IF(J52=0,"",IF(J52="","",0)))</f>
        <v>0.5</v>
      </c>
      <c r="I52" s="25">
        <f>IFERROR(VLOOKUP($C52,Summary!$C:$CB,7,FALSE)/J52,IF(J52=0,"",IF(J52="","",0)))</f>
        <v>0.5</v>
      </c>
      <c r="J52" s="27">
        <f>VLOOKUP($C52,Summary!$C:$CB,8,FALSE)</f>
        <v>2</v>
      </c>
      <c r="K52" s="24" t="str">
        <f>IFERROR(VLOOKUP($C52,Summary!$C:$CB,9,FALSE)/Q52,IF(Q52=0,"",IF(Q52="","",0)))</f>
        <v/>
      </c>
      <c r="L52" s="25" t="str">
        <f>IFERROR(VLOOKUP($C52,Summary!$C:$CB,10,FALSE)/Q52,IF(Q52=0,"",IF(Q52="","",0)))</f>
        <v/>
      </c>
      <c r="M52" s="26" t="str">
        <f>IFERROR(VLOOKUP($C52,Summary!$C:$CB,11,FALSE)/Q52,IF(Q52=0,"",IF(Q52="","",0)))</f>
        <v/>
      </c>
      <c r="N52" s="25" t="str">
        <f>IFERROR(VLOOKUP($C52,Summary!$C:$CB,12,FALSE)/Q52,IF(Q52=0,"",IF(Q52="","",0)))</f>
        <v/>
      </c>
      <c r="O52" s="26" t="str">
        <f>IFERROR(VLOOKUP($C52,Summary!$C:$CB,13,FALSE)/Q52,IF(Q52=0,"",IF(Q52="","",0)))</f>
        <v/>
      </c>
      <c r="P52" s="25" t="str">
        <f>IFERROR(VLOOKUP($C52,Summary!$C:$CB,14,FALSE)/Q52,IF(Q52=0,"",IF(Q52="","",0)))</f>
        <v/>
      </c>
      <c r="Q52" s="27">
        <f>VLOOKUP($C52,Summary!$C:$CB,15,FALSE)</f>
        <v>0</v>
      </c>
      <c r="R52" s="24" t="str">
        <f>IFERROR(VLOOKUP($C52,Summary!$C:$CB,16,FALSE)/X52,IF(X52=0,"",IF(X52="","",0)))</f>
        <v/>
      </c>
      <c r="S52" s="25" t="str">
        <f>IFERROR(VLOOKUP($C52,Summary!$C:$CB,17,FALSE)/X52,IF(X52=0,"",IF(X52="","",0)))</f>
        <v/>
      </c>
      <c r="T52" s="26" t="str">
        <f>IFERROR(VLOOKUP($C52,Summary!$C:$CB,18,FALSE)/X52,IF(X52=0,"",IF(X52="","",0)))</f>
        <v/>
      </c>
      <c r="U52" s="25" t="str">
        <f>IFERROR(VLOOKUP($C52,Summary!$C:$CB,19,FALSE)/X52,IF(X52=0,"",IF(X52="","",0)))</f>
        <v/>
      </c>
      <c r="V52" s="26" t="str">
        <f>IFERROR(VLOOKUP($C52,Summary!$C:$CB,20,FALSE)/X52,IF(X52=0,"",IF(X52="","",0)))</f>
        <v/>
      </c>
      <c r="W52" s="25" t="str">
        <f>IFERROR(VLOOKUP($C52,Summary!$C:$CB,21,FALSE)/X52,IF(X52=0,"",IF(X52="","",0)))</f>
        <v/>
      </c>
      <c r="X52" s="27">
        <f>VLOOKUP($C52,Summary!$C:$CB,22,FALSE)</f>
        <v>0</v>
      </c>
      <c r="Y52" s="24" t="str">
        <f>IFERROR(VLOOKUP($C52,Summary!$C:$CB,23,FALSE)/AE52,IF(AE52=0,"",IF(AE52="","",0)))</f>
        <v/>
      </c>
      <c r="Z52" s="25" t="str">
        <f>IFERROR(VLOOKUP($C52,Summary!$C:$CB,24,FALSE)/AE52,IF(AE52=0,"",IF(AE52="","",0)))</f>
        <v/>
      </c>
      <c r="AA52" s="26" t="str">
        <f>IFERROR(VLOOKUP($C52,Summary!$C:$CB,25,FALSE)/AE52,IF(AE52=0,"",IF(AE52="","",0)))</f>
        <v/>
      </c>
      <c r="AB52" s="25" t="str">
        <f>IFERROR(VLOOKUP($C52,Summary!$C:$CB,26,FALSE)/AE52,IF(AE52=0,"",IF(AE52="","",0)))</f>
        <v/>
      </c>
      <c r="AC52" s="26" t="str">
        <f>IFERROR(VLOOKUP($C52,Summary!$C:$CB,27,FALSE)/AE52,IF(AE52=0,"",IF(AE52="","",0)))</f>
        <v/>
      </c>
      <c r="AD52" s="25" t="str">
        <f>IFERROR(VLOOKUP($C52,Summary!$C:$CB,28,FALSE)/AE52,IF(AE52=0,"",IF(AE52="","",0)))</f>
        <v/>
      </c>
      <c r="AE52" s="27">
        <f>VLOOKUP($C52,Summary!$C:$CB,29,FALSE)</f>
        <v>0</v>
      </c>
      <c r="AF52" s="24" t="str">
        <f>IFERROR(VLOOKUP($C52,Summary!$C:$CB,30,FALSE)/VLOOKUP($C52,Summary!$C:$CB,32,FALSE),IF(AL52=0,"",IF(AL52="","",0)))</f>
        <v/>
      </c>
      <c r="AG52" s="25" t="str">
        <f>IFERROR(VLOOKUP($C52,Summary!$C:$CB,31,FALSE)/VLOOKUP($C52,Summary!$C:$CB,32,FALSE),IF(AL52=0,"",IF(AL52="","",0)))</f>
        <v/>
      </c>
      <c r="AH52" s="26" t="str">
        <f>IFERROR(VLOOKUP($C52,Summary!$C:$CB,32,FALSE)/VLOOKUP($C52,Summary!$C:$CB,34,FALSE),IF(AL52=0,"",IF(AL52="","",0)))</f>
        <v/>
      </c>
      <c r="AI52" s="25" t="str">
        <f>IFERROR(VLOOKUP($C52,Summary!$C:$CB,33,FALSE)/VLOOKUP($C52,Summary!$C:$CB,34,FALSE),IF(AL52=0,"",IF(AL52="","",0)))</f>
        <v/>
      </c>
      <c r="AJ52" s="26" t="str">
        <f>IFERROR(VLOOKUP($C52,Summary!$C:$CB,34,FALSE)/AL52,IF(AL52=0,"",IF(AL52="","",0)))</f>
        <v/>
      </c>
      <c r="AK52" s="25" t="str">
        <f>IFERROR(VLOOKUP($C52,Summary!$C:$CB,35,FALSE)/AL52,IF(AL52=0,"",IF(AL52="","",0)))</f>
        <v/>
      </c>
      <c r="AL52" s="27">
        <f>VLOOKUP($C52,Summary!$C:$CB,36,FALSE)</f>
        <v>0</v>
      </c>
      <c r="AM52" s="24" t="str">
        <f>IFERROR(VLOOKUP($C52,Summary!$C:$CB,37,FALSE)/AS52,IF(AS52=0,"",IF(AS52="","",0)))</f>
        <v/>
      </c>
      <c r="AN52" s="25" t="str">
        <f>IFERROR(VLOOKUP($C52,Summary!$C:$CB,38,FALSE)/AS52,IF(AS52=0,"",IF(AS52="","",0)))</f>
        <v/>
      </c>
      <c r="AO52" s="26" t="str">
        <f>IFERROR(VLOOKUP($C52,Summary!$C:$CB,39,FALSE)/AS52,IF(AS52=0,"",IF(AS52="","",0)))</f>
        <v/>
      </c>
      <c r="AP52" s="25" t="str">
        <f>IFERROR(VLOOKUP($C52,Summary!$C:$CB,40,FALSE)/AS52,IF(AS52=0,"",IF(AS52="","",0)))</f>
        <v/>
      </c>
      <c r="AQ52" s="26" t="str">
        <f>IFERROR(VLOOKUP($C52,Summary!$C:$CB,41,FALSE)/AS52,IF(AS52=0,"",IF(AS52="","",0)))</f>
        <v/>
      </c>
      <c r="AR52" s="25" t="str">
        <f>IFERROR(VLOOKUP($C52,Summary!$C:$CB,42,FALSE)/AS52,IF(AS52=0,"",IF(AS52="","",0)))</f>
        <v/>
      </c>
      <c r="AS52" s="27">
        <f>VLOOKUP($C52,Summary!$C:$CB,43,FALSE)</f>
        <v>0</v>
      </c>
      <c r="AT52" s="24" t="str">
        <f>IFERROR(VLOOKUP($C52,Summary!$C:$CB,44,FALSE)/AZ52,IF(AZ52=0,"",IF(AZ52="","",0)))</f>
        <v/>
      </c>
      <c r="AU52" s="25" t="str">
        <f>IFERROR(VLOOKUP($C52,Summary!$C:$CB,45,FALSE)/AZ52,IF(AZ52=0,"",IF(AZ52="","",0)))</f>
        <v/>
      </c>
      <c r="AV52" s="26" t="str">
        <f>IFERROR(VLOOKUP($C52,Summary!$C:$CB,46,FALSE)/AZ52,IF(AZ52=0,"",IF(AZ52="","",0)))</f>
        <v/>
      </c>
      <c r="AW52" s="25" t="str">
        <f>IFERROR(VLOOKUP($C52,Summary!$C:$CB,47,FALSE)/AZ52,IF(AZ52=0,"",IF(AZ52="","",0)))</f>
        <v/>
      </c>
      <c r="AX52" s="26" t="str">
        <f>IFERROR(VLOOKUP($C52,Summary!$C:$CB,48,FALSE)/AZ52,IF(AZ52=0,"",IF(AZ52="","",0)))</f>
        <v/>
      </c>
      <c r="AY52" s="25" t="str">
        <f>IFERROR(VLOOKUP($C52,Summary!$C:$CB,49,FALSE)/AZ52,IF(AZ52=0,"",IF(AZ52="","",0)))</f>
        <v/>
      </c>
      <c r="AZ52" s="27">
        <f>VLOOKUP($C52,Summary!$C:$CB,50,FALSE)</f>
        <v>0</v>
      </c>
      <c r="BA52" s="24" t="str">
        <f>IFERROR(VLOOKUP($C52,Summary!$C:$CB,51,FALSE)/BG52,IF(BG52=0,"",IF(BG52="","",0)))</f>
        <v/>
      </c>
      <c r="BB52" s="25" t="str">
        <f>IFERROR(VLOOKUP($C52,Summary!$C:$CB,52,FALSE)/BG52,IF(BG52=0,"",IF(BG52="","",0)))</f>
        <v/>
      </c>
      <c r="BC52" s="26" t="str">
        <f>IFERROR(VLOOKUP($C52,Summary!$C:$CB,53,FALSE)/BG52,IF(BG52=0,"",IF(BG52="","",0)))</f>
        <v/>
      </c>
      <c r="BD52" s="25" t="str">
        <f>IFERROR(VLOOKUP($C52,Summary!$C:$CB,54,FALSE)/BG52,IF(BG52=0,"",IF(BG52="","",0)))</f>
        <v/>
      </c>
      <c r="BE52" s="26" t="str">
        <f>IFERROR(VLOOKUP($C52,Summary!$C:$CB,55,FALSE)/BG52,IF(BG52=0,"",IF(BG52="","",0)))</f>
        <v/>
      </c>
      <c r="BF52" s="25" t="str">
        <f>IFERROR(VLOOKUP($C52,Summary!$C:$CB,56,FALSE)/BG52,IF(BG52=0,"",IF(BG52="","",0)))</f>
        <v/>
      </c>
      <c r="BG52" s="27">
        <f>VLOOKUP($C52,Summary!$C:$CB,57,FALSE)</f>
        <v>0</v>
      </c>
      <c r="BH52" s="24">
        <f>IFERROR(VLOOKUP($C52,Summary!$C:$CB,58,FALSE)/BN52,IF(BN52=0,"",IF(BN52="","",0)))</f>
        <v>0.5</v>
      </c>
      <c r="BI52" s="25">
        <f>IFERROR(VLOOKUP($C52,Summary!$C:$CB,59,FALSE)/BN52,IF(BN52=0,"",IF(BN52="","",0)))</f>
        <v>0</v>
      </c>
      <c r="BJ52" s="26">
        <f>IFERROR(VLOOKUP($C52,Summary!$C:$CB,60,FALSE)/BN52,IF(BN52=0,"",IF(BN52="","",0)))</f>
        <v>0.5</v>
      </c>
      <c r="BK52" s="25">
        <f>IFERROR(VLOOKUP($C52,Summary!$C:$CB,61,FALSE)/BN52,IF(BN52=0,"",IF(BN52="","",0)))</f>
        <v>0</v>
      </c>
      <c r="BL52" s="26">
        <f>IFERROR(VLOOKUP($C52,Summary!$C:$CB,62,FALSE)/BN52,IF(BN52=0,"",IF(BN52="","",0)))</f>
        <v>0.5</v>
      </c>
      <c r="BM52" s="25">
        <f>IFERROR(VLOOKUP($C52,Summary!$C:$CB,63,FALSE)/BN52,IF(BN52=0,"",IF(BN52="","",0)))</f>
        <v>0.5</v>
      </c>
      <c r="BN52" s="27">
        <f>VLOOKUP($C52,Summary!$C:$CB,64,FALSE)</f>
        <v>2</v>
      </c>
      <c r="BO52" s="24" t="str">
        <f>IFERROR(VLOOKUP($C52,Summary!$C:$CB,65,FALSE)/BU52,IF(BU52=0,"",IF(BU52="","",0)))</f>
        <v/>
      </c>
      <c r="BP52" s="25" t="str">
        <f>IFERROR(VLOOKUP($C52,Summary!$C:$CB,66,FALSE)/BU52,IF(BU52=0,"",IF(BU52="","",0)))</f>
        <v/>
      </c>
      <c r="BQ52" s="26" t="str">
        <f>IFERROR(VLOOKUP($C52,Summary!$C:$CB,67,FALSE)/BU52,IF(BU52=0,"",IF(BU52="","",0)))</f>
        <v/>
      </c>
      <c r="BR52" s="25" t="str">
        <f>IFERROR(VLOOKUP($C52,Summary!$C:$CB,68,FALSE)/BU52,IF(BU52=0,"",IF(BU52="","",0)))</f>
        <v/>
      </c>
      <c r="BS52" s="26" t="str">
        <f>IFERROR(VLOOKUP($C52,Summary!$C:$CB,69,FALSE)/BU52,IF(BU52=0,"",IF(BU52="","",0)))</f>
        <v/>
      </c>
      <c r="BT52" s="25" t="str">
        <f>IFERROR(VLOOKUP($C52,Summary!$C:$CB,70,FALSE)/BU52,IF(BU52=0,"",IF(BU52="","",0)))</f>
        <v/>
      </c>
      <c r="BU52" s="27">
        <f>VLOOKUP($C52,Summary!$C:$CB,71,FALSE)</f>
        <v>0</v>
      </c>
      <c r="BV52" s="24" t="str">
        <f>IFERROR(VLOOKUP($C52,Summary!$C:$CB,72,FALSE)/CB52,IF(CB52=0,"",IF(CB52="","",0)))</f>
        <v/>
      </c>
      <c r="BW52" s="25" t="str">
        <f>IFERROR(VLOOKUP($C52,Summary!$C:$CB,73,FALSE)/CB52,IF(CB52=0,"",IF(CB52="","",0)))</f>
        <v/>
      </c>
      <c r="BX52" s="26" t="str">
        <f>IFERROR(VLOOKUP($C52,Summary!$C:$CB,74,FALSE)/CB52,IF(CB52=0,"",IF(CB52="","",0)))</f>
        <v/>
      </c>
      <c r="BY52" s="25" t="str">
        <f>IFERROR(VLOOKUP($C52,Summary!$C:$CB,75,FALSE)/CB52,IF(CB52=0,"",IF(CB52="","",0)))</f>
        <v/>
      </c>
      <c r="BZ52" s="26" t="str">
        <f>IFERROR(VLOOKUP($C52,Summary!$C:$CB,76,FALSE)/CB52,IF(CB52=0,"",IF(CB52="","",0)))</f>
        <v/>
      </c>
      <c r="CA52" s="25" t="str">
        <f>IFERROR(VLOOKUP($C52,Summary!$C:$CB,77,FALSE)/CB52,IF(CB52=0,"",IF(CB52="","",0)))</f>
        <v/>
      </c>
      <c r="CB52" s="27">
        <f>VLOOKUP($C52,Summary!$C:$CB,78,FALSE)</f>
        <v>0</v>
      </c>
    </row>
    <row r="53" spans="1:80" x14ac:dyDescent="0.3">
      <c r="A53">
        <v>49</v>
      </c>
      <c r="B53" t="str">
        <f>IF(Namelist!A50="","",UPPER(Namelist!A50))</f>
        <v>CHERYL CHONG HUI QING</v>
      </c>
      <c r="C53" t="str">
        <f>IF(Namelist!B50="","",UPPER(Namelist!B50))</f>
        <v>NUSSTU\E0559642</v>
      </c>
      <c r="D53" s="24">
        <f>IFERROR(VLOOKUP($C53,Summary!$C:$CB,2,FALSE)/J53,IF(J53=0,"",IF(J53="","",0)))</f>
        <v>1</v>
      </c>
      <c r="E53" s="25">
        <f>IFERROR(VLOOKUP($C53,Summary!$C:$CB,3,FALSE)/J53,IF(J53=0,"",IF(J53="","",0)))</f>
        <v>0</v>
      </c>
      <c r="F53" s="26">
        <f>IFERROR(VLOOKUP($C53,Summary!$C:$CB,4,FALSE)/J53,IF(J53=0,"",IF(J53="","",0)))</f>
        <v>1</v>
      </c>
      <c r="G53" s="25">
        <f>IFERROR(VLOOKUP($C53,Summary!$C:$CB,5,FALSE)/J53,IF(J53=0,"",IF(J53="","",0)))</f>
        <v>0</v>
      </c>
      <c r="H53" s="26">
        <f>IFERROR(VLOOKUP($C53,Summary!$C:$CB,6,FALSE)/J53,IF(J53=0,"",IF(J53="","",0)))</f>
        <v>1</v>
      </c>
      <c r="I53" s="25">
        <f>IFERROR(VLOOKUP($C53,Summary!$C:$CB,7,FALSE)/J53,IF(J53=0,"",IF(J53="","",0)))</f>
        <v>0</v>
      </c>
      <c r="J53" s="27">
        <f>VLOOKUP($C53,Summary!$C:$CB,8,FALSE)</f>
        <v>1</v>
      </c>
      <c r="K53" s="24" t="str">
        <f>IFERROR(VLOOKUP($C53,Summary!$C:$CB,9,FALSE)/Q53,IF(Q53=0,"",IF(Q53="","",0)))</f>
        <v/>
      </c>
      <c r="L53" s="25" t="str">
        <f>IFERROR(VLOOKUP($C53,Summary!$C:$CB,10,FALSE)/Q53,IF(Q53=0,"",IF(Q53="","",0)))</f>
        <v/>
      </c>
      <c r="M53" s="26" t="str">
        <f>IFERROR(VLOOKUP($C53,Summary!$C:$CB,11,FALSE)/Q53,IF(Q53=0,"",IF(Q53="","",0)))</f>
        <v/>
      </c>
      <c r="N53" s="25" t="str">
        <f>IFERROR(VLOOKUP($C53,Summary!$C:$CB,12,FALSE)/Q53,IF(Q53=0,"",IF(Q53="","",0)))</f>
        <v/>
      </c>
      <c r="O53" s="26" t="str">
        <f>IFERROR(VLOOKUP($C53,Summary!$C:$CB,13,FALSE)/Q53,IF(Q53=0,"",IF(Q53="","",0)))</f>
        <v/>
      </c>
      <c r="P53" s="25" t="str">
        <f>IFERROR(VLOOKUP($C53,Summary!$C:$CB,14,FALSE)/Q53,IF(Q53=0,"",IF(Q53="","",0)))</f>
        <v/>
      </c>
      <c r="Q53" s="27">
        <f>VLOOKUP($C53,Summary!$C:$CB,15,FALSE)</f>
        <v>0</v>
      </c>
      <c r="R53" s="24">
        <f>IFERROR(VLOOKUP($C53,Summary!$C:$CB,16,FALSE)/X53,IF(X53=0,"",IF(X53="","",0)))</f>
        <v>1</v>
      </c>
      <c r="S53" s="25">
        <f>IFERROR(VLOOKUP($C53,Summary!$C:$CB,17,FALSE)/X53,IF(X53=0,"",IF(X53="","",0)))</f>
        <v>0</v>
      </c>
      <c r="T53" s="26">
        <f>IFERROR(VLOOKUP($C53,Summary!$C:$CB,18,FALSE)/X53,IF(X53=0,"",IF(X53="","",0)))</f>
        <v>1</v>
      </c>
      <c r="U53" s="25">
        <f>IFERROR(VLOOKUP($C53,Summary!$C:$CB,19,FALSE)/X53,IF(X53=0,"",IF(X53="","",0)))</f>
        <v>0</v>
      </c>
      <c r="V53" s="26">
        <f>IFERROR(VLOOKUP($C53,Summary!$C:$CB,20,FALSE)/X53,IF(X53=0,"",IF(X53="","",0)))</f>
        <v>1</v>
      </c>
      <c r="W53" s="25">
        <f>IFERROR(VLOOKUP($C53,Summary!$C:$CB,21,FALSE)/X53,IF(X53=0,"",IF(X53="","",0)))</f>
        <v>0</v>
      </c>
      <c r="X53" s="27">
        <f>VLOOKUP($C53,Summary!$C:$CB,22,FALSE)</f>
        <v>1</v>
      </c>
      <c r="Y53" s="24" t="str">
        <f>IFERROR(VLOOKUP($C53,Summary!$C:$CB,23,FALSE)/AE53,IF(AE53=0,"",IF(AE53="","",0)))</f>
        <v/>
      </c>
      <c r="Z53" s="25" t="str">
        <f>IFERROR(VLOOKUP($C53,Summary!$C:$CB,24,FALSE)/AE53,IF(AE53=0,"",IF(AE53="","",0)))</f>
        <v/>
      </c>
      <c r="AA53" s="26" t="str">
        <f>IFERROR(VLOOKUP($C53,Summary!$C:$CB,25,FALSE)/AE53,IF(AE53=0,"",IF(AE53="","",0)))</f>
        <v/>
      </c>
      <c r="AB53" s="25" t="str">
        <f>IFERROR(VLOOKUP($C53,Summary!$C:$CB,26,FALSE)/AE53,IF(AE53=0,"",IF(AE53="","",0)))</f>
        <v/>
      </c>
      <c r="AC53" s="26" t="str">
        <f>IFERROR(VLOOKUP($C53,Summary!$C:$CB,27,FALSE)/AE53,IF(AE53=0,"",IF(AE53="","",0)))</f>
        <v/>
      </c>
      <c r="AD53" s="25" t="str">
        <f>IFERROR(VLOOKUP($C53,Summary!$C:$CB,28,FALSE)/AE53,IF(AE53=0,"",IF(AE53="","",0)))</f>
        <v/>
      </c>
      <c r="AE53" s="27">
        <f>VLOOKUP($C53,Summary!$C:$CB,29,FALSE)</f>
        <v>0</v>
      </c>
      <c r="AF53" s="24" t="str">
        <f>IFERROR(VLOOKUP($C53,Summary!$C:$CB,30,FALSE)/VLOOKUP($C53,Summary!$C:$CB,32,FALSE),IF(AL53=0,"",IF(AL53="","",0)))</f>
        <v/>
      </c>
      <c r="AG53" s="25" t="str">
        <f>IFERROR(VLOOKUP($C53,Summary!$C:$CB,31,FALSE)/VLOOKUP($C53,Summary!$C:$CB,32,FALSE),IF(AL53=0,"",IF(AL53="","",0)))</f>
        <v/>
      </c>
      <c r="AH53" s="26" t="str">
        <f>IFERROR(VLOOKUP($C53,Summary!$C:$CB,32,FALSE)/VLOOKUP($C53,Summary!$C:$CB,34,FALSE),IF(AL53=0,"",IF(AL53="","",0)))</f>
        <v/>
      </c>
      <c r="AI53" s="25" t="str">
        <f>IFERROR(VLOOKUP($C53,Summary!$C:$CB,33,FALSE)/VLOOKUP($C53,Summary!$C:$CB,34,FALSE),IF(AL53=0,"",IF(AL53="","",0)))</f>
        <v/>
      </c>
      <c r="AJ53" s="26" t="str">
        <f>IFERROR(VLOOKUP($C53,Summary!$C:$CB,34,FALSE)/AL53,IF(AL53=0,"",IF(AL53="","",0)))</f>
        <v/>
      </c>
      <c r="AK53" s="25" t="str">
        <f>IFERROR(VLOOKUP($C53,Summary!$C:$CB,35,FALSE)/AL53,IF(AL53=0,"",IF(AL53="","",0)))</f>
        <v/>
      </c>
      <c r="AL53" s="27">
        <f>VLOOKUP($C53,Summary!$C:$CB,36,FALSE)</f>
        <v>0</v>
      </c>
      <c r="AM53" s="24" t="str">
        <f>IFERROR(VLOOKUP($C53,Summary!$C:$CB,37,FALSE)/AS53,IF(AS53=0,"",IF(AS53="","",0)))</f>
        <v/>
      </c>
      <c r="AN53" s="25" t="str">
        <f>IFERROR(VLOOKUP($C53,Summary!$C:$CB,38,FALSE)/AS53,IF(AS53=0,"",IF(AS53="","",0)))</f>
        <v/>
      </c>
      <c r="AO53" s="26" t="str">
        <f>IFERROR(VLOOKUP($C53,Summary!$C:$CB,39,FALSE)/AS53,IF(AS53=0,"",IF(AS53="","",0)))</f>
        <v/>
      </c>
      <c r="AP53" s="25" t="str">
        <f>IFERROR(VLOOKUP($C53,Summary!$C:$CB,40,FALSE)/AS53,IF(AS53=0,"",IF(AS53="","",0)))</f>
        <v/>
      </c>
      <c r="AQ53" s="26" t="str">
        <f>IFERROR(VLOOKUP($C53,Summary!$C:$CB,41,FALSE)/AS53,IF(AS53=0,"",IF(AS53="","",0)))</f>
        <v/>
      </c>
      <c r="AR53" s="25" t="str">
        <f>IFERROR(VLOOKUP($C53,Summary!$C:$CB,42,FALSE)/AS53,IF(AS53=0,"",IF(AS53="","",0)))</f>
        <v/>
      </c>
      <c r="AS53" s="27">
        <f>VLOOKUP($C53,Summary!$C:$CB,43,FALSE)</f>
        <v>0</v>
      </c>
      <c r="AT53" s="24" t="str">
        <f>IFERROR(VLOOKUP($C53,Summary!$C:$CB,44,FALSE)/AZ53,IF(AZ53=0,"",IF(AZ53="","",0)))</f>
        <v/>
      </c>
      <c r="AU53" s="25" t="str">
        <f>IFERROR(VLOOKUP($C53,Summary!$C:$CB,45,FALSE)/AZ53,IF(AZ53=0,"",IF(AZ53="","",0)))</f>
        <v/>
      </c>
      <c r="AV53" s="26" t="str">
        <f>IFERROR(VLOOKUP($C53,Summary!$C:$CB,46,FALSE)/AZ53,IF(AZ53=0,"",IF(AZ53="","",0)))</f>
        <v/>
      </c>
      <c r="AW53" s="25" t="str">
        <f>IFERROR(VLOOKUP($C53,Summary!$C:$CB,47,FALSE)/AZ53,IF(AZ53=0,"",IF(AZ53="","",0)))</f>
        <v/>
      </c>
      <c r="AX53" s="26" t="str">
        <f>IFERROR(VLOOKUP($C53,Summary!$C:$CB,48,FALSE)/AZ53,IF(AZ53=0,"",IF(AZ53="","",0)))</f>
        <v/>
      </c>
      <c r="AY53" s="25" t="str">
        <f>IFERROR(VLOOKUP($C53,Summary!$C:$CB,49,FALSE)/AZ53,IF(AZ53=0,"",IF(AZ53="","",0)))</f>
        <v/>
      </c>
      <c r="AZ53" s="27">
        <f>VLOOKUP($C53,Summary!$C:$CB,50,FALSE)</f>
        <v>0</v>
      </c>
      <c r="BA53" s="24" t="str">
        <f>IFERROR(VLOOKUP($C53,Summary!$C:$CB,51,FALSE)/BG53,IF(BG53=0,"",IF(BG53="","",0)))</f>
        <v/>
      </c>
      <c r="BB53" s="25" t="str">
        <f>IFERROR(VLOOKUP($C53,Summary!$C:$CB,52,FALSE)/BG53,IF(BG53=0,"",IF(BG53="","",0)))</f>
        <v/>
      </c>
      <c r="BC53" s="26" t="str">
        <f>IFERROR(VLOOKUP($C53,Summary!$C:$CB,53,FALSE)/BG53,IF(BG53=0,"",IF(BG53="","",0)))</f>
        <v/>
      </c>
      <c r="BD53" s="25" t="str">
        <f>IFERROR(VLOOKUP($C53,Summary!$C:$CB,54,FALSE)/BG53,IF(BG53=0,"",IF(BG53="","",0)))</f>
        <v/>
      </c>
      <c r="BE53" s="26" t="str">
        <f>IFERROR(VLOOKUP($C53,Summary!$C:$CB,55,FALSE)/BG53,IF(BG53=0,"",IF(BG53="","",0)))</f>
        <v/>
      </c>
      <c r="BF53" s="25" t="str">
        <f>IFERROR(VLOOKUP($C53,Summary!$C:$CB,56,FALSE)/BG53,IF(BG53=0,"",IF(BG53="","",0)))</f>
        <v/>
      </c>
      <c r="BG53" s="27">
        <f>VLOOKUP($C53,Summary!$C:$CB,57,FALSE)</f>
        <v>0</v>
      </c>
      <c r="BH53" s="24" t="str">
        <f>IFERROR(VLOOKUP($C53,Summary!$C:$CB,58,FALSE)/BN53,IF(BN53=0,"",IF(BN53="","",0)))</f>
        <v/>
      </c>
      <c r="BI53" s="25" t="str">
        <f>IFERROR(VLOOKUP($C53,Summary!$C:$CB,59,FALSE)/BN53,IF(BN53=0,"",IF(BN53="","",0)))</f>
        <v/>
      </c>
      <c r="BJ53" s="26" t="str">
        <f>IFERROR(VLOOKUP($C53,Summary!$C:$CB,60,FALSE)/BN53,IF(BN53=0,"",IF(BN53="","",0)))</f>
        <v/>
      </c>
      <c r="BK53" s="25" t="str">
        <f>IFERROR(VLOOKUP($C53,Summary!$C:$CB,61,FALSE)/BN53,IF(BN53=0,"",IF(BN53="","",0)))</f>
        <v/>
      </c>
      <c r="BL53" s="26" t="str">
        <f>IFERROR(VLOOKUP($C53,Summary!$C:$CB,62,FALSE)/BN53,IF(BN53=0,"",IF(BN53="","",0)))</f>
        <v/>
      </c>
      <c r="BM53" s="25" t="str">
        <f>IFERROR(VLOOKUP($C53,Summary!$C:$CB,63,FALSE)/BN53,IF(BN53=0,"",IF(BN53="","",0)))</f>
        <v/>
      </c>
      <c r="BN53" s="27">
        <f>VLOOKUP($C53,Summary!$C:$CB,64,FALSE)</f>
        <v>0</v>
      </c>
      <c r="BO53" s="24" t="str">
        <f>IFERROR(VLOOKUP($C53,Summary!$C:$CB,65,FALSE)/BU53,IF(BU53=0,"",IF(BU53="","",0)))</f>
        <v/>
      </c>
      <c r="BP53" s="25" t="str">
        <f>IFERROR(VLOOKUP($C53,Summary!$C:$CB,66,FALSE)/BU53,IF(BU53=0,"",IF(BU53="","",0)))</f>
        <v/>
      </c>
      <c r="BQ53" s="26" t="str">
        <f>IFERROR(VLOOKUP($C53,Summary!$C:$CB,67,FALSE)/BU53,IF(BU53=0,"",IF(BU53="","",0)))</f>
        <v/>
      </c>
      <c r="BR53" s="25" t="str">
        <f>IFERROR(VLOOKUP($C53,Summary!$C:$CB,68,FALSE)/BU53,IF(BU53=0,"",IF(BU53="","",0)))</f>
        <v/>
      </c>
      <c r="BS53" s="26" t="str">
        <f>IFERROR(VLOOKUP($C53,Summary!$C:$CB,69,FALSE)/BU53,IF(BU53=0,"",IF(BU53="","",0)))</f>
        <v/>
      </c>
      <c r="BT53" s="25" t="str">
        <f>IFERROR(VLOOKUP($C53,Summary!$C:$CB,70,FALSE)/BU53,IF(BU53=0,"",IF(BU53="","",0)))</f>
        <v/>
      </c>
      <c r="BU53" s="27">
        <f>VLOOKUP($C53,Summary!$C:$CB,71,FALSE)</f>
        <v>0</v>
      </c>
      <c r="BV53" s="24" t="str">
        <f>IFERROR(VLOOKUP($C53,Summary!$C:$CB,72,FALSE)/CB53,IF(CB53=0,"",IF(CB53="","",0)))</f>
        <v/>
      </c>
      <c r="BW53" s="25" t="str">
        <f>IFERROR(VLOOKUP($C53,Summary!$C:$CB,73,FALSE)/CB53,IF(CB53=0,"",IF(CB53="","",0)))</f>
        <v/>
      </c>
      <c r="BX53" s="26" t="str">
        <f>IFERROR(VLOOKUP($C53,Summary!$C:$CB,74,FALSE)/CB53,IF(CB53=0,"",IF(CB53="","",0)))</f>
        <v/>
      </c>
      <c r="BY53" s="25" t="str">
        <f>IFERROR(VLOOKUP($C53,Summary!$C:$CB,75,FALSE)/CB53,IF(CB53=0,"",IF(CB53="","",0)))</f>
        <v/>
      </c>
      <c r="BZ53" s="26" t="str">
        <f>IFERROR(VLOOKUP($C53,Summary!$C:$CB,76,FALSE)/CB53,IF(CB53=0,"",IF(CB53="","",0)))</f>
        <v/>
      </c>
      <c r="CA53" s="25" t="str">
        <f>IFERROR(VLOOKUP($C53,Summary!$C:$CB,77,FALSE)/CB53,IF(CB53=0,"",IF(CB53="","",0)))</f>
        <v/>
      </c>
      <c r="CB53" s="27">
        <f>VLOOKUP($C53,Summary!$C:$CB,78,FALSE)</f>
        <v>0</v>
      </c>
    </row>
    <row r="54" spans="1:80" x14ac:dyDescent="0.3">
      <c r="A54">
        <v>50</v>
      </c>
      <c r="B54" t="str">
        <f>IF(Namelist!A51="","",UPPER(Namelist!A51))</f>
        <v>CHESTER SOH</v>
      </c>
      <c r="C54" t="str">
        <f>IF(Namelist!B51="","",UPPER(Namelist!B51))</f>
        <v>NUSSTU\E0415774</v>
      </c>
      <c r="D54" s="24">
        <f>IFERROR(VLOOKUP($C54,Summary!$C:$CB,2,FALSE)/J54,IF(J54=0,"",IF(J54="","",0)))</f>
        <v>1</v>
      </c>
      <c r="E54" s="25">
        <f>IFERROR(VLOOKUP($C54,Summary!$C:$CB,3,FALSE)/J54,IF(J54=0,"",IF(J54="","",0)))</f>
        <v>0</v>
      </c>
      <c r="F54" s="26">
        <f>IFERROR(VLOOKUP($C54,Summary!$C:$CB,4,FALSE)/J54,IF(J54=0,"",IF(J54="","",0)))</f>
        <v>1</v>
      </c>
      <c r="G54" s="25">
        <f>IFERROR(VLOOKUP($C54,Summary!$C:$CB,5,FALSE)/J54,IF(J54=0,"",IF(J54="","",0)))</f>
        <v>0</v>
      </c>
      <c r="H54" s="26">
        <f>IFERROR(VLOOKUP($C54,Summary!$C:$CB,6,FALSE)/J54,IF(J54=0,"",IF(J54="","",0)))</f>
        <v>1</v>
      </c>
      <c r="I54" s="25">
        <f>IFERROR(VLOOKUP($C54,Summary!$C:$CB,7,FALSE)/J54,IF(J54=0,"",IF(J54="","",0)))</f>
        <v>0</v>
      </c>
      <c r="J54" s="27">
        <f>VLOOKUP($C54,Summary!$C:$CB,8,FALSE)</f>
        <v>1</v>
      </c>
      <c r="K54" s="24">
        <f>IFERROR(VLOOKUP($C54,Summary!$C:$CB,9,FALSE)/Q54,IF(Q54=0,"",IF(Q54="","",0)))</f>
        <v>1</v>
      </c>
      <c r="L54" s="25">
        <f>IFERROR(VLOOKUP($C54,Summary!$C:$CB,10,FALSE)/Q54,IF(Q54=0,"",IF(Q54="","",0)))</f>
        <v>0</v>
      </c>
      <c r="M54" s="26">
        <f>IFERROR(VLOOKUP($C54,Summary!$C:$CB,11,FALSE)/Q54,IF(Q54=0,"",IF(Q54="","",0)))</f>
        <v>1</v>
      </c>
      <c r="N54" s="25">
        <f>IFERROR(VLOOKUP($C54,Summary!$C:$CB,12,FALSE)/Q54,IF(Q54=0,"",IF(Q54="","",0)))</f>
        <v>0</v>
      </c>
      <c r="O54" s="26">
        <f>IFERROR(VLOOKUP($C54,Summary!$C:$CB,13,FALSE)/Q54,IF(Q54=0,"",IF(Q54="","",0)))</f>
        <v>1</v>
      </c>
      <c r="P54" s="25">
        <f>IFERROR(VLOOKUP($C54,Summary!$C:$CB,14,FALSE)/Q54,IF(Q54=0,"",IF(Q54="","",0)))</f>
        <v>0</v>
      </c>
      <c r="Q54" s="27">
        <f>VLOOKUP($C54,Summary!$C:$CB,15,FALSE)</f>
        <v>1</v>
      </c>
      <c r="R54" s="24" t="str">
        <f>IFERROR(VLOOKUP($C54,Summary!$C:$CB,16,FALSE)/X54,IF(X54=0,"",IF(X54="","",0)))</f>
        <v/>
      </c>
      <c r="S54" s="25" t="str">
        <f>IFERROR(VLOOKUP($C54,Summary!$C:$CB,17,FALSE)/X54,IF(X54=0,"",IF(X54="","",0)))</f>
        <v/>
      </c>
      <c r="T54" s="26" t="str">
        <f>IFERROR(VLOOKUP($C54,Summary!$C:$CB,18,FALSE)/X54,IF(X54=0,"",IF(X54="","",0)))</f>
        <v/>
      </c>
      <c r="U54" s="25" t="str">
        <f>IFERROR(VLOOKUP($C54,Summary!$C:$CB,19,FALSE)/X54,IF(X54=0,"",IF(X54="","",0)))</f>
        <v/>
      </c>
      <c r="V54" s="26" t="str">
        <f>IFERROR(VLOOKUP($C54,Summary!$C:$CB,20,FALSE)/X54,IF(X54=0,"",IF(X54="","",0)))</f>
        <v/>
      </c>
      <c r="W54" s="25" t="str">
        <f>IFERROR(VLOOKUP($C54,Summary!$C:$CB,21,FALSE)/X54,IF(X54=0,"",IF(X54="","",0)))</f>
        <v/>
      </c>
      <c r="X54" s="27">
        <f>VLOOKUP($C54,Summary!$C:$CB,22,FALSE)</f>
        <v>0</v>
      </c>
      <c r="Y54" s="24" t="str">
        <f>IFERROR(VLOOKUP($C54,Summary!$C:$CB,23,FALSE)/AE54,IF(AE54=0,"",IF(AE54="","",0)))</f>
        <v/>
      </c>
      <c r="Z54" s="25" t="str">
        <f>IFERROR(VLOOKUP($C54,Summary!$C:$CB,24,FALSE)/AE54,IF(AE54=0,"",IF(AE54="","",0)))</f>
        <v/>
      </c>
      <c r="AA54" s="26" t="str">
        <f>IFERROR(VLOOKUP($C54,Summary!$C:$CB,25,FALSE)/AE54,IF(AE54=0,"",IF(AE54="","",0)))</f>
        <v/>
      </c>
      <c r="AB54" s="25" t="str">
        <f>IFERROR(VLOOKUP($C54,Summary!$C:$CB,26,FALSE)/AE54,IF(AE54=0,"",IF(AE54="","",0)))</f>
        <v/>
      </c>
      <c r="AC54" s="26" t="str">
        <f>IFERROR(VLOOKUP($C54,Summary!$C:$CB,27,FALSE)/AE54,IF(AE54=0,"",IF(AE54="","",0)))</f>
        <v/>
      </c>
      <c r="AD54" s="25" t="str">
        <f>IFERROR(VLOOKUP($C54,Summary!$C:$CB,28,FALSE)/AE54,IF(AE54=0,"",IF(AE54="","",0)))</f>
        <v/>
      </c>
      <c r="AE54" s="27">
        <f>VLOOKUP($C54,Summary!$C:$CB,29,FALSE)</f>
        <v>0</v>
      </c>
      <c r="AF54" s="24" t="str">
        <f>IFERROR(VLOOKUP($C54,Summary!$C:$CB,30,FALSE)/VLOOKUP($C54,Summary!$C:$CB,32,FALSE),IF(AL54=0,"",IF(AL54="","",0)))</f>
        <v/>
      </c>
      <c r="AG54" s="25" t="str">
        <f>IFERROR(VLOOKUP($C54,Summary!$C:$CB,31,FALSE)/VLOOKUP($C54,Summary!$C:$CB,32,FALSE),IF(AL54=0,"",IF(AL54="","",0)))</f>
        <v/>
      </c>
      <c r="AH54" s="26" t="str">
        <f>IFERROR(VLOOKUP($C54,Summary!$C:$CB,32,FALSE)/VLOOKUP($C54,Summary!$C:$CB,34,FALSE),IF(AL54=0,"",IF(AL54="","",0)))</f>
        <v/>
      </c>
      <c r="AI54" s="25" t="str">
        <f>IFERROR(VLOOKUP($C54,Summary!$C:$CB,33,FALSE)/VLOOKUP($C54,Summary!$C:$CB,34,FALSE),IF(AL54=0,"",IF(AL54="","",0)))</f>
        <v/>
      </c>
      <c r="AJ54" s="26" t="str">
        <f>IFERROR(VLOOKUP($C54,Summary!$C:$CB,34,FALSE)/AL54,IF(AL54=0,"",IF(AL54="","",0)))</f>
        <v/>
      </c>
      <c r="AK54" s="25" t="str">
        <f>IFERROR(VLOOKUP($C54,Summary!$C:$CB,35,FALSE)/AL54,IF(AL54=0,"",IF(AL54="","",0)))</f>
        <v/>
      </c>
      <c r="AL54" s="27">
        <f>VLOOKUP($C54,Summary!$C:$CB,36,FALSE)</f>
        <v>0</v>
      </c>
      <c r="AM54" s="24" t="str">
        <f>IFERROR(VLOOKUP($C54,Summary!$C:$CB,37,FALSE)/AS54,IF(AS54=0,"",IF(AS54="","",0)))</f>
        <v/>
      </c>
      <c r="AN54" s="25" t="str">
        <f>IFERROR(VLOOKUP($C54,Summary!$C:$CB,38,FALSE)/AS54,IF(AS54=0,"",IF(AS54="","",0)))</f>
        <v/>
      </c>
      <c r="AO54" s="26" t="str">
        <f>IFERROR(VLOOKUP($C54,Summary!$C:$CB,39,FALSE)/AS54,IF(AS54=0,"",IF(AS54="","",0)))</f>
        <v/>
      </c>
      <c r="AP54" s="25" t="str">
        <f>IFERROR(VLOOKUP($C54,Summary!$C:$CB,40,FALSE)/AS54,IF(AS54=0,"",IF(AS54="","",0)))</f>
        <v/>
      </c>
      <c r="AQ54" s="26" t="str">
        <f>IFERROR(VLOOKUP($C54,Summary!$C:$CB,41,FALSE)/AS54,IF(AS54=0,"",IF(AS54="","",0)))</f>
        <v/>
      </c>
      <c r="AR54" s="25" t="str">
        <f>IFERROR(VLOOKUP($C54,Summary!$C:$CB,42,FALSE)/AS54,IF(AS54=0,"",IF(AS54="","",0)))</f>
        <v/>
      </c>
      <c r="AS54" s="27">
        <f>VLOOKUP($C54,Summary!$C:$CB,43,FALSE)</f>
        <v>0</v>
      </c>
      <c r="AT54" s="24" t="str">
        <f>IFERROR(VLOOKUP($C54,Summary!$C:$CB,44,FALSE)/AZ54,IF(AZ54=0,"",IF(AZ54="","",0)))</f>
        <v/>
      </c>
      <c r="AU54" s="25" t="str">
        <f>IFERROR(VLOOKUP($C54,Summary!$C:$CB,45,FALSE)/AZ54,IF(AZ54=0,"",IF(AZ54="","",0)))</f>
        <v/>
      </c>
      <c r="AV54" s="26" t="str">
        <f>IFERROR(VLOOKUP($C54,Summary!$C:$CB,46,FALSE)/AZ54,IF(AZ54=0,"",IF(AZ54="","",0)))</f>
        <v/>
      </c>
      <c r="AW54" s="25" t="str">
        <f>IFERROR(VLOOKUP($C54,Summary!$C:$CB,47,FALSE)/AZ54,IF(AZ54=0,"",IF(AZ54="","",0)))</f>
        <v/>
      </c>
      <c r="AX54" s="26" t="str">
        <f>IFERROR(VLOOKUP($C54,Summary!$C:$CB,48,FALSE)/AZ54,IF(AZ54=0,"",IF(AZ54="","",0)))</f>
        <v/>
      </c>
      <c r="AY54" s="25" t="str">
        <f>IFERROR(VLOOKUP($C54,Summary!$C:$CB,49,FALSE)/AZ54,IF(AZ54=0,"",IF(AZ54="","",0)))</f>
        <v/>
      </c>
      <c r="AZ54" s="27">
        <f>VLOOKUP($C54,Summary!$C:$CB,50,FALSE)</f>
        <v>0</v>
      </c>
      <c r="BA54" s="24" t="str">
        <f>IFERROR(VLOOKUP($C54,Summary!$C:$CB,51,FALSE)/BG54,IF(BG54=0,"",IF(BG54="","",0)))</f>
        <v/>
      </c>
      <c r="BB54" s="25" t="str">
        <f>IFERROR(VLOOKUP($C54,Summary!$C:$CB,52,FALSE)/BG54,IF(BG54=0,"",IF(BG54="","",0)))</f>
        <v/>
      </c>
      <c r="BC54" s="26" t="str">
        <f>IFERROR(VLOOKUP($C54,Summary!$C:$CB,53,FALSE)/BG54,IF(BG54=0,"",IF(BG54="","",0)))</f>
        <v/>
      </c>
      <c r="BD54" s="25" t="str">
        <f>IFERROR(VLOOKUP($C54,Summary!$C:$CB,54,FALSE)/BG54,IF(BG54=0,"",IF(BG54="","",0)))</f>
        <v/>
      </c>
      <c r="BE54" s="26" t="str">
        <f>IFERROR(VLOOKUP($C54,Summary!$C:$CB,55,FALSE)/BG54,IF(BG54=0,"",IF(BG54="","",0)))</f>
        <v/>
      </c>
      <c r="BF54" s="25" t="str">
        <f>IFERROR(VLOOKUP($C54,Summary!$C:$CB,56,FALSE)/BG54,IF(BG54=0,"",IF(BG54="","",0)))</f>
        <v/>
      </c>
      <c r="BG54" s="27">
        <f>VLOOKUP($C54,Summary!$C:$CB,57,FALSE)</f>
        <v>0</v>
      </c>
      <c r="BH54" s="24" t="str">
        <f>IFERROR(VLOOKUP($C54,Summary!$C:$CB,58,FALSE)/BN54,IF(BN54=0,"",IF(BN54="","",0)))</f>
        <v/>
      </c>
      <c r="BI54" s="25" t="str">
        <f>IFERROR(VLOOKUP($C54,Summary!$C:$CB,59,FALSE)/BN54,IF(BN54=0,"",IF(BN54="","",0)))</f>
        <v/>
      </c>
      <c r="BJ54" s="26" t="str">
        <f>IFERROR(VLOOKUP($C54,Summary!$C:$CB,60,FALSE)/BN54,IF(BN54=0,"",IF(BN54="","",0)))</f>
        <v/>
      </c>
      <c r="BK54" s="25" t="str">
        <f>IFERROR(VLOOKUP($C54,Summary!$C:$CB,61,FALSE)/BN54,IF(BN54=0,"",IF(BN54="","",0)))</f>
        <v/>
      </c>
      <c r="BL54" s="26" t="str">
        <f>IFERROR(VLOOKUP($C54,Summary!$C:$CB,62,FALSE)/BN54,IF(BN54=0,"",IF(BN54="","",0)))</f>
        <v/>
      </c>
      <c r="BM54" s="25" t="str">
        <f>IFERROR(VLOOKUP($C54,Summary!$C:$CB,63,FALSE)/BN54,IF(BN54=0,"",IF(BN54="","",0)))</f>
        <v/>
      </c>
      <c r="BN54" s="27">
        <f>VLOOKUP($C54,Summary!$C:$CB,64,FALSE)</f>
        <v>0</v>
      </c>
      <c r="BO54" s="24" t="str">
        <f>IFERROR(VLOOKUP($C54,Summary!$C:$CB,65,FALSE)/BU54,IF(BU54=0,"",IF(BU54="","",0)))</f>
        <v/>
      </c>
      <c r="BP54" s="25" t="str">
        <f>IFERROR(VLOOKUP($C54,Summary!$C:$CB,66,FALSE)/BU54,IF(BU54=0,"",IF(BU54="","",0)))</f>
        <v/>
      </c>
      <c r="BQ54" s="26" t="str">
        <f>IFERROR(VLOOKUP($C54,Summary!$C:$CB,67,FALSE)/BU54,IF(BU54=0,"",IF(BU54="","",0)))</f>
        <v/>
      </c>
      <c r="BR54" s="25" t="str">
        <f>IFERROR(VLOOKUP($C54,Summary!$C:$CB,68,FALSE)/BU54,IF(BU54=0,"",IF(BU54="","",0)))</f>
        <v/>
      </c>
      <c r="BS54" s="26" t="str">
        <f>IFERROR(VLOOKUP($C54,Summary!$C:$CB,69,FALSE)/BU54,IF(BU54=0,"",IF(BU54="","",0)))</f>
        <v/>
      </c>
      <c r="BT54" s="25" t="str">
        <f>IFERROR(VLOOKUP($C54,Summary!$C:$CB,70,FALSE)/BU54,IF(BU54=0,"",IF(BU54="","",0)))</f>
        <v/>
      </c>
      <c r="BU54" s="27">
        <f>VLOOKUP($C54,Summary!$C:$CB,71,FALSE)</f>
        <v>0</v>
      </c>
      <c r="BV54" s="24" t="str">
        <f>IFERROR(VLOOKUP($C54,Summary!$C:$CB,72,FALSE)/CB54,IF(CB54=0,"",IF(CB54="","",0)))</f>
        <v/>
      </c>
      <c r="BW54" s="25" t="str">
        <f>IFERROR(VLOOKUP($C54,Summary!$C:$CB,73,FALSE)/CB54,IF(CB54=0,"",IF(CB54="","",0)))</f>
        <v/>
      </c>
      <c r="BX54" s="26" t="str">
        <f>IFERROR(VLOOKUP($C54,Summary!$C:$CB,74,FALSE)/CB54,IF(CB54=0,"",IF(CB54="","",0)))</f>
        <v/>
      </c>
      <c r="BY54" s="25" t="str">
        <f>IFERROR(VLOOKUP($C54,Summary!$C:$CB,75,FALSE)/CB54,IF(CB54=0,"",IF(CB54="","",0)))</f>
        <v/>
      </c>
      <c r="BZ54" s="26" t="str">
        <f>IFERROR(VLOOKUP($C54,Summary!$C:$CB,76,FALSE)/CB54,IF(CB54=0,"",IF(CB54="","",0)))</f>
        <v/>
      </c>
      <c r="CA54" s="25" t="str">
        <f>IFERROR(VLOOKUP($C54,Summary!$C:$CB,77,FALSE)/CB54,IF(CB54=0,"",IF(CB54="","",0)))</f>
        <v/>
      </c>
      <c r="CB54" s="27">
        <f>VLOOKUP($C54,Summary!$C:$CB,78,FALSE)</f>
        <v>0</v>
      </c>
    </row>
    <row r="55" spans="1:80" x14ac:dyDescent="0.3">
      <c r="A55">
        <v>51</v>
      </c>
      <c r="B55" t="str">
        <f>IF(Namelist!A52="","",UPPER(Namelist!A52))</f>
        <v>CHEVONNE LEONG</v>
      </c>
      <c r="C55" t="str">
        <f>IF(Namelist!B52="","",UPPER(Namelist!B52))</f>
        <v>NUSSTU\E0902016</v>
      </c>
      <c r="D55" s="24">
        <f>IFERROR(VLOOKUP($C55,Summary!$C:$CB,2,FALSE)/J55,IF(J55=0,"",IF(J55="","",0)))</f>
        <v>0</v>
      </c>
      <c r="E55" s="25">
        <f>IFERROR(VLOOKUP($C55,Summary!$C:$CB,3,FALSE)/J55,IF(J55=0,"",IF(J55="","",0)))</f>
        <v>0.5</v>
      </c>
      <c r="F55" s="26">
        <f>IFERROR(VLOOKUP($C55,Summary!$C:$CB,4,FALSE)/J55,IF(J55=0,"",IF(J55="","",0)))</f>
        <v>0.5</v>
      </c>
      <c r="G55" s="25">
        <f>IFERROR(VLOOKUP($C55,Summary!$C:$CB,5,FALSE)/J55,IF(J55=0,"",IF(J55="","",0)))</f>
        <v>0</v>
      </c>
      <c r="H55" s="26">
        <f>IFERROR(VLOOKUP($C55,Summary!$C:$CB,6,FALSE)/J55,IF(J55=0,"",IF(J55="","",0)))</f>
        <v>0.5</v>
      </c>
      <c r="I55" s="25">
        <f>IFERROR(VLOOKUP($C55,Summary!$C:$CB,7,FALSE)/J55,IF(J55=0,"",IF(J55="","",0)))</f>
        <v>0.5</v>
      </c>
      <c r="J55" s="27">
        <f>VLOOKUP($C55,Summary!$C:$CB,8,FALSE)</f>
        <v>2</v>
      </c>
      <c r="K55" s="24" t="str">
        <f>IFERROR(VLOOKUP($C55,Summary!$C:$CB,9,FALSE)/Q55,IF(Q55=0,"",IF(Q55="","",0)))</f>
        <v/>
      </c>
      <c r="L55" s="25" t="str">
        <f>IFERROR(VLOOKUP($C55,Summary!$C:$CB,10,FALSE)/Q55,IF(Q55=0,"",IF(Q55="","",0)))</f>
        <v/>
      </c>
      <c r="M55" s="26" t="str">
        <f>IFERROR(VLOOKUP($C55,Summary!$C:$CB,11,FALSE)/Q55,IF(Q55=0,"",IF(Q55="","",0)))</f>
        <v/>
      </c>
      <c r="N55" s="25" t="str">
        <f>IFERROR(VLOOKUP($C55,Summary!$C:$CB,12,FALSE)/Q55,IF(Q55=0,"",IF(Q55="","",0)))</f>
        <v/>
      </c>
      <c r="O55" s="26" t="str">
        <f>IFERROR(VLOOKUP($C55,Summary!$C:$CB,13,FALSE)/Q55,IF(Q55=0,"",IF(Q55="","",0)))</f>
        <v/>
      </c>
      <c r="P55" s="25" t="str">
        <f>IFERROR(VLOOKUP($C55,Summary!$C:$CB,14,FALSE)/Q55,IF(Q55=0,"",IF(Q55="","",0)))</f>
        <v/>
      </c>
      <c r="Q55" s="27">
        <f>VLOOKUP($C55,Summary!$C:$CB,15,FALSE)</f>
        <v>0</v>
      </c>
      <c r="R55" s="24">
        <f>IFERROR(VLOOKUP($C55,Summary!$C:$CB,16,FALSE)/X55,IF(X55=0,"",IF(X55="","",0)))</f>
        <v>0</v>
      </c>
      <c r="S55" s="25">
        <f>IFERROR(VLOOKUP($C55,Summary!$C:$CB,17,FALSE)/X55,IF(X55=0,"",IF(X55="","",0)))</f>
        <v>0.5</v>
      </c>
      <c r="T55" s="26">
        <f>IFERROR(VLOOKUP($C55,Summary!$C:$CB,18,FALSE)/X55,IF(X55=0,"",IF(X55="","",0)))</f>
        <v>0.5</v>
      </c>
      <c r="U55" s="25">
        <f>IFERROR(VLOOKUP($C55,Summary!$C:$CB,19,FALSE)/X55,IF(X55=0,"",IF(X55="","",0)))</f>
        <v>0</v>
      </c>
      <c r="V55" s="26">
        <f>IFERROR(VLOOKUP($C55,Summary!$C:$CB,20,FALSE)/X55,IF(X55=0,"",IF(X55="","",0)))</f>
        <v>0.5</v>
      </c>
      <c r="W55" s="25">
        <f>IFERROR(VLOOKUP($C55,Summary!$C:$CB,21,FALSE)/X55,IF(X55=0,"",IF(X55="","",0)))</f>
        <v>0.5</v>
      </c>
      <c r="X55" s="27">
        <f>VLOOKUP($C55,Summary!$C:$CB,22,FALSE)</f>
        <v>2</v>
      </c>
      <c r="Y55" s="24" t="str">
        <f>IFERROR(VLOOKUP($C55,Summary!$C:$CB,23,FALSE)/AE55,IF(AE55=0,"",IF(AE55="","",0)))</f>
        <v/>
      </c>
      <c r="Z55" s="25" t="str">
        <f>IFERROR(VLOOKUP($C55,Summary!$C:$CB,24,FALSE)/AE55,IF(AE55=0,"",IF(AE55="","",0)))</f>
        <v/>
      </c>
      <c r="AA55" s="26" t="str">
        <f>IFERROR(VLOOKUP($C55,Summary!$C:$CB,25,FALSE)/AE55,IF(AE55=0,"",IF(AE55="","",0)))</f>
        <v/>
      </c>
      <c r="AB55" s="25" t="str">
        <f>IFERROR(VLOOKUP($C55,Summary!$C:$CB,26,FALSE)/AE55,IF(AE55=0,"",IF(AE55="","",0)))</f>
        <v/>
      </c>
      <c r="AC55" s="26" t="str">
        <f>IFERROR(VLOOKUP($C55,Summary!$C:$CB,27,FALSE)/AE55,IF(AE55=0,"",IF(AE55="","",0)))</f>
        <v/>
      </c>
      <c r="AD55" s="25" t="str">
        <f>IFERROR(VLOOKUP($C55,Summary!$C:$CB,28,FALSE)/AE55,IF(AE55=0,"",IF(AE55="","",0)))</f>
        <v/>
      </c>
      <c r="AE55" s="27">
        <f>VLOOKUP($C55,Summary!$C:$CB,29,FALSE)</f>
        <v>0</v>
      </c>
      <c r="AF55" s="24" t="str">
        <f>IFERROR(VLOOKUP($C55,Summary!$C:$CB,30,FALSE)/VLOOKUP($C55,Summary!$C:$CB,32,FALSE),IF(AL55=0,"",IF(AL55="","",0)))</f>
        <v/>
      </c>
      <c r="AG55" s="25" t="str">
        <f>IFERROR(VLOOKUP($C55,Summary!$C:$CB,31,FALSE)/VLOOKUP($C55,Summary!$C:$CB,32,FALSE),IF(AL55=0,"",IF(AL55="","",0)))</f>
        <v/>
      </c>
      <c r="AH55" s="26" t="str">
        <f>IFERROR(VLOOKUP($C55,Summary!$C:$CB,32,FALSE)/VLOOKUP($C55,Summary!$C:$CB,34,FALSE),IF(AL55=0,"",IF(AL55="","",0)))</f>
        <v/>
      </c>
      <c r="AI55" s="25" t="str">
        <f>IFERROR(VLOOKUP($C55,Summary!$C:$CB,33,FALSE)/VLOOKUP($C55,Summary!$C:$CB,34,FALSE),IF(AL55=0,"",IF(AL55="","",0)))</f>
        <v/>
      </c>
      <c r="AJ55" s="26" t="str">
        <f>IFERROR(VLOOKUP($C55,Summary!$C:$CB,34,FALSE)/AL55,IF(AL55=0,"",IF(AL55="","",0)))</f>
        <v/>
      </c>
      <c r="AK55" s="25" t="str">
        <f>IFERROR(VLOOKUP($C55,Summary!$C:$CB,35,FALSE)/AL55,IF(AL55=0,"",IF(AL55="","",0)))</f>
        <v/>
      </c>
      <c r="AL55" s="27">
        <f>VLOOKUP($C55,Summary!$C:$CB,36,FALSE)</f>
        <v>0</v>
      </c>
      <c r="AM55" s="24" t="str">
        <f>IFERROR(VLOOKUP($C55,Summary!$C:$CB,37,FALSE)/AS55,IF(AS55=0,"",IF(AS55="","",0)))</f>
        <v/>
      </c>
      <c r="AN55" s="25" t="str">
        <f>IFERROR(VLOOKUP($C55,Summary!$C:$CB,38,FALSE)/AS55,IF(AS55=0,"",IF(AS55="","",0)))</f>
        <v/>
      </c>
      <c r="AO55" s="26" t="str">
        <f>IFERROR(VLOOKUP($C55,Summary!$C:$CB,39,FALSE)/AS55,IF(AS55=0,"",IF(AS55="","",0)))</f>
        <v/>
      </c>
      <c r="AP55" s="25" t="str">
        <f>IFERROR(VLOOKUP($C55,Summary!$C:$CB,40,FALSE)/AS55,IF(AS55=0,"",IF(AS55="","",0)))</f>
        <v/>
      </c>
      <c r="AQ55" s="26" t="str">
        <f>IFERROR(VLOOKUP($C55,Summary!$C:$CB,41,FALSE)/AS55,IF(AS55=0,"",IF(AS55="","",0)))</f>
        <v/>
      </c>
      <c r="AR55" s="25" t="str">
        <f>IFERROR(VLOOKUP($C55,Summary!$C:$CB,42,FALSE)/AS55,IF(AS55=0,"",IF(AS55="","",0)))</f>
        <v/>
      </c>
      <c r="AS55" s="27">
        <f>VLOOKUP($C55,Summary!$C:$CB,43,FALSE)</f>
        <v>0</v>
      </c>
      <c r="AT55" s="24" t="str">
        <f>IFERROR(VLOOKUP($C55,Summary!$C:$CB,44,FALSE)/AZ55,IF(AZ55=0,"",IF(AZ55="","",0)))</f>
        <v/>
      </c>
      <c r="AU55" s="25" t="str">
        <f>IFERROR(VLOOKUP($C55,Summary!$C:$CB,45,FALSE)/AZ55,IF(AZ55=0,"",IF(AZ55="","",0)))</f>
        <v/>
      </c>
      <c r="AV55" s="26" t="str">
        <f>IFERROR(VLOOKUP($C55,Summary!$C:$CB,46,FALSE)/AZ55,IF(AZ55=0,"",IF(AZ55="","",0)))</f>
        <v/>
      </c>
      <c r="AW55" s="25" t="str">
        <f>IFERROR(VLOOKUP($C55,Summary!$C:$CB,47,FALSE)/AZ55,IF(AZ55=0,"",IF(AZ55="","",0)))</f>
        <v/>
      </c>
      <c r="AX55" s="26" t="str">
        <f>IFERROR(VLOOKUP($C55,Summary!$C:$CB,48,FALSE)/AZ55,IF(AZ55=0,"",IF(AZ55="","",0)))</f>
        <v/>
      </c>
      <c r="AY55" s="25" t="str">
        <f>IFERROR(VLOOKUP($C55,Summary!$C:$CB,49,FALSE)/AZ55,IF(AZ55=0,"",IF(AZ55="","",0)))</f>
        <v/>
      </c>
      <c r="AZ55" s="27">
        <f>VLOOKUP($C55,Summary!$C:$CB,50,FALSE)</f>
        <v>0</v>
      </c>
      <c r="BA55" s="24" t="str">
        <f>IFERROR(VLOOKUP($C55,Summary!$C:$CB,51,FALSE)/BG55,IF(BG55=0,"",IF(BG55="","",0)))</f>
        <v/>
      </c>
      <c r="BB55" s="25" t="str">
        <f>IFERROR(VLOOKUP($C55,Summary!$C:$CB,52,FALSE)/BG55,IF(BG55=0,"",IF(BG55="","",0)))</f>
        <v/>
      </c>
      <c r="BC55" s="26" t="str">
        <f>IFERROR(VLOOKUP($C55,Summary!$C:$CB,53,FALSE)/BG55,IF(BG55=0,"",IF(BG55="","",0)))</f>
        <v/>
      </c>
      <c r="BD55" s="25" t="str">
        <f>IFERROR(VLOOKUP($C55,Summary!$C:$CB,54,FALSE)/BG55,IF(BG55=0,"",IF(BG55="","",0)))</f>
        <v/>
      </c>
      <c r="BE55" s="26" t="str">
        <f>IFERROR(VLOOKUP($C55,Summary!$C:$CB,55,FALSE)/BG55,IF(BG55=0,"",IF(BG55="","",0)))</f>
        <v/>
      </c>
      <c r="BF55" s="25" t="str">
        <f>IFERROR(VLOOKUP($C55,Summary!$C:$CB,56,FALSE)/BG55,IF(BG55=0,"",IF(BG55="","",0)))</f>
        <v/>
      </c>
      <c r="BG55" s="27">
        <f>VLOOKUP($C55,Summary!$C:$CB,57,FALSE)</f>
        <v>0</v>
      </c>
      <c r="BH55" s="24" t="str">
        <f>IFERROR(VLOOKUP($C55,Summary!$C:$CB,58,FALSE)/BN55,IF(BN55=0,"",IF(BN55="","",0)))</f>
        <v/>
      </c>
      <c r="BI55" s="25" t="str">
        <f>IFERROR(VLOOKUP($C55,Summary!$C:$CB,59,FALSE)/BN55,IF(BN55=0,"",IF(BN55="","",0)))</f>
        <v/>
      </c>
      <c r="BJ55" s="26" t="str">
        <f>IFERROR(VLOOKUP($C55,Summary!$C:$CB,60,FALSE)/BN55,IF(BN55=0,"",IF(BN55="","",0)))</f>
        <v/>
      </c>
      <c r="BK55" s="25" t="str">
        <f>IFERROR(VLOOKUP($C55,Summary!$C:$CB,61,FALSE)/BN55,IF(BN55=0,"",IF(BN55="","",0)))</f>
        <v/>
      </c>
      <c r="BL55" s="26" t="str">
        <f>IFERROR(VLOOKUP($C55,Summary!$C:$CB,62,FALSE)/BN55,IF(BN55=0,"",IF(BN55="","",0)))</f>
        <v/>
      </c>
      <c r="BM55" s="25" t="str">
        <f>IFERROR(VLOOKUP($C55,Summary!$C:$CB,63,FALSE)/BN55,IF(BN55=0,"",IF(BN55="","",0)))</f>
        <v/>
      </c>
      <c r="BN55" s="27">
        <f>VLOOKUP($C55,Summary!$C:$CB,64,FALSE)</f>
        <v>0</v>
      </c>
      <c r="BO55" s="24" t="str">
        <f>IFERROR(VLOOKUP($C55,Summary!$C:$CB,65,FALSE)/BU55,IF(BU55=0,"",IF(BU55="","",0)))</f>
        <v/>
      </c>
      <c r="BP55" s="25" t="str">
        <f>IFERROR(VLOOKUP($C55,Summary!$C:$CB,66,FALSE)/BU55,IF(BU55=0,"",IF(BU55="","",0)))</f>
        <v/>
      </c>
      <c r="BQ55" s="26" t="str">
        <f>IFERROR(VLOOKUP($C55,Summary!$C:$CB,67,FALSE)/BU55,IF(BU55=0,"",IF(BU55="","",0)))</f>
        <v/>
      </c>
      <c r="BR55" s="25" t="str">
        <f>IFERROR(VLOOKUP($C55,Summary!$C:$CB,68,FALSE)/BU55,IF(BU55=0,"",IF(BU55="","",0)))</f>
        <v/>
      </c>
      <c r="BS55" s="26" t="str">
        <f>IFERROR(VLOOKUP($C55,Summary!$C:$CB,69,FALSE)/BU55,IF(BU55=0,"",IF(BU55="","",0)))</f>
        <v/>
      </c>
      <c r="BT55" s="25" t="str">
        <f>IFERROR(VLOOKUP($C55,Summary!$C:$CB,70,FALSE)/BU55,IF(BU55=0,"",IF(BU55="","",0)))</f>
        <v/>
      </c>
      <c r="BU55" s="27">
        <f>VLOOKUP($C55,Summary!$C:$CB,71,FALSE)</f>
        <v>0</v>
      </c>
      <c r="BV55" s="24" t="str">
        <f>IFERROR(VLOOKUP($C55,Summary!$C:$CB,72,FALSE)/CB55,IF(CB55=0,"",IF(CB55="","",0)))</f>
        <v/>
      </c>
      <c r="BW55" s="25" t="str">
        <f>IFERROR(VLOOKUP($C55,Summary!$C:$CB,73,FALSE)/CB55,IF(CB55=0,"",IF(CB55="","",0)))</f>
        <v/>
      </c>
      <c r="BX55" s="26" t="str">
        <f>IFERROR(VLOOKUP($C55,Summary!$C:$CB,74,FALSE)/CB55,IF(CB55=0,"",IF(CB55="","",0)))</f>
        <v/>
      </c>
      <c r="BY55" s="25" t="str">
        <f>IFERROR(VLOOKUP($C55,Summary!$C:$CB,75,FALSE)/CB55,IF(CB55=0,"",IF(CB55="","",0)))</f>
        <v/>
      </c>
      <c r="BZ55" s="26" t="str">
        <f>IFERROR(VLOOKUP($C55,Summary!$C:$CB,76,FALSE)/CB55,IF(CB55=0,"",IF(CB55="","",0)))</f>
        <v/>
      </c>
      <c r="CA55" s="25" t="str">
        <f>IFERROR(VLOOKUP($C55,Summary!$C:$CB,77,FALSE)/CB55,IF(CB55=0,"",IF(CB55="","",0)))</f>
        <v/>
      </c>
      <c r="CB55" s="27">
        <f>VLOOKUP($C55,Summary!$C:$CB,78,FALSE)</f>
        <v>0</v>
      </c>
    </row>
    <row r="56" spans="1:80" x14ac:dyDescent="0.3">
      <c r="A56">
        <v>52</v>
      </c>
      <c r="B56" t="str">
        <f>IF(Namelist!A53="","",UPPER(Namelist!A53))</f>
        <v>CHI LIN TAN</v>
      </c>
      <c r="C56" t="str">
        <f>IF(Namelist!B53="","",UPPER(Namelist!B53))</f>
        <v>NUSSTU\E0543628</v>
      </c>
      <c r="D56" s="24">
        <f>IFERROR(VLOOKUP($C56,Summary!$C:$CB,2,FALSE)/J56,IF(J56=0,"",IF(J56="","",0)))</f>
        <v>0.33333333333333331</v>
      </c>
      <c r="E56" s="25">
        <f>IFERROR(VLOOKUP($C56,Summary!$C:$CB,3,FALSE)/J56,IF(J56=0,"",IF(J56="","",0)))</f>
        <v>0</v>
      </c>
      <c r="F56" s="26">
        <f>IFERROR(VLOOKUP($C56,Summary!$C:$CB,4,FALSE)/J56,IF(J56=0,"",IF(J56="","",0)))</f>
        <v>0.33333333333333331</v>
      </c>
      <c r="G56" s="25">
        <f>IFERROR(VLOOKUP($C56,Summary!$C:$CB,5,FALSE)/J56,IF(J56=0,"",IF(J56="","",0)))</f>
        <v>0</v>
      </c>
      <c r="H56" s="26">
        <f>IFERROR(VLOOKUP($C56,Summary!$C:$CB,6,FALSE)/J56,IF(J56=0,"",IF(J56="","",0)))</f>
        <v>0.33333333333333331</v>
      </c>
      <c r="I56" s="25">
        <f>IFERROR(VLOOKUP($C56,Summary!$C:$CB,7,FALSE)/J56,IF(J56=0,"",IF(J56="","",0)))</f>
        <v>0.66666666666666663</v>
      </c>
      <c r="J56" s="27">
        <f>VLOOKUP($C56,Summary!$C:$CB,8,FALSE)</f>
        <v>3</v>
      </c>
      <c r="K56" s="24" t="str">
        <f>IFERROR(VLOOKUP($C56,Summary!$C:$CB,9,FALSE)/Q56,IF(Q56=0,"",IF(Q56="","",0)))</f>
        <v/>
      </c>
      <c r="L56" s="25" t="str">
        <f>IFERROR(VLOOKUP($C56,Summary!$C:$CB,10,FALSE)/Q56,IF(Q56=0,"",IF(Q56="","",0)))</f>
        <v/>
      </c>
      <c r="M56" s="26" t="str">
        <f>IFERROR(VLOOKUP($C56,Summary!$C:$CB,11,FALSE)/Q56,IF(Q56=0,"",IF(Q56="","",0)))</f>
        <v/>
      </c>
      <c r="N56" s="25" t="str">
        <f>IFERROR(VLOOKUP($C56,Summary!$C:$CB,12,FALSE)/Q56,IF(Q56=0,"",IF(Q56="","",0)))</f>
        <v/>
      </c>
      <c r="O56" s="26" t="str">
        <f>IFERROR(VLOOKUP($C56,Summary!$C:$CB,13,FALSE)/Q56,IF(Q56=0,"",IF(Q56="","",0)))</f>
        <v/>
      </c>
      <c r="P56" s="25" t="str">
        <f>IFERROR(VLOOKUP($C56,Summary!$C:$CB,14,FALSE)/Q56,IF(Q56=0,"",IF(Q56="","",0)))</f>
        <v/>
      </c>
      <c r="Q56" s="27">
        <f>VLOOKUP($C56,Summary!$C:$CB,15,FALSE)</f>
        <v>0</v>
      </c>
      <c r="R56" s="24">
        <f>IFERROR(VLOOKUP($C56,Summary!$C:$CB,16,FALSE)/X56,IF(X56=0,"",IF(X56="","",0)))</f>
        <v>0.33333333333333331</v>
      </c>
      <c r="S56" s="25">
        <f>IFERROR(VLOOKUP($C56,Summary!$C:$CB,17,FALSE)/X56,IF(X56=0,"",IF(X56="","",0)))</f>
        <v>0</v>
      </c>
      <c r="T56" s="26">
        <f>IFERROR(VLOOKUP($C56,Summary!$C:$CB,18,FALSE)/X56,IF(X56=0,"",IF(X56="","",0)))</f>
        <v>0.33333333333333331</v>
      </c>
      <c r="U56" s="25">
        <f>IFERROR(VLOOKUP($C56,Summary!$C:$CB,19,FALSE)/X56,IF(X56=0,"",IF(X56="","",0)))</f>
        <v>0</v>
      </c>
      <c r="V56" s="26">
        <f>IFERROR(VLOOKUP($C56,Summary!$C:$CB,20,FALSE)/X56,IF(X56=0,"",IF(X56="","",0)))</f>
        <v>0.33333333333333331</v>
      </c>
      <c r="W56" s="25">
        <f>IFERROR(VLOOKUP($C56,Summary!$C:$CB,21,FALSE)/X56,IF(X56=0,"",IF(X56="","",0)))</f>
        <v>0.66666666666666663</v>
      </c>
      <c r="X56" s="27">
        <f>VLOOKUP($C56,Summary!$C:$CB,22,FALSE)</f>
        <v>3</v>
      </c>
      <c r="Y56" s="24" t="str">
        <f>IFERROR(VLOOKUP($C56,Summary!$C:$CB,23,FALSE)/AE56,IF(AE56=0,"",IF(AE56="","",0)))</f>
        <v/>
      </c>
      <c r="Z56" s="25" t="str">
        <f>IFERROR(VLOOKUP($C56,Summary!$C:$CB,24,FALSE)/AE56,IF(AE56=0,"",IF(AE56="","",0)))</f>
        <v/>
      </c>
      <c r="AA56" s="26" t="str">
        <f>IFERROR(VLOOKUP($C56,Summary!$C:$CB,25,FALSE)/AE56,IF(AE56=0,"",IF(AE56="","",0)))</f>
        <v/>
      </c>
      <c r="AB56" s="25" t="str">
        <f>IFERROR(VLOOKUP($C56,Summary!$C:$CB,26,FALSE)/AE56,IF(AE56=0,"",IF(AE56="","",0)))</f>
        <v/>
      </c>
      <c r="AC56" s="26" t="str">
        <f>IFERROR(VLOOKUP($C56,Summary!$C:$CB,27,FALSE)/AE56,IF(AE56=0,"",IF(AE56="","",0)))</f>
        <v/>
      </c>
      <c r="AD56" s="25" t="str">
        <f>IFERROR(VLOOKUP($C56,Summary!$C:$CB,28,FALSE)/AE56,IF(AE56=0,"",IF(AE56="","",0)))</f>
        <v/>
      </c>
      <c r="AE56" s="27">
        <f>VLOOKUP($C56,Summary!$C:$CB,29,FALSE)</f>
        <v>0</v>
      </c>
      <c r="AF56" s="24" t="str">
        <f>IFERROR(VLOOKUP($C56,Summary!$C:$CB,30,FALSE)/VLOOKUP($C56,Summary!$C:$CB,32,FALSE),IF(AL56=0,"",IF(AL56="","",0)))</f>
        <v/>
      </c>
      <c r="AG56" s="25" t="str">
        <f>IFERROR(VLOOKUP($C56,Summary!$C:$CB,31,FALSE)/VLOOKUP($C56,Summary!$C:$CB,32,FALSE),IF(AL56=0,"",IF(AL56="","",0)))</f>
        <v/>
      </c>
      <c r="AH56" s="26" t="str">
        <f>IFERROR(VLOOKUP($C56,Summary!$C:$CB,32,FALSE)/VLOOKUP($C56,Summary!$C:$CB,34,FALSE),IF(AL56=0,"",IF(AL56="","",0)))</f>
        <v/>
      </c>
      <c r="AI56" s="25" t="str">
        <f>IFERROR(VLOOKUP($C56,Summary!$C:$CB,33,FALSE)/VLOOKUP($C56,Summary!$C:$CB,34,FALSE),IF(AL56=0,"",IF(AL56="","",0)))</f>
        <v/>
      </c>
      <c r="AJ56" s="26" t="str">
        <f>IFERROR(VLOOKUP($C56,Summary!$C:$CB,34,FALSE)/AL56,IF(AL56=0,"",IF(AL56="","",0)))</f>
        <v/>
      </c>
      <c r="AK56" s="25" t="str">
        <f>IFERROR(VLOOKUP($C56,Summary!$C:$CB,35,FALSE)/AL56,IF(AL56=0,"",IF(AL56="","",0)))</f>
        <v/>
      </c>
      <c r="AL56" s="27">
        <f>VLOOKUP($C56,Summary!$C:$CB,36,FALSE)</f>
        <v>0</v>
      </c>
      <c r="AM56" s="24" t="str">
        <f>IFERROR(VLOOKUP($C56,Summary!$C:$CB,37,FALSE)/AS56,IF(AS56=0,"",IF(AS56="","",0)))</f>
        <v/>
      </c>
      <c r="AN56" s="25" t="str">
        <f>IFERROR(VLOOKUP($C56,Summary!$C:$CB,38,FALSE)/AS56,IF(AS56=0,"",IF(AS56="","",0)))</f>
        <v/>
      </c>
      <c r="AO56" s="26" t="str">
        <f>IFERROR(VLOOKUP($C56,Summary!$C:$CB,39,FALSE)/AS56,IF(AS56=0,"",IF(AS56="","",0)))</f>
        <v/>
      </c>
      <c r="AP56" s="25" t="str">
        <f>IFERROR(VLOOKUP($C56,Summary!$C:$CB,40,FALSE)/AS56,IF(AS56=0,"",IF(AS56="","",0)))</f>
        <v/>
      </c>
      <c r="AQ56" s="26" t="str">
        <f>IFERROR(VLOOKUP($C56,Summary!$C:$CB,41,FALSE)/AS56,IF(AS56=0,"",IF(AS56="","",0)))</f>
        <v/>
      </c>
      <c r="AR56" s="25" t="str">
        <f>IFERROR(VLOOKUP($C56,Summary!$C:$CB,42,FALSE)/AS56,IF(AS56=0,"",IF(AS56="","",0)))</f>
        <v/>
      </c>
      <c r="AS56" s="27">
        <f>VLOOKUP($C56,Summary!$C:$CB,43,FALSE)</f>
        <v>0</v>
      </c>
      <c r="AT56" s="24" t="str">
        <f>IFERROR(VLOOKUP($C56,Summary!$C:$CB,44,FALSE)/AZ56,IF(AZ56=0,"",IF(AZ56="","",0)))</f>
        <v/>
      </c>
      <c r="AU56" s="25" t="str">
        <f>IFERROR(VLOOKUP($C56,Summary!$C:$CB,45,FALSE)/AZ56,IF(AZ56=0,"",IF(AZ56="","",0)))</f>
        <v/>
      </c>
      <c r="AV56" s="26" t="str">
        <f>IFERROR(VLOOKUP($C56,Summary!$C:$CB,46,FALSE)/AZ56,IF(AZ56=0,"",IF(AZ56="","",0)))</f>
        <v/>
      </c>
      <c r="AW56" s="25" t="str">
        <f>IFERROR(VLOOKUP($C56,Summary!$C:$CB,47,FALSE)/AZ56,IF(AZ56=0,"",IF(AZ56="","",0)))</f>
        <v/>
      </c>
      <c r="AX56" s="26" t="str">
        <f>IFERROR(VLOOKUP($C56,Summary!$C:$CB,48,FALSE)/AZ56,IF(AZ56=0,"",IF(AZ56="","",0)))</f>
        <v/>
      </c>
      <c r="AY56" s="25" t="str">
        <f>IFERROR(VLOOKUP($C56,Summary!$C:$CB,49,FALSE)/AZ56,IF(AZ56=0,"",IF(AZ56="","",0)))</f>
        <v/>
      </c>
      <c r="AZ56" s="27">
        <f>VLOOKUP($C56,Summary!$C:$CB,50,FALSE)</f>
        <v>0</v>
      </c>
      <c r="BA56" s="24" t="str">
        <f>IFERROR(VLOOKUP($C56,Summary!$C:$CB,51,FALSE)/BG56,IF(BG56=0,"",IF(BG56="","",0)))</f>
        <v/>
      </c>
      <c r="BB56" s="25" t="str">
        <f>IFERROR(VLOOKUP($C56,Summary!$C:$CB,52,FALSE)/BG56,IF(BG56=0,"",IF(BG56="","",0)))</f>
        <v/>
      </c>
      <c r="BC56" s="26" t="str">
        <f>IFERROR(VLOOKUP($C56,Summary!$C:$CB,53,FALSE)/BG56,IF(BG56=0,"",IF(BG56="","",0)))</f>
        <v/>
      </c>
      <c r="BD56" s="25" t="str">
        <f>IFERROR(VLOOKUP($C56,Summary!$C:$CB,54,FALSE)/BG56,IF(BG56=0,"",IF(BG56="","",0)))</f>
        <v/>
      </c>
      <c r="BE56" s="26" t="str">
        <f>IFERROR(VLOOKUP($C56,Summary!$C:$CB,55,FALSE)/BG56,IF(BG56=0,"",IF(BG56="","",0)))</f>
        <v/>
      </c>
      <c r="BF56" s="25" t="str">
        <f>IFERROR(VLOOKUP($C56,Summary!$C:$CB,56,FALSE)/BG56,IF(BG56=0,"",IF(BG56="","",0)))</f>
        <v/>
      </c>
      <c r="BG56" s="27">
        <f>VLOOKUP($C56,Summary!$C:$CB,57,FALSE)</f>
        <v>0</v>
      </c>
      <c r="BH56" s="24" t="str">
        <f>IFERROR(VLOOKUP($C56,Summary!$C:$CB,58,FALSE)/BN56,IF(BN56=0,"",IF(BN56="","",0)))</f>
        <v/>
      </c>
      <c r="BI56" s="25" t="str">
        <f>IFERROR(VLOOKUP($C56,Summary!$C:$CB,59,FALSE)/BN56,IF(BN56=0,"",IF(BN56="","",0)))</f>
        <v/>
      </c>
      <c r="BJ56" s="26" t="str">
        <f>IFERROR(VLOOKUP($C56,Summary!$C:$CB,60,FALSE)/BN56,IF(BN56=0,"",IF(BN56="","",0)))</f>
        <v/>
      </c>
      <c r="BK56" s="25" t="str">
        <f>IFERROR(VLOOKUP($C56,Summary!$C:$CB,61,FALSE)/BN56,IF(BN56=0,"",IF(BN56="","",0)))</f>
        <v/>
      </c>
      <c r="BL56" s="26" t="str">
        <f>IFERROR(VLOOKUP($C56,Summary!$C:$CB,62,FALSE)/BN56,IF(BN56=0,"",IF(BN56="","",0)))</f>
        <v/>
      </c>
      <c r="BM56" s="25" t="str">
        <f>IFERROR(VLOOKUP($C56,Summary!$C:$CB,63,FALSE)/BN56,IF(BN56=0,"",IF(BN56="","",0)))</f>
        <v/>
      </c>
      <c r="BN56" s="27">
        <f>VLOOKUP($C56,Summary!$C:$CB,64,FALSE)</f>
        <v>0</v>
      </c>
      <c r="BO56" s="24" t="str">
        <f>IFERROR(VLOOKUP($C56,Summary!$C:$CB,65,FALSE)/BU56,IF(BU56=0,"",IF(BU56="","",0)))</f>
        <v/>
      </c>
      <c r="BP56" s="25" t="str">
        <f>IFERROR(VLOOKUP($C56,Summary!$C:$CB,66,FALSE)/BU56,IF(BU56=0,"",IF(BU56="","",0)))</f>
        <v/>
      </c>
      <c r="BQ56" s="26" t="str">
        <f>IFERROR(VLOOKUP($C56,Summary!$C:$CB,67,FALSE)/BU56,IF(BU56=0,"",IF(BU56="","",0)))</f>
        <v/>
      </c>
      <c r="BR56" s="25" t="str">
        <f>IFERROR(VLOOKUP($C56,Summary!$C:$CB,68,FALSE)/BU56,IF(BU56=0,"",IF(BU56="","",0)))</f>
        <v/>
      </c>
      <c r="BS56" s="26" t="str">
        <f>IFERROR(VLOOKUP($C56,Summary!$C:$CB,69,FALSE)/BU56,IF(BU56=0,"",IF(BU56="","",0)))</f>
        <v/>
      </c>
      <c r="BT56" s="25" t="str">
        <f>IFERROR(VLOOKUP($C56,Summary!$C:$CB,70,FALSE)/BU56,IF(BU56=0,"",IF(BU56="","",0)))</f>
        <v/>
      </c>
      <c r="BU56" s="27">
        <f>VLOOKUP($C56,Summary!$C:$CB,71,FALSE)</f>
        <v>0</v>
      </c>
      <c r="BV56" s="24" t="str">
        <f>IFERROR(VLOOKUP($C56,Summary!$C:$CB,72,FALSE)/CB56,IF(CB56=0,"",IF(CB56="","",0)))</f>
        <v/>
      </c>
      <c r="BW56" s="25" t="str">
        <f>IFERROR(VLOOKUP($C56,Summary!$C:$CB,73,FALSE)/CB56,IF(CB56=0,"",IF(CB56="","",0)))</f>
        <v/>
      </c>
      <c r="BX56" s="26" t="str">
        <f>IFERROR(VLOOKUP($C56,Summary!$C:$CB,74,FALSE)/CB56,IF(CB56=0,"",IF(CB56="","",0)))</f>
        <v/>
      </c>
      <c r="BY56" s="25" t="str">
        <f>IFERROR(VLOOKUP($C56,Summary!$C:$CB,75,FALSE)/CB56,IF(CB56=0,"",IF(CB56="","",0)))</f>
        <v/>
      </c>
      <c r="BZ56" s="26" t="str">
        <f>IFERROR(VLOOKUP($C56,Summary!$C:$CB,76,FALSE)/CB56,IF(CB56=0,"",IF(CB56="","",0)))</f>
        <v/>
      </c>
      <c r="CA56" s="25" t="str">
        <f>IFERROR(VLOOKUP($C56,Summary!$C:$CB,77,FALSE)/CB56,IF(CB56=0,"",IF(CB56="","",0)))</f>
        <v/>
      </c>
      <c r="CB56" s="27">
        <f>VLOOKUP($C56,Summary!$C:$CB,78,FALSE)</f>
        <v>0</v>
      </c>
    </row>
    <row r="57" spans="1:80" x14ac:dyDescent="0.3">
      <c r="A57">
        <v>53</v>
      </c>
      <c r="B57" t="str">
        <f>IF(Namelist!A54="","",UPPER(Namelist!A54))</f>
        <v>CHIEN MIN, SHAUNA LOH</v>
      </c>
      <c r="C57" t="str">
        <f>IF(Namelist!B54="","",UPPER(Namelist!B54))</f>
        <v>NUSSTU\E0420436</v>
      </c>
      <c r="D57" s="24">
        <f>IFERROR(VLOOKUP($C57,Summary!$C:$CB,2,FALSE)/J57,IF(J57=0,"",IF(J57="","",0)))</f>
        <v>0.9</v>
      </c>
      <c r="E57" s="25">
        <f>IFERROR(VLOOKUP($C57,Summary!$C:$CB,3,FALSE)/J57,IF(J57=0,"",IF(J57="","",0)))</f>
        <v>0</v>
      </c>
      <c r="F57" s="26">
        <f>IFERROR(VLOOKUP($C57,Summary!$C:$CB,4,FALSE)/J57,IF(J57=0,"",IF(J57="","",0)))</f>
        <v>0.9</v>
      </c>
      <c r="G57" s="25">
        <f>IFERROR(VLOOKUP($C57,Summary!$C:$CB,5,FALSE)/J57,IF(J57=0,"",IF(J57="","",0)))</f>
        <v>0</v>
      </c>
      <c r="H57" s="26">
        <f>IFERROR(VLOOKUP($C57,Summary!$C:$CB,6,FALSE)/J57,IF(J57=0,"",IF(J57="","",0)))</f>
        <v>0.9</v>
      </c>
      <c r="I57" s="25">
        <f>IFERROR(VLOOKUP($C57,Summary!$C:$CB,7,FALSE)/J57,IF(J57=0,"",IF(J57="","",0)))</f>
        <v>0.1</v>
      </c>
      <c r="J57" s="27">
        <f>VLOOKUP($C57,Summary!$C:$CB,8,FALSE)</f>
        <v>10</v>
      </c>
      <c r="K57" s="24" t="str">
        <f>IFERROR(VLOOKUP($C57,Summary!$C:$CB,9,FALSE)/Q57,IF(Q57=0,"",IF(Q57="","",0)))</f>
        <v/>
      </c>
      <c r="L57" s="25" t="str">
        <f>IFERROR(VLOOKUP($C57,Summary!$C:$CB,10,FALSE)/Q57,IF(Q57=0,"",IF(Q57="","",0)))</f>
        <v/>
      </c>
      <c r="M57" s="26" t="str">
        <f>IFERROR(VLOOKUP($C57,Summary!$C:$CB,11,FALSE)/Q57,IF(Q57=0,"",IF(Q57="","",0)))</f>
        <v/>
      </c>
      <c r="N57" s="25" t="str">
        <f>IFERROR(VLOOKUP($C57,Summary!$C:$CB,12,FALSE)/Q57,IF(Q57=0,"",IF(Q57="","",0)))</f>
        <v/>
      </c>
      <c r="O57" s="26" t="str">
        <f>IFERROR(VLOOKUP($C57,Summary!$C:$CB,13,FALSE)/Q57,IF(Q57=0,"",IF(Q57="","",0)))</f>
        <v/>
      </c>
      <c r="P57" s="25" t="str">
        <f>IFERROR(VLOOKUP($C57,Summary!$C:$CB,14,FALSE)/Q57,IF(Q57=0,"",IF(Q57="","",0)))</f>
        <v/>
      </c>
      <c r="Q57" s="27">
        <f>VLOOKUP($C57,Summary!$C:$CB,15,FALSE)</f>
        <v>0</v>
      </c>
      <c r="R57" s="24" t="str">
        <f>IFERROR(VLOOKUP($C57,Summary!$C:$CB,16,FALSE)/X57,IF(X57=0,"",IF(X57="","",0)))</f>
        <v/>
      </c>
      <c r="S57" s="25" t="str">
        <f>IFERROR(VLOOKUP($C57,Summary!$C:$CB,17,FALSE)/X57,IF(X57=0,"",IF(X57="","",0)))</f>
        <v/>
      </c>
      <c r="T57" s="26" t="str">
        <f>IFERROR(VLOOKUP($C57,Summary!$C:$CB,18,FALSE)/X57,IF(X57=0,"",IF(X57="","",0)))</f>
        <v/>
      </c>
      <c r="U57" s="25" t="str">
        <f>IFERROR(VLOOKUP($C57,Summary!$C:$CB,19,FALSE)/X57,IF(X57=0,"",IF(X57="","",0)))</f>
        <v/>
      </c>
      <c r="V57" s="26" t="str">
        <f>IFERROR(VLOOKUP($C57,Summary!$C:$CB,20,FALSE)/X57,IF(X57=0,"",IF(X57="","",0)))</f>
        <v/>
      </c>
      <c r="W57" s="25" t="str">
        <f>IFERROR(VLOOKUP($C57,Summary!$C:$CB,21,FALSE)/X57,IF(X57=0,"",IF(X57="","",0)))</f>
        <v/>
      </c>
      <c r="X57" s="27">
        <f>VLOOKUP($C57,Summary!$C:$CB,22,FALSE)</f>
        <v>0</v>
      </c>
      <c r="Y57" s="24" t="str">
        <f>IFERROR(VLOOKUP($C57,Summary!$C:$CB,23,FALSE)/AE57,IF(AE57=0,"",IF(AE57="","",0)))</f>
        <v/>
      </c>
      <c r="Z57" s="25" t="str">
        <f>IFERROR(VLOOKUP($C57,Summary!$C:$CB,24,FALSE)/AE57,IF(AE57=0,"",IF(AE57="","",0)))</f>
        <v/>
      </c>
      <c r="AA57" s="26" t="str">
        <f>IFERROR(VLOOKUP($C57,Summary!$C:$CB,25,FALSE)/AE57,IF(AE57=0,"",IF(AE57="","",0)))</f>
        <v/>
      </c>
      <c r="AB57" s="25" t="str">
        <f>IFERROR(VLOOKUP($C57,Summary!$C:$CB,26,FALSE)/AE57,IF(AE57=0,"",IF(AE57="","",0)))</f>
        <v/>
      </c>
      <c r="AC57" s="26" t="str">
        <f>IFERROR(VLOOKUP($C57,Summary!$C:$CB,27,FALSE)/AE57,IF(AE57=0,"",IF(AE57="","",0)))</f>
        <v/>
      </c>
      <c r="AD57" s="25" t="str">
        <f>IFERROR(VLOOKUP($C57,Summary!$C:$CB,28,FALSE)/AE57,IF(AE57=0,"",IF(AE57="","",0)))</f>
        <v/>
      </c>
      <c r="AE57" s="27">
        <f>VLOOKUP($C57,Summary!$C:$CB,29,FALSE)</f>
        <v>0</v>
      </c>
      <c r="AF57" s="24" t="str">
        <f>IFERROR(VLOOKUP($C57,Summary!$C:$CB,30,FALSE)/VLOOKUP($C57,Summary!$C:$CB,32,FALSE),IF(AL57=0,"",IF(AL57="","",0)))</f>
        <v/>
      </c>
      <c r="AG57" s="25" t="str">
        <f>IFERROR(VLOOKUP($C57,Summary!$C:$CB,31,FALSE)/VLOOKUP($C57,Summary!$C:$CB,32,FALSE),IF(AL57=0,"",IF(AL57="","",0)))</f>
        <v/>
      </c>
      <c r="AH57" s="26" t="str">
        <f>IFERROR(VLOOKUP($C57,Summary!$C:$CB,32,FALSE)/VLOOKUP($C57,Summary!$C:$CB,34,FALSE),IF(AL57=0,"",IF(AL57="","",0)))</f>
        <v/>
      </c>
      <c r="AI57" s="25" t="str">
        <f>IFERROR(VLOOKUP($C57,Summary!$C:$CB,33,FALSE)/VLOOKUP($C57,Summary!$C:$CB,34,FALSE),IF(AL57=0,"",IF(AL57="","",0)))</f>
        <v/>
      </c>
      <c r="AJ57" s="26" t="str">
        <f>IFERROR(VLOOKUP($C57,Summary!$C:$CB,34,FALSE)/AL57,IF(AL57=0,"",IF(AL57="","",0)))</f>
        <v/>
      </c>
      <c r="AK57" s="25" t="str">
        <f>IFERROR(VLOOKUP($C57,Summary!$C:$CB,35,FALSE)/AL57,IF(AL57=0,"",IF(AL57="","",0)))</f>
        <v/>
      </c>
      <c r="AL57" s="27">
        <f>VLOOKUP($C57,Summary!$C:$CB,36,FALSE)</f>
        <v>0</v>
      </c>
      <c r="AM57" s="24" t="str">
        <f>IFERROR(VLOOKUP($C57,Summary!$C:$CB,37,FALSE)/AS57,IF(AS57=0,"",IF(AS57="","",0)))</f>
        <v/>
      </c>
      <c r="AN57" s="25" t="str">
        <f>IFERROR(VLOOKUP($C57,Summary!$C:$CB,38,FALSE)/AS57,IF(AS57=0,"",IF(AS57="","",0)))</f>
        <v/>
      </c>
      <c r="AO57" s="26" t="str">
        <f>IFERROR(VLOOKUP($C57,Summary!$C:$CB,39,FALSE)/AS57,IF(AS57=0,"",IF(AS57="","",0)))</f>
        <v/>
      </c>
      <c r="AP57" s="25" t="str">
        <f>IFERROR(VLOOKUP($C57,Summary!$C:$CB,40,FALSE)/AS57,IF(AS57=0,"",IF(AS57="","",0)))</f>
        <v/>
      </c>
      <c r="AQ57" s="26" t="str">
        <f>IFERROR(VLOOKUP($C57,Summary!$C:$CB,41,FALSE)/AS57,IF(AS57=0,"",IF(AS57="","",0)))</f>
        <v/>
      </c>
      <c r="AR57" s="25" t="str">
        <f>IFERROR(VLOOKUP($C57,Summary!$C:$CB,42,FALSE)/AS57,IF(AS57=0,"",IF(AS57="","",0)))</f>
        <v/>
      </c>
      <c r="AS57" s="27">
        <f>VLOOKUP($C57,Summary!$C:$CB,43,FALSE)</f>
        <v>0</v>
      </c>
      <c r="AT57" s="24" t="str">
        <f>IFERROR(VLOOKUP($C57,Summary!$C:$CB,44,FALSE)/AZ57,IF(AZ57=0,"",IF(AZ57="","",0)))</f>
        <v/>
      </c>
      <c r="AU57" s="25" t="str">
        <f>IFERROR(VLOOKUP($C57,Summary!$C:$CB,45,FALSE)/AZ57,IF(AZ57=0,"",IF(AZ57="","",0)))</f>
        <v/>
      </c>
      <c r="AV57" s="26" t="str">
        <f>IFERROR(VLOOKUP($C57,Summary!$C:$CB,46,FALSE)/AZ57,IF(AZ57=0,"",IF(AZ57="","",0)))</f>
        <v/>
      </c>
      <c r="AW57" s="25" t="str">
        <f>IFERROR(VLOOKUP($C57,Summary!$C:$CB,47,FALSE)/AZ57,IF(AZ57=0,"",IF(AZ57="","",0)))</f>
        <v/>
      </c>
      <c r="AX57" s="26" t="str">
        <f>IFERROR(VLOOKUP($C57,Summary!$C:$CB,48,FALSE)/AZ57,IF(AZ57=0,"",IF(AZ57="","",0)))</f>
        <v/>
      </c>
      <c r="AY57" s="25" t="str">
        <f>IFERROR(VLOOKUP($C57,Summary!$C:$CB,49,FALSE)/AZ57,IF(AZ57=0,"",IF(AZ57="","",0)))</f>
        <v/>
      </c>
      <c r="AZ57" s="27">
        <f>VLOOKUP($C57,Summary!$C:$CB,50,FALSE)</f>
        <v>0</v>
      </c>
      <c r="BA57" s="24">
        <f>IFERROR(VLOOKUP($C57,Summary!$C:$CB,51,FALSE)/BG57,IF(BG57=0,"",IF(BG57="","",0)))</f>
        <v>1</v>
      </c>
      <c r="BB57" s="25">
        <f>IFERROR(VLOOKUP($C57,Summary!$C:$CB,52,FALSE)/BG57,IF(BG57=0,"",IF(BG57="","",0)))</f>
        <v>0</v>
      </c>
      <c r="BC57" s="26">
        <f>IFERROR(VLOOKUP($C57,Summary!$C:$CB,53,FALSE)/BG57,IF(BG57=0,"",IF(BG57="","",0)))</f>
        <v>1</v>
      </c>
      <c r="BD57" s="25">
        <f>IFERROR(VLOOKUP($C57,Summary!$C:$CB,54,FALSE)/BG57,IF(BG57=0,"",IF(BG57="","",0)))</f>
        <v>0</v>
      </c>
      <c r="BE57" s="26">
        <f>IFERROR(VLOOKUP($C57,Summary!$C:$CB,55,FALSE)/BG57,IF(BG57=0,"",IF(BG57="","",0)))</f>
        <v>1</v>
      </c>
      <c r="BF57" s="25">
        <f>IFERROR(VLOOKUP($C57,Summary!$C:$CB,56,FALSE)/BG57,IF(BG57=0,"",IF(BG57="","",0)))</f>
        <v>0</v>
      </c>
      <c r="BG57" s="27">
        <f>VLOOKUP($C57,Summary!$C:$CB,57,FALSE)</f>
        <v>2</v>
      </c>
      <c r="BH57" s="24">
        <f>IFERROR(VLOOKUP($C57,Summary!$C:$CB,58,FALSE)/BN57,IF(BN57=0,"",IF(BN57="","",0)))</f>
        <v>1</v>
      </c>
      <c r="BI57" s="25">
        <f>IFERROR(VLOOKUP($C57,Summary!$C:$CB,59,FALSE)/BN57,IF(BN57=0,"",IF(BN57="","",0)))</f>
        <v>0</v>
      </c>
      <c r="BJ57" s="26">
        <f>IFERROR(VLOOKUP($C57,Summary!$C:$CB,60,FALSE)/BN57,IF(BN57=0,"",IF(BN57="","",0)))</f>
        <v>1</v>
      </c>
      <c r="BK57" s="25">
        <f>IFERROR(VLOOKUP($C57,Summary!$C:$CB,61,FALSE)/BN57,IF(BN57=0,"",IF(BN57="","",0)))</f>
        <v>0</v>
      </c>
      <c r="BL57" s="26">
        <f>IFERROR(VLOOKUP($C57,Summary!$C:$CB,62,FALSE)/BN57,IF(BN57=0,"",IF(BN57="","",0)))</f>
        <v>1</v>
      </c>
      <c r="BM57" s="25">
        <f>IFERROR(VLOOKUP($C57,Summary!$C:$CB,63,FALSE)/BN57,IF(BN57=0,"",IF(BN57="","",0)))</f>
        <v>0</v>
      </c>
      <c r="BN57" s="27">
        <f>VLOOKUP($C57,Summary!$C:$CB,64,FALSE)</f>
        <v>4</v>
      </c>
      <c r="BO57" s="24">
        <f>IFERROR(VLOOKUP($C57,Summary!$C:$CB,65,FALSE)/BU57,IF(BU57=0,"",IF(BU57="","",0)))</f>
        <v>0.66666666666666663</v>
      </c>
      <c r="BP57" s="25">
        <f>IFERROR(VLOOKUP($C57,Summary!$C:$CB,66,FALSE)/BU57,IF(BU57=0,"",IF(BU57="","",0)))</f>
        <v>0</v>
      </c>
      <c r="BQ57" s="26">
        <f>IFERROR(VLOOKUP($C57,Summary!$C:$CB,67,FALSE)/BU57,IF(BU57=0,"",IF(BU57="","",0)))</f>
        <v>0.66666666666666663</v>
      </c>
      <c r="BR57" s="25">
        <f>IFERROR(VLOOKUP($C57,Summary!$C:$CB,68,FALSE)/BU57,IF(BU57=0,"",IF(BU57="","",0)))</f>
        <v>0</v>
      </c>
      <c r="BS57" s="26">
        <f>IFERROR(VLOOKUP($C57,Summary!$C:$CB,69,FALSE)/BU57,IF(BU57=0,"",IF(BU57="","",0)))</f>
        <v>0.66666666666666663</v>
      </c>
      <c r="BT57" s="25">
        <f>IFERROR(VLOOKUP($C57,Summary!$C:$CB,70,FALSE)/BU57,IF(BU57=0,"",IF(BU57="","",0)))</f>
        <v>0.33333333333333331</v>
      </c>
      <c r="BU57" s="27">
        <f>VLOOKUP($C57,Summary!$C:$CB,71,FALSE)</f>
        <v>3</v>
      </c>
      <c r="BV57" s="24">
        <f>IFERROR(VLOOKUP($C57,Summary!$C:$CB,72,FALSE)/CB57,IF(CB57=0,"",IF(CB57="","",0)))</f>
        <v>1</v>
      </c>
      <c r="BW57" s="25">
        <f>IFERROR(VLOOKUP($C57,Summary!$C:$CB,73,FALSE)/CB57,IF(CB57=0,"",IF(CB57="","",0)))</f>
        <v>0</v>
      </c>
      <c r="BX57" s="26">
        <f>IFERROR(VLOOKUP($C57,Summary!$C:$CB,74,FALSE)/CB57,IF(CB57=0,"",IF(CB57="","",0)))</f>
        <v>1</v>
      </c>
      <c r="BY57" s="25">
        <f>IFERROR(VLOOKUP($C57,Summary!$C:$CB,75,FALSE)/CB57,IF(CB57=0,"",IF(CB57="","",0)))</f>
        <v>0</v>
      </c>
      <c r="BZ57" s="26">
        <f>IFERROR(VLOOKUP($C57,Summary!$C:$CB,76,FALSE)/CB57,IF(CB57=0,"",IF(CB57="","",0)))</f>
        <v>1</v>
      </c>
      <c r="CA57" s="25">
        <f>IFERROR(VLOOKUP($C57,Summary!$C:$CB,77,FALSE)/CB57,IF(CB57=0,"",IF(CB57="","",0)))</f>
        <v>0</v>
      </c>
      <c r="CB57" s="27">
        <f>VLOOKUP($C57,Summary!$C:$CB,78,FALSE)</f>
        <v>1</v>
      </c>
    </row>
    <row r="58" spans="1:80" x14ac:dyDescent="0.3">
      <c r="A58">
        <v>54</v>
      </c>
      <c r="B58" t="str">
        <f>IF(Namelist!A55="","",UPPER(Namelist!A55))</f>
        <v>CHIN XUAN GOH</v>
      </c>
      <c r="C58" t="str">
        <f>IF(Namelist!B55="","",UPPER(Namelist!B55))</f>
        <v>NUSSTU\E0969619</v>
      </c>
      <c r="D58" s="24">
        <f>IFERROR(VLOOKUP($C58,Summary!$C:$CB,2,FALSE)/J58,IF(J58=0,"",IF(J58="","",0)))</f>
        <v>0.5</v>
      </c>
      <c r="E58" s="25">
        <f>IFERROR(VLOOKUP($C58,Summary!$C:$CB,3,FALSE)/J58,IF(J58=0,"",IF(J58="","",0)))</f>
        <v>0.25</v>
      </c>
      <c r="F58" s="26">
        <f>IFERROR(VLOOKUP($C58,Summary!$C:$CB,4,FALSE)/J58,IF(J58=0,"",IF(J58="","",0)))</f>
        <v>0.75</v>
      </c>
      <c r="G58" s="25">
        <f>IFERROR(VLOOKUP($C58,Summary!$C:$CB,5,FALSE)/J58,IF(J58=0,"",IF(J58="","",0)))</f>
        <v>0</v>
      </c>
      <c r="H58" s="26">
        <f>IFERROR(VLOOKUP($C58,Summary!$C:$CB,6,FALSE)/J58,IF(J58=0,"",IF(J58="","",0)))</f>
        <v>0.75</v>
      </c>
      <c r="I58" s="25">
        <f>IFERROR(VLOOKUP($C58,Summary!$C:$CB,7,FALSE)/J58,IF(J58=0,"",IF(J58="","",0)))</f>
        <v>0.25</v>
      </c>
      <c r="J58" s="27">
        <f>VLOOKUP($C58,Summary!$C:$CB,8,FALSE)</f>
        <v>4</v>
      </c>
      <c r="K58" s="24" t="str">
        <f>IFERROR(VLOOKUP($C58,Summary!$C:$CB,9,FALSE)/Q58,IF(Q58=0,"",IF(Q58="","",0)))</f>
        <v/>
      </c>
      <c r="L58" s="25" t="str">
        <f>IFERROR(VLOOKUP($C58,Summary!$C:$CB,10,FALSE)/Q58,IF(Q58=0,"",IF(Q58="","",0)))</f>
        <v/>
      </c>
      <c r="M58" s="26" t="str">
        <f>IFERROR(VLOOKUP($C58,Summary!$C:$CB,11,FALSE)/Q58,IF(Q58=0,"",IF(Q58="","",0)))</f>
        <v/>
      </c>
      <c r="N58" s="25" t="str">
        <f>IFERROR(VLOOKUP($C58,Summary!$C:$CB,12,FALSE)/Q58,IF(Q58=0,"",IF(Q58="","",0)))</f>
        <v/>
      </c>
      <c r="O58" s="26" t="str">
        <f>IFERROR(VLOOKUP($C58,Summary!$C:$CB,13,FALSE)/Q58,IF(Q58=0,"",IF(Q58="","",0)))</f>
        <v/>
      </c>
      <c r="P58" s="25" t="str">
        <f>IFERROR(VLOOKUP($C58,Summary!$C:$CB,14,FALSE)/Q58,IF(Q58=0,"",IF(Q58="","",0)))</f>
        <v/>
      </c>
      <c r="Q58" s="27">
        <f>VLOOKUP($C58,Summary!$C:$CB,15,FALSE)</f>
        <v>0</v>
      </c>
      <c r="R58" s="24" t="str">
        <f>IFERROR(VLOOKUP($C58,Summary!$C:$CB,16,FALSE)/X58,IF(X58=0,"",IF(X58="","",0)))</f>
        <v/>
      </c>
      <c r="S58" s="25" t="str">
        <f>IFERROR(VLOOKUP($C58,Summary!$C:$CB,17,FALSE)/X58,IF(X58=0,"",IF(X58="","",0)))</f>
        <v/>
      </c>
      <c r="T58" s="26" t="str">
        <f>IFERROR(VLOOKUP($C58,Summary!$C:$CB,18,FALSE)/X58,IF(X58=0,"",IF(X58="","",0)))</f>
        <v/>
      </c>
      <c r="U58" s="25" t="str">
        <f>IFERROR(VLOOKUP($C58,Summary!$C:$CB,19,FALSE)/X58,IF(X58=0,"",IF(X58="","",0)))</f>
        <v/>
      </c>
      <c r="V58" s="26" t="str">
        <f>IFERROR(VLOOKUP($C58,Summary!$C:$CB,20,FALSE)/X58,IF(X58=0,"",IF(X58="","",0)))</f>
        <v/>
      </c>
      <c r="W58" s="25" t="str">
        <f>IFERROR(VLOOKUP($C58,Summary!$C:$CB,21,FALSE)/X58,IF(X58=0,"",IF(X58="","",0)))</f>
        <v/>
      </c>
      <c r="X58" s="27">
        <f>VLOOKUP($C58,Summary!$C:$CB,22,FALSE)</f>
        <v>0</v>
      </c>
      <c r="Y58" s="24" t="str">
        <f>IFERROR(VLOOKUP($C58,Summary!$C:$CB,23,FALSE)/AE58,IF(AE58=0,"",IF(AE58="","",0)))</f>
        <v/>
      </c>
      <c r="Z58" s="25" t="str">
        <f>IFERROR(VLOOKUP($C58,Summary!$C:$CB,24,FALSE)/AE58,IF(AE58=0,"",IF(AE58="","",0)))</f>
        <v/>
      </c>
      <c r="AA58" s="26" t="str">
        <f>IFERROR(VLOOKUP($C58,Summary!$C:$CB,25,FALSE)/AE58,IF(AE58=0,"",IF(AE58="","",0)))</f>
        <v/>
      </c>
      <c r="AB58" s="25" t="str">
        <f>IFERROR(VLOOKUP($C58,Summary!$C:$CB,26,FALSE)/AE58,IF(AE58=0,"",IF(AE58="","",0)))</f>
        <v/>
      </c>
      <c r="AC58" s="26" t="str">
        <f>IFERROR(VLOOKUP($C58,Summary!$C:$CB,27,FALSE)/AE58,IF(AE58=0,"",IF(AE58="","",0)))</f>
        <v/>
      </c>
      <c r="AD58" s="25" t="str">
        <f>IFERROR(VLOOKUP($C58,Summary!$C:$CB,28,FALSE)/AE58,IF(AE58=0,"",IF(AE58="","",0)))</f>
        <v/>
      </c>
      <c r="AE58" s="27">
        <f>VLOOKUP($C58,Summary!$C:$CB,29,FALSE)</f>
        <v>0</v>
      </c>
      <c r="AF58" s="24" t="str">
        <f>IFERROR(VLOOKUP($C58,Summary!$C:$CB,30,FALSE)/VLOOKUP($C58,Summary!$C:$CB,32,FALSE),IF(AL58=0,"",IF(AL58="","",0)))</f>
        <v/>
      </c>
      <c r="AG58" s="25" t="str">
        <f>IFERROR(VLOOKUP($C58,Summary!$C:$CB,31,FALSE)/VLOOKUP($C58,Summary!$C:$CB,32,FALSE),IF(AL58=0,"",IF(AL58="","",0)))</f>
        <v/>
      </c>
      <c r="AH58" s="26" t="str">
        <f>IFERROR(VLOOKUP($C58,Summary!$C:$CB,32,FALSE)/VLOOKUP($C58,Summary!$C:$CB,34,FALSE),IF(AL58=0,"",IF(AL58="","",0)))</f>
        <v/>
      </c>
      <c r="AI58" s="25" t="str">
        <f>IFERROR(VLOOKUP($C58,Summary!$C:$CB,33,FALSE)/VLOOKUP($C58,Summary!$C:$CB,34,FALSE),IF(AL58=0,"",IF(AL58="","",0)))</f>
        <v/>
      </c>
      <c r="AJ58" s="26" t="str">
        <f>IFERROR(VLOOKUP($C58,Summary!$C:$CB,34,FALSE)/AL58,IF(AL58=0,"",IF(AL58="","",0)))</f>
        <v/>
      </c>
      <c r="AK58" s="25" t="str">
        <f>IFERROR(VLOOKUP($C58,Summary!$C:$CB,35,FALSE)/AL58,IF(AL58=0,"",IF(AL58="","",0)))</f>
        <v/>
      </c>
      <c r="AL58" s="27">
        <f>VLOOKUP($C58,Summary!$C:$CB,36,FALSE)</f>
        <v>0</v>
      </c>
      <c r="AM58" s="24" t="str">
        <f>IFERROR(VLOOKUP($C58,Summary!$C:$CB,37,FALSE)/AS58,IF(AS58=0,"",IF(AS58="","",0)))</f>
        <v/>
      </c>
      <c r="AN58" s="25" t="str">
        <f>IFERROR(VLOOKUP($C58,Summary!$C:$CB,38,FALSE)/AS58,IF(AS58=0,"",IF(AS58="","",0)))</f>
        <v/>
      </c>
      <c r="AO58" s="26" t="str">
        <f>IFERROR(VLOOKUP($C58,Summary!$C:$CB,39,FALSE)/AS58,IF(AS58=0,"",IF(AS58="","",0)))</f>
        <v/>
      </c>
      <c r="AP58" s="25" t="str">
        <f>IFERROR(VLOOKUP($C58,Summary!$C:$CB,40,FALSE)/AS58,IF(AS58=0,"",IF(AS58="","",0)))</f>
        <v/>
      </c>
      <c r="AQ58" s="26" t="str">
        <f>IFERROR(VLOOKUP($C58,Summary!$C:$CB,41,FALSE)/AS58,IF(AS58=0,"",IF(AS58="","",0)))</f>
        <v/>
      </c>
      <c r="AR58" s="25" t="str">
        <f>IFERROR(VLOOKUP($C58,Summary!$C:$CB,42,FALSE)/AS58,IF(AS58=0,"",IF(AS58="","",0)))</f>
        <v/>
      </c>
      <c r="AS58" s="27">
        <f>VLOOKUP($C58,Summary!$C:$CB,43,FALSE)</f>
        <v>0</v>
      </c>
      <c r="AT58" s="24" t="str">
        <f>IFERROR(VLOOKUP($C58,Summary!$C:$CB,44,FALSE)/AZ58,IF(AZ58=0,"",IF(AZ58="","",0)))</f>
        <v/>
      </c>
      <c r="AU58" s="25" t="str">
        <f>IFERROR(VLOOKUP($C58,Summary!$C:$CB,45,FALSE)/AZ58,IF(AZ58=0,"",IF(AZ58="","",0)))</f>
        <v/>
      </c>
      <c r="AV58" s="26" t="str">
        <f>IFERROR(VLOOKUP($C58,Summary!$C:$CB,46,FALSE)/AZ58,IF(AZ58=0,"",IF(AZ58="","",0)))</f>
        <v/>
      </c>
      <c r="AW58" s="25" t="str">
        <f>IFERROR(VLOOKUP($C58,Summary!$C:$CB,47,FALSE)/AZ58,IF(AZ58=0,"",IF(AZ58="","",0)))</f>
        <v/>
      </c>
      <c r="AX58" s="26" t="str">
        <f>IFERROR(VLOOKUP($C58,Summary!$C:$CB,48,FALSE)/AZ58,IF(AZ58=0,"",IF(AZ58="","",0)))</f>
        <v/>
      </c>
      <c r="AY58" s="25" t="str">
        <f>IFERROR(VLOOKUP($C58,Summary!$C:$CB,49,FALSE)/AZ58,IF(AZ58=0,"",IF(AZ58="","",0)))</f>
        <v/>
      </c>
      <c r="AZ58" s="27">
        <f>VLOOKUP($C58,Summary!$C:$CB,50,FALSE)</f>
        <v>0</v>
      </c>
      <c r="BA58" s="24">
        <f>IFERROR(VLOOKUP($C58,Summary!$C:$CB,51,FALSE)/BG58,IF(BG58=0,"",IF(BG58="","",0)))</f>
        <v>0.5</v>
      </c>
      <c r="BB58" s="25">
        <f>IFERROR(VLOOKUP($C58,Summary!$C:$CB,52,FALSE)/BG58,IF(BG58=0,"",IF(BG58="","",0)))</f>
        <v>0.5</v>
      </c>
      <c r="BC58" s="26">
        <f>IFERROR(VLOOKUP($C58,Summary!$C:$CB,53,FALSE)/BG58,IF(BG58=0,"",IF(BG58="","",0)))</f>
        <v>1</v>
      </c>
      <c r="BD58" s="25">
        <f>IFERROR(VLOOKUP($C58,Summary!$C:$CB,54,FALSE)/BG58,IF(BG58=0,"",IF(BG58="","",0)))</f>
        <v>0</v>
      </c>
      <c r="BE58" s="26">
        <f>IFERROR(VLOOKUP($C58,Summary!$C:$CB,55,FALSE)/BG58,IF(BG58=0,"",IF(BG58="","",0)))</f>
        <v>1</v>
      </c>
      <c r="BF58" s="25">
        <f>IFERROR(VLOOKUP($C58,Summary!$C:$CB,56,FALSE)/BG58,IF(BG58=0,"",IF(BG58="","",0)))</f>
        <v>0</v>
      </c>
      <c r="BG58" s="27">
        <f>VLOOKUP($C58,Summary!$C:$CB,57,FALSE)</f>
        <v>2</v>
      </c>
      <c r="BH58" s="24">
        <f>IFERROR(VLOOKUP($C58,Summary!$C:$CB,58,FALSE)/BN58,IF(BN58=0,"",IF(BN58="","",0)))</f>
        <v>0.5</v>
      </c>
      <c r="BI58" s="25">
        <f>IFERROR(VLOOKUP($C58,Summary!$C:$CB,59,FALSE)/BN58,IF(BN58=0,"",IF(BN58="","",0)))</f>
        <v>0</v>
      </c>
      <c r="BJ58" s="26">
        <f>IFERROR(VLOOKUP($C58,Summary!$C:$CB,60,FALSE)/BN58,IF(BN58=0,"",IF(BN58="","",0)))</f>
        <v>0.5</v>
      </c>
      <c r="BK58" s="25">
        <f>IFERROR(VLOOKUP($C58,Summary!$C:$CB,61,FALSE)/BN58,IF(BN58=0,"",IF(BN58="","",0)))</f>
        <v>0</v>
      </c>
      <c r="BL58" s="26">
        <f>IFERROR(VLOOKUP($C58,Summary!$C:$CB,62,FALSE)/BN58,IF(BN58=0,"",IF(BN58="","",0)))</f>
        <v>0.5</v>
      </c>
      <c r="BM58" s="25">
        <f>IFERROR(VLOOKUP($C58,Summary!$C:$CB,63,FALSE)/BN58,IF(BN58=0,"",IF(BN58="","",0)))</f>
        <v>0.5</v>
      </c>
      <c r="BN58" s="27">
        <f>VLOOKUP($C58,Summary!$C:$CB,64,FALSE)</f>
        <v>2</v>
      </c>
      <c r="BO58" s="24" t="str">
        <f>IFERROR(VLOOKUP($C58,Summary!$C:$CB,65,FALSE)/BU58,IF(BU58=0,"",IF(BU58="","",0)))</f>
        <v/>
      </c>
      <c r="BP58" s="25" t="str">
        <f>IFERROR(VLOOKUP($C58,Summary!$C:$CB,66,FALSE)/BU58,IF(BU58=0,"",IF(BU58="","",0)))</f>
        <v/>
      </c>
      <c r="BQ58" s="26" t="str">
        <f>IFERROR(VLOOKUP($C58,Summary!$C:$CB,67,FALSE)/BU58,IF(BU58=0,"",IF(BU58="","",0)))</f>
        <v/>
      </c>
      <c r="BR58" s="25" t="str">
        <f>IFERROR(VLOOKUP($C58,Summary!$C:$CB,68,FALSE)/BU58,IF(BU58=0,"",IF(BU58="","",0)))</f>
        <v/>
      </c>
      <c r="BS58" s="26" t="str">
        <f>IFERROR(VLOOKUP($C58,Summary!$C:$CB,69,FALSE)/BU58,IF(BU58=0,"",IF(BU58="","",0)))</f>
        <v/>
      </c>
      <c r="BT58" s="25" t="str">
        <f>IFERROR(VLOOKUP($C58,Summary!$C:$CB,70,FALSE)/BU58,IF(BU58=0,"",IF(BU58="","",0)))</f>
        <v/>
      </c>
      <c r="BU58" s="27">
        <f>VLOOKUP($C58,Summary!$C:$CB,71,FALSE)</f>
        <v>0</v>
      </c>
      <c r="BV58" s="24" t="str">
        <f>IFERROR(VLOOKUP($C58,Summary!$C:$CB,72,FALSE)/CB58,IF(CB58=0,"",IF(CB58="","",0)))</f>
        <v/>
      </c>
      <c r="BW58" s="25" t="str">
        <f>IFERROR(VLOOKUP($C58,Summary!$C:$CB,73,FALSE)/CB58,IF(CB58=0,"",IF(CB58="","",0)))</f>
        <v/>
      </c>
      <c r="BX58" s="26" t="str">
        <f>IFERROR(VLOOKUP($C58,Summary!$C:$CB,74,FALSE)/CB58,IF(CB58=0,"",IF(CB58="","",0)))</f>
        <v/>
      </c>
      <c r="BY58" s="25" t="str">
        <f>IFERROR(VLOOKUP($C58,Summary!$C:$CB,75,FALSE)/CB58,IF(CB58=0,"",IF(CB58="","",0)))</f>
        <v/>
      </c>
      <c r="BZ58" s="26" t="str">
        <f>IFERROR(VLOOKUP($C58,Summary!$C:$CB,76,FALSE)/CB58,IF(CB58=0,"",IF(CB58="","",0)))</f>
        <v/>
      </c>
      <c r="CA58" s="25" t="str">
        <f>IFERROR(VLOOKUP($C58,Summary!$C:$CB,77,FALSE)/CB58,IF(CB58=0,"",IF(CB58="","",0)))</f>
        <v/>
      </c>
      <c r="CB58" s="27">
        <f>VLOOKUP($C58,Summary!$C:$CB,78,FALSE)</f>
        <v>0</v>
      </c>
    </row>
    <row r="59" spans="1:80" x14ac:dyDescent="0.3">
      <c r="A59">
        <v>55</v>
      </c>
      <c r="B59" t="str">
        <f>IF(Namelist!A56="","",UPPER(Namelist!A56))</f>
        <v>CHLOE CHOO</v>
      </c>
      <c r="C59" t="str">
        <f>IF(Namelist!B56="","",UPPER(Namelist!B56))</f>
        <v>NUSSTU\E0771330</v>
      </c>
      <c r="D59" s="24">
        <f>IFERROR(VLOOKUP($C59,Summary!$C:$CB,2,FALSE)/J59,IF(J59=0,"",IF(J59="","",0)))</f>
        <v>0.33333333333333331</v>
      </c>
      <c r="E59" s="25">
        <f>IFERROR(VLOOKUP($C59,Summary!$C:$CB,3,FALSE)/J59,IF(J59=0,"",IF(J59="","",0)))</f>
        <v>0.33333333333333331</v>
      </c>
      <c r="F59" s="26">
        <f>IFERROR(VLOOKUP($C59,Summary!$C:$CB,4,FALSE)/J59,IF(J59=0,"",IF(J59="","",0)))</f>
        <v>0.66666666666666663</v>
      </c>
      <c r="G59" s="25">
        <f>IFERROR(VLOOKUP($C59,Summary!$C:$CB,5,FALSE)/J59,IF(J59=0,"",IF(J59="","",0)))</f>
        <v>0.16666666666666666</v>
      </c>
      <c r="H59" s="26">
        <f>IFERROR(VLOOKUP($C59,Summary!$C:$CB,6,FALSE)/J59,IF(J59=0,"",IF(J59="","",0)))</f>
        <v>0.83333333333333337</v>
      </c>
      <c r="I59" s="25">
        <f>IFERROR(VLOOKUP($C59,Summary!$C:$CB,7,FALSE)/J59,IF(J59=0,"",IF(J59="","",0)))</f>
        <v>0.16666666666666666</v>
      </c>
      <c r="J59" s="27">
        <f>VLOOKUP($C59,Summary!$C:$CB,8,FALSE)</f>
        <v>6</v>
      </c>
      <c r="K59" s="24" t="str">
        <f>IFERROR(VLOOKUP($C59,Summary!$C:$CB,9,FALSE)/Q59,IF(Q59=0,"",IF(Q59="","",0)))</f>
        <v/>
      </c>
      <c r="L59" s="25" t="str">
        <f>IFERROR(VLOOKUP($C59,Summary!$C:$CB,10,FALSE)/Q59,IF(Q59=0,"",IF(Q59="","",0)))</f>
        <v/>
      </c>
      <c r="M59" s="26" t="str">
        <f>IFERROR(VLOOKUP($C59,Summary!$C:$CB,11,FALSE)/Q59,IF(Q59=0,"",IF(Q59="","",0)))</f>
        <v/>
      </c>
      <c r="N59" s="25" t="str">
        <f>IFERROR(VLOOKUP($C59,Summary!$C:$CB,12,FALSE)/Q59,IF(Q59=0,"",IF(Q59="","",0)))</f>
        <v/>
      </c>
      <c r="O59" s="26" t="str">
        <f>IFERROR(VLOOKUP($C59,Summary!$C:$CB,13,FALSE)/Q59,IF(Q59=0,"",IF(Q59="","",0)))</f>
        <v/>
      </c>
      <c r="P59" s="25" t="str">
        <f>IFERROR(VLOOKUP($C59,Summary!$C:$CB,14,FALSE)/Q59,IF(Q59=0,"",IF(Q59="","",0)))</f>
        <v/>
      </c>
      <c r="Q59" s="27">
        <f>VLOOKUP($C59,Summary!$C:$CB,15,FALSE)</f>
        <v>0</v>
      </c>
      <c r="R59" s="24" t="str">
        <f>IFERROR(VLOOKUP($C59,Summary!$C:$CB,16,FALSE)/X59,IF(X59=0,"",IF(X59="","",0)))</f>
        <v/>
      </c>
      <c r="S59" s="25" t="str">
        <f>IFERROR(VLOOKUP($C59,Summary!$C:$CB,17,FALSE)/X59,IF(X59=0,"",IF(X59="","",0)))</f>
        <v/>
      </c>
      <c r="T59" s="26" t="str">
        <f>IFERROR(VLOOKUP($C59,Summary!$C:$CB,18,FALSE)/X59,IF(X59=0,"",IF(X59="","",0)))</f>
        <v/>
      </c>
      <c r="U59" s="25" t="str">
        <f>IFERROR(VLOOKUP($C59,Summary!$C:$CB,19,FALSE)/X59,IF(X59=0,"",IF(X59="","",0)))</f>
        <v/>
      </c>
      <c r="V59" s="26" t="str">
        <f>IFERROR(VLOOKUP($C59,Summary!$C:$CB,20,FALSE)/X59,IF(X59=0,"",IF(X59="","",0)))</f>
        <v/>
      </c>
      <c r="W59" s="25" t="str">
        <f>IFERROR(VLOOKUP($C59,Summary!$C:$CB,21,FALSE)/X59,IF(X59=0,"",IF(X59="","",0)))</f>
        <v/>
      </c>
      <c r="X59" s="27">
        <f>VLOOKUP($C59,Summary!$C:$CB,22,FALSE)</f>
        <v>0</v>
      </c>
      <c r="Y59" s="24">
        <f>IFERROR(VLOOKUP($C59,Summary!$C:$CB,23,FALSE)/AE59,IF(AE59=0,"",IF(AE59="","",0)))</f>
        <v>1</v>
      </c>
      <c r="Z59" s="25">
        <f>IFERROR(VLOOKUP($C59,Summary!$C:$CB,24,FALSE)/AE59,IF(AE59=0,"",IF(AE59="","",0)))</f>
        <v>0</v>
      </c>
      <c r="AA59" s="26">
        <f>IFERROR(VLOOKUP($C59,Summary!$C:$CB,25,FALSE)/AE59,IF(AE59=0,"",IF(AE59="","",0)))</f>
        <v>1</v>
      </c>
      <c r="AB59" s="25">
        <f>IFERROR(VLOOKUP($C59,Summary!$C:$CB,26,FALSE)/AE59,IF(AE59=0,"",IF(AE59="","",0)))</f>
        <v>0</v>
      </c>
      <c r="AC59" s="26">
        <f>IFERROR(VLOOKUP($C59,Summary!$C:$CB,27,FALSE)/AE59,IF(AE59=0,"",IF(AE59="","",0)))</f>
        <v>1</v>
      </c>
      <c r="AD59" s="25">
        <f>IFERROR(VLOOKUP($C59,Summary!$C:$CB,28,FALSE)/AE59,IF(AE59=0,"",IF(AE59="","",0)))</f>
        <v>0</v>
      </c>
      <c r="AE59" s="27">
        <f>VLOOKUP($C59,Summary!$C:$CB,29,FALSE)</f>
        <v>2</v>
      </c>
      <c r="AF59" s="24" t="str">
        <f>IFERROR(VLOOKUP($C59,Summary!$C:$CB,30,FALSE)/VLOOKUP($C59,Summary!$C:$CB,32,FALSE),IF(AL59=0,"",IF(AL59="","",0)))</f>
        <v/>
      </c>
      <c r="AG59" s="25" t="str">
        <f>IFERROR(VLOOKUP($C59,Summary!$C:$CB,31,FALSE)/VLOOKUP($C59,Summary!$C:$CB,32,FALSE),IF(AL59=0,"",IF(AL59="","",0)))</f>
        <v/>
      </c>
      <c r="AH59" s="26" t="str">
        <f>IFERROR(VLOOKUP($C59,Summary!$C:$CB,32,FALSE)/VLOOKUP($C59,Summary!$C:$CB,34,FALSE),IF(AL59=0,"",IF(AL59="","",0)))</f>
        <v/>
      </c>
      <c r="AI59" s="25" t="str">
        <f>IFERROR(VLOOKUP($C59,Summary!$C:$CB,33,FALSE)/VLOOKUP($C59,Summary!$C:$CB,34,FALSE),IF(AL59=0,"",IF(AL59="","",0)))</f>
        <v/>
      </c>
      <c r="AJ59" s="26" t="str">
        <f>IFERROR(VLOOKUP($C59,Summary!$C:$CB,34,FALSE)/AL59,IF(AL59=0,"",IF(AL59="","",0)))</f>
        <v/>
      </c>
      <c r="AK59" s="25" t="str">
        <f>IFERROR(VLOOKUP($C59,Summary!$C:$CB,35,FALSE)/AL59,IF(AL59=0,"",IF(AL59="","",0)))</f>
        <v/>
      </c>
      <c r="AL59" s="27">
        <f>VLOOKUP($C59,Summary!$C:$CB,36,FALSE)</f>
        <v>0</v>
      </c>
      <c r="AM59" s="24">
        <f>IFERROR(VLOOKUP($C59,Summary!$C:$CB,37,FALSE)/AS59,IF(AS59=0,"",IF(AS59="","",0)))</f>
        <v>0</v>
      </c>
      <c r="AN59" s="25">
        <f>IFERROR(VLOOKUP($C59,Summary!$C:$CB,38,FALSE)/AS59,IF(AS59=0,"",IF(AS59="","",0)))</f>
        <v>1</v>
      </c>
      <c r="AO59" s="26">
        <f>IFERROR(VLOOKUP($C59,Summary!$C:$CB,39,FALSE)/AS59,IF(AS59=0,"",IF(AS59="","",0)))</f>
        <v>1</v>
      </c>
      <c r="AP59" s="25">
        <f>IFERROR(VLOOKUP($C59,Summary!$C:$CB,40,FALSE)/AS59,IF(AS59=0,"",IF(AS59="","",0)))</f>
        <v>0</v>
      </c>
      <c r="AQ59" s="26">
        <f>IFERROR(VLOOKUP($C59,Summary!$C:$CB,41,FALSE)/AS59,IF(AS59=0,"",IF(AS59="","",0)))</f>
        <v>1</v>
      </c>
      <c r="AR59" s="25">
        <f>IFERROR(VLOOKUP($C59,Summary!$C:$CB,42,FALSE)/AS59,IF(AS59=0,"",IF(AS59="","",0)))</f>
        <v>0</v>
      </c>
      <c r="AS59" s="27">
        <f>VLOOKUP($C59,Summary!$C:$CB,43,FALSE)</f>
        <v>1</v>
      </c>
      <c r="AT59" s="24">
        <f>IFERROR(VLOOKUP($C59,Summary!$C:$CB,44,FALSE)/AZ59,IF(AZ59=0,"",IF(AZ59="","",0)))</f>
        <v>0</v>
      </c>
      <c r="AU59" s="25">
        <f>IFERROR(VLOOKUP($C59,Summary!$C:$CB,45,FALSE)/AZ59,IF(AZ59=0,"",IF(AZ59="","",0)))</f>
        <v>0</v>
      </c>
      <c r="AV59" s="26">
        <f>IFERROR(VLOOKUP($C59,Summary!$C:$CB,46,FALSE)/AZ59,IF(AZ59=0,"",IF(AZ59="","",0)))</f>
        <v>0</v>
      </c>
      <c r="AW59" s="25">
        <f>IFERROR(VLOOKUP($C59,Summary!$C:$CB,47,FALSE)/AZ59,IF(AZ59=0,"",IF(AZ59="","",0)))</f>
        <v>1</v>
      </c>
      <c r="AX59" s="26">
        <f>IFERROR(VLOOKUP($C59,Summary!$C:$CB,48,FALSE)/AZ59,IF(AZ59=0,"",IF(AZ59="","",0)))</f>
        <v>1</v>
      </c>
      <c r="AY59" s="25">
        <f>IFERROR(VLOOKUP($C59,Summary!$C:$CB,49,FALSE)/AZ59,IF(AZ59=0,"",IF(AZ59="","",0)))</f>
        <v>0</v>
      </c>
      <c r="AZ59" s="27">
        <f>VLOOKUP($C59,Summary!$C:$CB,50,FALSE)</f>
        <v>1</v>
      </c>
      <c r="BA59" s="24" t="str">
        <f>IFERROR(VLOOKUP($C59,Summary!$C:$CB,51,FALSE)/BG59,IF(BG59=0,"",IF(BG59="","",0)))</f>
        <v/>
      </c>
      <c r="BB59" s="25" t="str">
        <f>IFERROR(VLOOKUP($C59,Summary!$C:$CB,52,FALSE)/BG59,IF(BG59=0,"",IF(BG59="","",0)))</f>
        <v/>
      </c>
      <c r="BC59" s="26" t="str">
        <f>IFERROR(VLOOKUP($C59,Summary!$C:$CB,53,FALSE)/BG59,IF(BG59=0,"",IF(BG59="","",0)))</f>
        <v/>
      </c>
      <c r="BD59" s="25" t="str">
        <f>IFERROR(VLOOKUP($C59,Summary!$C:$CB,54,FALSE)/BG59,IF(BG59=0,"",IF(BG59="","",0)))</f>
        <v/>
      </c>
      <c r="BE59" s="26" t="str">
        <f>IFERROR(VLOOKUP($C59,Summary!$C:$CB,55,FALSE)/BG59,IF(BG59=0,"",IF(BG59="","",0)))</f>
        <v/>
      </c>
      <c r="BF59" s="25" t="str">
        <f>IFERROR(VLOOKUP($C59,Summary!$C:$CB,56,FALSE)/BG59,IF(BG59=0,"",IF(BG59="","",0)))</f>
        <v/>
      </c>
      <c r="BG59" s="27">
        <f>VLOOKUP($C59,Summary!$C:$CB,57,FALSE)</f>
        <v>0</v>
      </c>
      <c r="BH59" s="24" t="str">
        <f>IFERROR(VLOOKUP($C59,Summary!$C:$CB,58,FALSE)/BN59,IF(BN59=0,"",IF(BN59="","",0)))</f>
        <v/>
      </c>
      <c r="BI59" s="25" t="str">
        <f>IFERROR(VLOOKUP($C59,Summary!$C:$CB,59,FALSE)/BN59,IF(BN59=0,"",IF(BN59="","",0)))</f>
        <v/>
      </c>
      <c r="BJ59" s="26" t="str">
        <f>IFERROR(VLOOKUP($C59,Summary!$C:$CB,60,FALSE)/BN59,IF(BN59=0,"",IF(BN59="","",0)))</f>
        <v/>
      </c>
      <c r="BK59" s="25" t="str">
        <f>IFERROR(VLOOKUP($C59,Summary!$C:$CB,61,FALSE)/BN59,IF(BN59=0,"",IF(BN59="","",0)))</f>
        <v/>
      </c>
      <c r="BL59" s="26" t="str">
        <f>IFERROR(VLOOKUP($C59,Summary!$C:$CB,62,FALSE)/BN59,IF(BN59=0,"",IF(BN59="","",0)))</f>
        <v/>
      </c>
      <c r="BM59" s="25" t="str">
        <f>IFERROR(VLOOKUP($C59,Summary!$C:$CB,63,FALSE)/BN59,IF(BN59=0,"",IF(BN59="","",0)))</f>
        <v/>
      </c>
      <c r="BN59" s="27">
        <f>VLOOKUP($C59,Summary!$C:$CB,64,FALSE)</f>
        <v>0</v>
      </c>
      <c r="BO59" s="24">
        <f>IFERROR(VLOOKUP($C59,Summary!$C:$CB,65,FALSE)/BU59,IF(BU59=0,"",IF(BU59="","",0)))</f>
        <v>0</v>
      </c>
      <c r="BP59" s="25">
        <f>IFERROR(VLOOKUP($C59,Summary!$C:$CB,66,FALSE)/BU59,IF(BU59=0,"",IF(BU59="","",0)))</f>
        <v>0.5</v>
      </c>
      <c r="BQ59" s="26">
        <f>IFERROR(VLOOKUP($C59,Summary!$C:$CB,67,FALSE)/BU59,IF(BU59=0,"",IF(BU59="","",0)))</f>
        <v>0.5</v>
      </c>
      <c r="BR59" s="25">
        <f>IFERROR(VLOOKUP($C59,Summary!$C:$CB,68,FALSE)/BU59,IF(BU59=0,"",IF(BU59="","",0)))</f>
        <v>0</v>
      </c>
      <c r="BS59" s="26">
        <f>IFERROR(VLOOKUP($C59,Summary!$C:$CB,69,FALSE)/BU59,IF(BU59=0,"",IF(BU59="","",0)))</f>
        <v>0.5</v>
      </c>
      <c r="BT59" s="25">
        <f>IFERROR(VLOOKUP($C59,Summary!$C:$CB,70,FALSE)/BU59,IF(BU59=0,"",IF(BU59="","",0)))</f>
        <v>0.5</v>
      </c>
      <c r="BU59" s="27">
        <f>VLOOKUP($C59,Summary!$C:$CB,71,FALSE)</f>
        <v>2</v>
      </c>
      <c r="BV59" s="24" t="str">
        <f>IFERROR(VLOOKUP($C59,Summary!$C:$CB,72,FALSE)/CB59,IF(CB59=0,"",IF(CB59="","",0)))</f>
        <v/>
      </c>
      <c r="BW59" s="25" t="str">
        <f>IFERROR(VLOOKUP($C59,Summary!$C:$CB,73,FALSE)/CB59,IF(CB59=0,"",IF(CB59="","",0)))</f>
        <v/>
      </c>
      <c r="BX59" s="26" t="str">
        <f>IFERROR(VLOOKUP($C59,Summary!$C:$CB,74,FALSE)/CB59,IF(CB59=0,"",IF(CB59="","",0)))</f>
        <v/>
      </c>
      <c r="BY59" s="25" t="str">
        <f>IFERROR(VLOOKUP($C59,Summary!$C:$CB,75,FALSE)/CB59,IF(CB59=0,"",IF(CB59="","",0)))</f>
        <v/>
      </c>
      <c r="BZ59" s="26" t="str">
        <f>IFERROR(VLOOKUP($C59,Summary!$C:$CB,76,FALSE)/CB59,IF(CB59=0,"",IF(CB59="","",0)))</f>
        <v/>
      </c>
      <c r="CA59" s="25" t="str">
        <f>IFERROR(VLOOKUP($C59,Summary!$C:$CB,77,FALSE)/CB59,IF(CB59=0,"",IF(CB59="","",0)))</f>
        <v/>
      </c>
      <c r="CB59" s="27">
        <f>VLOOKUP($C59,Summary!$C:$CB,78,FALSE)</f>
        <v>0</v>
      </c>
    </row>
    <row r="60" spans="1:80" x14ac:dyDescent="0.3">
      <c r="A60">
        <v>56</v>
      </c>
      <c r="B60" t="str">
        <f>IF(Namelist!A57="","",UPPER(Namelist!A57))</f>
        <v>CHRISTY CHONG</v>
      </c>
      <c r="C60" t="str">
        <f>IF(Namelist!B57="","",UPPER(Namelist!B57))</f>
        <v>NUSSTU\E0564431</v>
      </c>
      <c r="D60" s="24">
        <f>IFERROR(VLOOKUP($C60,Summary!$C:$CB,2,FALSE)/J60,IF(J60=0,"",IF(J60="","",0)))</f>
        <v>0.2857142857142857</v>
      </c>
      <c r="E60" s="25">
        <f>IFERROR(VLOOKUP($C60,Summary!$C:$CB,3,FALSE)/J60,IF(J60=0,"",IF(J60="","",0)))</f>
        <v>0.14285714285714285</v>
      </c>
      <c r="F60" s="26">
        <f>IFERROR(VLOOKUP($C60,Summary!$C:$CB,4,FALSE)/J60,IF(J60=0,"",IF(J60="","",0)))</f>
        <v>0.42857142857142855</v>
      </c>
      <c r="G60" s="25">
        <f>IFERROR(VLOOKUP($C60,Summary!$C:$CB,5,FALSE)/J60,IF(J60=0,"",IF(J60="","",0)))</f>
        <v>0</v>
      </c>
      <c r="H60" s="26">
        <f>IFERROR(VLOOKUP($C60,Summary!$C:$CB,6,FALSE)/J60,IF(J60=0,"",IF(J60="","",0)))</f>
        <v>0.42857142857142855</v>
      </c>
      <c r="I60" s="25">
        <f>IFERROR(VLOOKUP($C60,Summary!$C:$CB,7,FALSE)/J60,IF(J60=0,"",IF(J60="","",0)))</f>
        <v>0.5714285714285714</v>
      </c>
      <c r="J60" s="27">
        <f>VLOOKUP($C60,Summary!$C:$CB,8,FALSE)</f>
        <v>7</v>
      </c>
      <c r="K60" s="24" t="str">
        <f>IFERROR(VLOOKUP($C60,Summary!$C:$CB,9,FALSE)/Q60,IF(Q60=0,"",IF(Q60="","",0)))</f>
        <v/>
      </c>
      <c r="L60" s="25" t="str">
        <f>IFERROR(VLOOKUP($C60,Summary!$C:$CB,10,FALSE)/Q60,IF(Q60=0,"",IF(Q60="","",0)))</f>
        <v/>
      </c>
      <c r="M60" s="26" t="str">
        <f>IFERROR(VLOOKUP($C60,Summary!$C:$CB,11,FALSE)/Q60,IF(Q60=0,"",IF(Q60="","",0)))</f>
        <v/>
      </c>
      <c r="N60" s="25" t="str">
        <f>IFERROR(VLOOKUP($C60,Summary!$C:$CB,12,FALSE)/Q60,IF(Q60=0,"",IF(Q60="","",0)))</f>
        <v/>
      </c>
      <c r="O60" s="26" t="str">
        <f>IFERROR(VLOOKUP($C60,Summary!$C:$CB,13,FALSE)/Q60,IF(Q60=0,"",IF(Q60="","",0)))</f>
        <v/>
      </c>
      <c r="P60" s="25" t="str">
        <f>IFERROR(VLOOKUP($C60,Summary!$C:$CB,14,FALSE)/Q60,IF(Q60=0,"",IF(Q60="","",0)))</f>
        <v/>
      </c>
      <c r="Q60" s="27">
        <f>VLOOKUP($C60,Summary!$C:$CB,15,FALSE)</f>
        <v>0</v>
      </c>
      <c r="R60" s="24" t="str">
        <f>IFERROR(VLOOKUP($C60,Summary!$C:$CB,16,FALSE)/X60,IF(X60=0,"",IF(X60="","",0)))</f>
        <v/>
      </c>
      <c r="S60" s="25" t="str">
        <f>IFERROR(VLOOKUP($C60,Summary!$C:$CB,17,FALSE)/X60,IF(X60=0,"",IF(X60="","",0)))</f>
        <v/>
      </c>
      <c r="T60" s="26" t="str">
        <f>IFERROR(VLOOKUP($C60,Summary!$C:$CB,18,FALSE)/X60,IF(X60=0,"",IF(X60="","",0)))</f>
        <v/>
      </c>
      <c r="U60" s="25" t="str">
        <f>IFERROR(VLOOKUP($C60,Summary!$C:$CB,19,FALSE)/X60,IF(X60=0,"",IF(X60="","",0)))</f>
        <v/>
      </c>
      <c r="V60" s="26" t="str">
        <f>IFERROR(VLOOKUP($C60,Summary!$C:$CB,20,FALSE)/X60,IF(X60=0,"",IF(X60="","",0)))</f>
        <v/>
      </c>
      <c r="W60" s="25" t="str">
        <f>IFERROR(VLOOKUP($C60,Summary!$C:$CB,21,FALSE)/X60,IF(X60=0,"",IF(X60="","",0)))</f>
        <v/>
      </c>
      <c r="X60" s="27">
        <f>VLOOKUP($C60,Summary!$C:$CB,22,FALSE)</f>
        <v>0</v>
      </c>
      <c r="Y60" s="24">
        <f>IFERROR(VLOOKUP($C60,Summary!$C:$CB,23,FALSE)/AE60,IF(AE60=0,"",IF(AE60="","",0)))</f>
        <v>0</v>
      </c>
      <c r="Z60" s="25">
        <f>IFERROR(VLOOKUP($C60,Summary!$C:$CB,24,FALSE)/AE60,IF(AE60=0,"",IF(AE60="","",0)))</f>
        <v>0</v>
      </c>
      <c r="AA60" s="26">
        <f>IFERROR(VLOOKUP($C60,Summary!$C:$CB,25,FALSE)/AE60,IF(AE60=0,"",IF(AE60="","",0)))</f>
        <v>0</v>
      </c>
      <c r="AB60" s="25">
        <f>IFERROR(VLOOKUP($C60,Summary!$C:$CB,26,FALSE)/AE60,IF(AE60=0,"",IF(AE60="","",0)))</f>
        <v>0</v>
      </c>
      <c r="AC60" s="26">
        <f>IFERROR(VLOOKUP($C60,Summary!$C:$CB,27,FALSE)/AE60,IF(AE60=0,"",IF(AE60="","",0)))</f>
        <v>0</v>
      </c>
      <c r="AD60" s="25">
        <f>IFERROR(VLOOKUP($C60,Summary!$C:$CB,28,FALSE)/AE60,IF(AE60=0,"",IF(AE60="","",0)))</f>
        <v>1</v>
      </c>
      <c r="AE60" s="27">
        <f>VLOOKUP($C60,Summary!$C:$CB,29,FALSE)</f>
        <v>1</v>
      </c>
      <c r="AF60" s="24" t="str">
        <f>IFERROR(VLOOKUP($C60,Summary!$C:$CB,30,FALSE)/VLOOKUP($C60,Summary!$C:$CB,32,FALSE),IF(AL60=0,"",IF(AL60="","",0)))</f>
        <v/>
      </c>
      <c r="AG60" s="25" t="str">
        <f>IFERROR(VLOOKUP($C60,Summary!$C:$CB,31,FALSE)/VLOOKUP($C60,Summary!$C:$CB,32,FALSE),IF(AL60=0,"",IF(AL60="","",0)))</f>
        <v/>
      </c>
      <c r="AH60" s="26" t="str">
        <f>IFERROR(VLOOKUP($C60,Summary!$C:$CB,32,FALSE)/VLOOKUP($C60,Summary!$C:$CB,34,FALSE),IF(AL60=0,"",IF(AL60="","",0)))</f>
        <v/>
      </c>
      <c r="AI60" s="25" t="str">
        <f>IFERROR(VLOOKUP($C60,Summary!$C:$CB,33,FALSE)/VLOOKUP($C60,Summary!$C:$CB,34,FALSE),IF(AL60=0,"",IF(AL60="","",0)))</f>
        <v/>
      </c>
      <c r="AJ60" s="26" t="str">
        <f>IFERROR(VLOOKUP($C60,Summary!$C:$CB,34,FALSE)/AL60,IF(AL60=0,"",IF(AL60="","",0)))</f>
        <v/>
      </c>
      <c r="AK60" s="25" t="str">
        <f>IFERROR(VLOOKUP($C60,Summary!$C:$CB,35,FALSE)/AL60,IF(AL60=0,"",IF(AL60="","",0)))</f>
        <v/>
      </c>
      <c r="AL60" s="27">
        <f>VLOOKUP($C60,Summary!$C:$CB,36,FALSE)</f>
        <v>0</v>
      </c>
      <c r="AM60" s="24" t="str">
        <f>IFERROR(VLOOKUP($C60,Summary!$C:$CB,37,FALSE)/AS60,IF(AS60=0,"",IF(AS60="","",0)))</f>
        <v/>
      </c>
      <c r="AN60" s="25" t="str">
        <f>IFERROR(VLOOKUP($C60,Summary!$C:$CB,38,FALSE)/AS60,IF(AS60=0,"",IF(AS60="","",0)))</f>
        <v/>
      </c>
      <c r="AO60" s="26" t="str">
        <f>IFERROR(VLOOKUP($C60,Summary!$C:$CB,39,FALSE)/AS60,IF(AS60=0,"",IF(AS60="","",0)))</f>
        <v/>
      </c>
      <c r="AP60" s="25" t="str">
        <f>IFERROR(VLOOKUP($C60,Summary!$C:$CB,40,FALSE)/AS60,IF(AS60=0,"",IF(AS60="","",0)))</f>
        <v/>
      </c>
      <c r="AQ60" s="26" t="str">
        <f>IFERROR(VLOOKUP($C60,Summary!$C:$CB,41,FALSE)/AS60,IF(AS60=0,"",IF(AS60="","",0)))</f>
        <v/>
      </c>
      <c r="AR60" s="25" t="str">
        <f>IFERROR(VLOOKUP($C60,Summary!$C:$CB,42,FALSE)/AS60,IF(AS60=0,"",IF(AS60="","",0)))</f>
        <v/>
      </c>
      <c r="AS60" s="27">
        <f>VLOOKUP($C60,Summary!$C:$CB,43,FALSE)</f>
        <v>0</v>
      </c>
      <c r="AT60" s="24" t="str">
        <f>IFERROR(VLOOKUP($C60,Summary!$C:$CB,44,FALSE)/AZ60,IF(AZ60=0,"",IF(AZ60="","",0)))</f>
        <v/>
      </c>
      <c r="AU60" s="25" t="str">
        <f>IFERROR(VLOOKUP($C60,Summary!$C:$CB,45,FALSE)/AZ60,IF(AZ60=0,"",IF(AZ60="","",0)))</f>
        <v/>
      </c>
      <c r="AV60" s="26" t="str">
        <f>IFERROR(VLOOKUP($C60,Summary!$C:$CB,46,FALSE)/AZ60,IF(AZ60=0,"",IF(AZ60="","",0)))</f>
        <v/>
      </c>
      <c r="AW60" s="25" t="str">
        <f>IFERROR(VLOOKUP($C60,Summary!$C:$CB,47,FALSE)/AZ60,IF(AZ60=0,"",IF(AZ60="","",0)))</f>
        <v/>
      </c>
      <c r="AX60" s="26" t="str">
        <f>IFERROR(VLOOKUP($C60,Summary!$C:$CB,48,FALSE)/AZ60,IF(AZ60=0,"",IF(AZ60="","",0)))</f>
        <v/>
      </c>
      <c r="AY60" s="25" t="str">
        <f>IFERROR(VLOOKUP($C60,Summary!$C:$CB,49,FALSE)/AZ60,IF(AZ60=0,"",IF(AZ60="","",0)))</f>
        <v/>
      </c>
      <c r="AZ60" s="27">
        <f>VLOOKUP($C60,Summary!$C:$CB,50,FALSE)</f>
        <v>0</v>
      </c>
      <c r="BA60" s="24" t="str">
        <f>IFERROR(VLOOKUP($C60,Summary!$C:$CB,51,FALSE)/BG60,IF(BG60=0,"",IF(BG60="","",0)))</f>
        <v/>
      </c>
      <c r="BB60" s="25" t="str">
        <f>IFERROR(VLOOKUP($C60,Summary!$C:$CB,52,FALSE)/BG60,IF(BG60=0,"",IF(BG60="","",0)))</f>
        <v/>
      </c>
      <c r="BC60" s="26" t="str">
        <f>IFERROR(VLOOKUP($C60,Summary!$C:$CB,53,FALSE)/BG60,IF(BG60=0,"",IF(BG60="","",0)))</f>
        <v/>
      </c>
      <c r="BD60" s="25" t="str">
        <f>IFERROR(VLOOKUP($C60,Summary!$C:$CB,54,FALSE)/BG60,IF(BG60=0,"",IF(BG60="","",0)))</f>
        <v/>
      </c>
      <c r="BE60" s="26" t="str">
        <f>IFERROR(VLOOKUP($C60,Summary!$C:$CB,55,FALSE)/BG60,IF(BG60=0,"",IF(BG60="","",0)))</f>
        <v/>
      </c>
      <c r="BF60" s="25" t="str">
        <f>IFERROR(VLOOKUP($C60,Summary!$C:$CB,56,FALSE)/BG60,IF(BG60=0,"",IF(BG60="","",0)))</f>
        <v/>
      </c>
      <c r="BG60" s="27">
        <f>VLOOKUP($C60,Summary!$C:$CB,57,FALSE)</f>
        <v>0</v>
      </c>
      <c r="BH60" s="24">
        <f>IFERROR(VLOOKUP($C60,Summary!$C:$CB,58,FALSE)/BN60,IF(BN60=0,"",IF(BN60="","",0)))</f>
        <v>0.33333333333333331</v>
      </c>
      <c r="BI60" s="25">
        <f>IFERROR(VLOOKUP($C60,Summary!$C:$CB,59,FALSE)/BN60,IF(BN60=0,"",IF(BN60="","",0)))</f>
        <v>0.33333333333333331</v>
      </c>
      <c r="BJ60" s="26">
        <f>IFERROR(VLOOKUP($C60,Summary!$C:$CB,60,FALSE)/BN60,IF(BN60=0,"",IF(BN60="","",0)))</f>
        <v>0.66666666666666663</v>
      </c>
      <c r="BK60" s="25">
        <f>IFERROR(VLOOKUP($C60,Summary!$C:$CB,61,FALSE)/BN60,IF(BN60=0,"",IF(BN60="","",0)))</f>
        <v>0</v>
      </c>
      <c r="BL60" s="26">
        <f>IFERROR(VLOOKUP($C60,Summary!$C:$CB,62,FALSE)/BN60,IF(BN60=0,"",IF(BN60="","",0)))</f>
        <v>0.66666666666666663</v>
      </c>
      <c r="BM60" s="25">
        <f>IFERROR(VLOOKUP($C60,Summary!$C:$CB,63,FALSE)/BN60,IF(BN60=0,"",IF(BN60="","",0)))</f>
        <v>0.33333333333333331</v>
      </c>
      <c r="BN60" s="27">
        <f>VLOOKUP($C60,Summary!$C:$CB,64,FALSE)</f>
        <v>3</v>
      </c>
      <c r="BO60" s="24">
        <f>IFERROR(VLOOKUP($C60,Summary!$C:$CB,65,FALSE)/BU60,IF(BU60=0,"",IF(BU60="","",0)))</f>
        <v>0.33333333333333331</v>
      </c>
      <c r="BP60" s="25">
        <f>IFERROR(VLOOKUP($C60,Summary!$C:$CB,66,FALSE)/BU60,IF(BU60=0,"",IF(BU60="","",0)))</f>
        <v>0</v>
      </c>
      <c r="BQ60" s="26">
        <f>IFERROR(VLOOKUP($C60,Summary!$C:$CB,67,FALSE)/BU60,IF(BU60=0,"",IF(BU60="","",0)))</f>
        <v>0.33333333333333331</v>
      </c>
      <c r="BR60" s="25">
        <f>IFERROR(VLOOKUP($C60,Summary!$C:$CB,68,FALSE)/BU60,IF(BU60=0,"",IF(BU60="","",0)))</f>
        <v>0</v>
      </c>
      <c r="BS60" s="26">
        <f>IFERROR(VLOOKUP($C60,Summary!$C:$CB,69,FALSE)/BU60,IF(BU60=0,"",IF(BU60="","",0)))</f>
        <v>0.33333333333333331</v>
      </c>
      <c r="BT60" s="25">
        <f>IFERROR(VLOOKUP($C60,Summary!$C:$CB,70,FALSE)/BU60,IF(BU60=0,"",IF(BU60="","",0)))</f>
        <v>0.66666666666666663</v>
      </c>
      <c r="BU60" s="27">
        <f>VLOOKUP($C60,Summary!$C:$CB,71,FALSE)</f>
        <v>3</v>
      </c>
      <c r="BV60" s="24" t="str">
        <f>IFERROR(VLOOKUP($C60,Summary!$C:$CB,72,FALSE)/CB60,IF(CB60=0,"",IF(CB60="","",0)))</f>
        <v/>
      </c>
      <c r="BW60" s="25" t="str">
        <f>IFERROR(VLOOKUP($C60,Summary!$C:$CB,73,FALSE)/CB60,IF(CB60=0,"",IF(CB60="","",0)))</f>
        <v/>
      </c>
      <c r="BX60" s="26" t="str">
        <f>IFERROR(VLOOKUP($C60,Summary!$C:$CB,74,FALSE)/CB60,IF(CB60=0,"",IF(CB60="","",0)))</f>
        <v/>
      </c>
      <c r="BY60" s="25" t="str">
        <f>IFERROR(VLOOKUP($C60,Summary!$C:$CB,75,FALSE)/CB60,IF(CB60=0,"",IF(CB60="","",0)))</f>
        <v/>
      </c>
      <c r="BZ60" s="26" t="str">
        <f>IFERROR(VLOOKUP($C60,Summary!$C:$CB,76,FALSE)/CB60,IF(CB60=0,"",IF(CB60="","",0)))</f>
        <v/>
      </c>
      <c r="CA60" s="25" t="str">
        <f>IFERROR(VLOOKUP($C60,Summary!$C:$CB,77,FALSE)/CB60,IF(CB60=0,"",IF(CB60="","",0)))</f>
        <v/>
      </c>
      <c r="CB60" s="27">
        <f>VLOOKUP($C60,Summary!$C:$CB,78,FALSE)</f>
        <v>0</v>
      </c>
    </row>
    <row r="61" spans="1:80" x14ac:dyDescent="0.3">
      <c r="A61">
        <v>57</v>
      </c>
      <c r="B61" t="str">
        <f>IF(Namelist!A58="","",UPPER(Namelist!A58))</f>
        <v>CHUN KIAT WONG</v>
      </c>
      <c r="C61" t="str">
        <f>IF(Namelist!B58="","",UPPER(Namelist!B58))</f>
        <v>NUSSTU\E0406583</v>
      </c>
      <c r="D61" s="24">
        <f>IFERROR(VLOOKUP($C61,Summary!$C:$CB,2,FALSE)/J61,IF(J61=0,"",IF(J61="","",0)))</f>
        <v>0.16666666666666666</v>
      </c>
      <c r="E61" s="25">
        <f>IFERROR(VLOOKUP($C61,Summary!$C:$CB,3,FALSE)/J61,IF(J61=0,"",IF(J61="","",0)))</f>
        <v>0</v>
      </c>
      <c r="F61" s="26">
        <f>IFERROR(VLOOKUP($C61,Summary!$C:$CB,4,FALSE)/J61,IF(J61=0,"",IF(J61="","",0)))</f>
        <v>0.16666666666666666</v>
      </c>
      <c r="G61" s="25">
        <f>IFERROR(VLOOKUP($C61,Summary!$C:$CB,5,FALSE)/J61,IF(J61=0,"",IF(J61="","",0)))</f>
        <v>0</v>
      </c>
      <c r="H61" s="26">
        <f>IFERROR(VLOOKUP($C61,Summary!$C:$CB,6,FALSE)/J61,IF(J61=0,"",IF(J61="","",0)))</f>
        <v>0.16666666666666666</v>
      </c>
      <c r="I61" s="25">
        <f>IFERROR(VLOOKUP($C61,Summary!$C:$CB,7,FALSE)/J61,IF(J61=0,"",IF(J61="","",0)))</f>
        <v>0.83333333333333337</v>
      </c>
      <c r="J61" s="27">
        <f>VLOOKUP($C61,Summary!$C:$CB,8,FALSE)</f>
        <v>6</v>
      </c>
      <c r="K61" s="24" t="str">
        <f>IFERROR(VLOOKUP($C61,Summary!$C:$CB,9,FALSE)/Q61,IF(Q61=0,"",IF(Q61="","",0)))</f>
        <v/>
      </c>
      <c r="L61" s="25" t="str">
        <f>IFERROR(VLOOKUP($C61,Summary!$C:$CB,10,FALSE)/Q61,IF(Q61=0,"",IF(Q61="","",0)))</f>
        <v/>
      </c>
      <c r="M61" s="26" t="str">
        <f>IFERROR(VLOOKUP($C61,Summary!$C:$CB,11,FALSE)/Q61,IF(Q61=0,"",IF(Q61="","",0)))</f>
        <v/>
      </c>
      <c r="N61" s="25" t="str">
        <f>IFERROR(VLOOKUP($C61,Summary!$C:$CB,12,FALSE)/Q61,IF(Q61=0,"",IF(Q61="","",0)))</f>
        <v/>
      </c>
      <c r="O61" s="26" t="str">
        <f>IFERROR(VLOOKUP($C61,Summary!$C:$CB,13,FALSE)/Q61,IF(Q61=0,"",IF(Q61="","",0)))</f>
        <v/>
      </c>
      <c r="P61" s="25" t="str">
        <f>IFERROR(VLOOKUP($C61,Summary!$C:$CB,14,FALSE)/Q61,IF(Q61=0,"",IF(Q61="","",0)))</f>
        <v/>
      </c>
      <c r="Q61" s="27">
        <f>VLOOKUP($C61,Summary!$C:$CB,15,FALSE)</f>
        <v>0</v>
      </c>
      <c r="R61" s="24" t="str">
        <f>IFERROR(VLOOKUP($C61,Summary!$C:$CB,16,FALSE)/X61,IF(X61=0,"",IF(X61="","",0)))</f>
        <v/>
      </c>
      <c r="S61" s="25" t="str">
        <f>IFERROR(VLOOKUP($C61,Summary!$C:$CB,17,FALSE)/X61,IF(X61=0,"",IF(X61="","",0)))</f>
        <v/>
      </c>
      <c r="T61" s="26" t="str">
        <f>IFERROR(VLOOKUP($C61,Summary!$C:$CB,18,FALSE)/X61,IF(X61=0,"",IF(X61="","",0)))</f>
        <v/>
      </c>
      <c r="U61" s="25" t="str">
        <f>IFERROR(VLOOKUP($C61,Summary!$C:$CB,19,FALSE)/X61,IF(X61=0,"",IF(X61="","",0)))</f>
        <v/>
      </c>
      <c r="V61" s="26" t="str">
        <f>IFERROR(VLOOKUP($C61,Summary!$C:$CB,20,FALSE)/X61,IF(X61=0,"",IF(X61="","",0)))</f>
        <v/>
      </c>
      <c r="W61" s="25" t="str">
        <f>IFERROR(VLOOKUP($C61,Summary!$C:$CB,21,FALSE)/X61,IF(X61=0,"",IF(X61="","",0)))</f>
        <v/>
      </c>
      <c r="X61" s="27">
        <f>VLOOKUP($C61,Summary!$C:$CB,22,FALSE)</f>
        <v>0</v>
      </c>
      <c r="Y61" s="24" t="str">
        <f>IFERROR(VLOOKUP($C61,Summary!$C:$CB,23,FALSE)/AE61,IF(AE61=0,"",IF(AE61="","",0)))</f>
        <v/>
      </c>
      <c r="Z61" s="25" t="str">
        <f>IFERROR(VLOOKUP($C61,Summary!$C:$CB,24,FALSE)/AE61,IF(AE61=0,"",IF(AE61="","",0)))</f>
        <v/>
      </c>
      <c r="AA61" s="26" t="str">
        <f>IFERROR(VLOOKUP($C61,Summary!$C:$CB,25,FALSE)/AE61,IF(AE61=0,"",IF(AE61="","",0)))</f>
        <v/>
      </c>
      <c r="AB61" s="25" t="str">
        <f>IFERROR(VLOOKUP($C61,Summary!$C:$CB,26,FALSE)/AE61,IF(AE61=0,"",IF(AE61="","",0)))</f>
        <v/>
      </c>
      <c r="AC61" s="26" t="str">
        <f>IFERROR(VLOOKUP($C61,Summary!$C:$CB,27,FALSE)/AE61,IF(AE61=0,"",IF(AE61="","",0)))</f>
        <v/>
      </c>
      <c r="AD61" s="25" t="str">
        <f>IFERROR(VLOOKUP($C61,Summary!$C:$CB,28,FALSE)/AE61,IF(AE61=0,"",IF(AE61="","",0)))</f>
        <v/>
      </c>
      <c r="AE61" s="27">
        <f>VLOOKUP($C61,Summary!$C:$CB,29,FALSE)</f>
        <v>0</v>
      </c>
      <c r="AF61" s="24" t="str">
        <f>IFERROR(VLOOKUP($C61,Summary!$C:$CB,30,FALSE)/VLOOKUP($C61,Summary!$C:$CB,32,FALSE),IF(AL61=0,"",IF(AL61="","",0)))</f>
        <v/>
      </c>
      <c r="AG61" s="25" t="str">
        <f>IFERROR(VLOOKUP($C61,Summary!$C:$CB,31,FALSE)/VLOOKUP($C61,Summary!$C:$CB,32,FALSE),IF(AL61=0,"",IF(AL61="","",0)))</f>
        <v/>
      </c>
      <c r="AH61" s="26" t="str">
        <f>IFERROR(VLOOKUP($C61,Summary!$C:$CB,32,FALSE)/VLOOKUP($C61,Summary!$C:$CB,34,FALSE),IF(AL61=0,"",IF(AL61="","",0)))</f>
        <v/>
      </c>
      <c r="AI61" s="25" t="str">
        <f>IFERROR(VLOOKUP($C61,Summary!$C:$CB,33,FALSE)/VLOOKUP($C61,Summary!$C:$CB,34,FALSE),IF(AL61=0,"",IF(AL61="","",0)))</f>
        <v/>
      </c>
      <c r="AJ61" s="26" t="str">
        <f>IFERROR(VLOOKUP($C61,Summary!$C:$CB,34,FALSE)/AL61,IF(AL61=0,"",IF(AL61="","",0)))</f>
        <v/>
      </c>
      <c r="AK61" s="25" t="str">
        <f>IFERROR(VLOOKUP($C61,Summary!$C:$CB,35,FALSE)/AL61,IF(AL61=0,"",IF(AL61="","",0)))</f>
        <v/>
      </c>
      <c r="AL61" s="27">
        <f>VLOOKUP($C61,Summary!$C:$CB,36,FALSE)</f>
        <v>0</v>
      </c>
      <c r="AM61" s="24" t="str">
        <f>IFERROR(VLOOKUP($C61,Summary!$C:$CB,37,FALSE)/AS61,IF(AS61=0,"",IF(AS61="","",0)))</f>
        <v/>
      </c>
      <c r="AN61" s="25" t="str">
        <f>IFERROR(VLOOKUP($C61,Summary!$C:$CB,38,FALSE)/AS61,IF(AS61=0,"",IF(AS61="","",0)))</f>
        <v/>
      </c>
      <c r="AO61" s="26" t="str">
        <f>IFERROR(VLOOKUP($C61,Summary!$C:$CB,39,FALSE)/AS61,IF(AS61=0,"",IF(AS61="","",0)))</f>
        <v/>
      </c>
      <c r="AP61" s="25" t="str">
        <f>IFERROR(VLOOKUP($C61,Summary!$C:$CB,40,FALSE)/AS61,IF(AS61=0,"",IF(AS61="","",0)))</f>
        <v/>
      </c>
      <c r="AQ61" s="26" t="str">
        <f>IFERROR(VLOOKUP($C61,Summary!$C:$CB,41,FALSE)/AS61,IF(AS61=0,"",IF(AS61="","",0)))</f>
        <v/>
      </c>
      <c r="AR61" s="25" t="str">
        <f>IFERROR(VLOOKUP($C61,Summary!$C:$CB,42,FALSE)/AS61,IF(AS61=0,"",IF(AS61="","",0)))</f>
        <v/>
      </c>
      <c r="AS61" s="27">
        <f>VLOOKUP($C61,Summary!$C:$CB,43,FALSE)</f>
        <v>0</v>
      </c>
      <c r="AT61" s="24" t="str">
        <f>IFERROR(VLOOKUP($C61,Summary!$C:$CB,44,FALSE)/AZ61,IF(AZ61=0,"",IF(AZ61="","",0)))</f>
        <v/>
      </c>
      <c r="AU61" s="25" t="str">
        <f>IFERROR(VLOOKUP($C61,Summary!$C:$CB,45,FALSE)/AZ61,IF(AZ61=0,"",IF(AZ61="","",0)))</f>
        <v/>
      </c>
      <c r="AV61" s="26" t="str">
        <f>IFERROR(VLOOKUP($C61,Summary!$C:$CB,46,FALSE)/AZ61,IF(AZ61=0,"",IF(AZ61="","",0)))</f>
        <v/>
      </c>
      <c r="AW61" s="25" t="str">
        <f>IFERROR(VLOOKUP($C61,Summary!$C:$CB,47,FALSE)/AZ61,IF(AZ61=0,"",IF(AZ61="","",0)))</f>
        <v/>
      </c>
      <c r="AX61" s="26" t="str">
        <f>IFERROR(VLOOKUP($C61,Summary!$C:$CB,48,FALSE)/AZ61,IF(AZ61=0,"",IF(AZ61="","",0)))</f>
        <v/>
      </c>
      <c r="AY61" s="25" t="str">
        <f>IFERROR(VLOOKUP($C61,Summary!$C:$CB,49,FALSE)/AZ61,IF(AZ61=0,"",IF(AZ61="","",0)))</f>
        <v/>
      </c>
      <c r="AZ61" s="27">
        <f>VLOOKUP($C61,Summary!$C:$CB,50,FALSE)</f>
        <v>0</v>
      </c>
      <c r="BA61" s="24">
        <f>IFERROR(VLOOKUP($C61,Summary!$C:$CB,51,FALSE)/BG61,IF(BG61=0,"",IF(BG61="","",0)))</f>
        <v>0</v>
      </c>
      <c r="BB61" s="25">
        <f>IFERROR(VLOOKUP($C61,Summary!$C:$CB,52,FALSE)/BG61,IF(BG61=0,"",IF(BG61="","",0)))</f>
        <v>0</v>
      </c>
      <c r="BC61" s="26">
        <f>IFERROR(VLOOKUP($C61,Summary!$C:$CB,53,FALSE)/BG61,IF(BG61=0,"",IF(BG61="","",0)))</f>
        <v>0</v>
      </c>
      <c r="BD61" s="25">
        <f>IFERROR(VLOOKUP($C61,Summary!$C:$CB,54,FALSE)/BG61,IF(BG61=0,"",IF(BG61="","",0)))</f>
        <v>0</v>
      </c>
      <c r="BE61" s="26">
        <f>IFERROR(VLOOKUP($C61,Summary!$C:$CB,55,FALSE)/BG61,IF(BG61=0,"",IF(BG61="","",0)))</f>
        <v>0</v>
      </c>
      <c r="BF61" s="25">
        <f>IFERROR(VLOOKUP($C61,Summary!$C:$CB,56,FALSE)/BG61,IF(BG61=0,"",IF(BG61="","",0)))</f>
        <v>1</v>
      </c>
      <c r="BG61" s="27">
        <f>VLOOKUP($C61,Summary!$C:$CB,57,FALSE)</f>
        <v>2</v>
      </c>
      <c r="BH61" s="24">
        <f>IFERROR(VLOOKUP($C61,Summary!$C:$CB,58,FALSE)/BN61,IF(BN61=0,"",IF(BN61="","",0)))</f>
        <v>0.25</v>
      </c>
      <c r="BI61" s="25">
        <f>IFERROR(VLOOKUP($C61,Summary!$C:$CB,59,FALSE)/BN61,IF(BN61=0,"",IF(BN61="","",0)))</f>
        <v>0</v>
      </c>
      <c r="BJ61" s="26">
        <f>IFERROR(VLOOKUP($C61,Summary!$C:$CB,60,FALSE)/BN61,IF(BN61=0,"",IF(BN61="","",0)))</f>
        <v>0.25</v>
      </c>
      <c r="BK61" s="25">
        <f>IFERROR(VLOOKUP($C61,Summary!$C:$CB,61,FALSE)/BN61,IF(BN61=0,"",IF(BN61="","",0)))</f>
        <v>0</v>
      </c>
      <c r="BL61" s="26">
        <f>IFERROR(VLOOKUP($C61,Summary!$C:$CB,62,FALSE)/BN61,IF(BN61=0,"",IF(BN61="","",0)))</f>
        <v>0.25</v>
      </c>
      <c r="BM61" s="25">
        <f>IFERROR(VLOOKUP($C61,Summary!$C:$CB,63,FALSE)/BN61,IF(BN61=0,"",IF(BN61="","",0)))</f>
        <v>0.75</v>
      </c>
      <c r="BN61" s="27">
        <f>VLOOKUP($C61,Summary!$C:$CB,64,FALSE)</f>
        <v>4</v>
      </c>
      <c r="BO61" s="24" t="str">
        <f>IFERROR(VLOOKUP($C61,Summary!$C:$CB,65,FALSE)/BU61,IF(BU61=0,"",IF(BU61="","",0)))</f>
        <v/>
      </c>
      <c r="BP61" s="25" t="str">
        <f>IFERROR(VLOOKUP($C61,Summary!$C:$CB,66,FALSE)/BU61,IF(BU61=0,"",IF(BU61="","",0)))</f>
        <v/>
      </c>
      <c r="BQ61" s="26" t="str">
        <f>IFERROR(VLOOKUP($C61,Summary!$C:$CB,67,FALSE)/BU61,IF(BU61=0,"",IF(BU61="","",0)))</f>
        <v/>
      </c>
      <c r="BR61" s="25" t="str">
        <f>IFERROR(VLOOKUP($C61,Summary!$C:$CB,68,FALSE)/BU61,IF(BU61=0,"",IF(BU61="","",0)))</f>
        <v/>
      </c>
      <c r="BS61" s="26" t="str">
        <f>IFERROR(VLOOKUP($C61,Summary!$C:$CB,69,FALSE)/BU61,IF(BU61=0,"",IF(BU61="","",0)))</f>
        <v/>
      </c>
      <c r="BT61" s="25" t="str">
        <f>IFERROR(VLOOKUP($C61,Summary!$C:$CB,70,FALSE)/BU61,IF(BU61=0,"",IF(BU61="","",0)))</f>
        <v/>
      </c>
      <c r="BU61" s="27">
        <f>VLOOKUP($C61,Summary!$C:$CB,71,FALSE)</f>
        <v>0</v>
      </c>
      <c r="BV61" s="24" t="str">
        <f>IFERROR(VLOOKUP($C61,Summary!$C:$CB,72,FALSE)/CB61,IF(CB61=0,"",IF(CB61="","",0)))</f>
        <v/>
      </c>
      <c r="BW61" s="25" t="str">
        <f>IFERROR(VLOOKUP($C61,Summary!$C:$CB,73,FALSE)/CB61,IF(CB61=0,"",IF(CB61="","",0)))</f>
        <v/>
      </c>
      <c r="BX61" s="26" t="str">
        <f>IFERROR(VLOOKUP($C61,Summary!$C:$CB,74,FALSE)/CB61,IF(CB61=0,"",IF(CB61="","",0)))</f>
        <v/>
      </c>
      <c r="BY61" s="25" t="str">
        <f>IFERROR(VLOOKUP($C61,Summary!$C:$CB,75,FALSE)/CB61,IF(CB61=0,"",IF(CB61="","",0)))</f>
        <v/>
      </c>
      <c r="BZ61" s="26" t="str">
        <f>IFERROR(VLOOKUP($C61,Summary!$C:$CB,76,FALSE)/CB61,IF(CB61=0,"",IF(CB61="","",0)))</f>
        <v/>
      </c>
      <c r="CA61" s="25" t="str">
        <f>IFERROR(VLOOKUP($C61,Summary!$C:$CB,77,FALSE)/CB61,IF(CB61=0,"",IF(CB61="","",0)))</f>
        <v/>
      </c>
      <c r="CB61" s="27">
        <f>VLOOKUP($C61,Summary!$C:$CB,78,FALSE)</f>
        <v>0</v>
      </c>
    </row>
    <row r="62" spans="1:80" x14ac:dyDescent="0.3">
      <c r="A62">
        <v>58</v>
      </c>
      <c r="B62" t="str">
        <f>IF(Namelist!A59="","",UPPER(Namelist!A59))</f>
        <v>CI LING CHEW</v>
      </c>
      <c r="C62" t="str">
        <f>IF(Namelist!B59="","",UPPER(Namelist!B59))</f>
        <v>NUSSTU\E0425858</v>
      </c>
      <c r="D62" s="24">
        <f>IFERROR(VLOOKUP($C62,Summary!$C:$CB,2,FALSE)/J62,IF(J62=0,"",IF(J62="","",0)))</f>
        <v>0</v>
      </c>
      <c r="E62" s="25">
        <f>IFERROR(VLOOKUP($C62,Summary!$C:$CB,3,FALSE)/J62,IF(J62=0,"",IF(J62="","",0)))</f>
        <v>0</v>
      </c>
      <c r="F62" s="26">
        <f>IFERROR(VLOOKUP($C62,Summary!$C:$CB,4,FALSE)/J62,IF(J62=0,"",IF(J62="","",0)))</f>
        <v>0</v>
      </c>
      <c r="G62" s="25">
        <f>IFERROR(VLOOKUP($C62,Summary!$C:$CB,5,FALSE)/J62,IF(J62=0,"",IF(J62="","",0)))</f>
        <v>0</v>
      </c>
      <c r="H62" s="26">
        <f>IFERROR(VLOOKUP($C62,Summary!$C:$CB,6,FALSE)/J62,IF(J62=0,"",IF(J62="","",0)))</f>
        <v>0</v>
      </c>
      <c r="I62" s="25">
        <f>IFERROR(VLOOKUP($C62,Summary!$C:$CB,7,FALSE)/J62,IF(J62=0,"",IF(J62="","",0)))</f>
        <v>1</v>
      </c>
      <c r="J62" s="27">
        <f>VLOOKUP($C62,Summary!$C:$CB,8,FALSE)</f>
        <v>1</v>
      </c>
      <c r="K62" s="24" t="str">
        <f>IFERROR(VLOOKUP($C62,Summary!$C:$CB,9,FALSE)/Q62,IF(Q62=0,"",IF(Q62="","",0)))</f>
        <v/>
      </c>
      <c r="L62" s="25" t="str">
        <f>IFERROR(VLOOKUP($C62,Summary!$C:$CB,10,FALSE)/Q62,IF(Q62=0,"",IF(Q62="","",0)))</f>
        <v/>
      </c>
      <c r="M62" s="26" t="str">
        <f>IFERROR(VLOOKUP($C62,Summary!$C:$CB,11,FALSE)/Q62,IF(Q62=0,"",IF(Q62="","",0)))</f>
        <v/>
      </c>
      <c r="N62" s="25" t="str">
        <f>IFERROR(VLOOKUP($C62,Summary!$C:$CB,12,FALSE)/Q62,IF(Q62=0,"",IF(Q62="","",0)))</f>
        <v/>
      </c>
      <c r="O62" s="26" t="str">
        <f>IFERROR(VLOOKUP($C62,Summary!$C:$CB,13,FALSE)/Q62,IF(Q62=0,"",IF(Q62="","",0)))</f>
        <v/>
      </c>
      <c r="P62" s="25" t="str">
        <f>IFERROR(VLOOKUP($C62,Summary!$C:$CB,14,FALSE)/Q62,IF(Q62=0,"",IF(Q62="","",0)))</f>
        <v/>
      </c>
      <c r="Q62" s="27">
        <f>VLOOKUP($C62,Summary!$C:$CB,15,FALSE)</f>
        <v>0</v>
      </c>
      <c r="R62" s="24" t="str">
        <f>IFERROR(VLOOKUP($C62,Summary!$C:$CB,16,FALSE)/X62,IF(X62=0,"",IF(X62="","",0)))</f>
        <v/>
      </c>
      <c r="S62" s="25" t="str">
        <f>IFERROR(VLOOKUP($C62,Summary!$C:$CB,17,FALSE)/X62,IF(X62=0,"",IF(X62="","",0)))</f>
        <v/>
      </c>
      <c r="T62" s="26" t="str">
        <f>IFERROR(VLOOKUP($C62,Summary!$C:$CB,18,FALSE)/X62,IF(X62=0,"",IF(X62="","",0)))</f>
        <v/>
      </c>
      <c r="U62" s="25" t="str">
        <f>IFERROR(VLOOKUP($C62,Summary!$C:$CB,19,FALSE)/X62,IF(X62=0,"",IF(X62="","",0)))</f>
        <v/>
      </c>
      <c r="V62" s="26" t="str">
        <f>IFERROR(VLOOKUP($C62,Summary!$C:$CB,20,FALSE)/X62,IF(X62=0,"",IF(X62="","",0)))</f>
        <v/>
      </c>
      <c r="W62" s="25" t="str">
        <f>IFERROR(VLOOKUP($C62,Summary!$C:$CB,21,FALSE)/X62,IF(X62=0,"",IF(X62="","",0)))</f>
        <v/>
      </c>
      <c r="X62" s="27">
        <f>VLOOKUP($C62,Summary!$C:$CB,22,FALSE)</f>
        <v>0</v>
      </c>
      <c r="Y62" s="24" t="str">
        <f>IFERROR(VLOOKUP($C62,Summary!$C:$CB,23,FALSE)/AE62,IF(AE62=0,"",IF(AE62="","",0)))</f>
        <v/>
      </c>
      <c r="Z62" s="25" t="str">
        <f>IFERROR(VLOOKUP($C62,Summary!$C:$CB,24,FALSE)/AE62,IF(AE62=0,"",IF(AE62="","",0)))</f>
        <v/>
      </c>
      <c r="AA62" s="26" t="str">
        <f>IFERROR(VLOOKUP($C62,Summary!$C:$CB,25,FALSE)/AE62,IF(AE62=0,"",IF(AE62="","",0)))</f>
        <v/>
      </c>
      <c r="AB62" s="25" t="str">
        <f>IFERROR(VLOOKUP($C62,Summary!$C:$CB,26,FALSE)/AE62,IF(AE62=0,"",IF(AE62="","",0)))</f>
        <v/>
      </c>
      <c r="AC62" s="26" t="str">
        <f>IFERROR(VLOOKUP($C62,Summary!$C:$CB,27,FALSE)/AE62,IF(AE62=0,"",IF(AE62="","",0)))</f>
        <v/>
      </c>
      <c r="AD62" s="25" t="str">
        <f>IFERROR(VLOOKUP($C62,Summary!$C:$CB,28,FALSE)/AE62,IF(AE62=0,"",IF(AE62="","",0)))</f>
        <v/>
      </c>
      <c r="AE62" s="27">
        <f>VLOOKUP($C62,Summary!$C:$CB,29,FALSE)</f>
        <v>0</v>
      </c>
      <c r="AF62" s="24" t="str">
        <f>IFERROR(VLOOKUP($C62,Summary!$C:$CB,30,FALSE)/VLOOKUP($C62,Summary!$C:$CB,32,FALSE),IF(AL62=0,"",IF(AL62="","",0)))</f>
        <v/>
      </c>
      <c r="AG62" s="25" t="str">
        <f>IFERROR(VLOOKUP($C62,Summary!$C:$CB,31,FALSE)/VLOOKUP($C62,Summary!$C:$CB,32,FALSE),IF(AL62=0,"",IF(AL62="","",0)))</f>
        <v/>
      </c>
      <c r="AH62" s="26" t="str">
        <f>IFERROR(VLOOKUP($C62,Summary!$C:$CB,32,FALSE)/VLOOKUP($C62,Summary!$C:$CB,34,FALSE),IF(AL62=0,"",IF(AL62="","",0)))</f>
        <v/>
      </c>
      <c r="AI62" s="25" t="str">
        <f>IFERROR(VLOOKUP($C62,Summary!$C:$CB,33,FALSE)/VLOOKUP($C62,Summary!$C:$CB,34,FALSE),IF(AL62=0,"",IF(AL62="","",0)))</f>
        <v/>
      </c>
      <c r="AJ62" s="26" t="str">
        <f>IFERROR(VLOOKUP($C62,Summary!$C:$CB,34,FALSE)/AL62,IF(AL62=0,"",IF(AL62="","",0)))</f>
        <v/>
      </c>
      <c r="AK62" s="25" t="str">
        <f>IFERROR(VLOOKUP($C62,Summary!$C:$CB,35,FALSE)/AL62,IF(AL62=0,"",IF(AL62="","",0)))</f>
        <v/>
      </c>
      <c r="AL62" s="27">
        <f>VLOOKUP($C62,Summary!$C:$CB,36,FALSE)</f>
        <v>0</v>
      </c>
      <c r="AM62" s="24" t="str">
        <f>IFERROR(VLOOKUP($C62,Summary!$C:$CB,37,FALSE)/AS62,IF(AS62=0,"",IF(AS62="","",0)))</f>
        <v/>
      </c>
      <c r="AN62" s="25" t="str">
        <f>IFERROR(VLOOKUP($C62,Summary!$C:$CB,38,FALSE)/AS62,IF(AS62=0,"",IF(AS62="","",0)))</f>
        <v/>
      </c>
      <c r="AO62" s="26" t="str">
        <f>IFERROR(VLOOKUP($C62,Summary!$C:$CB,39,FALSE)/AS62,IF(AS62=0,"",IF(AS62="","",0)))</f>
        <v/>
      </c>
      <c r="AP62" s="25" t="str">
        <f>IFERROR(VLOOKUP($C62,Summary!$C:$CB,40,FALSE)/AS62,IF(AS62=0,"",IF(AS62="","",0)))</f>
        <v/>
      </c>
      <c r="AQ62" s="26" t="str">
        <f>IFERROR(VLOOKUP($C62,Summary!$C:$CB,41,FALSE)/AS62,IF(AS62=0,"",IF(AS62="","",0)))</f>
        <v/>
      </c>
      <c r="AR62" s="25" t="str">
        <f>IFERROR(VLOOKUP($C62,Summary!$C:$CB,42,FALSE)/AS62,IF(AS62=0,"",IF(AS62="","",0)))</f>
        <v/>
      </c>
      <c r="AS62" s="27">
        <f>VLOOKUP($C62,Summary!$C:$CB,43,FALSE)</f>
        <v>0</v>
      </c>
      <c r="AT62" s="24" t="str">
        <f>IFERROR(VLOOKUP($C62,Summary!$C:$CB,44,FALSE)/AZ62,IF(AZ62=0,"",IF(AZ62="","",0)))</f>
        <v/>
      </c>
      <c r="AU62" s="25" t="str">
        <f>IFERROR(VLOOKUP($C62,Summary!$C:$CB,45,FALSE)/AZ62,IF(AZ62=0,"",IF(AZ62="","",0)))</f>
        <v/>
      </c>
      <c r="AV62" s="26" t="str">
        <f>IFERROR(VLOOKUP($C62,Summary!$C:$CB,46,FALSE)/AZ62,IF(AZ62=0,"",IF(AZ62="","",0)))</f>
        <v/>
      </c>
      <c r="AW62" s="25" t="str">
        <f>IFERROR(VLOOKUP($C62,Summary!$C:$CB,47,FALSE)/AZ62,IF(AZ62=0,"",IF(AZ62="","",0)))</f>
        <v/>
      </c>
      <c r="AX62" s="26" t="str">
        <f>IFERROR(VLOOKUP($C62,Summary!$C:$CB,48,FALSE)/AZ62,IF(AZ62=0,"",IF(AZ62="","",0)))</f>
        <v/>
      </c>
      <c r="AY62" s="25" t="str">
        <f>IFERROR(VLOOKUP($C62,Summary!$C:$CB,49,FALSE)/AZ62,IF(AZ62=0,"",IF(AZ62="","",0)))</f>
        <v/>
      </c>
      <c r="AZ62" s="27">
        <f>VLOOKUP($C62,Summary!$C:$CB,50,FALSE)</f>
        <v>0</v>
      </c>
      <c r="BA62" s="24">
        <f>IFERROR(VLOOKUP($C62,Summary!$C:$CB,51,FALSE)/BG62,IF(BG62=0,"",IF(BG62="","",0)))</f>
        <v>0</v>
      </c>
      <c r="BB62" s="25">
        <f>IFERROR(VLOOKUP($C62,Summary!$C:$CB,52,FALSE)/BG62,IF(BG62=0,"",IF(BG62="","",0)))</f>
        <v>0</v>
      </c>
      <c r="BC62" s="26">
        <f>IFERROR(VLOOKUP($C62,Summary!$C:$CB,53,FALSE)/BG62,IF(BG62=0,"",IF(BG62="","",0)))</f>
        <v>0</v>
      </c>
      <c r="BD62" s="25">
        <f>IFERROR(VLOOKUP($C62,Summary!$C:$CB,54,FALSE)/BG62,IF(BG62=0,"",IF(BG62="","",0)))</f>
        <v>0</v>
      </c>
      <c r="BE62" s="26">
        <f>IFERROR(VLOOKUP($C62,Summary!$C:$CB,55,FALSE)/BG62,IF(BG62=0,"",IF(BG62="","",0)))</f>
        <v>0</v>
      </c>
      <c r="BF62" s="25">
        <f>IFERROR(VLOOKUP($C62,Summary!$C:$CB,56,FALSE)/BG62,IF(BG62=0,"",IF(BG62="","",0)))</f>
        <v>1</v>
      </c>
      <c r="BG62" s="27">
        <f>VLOOKUP($C62,Summary!$C:$CB,57,FALSE)</f>
        <v>1</v>
      </c>
      <c r="BH62" s="24" t="str">
        <f>IFERROR(VLOOKUP($C62,Summary!$C:$CB,58,FALSE)/BN62,IF(BN62=0,"",IF(BN62="","",0)))</f>
        <v/>
      </c>
      <c r="BI62" s="25" t="str">
        <f>IFERROR(VLOOKUP($C62,Summary!$C:$CB,59,FALSE)/BN62,IF(BN62=0,"",IF(BN62="","",0)))</f>
        <v/>
      </c>
      <c r="BJ62" s="26" t="str">
        <f>IFERROR(VLOOKUP($C62,Summary!$C:$CB,60,FALSE)/BN62,IF(BN62=0,"",IF(BN62="","",0)))</f>
        <v/>
      </c>
      <c r="BK62" s="25" t="str">
        <f>IFERROR(VLOOKUP($C62,Summary!$C:$CB,61,FALSE)/BN62,IF(BN62=0,"",IF(BN62="","",0)))</f>
        <v/>
      </c>
      <c r="BL62" s="26" t="str">
        <f>IFERROR(VLOOKUP($C62,Summary!$C:$CB,62,FALSE)/BN62,IF(BN62=0,"",IF(BN62="","",0)))</f>
        <v/>
      </c>
      <c r="BM62" s="25" t="str">
        <f>IFERROR(VLOOKUP($C62,Summary!$C:$CB,63,FALSE)/BN62,IF(BN62=0,"",IF(BN62="","",0)))</f>
        <v/>
      </c>
      <c r="BN62" s="27">
        <f>VLOOKUP($C62,Summary!$C:$CB,64,FALSE)</f>
        <v>0</v>
      </c>
      <c r="BO62" s="24" t="str">
        <f>IFERROR(VLOOKUP($C62,Summary!$C:$CB,65,FALSE)/BU62,IF(BU62=0,"",IF(BU62="","",0)))</f>
        <v/>
      </c>
      <c r="BP62" s="25" t="str">
        <f>IFERROR(VLOOKUP($C62,Summary!$C:$CB,66,FALSE)/BU62,IF(BU62=0,"",IF(BU62="","",0)))</f>
        <v/>
      </c>
      <c r="BQ62" s="26" t="str">
        <f>IFERROR(VLOOKUP($C62,Summary!$C:$CB,67,FALSE)/BU62,IF(BU62=0,"",IF(BU62="","",0)))</f>
        <v/>
      </c>
      <c r="BR62" s="25" t="str">
        <f>IFERROR(VLOOKUP($C62,Summary!$C:$CB,68,FALSE)/BU62,IF(BU62=0,"",IF(BU62="","",0)))</f>
        <v/>
      </c>
      <c r="BS62" s="26" t="str">
        <f>IFERROR(VLOOKUP($C62,Summary!$C:$CB,69,FALSE)/BU62,IF(BU62=0,"",IF(BU62="","",0)))</f>
        <v/>
      </c>
      <c r="BT62" s="25" t="str">
        <f>IFERROR(VLOOKUP($C62,Summary!$C:$CB,70,FALSE)/BU62,IF(BU62=0,"",IF(BU62="","",0)))</f>
        <v/>
      </c>
      <c r="BU62" s="27">
        <f>VLOOKUP($C62,Summary!$C:$CB,71,FALSE)</f>
        <v>0</v>
      </c>
      <c r="BV62" s="24" t="str">
        <f>IFERROR(VLOOKUP($C62,Summary!$C:$CB,72,FALSE)/CB62,IF(CB62=0,"",IF(CB62="","",0)))</f>
        <v/>
      </c>
      <c r="BW62" s="25" t="str">
        <f>IFERROR(VLOOKUP($C62,Summary!$C:$CB,73,FALSE)/CB62,IF(CB62=0,"",IF(CB62="","",0)))</f>
        <v/>
      </c>
      <c r="BX62" s="26" t="str">
        <f>IFERROR(VLOOKUP($C62,Summary!$C:$CB,74,FALSE)/CB62,IF(CB62=0,"",IF(CB62="","",0)))</f>
        <v/>
      </c>
      <c r="BY62" s="25" t="str">
        <f>IFERROR(VLOOKUP($C62,Summary!$C:$CB,75,FALSE)/CB62,IF(CB62=0,"",IF(CB62="","",0)))</f>
        <v/>
      </c>
      <c r="BZ62" s="26" t="str">
        <f>IFERROR(VLOOKUP($C62,Summary!$C:$CB,76,FALSE)/CB62,IF(CB62=0,"",IF(CB62="","",0)))</f>
        <v/>
      </c>
      <c r="CA62" s="25" t="str">
        <f>IFERROR(VLOOKUP($C62,Summary!$C:$CB,77,FALSE)/CB62,IF(CB62=0,"",IF(CB62="","",0)))</f>
        <v/>
      </c>
      <c r="CB62" s="27">
        <f>VLOOKUP($C62,Summary!$C:$CB,78,FALSE)</f>
        <v>0</v>
      </c>
    </row>
    <row r="63" spans="1:80" x14ac:dyDescent="0.3">
      <c r="A63">
        <v>59</v>
      </c>
      <c r="B63" t="str">
        <f>IF(Namelist!A60="","",UPPER(Namelist!A60))</f>
        <v>CRYSTAL LEE</v>
      </c>
      <c r="C63" t="str">
        <f>IF(Namelist!B60="","",UPPER(Namelist!B60))</f>
        <v>NUSSTU\E0774275</v>
      </c>
      <c r="D63" s="24">
        <f>IFERROR(VLOOKUP($C63,Summary!$C:$CB,2,FALSE)/J63,IF(J63=0,"",IF(J63="","",0)))</f>
        <v>0.5</v>
      </c>
      <c r="E63" s="25">
        <f>IFERROR(VLOOKUP($C63,Summary!$C:$CB,3,FALSE)/J63,IF(J63=0,"",IF(J63="","",0)))</f>
        <v>0</v>
      </c>
      <c r="F63" s="26">
        <f>IFERROR(VLOOKUP($C63,Summary!$C:$CB,4,FALSE)/J63,IF(J63=0,"",IF(J63="","",0)))</f>
        <v>0.5</v>
      </c>
      <c r="G63" s="25">
        <f>IFERROR(VLOOKUP($C63,Summary!$C:$CB,5,FALSE)/J63,IF(J63=0,"",IF(J63="","",0)))</f>
        <v>0</v>
      </c>
      <c r="H63" s="26">
        <f>IFERROR(VLOOKUP($C63,Summary!$C:$CB,6,FALSE)/J63,IF(J63=0,"",IF(J63="","",0)))</f>
        <v>0.5</v>
      </c>
      <c r="I63" s="25">
        <f>IFERROR(VLOOKUP($C63,Summary!$C:$CB,7,FALSE)/J63,IF(J63=0,"",IF(J63="","",0)))</f>
        <v>0.5</v>
      </c>
      <c r="J63" s="27">
        <f>VLOOKUP($C63,Summary!$C:$CB,8,FALSE)</f>
        <v>4</v>
      </c>
      <c r="K63" s="24">
        <f>IFERROR(VLOOKUP($C63,Summary!$C:$CB,9,FALSE)/Q63,IF(Q63=0,"",IF(Q63="","",0)))</f>
        <v>1</v>
      </c>
      <c r="L63" s="25">
        <f>IFERROR(VLOOKUP($C63,Summary!$C:$CB,10,FALSE)/Q63,IF(Q63=0,"",IF(Q63="","",0)))</f>
        <v>0</v>
      </c>
      <c r="M63" s="26">
        <f>IFERROR(VLOOKUP($C63,Summary!$C:$CB,11,FALSE)/Q63,IF(Q63=0,"",IF(Q63="","",0)))</f>
        <v>1</v>
      </c>
      <c r="N63" s="25">
        <f>IFERROR(VLOOKUP($C63,Summary!$C:$CB,12,FALSE)/Q63,IF(Q63=0,"",IF(Q63="","",0)))</f>
        <v>0</v>
      </c>
      <c r="O63" s="26">
        <f>IFERROR(VLOOKUP($C63,Summary!$C:$CB,13,FALSE)/Q63,IF(Q63=0,"",IF(Q63="","",0)))</f>
        <v>1</v>
      </c>
      <c r="P63" s="25">
        <f>IFERROR(VLOOKUP($C63,Summary!$C:$CB,14,FALSE)/Q63,IF(Q63=0,"",IF(Q63="","",0)))</f>
        <v>0</v>
      </c>
      <c r="Q63" s="27">
        <f>VLOOKUP($C63,Summary!$C:$CB,15,FALSE)</f>
        <v>1</v>
      </c>
      <c r="R63" s="24" t="str">
        <f>IFERROR(VLOOKUP($C63,Summary!$C:$CB,16,FALSE)/X63,IF(X63=0,"",IF(X63="","",0)))</f>
        <v/>
      </c>
      <c r="S63" s="25" t="str">
        <f>IFERROR(VLOOKUP($C63,Summary!$C:$CB,17,FALSE)/X63,IF(X63=0,"",IF(X63="","",0)))</f>
        <v/>
      </c>
      <c r="T63" s="26" t="str">
        <f>IFERROR(VLOOKUP($C63,Summary!$C:$CB,18,FALSE)/X63,IF(X63=0,"",IF(X63="","",0)))</f>
        <v/>
      </c>
      <c r="U63" s="25" t="str">
        <f>IFERROR(VLOOKUP($C63,Summary!$C:$CB,19,FALSE)/X63,IF(X63=0,"",IF(X63="","",0)))</f>
        <v/>
      </c>
      <c r="V63" s="26" t="str">
        <f>IFERROR(VLOOKUP($C63,Summary!$C:$CB,20,FALSE)/X63,IF(X63=0,"",IF(X63="","",0)))</f>
        <v/>
      </c>
      <c r="W63" s="25" t="str">
        <f>IFERROR(VLOOKUP($C63,Summary!$C:$CB,21,FALSE)/X63,IF(X63=0,"",IF(X63="","",0)))</f>
        <v/>
      </c>
      <c r="X63" s="27">
        <f>VLOOKUP($C63,Summary!$C:$CB,22,FALSE)</f>
        <v>0</v>
      </c>
      <c r="Y63" s="24">
        <f>IFERROR(VLOOKUP($C63,Summary!$C:$CB,23,FALSE)/AE63,IF(AE63=0,"",IF(AE63="","",0)))</f>
        <v>0.5</v>
      </c>
      <c r="Z63" s="25">
        <f>IFERROR(VLOOKUP($C63,Summary!$C:$CB,24,FALSE)/AE63,IF(AE63=0,"",IF(AE63="","",0)))</f>
        <v>0</v>
      </c>
      <c r="AA63" s="26">
        <f>IFERROR(VLOOKUP($C63,Summary!$C:$CB,25,FALSE)/AE63,IF(AE63=0,"",IF(AE63="","",0)))</f>
        <v>0.5</v>
      </c>
      <c r="AB63" s="25">
        <f>IFERROR(VLOOKUP($C63,Summary!$C:$CB,26,FALSE)/AE63,IF(AE63=0,"",IF(AE63="","",0)))</f>
        <v>0</v>
      </c>
      <c r="AC63" s="26">
        <f>IFERROR(VLOOKUP($C63,Summary!$C:$CB,27,FALSE)/AE63,IF(AE63=0,"",IF(AE63="","",0)))</f>
        <v>0.5</v>
      </c>
      <c r="AD63" s="25">
        <f>IFERROR(VLOOKUP($C63,Summary!$C:$CB,28,FALSE)/AE63,IF(AE63=0,"",IF(AE63="","",0)))</f>
        <v>0.5</v>
      </c>
      <c r="AE63" s="27">
        <f>VLOOKUP($C63,Summary!$C:$CB,29,FALSE)</f>
        <v>2</v>
      </c>
      <c r="AF63" s="24" t="str">
        <f>IFERROR(VLOOKUP($C63,Summary!$C:$CB,30,FALSE)/VLOOKUP($C63,Summary!$C:$CB,32,FALSE),IF(AL63=0,"",IF(AL63="","",0)))</f>
        <v/>
      </c>
      <c r="AG63" s="25" t="str">
        <f>IFERROR(VLOOKUP($C63,Summary!$C:$CB,31,FALSE)/VLOOKUP($C63,Summary!$C:$CB,32,FALSE),IF(AL63=0,"",IF(AL63="","",0)))</f>
        <v/>
      </c>
      <c r="AH63" s="26" t="str">
        <f>IFERROR(VLOOKUP($C63,Summary!$C:$CB,32,FALSE)/VLOOKUP($C63,Summary!$C:$CB,34,FALSE),IF(AL63=0,"",IF(AL63="","",0)))</f>
        <v/>
      </c>
      <c r="AI63" s="25" t="str">
        <f>IFERROR(VLOOKUP($C63,Summary!$C:$CB,33,FALSE)/VLOOKUP($C63,Summary!$C:$CB,34,FALSE),IF(AL63=0,"",IF(AL63="","",0)))</f>
        <v/>
      </c>
      <c r="AJ63" s="26" t="str">
        <f>IFERROR(VLOOKUP($C63,Summary!$C:$CB,34,FALSE)/AL63,IF(AL63=0,"",IF(AL63="","",0)))</f>
        <v/>
      </c>
      <c r="AK63" s="25" t="str">
        <f>IFERROR(VLOOKUP($C63,Summary!$C:$CB,35,FALSE)/AL63,IF(AL63=0,"",IF(AL63="","",0)))</f>
        <v/>
      </c>
      <c r="AL63" s="27">
        <f>VLOOKUP($C63,Summary!$C:$CB,36,FALSE)</f>
        <v>0</v>
      </c>
      <c r="AM63" s="24">
        <f>IFERROR(VLOOKUP($C63,Summary!$C:$CB,37,FALSE)/AS63,IF(AS63=0,"",IF(AS63="","",0)))</f>
        <v>0</v>
      </c>
      <c r="AN63" s="25">
        <f>IFERROR(VLOOKUP($C63,Summary!$C:$CB,38,FALSE)/AS63,IF(AS63=0,"",IF(AS63="","",0)))</f>
        <v>0</v>
      </c>
      <c r="AO63" s="26">
        <f>IFERROR(VLOOKUP($C63,Summary!$C:$CB,39,FALSE)/AS63,IF(AS63=0,"",IF(AS63="","",0)))</f>
        <v>0</v>
      </c>
      <c r="AP63" s="25">
        <f>IFERROR(VLOOKUP($C63,Summary!$C:$CB,40,FALSE)/AS63,IF(AS63=0,"",IF(AS63="","",0)))</f>
        <v>0</v>
      </c>
      <c r="AQ63" s="26">
        <f>IFERROR(VLOOKUP($C63,Summary!$C:$CB,41,FALSE)/AS63,IF(AS63=0,"",IF(AS63="","",0)))</f>
        <v>0</v>
      </c>
      <c r="AR63" s="25">
        <f>IFERROR(VLOOKUP($C63,Summary!$C:$CB,42,FALSE)/AS63,IF(AS63=0,"",IF(AS63="","",0)))</f>
        <v>1</v>
      </c>
      <c r="AS63" s="27">
        <f>VLOOKUP($C63,Summary!$C:$CB,43,FALSE)</f>
        <v>1</v>
      </c>
      <c r="AT63" s="24" t="str">
        <f>IFERROR(VLOOKUP($C63,Summary!$C:$CB,44,FALSE)/AZ63,IF(AZ63=0,"",IF(AZ63="","",0)))</f>
        <v/>
      </c>
      <c r="AU63" s="25" t="str">
        <f>IFERROR(VLOOKUP($C63,Summary!$C:$CB,45,FALSE)/AZ63,IF(AZ63=0,"",IF(AZ63="","",0)))</f>
        <v/>
      </c>
      <c r="AV63" s="26" t="str">
        <f>IFERROR(VLOOKUP($C63,Summary!$C:$CB,46,FALSE)/AZ63,IF(AZ63=0,"",IF(AZ63="","",0)))</f>
        <v/>
      </c>
      <c r="AW63" s="25" t="str">
        <f>IFERROR(VLOOKUP($C63,Summary!$C:$CB,47,FALSE)/AZ63,IF(AZ63=0,"",IF(AZ63="","",0)))</f>
        <v/>
      </c>
      <c r="AX63" s="26" t="str">
        <f>IFERROR(VLOOKUP($C63,Summary!$C:$CB,48,FALSE)/AZ63,IF(AZ63=0,"",IF(AZ63="","",0)))</f>
        <v/>
      </c>
      <c r="AY63" s="25" t="str">
        <f>IFERROR(VLOOKUP($C63,Summary!$C:$CB,49,FALSE)/AZ63,IF(AZ63=0,"",IF(AZ63="","",0)))</f>
        <v/>
      </c>
      <c r="AZ63" s="27">
        <f>VLOOKUP($C63,Summary!$C:$CB,50,FALSE)</f>
        <v>0</v>
      </c>
      <c r="BA63" s="24" t="str">
        <f>IFERROR(VLOOKUP($C63,Summary!$C:$CB,51,FALSE)/BG63,IF(BG63=0,"",IF(BG63="","",0)))</f>
        <v/>
      </c>
      <c r="BB63" s="25" t="str">
        <f>IFERROR(VLOOKUP($C63,Summary!$C:$CB,52,FALSE)/BG63,IF(BG63=0,"",IF(BG63="","",0)))</f>
        <v/>
      </c>
      <c r="BC63" s="26" t="str">
        <f>IFERROR(VLOOKUP($C63,Summary!$C:$CB,53,FALSE)/BG63,IF(BG63=0,"",IF(BG63="","",0)))</f>
        <v/>
      </c>
      <c r="BD63" s="25" t="str">
        <f>IFERROR(VLOOKUP($C63,Summary!$C:$CB,54,FALSE)/BG63,IF(BG63=0,"",IF(BG63="","",0)))</f>
        <v/>
      </c>
      <c r="BE63" s="26" t="str">
        <f>IFERROR(VLOOKUP($C63,Summary!$C:$CB,55,FALSE)/BG63,IF(BG63=0,"",IF(BG63="","",0)))</f>
        <v/>
      </c>
      <c r="BF63" s="25" t="str">
        <f>IFERROR(VLOOKUP($C63,Summary!$C:$CB,56,FALSE)/BG63,IF(BG63=0,"",IF(BG63="","",0)))</f>
        <v/>
      </c>
      <c r="BG63" s="27">
        <f>VLOOKUP($C63,Summary!$C:$CB,57,FALSE)</f>
        <v>0</v>
      </c>
      <c r="BH63" s="24" t="str">
        <f>IFERROR(VLOOKUP($C63,Summary!$C:$CB,58,FALSE)/BN63,IF(BN63=0,"",IF(BN63="","",0)))</f>
        <v/>
      </c>
      <c r="BI63" s="25" t="str">
        <f>IFERROR(VLOOKUP($C63,Summary!$C:$CB,59,FALSE)/BN63,IF(BN63=0,"",IF(BN63="","",0)))</f>
        <v/>
      </c>
      <c r="BJ63" s="26" t="str">
        <f>IFERROR(VLOOKUP($C63,Summary!$C:$CB,60,FALSE)/BN63,IF(BN63=0,"",IF(BN63="","",0)))</f>
        <v/>
      </c>
      <c r="BK63" s="25" t="str">
        <f>IFERROR(VLOOKUP($C63,Summary!$C:$CB,61,FALSE)/BN63,IF(BN63=0,"",IF(BN63="","",0)))</f>
        <v/>
      </c>
      <c r="BL63" s="26" t="str">
        <f>IFERROR(VLOOKUP($C63,Summary!$C:$CB,62,FALSE)/BN63,IF(BN63=0,"",IF(BN63="","",0)))</f>
        <v/>
      </c>
      <c r="BM63" s="25" t="str">
        <f>IFERROR(VLOOKUP($C63,Summary!$C:$CB,63,FALSE)/BN63,IF(BN63=0,"",IF(BN63="","",0)))</f>
        <v/>
      </c>
      <c r="BN63" s="27">
        <f>VLOOKUP($C63,Summary!$C:$CB,64,FALSE)</f>
        <v>0</v>
      </c>
      <c r="BO63" s="24" t="str">
        <f>IFERROR(VLOOKUP($C63,Summary!$C:$CB,65,FALSE)/BU63,IF(BU63=0,"",IF(BU63="","",0)))</f>
        <v/>
      </c>
      <c r="BP63" s="25" t="str">
        <f>IFERROR(VLOOKUP($C63,Summary!$C:$CB,66,FALSE)/BU63,IF(BU63=0,"",IF(BU63="","",0)))</f>
        <v/>
      </c>
      <c r="BQ63" s="26" t="str">
        <f>IFERROR(VLOOKUP($C63,Summary!$C:$CB,67,FALSE)/BU63,IF(BU63=0,"",IF(BU63="","",0)))</f>
        <v/>
      </c>
      <c r="BR63" s="25" t="str">
        <f>IFERROR(VLOOKUP($C63,Summary!$C:$CB,68,FALSE)/BU63,IF(BU63=0,"",IF(BU63="","",0)))</f>
        <v/>
      </c>
      <c r="BS63" s="26" t="str">
        <f>IFERROR(VLOOKUP($C63,Summary!$C:$CB,69,FALSE)/BU63,IF(BU63=0,"",IF(BU63="","",0)))</f>
        <v/>
      </c>
      <c r="BT63" s="25" t="str">
        <f>IFERROR(VLOOKUP($C63,Summary!$C:$CB,70,FALSE)/BU63,IF(BU63=0,"",IF(BU63="","",0)))</f>
        <v/>
      </c>
      <c r="BU63" s="27">
        <f>VLOOKUP($C63,Summary!$C:$CB,71,FALSE)</f>
        <v>0</v>
      </c>
      <c r="BV63" s="24" t="str">
        <f>IFERROR(VLOOKUP($C63,Summary!$C:$CB,72,FALSE)/CB63,IF(CB63=0,"",IF(CB63="","",0)))</f>
        <v/>
      </c>
      <c r="BW63" s="25" t="str">
        <f>IFERROR(VLOOKUP($C63,Summary!$C:$CB,73,FALSE)/CB63,IF(CB63=0,"",IF(CB63="","",0)))</f>
        <v/>
      </c>
      <c r="BX63" s="26" t="str">
        <f>IFERROR(VLOOKUP($C63,Summary!$C:$CB,74,FALSE)/CB63,IF(CB63=0,"",IF(CB63="","",0)))</f>
        <v/>
      </c>
      <c r="BY63" s="25" t="str">
        <f>IFERROR(VLOOKUP($C63,Summary!$C:$CB,75,FALSE)/CB63,IF(CB63=0,"",IF(CB63="","",0)))</f>
        <v/>
      </c>
      <c r="BZ63" s="26" t="str">
        <f>IFERROR(VLOOKUP($C63,Summary!$C:$CB,76,FALSE)/CB63,IF(CB63=0,"",IF(CB63="","",0)))</f>
        <v/>
      </c>
      <c r="CA63" s="25" t="str">
        <f>IFERROR(VLOOKUP($C63,Summary!$C:$CB,77,FALSE)/CB63,IF(CB63=0,"",IF(CB63="","",0)))</f>
        <v/>
      </c>
      <c r="CB63" s="27">
        <f>VLOOKUP($C63,Summary!$C:$CB,78,FALSE)</f>
        <v>0</v>
      </c>
    </row>
    <row r="64" spans="1:80" x14ac:dyDescent="0.3">
      <c r="A64">
        <v>60</v>
      </c>
      <c r="B64" t="str">
        <f>IF(Namelist!A61="","",UPPER(Namelist!A61))</f>
        <v>DAIKI FUNAMOTO</v>
      </c>
      <c r="C64" t="str">
        <f>IF(Namelist!B61="","",UPPER(Namelist!B61))</f>
        <v>NUSSTU\E0725714</v>
      </c>
      <c r="D64" s="24">
        <f>IFERROR(VLOOKUP($C64,Summary!$C:$CB,2,FALSE)/J64,IF(J64=0,"",IF(J64="","",0)))</f>
        <v>0.5</v>
      </c>
      <c r="E64" s="25">
        <f>IFERROR(VLOOKUP($C64,Summary!$C:$CB,3,FALSE)/J64,IF(J64=0,"",IF(J64="","",0)))</f>
        <v>0</v>
      </c>
      <c r="F64" s="26">
        <f>IFERROR(VLOOKUP($C64,Summary!$C:$CB,4,FALSE)/J64,IF(J64=0,"",IF(J64="","",0)))</f>
        <v>0.5</v>
      </c>
      <c r="G64" s="25">
        <f>IFERROR(VLOOKUP($C64,Summary!$C:$CB,5,FALSE)/J64,IF(J64=0,"",IF(J64="","",0)))</f>
        <v>0</v>
      </c>
      <c r="H64" s="26">
        <f>IFERROR(VLOOKUP($C64,Summary!$C:$CB,6,FALSE)/J64,IF(J64=0,"",IF(J64="","",0)))</f>
        <v>0.5</v>
      </c>
      <c r="I64" s="25">
        <f>IFERROR(VLOOKUP($C64,Summary!$C:$CB,7,FALSE)/J64,IF(J64=0,"",IF(J64="","",0)))</f>
        <v>0.5</v>
      </c>
      <c r="J64" s="27">
        <f>VLOOKUP($C64,Summary!$C:$CB,8,FALSE)</f>
        <v>2</v>
      </c>
      <c r="K64" s="24" t="str">
        <f>IFERROR(VLOOKUP($C64,Summary!$C:$CB,9,FALSE)/Q64,IF(Q64=0,"",IF(Q64="","",0)))</f>
        <v/>
      </c>
      <c r="L64" s="25" t="str">
        <f>IFERROR(VLOOKUP($C64,Summary!$C:$CB,10,FALSE)/Q64,IF(Q64=0,"",IF(Q64="","",0)))</f>
        <v/>
      </c>
      <c r="M64" s="26" t="str">
        <f>IFERROR(VLOOKUP($C64,Summary!$C:$CB,11,FALSE)/Q64,IF(Q64=0,"",IF(Q64="","",0)))</f>
        <v/>
      </c>
      <c r="N64" s="25" t="str">
        <f>IFERROR(VLOOKUP($C64,Summary!$C:$CB,12,FALSE)/Q64,IF(Q64=0,"",IF(Q64="","",0)))</f>
        <v/>
      </c>
      <c r="O64" s="26" t="str">
        <f>IFERROR(VLOOKUP($C64,Summary!$C:$CB,13,FALSE)/Q64,IF(Q64=0,"",IF(Q64="","",0)))</f>
        <v/>
      </c>
      <c r="P64" s="25" t="str">
        <f>IFERROR(VLOOKUP($C64,Summary!$C:$CB,14,FALSE)/Q64,IF(Q64=0,"",IF(Q64="","",0)))</f>
        <v/>
      </c>
      <c r="Q64" s="27">
        <f>VLOOKUP($C64,Summary!$C:$CB,15,FALSE)</f>
        <v>0</v>
      </c>
      <c r="R64" s="24" t="str">
        <f>IFERROR(VLOOKUP($C64,Summary!$C:$CB,16,FALSE)/X64,IF(X64=0,"",IF(X64="","",0)))</f>
        <v/>
      </c>
      <c r="S64" s="25" t="str">
        <f>IFERROR(VLOOKUP($C64,Summary!$C:$CB,17,FALSE)/X64,IF(X64=0,"",IF(X64="","",0)))</f>
        <v/>
      </c>
      <c r="T64" s="26" t="str">
        <f>IFERROR(VLOOKUP($C64,Summary!$C:$CB,18,FALSE)/X64,IF(X64=0,"",IF(X64="","",0)))</f>
        <v/>
      </c>
      <c r="U64" s="25" t="str">
        <f>IFERROR(VLOOKUP($C64,Summary!$C:$CB,19,FALSE)/X64,IF(X64=0,"",IF(X64="","",0)))</f>
        <v/>
      </c>
      <c r="V64" s="26" t="str">
        <f>IFERROR(VLOOKUP($C64,Summary!$C:$CB,20,FALSE)/X64,IF(X64=0,"",IF(X64="","",0)))</f>
        <v/>
      </c>
      <c r="W64" s="25" t="str">
        <f>IFERROR(VLOOKUP($C64,Summary!$C:$CB,21,FALSE)/X64,IF(X64=0,"",IF(X64="","",0)))</f>
        <v/>
      </c>
      <c r="X64" s="27">
        <f>VLOOKUP($C64,Summary!$C:$CB,22,FALSE)</f>
        <v>0</v>
      </c>
      <c r="Y64" s="24" t="str">
        <f>IFERROR(VLOOKUP($C64,Summary!$C:$CB,23,FALSE)/AE64,IF(AE64=0,"",IF(AE64="","",0)))</f>
        <v/>
      </c>
      <c r="Z64" s="25" t="str">
        <f>IFERROR(VLOOKUP($C64,Summary!$C:$CB,24,FALSE)/AE64,IF(AE64=0,"",IF(AE64="","",0)))</f>
        <v/>
      </c>
      <c r="AA64" s="26" t="str">
        <f>IFERROR(VLOOKUP($C64,Summary!$C:$CB,25,FALSE)/AE64,IF(AE64=0,"",IF(AE64="","",0)))</f>
        <v/>
      </c>
      <c r="AB64" s="25" t="str">
        <f>IFERROR(VLOOKUP($C64,Summary!$C:$CB,26,FALSE)/AE64,IF(AE64=0,"",IF(AE64="","",0)))</f>
        <v/>
      </c>
      <c r="AC64" s="26" t="str">
        <f>IFERROR(VLOOKUP($C64,Summary!$C:$CB,27,FALSE)/AE64,IF(AE64=0,"",IF(AE64="","",0)))</f>
        <v/>
      </c>
      <c r="AD64" s="25" t="str">
        <f>IFERROR(VLOOKUP($C64,Summary!$C:$CB,28,FALSE)/AE64,IF(AE64=0,"",IF(AE64="","",0)))</f>
        <v/>
      </c>
      <c r="AE64" s="27">
        <f>VLOOKUP($C64,Summary!$C:$CB,29,FALSE)</f>
        <v>0</v>
      </c>
      <c r="AF64" s="24" t="str">
        <f>IFERROR(VLOOKUP($C64,Summary!$C:$CB,30,FALSE)/VLOOKUP($C64,Summary!$C:$CB,32,FALSE),IF(AL64=0,"",IF(AL64="","",0)))</f>
        <v/>
      </c>
      <c r="AG64" s="25" t="str">
        <f>IFERROR(VLOOKUP($C64,Summary!$C:$CB,31,FALSE)/VLOOKUP($C64,Summary!$C:$CB,32,FALSE),IF(AL64=0,"",IF(AL64="","",0)))</f>
        <v/>
      </c>
      <c r="AH64" s="26" t="str">
        <f>IFERROR(VLOOKUP($C64,Summary!$C:$CB,32,FALSE)/VLOOKUP($C64,Summary!$C:$CB,34,FALSE),IF(AL64=0,"",IF(AL64="","",0)))</f>
        <v/>
      </c>
      <c r="AI64" s="25" t="str">
        <f>IFERROR(VLOOKUP($C64,Summary!$C:$CB,33,FALSE)/VLOOKUP($C64,Summary!$C:$CB,34,FALSE),IF(AL64=0,"",IF(AL64="","",0)))</f>
        <v/>
      </c>
      <c r="AJ64" s="26" t="str">
        <f>IFERROR(VLOOKUP($C64,Summary!$C:$CB,34,FALSE)/AL64,IF(AL64=0,"",IF(AL64="","",0)))</f>
        <v/>
      </c>
      <c r="AK64" s="25" t="str">
        <f>IFERROR(VLOOKUP($C64,Summary!$C:$CB,35,FALSE)/AL64,IF(AL64=0,"",IF(AL64="","",0)))</f>
        <v/>
      </c>
      <c r="AL64" s="27">
        <f>VLOOKUP($C64,Summary!$C:$CB,36,FALSE)</f>
        <v>0</v>
      </c>
      <c r="AM64" s="24" t="str">
        <f>IFERROR(VLOOKUP($C64,Summary!$C:$CB,37,FALSE)/AS64,IF(AS64=0,"",IF(AS64="","",0)))</f>
        <v/>
      </c>
      <c r="AN64" s="25" t="str">
        <f>IFERROR(VLOOKUP($C64,Summary!$C:$CB,38,FALSE)/AS64,IF(AS64=0,"",IF(AS64="","",0)))</f>
        <v/>
      </c>
      <c r="AO64" s="26" t="str">
        <f>IFERROR(VLOOKUP($C64,Summary!$C:$CB,39,FALSE)/AS64,IF(AS64=0,"",IF(AS64="","",0)))</f>
        <v/>
      </c>
      <c r="AP64" s="25" t="str">
        <f>IFERROR(VLOOKUP($C64,Summary!$C:$CB,40,FALSE)/AS64,IF(AS64=0,"",IF(AS64="","",0)))</f>
        <v/>
      </c>
      <c r="AQ64" s="26" t="str">
        <f>IFERROR(VLOOKUP($C64,Summary!$C:$CB,41,FALSE)/AS64,IF(AS64=0,"",IF(AS64="","",0)))</f>
        <v/>
      </c>
      <c r="AR64" s="25" t="str">
        <f>IFERROR(VLOOKUP($C64,Summary!$C:$CB,42,FALSE)/AS64,IF(AS64=0,"",IF(AS64="","",0)))</f>
        <v/>
      </c>
      <c r="AS64" s="27">
        <f>VLOOKUP($C64,Summary!$C:$CB,43,FALSE)</f>
        <v>0</v>
      </c>
      <c r="AT64" s="24" t="str">
        <f>IFERROR(VLOOKUP($C64,Summary!$C:$CB,44,FALSE)/AZ64,IF(AZ64=0,"",IF(AZ64="","",0)))</f>
        <v/>
      </c>
      <c r="AU64" s="25" t="str">
        <f>IFERROR(VLOOKUP($C64,Summary!$C:$CB,45,FALSE)/AZ64,IF(AZ64=0,"",IF(AZ64="","",0)))</f>
        <v/>
      </c>
      <c r="AV64" s="26" t="str">
        <f>IFERROR(VLOOKUP($C64,Summary!$C:$CB,46,FALSE)/AZ64,IF(AZ64=0,"",IF(AZ64="","",0)))</f>
        <v/>
      </c>
      <c r="AW64" s="25" t="str">
        <f>IFERROR(VLOOKUP($C64,Summary!$C:$CB,47,FALSE)/AZ64,IF(AZ64=0,"",IF(AZ64="","",0)))</f>
        <v/>
      </c>
      <c r="AX64" s="26" t="str">
        <f>IFERROR(VLOOKUP($C64,Summary!$C:$CB,48,FALSE)/AZ64,IF(AZ64=0,"",IF(AZ64="","",0)))</f>
        <v/>
      </c>
      <c r="AY64" s="25" t="str">
        <f>IFERROR(VLOOKUP($C64,Summary!$C:$CB,49,FALSE)/AZ64,IF(AZ64=0,"",IF(AZ64="","",0)))</f>
        <v/>
      </c>
      <c r="AZ64" s="27">
        <f>VLOOKUP($C64,Summary!$C:$CB,50,FALSE)</f>
        <v>0</v>
      </c>
      <c r="BA64" s="24">
        <f>IFERROR(VLOOKUP($C64,Summary!$C:$CB,51,FALSE)/BG64,IF(BG64=0,"",IF(BG64="","",0)))</f>
        <v>0</v>
      </c>
      <c r="BB64" s="25">
        <f>IFERROR(VLOOKUP($C64,Summary!$C:$CB,52,FALSE)/BG64,IF(BG64=0,"",IF(BG64="","",0)))</f>
        <v>0</v>
      </c>
      <c r="BC64" s="26">
        <f>IFERROR(VLOOKUP($C64,Summary!$C:$CB,53,FALSE)/BG64,IF(BG64=0,"",IF(BG64="","",0)))</f>
        <v>0</v>
      </c>
      <c r="BD64" s="25">
        <f>IFERROR(VLOOKUP($C64,Summary!$C:$CB,54,FALSE)/BG64,IF(BG64=0,"",IF(BG64="","",0)))</f>
        <v>0</v>
      </c>
      <c r="BE64" s="26">
        <f>IFERROR(VLOOKUP($C64,Summary!$C:$CB,55,FALSE)/BG64,IF(BG64=0,"",IF(BG64="","",0)))</f>
        <v>0</v>
      </c>
      <c r="BF64" s="25">
        <f>IFERROR(VLOOKUP($C64,Summary!$C:$CB,56,FALSE)/BG64,IF(BG64=0,"",IF(BG64="","",0)))</f>
        <v>1</v>
      </c>
      <c r="BG64" s="27">
        <f>VLOOKUP($C64,Summary!$C:$CB,57,FALSE)</f>
        <v>1</v>
      </c>
      <c r="BH64" s="24">
        <f>IFERROR(VLOOKUP($C64,Summary!$C:$CB,58,FALSE)/BN64,IF(BN64=0,"",IF(BN64="","",0)))</f>
        <v>1</v>
      </c>
      <c r="BI64" s="25">
        <f>IFERROR(VLOOKUP($C64,Summary!$C:$CB,59,FALSE)/BN64,IF(BN64=0,"",IF(BN64="","",0)))</f>
        <v>0</v>
      </c>
      <c r="BJ64" s="26">
        <f>IFERROR(VLOOKUP($C64,Summary!$C:$CB,60,FALSE)/BN64,IF(BN64=0,"",IF(BN64="","",0)))</f>
        <v>1</v>
      </c>
      <c r="BK64" s="25">
        <f>IFERROR(VLOOKUP($C64,Summary!$C:$CB,61,FALSE)/BN64,IF(BN64=0,"",IF(BN64="","",0)))</f>
        <v>0</v>
      </c>
      <c r="BL64" s="26">
        <f>IFERROR(VLOOKUP($C64,Summary!$C:$CB,62,FALSE)/BN64,IF(BN64=0,"",IF(BN64="","",0)))</f>
        <v>1</v>
      </c>
      <c r="BM64" s="25">
        <f>IFERROR(VLOOKUP($C64,Summary!$C:$CB,63,FALSE)/BN64,IF(BN64=0,"",IF(BN64="","",0)))</f>
        <v>0</v>
      </c>
      <c r="BN64" s="27">
        <f>VLOOKUP($C64,Summary!$C:$CB,64,FALSE)</f>
        <v>1</v>
      </c>
      <c r="BO64" s="24" t="str">
        <f>IFERROR(VLOOKUP($C64,Summary!$C:$CB,65,FALSE)/BU64,IF(BU64=0,"",IF(BU64="","",0)))</f>
        <v/>
      </c>
      <c r="BP64" s="25" t="str">
        <f>IFERROR(VLOOKUP($C64,Summary!$C:$CB,66,FALSE)/BU64,IF(BU64=0,"",IF(BU64="","",0)))</f>
        <v/>
      </c>
      <c r="BQ64" s="26" t="str">
        <f>IFERROR(VLOOKUP($C64,Summary!$C:$CB,67,FALSE)/BU64,IF(BU64=0,"",IF(BU64="","",0)))</f>
        <v/>
      </c>
      <c r="BR64" s="25" t="str">
        <f>IFERROR(VLOOKUP($C64,Summary!$C:$CB,68,FALSE)/BU64,IF(BU64=0,"",IF(BU64="","",0)))</f>
        <v/>
      </c>
      <c r="BS64" s="26" t="str">
        <f>IFERROR(VLOOKUP($C64,Summary!$C:$CB,69,FALSE)/BU64,IF(BU64=0,"",IF(BU64="","",0)))</f>
        <v/>
      </c>
      <c r="BT64" s="25" t="str">
        <f>IFERROR(VLOOKUP($C64,Summary!$C:$CB,70,FALSE)/BU64,IF(BU64=0,"",IF(BU64="","",0)))</f>
        <v/>
      </c>
      <c r="BU64" s="27">
        <f>VLOOKUP($C64,Summary!$C:$CB,71,FALSE)</f>
        <v>0</v>
      </c>
      <c r="BV64" s="24" t="str">
        <f>IFERROR(VLOOKUP($C64,Summary!$C:$CB,72,FALSE)/CB64,IF(CB64=0,"",IF(CB64="","",0)))</f>
        <v/>
      </c>
      <c r="BW64" s="25" t="str">
        <f>IFERROR(VLOOKUP($C64,Summary!$C:$CB,73,FALSE)/CB64,IF(CB64=0,"",IF(CB64="","",0)))</f>
        <v/>
      </c>
      <c r="BX64" s="26" t="str">
        <f>IFERROR(VLOOKUP($C64,Summary!$C:$CB,74,FALSE)/CB64,IF(CB64=0,"",IF(CB64="","",0)))</f>
        <v/>
      </c>
      <c r="BY64" s="25" t="str">
        <f>IFERROR(VLOOKUP($C64,Summary!$C:$CB,75,FALSE)/CB64,IF(CB64=0,"",IF(CB64="","",0)))</f>
        <v/>
      </c>
      <c r="BZ64" s="26" t="str">
        <f>IFERROR(VLOOKUP($C64,Summary!$C:$CB,76,FALSE)/CB64,IF(CB64=0,"",IF(CB64="","",0)))</f>
        <v/>
      </c>
      <c r="CA64" s="25" t="str">
        <f>IFERROR(VLOOKUP($C64,Summary!$C:$CB,77,FALSE)/CB64,IF(CB64=0,"",IF(CB64="","",0)))</f>
        <v/>
      </c>
      <c r="CB64" s="27">
        <f>VLOOKUP($C64,Summary!$C:$CB,78,FALSE)</f>
        <v>0</v>
      </c>
    </row>
    <row r="65" spans="1:80" x14ac:dyDescent="0.3">
      <c r="A65">
        <v>61</v>
      </c>
      <c r="B65" t="str">
        <f>IF(Namelist!A62="","",UPPER(Namelist!A62))</f>
        <v>DARIEN TANG</v>
      </c>
      <c r="C65" t="str">
        <f>IF(Namelist!B62="","",UPPER(Namelist!B62))</f>
        <v>NUSSTU\E0725765</v>
      </c>
      <c r="D65" s="24">
        <f>IFERROR(VLOOKUP($C65,Summary!$C:$CB,2,FALSE)/J65,IF(J65=0,"",IF(J65="","",0)))</f>
        <v>0</v>
      </c>
      <c r="E65" s="25">
        <f>IFERROR(VLOOKUP($C65,Summary!$C:$CB,3,FALSE)/J65,IF(J65=0,"",IF(J65="","",0)))</f>
        <v>0</v>
      </c>
      <c r="F65" s="26">
        <f>IFERROR(VLOOKUP($C65,Summary!$C:$CB,4,FALSE)/J65,IF(J65=0,"",IF(J65="","",0)))</f>
        <v>0</v>
      </c>
      <c r="G65" s="25">
        <f>IFERROR(VLOOKUP($C65,Summary!$C:$CB,5,FALSE)/J65,IF(J65=0,"",IF(J65="","",0)))</f>
        <v>0</v>
      </c>
      <c r="H65" s="26">
        <f>IFERROR(VLOOKUP($C65,Summary!$C:$CB,6,FALSE)/J65,IF(J65=0,"",IF(J65="","",0)))</f>
        <v>0</v>
      </c>
      <c r="I65" s="25">
        <f>IFERROR(VLOOKUP($C65,Summary!$C:$CB,7,FALSE)/J65,IF(J65=0,"",IF(J65="","",0)))</f>
        <v>1</v>
      </c>
      <c r="J65" s="27">
        <f>VLOOKUP($C65,Summary!$C:$CB,8,FALSE)</f>
        <v>1</v>
      </c>
      <c r="K65" s="24" t="str">
        <f>IFERROR(VLOOKUP($C65,Summary!$C:$CB,9,FALSE)/Q65,IF(Q65=0,"",IF(Q65="","",0)))</f>
        <v/>
      </c>
      <c r="L65" s="25" t="str">
        <f>IFERROR(VLOOKUP($C65,Summary!$C:$CB,10,FALSE)/Q65,IF(Q65=0,"",IF(Q65="","",0)))</f>
        <v/>
      </c>
      <c r="M65" s="26" t="str">
        <f>IFERROR(VLOOKUP($C65,Summary!$C:$CB,11,FALSE)/Q65,IF(Q65=0,"",IF(Q65="","",0)))</f>
        <v/>
      </c>
      <c r="N65" s="25" t="str">
        <f>IFERROR(VLOOKUP($C65,Summary!$C:$CB,12,FALSE)/Q65,IF(Q65=0,"",IF(Q65="","",0)))</f>
        <v/>
      </c>
      <c r="O65" s="26" t="str">
        <f>IFERROR(VLOOKUP($C65,Summary!$C:$CB,13,FALSE)/Q65,IF(Q65=0,"",IF(Q65="","",0)))</f>
        <v/>
      </c>
      <c r="P65" s="25" t="str">
        <f>IFERROR(VLOOKUP($C65,Summary!$C:$CB,14,FALSE)/Q65,IF(Q65=0,"",IF(Q65="","",0)))</f>
        <v/>
      </c>
      <c r="Q65" s="27">
        <f>VLOOKUP($C65,Summary!$C:$CB,15,FALSE)</f>
        <v>0</v>
      </c>
      <c r="R65" s="24" t="str">
        <f>IFERROR(VLOOKUP($C65,Summary!$C:$CB,16,FALSE)/X65,IF(X65=0,"",IF(X65="","",0)))</f>
        <v/>
      </c>
      <c r="S65" s="25" t="str">
        <f>IFERROR(VLOOKUP($C65,Summary!$C:$CB,17,FALSE)/X65,IF(X65=0,"",IF(X65="","",0)))</f>
        <v/>
      </c>
      <c r="T65" s="26" t="str">
        <f>IFERROR(VLOOKUP($C65,Summary!$C:$CB,18,FALSE)/X65,IF(X65=0,"",IF(X65="","",0)))</f>
        <v/>
      </c>
      <c r="U65" s="25" t="str">
        <f>IFERROR(VLOOKUP($C65,Summary!$C:$CB,19,FALSE)/X65,IF(X65=0,"",IF(X65="","",0)))</f>
        <v/>
      </c>
      <c r="V65" s="26" t="str">
        <f>IFERROR(VLOOKUP($C65,Summary!$C:$CB,20,FALSE)/X65,IF(X65=0,"",IF(X65="","",0)))</f>
        <v/>
      </c>
      <c r="W65" s="25" t="str">
        <f>IFERROR(VLOOKUP($C65,Summary!$C:$CB,21,FALSE)/X65,IF(X65=0,"",IF(X65="","",0)))</f>
        <v/>
      </c>
      <c r="X65" s="27">
        <f>VLOOKUP($C65,Summary!$C:$CB,22,FALSE)</f>
        <v>0</v>
      </c>
      <c r="Y65" s="24" t="str">
        <f>IFERROR(VLOOKUP($C65,Summary!$C:$CB,23,FALSE)/AE65,IF(AE65=0,"",IF(AE65="","",0)))</f>
        <v/>
      </c>
      <c r="Z65" s="25" t="str">
        <f>IFERROR(VLOOKUP($C65,Summary!$C:$CB,24,FALSE)/AE65,IF(AE65=0,"",IF(AE65="","",0)))</f>
        <v/>
      </c>
      <c r="AA65" s="26" t="str">
        <f>IFERROR(VLOOKUP($C65,Summary!$C:$CB,25,FALSE)/AE65,IF(AE65=0,"",IF(AE65="","",0)))</f>
        <v/>
      </c>
      <c r="AB65" s="25" t="str">
        <f>IFERROR(VLOOKUP($C65,Summary!$C:$CB,26,FALSE)/AE65,IF(AE65=0,"",IF(AE65="","",0)))</f>
        <v/>
      </c>
      <c r="AC65" s="26" t="str">
        <f>IFERROR(VLOOKUP($C65,Summary!$C:$CB,27,FALSE)/AE65,IF(AE65=0,"",IF(AE65="","",0)))</f>
        <v/>
      </c>
      <c r="AD65" s="25" t="str">
        <f>IFERROR(VLOOKUP($C65,Summary!$C:$CB,28,FALSE)/AE65,IF(AE65=0,"",IF(AE65="","",0)))</f>
        <v/>
      </c>
      <c r="AE65" s="27">
        <f>VLOOKUP($C65,Summary!$C:$CB,29,FALSE)</f>
        <v>0</v>
      </c>
      <c r="AF65" s="24" t="str">
        <f>IFERROR(VLOOKUP($C65,Summary!$C:$CB,30,FALSE)/VLOOKUP($C65,Summary!$C:$CB,32,FALSE),IF(AL65=0,"",IF(AL65="","",0)))</f>
        <v/>
      </c>
      <c r="AG65" s="25" t="str">
        <f>IFERROR(VLOOKUP($C65,Summary!$C:$CB,31,FALSE)/VLOOKUP($C65,Summary!$C:$CB,32,FALSE),IF(AL65=0,"",IF(AL65="","",0)))</f>
        <v/>
      </c>
      <c r="AH65" s="26" t="str">
        <f>IFERROR(VLOOKUP($C65,Summary!$C:$CB,32,FALSE)/VLOOKUP($C65,Summary!$C:$CB,34,FALSE),IF(AL65=0,"",IF(AL65="","",0)))</f>
        <v/>
      </c>
      <c r="AI65" s="25" t="str">
        <f>IFERROR(VLOOKUP($C65,Summary!$C:$CB,33,FALSE)/VLOOKUP($C65,Summary!$C:$CB,34,FALSE),IF(AL65=0,"",IF(AL65="","",0)))</f>
        <v/>
      </c>
      <c r="AJ65" s="26" t="str">
        <f>IFERROR(VLOOKUP($C65,Summary!$C:$CB,34,FALSE)/AL65,IF(AL65=0,"",IF(AL65="","",0)))</f>
        <v/>
      </c>
      <c r="AK65" s="25" t="str">
        <f>IFERROR(VLOOKUP($C65,Summary!$C:$CB,35,FALSE)/AL65,IF(AL65=0,"",IF(AL65="","",0)))</f>
        <v/>
      </c>
      <c r="AL65" s="27">
        <f>VLOOKUP($C65,Summary!$C:$CB,36,FALSE)</f>
        <v>0</v>
      </c>
      <c r="AM65" s="24" t="str">
        <f>IFERROR(VLOOKUP($C65,Summary!$C:$CB,37,FALSE)/AS65,IF(AS65=0,"",IF(AS65="","",0)))</f>
        <v/>
      </c>
      <c r="AN65" s="25" t="str">
        <f>IFERROR(VLOOKUP($C65,Summary!$C:$CB,38,FALSE)/AS65,IF(AS65=0,"",IF(AS65="","",0)))</f>
        <v/>
      </c>
      <c r="AO65" s="26" t="str">
        <f>IFERROR(VLOOKUP($C65,Summary!$C:$CB,39,FALSE)/AS65,IF(AS65=0,"",IF(AS65="","",0)))</f>
        <v/>
      </c>
      <c r="AP65" s="25" t="str">
        <f>IFERROR(VLOOKUP($C65,Summary!$C:$CB,40,FALSE)/AS65,IF(AS65=0,"",IF(AS65="","",0)))</f>
        <v/>
      </c>
      <c r="AQ65" s="26" t="str">
        <f>IFERROR(VLOOKUP($C65,Summary!$C:$CB,41,FALSE)/AS65,IF(AS65=0,"",IF(AS65="","",0)))</f>
        <v/>
      </c>
      <c r="AR65" s="25" t="str">
        <f>IFERROR(VLOOKUP($C65,Summary!$C:$CB,42,FALSE)/AS65,IF(AS65=0,"",IF(AS65="","",0)))</f>
        <v/>
      </c>
      <c r="AS65" s="27">
        <f>VLOOKUP($C65,Summary!$C:$CB,43,FALSE)</f>
        <v>0</v>
      </c>
      <c r="AT65" s="24" t="str">
        <f>IFERROR(VLOOKUP($C65,Summary!$C:$CB,44,FALSE)/AZ65,IF(AZ65=0,"",IF(AZ65="","",0)))</f>
        <v/>
      </c>
      <c r="AU65" s="25" t="str">
        <f>IFERROR(VLOOKUP($C65,Summary!$C:$CB,45,FALSE)/AZ65,IF(AZ65=0,"",IF(AZ65="","",0)))</f>
        <v/>
      </c>
      <c r="AV65" s="26" t="str">
        <f>IFERROR(VLOOKUP($C65,Summary!$C:$CB,46,FALSE)/AZ65,IF(AZ65=0,"",IF(AZ65="","",0)))</f>
        <v/>
      </c>
      <c r="AW65" s="25" t="str">
        <f>IFERROR(VLOOKUP($C65,Summary!$C:$CB,47,FALSE)/AZ65,IF(AZ65=0,"",IF(AZ65="","",0)))</f>
        <v/>
      </c>
      <c r="AX65" s="26" t="str">
        <f>IFERROR(VLOOKUP($C65,Summary!$C:$CB,48,FALSE)/AZ65,IF(AZ65=0,"",IF(AZ65="","",0)))</f>
        <v/>
      </c>
      <c r="AY65" s="25" t="str">
        <f>IFERROR(VLOOKUP($C65,Summary!$C:$CB,49,FALSE)/AZ65,IF(AZ65=0,"",IF(AZ65="","",0)))</f>
        <v/>
      </c>
      <c r="AZ65" s="27">
        <f>VLOOKUP($C65,Summary!$C:$CB,50,FALSE)</f>
        <v>0</v>
      </c>
      <c r="BA65" s="24" t="str">
        <f>IFERROR(VLOOKUP($C65,Summary!$C:$CB,51,FALSE)/BG65,IF(BG65=0,"",IF(BG65="","",0)))</f>
        <v/>
      </c>
      <c r="BB65" s="25" t="str">
        <f>IFERROR(VLOOKUP($C65,Summary!$C:$CB,52,FALSE)/BG65,IF(BG65=0,"",IF(BG65="","",0)))</f>
        <v/>
      </c>
      <c r="BC65" s="26" t="str">
        <f>IFERROR(VLOOKUP($C65,Summary!$C:$CB,53,FALSE)/BG65,IF(BG65=0,"",IF(BG65="","",0)))</f>
        <v/>
      </c>
      <c r="BD65" s="25" t="str">
        <f>IFERROR(VLOOKUP($C65,Summary!$C:$CB,54,FALSE)/BG65,IF(BG65=0,"",IF(BG65="","",0)))</f>
        <v/>
      </c>
      <c r="BE65" s="26" t="str">
        <f>IFERROR(VLOOKUP($C65,Summary!$C:$CB,55,FALSE)/BG65,IF(BG65=0,"",IF(BG65="","",0)))</f>
        <v/>
      </c>
      <c r="BF65" s="25" t="str">
        <f>IFERROR(VLOOKUP($C65,Summary!$C:$CB,56,FALSE)/BG65,IF(BG65=0,"",IF(BG65="","",0)))</f>
        <v/>
      </c>
      <c r="BG65" s="27">
        <f>VLOOKUP($C65,Summary!$C:$CB,57,FALSE)</f>
        <v>0</v>
      </c>
      <c r="BH65" s="24">
        <f>IFERROR(VLOOKUP($C65,Summary!$C:$CB,58,FALSE)/BN65,IF(BN65=0,"",IF(BN65="","",0)))</f>
        <v>0</v>
      </c>
      <c r="BI65" s="25">
        <f>IFERROR(VLOOKUP($C65,Summary!$C:$CB,59,FALSE)/BN65,IF(BN65=0,"",IF(BN65="","",0)))</f>
        <v>0</v>
      </c>
      <c r="BJ65" s="26">
        <f>IFERROR(VLOOKUP($C65,Summary!$C:$CB,60,FALSE)/BN65,IF(BN65=0,"",IF(BN65="","",0)))</f>
        <v>0</v>
      </c>
      <c r="BK65" s="25">
        <f>IFERROR(VLOOKUP($C65,Summary!$C:$CB,61,FALSE)/BN65,IF(BN65=0,"",IF(BN65="","",0)))</f>
        <v>0</v>
      </c>
      <c r="BL65" s="26">
        <f>IFERROR(VLOOKUP($C65,Summary!$C:$CB,62,FALSE)/BN65,IF(BN65=0,"",IF(BN65="","",0)))</f>
        <v>0</v>
      </c>
      <c r="BM65" s="25">
        <f>IFERROR(VLOOKUP($C65,Summary!$C:$CB,63,FALSE)/BN65,IF(BN65=0,"",IF(BN65="","",0)))</f>
        <v>1</v>
      </c>
      <c r="BN65" s="27">
        <f>VLOOKUP($C65,Summary!$C:$CB,64,FALSE)</f>
        <v>1</v>
      </c>
      <c r="BO65" s="24" t="str">
        <f>IFERROR(VLOOKUP($C65,Summary!$C:$CB,65,FALSE)/BU65,IF(BU65=0,"",IF(BU65="","",0)))</f>
        <v/>
      </c>
      <c r="BP65" s="25" t="str">
        <f>IFERROR(VLOOKUP($C65,Summary!$C:$CB,66,FALSE)/BU65,IF(BU65=0,"",IF(BU65="","",0)))</f>
        <v/>
      </c>
      <c r="BQ65" s="26" t="str">
        <f>IFERROR(VLOOKUP($C65,Summary!$C:$CB,67,FALSE)/BU65,IF(BU65=0,"",IF(BU65="","",0)))</f>
        <v/>
      </c>
      <c r="BR65" s="25" t="str">
        <f>IFERROR(VLOOKUP($C65,Summary!$C:$CB,68,FALSE)/BU65,IF(BU65=0,"",IF(BU65="","",0)))</f>
        <v/>
      </c>
      <c r="BS65" s="26" t="str">
        <f>IFERROR(VLOOKUP($C65,Summary!$C:$CB,69,FALSE)/BU65,IF(BU65=0,"",IF(BU65="","",0)))</f>
        <v/>
      </c>
      <c r="BT65" s="25" t="str">
        <f>IFERROR(VLOOKUP($C65,Summary!$C:$CB,70,FALSE)/BU65,IF(BU65=0,"",IF(BU65="","",0)))</f>
        <v/>
      </c>
      <c r="BU65" s="27">
        <f>VLOOKUP($C65,Summary!$C:$CB,71,FALSE)</f>
        <v>0</v>
      </c>
      <c r="BV65" s="24" t="str">
        <f>IFERROR(VLOOKUP($C65,Summary!$C:$CB,72,FALSE)/CB65,IF(CB65=0,"",IF(CB65="","",0)))</f>
        <v/>
      </c>
      <c r="BW65" s="25" t="str">
        <f>IFERROR(VLOOKUP($C65,Summary!$C:$CB,73,FALSE)/CB65,IF(CB65=0,"",IF(CB65="","",0)))</f>
        <v/>
      </c>
      <c r="BX65" s="26" t="str">
        <f>IFERROR(VLOOKUP($C65,Summary!$C:$CB,74,FALSE)/CB65,IF(CB65=0,"",IF(CB65="","",0)))</f>
        <v/>
      </c>
      <c r="BY65" s="25" t="str">
        <f>IFERROR(VLOOKUP($C65,Summary!$C:$CB,75,FALSE)/CB65,IF(CB65=0,"",IF(CB65="","",0)))</f>
        <v/>
      </c>
      <c r="BZ65" s="26" t="str">
        <f>IFERROR(VLOOKUP($C65,Summary!$C:$CB,76,FALSE)/CB65,IF(CB65=0,"",IF(CB65="","",0)))</f>
        <v/>
      </c>
      <c r="CA65" s="25" t="str">
        <f>IFERROR(VLOOKUP($C65,Summary!$C:$CB,77,FALSE)/CB65,IF(CB65=0,"",IF(CB65="","",0)))</f>
        <v/>
      </c>
      <c r="CB65" s="27">
        <f>VLOOKUP($C65,Summary!$C:$CB,78,FALSE)</f>
        <v>0</v>
      </c>
    </row>
    <row r="66" spans="1:80" x14ac:dyDescent="0.3">
      <c r="A66">
        <v>62</v>
      </c>
      <c r="B66" t="str">
        <f>IF(Namelist!A63="","",UPPER(Namelist!A63))</f>
        <v>DARRELL TEO</v>
      </c>
      <c r="C66" t="str">
        <f>IF(Namelist!B63="","",UPPER(Namelist!B63))</f>
        <v>NUSSTU\E0942560</v>
      </c>
      <c r="D66" s="24">
        <f>IFERROR(VLOOKUP($C66,Summary!$C:$CB,2,FALSE)/J66,IF(J66=0,"",IF(J66="","",0)))</f>
        <v>0.23076923076923078</v>
      </c>
      <c r="E66" s="25">
        <f>IFERROR(VLOOKUP($C66,Summary!$C:$CB,3,FALSE)/J66,IF(J66=0,"",IF(J66="","",0)))</f>
        <v>0.15384615384615385</v>
      </c>
      <c r="F66" s="26">
        <f>IFERROR(VLOOKUP($C66,Summary!$C:$CB,4,FALSE)/J66,IF(J66=0,"",IF(J66="","",0)))</f>
        <v>0.38461538461538464</v>
      </c>
      <c r="G66" s="25">
        <f>IFERROR(VLOOKUP($C66,Summary!$C:$CB,5,FALSE)/J66,IF(J66=0,"",IF(J66="","",0)))</f>
        <v>0</v>
      </c>
      <c r="H66" s="26">
        <f>IFERROR(VLOOKUP($C66,Summary!$C:$CB,6,FALSE)/J66,IF(J66=0,"",IF(J66="","",0)))</f>
        <v>0.38461538461538464</v>
      </c>
      <c r="I66" s="25">
        <f>IFERROR(VLOOKUP($C66,Summary!$C:$CB,7,FALSE)/J66,IF(J66=0,"",IF(J66="","",0)))</f>
        <v>0.61538461538461542</v>
      </c>
      <c r="J66" s="27">
        <f>VLOOKUP($C66,Summary!$C:$CB,8,FALSE)</f>
        <v>13</v>
      </c>
      <c r="K66" s="24">
        <f>IFERROR(VLOOKUP($C66,Summary!$C:$CB,9,FALSE)/Q66,IF(Q66=0,"",IF(Q66="","",0)))</f>
        <v>0.5</v>
      </c>
      <c r="L66" s="25">
        <f>IFERROR(VLOOKUP($C66,Summary!$C:$CB,10,FALSE)/Q66,IF(Q66=0,"",IF(Q66="","",0)))</f>
        <v>0.25</v>
      </c>
      <c r="M66" s="26">
        <f>IFERROR(VLOOKUP($C66,Summary!$C:$CB,11,FALSE)/Q66,IF(Q66=0,"",IF(Q66="","",0)))</f>
        <v>0.75</v>
      </c>
      <c r="N66" s="25">
        <f>IFERROR(VLOOKUP($C66,Summary!$C:$CB,12,FALSE)/Q66,IF(Q66=0,"",IF(Q66="","",0)))</f>
        <v>0</v>
      </c>
      <c r="O66" s="26">
        <f>IFERROR(VLOOKUP($C66,Summary!$C:$CB,13,FALSE)/Q66,IF(Q66=0,"",IF(Q66="","",0)))</f>
        <v>0.75</v>
      </c>
      <c r="P66" s="25">
        <f>IFERROR(VLOOKUP($C66,Summary!$C:$CB,14,FALSE)/Q66,IF(Q66=0,"",IF(Q66="","",0)))</f>
        <v>0.25</v>
      </c>
      <c r="Q66" s="27">
        <f>VLOOKUP($C66,Summary!$C:$CB,15,FALSE)</f>
        <v>4</v>
      </c>
      <c r="R66" s="24">
        <f>IFERROR(VLOOKUP($C66,Summary!$C:$CB,16,FALSE)/X66,IF(X66=0,"",IF(X66="","",0)))</f>
        <v>0</v>
      </c>
      <c r="S66" s="25">
        <f>IFERROR(VLOOKUP($C66,Summary!$C:$CB,17,FALSE)/X66,IF(X66=0,"",IF(X66="","",0)))</f>
        <v>0.5</v>
      </c>
      <c r="T66" s="26">
        <f>IFERROR(VLOOKUP($C66,Summary!$C:$CB,18,FALSE)/X66,IF(X66=0,"",IF(X66="","",0)))</f>
        <v>0.5</v>
      </c>
      <c r="U66" s="25">
        <f>IFERROR(VLOOKUP($C66,Summary!$C:$CB,19,FALSE)/X66,IF(X66=0,"",IF(X66="","",0)))</f>
        <v>0</v>
      </c>
      <c r="V66" s="26">
        <f>IFERROR(VLOOKUP($C66,Summary!$C:$CB,20,FALSE)/X66,IF(X66=0,"",IF(X66="","",0)))</f>
        <v>0.5</v>
      </c>
      <c r="W66" s="25">
        <f>IFERROR(VLOOKUP($C66,Summary!$C:$CB,21,FALSE)/X66,IF(X66=0,"",IF(X66="","",0)))</f>
        <v>0.5</v>
      </c>
      <c r="X66" s="27">
        <f>VLOOKUP($C66,Summary!$C:$CB,22,FALSE)</f>
        <v>2</v>
      </c>
      <c r="Y66" s="24">
        <f>IFERROR(VLOOKUP($C66,Summary!$C:$CB,23,FALSE)/AE66,IF(AE66=0,"",IF(AE66="","",0)))</f>
        <v>0</v>
      </c>
      <c r="Z66" s="25">
        <f>IFERROR(VLOOKUP($C66,Summary!$C:$CB,24,FALSE)/AE66,IF(AE66=0,"",IF(AE66="","",0)))</f>
        <v>0</v>
      </c>
      <c r="AA66" s="26">
        <f>IFERROR(VLOOKUP($C66,Summary!$C:$CB,25,FALSE)/AE66,IF(AE66=0,"",IF(AE66="","",0)))</f>
        <v>0</v>
      </c>
      <c r="AB66" s="25">
        <f>IFERROR(VLOOKUP($C66,Summary!$C:$CB,26,FALSE)/AE66,IF(AE66=0,"",IF(AE66="","",0)))</f>
        <v>0</v>
      </c>
      <c r="AC66" s="26">
        <f>IFERROR(VLOOKUP($C66,Summary!$C:$CB,27,FALSE)/AE66,IF(AE66=0,"",IF(AE66="","",0)))</f>
        <v>0</v>
      </c>
      <c r="AD66" s="25">
        <f>IFERROR(VLOOKUP($C66,Summary!$C:$CB,28,FALSE)/AE66,IF(AE66=0,"",IF(AE66="","",0)))</f>
        <v>1</v>
      </c>
      <c r="AE66" s="27">
        <f>VLOOKUP($C66,Summary!$C:$CB,29,FALSE)</f>
        <v>3</v>
      </c>
      <c r="AF66" s="24" t="str">
        <f>IFERROR(VLOOKUP($C66,Summary!$C:$CB,30,FALSE)/VLOOKUP($C66,Summary!$C:$CB,32,FALSE),IF(AL66=0,"",IF(AL66="","",0)))</f>
        <v/>
      </c>
      <c r="AG66" s="25" t="str">
        <f>IFERROR(VLOOKUP($C66,Summary!$C:$CB,31,FALSE)/VLOOKUP($C66,Summary!$C:$CB,32,FALSE),IF(AL66=0,"",IF(AL66="","",0)))</f>
        <v/>
      </c>
      <c r="AH66" s="26" t="str">
        <f>IFERROR(VLOOKUP($C66,Summary!$C:$CB,32,FALSE)/VLOOKUP($C66,Summary!$C:$CB,34,FALSE),IF(AL66=0,"",IF(AL66="","",0)))</f>
        <v/>
      </c>
      <c r="AI66" s="25" t="str">
        <f>IFERROR(VLOOKUP($C66,Summary!$C:$CB,33,FALSE)/VLOOKUP($C66,Summary!$C:$CB,34,FALSE),IF(AL66=0,"",IF(AL66="","",0)))</f>
        <v/>
      </c>
      <c r="AJ66" s="26" t="str">
        <f>IFERROR(VLOOKUP($C66,Summary!$C:$CB,34,FALSE)/AL66,IF(AL66=0,"",IF(AL66="","",0)))</f>
        <v/>
      </c>
      <c r="AK66" s="25" t="str">
        <f>IFERROR(VLOOKUP($C66,Summary!$C:$CB,35,FALSE)/AL66,IF(AL66=0,"",IF(AL66="","",0)))</f>
        <v/>
      </c>
      <c r="AL66" s="27">
        <f>VLOOKUP($C66,Summary!$C:$CB,36,FALSE)</f>
        <v>0</v>
      </c>
      <c r="AM66" s="24" t="str">
        <f>IFERROR(VLOOKUP($C66,Summary!$C:$CB,37,FALSE)/AS66,IF(AS66=0,"",IF(AS66="","",0)))</f>
        <v/>
      </c>
      <c r="AN66" s="25" t="str">
        <f>IFERROR(VLOOKUP($C66,Summary!$C:$CB,38,FALSE)/AS66,IF(AS66=0,"",IF(AS66="","",0)))</f>
        <v/>
      </c>
      <c r="AO66" s="26" t="str">
        <f>IFERROR(VLOOKUP($C66,Summary!$C:$CB,39,FALSE)/AS66,IF(AS66=0,"",IF(AS66="","",0)))</f>
        <v/>
      </c>
      <c r="AP66" s="25" t="str">
        <f>IFERROR(VLOOKUP($C66,Summary!$C:$CB,40,FALSE)/AS66,IF(AS66=0,"",IF(AS66="","",0)))</f>
        <v/>
      </c>
      <c r="AQ66" s="26" t="str">
        <f>IFERROR(VLOOKUP($C66,Summary!$C:$CB,41,FALSE)/AS66,IF(AS66=0,"",IF(AS66="","",0)))</f>
        <v/>
      </c>
      <c r="AR66" s="25" t="str">
        <f>IFERROR(VLOOKUP($C66,Summary!$C:$CB,42,FALSE)/AS66,IF(AS66=0,"",IF(AS66="","",0)))</f>
        <v/>
      </c>
      <c r="AS66" s="27">
        <f>VLOOKUP($C66,Summary!$C:$CB,43,FALSE)</f>
        <v>0</v>
      </c>
      <c r="AT66" s="24" t="str">
        <f>IFERROR(VLOOKUP($C66,Summary!$C:$CB,44,FALSE)/AZ66,IF(AZ66=0,"",IF(AZ66="","",0)))</f>
        <v/>
      </c>
      <c r="AU66" s="25" t="str">
        <f>IFERROR(VLOOKUP($C66,Summary!$C:$CB,45,FALSE)/AZ66,IF(AZ66=0,"",IF(AZ66="","",0)))</f>
        <v/>
      </c>
      <c r="AV66" s="26" t="str">
        <f>IFERROR(VLOOKUP($C66,Summary!$C:$CB,46,FALSE)/AZ66,IF(AZ66=0,"",IF(AZ66="","",0)))</f>
        <v/>
      </c>
      <c r="AW66" s="25" t="str">
        <f>IFERROR(VLOOKUP($C66,Summary!$C:$CB,47,FALSE)/AZ66,IF(AZ66=0,"",IF(AZ66="","",0)))</f>
        <v/>
      </c>
      <c r="AX66" s="26" t="str">
        <f>IFERROR(VLOOKUP($C66,Summary!$C:$CB,48,FALSE)/AZ66,IF(AZ66=0,"",IF(AZ66="","",0)))</f>
        <v/>
      </c>
      <c r="AY66" s="25" t="str">
        <f>IFERROR(VLOOKUP($C66,Summary!$C:$CB,49,FALSE)/AZ66,IF(AZ66=0,"",IF(AZ66="","",0)))</f>
        <v/>
      </c>
      <c r="AZ66" s="27">
        <f>VLOOKUP($C66,Summary!$C:$CB,50,FALSE)</f>
        <v>0</v>
      </c>
      <c r="BA66" s="24" t="str">
        <f>IFERROR(VLOOKUP($C66,Summary!$C:$CB,51,FALSE)/BG66,IF(BG66=0,"",IF(BG66="","",0)))</f>
        <v/>
      </c>
      <c r="BB66" s="25" t="str">
        <f>IFERROR(VLOOKUP($C66,Summary!$C:$CB,52,FALSE)/BG66,IF(BG66=0,"",IF(BG66="","",0)))</f>
        <v/>
      </c>
      <c r="BC66" s="26" t="str">
        <f>IFERROR(VLOOKUP($C66,Summary!$C:$CB,53,FALSE)/BG66,IF(BG66=0,"",IF(BG66="","",0)))</f>
        <v/>
      </c>
      <c r="BD66" s="25" t="str">
        <f>IFERROR(VLOOKUP($C66,Summary!$C:$CB,54,FALSE)/BG66,IF(BG66=0,"",IF(BG66="","",0)))</f>
        <v/>
      </c>
      <c r="BE66" s="26" t="str">
        <f>IFERROR(VLOOKUP($C66,Summary!$C:$CB,55,FALSE)/BG66,IF(BG66=0,"",IF(BG66="","",0)))</f>
        <v/>
      </c>
      <c r="BF66" s="25" t="str">
        <f>IFERROR(VLOOKUP($C66,Summary!$C:$CB,56,FALSE)/BG66,IF(BG66=0,"",IF(BG66="","",0)))</f>
        <v/>
      </c>
      <c r="BG66" s="27">
        <f>VLOOKUP($C66,Summary!$C:$CB,57,FALSE)</f>
        <v>0</v>
      </c>
      <c r="BH66" s="24">
        <f>IFERROR(VLOOKUP($C66,Summary!$C:$CB,58,FALSE)/BN66,IF(BN66=0,"",IF(BN66="","",0)))</f>
        <v>0.25</v>
      </c>
      <c r="BI66" s="25">
        <f>IFERROR(VLOOKUP($C66,Summary!$C:$CB,59,FALSE)/BN66,IF(BN66=0,"",IF(BN66="","",0)))</f>
        <v>0</v>
      </c>
      <c r="BJ66" s="26">
        <f>IFERROR(VLOOKUP($C66,Summary!$C:$CB,60,FALSE)/BN66,IF(BN66=0,"",IF(BN66="","",0)))</f>
        <v>0.25</v>
      </c>
      <c r="BK66" s="25">
        <f>IFERROR(VLOOKUP($C66,Summary!$C:$CB,61,FALSE)/BN66,IF(BN66=0,"",IF(BN66="","",0)))</f>
        <v>0</v>
      </c>
      <c r="BL66" s="26">
        <f>IFERROR(VLOOKUP($C66,Summary!$C:$CB,62,FALSE)/BN66,IF(BN66=0,"",IF(BN66="","",0)))</f>
        <v>0.25</v>
      </c>
      <c r="BM66" s="25">
        <f>IFERROR(VLOOKUP($C66,Summary!$C:$CB,63,FALSE)/BN66,IF(BN66=0,"",IF(BN66="","",0)))</f>
        <v>0.75</v>
      </c>
      <c r="BN66" s="27">
        <f>VLOOKUP($C66,Summary!$C:$CB,64,FALSE)</f>
        <v>4</v>
      </c>
      <c r="BO66" s="24" t="str">
        <f>IFERROR(VLOOKUP($C66,Summary!$C:$CB,65,FALSE)/BU66,IF(BU66=0,"",IF(BU66="","",0)))</f>
        <v/>
      </c>
      <c r="BP66" s="25" t="str">
        <f>IFERROR(VLOOKUP($C66,Summary!$C:$CB,66,FALSE)/BU66,IF(BU66=0,"",IF(BU66="","",0)))</f>
        <v/>
      </c>
      <c r="BQ66" s="26" t="str">
        <f>IFERROR(VLOOKUP($C66,Summary!$C:$CB,67,FALSE)/BU66,IF(BU66=0,"",IF(BU66="","",0)))</f>
        <v/>
      </c>
      <c r="BR66" s="25" t="str">
        <f>IFERROR(VLOOKUP($C66,Summary!$C:$CB,68,FALSE)/BU66,IF(BU66=0,"",IF(BU66="","",0)))</f>
        <v/>
      </c>
      <c r="BS66" s="26" t="str">
        <f>IFERROR(VLOOKUP($C66,Summary!$C:$CB,69,FALSE)/BU66,IF(BU66=0,"",IF(BU66="","",0)))</f>
        <v/>
      </c>
      <c r="BT66" s="25" t="str">
        <f>IFERROR(VLOOKUP($C66,Summary!$C:$CB,70,FALSE)/BU66,IF(BU66=0,"",IF(BU66="","",0)))</f>
        <v/>
      </c>
      <c r="BU66" s="27">
        <f>VLOOKUP($C66,Summary!$C:$CB,71,FALSE)</f>
        <v>0</v>
      </c>
      <c r="BV66" s="24" t="str">
        <f>IFERROR(VLOOKUP($C66,Summary!$C:$CB,72,FALSE)/CB66,IF(CB66=0,"",IF(CB66="","",0)))</f>
        <v/>
      </c>
      <c r="BW66" s="25" t="str">
        <f>IFERROR(VLOOKUP($C66,Summary!$C:$CB,73,FALSE)/CB66,IF(CB66=0,"",IF(CB66="","",0)))</f>
        <v/>
      </c>
      <c r="BX66" s="26" t="str">
        <f>IFERROR(VLOOKUP($C66,Summary!$C:$CB,74,FALSE)/CB66,IF(CB66=0,"",IF(CB66="","",0)))</f>
        <v/>
      </c>
      <c r="BY66" s="25" t="str">
        <f>IFERROR(VLOOKUP($C66,Summary!$C:$CB,75,FALSE)/CB66,IF(CB66=0,"",IF(CB66="","",0)))</f>
        <v/>
      </c>
      <c r="BZ66" s="26" t="str">
        <f>IFERROR(VLOOKUP($C66,Summary!$C:$CB,76,FALSE)/CB66,IF(CB66=0,"",IF(CB66="","",0)))</f>
        <v/>
      </c>
      <c r="CA66" s="25" t="str">
        <f>IFERROR(VLOOKUP($C66,Summary!$C:$CB,77,FALSE)/CB66,IF(CB66=0,"",IF(CB66="","",0)))</f>
        <v/>
      </c>
      <c r="CB66" s="27">
        <f>VLOOKUP($C66,Summary!$C:$CB,78,FALSE)</f>
        <v>0</v>
      </c>
    </row>
    <row r="67" spans="1:80" x14ac:dyDescent="0.3">
      <c r="A67">
        <v>63</v>
      </c>
      <c r="B67" t="str">
        <f>IF(Namelist!A64="","",UPPER(Namelist!A64))</f>
        <v>DARRICK YAP</v>
      </c>
      <c r="C67" t="str">
        <f>IF(Namelist!B64="","",UPPER(Namelist!B64))</f>
        <v>NUSSTU\E0543947</v>
      </c>
      <c r="D67" s="24">
        <f>IFERROR(VLOOKUP($C67,Summary!$C:$CB,2,FALSE)/J67,IF(J67=0,"",IF(J67="","",0)))</f>
        <v>1</v>
      </c>
      <c r="E67" s="25">
        <f>IFERROR(VLOOKUP($C67,Summary!$C:$CB,3,FALSE)/J67,IF(J67=0,"",IF(J67="","",0)))</f>
        <v>0</v>
      </c>
      <c r="F67" s="26">
        <f>IFERROR(VLOOKUP($C67,Summary!$C:$CB,4,FALSE)/J67,IF(J67=0,"",IF(J67="","",0)))</f>
        <v>1</v>
      </c>
      <c r="G67" s="25">
        <f>IFERROR(VLOOKUP($C67,Summary!$C:$CB,5,FALSE)/J67,IF(J67=0,"",IF(J67="","",0)))</f>
        <v>0</v>
      </c>
      <c r="H67" s="26">
        <f>IFERROR(VLOOKUP($C67,Summary!$C:$CB,6,FALSE)/J67,IF(J67=0,"",IF(J67="","",0)))</f>
        <v>1</v>
      </c>
      <c r="I67" s="25">
        <f>IFERROR(VLOOKUP($C67,Summary!$C:$CB,7,FALSE)/J67,IF(J67=0,"",IF(J67="","",0)))</f>
        <v>0</v>
      </c>
      <c r="J67" s="27">
        <f>VLOOKUP($C67,Summary!$C:$CB,8,FALSE)</f>
        <v>1</v>
      </c>
      <c r="K67" s="24" t="str">
        <f>IFERROR(VLOOKUP($C67,Summary!$C:$CB,9,FALSE)/Q67,IF(Q67=0,"",IF(Q67="","",0)))</f>
        <v/>
      </c>
      <c r="L67" s="25" t="str">
        <f>IFERROR(VLOOKUP($C67,Summary!$C:$CB,10,FALSE)/Q67,IF(Q67=0,"",IF(Q67="","",0)))</f>
        <v/>
      </c>
      <c r="M67" s="26" t="str">
        <f>IFERROR(VLOOKUP($C67,Summary!$C:$CB,11,FALSE)/Q67,IF(Q67=0,"",IF(Q67="","",0)))</f>
        <v/>
      </c>
      <c r="N67" s="25" t="str">
        <f>IFERROR(VLOOKUP($C67,Summary!$C:$CB,12,FALSE)/Q67,IF(Q67=0,"",IF(Q67="","",0)))</f>
        <v/>
      </c>
      <c r="O67" s="26" t="str">
        <f>IFERROR(VLOOKUP($C67,Summary!$C:$CB,13,FALSE)/Q67,IF(Q67=0,"",IF(Q67="","",0)))</f>
        <v/>
      </c>
      <c r="P67" s="25" t="str">
        <f>IFERROR(VLOOKUP($C67,Summary!$C:$CB,14,FALSE)/Q67,IF(Q67=0,"",IF(Q67="","",0)))</f>
        <v/>
      </c>
      <c r="Q67" s="27">
        <f>VLOOKUP($C67,Summary!$C:$CB,15,FALSE)</f>
        <v>0</v>
      </c>
      <c r="R67" s="24" t="str">
        <f>IFERROR(VLOOKUP($C67,Summary!$C:$CB,16,FALSE)/X67,IF(X67=0,"",IF(X67="","",0)))</f>
        <v/>
      </c>
      <c r="S67" s="25" t="str">
        <f>IFERROR(VLOOKUP($C67,Summary!$C:$CB,17,FALSE)/X67,IF(X67=0,"",IF(X67="","",0)))</f>
        <v/>
      </c>
      <c r="T67" s="26" t="str">
        <f>IFERROR(VLOOKUP($C67,Summary!$C:$CB,18,FALSE)/X67,IF(X67=0,"",IF(X67="","",0)))</f>
        <v/>
      </c>
      <c r="U67" s="25" t="str">
        <f>IFERROR(VLOOKUP($C67,Summary!$C:$CB,19,FALSE)/X67,IF(X67=0,"",IF(X67="","",0)))</f>
        <v/>
      </c>
      <c r="V67" s="26" t="str">
        <f>IFERROR(VLOOKUP($C67,Summary!$C:$CB,20,FALSE)/X67,IF(X67=0,"",IF(X67="","",0)))</f>
        <v/>
      </c>
      <c r="W67" s="25" t="str">
        <f>IFERROR(VLOOKUP($C67,Summary!$C:$CB,21,FALSE)/X67,IF(X67=0,"",IF(X67="","",0)))</f>
        <v/>
      </c>
      <c r="X67" s="27">
        <f>VLOOKUP($C67,Summary!$C:$CB,22,FALSE)</f>
        <v>0</v>
      </c>
      <c r="Y67" s="24" t="str">
        <f>IFERROR(VLOOKUP($C67,Summary!$C:$CB,23,FALSE)/AE67,IF(AE67=0,"",IF(AE67="","",0)))</f>
        <v/>
      </c>
      <c r="Z67" s="25" t="str">
        <f>IFERROR(VLOOKUP($C67,Summary!$C:$CB,24,FALSE)/AE67,IF(AE67=0,"",IF(AE67="","",0)))</f>
        <v/>
      </c>
      <c r="AA67" s="26" t="str">
        <f>IFERROR(VLOOKUP($C67,Summary!$C:$CB,25,FALSE)/AE67,IF(AE67=0,"",IF(AE67="","",0)))</f>
        <v/>
      </c>
      <c r="AB67" s="25" t="str">
        <f>IFERROR(VLOOKUP($C67,Summary!$C:$CB,26,FALSE)/AE67,IF(AE67=0,"",IF(AE67="","",0)))</f>
        <v/>
      </c>
      <c r="AC67" s="26" t="str">
        <f>IFERROR(VLOOKUP($C67,Summary!$C:$CB,27,FALSE)/AE67,IF(AE67=0,"",IF(AE67="","",0)))</f>
        <v/>
      </c>
      <c r="AD67" s="25" t="str">
        <f>IFERROR(VLOOKUP($C67,Summary!$C:$CB,28,FALSE)/AE67,IF(AE67=0,"",IF(AE67="","",0)))</f>
        <v/>
      </c>
      <c r="AE67" s="27">
        <f>VLOOKUP($C67,Summary!$C:$CB,29,FALSE)</f>
        <v>0</v>
      </c>
      <c r="AF67" s="24" t="str">
        <f>IFERROR(VLOOKUP($C67,Summary!$C:$CB,30,FALSE)/VLOOKUP($C67,Summary!$C:$CB,32,FALSE),IF(AL67=0,"",IF(AL67="","",0)))</f>
        <v/>
      </c>
      <c r="AG67" s="25" t="str">
        <f>IFERROR(VLOOKUP($C67,Summary!$C:$CB,31,FALSE)/VLOOKUP($C67,Summary!$C:$CB,32,FALSE),IF(AL67=0,"",IF(AL67="","",0)))</f>
        <v/>
      </c>
      <c r="AH67" s="26" t="str">
        <f>IFERROR(VLOOKUP($C67,Summary!$C:$CB,32,FALSE)/VLOOKUP($C67,Summary!$C:$CB,34,FALSE),IF(AL67=0,"",IF(AL67="","",0)))</f>
        <v/>
      </c>
      <c r="AI67" s="25" t="str">
        <f>IFERROR(VLOOKUP($C67,Summary!$C:$CB,33,FALSE)/VLOOKUP($C67,Summary!$C:$CB,34,FALSE),IF(AL67=0,"",IF(AL67="","",0)))</f>
        <v/>
      </c>
      <c r="AJ67" s="26" t="str">
        <f>IFERROR(VLOOKUP($C67,Summary!$C:$CB,34,FALSE)/AL67,IF(AL67=0,"",IF(AL67="","",0)))</f>
        <v/>
      </c>
      <c r="AK67" s="25" t="str">
        <f>IFERROR(VLOOKUP($C67,Summary!$C:$CB,35,FALSE)/AL67,IF(AL67=0,"",IF(AL67="","",0)))</f>
        <v/>
      </c>
      <c r="AL67" s="27">
        <f>VLOOKUP($C67,Summary!$C:$CB,36,FALSE)</f>
        <v>0</v>
      </c>
      <c r="AM67" s="24" t="str">
        <f>IFERROR(VLOOKUP($C67,Summary!$C:$CB,37,FALSE)/AS67,IF(AS67=0,"",IF(AS67="","",0)))</f>
        <v/>
      </c>
      <c r="AN67" s="25" t="str">
        <f>IFERROR(VLOOKUP($C67,Summary!$C:$CB,38,FALSE)/AS67,IF(AS67=0,"",IF(AS67="","",0)))</f>
        <v/>
      </c>
      <c r="AO67" s="26" t="str">
        <f>IFERROR(VLOOKUP($C67,Summary!$C:$CB,39,FALSE)/AS67,IF(AS67=0,"",IF(AS67="","",0)))</f>
        <v/>
      </c>
      <c r="AP67" s="25" t="str">
        <f>IFERROR(VLOOKUP($C67,Summary!$C:$CB,40,FALSE)/AS67,IF(AS67=0,"",IF(AS67="","",0)))</f>
        <v/>
      </c>
      <c r="AQ67" s="26" t="str">
        <f>IFERROR(VLOOKUP($C67,Summary!$C:$CB,41,FALSE)/AS67,IF(AS67=0,"",IF(AS67="","",0)))</f>
        <v/>
      </c>
      <c r="AR67" s="25" t="str">
        <f>IFERROR(VLOOKUP($C67,Summary!$C:$CB,42,FALSE)/AS67,IF(AS67=0,"",IF(AS67="","",0)))</f>
        <v/>
      </c>
      <c r="AS67" s="27">
        <f>VLOOKUP($C67,Summary!$C:$CB,43,FALSE)</f>
        <v>0</v>
      </c>
      <c r="AT67" s="24" t="str">
        <f>IFERROR(VLOOKUP($C67,Summary!$C:$CB,44,FALSE)/AZ67,IF(AZ67=0,"",IF(AZ67="","",0)))</f>
        <v/>
      </c>
      <c r="AU67" s="25" t="str">
        <f>IFERROR(VLOOKUP($C67,Summary!$C:$CB,45,FALSE)/AZ67,IF(AZ67=0,"",IF(AZ67="","",0)))</f>
        <v/>
      </c>
      <c r="AV67" s="26" t="str">
        <f>IFERROR(VLOOKUP($C67,Summary!$C:$CB,46,FALSE)/AZ67,IF(AZ67=0,"",IF(AZ67="","",0)))</f>
        <v/>
      </c>
      <c r="AW67" s="25" t="str">
        <f>IFERROR(VLOOKUP($C67,Summary!$C:$CB,47,FALSE)/AZ67,IF(AZ67=0,"",IF(AZ67="","",0)))</f>
        <v/>
      </c>
      <c r="AX67" s="26" t="str">
        <f>IFERROR(VLOOKUP($C67,Summary!$C:$CB,48,FALSE)/AZ67,IF(AZ67=0,"",IF(AZ67="","",0)))</f>
        <v/>
      </c>
      <c r="AY67" s="25" t="str">
        <f>IFERROR(VLOOKUP($C67,Summary!$C:$CB,49,FALSE)/AZ67,IF(AZ67=0,"",IF(AZ67="","",0)))</f>
        <v/>
      </c>
      <c r="AZ67" s="27">
        <f>VLOOKUP($C67,Summary!$C:$CB,50,FALSE)</f>
        <v>0</v>
      </c>
      <c r="BA67" s="24">
        <f>IFERROR(VLOOKUP($C67,Summary!$C:$CB,51,FALSE)/BG67,IF(BG67=0,"",IF(BG67="","",0)))</f>
        <v>1</v>
      </c>
      <c r="BB67" s="25">
        <f>IFERROR(VLOOKUP($C67,Summary!$C:$CB,52,FALSE)/BG67,IF(BG67=0,"",IF(BG67="","",0)))</f>
        <v>0</v>
      </c>
      <c r="BC67" s="26">
        <f>IFERROR(VLOOKUP($C67,Summary!$C:$CB,53,FALSE)/BG67,IF(BG67=0,"",IF(BG67="","",0)))</f>
        <v>1</v>
      </c>
      <c r="BD67" s="25">
        <f>IFERROR(VLOOKUP($C67,Summary!$C:$CB,54,FALSE)/BG67,IF(BG67=0,"",IF(BG67="","",0)))</f>
        <v>0</v>
      </c>
      <c r="BE67" s="26">
        <f>IFERROR(VLOOKUP($C67,Summary!$C:$CB,55,FALSE)/BG67,IF(BG67=0,"",IF(BG67="","",0)))</f>
        <v>1</v>
      </c>
      <c r="BF67" s="25">
        <f>IFERROR(VLOOKUP($C67,Summary!$C:$CB,56,FALSE)/BG67,IF(BG67=0,"",IF(BG67="","",0)))</f>
        <v>0</v>
      </c>
      <c r="BG67" s="27">
        <f>VLOOKUP($C67,Summary!$C:$CB,57,FALSE)</f>
        <v>1</v>
      </c>
      <c r="BH67" s="24" t="str">
        <f>IFERROR(VLOOKUP($C67,Summary!$C:$CB,58,FALSE)/BN67,IF(BN67=0,"",IF(BN67="","",0)))</f>
        <v/>
      </c>
      <c r="BI67" s="25" t="str">
        <f>IFERROR(VLOOKUP($C67,Summary!$C:$CB,59,FALSE)/BN67,IF(BN67=0,"",IF(BN67="","",0)))</f>
        <v/>
      </c>
      <c r="BJ67" s="26" t="str">
        <f>IFERROR(VLOOKUP($C67,Summary!$C:$CB,60,FALSE)/BN67,IF(BN67=0,"",IF(BN67="","",0)))</f>
        <v/>
      </c>
      <c r="BK67" s="25" t="str">
        <f>IFERROR(VLOOKUP($C67,Summary!$C:$CB,61,FALSE)/BN67,IF(BN67=0,"",IF(BN67="","",0)))</f>
        <v/>
      </c>
      <c r="BL67" s="26" t="str">
        <f>IFERROR(VLOOKUP($C67,Summary!$C:$CB,62,FALSE)/BN67,IF(BN67=0,"",IF(BN67="","",0)))</f>
        <v/>
      </c>
      <c r="BM67" s="25" t="str">
        <f>IFERROR(VLOOKUP($C67,Summary!$C:$CB,63,FALSE)/BN67,IF(BN67=0,"",IF(BN67="","",0)))</f>
        <v/>
      </c>
      <c r="BN67" s="27">
        <f>VLOOKUP($C67,Summary!$C:$CB,64,FALSE)</f>
        <v>0</v>
      </c>
      <c r="BO67" s="24" t="str">
        <f>IFERROR(VLOOKUP($C67,Summary!$C:$CB,65,FALSE)/BU67,IF(BU67=0,"",IF(BU67="","",0)))</f>
        <v/>
      </c>
      <c r="BP67" s="25" t="str">
        <f>IFERROR(VLOOKUP($C67,Summary!$C:$CB,66,FALSE)/BU67,IF(BU67=0,"",IF(BU67="","",0)))</f>
        <v/>
      </c>
      <c r="BQ67" s="26" t="str">
        <f>IFERROR(VLOOKUP($C67,Summary!$C:$CB,67,FALSE)/BU67,IF(BU67=0,"",IF(BU67="","",0)))</f>
        <v/>
      </c>
      <c r="BR67" s="25" t="str">
        <f>IFERROR(VLOOKUP($C67,Summary!$C:$CB,68,FALSE)/BU67,IF(BU67=0,"",IF(BU67="","",0)))</f>
        <v/>
      </c>
      <c r="BS67" s="26" t="str">
        <f>IFERROR(VLOOKUP($C67,Summary!$C:$CB,69,FALSE)/BU67,IF(BU67=0,"",IF(BU67="","",0)))</f>
        <v/>
      </c>
      <c r="BT67" s="25" t="str">
        <f>IFERROR(VLOOKUP($C67,Summary!$C:$CB,70,FALSE)/BU67,IF(BU67=0,"",IF(BU67="","",0)))</f>
        <v/>
      </c>
      <c r="BU67" s="27">
        <f>VLOOKUP($C67,Summary!$C:$CB,71,FALSE)</f>
        <v>0</v>
      </c>
      <c r="BV67" s="24" t="str">
        <f>IFERROR(VLOOKUP($C67,Summary!$C:$CB,72,FALSE)/CB67,IF(CB67=0,"",IF(CB67="","",0)))</f>
        <v/>
      </c>
      <c r="BW67" s="25" t="str">
        <f>IFERROR(VLOOKUP($C67,Summary!$C:$CB,73,FALSE)/CB67,IF(CB67=0,"",IF(CB67="","",0)))</f>
        <v/>
      </c>
      <c r="BX67" s="26" t="str">
        <f>IFERROR(VLOOKUP($C67,Summary!$C:$CB,74,FALSE)/CB67,IF(CB67=0,"",IF(CB67="","",0)))</f>
        <v/>
      </c>
      <c r="BY67" s="25" t="str">
        <f>IFERROR(VLOOKUP($C67,Summary!$C:$CB,75,FALSE)/CB67,IF(CB67=0,"",IF(CB67="","",0)))</f>
        <v/>
      </c>
      <c r="BZ67" s="26" t="str">
        <f>IFERROR(VLOOKUP($C67,Summary!$C:$CB,76,FALSE)/CB67,IF(CB67=0,"",IF(CB67="","",0)))</f>
        <v/>
      </c>
      <c r="CA67" s="25" t="str">
        <f>IFERROR(VLOOKUP($C67,Summary!$C:$CB,77,FALSE)/CB67,IF(CB67=0,"",IF(CB67="","",0)))</f>
        <v/>
      </c>
      <c r="CB67" s="27">
        <f>VLOOKUP($C67,Summary!$C:$CB,78,FALSE)</f>
        <v>0</v>
      </c>
    </row>
    <row r="68" spans="1:80" x14ac:dyDescent="0.3">
      <c r="A68">
        <v>64</v>
      </c>
      <c r="B68" t="str">
        <f>IF(Namelist!A65="","",UPPER(Namelist!A65))</f>
        <v>DARYL BAO HONG YAP</v>
      </c>
      <c r="C68" t="str">
        <f>IF(Namelist!B65="","",UPPER(Namelist!B65))</f>
        <v>NUSSTU\E0177265</v>
      </c>
      <c r="D68" s="24" t="str">
        <f>IFERROR(VLOOKUP($C68,Summary!$C:$CB,2,FALSE)/J68,IF(J68=0,"",IF(J68="","",0)))</f>
        <v/>
      </c>
      <c r="E68" s="25" t="str">
        <f>IFERROR(VLOOKUP($C68,Summary!$C:$CB,3,FALSE)/J68,IF(J68=0,"",IF(J68="","",0)))</f>
        <v/>
      </c>
      <c r="F68" s="26" t="str">
        <f>IFERROR(VLOOKUP($C68,Summary!$C:$CB,4,FALSE)/J68,IF(J68=0,"",IF(J68="","",0)))</f>
        <v/>
      </c>
      <c r="G68" s="25" t="str">
        <f>IFERROR(VLOOKUP($C68,Summary!$C:$CB,5,FALSE)/J68,IF(J68=0,"",IF(J68="","",0)))</f>
        <v/>
      </c>
      <c r="H68" s="26" t="str">
        <f>IFERROR(VLOOKUP($C68,Summary!$C:$CB,6,FALSE)/J68,IF(J68=0,"",IF(J68="","",0)))</f>
        <v/>
      </c>
      <c r="I68" s="25" t="str">
        <f>IFERROR(VLOOKUP($C68,Summary!$C:$CB,7,FALSE)/J68,IF(J68=0,"",IF(J68="","",0)))</f>
        <v/>
      </c>
      <c r="J68" s="27">
        <f>VLOOKUP($C68,Summary!$C:$CB,8,FALSE)</f>
        <v>0</v>
      </c>
      <c r="K68" s="24" t="str">
        <f>IFERROR(VLOOKUP($C68,Summary!$C:$CB,9,FALSE)/Q68,IF(Q68=0,"",IF(Q68="","",0)))</f>
        <v/>
      </c>
      <c r="L68" s="25" t="str">
        <f>IFERROR(VLOOKUP($C68,Summary!$C:$CB,10,FALSE)/Q68,IF(Q68=0,"",IF(Q68="","",0)))</f>
        <v/>
      </c>
      <c r="M68" s="26" t="str">
        <f>IFERROR(VLOOKUP($C68,Summary!$C:$CB,11,FALSE)/Q68,IF(Q68=0,"",IF(Q68="","",0)))</f>
        <v/>
      </c>
      <c r="N68" s="25" t="str">
        <f>IFERROR(VLOOKUP($C68,Summary!$C:$CB,12,FALSE)/Q68,IF(Q68=0,"",IF(Q68="","",0)))</f>
        <v/>
      </c>
      <c r="O68" s="26" t="str">
        <f>IFERROR(VLOOKUP($C68,Summary!$C:$CB,13,FALSE)/Q68,IF(Q68=0,"",IF(Q68="","",0)))</f>
        <v/>
      </c>
      <c r="P68" s="25" t="str">
        <f>IFERROR(VLOOKUP($C68,Summary!$C:$CB,14,FALSE)/Q68,IF(Q68=0,"",IF(Q68="","",0)))</f>
        <v/>
      </c>
      <c r="Q68" s="27">
        <f>VLOOKUP($C68,Summary!$C:$CB,15,FALSE)</f>
        <v>0</v>
      </c>
      <c r="R68" s="24" t="str">
        <f>IFERROR(VLOOKUP($C68,Summary!$C:$CB,16,FALSE)/X68,IF(X68=0,"",IF(X68="","",0)))</f>
        <v/>
      </c>
      <c r="S68" s="25" t="str">
        <f>IFERROR(VLOOKUP($C68,Summary!$C:$CB,17,FALSE)/X68,IF(X68=0,"",IF(X68="","",0)))</f>
        <v/>
      </c>
      <c r="T68" s="26" t="str">
        <f>IFERROR(VLOOKUP($C68,Summary!$C:$CB,18,FALSE)/X68,IF(X68=0,"",IF(X68="","",0)))</f>
        <v/>
      </c>
      <c r="U68" s="25" t="str">
        <f>IFERROR(VLOOKUP($C68,Summary!$C:$CB,19,FALSE)/X68,IF(X68=0,"",IF(X68="","",0)))</f>
        <v/>
      </c>
      <c r="V68" s="26" t="str">
        <f>IFERROR(VLOOKUP($C68,Summary!$C:$CB,20,FALSE)/X68,IF(X68=0,"",IF(X68="","",0)))</f>
        <v/>
      </c>
      <c r="W68" s="25" t="str">
        <f>IFERROR(VLOOKUP($C68,Summary!$C:$CB,21,FALSE)/X68,IF(X68=0,"",IF(X68="","",0)))</f>
        <v/>
      </c>
      <c r="X68" s="27">
        <f>VLOOKUP($C68,Summary!$C:$CB,22,FALSE)</f>
        <v>0</v>
      </c>
      <c r="Y68" s="24" t="str">
        <f>IFERROR(VLOOKUP($C68,Summary!$C:$CB,23,FALSE)/AE68,IF(AE68=0,"",IF(AE68="","",0)))</f>
        <v/>
      </c>
      <c r="Z68" s="25" t="str">
        <f>IFERROR(VLOOKUP($C68,Summary!$C:$CB,24,FALSE)/AE68,IF(AE68=0,"",IF(AE68="","",0)))</f>
        <v/>
      </c>
      <c r="AA68" s="26" t="str">
        <f>IFERROR(VLOOKUP($C68,Summary!$C:$CB,25,FALSE)/AE68,IF(AE68=0,"",IF(AE68="","",0)))</f>
        <v/>
      </c>
      <c r="AB68" s="25" t="str">
        <f>IFERROR(VLOOKUP($C68,Summary!$C:$CB,26,FALSE)/AE68,IF(AE68=0,"",IF(AE68="","",0)))</f>
        <v/>
      </c>
      <c r="AC68" s="26" t="str">
        <f>IFERROR(VLOOKUP($C68,Summary!$C:$CB,27,FALSE)/AE68,IF(AE68=0,"",IF(AE68="","",0)))</f>
        <v/>
      </c>
      <c r="AD68" s="25" t="str">
        <f>IFERROR(VLOOKUP($C68,Summary!$C:$CB,28,FALSE)/AE68,IF(AE68=0,"",IF(AE68="","",0)))</f>
        <v/>
      </c>
      <c r="AE68" s="27">
        <f>VLOOKUP($C68,Summary!$C:$CB,29,FALSE)</f>
        <v>0</v>
      </c>
      <c r="AF68" s="24" t="str">
        <f>IFERROR(VLOOKUP($C68,Summary!$C:$CB,30,FALSE)/VLOOKUP($C68,Summary!$C:$CB,32,FALSE),IF(AL68=0,"",IF(AL68="","",0)))</f>
        <v/>
      </c>
      <c r="AG68" s="25" t="str">
        <f>IFERROR(VLOOKUP($C68,Summary!$C:$CB,31,FALSE)/VLOOKUP($C68,Summary!$C:$CB,32,FALSE),IF(AL68=0,"",IF(AL68="","",0)))</f>
        <v/>
      </c>
      <c r="AH68" s="26" t="str">
        <f>IFERROR(VLOOKUP($C68,Summary!$C:$CB,32,FALSE)/VLOOKUP($C68,Summary!$C:$CB,34,FALSE),IF(AL68=0,"",IF(AL68="","",0)))</f>
        <v/>
      </c>
      <c r="AI68" s="25" t="str">
        <f>IFERROR(VLOOKUP($C68,Summary!$C:$CB,33,FALSE)/VLOOKUP($C68,Summary!$C:$CB,34,FALSE),IF(AL68=0,"",IF(AL68="","",0)))</f>
        <v/>
      </c>
      <c r="AJ68" s="26" t="str">
        <f>IFERROR(VLOOKUP($C68,Summary!$C:$CB,34,FALSE)/AL68,IF(AL68=0,"",IF(AL68="","",0)))</f>
        <v/>
      </c>
      <c r="AK68" s="25" t="str">
        <f>IFERROR(VLOOKUP($C68,Summary!$C:$CB,35,FALSE)/AL68,IF(AL68=0,"",IF(AL68="","",0)))</f>
        <v/>
      </c>
      <c r="AL68" s="27">
        <f>VLOOKUP($C68,Summary!$C:$CB,36,FALSE)</f>
        <v>0</v>
      </c>
      <c r="AM68" s="24" t="str">
        <f>IFERROR(VLOOKUP($C68,Summary!$C:$CB,37,FALSE)/AS68,IF(AS68=0,"",IF(AS68="","",0)))</f>
        <v/>
      </c>
      <c r="AN68" s="25" t="str">
        <f>IFERROR(VLOOKUP($C68,Summary!$C:$CB,38,FALSE)/AS68,IF(AS68=0,"",IF(AS68="","",0)))</f>
        <v/>
      </c>
      <c r="AO68" s="26" t="str">
        <f>IFERROR(VLOOKUP($C68,Summary!$C:$CB,39,FALSE)/AS68,IF(AS68=0,"",IF(AS68="","",0)))</f>
        <v/>
      </c>
      <c r="AP68" s="25" t="str">
        <f>IFERROR(VLOOKUP($C68,Summary!$C:$CB,40,FALSE)/AS68,IF(AS68=0,"",IF(AS68="","",0)))</f>
        <v/>
      </c>
      <c r="AQ68" s="26" t="str">
        <f>IFERROR(VLOOKUP($C68,Summary!$C:$CB,41,FALSE)/AS68,IF(AS68=0,"",IF(AS68="","",0)))</f>
        <v/>
      </c>
      <c r="AR68" s="25" t="str">
        <f>IFERROR(VLOOKUP($C68,Summary!$C:$CB,42,FALSE)/AS68,IF(AS68=0,"",IF(AS68="","",0)))</f>
        <v/>
      </c>
      <c r="AS68" s="27">
        <f>VLOOKUP($C68,Summary!$C:$CB,43,FALSE)</f>
        <v>0</v>
      </c>
      <c r="AT68" s="24" t="str">
        <f>IFERROR(VLOOKUP($C68,Summary!$C:$CB,44,FALSE)/AZ68,IF(AZ68=0,"",IF(AZ68="","",0)))</f>
        <v/>
      </c>
      <c r="AU68" s="25" t="str">
        <f>IFERROR(VLOOKUP($C68,Summary!$C:$CB,45,FALSE)/AZ68,IF(AZ68=0,"",IF(AZ68="","",0)))</f>
        <v/>
      </c>
      <c r="AV68" s="26" t="str">
        <f>IFERROR(VLOOKUP($C68,Summary!$C:$CB,46,FALSE)/AZ68,IF(AZ68=0,"",IF(AZ68="","",0)))</f>
        <v/>
      </c>
      <c r="AW68" s="25" t="str">
        <f>IFERROR(VLOOKUP($C68,Summary!$C:$CB,47,FALSE)/AZ68,IF(AZ68=0,"",IF(AZ68="","",0)))</f>
        <v/>
      </c>
      <c r="AX68" s="26" t="str">
        <f>IFERROR(VLOOKUP($C68,Summary!$C:$CB,48,FALSE)/AZ68,IF(AZ68=0,"",IF(AZ68="","",0)))</f>
        <v/>
      </c>
      <c r="AY68" s="25" t="str">
        <f>IFERROR(VLOOKUP($C68,Summary!$C:$CB,49,FALSE)/AZ68,IF(AZ68=0,"",IF(AZ68="","",0)))</f>
        <v/>
      </c>
      <c r="AZ68" s="27">
        <f>VLOOKUP($C68,Summary!$C:$CB,50,FALSE)</f>
        <v>0</v>
      </c>
      <c r="BA68" s="24" t="str">
        <f>IFERROR(VLOOKUP($C68,Summary!$C:$CB,51,FALSE)/BG68,IF(BG68=0,"",IF(BG68="","",0)))</f>
        <v/>
      </c>
      <c r="BB68" s="25" t="str">
        <f>IFERROR(VLOOKUP($C68,Summary!$C:$CB,52,FALSE)/BG68,IF(BG68=0,"",IF(BG68="","",0)))</f>
        <v/>
      </c>
      <c r="BC68" s="26" t="str">
        <f>IFERROR(VLOOKUP($C68,Summary!$C:$CB,53,FALSE)/BG68,IF(BG68=0,"",IF(BG68="","",0)))</f>
        <v/>
      </c>
      <c r="BD68" s="25" t="str">
        <f>IFERROR(VLOOKUP($C68,Summary!$C:$CB,54,FALSE)/BG68,IF(BG68=0,"",IF(BG68="","",0)))</f>
        <v/>
      </c>
      <c r="BE68" s="26" t="str">
        <f>IFERROR(VLOOKUP($C68,Summary!$C:$CB,55,FALSE)/BG68,IF(BG68=0,"",IF(BG68="","",0)))</f>
        <v/>
      </c>
      <c r="BF68" s="25" t="str">
        <f>IFERROR(VLOOKUP($C68,Summary!$C:$CB,56,FALSE)/BG68,IF(BG68=0,"",IF(BG68="","",0)))</f>
        <v/>
      </c>
      <c r="BG68" s="27">
        <f>VLOOKUP($C68,Summary!$C:$CB,57,FALSE)</f>
        <v>0</v>
      </c>
      <c r="BH68" s="24" t="str">
        <f>IFERROR(VLOOKUP($C68,Summary!$C:$CB,58,FALSE)/BN68,IF(BN68=0,"",IF(BN68="","",0)))</f>
        <v/>
      </c>
      <c r="BI68" s="25" t="str">
        <f>IFERROR(VLOOKUP($C68,Summary!$C:$CB,59,FALSE)/BN68,IF(BN68=0,"",IF(BN68="","",0)))</f>
        <v/>
      </c>
      <c r="BJ68" s="26" t="str">
        <f>IFERROR(VLOOKUP($C68,Summary!$C:$CB,60,FALSE)/BN68,IF(BN68=0,"",IF(BN68="","",0)))</f>
        <v/>
      </c>
      <c r="BK68" s="25" t="str">
        <f>IFERROR(VLOOKUP($C68,Summary!$C:$CB,61,FALSE)/BN68,IF(BN68=0,"",IF(BN68="","",0)))</f>
        <v/>
      </c>
      <c r="BL68" s="26" t="str">
        <f>IFERROR(VLOOKUP($C68,Summary!$C:$CB,62,FALSE)/BN68,IF(BN68=0,"",IF(BN68="","",0)))</f>
        <v/>
      </c>
      <c r="BM68" s="25" t="str">
        <f>IFERROR(VLOOKUP($C68,Summary!$C:$CB,63,FALSE)/BN68,IF(BN68=0,"",IF(BN68="","",0)))</f>
        <v/>
      </c>
      <c r="BN68" s="27">
        <f>VLOOKUP($C68,Summary!$C:$CB,64,FALSE)</f>
        <v>0</v>
      </c>
      <c r="BO68" s="24" t="str">
        <f>IFERROR(VLOOKUP($C68,Summary!$C:$CB,65,FALSE)/BU68,IF(BU68=0,"",IF(BU68="","",0)))</f>
        <v/>
      </c>
      <c r="BP68" s="25" t="str">
        <f>IFERROR(VLOOKUP($C68,Summary!$C:$CB,66,FALSE)/BU68,IF(BU68=0,"",IF(BU68="","",0)))</f>
        <v/>
      </c>
      <c r="BQ68" s="26" t="str">
        <f>IFERROR(VLOOKUP($C68,Summary!$C:$CB,67,FALSE)/BU68,IF(BU68=0,"",IF(BU68="","",0)))</f>
        <v/>
      </c>
      <c r="BR68" s="25" t="str">
        <f>IFERROR(VLOOKUP($C68,Summary!$C:$CB,68,FALSE)/BU68,IF(BU68=0,"",IF(BU68="","",0)))</f>
        <v/>
      </c>
      <c r="BS68" s="26" t="str">
        <f>IFERROR(VLOOKUP($C68,Summary!$C:$CB,69,FALSE)/BU68,IF(BU68=0,"",IF(BU68="","",0)))</f>
        <v/>
      </c>
      <c r="BT68" s="25" t="str">
        <f>IFERROR(VLOOKUP($C68,Summary!$C:$CB,70,FALSE)/BU68,IF(BU68=0,"",IF(BU68="","",0)))</f>
        <v/>
      </c>
      <c r="BU68" s="27">
        <f>VLOOKUP($C68,Summary!$C:$CB,71,FALSE)</f>
        <v>0</v>
      </c>
      <c r="BV68" s="24" t="str">
        <f>IFERROR(VLOOKUP($C68,Summary!$C:$CB,72,FALSE)/CB68,IF(CB68=0,"",IF(CB68="","",0)))</f>
        <v/>
      </c>
      <c r="BW68" s="25" t="str">
        <f>IFERROR(VLOOKUP($C68,Summary!$C:$CB,73,FALSE)/CB68,IF(CB68=0,"",IF(CB68="","",0)))</f>
        <v/>
      </c>
      <c r="BX68" s="26" t="str">
        <f>IFERROR(VLOOKUP($C68,Summary!$C:$CB,74,FALSE)/CB68,IF(CB68=0,"",IF(CB68="","",0)))</f>
        <v/>
      </c>
      <c r="BY68" s="25" t="str">
        <f>IFERROR(VLOOKUP($C68,Summary!$C:$CB,75,FALSE)/CB68,IF(CB68=0,"",IF(CB68="","",0)))</f>
        <v/>
      </c>
      <c r="BZ68" s="26" t="str">
        <f>IFERROR(VLOOKUP($C68,Summary!$C:$CB,76,FALSE)/CB68,IF(CB68=0,"",IF(CB68="","",0)))</f>
        <v/>
      </c>
      <c r="CA68" s="25" t="str">
        <f>IFERROR(VLOOKUP($C68,Summary!$C:$CB,77,FALSE)/CB68,IF(CB68=0,"",IF(CB68="","",0)))</f>
        <v/>
      </c>
      <c r="CB68" s="27">
        <f>VLOOKUP($C68,Summary!$C:$CB,78,FALSE)</f>
        <v>0</v>
      </c>
    </row>
    <row r="69" spans="1:80" x14ac:dyDescent="0.3">
      <c r="A69">
        <v>65</v>
      </c>
      <c r="B69" t="str">
        <f>IF(Namelist!A66="","",UPPER(Namelist!A66))</f>
        <v>DAVID HEDQVIST</v>
      </c>
      <c r="C69" t="str">
        <f>IF(Namelist!B66="","",UPPER(Namelist!B66))</f>
        <v>NUSSTU\E0978360</v>
      </c>
      <c r="D69" s="24">
        <f>IFERROR(VLOOKUP($C69,Summary!$C:$CB,2,FALSE)/J69,IF(J69=0,"",IF(J69="","",0)))</f>
        <v>1</v>
      </c>
      <c r="E69" s="25">
        <f>IFERROR(VLOOKUP($C69,Summary!$C:$CB,3,FALSE)/J69,IF(J69=0,"",IF(J69="","",0)))</f>
        <v>0</v>
      </c>
      <c r="F69" s="26">
        <f>IFERROR(VLOOKUP($C69,Summary!$C:$CB,4,FALSE)/J69,IF(J69=0,"",IF(J69="","",0)))</f>
        <v>1</v>
      </c>
      <c r="G69" s="25">
        <f>IFERROR(VLOOKUP($C69,Summary!$C:$CB,5,FALSE)/J69,IF(J69=0,"",IF(J69="","",0)))</f>
        <v>0</v>
      </c>
      <c r="H69" s="26">
        <f>IFERROR(VLOOKUP($C69,Summary!$C:$CB,6,FALSE)/J69,IF(J69=0,"",IF(J69="","",0)))</f>
        <v>1</v>
      </c>
      <c r="I69" s="25">
        <f>IFERROR(VLOOKUP($C69,Summary!$C:$CB,7,FALSE)/J69,IF(J69=0,"",IF(J69="","",0)))</f>
        <v>0</v>
      </c>
      <c r="J69" s="27">
        <f>VLOOKUP($C69,Summary!$C:$CB,8,FALSE)</f>
        <v>6</v>
      </c>
      <c r="K69" s="24">
        <f>IFERROR(VLOOKUP($C69,Summary!$C:$CB,9,FALSE)/Q69,IF(Q69=0,"",IF(Q69="","",0)))</f>
        <v>1</v>
      </c>
      <c r="L69" s="25">
        <f>IFERROR(VLOOKUP($C69,Summary!$C:$CB,10,FALSE)/Q69,IF(Q69=0,"",IF(Q69="","",0)))</f>
        <v>0</v>
      </c>
      <c r="M69" s="26">
        <f>IFERROR(VLOOKUP($C69,Summary!$C:$CB,11,FALSE)/Q69,IF(Q69=0,"",IF(Q69="","",0)))</f>
        <v>1</v>
      </c>
      <c r="N69" s="25">
        <f>IFERROR(VLOOKUP($C69,Summary!$C:$CB,12,FALSE)/Q69,IF(Q69=0,"",IF(Q69="","",0)))</f>
        <v>0</v>
      </c>
      <c r="O69" s="26">
        <f>IFERROR(VLOOKUP($C69,Summary!$C:$CB,13,FALSE)/Q69,IF(Q69=0,"",IF(Q69="","",0)))</f>
        <v>1</v>
      </c>
      <c r="P69" s="25">
        <f>IFERROR(VLOOKUP($C69,Summary!$C:$CB,14,FALSE)/Q69,IF(Q69=0,"",IF(Q69="","",0)))</f>
        <v>0</v>
      </c>
      <c r="Q69" s="27">
        <f>VLOOKUP($C69,Summary!$C:$CB,15,FALSE)</f>
        <v>1</v>
      </c>
      <c r="R69" s="24">
        <f>IFERROR(VLOOKUP($C69,Summary!$C:$CB,16,FALSE)/X69,IF(X69=0,"",IF(X69="","",0)))</f>
        <v>1</v>
      </c>
      <c r="S69" s="25">
        <f>IFERROR(VLOOKUP($C69,Summary!$C:$CB,17,FALSE)/X69,IF(X69=0,"",IF(X69="","",0)))</f>
        <v>0</v>
      </c>
      <c r="T69" s="26">
        <f>IFERROR(VLOOKUP($C69,Summary!$C:$CB,18,FALSE)/X69,IF(X69=0,"",IF(X69="","",0)))</f>
        <v>1</v>
      </c>
      <c r="U69" s="25">
        <f>IFERROR(VLOOKUP($C69,Summary!$C:$CB,19,FALSE)/X69,IF(X69=0,"",IF(X69="","",0)))</f>
        <v>0</v>
      </c>
      <c r="V69" s="26">
        <f>IFERROR(VLOOKUP($C69,Summary!$C:$CB,20,FALSE)/X69,IF(X69=0,"",IF(X69="","",0)))</f>
        <v>1</v>
      </c>
      <c r="W69" s="25">
        <f>IFERROR(VLOOKUP($C69,Summary!$C:$CB,21,FALSE)/X69,IF(X69=0,"",IF(X69="","",0)))</f>
        <v>0</v>
      </c>
      <c r="X69" s="27">
        <f>VLOOKUP($C69,Summary!$C:$CB,22,FALSE)</f>
        <v>2</v>
      </c>
      <c r="Y69" s="24">
        <f>IFERROR(VLOOKUP($C69,Summary!$C:$CB,23,FALSE)/AE69,IF(AE69=0,"",IF(AE69="","",0)))</f>
        <v>1</v>
      </c>
      <c r="Z69" s="25">
        <f>IFERROR(VLOOKUP($C69,Summary!$C:$CB,24,FALSE)/AE69,IF(AE69=0,"",IF(AE69="","",0)))</f>
        <v>0</v>
      </c>
      <c r="AA69" s="26">
        <f>IFERROR(VLOOKUP($C69,Summary!$C:$CB,25,FALSE)/AE69,IF(AE69=0,"",IF(AE69="","",0)))</f>
        <v>1</v>
      </c>
      <c r="AB69" s="25">
        <f>IFERROR(VLOOKUP($C69,Summary!$C:$CB,26,FALSE)/AE69,IF(AE69=0,"",IF(AE69="","",0)))</f>
        <v>0</v>
      </c>
      <c r="AC69" s="26">
        <f>IFERROR(VLOOKUP($C69,Summary!$C:$CB,27,FALSE)/AE69,IF(AE69=0,"",IF(AE69="","",0)))</f>
        <v>1</v>
      </c>
      <c r="AD69" s="25">
        <f>IFERROR(VLOOKUP($C69,Summary!$C:$CB,28,FALSE)/AE69,IF(AE69=0,"",IF(AE69="","",0)))</f>
        <v>0</v>
      </c>
      <c r="AE69" s="27">
        <f>VLOOKUP($C69,Summary!$C:$CB,29,FALSE)</f>
        <v>3</v>
      </c>
      <c r="AF69" s="24" t="str">
        <f>IFERROR(VLOOKUP($C69,Summary!$C:$CB,30,FALSE)/VLOOKUP($C69,Summary!$C:$CB,32,FALSE),IF(AL69=0,"",IF(AL69="","",0)))</f>
        <v/>
      </c>
      <c r="AG69" s="25" t="str">
        <f>IFERROR(VLOOKUP($C69,Summary!$C:$CB,31,FALSE)/VLOOKUP($C69,Summary!$C:$CB,32,FALSE),IF(AL69=0,"",IF(AL69="","",0)))</f>
        <v/>
      </c>
      <c r="AH69" s="26" t="str">
        <f>IFERROR(VLOOKUP($C69,Summary!$C:$CB,32,FALSE)/VLOOKUP($C69,Summary!$C:$CB,34,FALSE),IF(AL69=0,"",IF(AL69="","",0)))</f>
        <v/>
      </c>
      <c r="AI69" s="25" t="str">
        <f>IFERROR(VLOOKUP($C69,Summary!$C:$CB,33,FALSE)/VLOOKUP($C69,Summary!$C:$CB,34,FALSE),IF(AL69=0,"",IF(AL69="","",0)))</f>
        <v/>
      </c>
      <c r="AJ69" s="26" t="str">
        <f>IFERROR(VLOOKUP($C69,Summary!$C:$CB,34,FALSE)/AL69,IF(AL69=0,"",IF(AL69="","",0)))</f>
        <v/>
      </c>
      <c r="AK69" s="25" t="str">
        <f>IFERROR(VLOOKUP($C69,Summary!$C:$CB,35,FALSE)/AL69,IF(AL69=0,"",IF(AL69="","",0)))</f>
        <v/>
      </c>
      <c r="AL69" s="27">
        <f>VLOOKUP($C69,Summary!$C:$CB,36,FALSE)</f>
        <v>0</v>
      </c>
      <c r="AM69" s="24" t="str">
        <f>IFERROR(VLOOKUP($C69,Summary!$C:$CB,37,FALSE)/AS69,IF(AS69=0,"",IF(AS69="","",0)))</f>
        <v/>
      </c>
      <c r="AN69" s="25" t="str">
        <f>IFERROR(VLOOKUP($C69,Summary!$C:$CB,38,FALSE)/AS69,IF(AS69=0,"",IF(AS69="","",0)))</f>
        <v/>
      </c>
      <c r="AO69" s="26" t="str">
        <f>IFERROR(VLOOKUP($C69,Summary!$C:$CB,39,FALSE)/AS69,IF(AS69=0,"",IF(AS69="","",0)))</f>
        <v/>
      </c>
      <c r="AP69" s="25" t="str">
        <f>IFERROR(VLOOKUP($C69,Summary!$C:$CB,40,FALSE)/AS69,IF(AS69=0,"",IF(AS69="","",0)))</f>
        <v/>
      </c>
      <c r="AQ69" s="26" t="str">
        <f>IFERROR(VLOOKUP($C69,Summary!$C:$CB,41,FALSE)/AS69,IF(AS69=0,"",IF(AS69="","",0)))</f>
        <v/>
      </c>
      <c r="AR69" s="25" t="str">
        <f>IFERROR(VLOOKUP($C69,Summary!$C:$CB,42,FALSE)/AS69,IF(AS69=0,"",IF(AS69="","",0)))</f>
        <v/>
      </c>
      <c r="AS69" s="27">
        <f>VLOOKUP($C69,Summary!$C:$CB,43,FALSE)</f>
        <v>0</v>
      </c>
      <c r="AT69" s="24" t="str">
        <f>IFERROR(VLOOKUP($C69,Summary!$C:$CB,44,FALSE)/AZ69,IF(AZ69=0,"",IF(AZ69="","",0)))</f>
        <v/>
      </c>
      <c r="AU69" s="25" t="str">
        <f>IFERROR(VLOOKUP($C69,Summary!$C:$CB,45,FALSE)/AZ69,IF(AZ69=0,"",IF(AZ69="","",0)))</f>
        <v/>
      </c>
      <c r="AV69" s="26" t="str">
        <f>IFERROR(VLOOKUP($C69,Summary!$C:$CB,46,FALSE)/AZ69,IF(AZ69=0,"",IF(AZ69="","",0)))</f>
        <v/>
      </c>
      <c r="AW69" s="25" t="str">
        <f>IFERROR(VLOOKUP($C69,Summary!$C:$CB,47,FALSE)/AZ69,IF(AZ69=0,"",IF(AZ69="","",0)))</f>
        <v/>
      </c>
      <c r="AX69" s="26" t="str">
        <f>IFERROR(VLOOKUP($C69,Summary!$C:$CB,48,FALSE)/AZ69,IF(AZ69=0,"",IF(AZ69="","",0)))</f>
        <v/>
      </c>
      <c r="AY69" s="25" t="str">
        <f>IFERROR(VLOOKUP($C69,Summary!$C:$CB,49,FALSE)/AZ69,IF(AZ69=0,"",IF(AZ69="","",0)))</f>
        <v/>
      </c>
      <c r="AZ69" s="27">
        <f>VLOOKUP($C69,Summary!$C:$CB,50,FALSE)</f>
        <v>0</v>
      </c>
      <c r="BA69" s="24" t="str">
        <f>IFERROR(VLOOKUP($C69,Summary!$C:$CB,51,FALSE)/BG69,IF(BG69=0,"",IF(BG69="","",0)))</f>
        <v/>
      </c>
      <c r="BB69" s="25" t="str">
        <f>IFERROR(VLOOKUP($C69,Summary!$C:$CB,52,FALSE)/BG69,IF(BG69=0,"",IF(BG69="","",0)))</f>
        <v/>
      </c>
      <c r="BC69" s="26" t="str">
        <f>IFERROR(VLOOKUP($C69,Summary!$C:$CB,53,FALSE)/BG69,IF(BG69=0,"",IF(BG69="","",0)))</f>
        <v/>
      </c>
      <c r="BD69" s="25" t="str">
        <f>IFERROR(VLOOKUP($C69,Summary!$C:$CB,54,FALSE)/BG69,IF(BG69=0,"",IF(BG69="","",0)))</f>
        <v/>
      </c>
      <c r="BE69" s="26" t="str">
        <f>IFERROR(VLOOKUP($C69,Summary!$C:$CB,55,FALSE)/BG69,IF(BG69=0,"",IF(BG69="","",0)))</f>
        <v/>
      </c>
      <c r="BF69" s="25" t="str">
        <f>IFERROR(VLOOKUP($C69,Summary!$C:$CB,56,FALSE)/BG69,IF(BG69=0,"",IF(BG69="","",0)))</f>
        <v/>
      </c>
      <c r="BG69" s="27">
        <f>VLOOKUP($C69,Summary!$C:$CB,57,FALSE)</f>
        <v>0</v>
      </c>
      <c r="BH69" s="24" t="str">
        <f>IFERROR(VLOOKUP($C69,Summary!$C:$CB,58,FALSE)/BN69,IF(BN69=0,"",IF(BN69="","",0)))</f>
        <v/>
      </c>
      <c r="BI69" s="25" t="str">
        <f>IFERROR(VLOOKUP($C69,Summary!$C:$CB,59,FALSE)/BN69,IF(BN69=0,"",IF(BN69="","",0)))</f>
        <v/>
      </c>
      <c r="BJ69" s="26" t="str">
        <f>IFERROR(VLOOKUP($C69,Summary!$C:$CB,60,FALSE)/BN69,IF(BN69=0,"",IF(BN69="","",0)))</f>
        <v/>
      </c>
      <c r="BK69" s="25" t="str">
        <f>IFERROR(VLOOKUP($C69,Summary!$C:$CB,61,FALSE)/BN69,IF(BN69=0,"",IF(BN69="","",0)))</f>
        <v/>
      </c>
      <c r="BL69" s="26" t="str">
        <f>IFERROR(VLOOKUP($C69,Summary!$C:$CB,62,FALSE)/BN69,IF(BN69=0,"",IF(BN69="","",0)))</f>
        <v/>
      </c>
      <c r="BM69" s="25" t="str">
        <f>IFERROR(VLOOKUP($C69,Summary!$C:$CB,63,FALSE)/BN69,IF(BN69=0,"",IF(BN69="","",0)))</f>
        <v/>
      </c>
      <c r="BN69" s="27">
        <f>VLOOKUP($C69,Summary!$C:$CB,64,FALSE)</f>
        <v>0</v>
      </c>
      <c r="BO69" s="24" t="str">
        <f>IFERROR(VLOOKUP($C69,Summary!$C:$CB,65,FALSE)/BU69,IF(BU69=0,"",IF(BU69="","",0)))</f>
        <v/>
      </c>
      <c r="BP69" s="25" t="str">
        <f>IFERROR(VLOOKUP($C69,Summary!$C:$CB,66,FALSE)/BU69,IF(BU69=0,"",IF(BU69="","",0)))</f>
        <v/>
      </c>
      <c r="BQ69" s="26" t="str">
        <f>IFERROR(VLOOKUP($C69,Summary!$C:$CB,67,FALSE)/BU69,IF(BU69=0,"",IF(BU69="","",0)))</f>
        <v/>
      </c>
      <c r="BR69" s="25" t="str">
        <f>IFERROR(VLOOKUP($C69,Summary!$C:$CB,68,FALSE)/BU69,IF(BU69=0,"",IF(BU69="","",0)))</f>
        <v/>
      </c>
      <c r="BS69" s="26" t="str">
        <f>IFERROR(VLOOKUP($C69,Summary!$C:$CB,69,FALSE)/BU69,IF(BU69=0,"",IF(BU69="","",0)))</f>
        <v/>
      </c>
      <c r="BT69" s="25" t="str">
        <f>IFERROR(VLOOKUP($C69,Summary!$C:$CB,70,FALSE)/BU69,IF(BU69=0,"",IF(BU69="","",0)))</f>
        <v/>
      </c>
      <c r="BU69" s="27">
        <f>VLOOKUP($C69,Summary!$C:$CB,71,FALSE)</f>
        <v>0</v>
      </c>
      <c r="BV69" s="24" t="str">
        <f>IFERROR(VLOOKUP($C69,Summary!$C:$CB,72,FALSE)/CB69,IF(CB69=0,"",IF(CB69="","",0)))</f>
        <v/>
      </c>
      <c r="BW69" s="25" t="str">
        <f>IFERROR(VLOOKUP($C69,Summary!$C:$CB,73,FALSE)/CB69,IF(CB69=0,"",IF(CB69="","",0)))</f>
        <v/>
      </c>
      <c r="BX69" s="26" t="str">
        <f>IFERROR(VLOOKUP($C69,Summary!$C:$CB,74,FALSE)/CB69,IF(CB69=0,"",IF(CB69="","",0)))</f>
        <v/>
      </c>
      <c r="BY69" s="25" t="str">
        <f>IFERROR(VLOOKUP($C69,Summary!$C:$CB,75,FALSE)/CB69,IF(CB69=0,"",IF(CB69="","",0)))</f>
        <v/>
      </c>
      <c r="BZ69" s="26" t="str">
        <f>IFERROR(VLOOKUP($C69,Summary!$C:$CB,76,FALSE)/CB69,IF(CB69=0,"",IF(CB69="","",0)))</f>
        <v/>
      </c>
      <c r="CA69" s="25" t="str">
        <f>IFERROR(VLOOKUP($C69,Summary!$C:$CB,77,FALSE)/CB69,IF(CB69=0,"",IF(CB69="","",0)))</f>
        <v/>
      </c>
      <c r="CB69" s="27">
        <f>VLOOKUP($C69,Summary!$C:$CB,78,FALSE)</f>
        <v>0</v>
      </c>
    </row>
    <row r="70" spans="1:80" x14ac:dyDescent="0.3">
      <c r="A70">
        <v>66</v>
      </c>
      <c r="B70" t="str">
        <f>IF(Namelist!A67="","",UPPER(Namelist!A67))</f>
        <v>DEDEEPYA KONTHAM</v>
      </c>
      <c r="C70" t="str">
        <f>IF(Namelist!B67="","",UPPER(Namelist!B67))</f>
        <v>NUSSTU\E0959871</v>
      </c>
      <c r="D70" s="24">
        <f>IFERROR(VLOOKUP($C70,Summary!$C:$CB,2,FALSE)/J70,IF(J70=0,"",IF(J70="","",0)))</f>
        <v>0</v>
      </c>
      <c r="E70" s="25">
        <f>IFERROR(VLOOKUP($C70,Summary!$C:$CB,3,FALSE)/J70,IF(J70=0,"",IF(J70="","",0)))</f>
        <v>0</v>
      </c>
      <c r="F70" s="26">
        <f>IFERROR(VLOOKUP($C70,Summary!$C:$CB,4,FALSE)/J70,IF(J70=0,"",IF(J70="","",0)))</f>
        <v>0</v>
      </c>
      <c r="G70" s="25">
        <f>IFERROR(VLOOKUP($C70,Summary!$C:$CB,5,FALSE)/J70,IF(J70=0,"",IF(J70="","",0)))</f>
        <v>0</v>
      </c>
      <c r="H70" s="26">
        <f>IFERROR(VLOOKUP($C70,Summary!$C:$CB,6,FALSE)/J70,IF(J70=0,"",IF(J70="","",0)))</f>
        <v>0</v>
      </c>
      <c r="I70" s="25">
        <f>IFERROR(VLOOKUP($C70,Summary!$C:$CB,7,FALSE)/J70,IF(J70=0,"",IF(J70="","",0)))</f>
        <v>1</v>
      </c>
      <c r="J70" s="27">
        <f>VLOOKUP($C70,Summary!$C:$CB,8,FALSE)</f>
        <v>2</v>
      </c>
      <c r="K70" s="24" t="str">
        <f>IFERROR(VLOOKUP($C70,Summary!$C:$CB,9,FALSE)/Q70,IF(Q70=0,"",IF(Q70="","",0)))</f>
        <v/>
      </c>
      <c r="L70" s="25" t="str">
        <f>IFERROR(VLOOKUP($C70,Summary!$C:$CB,10,FALSE)/Q70,IF(Q70=0,"",IF(Q70="","",0)))</f>
        <v/>
      </c>
      <c r="M70" s="26" t="str">
        <f>IFERROR(VLOOKUP($C70,Summary!$C:$CB,11,FALSE)/Q70,IF(Q70=0,"",IF(Q70="","",0)))</f>
        <v/>
      </c>
      <c r="N70" s="25" t="str">
        <f>IFERROR(VLOOKUP($C70,Summary!$C:$CB,12,FALSE)/Q70,IF(Q70=0,"",IF(Q70="","",0)))</f>
        <v/>
      </c>
      <c r="O70" s="26" t="str">
        <f>IFERROR(VLOOKUP($C70,Summary!$C:$CB,13,FALSE)/Q70,IF(Q70=0,"",IF(Q70="","",0)))</f>
        <v/>
      </c>
      <c r="P70" s="25" t="str">
        <f>IFERROR(VLOOKUP($C70,Summary!$C:$CB,14,FALSE)/Q70,IF(Q70=0,"",IF(Q70="","",0)))</f>
        <v/>
      </c>
      <c r="Q70" s="27">
        <f>VLOOKUP($C70,Summary!$C:$CB,15,FALSE)</f>
        <v>0</v>
      </c>
      <c r="R70" s="24">
        <f>IFERROR(VLOOKUP($C70,Summary!$C:$CB,16,FALSE)/X70,IF(X70=0,"",IF(X70="","",0)))</f>
        <v>0</v>
      </c>
      <c r="S70" s="25">
        <f>IFERROR(VLOOKUP($C70,Summary!$C:$CB,17,FALSE)/X70,IF(X70=0,"",IF(X70="","",0)))</f>
        <v>0</v>
      </c>
      <c r="T70" s="26">
        <f>IFERROR(VLOOKUP($C70,Summary!$C:$CB,18,FALSE)/X70,IF(X70=0,"",IF(X70="","",0)))</f>
        <v>0</v>
      </c>
      <c r="U70" s="25">
        <f>IFERROR(VLOOKUP($C70,Summary!$C:$CB,19,FALSE)/X70,IF(X70=0,"",IF(X70="","",0)))</f>
        <v>0</v>
      </c>
      <c r="V70" s="26">
        <f>IFERROR(VLOOKUP($C70,Summary!$C:$CB,20,FALSE)/X70,IF(X70=0,"",IF(X70="","",0)))</f>
        <v>0</v>
      </c>
      <c r="W70" s="25">
        <f>IFERROR(VLOOKUP($C70,Summary!$C:$CB,21,FALSE)/X70,IF(X70=0,"",IF(X70="","",0)))</f>
        <v>1</v>
      </c>
      <c r="X70" s="27">
        <f>VLOOKUP($C70,Summary!$C:$CB,22,FALSE)</f>
        <v>2</v>
      </c>
      <c r="Y70" s="24" t="str">
        <f>IFERROR(VLOOKUP($C70,Summary!$C:$CB,23,FALSE)/AE70,IF(AE70=0,"",IF(AE70="","",0)))</f>
        <v/>
      </c>
      <c r="Z70" s="25" t="str">
        <f>IFERROR(VLOOKUP($C70,Summary!$C:$CB,24,FALSE)/AE70,IF(AE70=0,"",IF(AE70="","",0)))</f>
        <v/>
      </c>
      <c r="AA70" s="26" t="str">
        <f>IFERROR(VLOOKUP($C70,Summary!$C:$CB,25,FALSE)/AE70,IF(AE70=0,"",IF(AE70="","",0)))</f>
        <v/>
      </c>
      <c r="AB70" s="25" t="str">
        <f>IFERROR(VLOOKUP($C70,Summary!$C:$CB,26,FALSE)/AE70,IF(AE70=0,"",IF(AE70="","",0)))</f>
        <v/>
      </c>
      <c r="AC70" s="26" t="str">
        <f>IFERROR(VLOOKUP($C70,Summary!$C:$CB,27,FALSE)/AE70,IF(AE70=0,"",IF(AE70="","",0)))</f>
        <v/>
      </c>
      <c r="AD70" s="25" t="str">
        <f>IFERROR(VLOOKUP($C70,Summary!$C:$CB,28,FALSE)/AE70,IF(AE70=0,"",IF(AE70="","",0)))</f>
        <v/>
      </c>
      <c r="AE70" s="27">
        <f>VLOOKUP($C70,Summary!$C:$CB,29,FALSE)</f>
        <v>0</v>
      </c>
      <c r="AF70" s="24" t="str">
        <f>IFERROR(VLOOKUP($C70,Summary!$C:$CB,30,FALSE)/VLOOKUP($C70,Summary!$C:$CB,32,FALSE),IF(AL70=0,"",IF(AL70="","",0)))</f>
        <v/>
      </c>
      <c r="AG70" s="25" t="str">
        <f>IFERROR(VLOOKUP($C70,Summary!$C:$CB,31,FALSE)/VLOOKUP($C70,Summary!$C:$CB,32,FALSE),IF(AL70=0,"",IF(AL70="","",0)))</f>
        <v/>
      </c>
      <c r="AH70" s="26" t="str">
        <f>IFERROR(VLOOKUP($C70,Summary!$C:$CB,32,FALSE)/VLOOKUP($C70,Summary!$C:$CB,34,FALSE),IF(AL70=0,"",IF(AL70="","",0)))</f>
        <v/>
      </c>
      <c r="AI70" s="25" t="str">
        <f>IFERROR(VLOOKUP($C70,Summary!$C:$CB,33,FALSE)/VLOOKUP($C70,Summary!$C:$CB,34,FALSE),IF(AL70=0,"",IF(AL70="","",0)))</f>
        <v/>
      </c>
      <c r="AJ70" s="26" t="str">
        <f>IFERROR(VLOOKUP($C70,Summary!$C:$CB,34,FALSE)/AL70,IF(AL70=0,"",IF(AL70="","",0)))</f>
        <v/>
      </c>
      <c r="AK70" s="25" t="str">
        <f>IFERROR(VLOOKUP($C70,Summary!$C:$CB,35,FALSE)/AL70,IF(AL70=0,"",IF(AL70="","",0)))</f>
        <v/>
      </c>
      <c r="AL70" s="27">
        <f>VLOOKUP($C70,Summary!$C:$CB,36,FALSE)</f>
        <v>0</v>
      </c>
      <c r="AM70" s="24" t="str">
        <f>IFERROR(VLOOKUP($C70,Summary!$C:$CB,37,FALSE)/AS70,IF(AS70=0,"",IF(AS70="","",0)))</f>
        <v/>
      </c>
      <c r="AN70" s="25" t="str">
        <f>IFERROR(VLOOKUP($C70,Summary!$C:$CB,38,FALSE)/AS70,IF(AS70=0,"",IF(AS70="","",0)))</f>
        <v/>
      </c>
      <c r="AO70" s="26" t="str">
        <f>IFERROR(VLOOKUP($C70,Summary!$C:$CB,39,FALSE)/AS70,IF(AS70=0,"",IF(AS70="","",0)))</f>
        <v/>
      </c>
      <c r="AP70" s="25" t="str">
        <f>IFERROR(VLOOKUP($C70,Summary!$C:$CB,40,FALSE)/AS70,IF(AS70=0,"",IF(AS70="","",0)))</f>
        <v/>
      </c>
      <c r="AQ70" s="26" t="str">
        <f>IFERROR(VLOOKUP($C70,Summary!$C:$CB,41,FALSE)/AS70,IF(AS70=0,"",IF(AS70="","",0)))</f>
        <v/>
      </c>
      <c r="AR70" s="25" t="str">
        <f>IFERROR(VLOOKUP($C70,Summary!$C:$CB,42,FALSE)/AS70,IF(AS70=0,"",IF(AS70="","",0)))</f>
        <v/>
      </c>
      <c r="AS70" s="27">
        <f>VLOOKUP($C70,Summary!$C:$CB,43,FALSE)</f>
        <v>0</v>
      </c>
      <c r="AT70" s="24" t="str">
        <f>IFERROR(VLOOKUP($C70,Summary!$C:$CB,44,FALSE)/AZ70,IF(AZ70=0,"",IF(AZ70="","",0)))</f>
        <v/>
      </c>
      <c r="AU70" s="25" t="str">
        <f>IFERROR(VLOOKUP($C70,Summary!$C:$CB,45,FALSE)/AZ70,IF(AZ70=0,"",IF(AZ70="","",0)))</f>
        <v/>
      </c>
      <c r="AV70" s="26" t="str">
        <f>IFERROR(VLOOKUP($C70,Summary!$C:$CB,46,FALSE)/AZ70,IF(AZ70=0,"",IF(AZ70="","",0)))</f>
        <v/>
      </c>
      <c r="AW70" s="25" t="str">
        <f>IFERROR(VLOOKUP($C70,Summary!$C:$CB,47,FALSE)/AZ70,IF(AZ70=0,"",IF(AZ70="","",0)))</f>
        <v/>
      </c>
      <c r="AX70" s="26" t="str">
        <f>IFERROR(VLOOKUP($C70,Summary!$C:$CB,48,FALSE)/AZ70,IF(AZ70=0,"",IF(AZ70="","",0)))</f>
        <v/>
      </c>
      <c r="AY70" s="25" t="str">
        <f>IFERROR(VLOOKUP($C70,Summary!$C:$CB,49,FALSE)/AZ70,IF(AZ70=0,"",IF(AZ70="","",0)))</f>
        <v/>
      </c>
      <c r="AZ70" s="27">
        <f>VLOOKUP($C70,Summary!$C:$CB,50,FALSE)</f>
        <v>0</v>
      </c>
      <c r="BA70" s="24" t="str">
        <f>IFERROR(VLOOKUP($C70,Summary!$C:$CB,51,FALSE)/BG70,IF(BG70=0,"",IF(BG70="","",0)))</f>
        <v/>
      </c>
      <c r="BB70" s="25" t="str">
        <f>IFERROR(VLOOKUP($C70,Summary!$C:$CB,52,FALSE)/BG70,IF(BG70=0,"",IF(BG70="","",0)))</f>
        <v/>
      </c>
      <c r="BC70" s="26" t="str">
        <f>IFERROR(VLOOKUP($C70,Summary!$C:$CB,53,FALSE)/BG70,IF(BG70=0,"",IF(BG70="","",0)))</f>
        <v/>
      </c>
      <c r="BD70" s="25" t="str">
        <f>IFERROR(VLOOKUP($C70,Summary!$C:$CB,54,FALSE)/BG70,IF(BG70=0,"",IF(BG70="","",0)))</f>
        <v/>
      </c>
      <c r="BE70" s="26" t="str">
        <f>IFERROR(VLOOKUP($C70,Summary!$C:$CB,55,FALSE)/BG70,IF(BG70=0,"",IF(BG70="","",0)))</f>
        <v/>
      </c>
      <c r="BF70" s="25" t="str">
        <f>IFERROR(VLOOKUP($C70,Summary!$C:$CB,56,FALSE)/BG70,IF(BG70=0,"",IF(BG70="","",0)))</f>
        <v/>
      </c>
      <c r="BG70" s="27">
        <f>VLOOKUP($C70,Summary!$C:$CB,57,FALSE)</f>
        <v>0</v>
      </c>
      <c r="BH70" s="24" t="str">
        <f>IFERROR(VLOOKUP($C70,Summary!$C:$CB,58,FALSE)/BN70,IF(BN70=0,"",IF(BN70="","",0)))</f>
        <v/>
      </c>
      <c r="BI70" s="25" t="str">
        <f>IFERROR(VLOOKUP($C70,Summary!$C:$CB,59,FALSE)/BN70,IF(BN70=0,"",IF(BN70="","",0)))</f>
        <v/>
      </c>
      <c r="BJ70" s="26" t="str">
        <f>IFERROR(VLOOKUP($C70,Summary!$C:$CB,60,FALSE)/BN70,IF(BN70=0,"",IF(BN70="","",0)))</f>
        <v/>
      </c>
      <c r="BK70" s="25" t="str">
        <f>IFERROR(VLOOKUP($C70,Summary!$C:$CB,61,FALSE)/BN70,IF(BN70=0,"",IF(BN70="","",0)))</f>
        <v/>
      </c>
      <c r="BL70" s="26" t="str">
        <f>IFERROR(VLOOKUP($C70,Summary!$C:$CB,62,FALSE)/BN70,IF(BN70=0,"",IF(BN70="","",0)))</f>
        <v/>
      </c>
      <c r="BM70" s="25" t="str">
        <f>IFERROR(VLOOKUP($C70,Summary!$C:$CB,63,FALSE)/BN70,IF(BN70=0,"",IF(BN70="","",0)))</f>
        <v/>
      </c>
      <c r="BN70" s="27">
        <f>VLOOKUP($C70,Summary!$C:$CB,64,FALSE)</f>
        <v>0</v>
      </c>
      <c r="BO70" s="24" t="str">
        <f>IFERROR(VLOOKUP($C70,Summary!$C:$CB,65,FALSE)/BU70,IF(BU70=0,"",IF(BU70="","",0)))</f>
        <v/>
      </c>
      <c r="BP70" s="25" t="str">
        <f>IFERROR(VLOOKUP($C70,Summary!$C:$CB,66,FALSE)/BU70,IF(BU70=0,"",IF(BU70="","",0)))</f>
        <v/>
      </c>
      <c r="BQ70" s="26" t="str">
        <f>IFERROR(VLOOKUP($C70,Summary!$C:$CB,67,FALSE)/BU70,IF(BU70=0,"",IF(BU70="","",0)))</f>
        <v/>
      </c>
      <c r="BR70" s="25" t="str">
        <f>IFERROR(VLOOKUP($C70,Summary!$C:$CB,68,FALSE)/BU70,IF(BU70=0,"",IF(BU70="","",0)))</f>
        <v/>
      </c>
      <c r="BS70" s="26" t="str">
        <f>IFERROR(VLOOKUP($C70,Summary!$C:$CB,69,FALSE)/BU70,IF(BU70=0,"",IF(BU70="","",0)))</f>
        <v/>
      </c>
      <c r="BT70" s="25" t="str">
        <f>IFERROR(VLOOKUP($C70,Summary!$C:$CB,70,FALSE)/BU70,IF(BU70=0,"",IF(BU70="","",0)))</f>
        <v/>
      </c>
      <c r="BU70" s="27">
        <f>VLOOKUP($C70,Summary!$C:$CB,71,FALSE)</f>
        <v>0</v>
      </c>
      <c r="BV70" s="24" t="str">
        <f>IFERROR(VLOOKUP($C70,Summary!$C:$CB,72,FALSE)/CB70,IF(CB70=0,"",IF(CB70="","",0)))</f>
        <v/>
      </c>
      <c r="BW70" s="25" t="str">
        <f>IFERROR(VLOOKUP($C70,Summary!$C:$CB,73,FALSE)/CB70,IF(CB70=0,"",IF(CB70="","",0)))</f>
        <v/>
      </c>
      <c r="BX70" s="26" t="str">
        <f>IFERROR(VLOOKUP($C70,Summary!$C:$CB,74,FALSE)/CB70,IF(CB70=0,"",IF(CB70="","",0)))</f>
        <v/>
      </c>
      <c r="BY70" s="25" t="str">
        <f>IFERROR(VLOOKUP($C70,Summary!$C:$CB,75,FALSE)/CB70,IF(CB70=0,"",IF(CB70="","",0)))</f>
        <v/>
      </c>
      <c r="BZ70" s="26" t="str">
        <f>IFERROR(VLOOKUP($C70,Summary!$C:$CB,76,FALSE)/CB70,IF(CB70=0,"",IF(CB70="","",0)))</f>
        <v/>
      </c>
      <c r="CA70" s="25" t="str">
        <f>IFERROR(VLOOKUP($C70,Summary!$C:$CB,77,FALSE)/CB70,IF(CB70=0,"",IF(CB70="","",0)))</f>
        <v/>
      </c>
      <c r="CB70" s="27">
        <f>VLOOKUP($C70,Summary!$C:$CB,78,FALSE)</f>
        <v>0</v>
      </c>
    </row>
    <row r="71" spans="1:80" x14ac:dyDescent="0.3">
      <c r="A71">
        <v>67</v>
      </c>
      <c r="B71" t="str">
        <f>IF(Namelist!A68="","",UPPER(Namelist!A68))</f>
        <v>DENISE ONG</v>
      </c>
      <c r="C71" t="str">
        <f>IF(Namelist!B68="","",UPPER(Namelist!B68))</f>
        <v>NUSSTU\E0774086</v>
      </c>
      <c r="D71" s="24">
        <f>IFERROR(VLOOKUP($C71,Summary!$C:$CB,2,FALSE)/J71,IF(J71=0,"",IF(J71="","",0)))</f>
        <v>0.31578947368421051</v>
      </c>
      <c r="E71" s="25">
        <f>IFERROR(VLOOKUP($C71,Summary!$C:$CB,3,FALSE)/J71,IF(J71=0,"",IF(J71="","",0)))</f>
        <v>0.10526315789473684</v>
      </c>
      <c r="F71" s="26">
        <f>IFERROR(VLOOKUP($C71,Summary!$C:$CB,4,FALSE)/J71,IF(J71=0,"",IF(J71="","",0)))</f>
        <v>0.42105263157894735</v>
      </c>
      <c r="G71" s="25">
        <f>IFERROR(VLOOKUP($C71,Summary!$C:$CB,5,FALSE)/J71,IF(J71=0,"",IF(J71="","",0)))</f>
        <v>0</v>
      </c>
      <c r="H71" s="26">
        <f>IFERROR(VLOOKUP($C71,Summary!$C:$CB,6,FALSE)/J71,IF(J71=0,"",IF(J71="","",0)))</f>
        <v>0.42105263157894735</v>
      </c>
      <c r="I71" s="25">
        <f>IFERROR(VLOOKUP($C71,Summary!$C:$CB,7,FALSE)/J71,IF(J71=0,"",IF(J71="","",0)))</f>
        <v>0.57894736842105265</v>
      </c>
      <c r="J71" s="27">
        <f>VLOOKUP($C71,Summary!$C:$CB,8,FALSE)</f>
        <v>19</v>
      </c>
      <c r="K71" s="24">
        <f>IFERROR(VLOOKUP($C71,Summary!$C:$CB,9,FALSE)/Q71,IF(Q71=0,"",IF(Q71="","",0)))</f>
        <v>0.33333333333333331</v>
      </c>
      <c r="L71" s="25">
        <f>IFERROR(VLOOKUP($C71,Summary!$C:$CB,10,FALSE)/Q71,IF(Q71=0,"",IF(Q71="","",0)))</f>
        <v>0.33333333333333331</v>
      </c>
      <c r="M71" s="26">
        <f>IFERROR(VLOOKUP($C71,Summary!$C:$CB,11,FALSE)/Q71,IF(Q71=0,"",IF(Q71="","",0)))</f>
        <v>0.66666666666666663</v>
      </c>
      <c r="N71" s="25">
        <f>IFERROR(VLOOKUP($C71,Summary!$C:$CB,12,FALSE)/Q71,IF(Q71=0,"",IF(Q71="","",0)))</f>
        <v>0</v>
      </c>
      <c r="O71" s="26">
        <f>IFERROR(VLOOKUP($C71,Summary!$C:$CB,13,FALSE)/Q71,IF(Q71=0,"",IF(Q71="","",0)))</f>
        <v>0.66666666666666663</v>
      </c>
      <c r="P71" s="25">
        <f>IFERROR(VLOOKUP($C71,Summary!$C:$CB,14,FALSE)/Q71,IF(Q71=0,"",IF(Q71="","",0)))</f>
        <v>0.33333333333333331</v>
      </c>
      <c r="Q71" s="27">
        <f>VLOOKUP($C71,Summary!$C:$CB,15,FALSE)</f>
        <v>3</v>
      </c>
      <c r="R71" s="24">
        <f>IFERROR(VLOOKUP($C71,Summary!$C:$CB,16,FALSE)/X71,IF(X71=0,"",IF(X71="","",0)))</f>
        <v>0.33333333333333331</v>
      </c>
      <c r="S71" s="25">
        <f>IFERROR(VLOOKUP($C71,Summary!$C:$CB,17,FALSE)/X71,IF(X71=0,"",IF(X71="","",0)))</f>
        <v>0</v>
      </c>
      <c r="T71" s="26">
        <f>IFERROR(VLOOKUP($C71,Summary!$C:$CB,18,FALSE)/X71,IF(X71=0,"",IF(X71="","",0)))</f>
        <v>0.33333333333333331</v>
      </c>
      <c r="U71" s="25">
        <f>IFERROR(VLOOKUP($C71,Summary!$C:$CB,19,FALSE)/X71,IF(X71=0,"",IF(X71="","",0)))</f>
        <v>0</v>
      </c>
      <c r="V71" s="26">
        <f>IFERROR(VLOOKUP($C71,Summary!$C:$CB,20,FALSE)/X71,IF(X71=0,"",IF(X71="","",0)))</f>
        <v>0.33333333333333331</v>
      </c>
      <c r="W71" s="25">
        <f>IFERROR(VLOOKUP($C71,Summary!$C:$CB,21,FALSE)/X71,IF(X71=0,"",IF(X71="","",0)))</f>
        <v>0.66666666666666663</v>
      </c>
      <c r="X71" s="27">
        <f>VLOOKUP($C71,Summary!$C:$CB,22,FALSE)</f>
        <v>3</v>
      </c>
      <c r="Y71" s="24">
        <f>IFERROR(VLOOKUP($C71,Summary!$C:$CB,23,FALSE)/AE71,IF(AE71=0,"",IF(AE71="","",0)))</f>
        <v>0.33333333333333331</v>
      </c>
      <c r="Z71" s="25">
        <f>IFERROR(VLOOKUP($C71,Summary!$C:$CB,24,FALSE)/AE71,IF(AE71=0,"",IF(AE71="","",0)))</f>
        <v>0.33333333333333331</v>
      </c>
      <c r="AA71" s="26">
        <f>IFERROR(VLOOKUP($C71,Summary!$C:$CB,25,FALSE)/AE71,IF(AE71=0,"",IF(AE71="","",0)))</f>
        <v>0.66666666666666663</v>
      </c>
      <c r="AB71" s="25">
        <f>IFERROR(VLOOKUP($C71,Summary!$C:$CB,26,FALSE)/AE71,IF(AE71=0,"",IF(AE71="","",0)))</f>
        <v>0</v>
      </c>
      <c r="AC71" s="26">
        <f>IFERROR(VLOOKUP($C71,Summary!$C:$CB,27,FALSE)/AE71,IF(AE71=0,"",IF(AE71="","",0)))</f>
        <v>0.66666666666666663</v>
      </c>
      <c r="AD71" s="25">
        <f>IFERROR(VLOOKUP($C71,Summary!$C:$CB,28,FALSE)/AE71,IF(AE71=0,"",IF(AE71="","",0)))</f>
        <v>0.33333333333333331</v>
      </c>
      <c r="AE71" s="27">
        <f>VLOOKUP($C71,Summary!$C:$CB,29,FALSE)</f>
        <v>3</v>
      </c>
      <c r="AF71" s="24" t="str">
        <f>IFERROR(VLOOKUP($C71,Summary!$C:$CB,30,FALSE)/VLOOKUP($C71,Summary!$C:$CB,32,FALSE),IF(AL71=0,"",IF(AL71="","",0)))</f>
        <v/>
      </c>
      <c r="AG71" s="25" t="str">
        <f>IFERROR(VLOOKUP($C71,Summary!$C:$CB,31,FALSE)/VLOOKUP($C71,Summary!$C:$CB,32,FALSE),IF(AL71=0,"",IF(AL71="","",0)))</f>
        <v/>
      </c>
      <c r="AH71" s="26" t="str">
        <f>IFERROR(VLOOKUP($C71,Summary!$C:$CB,32,FALSE)/VLOOKUP($C71,Summary!$C:$CB,34,FALSE),IF(AL71=0,"",IF(AL71="","",0)))</f>
        <v/>
      </c>
      <c r="AI71" s="25" t="str">
        <f>IFERROR(VLOOKUP($C71,Summary!$C:$CB,33,FALSE)/VLOOKUP($C71,Summary!$C:$CB,34,FALSE),IF(AL71=0,"",IF(AL71="","",0)))</f>
        <v/>
      </c>
      <c r="AJ71" s="26" t="str">
        <f>IFERROR(VLOOKUP($C71,Summary!$C:$CB,34,FALSE)/AL71,IF(AL71=0,"",IF(AL71="","",0)))</f>
        <v/>
      </c>
      <c r="AK71" s="25" t="str">
        <f>IFERROR(VLOOKUP($C71,Summary!$C:$CB,35,FALSE)/AL71,IF(AL71=0,"",IF(AL71="","",0)))</f>
        <v/>
      </c>
      <c r="AL71" s="27">
        <f>VLOOKUP($C71,Summary!$C:$CB,36,FALSE)</f>
        <v>0</v>
      </c>
      <c r="AM71" s="24">
        <f>IFERROR(VLOOKUP($C71,Summary!$C:$CB,37,FALSE)/AS71,IF(AS71=0,"",IF(AS71="","",0)))</f>
        <v>0.66666666666666663</v>
      </c>
      <c r="AN71" s="25">
        <f>IFERROR(VLOOKUP($C71,Summary!$C:$CB,38,FALSE)/AS71,IF(AS71=0,"",IF(AS71="","",0)))</f>
        <v>0</v>
      </c>
      <c r="AO71" s="26">
        <f>IFERROR(VLOOKUP($C71,Summary!$C:$CB,39,FALSE)/AS71,IF(AS71=0,"",IF(AS71="","",0)))</f>
        <v>0.66666666666666663</v>
      </c>
      <c r="AP71" s="25">
        <f>IFERROR(VLOOKUP($C71,Summary!$C:$CB,40,FALSE)/AS71,IF(AS71=0,"",IF(AS71="","",0)))</f>
        <v>0</v>
      </c>
      <c r="AQ71" s="26">
        <f>IFERROR(VLOOKUP($C71,Summary!$C:$CB,41,FALSE)/AS71,IF(AS71=0,"",IF(AS71="","",0)))</f>
        <v>0.66666666666666663</v>
      </c>
      <c r="AR71" s="25">
        <f>IFERROR(VLOOKUP($C71,Summary!$C:$CB,42,FALSE)/AS71,IF(AS71=0,"",IF(AS71="","",0)))</f>
        <v>0.33333333333333331</v>
      </c>
      <c r="AS71" s="27">
        <f>VLOOKUP($C71,Summary!$C:$CB,43,FALSE)</f>
        <v>3</v>
      </c>
      <c r="AT71" s="24" t="str">
        <f>IFERROR(VLOOKUP($C71,Summary!$C:$CB,44,FALSE)/AZ71,IF(AZ71=0,"",IF(AZ71="","",0)))</f>
        <v/>
      </c>
      <c r="AU71" s="25" t="str">
        <f>IFERROR(VLOOKUP($C71,Summary!$C:$CB,45,FALSE)/AZ71,IF(AZ71=0,"",IF(AZ71="","",0)))</f>
        <v/>
      </c>
      <c r="AV71" s="26" t="str">
        <f>IFERROR(VLOOKUP($C71,Summary!$C:$CB,46,FALSE)/AZ71,IF(AZ71=0,"",IF(AZ71="","",0)))</f>
        <v/>
      </c>
      <c r="AW71" s="25" t="str">
        <f>IFERROR(VLOOKUP($C71,Summary!$C:$CB,47,FALSE)/AZ71,IF(AZ71=0,"",IF(AZ71="","",0)))</f>
        <v/>
      </c>
      <c r="AX71" s="26" t="str">
        <f>IFERROR(VLOOKUP($C71,Summary!$C:$CB,48,FALSE)/AZ71,IF(AZ71=0,"",IF(AZ71="","",0)))</f>
        <v/>
      </c>
      <c r="AY71" s="25" t="str">
        <f>IFERROR(VLOOKUP($C71,Summary!$C:$CB,49,FALSE)/AZ71,IF(AZ71=0,"",IF(AZ71="","",0)))</f>
        <v/>
      </c>
      <c r="AZ71" s="27">
        <f>VLOOKUP($C71,Summary!$C:$CB,50,FALSE)</f>
        <v>0</v>
      </c>
      <c r="BA71" s="24">
        <f>IFERROR(VLOOKUP($C71,Summary!$C:$CB,51,FALSE)/BG71,IF(BG71=0,"",IF(BG71="","",0)))</f>
        <v>0.33333333333333331</v>
      </c>
      <c r="BB71" s="25">
        <f>IFERROR(VLOOKUP($C71,Summary!$C:$CB,52,FALSE)/BG71,IF(BG71=0,"",IF(BG71="","",0)))</f>
        <v>0</v>
      </c>
      <c r="BC71" s="26">
        <f>IFERROR(VLOOKUP($C71,Summary!$C:$CB,53,FALSE)/BG71,IF(BG71=0,"",IF(BG71="","",0)))</f>
        <v>0.33333333333333331</v>
      </c>
      <c r="BD71" s="25">
        <f>IFERROR(VLOOKUP($C71,Summary!$C:$CB,54,FALSE)/BG71,IF(BG71=0,"",IF(BG71="","",0)))</f>
        <v>0</v>
      </c>
      <c r="BE71" s="26">
        <f>IFERROR(VLOOKUP($C71,Summary!$C:$CB,55,FALSE)/BG71,IF(BG71=0,"",IF(BG71="","",0)))</f>
        <v>0.33333333333333331</v>
      </c>
      <c r="BF71" s="25">
        <f>IFERROR(VLOOKUP($C71,Summary!$C:$CB,56,FALSE)/BG71,IF(BG71=0,"",IF(BG71="","",0)))</f>
        <v>0.66666666666666663</v>
      </c>
      <c r="BG71" s="27">
        <f>VLOOKUP($C71,Summary!$C:$CB,57,FALSE)</f>
        <v>3</v>
      </c>
      <c r="BH71" s="24">
        <f>IFERROR(VLOOKUP($C71,Summary!$C:$CB,58,FALSE)/BN71,IF(BN71=0,"",IF(BN71="","",0)))</f>
        <v>0</v>
      </c>
      <c r="BI71" s="25">
        <f>IFERROR(VLOOKUP($C71,Summary!$C:$CB,59,FALSE)/BN71,IF(BN71=0,"",IF(BN71="","",0)))</f>
        <v>0</v>
      </c>
      <c r="BJ71" s="26">
        <f>IFERROR(VLOOKUP($C71,Summary!$C:$CB,60,FALSE)/BN71,IF(BN71=0,"",IF(BN71="","",0)))</f>
        <v>0</v>
      </c>
      <c r="BK71" s="25">
        <f>IFERROR(VLOOKUP($C71,Summary!$C:$CB,61,FALSE)/BN71,IF(BN71=0,"",IF(BN71="","",0)))</f>
        <v>0</v>
      </c>
      <c r="BL71" s="26">
        <f>IFERROR(VLOOKUP($C71,Summary!$C:$CB,62,FALSE)/BN71,IF(BN71=0,"",IF(BN71="","",0)))</f>
        <v>0</v>
      </c>
      <c r="BM71" s="25">
        <f>IFERROR(VLOOKUP($C71,Summary!$C:$CB,63,FALSE)/BN71,IF(BN71=0,"",IF(BN71="","",0)))</f>
        <v>1</v>
      </c>
      <c r="BN71" s="27">
        <f>VLOOKUP($C71,Summary!$C:$CB,64,FALSE)</f>
        <v>4</v>
      </c>
      <c r="BO71" s="24" t="str">
        <f>IFERROR(VLOOKUP($C71,Summary!$C:$CB,65,FALSE)/BU71,IF(BU71=0,"",IF(BU71="","",0)))</f>
        <v/>
      </c>
      <c r="BP71" s="25" t="str">
        <f>IFERROR(VLOOKUP($C71,Summary!$C:$CB,66,FALSE)/BU71,IF(BU71=0,"",IF(BU71="","",0)))</f>
        <v/>
      </c>
      <c r="BQ71" s="26" t="str">
        <f>IFERROR(VLOOKUP($C71,Summary!$C:$CB,67,FALSE)/BU71,IF(BU71=0,"",IF(BU71="","",0)))</f>
        <v/>
      </c>
      <c r="BR71" s="25" t="str">
        <f>IFERROR(VLOOKUP($C71,Summary!$C:$CB,68,FALSE)/BU71,IF(BU71=0,"",IF(BU71="","",0)))</f>
        <v/>
      </c>
      <c r="BS71" s="26" t="str">
        <f>IFERROR(VLOOKUP($C71,Summary!$C:$CB,69,FALSE)/BU71,IF(BU71=0,"",IF(BU71="","",0)))</f>
        <v/>
      </c>
      <c r="BT71" s="25" t="str">
        <f>IFERROR(VLOOKUP($C71,Summary!$C:$CB,70,FALSE)/BU71,IF(BU71=0,"",IF(BU71="","",0)))</f>
        <v/>
      </c>
      <c r="BU71" s="27">
        <f>VLOOKUP($C71,Summary!$C:$CB,71,FALSE)</f>
        <v>0</v>
      </c>
      <c r="BV71" s="24" t="str">
        <f>IFERROR(VLOOKUP($C71,Summary!$C:$CB,72,FALSE)/CB71,IF(CB71=0,"",IF(CB71="","",0)))</f>
        <v/>
      </c>
      <c r="BW71" s="25" t="str">
        <f>IFERROR(VLOOKUP($C71,Summary!$C:$CB,73,FALSE)/CB71,IF(CB71=0,"",IF(CB71="","",0)))</f>
        <v/>
      </c>
      <c r="BX71" s="26" t="str">
        <f>IFERROR(VLOOKUP($C71,Summary!$C:$CB,74,FALSE)/CB71,IF(CB71=0,"",IF(CB71="","",0)))</f>
        <v/>
      </c>
      <c r="BY71" s="25" t="str">
        <f>IFERROR(VLOOKUP($C71,Summary!$C:$CB,75,FALSE)/CB71,IF(CB71=0,"",IF(CB71="","",0)))</f>
        <v/>
      </c>
      <c r="BZ71" s="26" t="str">
        <f>IFERROR(VLOOKUP($C71,Summary!$C:$CB,76,FALSE)/CB71,IF(CB71=0,"",IF(CB71="","",0)))</f>
        <v/>
      </c>
      <c r="CA71" s="25" t="str">
        <f>IFERROR(VLOOKUP($C71,Summary!$C:$CB,77,FALSE)/CB71,IF(CB71=0,"",IF(CB71="","",0)))</f>
        <v/>
      </c>
      <c r="CB71" s="27">
        <f>VLOOKUP($C71,Summary!$C:$CB,78,FALSE)</f>
        <v>0</v>
      </c>
    </row>
    <row r="72" spans="1:80" x14ac:dyDescent="0.3">
      <c r="A72">
        <v>68</v>
      </c>
      <c r="B72" t="str">
        <f>IF(Namelist!A69="","",UPPER(Namelist!A69))</f>
        <v>DILLON TEO</v>
      </c>
      <c r="C72" t="str">
        <f>IF(Namelist!B69="","",UPPER(Namelist!B69))</f>
        <v>NUSSTU\E0886376</v>
      </c>
      <c r="D72" s="24">
        <f>IFERROR(VLOOKUP($C72,Summary!$C:$CB,2,FALSE)/J72,IF(J72=0,"",IF(J72="","",0)))</f>
        <v>0.66666666666666663</v>
      </c>
      <c r="E72" s="25">
        <f>IFERROR(VLOOKUP($C72,Summary!$C:$CB,3,FALSE)/J72,IF(J72=0,"",IF(J72="","",0)))</f>
        <v>0</v>
      </c>
      <c r="F72" s="26">
        <f>IFERROR(VLOOKUP($C72,Summary!$C:$CB,4,FALSE)/J72,IF(J72=0,"",IF(J72="","",0)))</f>
        <v>0.66666666666666663</v>
      </c>
      <c r="G72" s="25">
        <f>IFERROR(VLOOKUP($C72,Summary!$C:$CB,5,FALSE)/J72,IF(J72=0,"",IF(J72="","",0)))</f>
        <v>0</v>
      </c>
      <c r="H72" s="26">
        <f>IFERROR(VLOOKUP($C72,Summary!$C:$CB,6,FALSE)/J72,IF(J72=0,"",IF(J72="","",0)))</f>
        <v>0.66666666666666663</v>
      </c>
      <c r="I72" s="25">
        <f>IFERROR(VLOOKUP($C72,Summary!$C:$CB,7,FALSE)/J72,IF(J72=0,"",IF(J72="","",0)))</f>
        <v>0.33333333333333331</v>
      </c>
      <c r="J72" s="27">
        <f>VLOOKUP($C72,Summary!$C:$CB,8,FALSE)</f>
        <v>3</v>
      </c>
      <c r="K72" s="24" t="str">
        <f>IFERROR(VLOOKUP($C72,Summary!$C:$CB,9,FALSE)/Q72,IF(Q72=0,"",IF(Q72="","",0)))</f>
        <v/>
      </c>
      <c r="L72" s="25" t="str">
        <f>IFERROR(VLOOKUP($C72,Summary!$C:$CB,10,FALSE)/Q72,IF(Q72=0,"",IF(Q72="","",0)))</f>
        <v/>
      </c>
      <c r="M72" s="26" t="str">
        <f>IFERROR(VLOOKUP($C72,Summary!$C:$CB,11,FALSE)/Q72,IF(Q72=0,"",IF(Q72="","",0)))</f>
        <v/>
      </c>
      <c r="N72" s="25" t="str">
        <f>IFERROR(VLOOKUP($C72,Summary!$C:$CB,12,FALSE)/Q72,IF(Q72=0,"",IF(Q72="","",0)))</f>
        <v/>
      </c>
      <c r="O72" s="26" t="str">
        <f>IFERROR(VLOOKUP($C72,Summary!$C:$CB,13,FALSE)/Q72,IF(Q72=0,"",IF(Q72="","",0)))</f>
        <v/>
      </c>
      <c r="P72" s="25" t="str">
        <f>IFERROR(VLOOKUP($C72,Summary!$C:$CB,14,FALSE)/Q72,IF(Q72=0,"",IF(Q72="","",0)))</f>
        <v/>
      </c>
      <c r="Q72" s="27">
        <f>VLOOKUP($C72,Summary!$C:$CB,15,FALSE)</f>
        <v>0</v>
      </c>
      <c r="R72" s="24" t="str">
        <f>IFERROR(VLOOKUP($C72,Summary!$C:$CB,16,FALSE)/X72,IF(X72=0,"",IF(X72="","",0)))</f>
        <v/>
      </c>
      <c r="S72" s="25" t="str">
        <f>IFERROR(VLOOKUP($C72,Summary!$C:$CB,17,FALSE)/X72,IF(X72=0,"",IF(X72="","",0)))</f>
        <v/>
      </c>
      <c r="T72" s="26" t="str">
        <f>IFERROR(VLOOKUP($C72,Summary!$C:$CB,18,FALSE)/X72,IF(X72=0,"",IF(X72="","",0)))</f>
        <v/>
      </c>
      <c r="U72" s="25" t="str">
        <f>IFERROR(VLOOKUP($C72,Summary!$C:$CB,19,FALSE)/X72,IF(X72=0,"",IF(X72="","",0)))</f>
        <v/>
      </c>
      <c r="V72" s="26" t="str">
        <f>IFERROR(VLOOKUP($C72,Summary!$C:$CB,20,FALSE)/X72,IF(X72=0,"",IF(X72="","",0)))</f>
        <v/>
      </c>
      <c r="W72" s="25" t="str">
        <f>IFERROR(VLOOKUP($C72,Summary!$C:$CB,21,FALSE)/X72,IF(X72=0,"",IF(X72="","",0)))</f>
        <v/>
      </c>
      <c r="X72" s="27">
        <f>VLOOKUP($C72,Summary!$C:$CB,22,FALSE)</f>
        <v>0</v>
      </c>
      <c r="Y72" s="24">
        <f>IFERROR(VLOOKUP($C72,Summary!$C:$CB,23,FALSE)/AE72,IF(AE72=0,"",IF(AE72="","",0)))</f>
        <v>0.66666666666666663</v>
      </c>
      <c r="Z72" s="25">
        <f>IFERROR(VLOOKUP($C72,Summary!$C:$CB,24,FALSE)/AE72,IF(AE72=0,"",IF(AE72="","",0)))</f>
        <v>0</v>
      </c>
      <c r="AA72" s="26">
        <f>IFERROR(VLOOKUP($C72,Summary!$C:$CB,25,FALSE)/AE72,IF(AE72=0,"",IF(AE72="","",0)))</f>
        <v>0.66666666666666663</v>
      </c>
      <c r="AB72" s="25">
        <f>IFERROR(VLOOKUP($C72,Summary!$C:$CB,26,FALSE)/AE72,IF(AE72=0,"",IF(AE72="","",0)))</f>
        <v>0</v>
      </c>
      <c r="AC72" s="26">
        <f>IFERROR(VLOOKUP($C72,Summary!$C:$CB,27,FALSE)/AE72,IF(AE72=0,"",IF(AE72="","",0)))</f>
        <v>0.66666666666666663</v>
      </c>
      <c r="AD72" s="25">
        <f>IFERROR(VLOOKUP($C72,Summary!$C:$CB,28,FALSE)/AE72,IF(AE72=0,"",IF(AE72="","",0)))</f>
        <v>0.33333333333333331</v>
      </c>
      <c r="AE72" s="27">
        <f>VLOOKUP($C72,Summary!$C:$CB,29,FALSE)</f>
        <v>3</v>
      </c>
      <c r="AF72" s="24" t="str">
        <f>IFERROR(VLOOKUP($C72,Summary!$C:$CB,30,FALSE)/VLOOKUP($C72,Summary!$C:$CB,32,FALSE),IF(AL72=0,"",IF(AL72="","",0)))</f>
        <v/>
      </c>
      <c r="AG72" s="25" t="str">
        <f>IFERROR(VLOOKUP($C72,Summary!$C:$CB,31,FALSE)/VLOOKUP($C72,Summary!$C:$CB,32,FALSE),IF(AL72=0,"",IF(AL72="","",0)))</f>
        <v/>
      </c>
      <c r="AH72" s="26" t="str">
        <f>IFERROR(VLOOKUP($C72,Summary!$C:$CB,32,FALSE)/VLOOKUP($C72,Summary!$C:$CB,34,FALSE),IF(AL72=0,"",IF(AL72="","",0)))</f>
        <v/>
      </c>
      <c r="AI72" s="25" t="str">
        <f>IFERROR(VLOOKUP($C72,Summary!$C:$CB,33,FALSE)/VLOOKUP($C72,Summary!$C:$CB,34,FALSE),IF(AL72=0,"",IF(AL72="","",0)))</f>
        <v/>
      </c>
      <c r="AJ72" s="26" t="str">
        <f>IFERROR(VLOOKUP($C72,Summary!$C:$CB,34,FALSE)/AL72,IF(AL72=0,"",IF(AL72="","",0)))</f>
        <v/>
      </c>
      <c r="AK72" s="25" t="str">
        <f>IFERROR(VLOOKUP($C72,Summary!$C:$CB,35,FALSE)/AL72,IF(AL72=0,"",IF(AL72="","",0)))</f>
        <v/>
      </c>
      <c r="AL72" s="27">
        <f>VLOOKUP($C72,Summary!$C:$CB,36,FALSE)</f>
        <v>0</v>
      </c>
      <c r="AM72" s="24" t="str">
        <f>IFERROR(VLOOKUP($C72,Summary!$C:$CB,37,FALSE)/AS72,IF(AS72=0,"",IF(AS72="","",0)))</f>
        <v/>
      </c>
      <c r="AN72" s="25" t="str">
        <f>IFERROR(VLOOKUP($C72,Summary!$C:$CB,38,FALSE)/AS72,IF(AS72=0,"",IF(AS72="","",0)))</f>
        <v/>
      </c>
      <c r="AO72" s="26" t="str">
        <f>IFERROR(VLOOKUP($C72,Summary!$C:$CB,39,FALSE)/AS72,IF(AS72=0,"",IF(AS72="","",0)))</f>
        <v/>
      </c>
      <c r="AP72" s="25" t="str">
        <f>IFERROR(VLOOKUP($C72,Summary!$C:$CB,40,FALSE)/AS72,IF(AS72=0,"",IF(AS72="","",0)))</f>
        <v/>
      </c>
      <c r="AQ72" s="26" t="str">
        <f>IFERROR(VLOOKUP($C72,Summary!$C:$CB,41,FALSE)/AS72,IF(AS72=0,"",IF(AS72="","",0)))</f>
        <v/>
      </c>
      <c r="AR72" s="25" t="str">
        <f>IFERROR(VLOOKUP($C72,Summary!$C:$CB,42,FALSE)/AS72,IF(AS72=0,"",IF(AS72="","",0)))</f>
        <v/>
      </c>
      <c r="AS72" s="27">
        <f>VLOOKUP($C72,Summary!$C:$CB,43,FALSE)</f>
        <v>0</v>
      </c>
      <c r="AT72" s="24" t="str">
        <f>IFERROR(VLOOKUP($C72,Summary!$C:$CB,44,FALSE)/AZ72,IF(AZ72=0,"",IF(AZ72="","",0)))</f>
        <v/>
      </c>
      <c r="AU72" s="25" t="str">
        <f>IFERROR(VLOOKUP($C72,Summary!$C:$CB,45,FALSE)/AZ72,IF(AZ72=0,"",IF(AZ72="","",0)))</f>
        <v/>
      </c>
      <c r="AV72" s="26" t="str">
        <f>IFERROR(VLOOKUP($C72,Summary!$C:$CB,46,FALSE)/AZ72,IF(AZ72=0,"",IF(AZ72="","",0)))</f>
        <v/>
      </c>
      <c r="AW72" s="25" t="str">
        <f>IFERROR(VLOOKUP($C72,Summary!$C:$CB,47,FALSE)/AZ72,IF(AZ72=0,"",IF(AZ72="","",0)))</f>
        <v/>
      </c>
      <c r="AX72" s="26" t="str">
        <f>IFERROR(VLOOKUP($C72,Summary!$C:$CB,48,FALSE)/AZ72,IF(AZ72=0,"",IF(AZ72="","",0)))</f>
        <v/>
      </c>
      <c r="AY72" s="25" t="str">
        <f>IFERROR(VLOOKUP($C72,Summary!$C:$CB,49,FALSE)/AZ72,IF(AZ72=0,"",IF(AZ72="","",0)))</f>
        <v/>
      </c>
      <c r="AZ72" s="27">
        <f>VLOOKUP($C72,Summary!$C:$CB,50,FALSE)</f>
        <v>0</v>
      </c>
      <c r="BA72" s="24" t="str">
        <f>IFERROR(VLOOKUP($C72,Summary!$C:$CB,51,FALSE)/BG72,IF(BG72=0,"",IF(BG72="","",0)))</f>
        <v/>
      </c>
      <c r="BB72" s="25" t="str">
        <f>IFERROR(VLOOKUP($C72,Summary!$C:$CB,52,FALSE)/BG72,IF(BG72=0,"",IF(BG72="","",0)))</f>
        <v/>
      </c>
      <c r="BC72" s="26" t="str">
        <f>IFERROR(VLOOKUP($C72,Summary!$C:$CB,53,FALSE)/BG72,IF(BG72=0,"",IF(BG72="","",0)))</f>
        <v/>
      </c>
      <c r="BD72" s="25" t="str">
        <f>IFERROR(VLOOKUP($C72,Summary!$C:$CB,54,FALSE)/BG72,IF(BG72=0,"",IF(BG72="","",0)))</f>
        <v/>
      </c>
      <c r="BE72" s="26" t="str">
        <f>IFERROR(VLOOKUP($C72,Summary!$C:$CB,55,FALSE)/BG72,IF(BG72=0,"",IF(BG72="","",0)))</f>
        <v/>
      </c>
      <c r="BF72" s="25" t="str">
        <f>IFERROR(VLOOKUP($C72,Summary!$C:$CB,56,FALSE)/BG72,IF(BG72=0,"",IF(BG72="","",0)))</f>
        <v/>
      </c>
      <c r="BG72" s="27">
        <f>VLOOKUP($C72,Summary!$C:$CB,57,FALSE)</f>
        <v>0</v>
      </c>
      <c r="BH72" s="24" t="str">
        <f>IFERROR(VLOOKUP($C72,Summary!$C:$CB,58,FALSE)/BN72,IF(BN72=0,"",IF(BN72="","",0)))</f>
        <v/>
      </c>
      <c r="BI72" s="25" t="str">
        <f>IFERROR(VLOOKUP($C72,Summary!$C:$CB,59,FALSE)/BN72,IF(BN72=0,"",IF(BN72="","",0)))</f>
        <v/>
      </c>
      <c r="BJ72" s="26" t="str">
        <f>IFERROR(VLOOKUP($C72,Summary!$C:$CB,60,FALSE)/BN72,IF(BN72=0,"",IF(BN72="","",0)))</f>
        <v/>
      </c>
      <c r="BK72" s="25" t="str">
        <f>IFERROR(VLOOKUP($C72,Summary!$C:$CB,61,FALSE)/BN72,IF(BN72=0,"",IF(BN72="","",0)))</f>
        <v/>
      </c>
      <c r="BL72" s="26" t="str">
        <f>IFERROR(VLOOKUP($C72,Summary!$C:$CB,62,FALSE)/BN72,IF(BN72=0,"",IF(BN72="","",0)))</f>
        <v/>
      </c>
      <c r="BM72" s="25" t="str">
        <f>IFERROR(VLOOKUP($C72,Summary!$C:$CB,63,FALSE)/BN72,IF(BN72=0,"",IF(BN72="","",0)))</f>
        <v/>
      </c>
      <c r="BN72" s="27">
        <f>VLOOKUP($C72,Summary!$C:$CB,64,FALSE)</f>
        <v>0</v>
      </c>
      <c r="BO72" s="24" t="str">
        <f>IFERROR(VLOOKUP($C72,Summary!$C:$CB,65,FALSE)/BU72,IF(BU72=0,"",IF(BU72="","",0)))</f>
        <v/>
      </c>
      <c r="BP72" s="25" t="str">
        <f>IFERROR(VLOOKUP($C72,Summary!$C:$CB,66,FALSE)/BU72,IF(BU72=0,"",IF(BU72="","",0)))</f>
        <v/>
      </c>
      <c r="BQ72" s="26" t="str">
        <f>IFERROR(VLOOKUP($C72,Summary!$C:$CB,67,FALSE)/BU72,IF(BU72=0,"",IF(BU72="","",0)))</f>
        <v/>
      </c>
      <c r="BR72" s="25" t="str">
        <f>IFERROR(VLOOKUP($C72,Summary!$C:$CB,68,FALSE)/BU72,IF(BU72=0,"",IF(BU72="","",0)))</f>
        <v/>
      </c>
      <c r="BS72" s="26" t="str">
        <f>IFERROR(VLOOKUP($C72,Summary!$C:$CB,69,FALSE)/BU72,IF(BU72=0,"",IF(BU72="","",0)))</f>
        <v/>
      </c>
      <c r="BT72" s="25" t="str">
        <f>IFERROR(VLOOKUP($C72,Summary!$C:$CB,70,FALSE)/BU72,IF(BU72=0,"",IF(BU72="","",0)))</f>
        <v/>
      </c>
      <c r="BU72" s="27">
        <f>VLOOKUP($C72,Summary!$C:$CB,71,FALSE)</f>
        <v>0</v>
      </c>
      <c r="BV72" s="24" t="str">
        <f>IFERROR(VLOOKUP($C72,Summary!$C:$CB,72,FALSE)/CB72,IF(CB72=0,"",IF(CB72="","",0)))</f>
        <v/>
      </c>
      <c r="BW72" s="25" t="str">
        <f>IFERROR(VLOOKUP($C72,Summary!$C:$CB,73,FALSE)/CB72,IF(CB72=0,"",IF(CB72="","",0)))</f>
        <v/>
      </c>
      <c r="BX72" s="26" t="str">
        <f>IFERROR(VLOOKUP($C72,Summary!$C:$CB,74,FALSE)/CB72,IF(CB72=0,"",IF(CB72="","",0)))</f>
        <v/>
      </c>
      <c r="BY72" s="25" t="str">
        <f>IFERROR(VLOOKUP($C72,Summary!$C:$CB,75,FALSE)/CB72,IF(CB72=0,"",IF(CB72="","",0)))</f>
        <v/>
      </c>
      <c r="BZ72" s="26" t="str">
        <f>IFERROR(VLOOKUP($C72,Summary!$C:$CB,76,FALSE)/CB72,IF(CB72=0,"",IF(CB72="","",0)))</f>
        <v/>
      </c>
      <c r="CA72" s="25" t="str">
        <f>IFERROR(VLOOKUP($C72,Summary!$C:$CB,77,FALSE)/CB72,IF(CB72=0,"",IF(CB72="","",0)))</f>
        <v/>
      </c>
      <c r="CB72" s="27">
        <f>VLOOKUP($C72,Summary!$C:$CB,78,FALSE)</f>
        <v>0</v>
      </c>
    </row>
    <row r="73" spans="1:80" x14ac:dyDescent="0.3">
      <c r="A73">
        <v>69</v>
      </c>
      <c r="B73" t="str">
        <f>IF(Namelist!A70="","",UPPER(Namelist!A70))</f>
        <v>DOEUN LEE</v>
      </c>
      <c r="C73" t="str">
        <f>IF(Namelist!B70="","",UPPER(Namelist!B70))</f>
        <v>NUSSTU\E0773967</v>
      </c>
      <c r="D73" s="24">
        <f>IFERROR(VLOOKUP($C73,Summary!$C:$CB,2,FALSE)/J73,IF(J73=0,"",IF(J73="","",0)))</f>
        <v>0</v>
      </c>
      <c r="E73" s="25">
        <f>IFERROR(VLOOKUP($C73,Summary!$C:$CB,3,FALSE)/J73,IF(J73=0,"",IF(J73="","",0)))</f>
        <v>0</v>
      </c>
      <c r="F73" s="26">
        <f>IFERROR(VLOOKUP($C73,Summary!$C:$CB,4,FALSE)/J73,IF(J73=0,"",IF(J73="","",0)))</f>
        <v>0</v>
      </c>
      <c r="G73" s="25">
        <f>IFERROR(VLOOKUP($C73,Summary!$C:$CB,5,FALSE)/J73,IF(J73=0,"",IF(J73="","",0)))</f>
        <v>0.5</v>
      </c>
      <c r="H73" s="26">
        <f>IFERROR(VLOOKUP($C73,Summary!$C:$CB,6,FALSE)/J73,IF(J73=0,"",IF(J73="","",0)))</f>
        <v>0.5</v>
      </c>
      <c r="I73" s="25">
        <f>IFERROR(VLOOKUP($C73,Summary!$C:$CB,7,FALSE)/J73,IF(J73=0,"",IF(J73="","",0)))</f>
        <v>0.5</v>
      </c>
      <c r="J73" s="27">
        <f>VLOOKUP($C73,Summary!$C:$CB,8,FALSE)</f>
        <v>2</v>
      </c>
      <c r="K73" s="24" t="str">
        <f>IFERROR(VLOOKUP($C73,Summary!$C:$CB,9,FALSE)/Q73,IF(Q73=0,"",IF(Q73="","",0)))</f>
        <v/>
      </c>
      <c r="L73" s="25" t="str">
        <f>IFERROR(VLOOKUP($C73,Summary!$C:$CB,10,FALSE)/Q73,IF(Q73=0,"",IF(Q73="","",0)))</f>
        <v/>
      </c>
      <c r="M73" s="26" t="str">
        <f>IFERROR(VLOOKUP($C73,Summary!$C:$CB,11,FALSE)/Q73,IF(Q73=0,"",IF(Q73="","",0)))</f>
        <v/>
      </c>
      <c r="N73" s="25" t="str">
        <f>IFERROR(VLOOKUP($C73,Summary!$C:$CB,12,FALSE)/Q73,IF(Q73=0,"",IF(Q73="","",0)))</f>
        <v/>
      </c>
      <c r="O73" s="26" t="str">
        <f>IFERROR(VLOOKUP($C73,Summary!$C:$CB,13,FALSE)/Q73,IF(Q73=0,"",IF(Q73="","",0)))</f>
        <v/>
      </c>
      <c r="P73" s="25" t="str">
        <f>IFERROR(VLOOKUP($C73,Summary!$C:$CB,14,FALSE)/Q73,IF(Q73=0,"",IF(Q73="","",0)))</f>
        <v/>
      </c>
      <c r="Q73" s="27">
        <f>VLOOKUP($C73,Summary!$C:$CB,15,FALSE)</f>
        <v>0</v>
      </c>
      <c r="R73" s="24" t="str">
        <f>IFERROR(VLOOKUP($C73,Summary!$C:$CB,16,FALSE)/X73,IF(X73=0,"",IF(X73="","",0)))</f>
        <v/>
      </c>
      <c r="S73" s="25" t="str">
        <f>IFERROR(VLOOKUP($C73,Summary!$C:$CB,17,FALSE)/X73,IF(X73=0,"",IF(X73="","",0)))</f>
        <v/>
      </c>
      <c r="T73" s="26" t="str">
        <f>IFERROR(VLOOKUP($C73,Summary!$C:$CB,18,FALSE)/X73,IF(X73=0,"",IF(X73="","",0)))</f>
        <v/>
      </c>
      <c r="U73" s="25" t="str">
        <f>IFERROR(VLOOKUP($C73,Summary!$C:$CB,19,FALSE)/X73,IF(X73=0,"",IF(X73="","",0)))</f>
        <v/>
      </c>
      <c r="V73" s="26" t="str">
        <f>IFERROR(VLOOKUP($C73,Summary!$C:$CB,20,FALSE)/X73,IF(X73=0,"",IF(X73="","",0)))</f>
        <v/>
      </c>
      <c r="W73" s="25" t="str">
        <f>IFERROR(VLOOKUP($C73,Summary!$C:$CB,21,FALSE)/X73,IF(X73=0,"",IF(X73="","",0)))</f>
        <v/>
      </c>
      <c r="X73" s="27">
        <f>VLOOKUP($C73,Summary!$C:$CB,22,FALSE)</f>
        <v>0</v>
      </c>
      <c r="Y73" s="24" t="str">
        <f>IFERROR(VLOOKUP($C73,Summary!$C:$CB,23,FALSE)/AE73,IF(AE73=0,"",IF(AE73="","",0)))</f>
        <v/>
      </c>
      <c r="Z73" s="25" t="str">
        <f>IFERROR(VLOOKUP($C73,Summary!$C:$CB,24,FALSE)/AE73,IF(AE73=0,"",IF(AE73="","",0)))</f>
        <v/>
      </c>
      <c r="AA73" s="26" t="str">
        <f>IFERROR(VLOOKUP($C73,Summary!$C:$CB,25,FALSE)/AE73,IF(AE73=0,"",IF(AE73="","",0)))</f>
        <v/>
      </c>
      <c r="AB73" s="25" t="str">
        <f>IFERROR(VLOOKUP($C73,Summary!$C:$CB,26,FALSE)/AE73,IF(AE73=0,"",IF(AE73="","",0)))</f>
        <v/>
      </c>
      <c r="AC73" s="26" t="str">
        <f>IFERROR(VLOOKUP($C73,Summary!$C:$CB,27,FALSE)/AE73,IF(AE73=0,"",IF(AE73="","",0)))</f>
        <v/>
      </c>
      <c r="AD73" s="25" t="str">
        <f>IFERROR(VLOOKUP($C73,Summary!$C:$CB,28,FALSE)/AE73,IF(AE73=0,"",IF(AE73="","",0)))</f>
        <v/>
      </c>
      <c r="AE73" s="27">
        <f>VLOOKUP($C73,Summary!$C:$CB,29,FALSE)</f>
        <v>0</v>
      </c>
      <c r="AF73" s="24" t="str">
        <f>IFERROR(VLOOKUP($C73,Summary!$C:$CB,30,FALSE)/VLOOKUP($C73,Summary!$C:$CB,32,FALSE),IF(AL73=0,"",IF(AL73="","",0)))</f>
        <v/>
      </c>
      <c r="AG73" s="25" t="str">
        <f>IFERROR(VLOOKUP($C73,Summary!$C:$CB,31,FALSE)/VLOOKUP($C73,Summary!$C:$CB,32,FALSE),IF(AL73=0,"",IF(AL73="","",0)))</f>
        <v/>
      </c>
      <c r="AH73" s="26" t="str">
        <f>IFERROR(VLOOKUP($C73,Summary!$C:$CB,32,FALSE)/VLOOKUP($C73,Summary!$C:$CB,34,FALSE),IF(AL73=0,"",IF(AL73="","",0)))</f>
        <v/>
      </c>
      <c r="AI73" s="25" t="str">
        <f>IFERROR(VLOOKUP($C73,Summary!$C:$CB,33,FALSE)/VLOOKUP($C73,Summary!$C:$CB,34,FALSE),IF(AL73=0,"",IF(AL73="","",0)))</f>
        <v/>
      </c>
      <c r="AJ73" s="26" t="str">
        <f>IFERROR(VLOOKUP($C73,Summary!$C:$CB,34,FALSE)/AL73,IF(AL73=0,"",IF(AL73="","",0)))</f>
        <v/>
      </c>
      <c r="AK73" s="25" t="str">
        <f>IFERROR(VLOOKUP($C73,Summary!$C:$CB,35,FALSE)/AL73,IF(AL73=0,"",IF(AL73="","",0)))</f>
        <v/>
      </c>
      <c r="AL73" s="27">
        <f>VLOOKUP($C73,Summary!$C:$CB,36,FALSE)</f>
        <v>0</v>
      </c>
      <c r="AM73" s="24" t="str">
        <f>IFERROR(VLOOKUP($C73,Summary!$C:$CB,37,FALSE)/AS73,IF(AS73=0,"",IF(AS73="","",0)))</f>
        <v/>
      </c>
      <c r="AN73" s="25" t="str">
        <f>IFERROR(VLOOKUP($C73,Summary!$C:$CB,38,FALSE)/AS73,IF(AS73=0,"",IF(AS73="","",0)))</f>
        <v/>
      </c>
      <c r="AO73" s="26" t="str">
        <f>IFERROR(VLOOKUP($C73,Summary!$C:$CB,39,FALSE)/AS73,IF(AS73=0,"",IF(AS73="","",0)))</f>
        <v/>
      </c>
      <c r="AP73" s="25" t="str">
        <f>IFERROR(VLOOKUP($C73,Summary!$C:$CB,40,FALSE)/AS73,IF(AS73=0,"",IF(AS73="","",0)))</f>
        <v/>
      </c>
      <c r="AQ73" s="26" t="str">
        <f>IFERROR(VLOOKUP($C73,Summary!$C:$CB,41,FALSE)/AS73,IF(AS73=0,"",IF(AS73="","",0)))</f>
        <v/>
      </c>
      <c r="AR73" s="25" t="str">
        <f>IFERROR(VLOOKUP($C73,Summary!$C:$CB,42,FALSE)/AS73,IF(AS73=0,"",IF(AS73="","",0)))</f>
        <v/>
      </c>
      <c r="AS73" s="27">
        <f>VLOOKUP($C73,Summary!$C:$CB,43,FALSE)</f>
        <v>0</v>
      </c>
      <c r="AT73" s="24" t="str">
        <f>IFERROR(VLOOKUP($C73,Summary!$C:$CB,44,FALSE)/AZ73,IF(AZ73=0,"",IF(AZ73="","",0)))</f>
        <v/>
      </c>
      <c r="AU73" s="25" t="str">
        <f>IFERROR(VLOOKUP($C73,Summary!$C:$CB,45,FALSE)/AZ73,IF(AZ73=0,"",IF(AZ73="","",0)))</f>
        <v/>
      </c>
      <c r="AV73" s="26" t="str">
        <f>IFERROR(VLOOKUP($C73,Summary!$C:$CB,46,FALSE)/AZ73,IF(AZ73=0,"",IF(AZ73="","",0)))</f>
        <v/>
      </c>
      <c r="AW73" s="25" t="str">
        <f>IFERROR(VLOOKUP($C73,Summary!$C:$CB,47,FALSE)/AZ73,IF(AZ73=0,"",IF(AZ73="","",0)))</f>
        <v/>
      </c>
      <c r="AX73" s="26" t="str">
        <f>IFERROR(VLOOKUP($C73,Summary!$C:$CB,48,FALSE)/AZ73,IF(AZ73=0,"",IF(AZ73="","",0)))</f>
        <v/>
      </c>
      <c r="AY73" s="25" t="str">
        <f>IFERROR(VLOOKUP($C73,Summary!$C:$CB,49,FALSE)/AZ73,IF(AZ73=0,"",IF(AZ73="","",0)))</f>
        <v/>
      </c>
      <c r="AZ73" s="27">
        <f>VLOOKUP($C73,Summary!$C:$CB,50,FALSE)</f>
        <v>0</v>
      </c>
      <c r="BA73" s="24" t="str">
        <f>IFERROR(VLOOKUP($C73,Summary!$C:$CB,51,FALSE)/BG73,IF(BG73=0,"",IF(BG73="","",0)))</f>
        <v/>
      </c>
      <c r="BB73" s="25" t="str">
        <f>IFERROR(VLOOKUP($C73,Summary!$C:$CB,52,FALSE)/BG73,IF(BG73=0,"",IF(BG73="","",0)))</f>
        <v/>
      </c>
      <c r="BC73" s="26" t="str">
        <f>IFERROR(VLOOKUP($C73,Summary!$C:$CB,53,FALSE)/BG73,IF(BG73=0,"",IF(BG73="","",0)))</f>
        <v/>
      </c>
      <c r="BD73" s="25" t="str">
        <f>IFERROR(VLOOKUP($C73,Summary!$C:$CB,54,FALSE)/BG73,IF(BG73=0,"",IF(BG73="","",0)))</f>
        <v/>
      </c>
      <c r="BE73" s="26" t="str">
        <f>IFERROR(VLOOKUP($C73,Summary!$C:$CB,55,FALSE)/BG73,IF(BG73=0,"",IF(BG73="","",0)))</f>
        <v/>
      </c>
      <c r="BF73" s="25" t="str">
        <f>IFERROR(VLOOKUP($C73,Summary!$C:$CB,56,FALSE)/BG73,IF(BG73=0,"",IF(BG73="","",0)))</f>
        <v/>
      </c>
      <c r="BG73" s="27">
        <f>VLOOKUP($C73,Summary!$C:$CB,57,FALSE)</f>
        <v>0</v>
      </c>
      <c r="BH73" s="24">
        <f>IFERROR(VLOOKUP($C73,Summary!$C:$CB,58,FALSE)/BN73,IF(BN73=0,"",IF(BN73="","",0)))</f>
        <v>0</v>
      </c>
      <c r="BI73" s="25">
        <f>IFERROR(VLOOKUP($C73,Summary!$C:$CB,59,FALSE)/BN73,IF(BN73=0,"",IF(BN73="","",0)))</f>
        <v>0</v>
      </c>
      <c r="BJ73" s="26">
        <f>IFERROR(VLOOKUP($C73,Summary!$C:$CB,60,FALSE)/BN73,IF(BN73=0,"",IF(BN73="","",0)))</f>
        <v>0</v>
      </c>
      <c r="BK73" s="25">
        <f>IFERROR(VLOOKUP($C73,Summary!$C:$CB,61,FALSE)/BN73,IF(BN73=0,"",IF(BN73="","",0)))</f>
        <v>0.5</v>
      </c>
      <c r="BL73" s="26">
        <f>IFERROR(VLOOKUP($C73,Summary!$C:$CB,62,FALSE)/BN73,IF(BN73=0,"",IF(BN73="","",0)))</f>
        <v>0.5</v>
      </c>
      <c r="BM73" s="25">
        <f>IFERROR(VLOOKUP($C73,Summary!$C:$CB,63,FALSE)/BN73,IF(BN73=0,"",IF(BN73="","",0)))</f>
        <v>0.5</v>
      </c>
      <c r="BN73" s="27">
        <f>VLOOKUP($C73,Summary!$C:$CB,64,FALSE)</f>
        <v>2</v>
      </c>
      <c r="BO73" s="24" t="str">
        <f>IFERROR(VLOOKUP($C73,Summary!$C:$CB,65,FALSE)/BU73,IF(BU73=0,"",IF(BU73="","",0)))</f>
        <v/>
      </c>
      <c r="BP73" s="25" t="str">
        <f>IFERROR(VLOOKUP($C73,Summary!$C:$CB,66,FALSE)/BU73,IF(BU73=0,"",IF(BU73="","",0)))</f>
        <v/>
      </c>
      <c r="BQ73" s="26" t="str">
        <f>IFERROR(VLOOKUP($C73,Summary!$C:$CB,67,FALSE)/BU73,IF(BU73=0,"",IF(BU73="","",0)))</f>
        <v/>
      </c>
      <c r="BR73" s="25" t="str">
        <f>IFERROR(VLOOKUP($C73,Summary!$C:$CB,68,FALSE)/BU73,IF(BU73=0,"",IF(BU73="","",0)))</f>
        <v/>
      </c>
      <c r="BS73" s="26" t="str">
        <f>IFERROR(VLOOKUP($C73,Summary!$C:$CB,69,FALSE)/BU73,IF(BU73=0,"",IF(BU73="","",0)))</f>
        <v/>
      </c>
      <c r="BT73" s="25" t="str">
        <f>IFERROR(VLOOKUP($C73,Summary!$C:$CB,70,FALSE)/BU73,IF(BU73=0,"",IF(BU73="","",0)))</f>
        <v/>
      </c>
      <c r="BU73" s="27">
        <f>VLOOKUP($C73,Summary!$C:$CB,71,FALSE)</f>
        <v>0</v>
      </c>
      <c r="BV73" s="24" t="str">
        <f>IFERROR(VLOOKUP($C73,Summary!$C:$CB,72,FALSE)/CB73,IF(CB73=0,"",IF(CB73="","",0)))</f>
        <v/>
      </c>
      <c r="BW73" s="25" t="str">
        <f>IFERROR(VLOOKUP($C73,Summary!$C:$CB,73,FALSE)/CB73,IF(CB73=0,"",IF(CB73="","",0)))</f>
        <v/>
      </c>
      <c r="BX73" s="26" t="str">
        <f>IFERROR(VLOOKUP($C73,Summary!$C:$CB,74,FALSE)/CB73,IF(CB73=0,"",IF(CB73="","",0)))</f>
        <v/>
      </c>
      <c r="BY73" s="25" t="str">
        <f>IFERROR(VLOOKUP($C73,Summary!$C:$CB,75,FALSE)/CB73,IF(CB73=0,"",IF(CB73="","",0)))</f>
        <v/>
      </c>
      <c r="BZ73" s="26" t="str">
        <f>IFERROR(VLOOKUP($C73,Summary!$C:$CB,76,FALSE)/CB73,IF(CB73=0,"",IF(CB73="","",0)))</f>
        <v/>
      </c>
      <c r="CA73" s="25" t="str">
        <f>IFERROR(VLOOKUP($C73,Summary!$C:$CB,77,FALSE)/CB73,IF(CB73=0,"",IF(CB73="","",0)))</f>
        <v/>
      </c>
      <c r="CB73" s="27">
        <f>VLOOKUP($C73,Summary!$C:$CB,78,FALSE)</f>
        <v>0</v>
      </c>
    </row>
    <row r="74" spans="1:80" x14ac:dyDescent="0.3">
      <c r="A74">
        <v>70</v>
      </c>
      <c r="B74" t="str">
        <f>IF(Namelist!A71="","",UPPER(Namelist!A71))</f>
        <v>DYLAN WONG</v>
      </c>
      <c r="C74" t="str">
        <f>IF(Namelist!B71="","",UPPER(Namelist!B71))</f>
        <v>NUSSTU\E0957796</v>
      </c>
      <c r="D74" s="24">
        <f>IFERROR(VLOOKUP($C74,Summary!$C:$CB,2,FALSE)/J74,IF(J74=0,"",IF(J74="","",0)))</f>
        <v>0.66666666666666663</v>
      </c>
      <c r="E74" s="25">
        <f>IFERROR(VLOOKUP($C74,Summary!$C:$CB,3,FALSE)/J74,IF(J74=0,"",IF(J74="","",0)))</f>
        <v>0.33333333333333331</v>
      </c>
      <c r="F74" s="26">
        <f>IFERROR(VLOOKUP($C74,Summary!$C:$CB,4,FALSE)/J74,IF(J74=0,"",IF(J74="","",0)))</f>
        <v>1</v>
      </c>
      <c r="G74" s="25">
        <f>IFERROR(VLOOKUP($C74,Summary!$C:$CB,5,FALSE)/J74,IF(J74=0,"",IF(J74="","",0)))</f>
        <v>0</v>
      </c>
      <c r="H74" s="26">
        <f>IFERROR(VLOOKUP($C74,Summary!$C:$CB,6,FALSE)/J74,IF(J74=0,"",IF(J74="","",0)))</f>
        <v>1</v>
      </c>
      <c r="I74" s="25">
        <f>IFERROR(VLOOKUP($C74,Summary!$C:$CB,7,FALSE)/J74,IF(J74=0,"",IF(J74="","",0)))</f>
        <v>0</v>
      </c>
      <c r="J74" s="27">
        <f>VLOOKUP($C74,Summary!$C:$CB,8,FALSE)</f>
        <v>6</v>
      </c>
      <c r="K74" s="24" t="str">
        <f>IFERROR(VLOOKUP($C74,Summary!$C:$CB,9,FALSE)/Q74,IF(Q74=0,"",IF(Q74="","",0)))</f>
        <v/>
      </c>
      <c r="L74" s="25" t="str">
        <f>IFERROR(VLOOKUP($C74,Summary!$C:$CB,10,FALSE)/Q74,IF(Q74=0,"",IF(Q74="","",0)))</f>
        <v/>
      </c>
      <c r="M74" s="26" t="str">
        <f>IFERROR(VLOOKUP($C74,Summary!$C:$CB,11,FALSE)/Q74,IF(Q74=0,"",IF(Q74="","",0)))</f>
        <v/>
      </c>
      <c r="N74" s="25" t="str">
        <f>IFERROR(VLOOKUP($C74,Summary!$C:$CB,12,FALSE)/Q74,IF(Q74=0,"",IF(Q74="","",0)))</f>
        <v/>
      </c>
      <c r="O74" s="26" t="str">
        <f>IFERROR(VLOOKUP($C74,Summary!$C:$CB,13,FALSE)/Q74,IF(Q74=0,"",IF(Q74="","",0)))</f>
        <v/>
      </c>
      <c r="P74" s="25" t="str">
        <f>IFERROR(VLOOKUP($C74,Summary!$C:$CB,14,FALSE)/Q74,IF(Q74=0,"",IF(Q74="","",0)))</f>
        <v/>
      </c>
      <c r="Q74" s="27">
        <f>VLOOKUP($C74,Summary!$C:$CB,15,FALSE)</f>
        <v>0</v>
      </c>
      <c r="R74" s="24" t="str">
        <f>IFERROR(VLOOKUP($C74,Summary!$C:$CB,16,FALSE)/X74,IF(X74=0,"",IF(X74="","",0)))</f>
        <v/>
      </c>
      <c r="S74" s="25" t="str">
        <f>IFERROR(VLOOKUP($C74,Summary!$C:$CB,17,FALSE)/X74,IF(X74=0,"",IF(X74="","",0)))</f>
        <v/>
      </c>
      <c r="T74" s="26" t="str">
        <f>IFERROR(VLOOKUP($C74,Summary!$C:$CB,18,FALSE)/X74,IF(X74=0,"",IF(X74="","",0)))</f>
        <v/>
      </c>
      <c r="U74" s="25" t="str">
        <f>IFERROR(VLOOKUP($C74,Summary!$C:$CB,19,FALSE)/X74,IF(X74=0,"",IF(X74="","",0)))</f>
        <v/>
      </c>
      <c r="V74" s="26" t="str">
        <f>IFERROR(VLOOKUP($C74,Summary!$C:$CB,20,FALSE)/X74,IF(X74=0,"",IF(X74="","",0)))</f>
        <v/>
      </c>
      <c r="W74" s="25" t="str">
        <f>IFERROR(VLOOKUP($C74,Summary!$C:$CB,21,FALSE)/X74,IF(X74=0,"",IF(X74="","",0)))</f>
        <v/>
      </c>
      <c r="X74" s="27">
        <f>VLOOKUP($C74,Summary!$C:$CB,22,FALSE)</f>
        <v>0</v>
      </c>
      <c r="Y74" s="24">
        <f>IFERROR(VLOOKUP($C74,Summary!$C:$CB,23,FALSE)/AE74,IF(AE74=0,"",IF(AE74="","",0)))</f>
        <v>0.33333333333333331</v>
      </c>
      <c r="Z74" s="25">
        <f>IFERROR(VLOOKUP($C74,Summary!$C:$CB,24,FALSE)/AE74,IF(AE74=0,"",IF(AE74="","",0)))</f>
        <v>0.66666666666666663</v>
      </c>
      <c r="AA74" s="26">
        <f>IFERROR(VLOOKUP($C74,Summary!$C:$CB,25,FALSE)/AE74,IF(AE74=0,"",IF(AE74="","",0)))</f>
        <v>1</v>
      </c>
      <c r="AB74" s="25">
        <f>IFERROR(VLOOKUP($C74,Summary!$C:$CB,26,FALSE)/AE74,IF(AE74=0,"",IF(AE74="","",0)))</f>
        <v>0</v>
      </c>
      <c r="AC74" s="26">
        <f>IFERROR(VLOOKUP($C74,Summary!$C:$CB,27,FALSE)/AE74,IF(AE74=0,"",IF(AE74="","",0)))</f>
        <v>1</v>
      </c>
      <c r="AD74" s="25">
        <f>IFERROR(VLOOKUP($C74,Summary!$C:$CB,28,FALSE)/AE74,IF(AE74=0,"",IF(AE74="","",0)))</f>
        <v>0</v>
      </c>
      <c r="AE74" s="27">
        <f>VLOOKUP($C74,Summary!$C:$CB,29,FALSE)</f>
        <v>3</v>
      </c>
      <c r="AF74" s="24" t="str">
        <f>IFERROR(VLOOKUP($C74,Summary!$C:$CB,30,FALSE)/VLOOKUP($C74,Summary!$C:$CB,32,FALSE),IF(AL74=0,"",IF(AL74="","",0)))</f>
        <v/>
      </c>
      <c r="AG74" s="25" t="str">
        <f>IFERROR(VLOOKUP($C74,Summary!$C:$CB,31,FALSE)/VLOOKUP($C74,Summary!$C:$CB,32,FALSE),IF(AL74=0,"",IF(AL74="","",0)))</f>
        <v/>
      </c>
      <c r="AH74" s="26" t="str">
        <f>IFERROR(VLOOKUP($C74,Summary!$C:$CB,32,FALSE)/VLOOKUP($C74,Summary!$C:$CB,34,FALSE),IF(AL74=0,"",IF(AL74="","",0)))</f>
        <v/>
      </c>
      <c r="AI74" s="25" t="str">
        <f>IFERROR(VLOOKUP($C74,Summary!$C:$CB,33,FALSE)/VLOOKUP($C74,Summary!$C:$CB,34,FALSE),IF(AL74=0,"",IF(AL74="","",0)))</f>
        <v/>
      </c>
      <c r="AJ74" s="26" t="str">
        <f>IFERROR(VLOOKUP($C74,Summary!$C:$CB,34,FALSE)/AL74,IF(AL74=0,"",IF(AL74="","",0)))</f>
        <v/>
      </c>
      <c r="AK74" s="25" t="str">
        <f>IFERROR(VLOOKUP($C74,Summary!$C:$CB,35,FALSE)/AL74,IF(AL74=0,"",IF(AL74="","",0)))</f>
        <v/>
      </c>
      <c r="AL74" s="27">
        <f>VLOOKUP($C74,Summary!$C:$CB,36,FALSE)</f>
        <v>0</v>
      </c>
      <c r="AM74" s="24">
        <f>IFERROR(VLOOKUP($C74,Summary!$C:$CB,37,FALSE)/AS74,IF(AS74=0,"",IF(AS74="","",0)))</f>
        <v>1</v>
      </c>
      <c r="AN74" s="25">
        <f>IFERROR(VLOOKUP($C74,Summary!$C:$CB,38,FALSE)/AS74,IF(AS74=0,"",IF(AS74="","",0)))</f>
        <v>0</v>
      </c>
      <c r="AO74" s="26">
        <f>IFERROR(VLOOKUP($C74,Summary!$C:$CB,39,FALSE)/AS74,IF(AS74=0,"",IF(AS74="","",0)))</f>
        <v>1</v>
      </c>
      <c r="AP74" s="25">
        <f>IFERROR(VLOOKUP($C74,Summary!$C:$CB,40,FALSE)/AS74,IF(AS74=0,"",IF(AS74="","",0)))</f>
        <v>0</v>
      </c>
      <c r="AQ74" s="26">
        <f>IFERROR(VLOOKUP($C74,Summary!$C:$CB,41,FALSE)/AS74,IF(AS74=0,"",IF(AS74="","",0)))</f>
        <v>1</v>
      </c>
      <c r="AR74" s="25">
        <f>IFERROR(VLOOKUP($C74,Summary!$C:$CB,42,FALSE)/AS74,IF(AS74=0,"",IF(AS74="","",0)))</f>
        <v>0</v>
      </c>
      <c r="AS74" s="27">
        <f>VLOOKUP($C74,Summary!$C:$CB,43,FALSE)</f>
        <v>3</v>
      </c>
      <c r="AT74" s="24" t="str">
        <f>IFERROR(VLOOKUP($C74,Summary!$C:$CB,44,FALSE)/AZ74,IF(AZ74=0,"",IF(AZ74="","",0)))</f>
        <v/>
      </c>
      <c r="AU74" s="25" t="str">
        <f>IFERROR(VLOOKUP($C74,Summary!$C:$CB,45,FALSE)/AZ74,IF(AZ74=0,"",IF(AZ74="","",0)))</f>
        <v/>
      </c>
      <c r="AV74" s="26" t="str">
        <f>IFERROR(VLOOKUP($C74,Summary!$C:$CB,46,FALSE)/AZ74,IF(AZ74=0,"",IF(AZ74="","",0)))</f>
        <v/>
      </c>
      <c r="AW74" s="25" t="str">
        <f>IFERROR(VLOOKUP($C74,Summary!$C:$CB,47,FALSE)/AZ74,IF(AZ74=0,"",IF(AZ74="","",0)))</f>
        <v/>
      </c>
      <c r="AX74" s="26" t="str">
        <f>IFERROR(VLOOKUP($C74,Summary!$C:$CB,48,FALSE)/AZ74,IF(AZ74=0,"",IF(AZ74="","",0)))</f>
        <v/>
      </c>
      <c r="AY74" s="25" t="str">
        <f>IFERROR(VLOOKUP($C74,Summary!$C:$CB,49,FALSE)/AZ74,IF(AZ74=0,"",IF(AZ74="","",0)))</f>
        <v/>
      </c>
      <c r="AZ74" s="27">
        <f>VLOOKUP($C74,Summary!$C:$CB,50,FALSE)</f>
        <v>0</v>
      </c>
      <c r="BA74" s="24" t="str">
        <f>IFERROR(VLOOKUP($C74,Summary!$C:$CB,51,FALSE)/BG74,IF(BG74=0,"",IF(BG74="","",0)))</f>
        <v/>
      </c>
      <c r="BB74" s="25" t="str">
        <f>IFERROR(VLOOKUP($C74,Summary!$C:$CB,52,FALSE)/BG74,IF(BG74=0,"",IF(BG74="","",0)))</f>
        <v/>
      </c>
      <c r="BC74" s="26" t="str">
        <f>IFERROR(VLOOKUP($C74,Summary!$C:$CB,53,FALSE)/BG74,IF(BG74=0,"",IF(BG74="","",0)))</f>
        <v/>
      </c>
      <c r="BD74" s="25" t="str">
        <f>IFERROR(VLOOKUP($C74,Summary!$C:$CB,54,FALSE)/BG74,IF(BG74=0,"",IF(BG74="","",0)))</f>
        <v/>
      </c>
      <c r="BE74" s="26" t="str">
        <f>IFERROR(VLOOKUP($C74,Summary!$C:$CB,55,FALSE)/BG74,IF(BG74=0,"",IF(BG74="","",0)))</f>
        <v/>
      </c>
      <c r="BF74" s="25" t="str">
        <f>IFERROR(VLOOKUP($C74,Summary!$C:$CB,56,FALSE)/BG74,IF(BG74=0,"",IF(BG74="","",0)))</f>
        <v/>
      </c>
      <c r="BG74" s="27">
        <f>VLOOKUP($C74,Summary!$C:$CB,57,FALSE)</f>
        <v>0</v>
      </c>
      <c r="BH74" s="24" t="str">
        <f>IFERROR(VLOOKUP($C74,Summary!$C:$CB,58,FALSE)/BN74,IF(BN74=0,"",IF(BN74="","",0)))</f>
        <v/>
      </c>
      <c r="BI74" s="25" t="str">
        <f>IFERROR(VLOOKUP($C74,Summary!$C:$CB,59,FALSE)/BN74,IF(BN74=0,"",IF(BN74="","",0)))</f>
        <v/>
      </c>
      <c r="BJ74" s="26" t="str">
        <f>IFERROR(VLOOKUP($C74,Summary!$C:$CB,60,FALSE)/BN74,IF(BN74=0,"",IF(BN74="","",0)))</f>
        <v/>
      </c>
      <c r="BK74" s="25" t="str">
        <f>IFERROR(VLOOKUP($C74,Summary!$C:$CB,61,FALSE)/BN74,IF(BN74=0,"",IF(BN74="","",0)))</f>
        <v/>
      </c>
      <c r="BL74" s="26" t="str">
        <f>IFERROR(VLOOKUP($C74,Summary!$C:$CB,62,FALSE)/BN74,IF(BN74=0,"",IF(BN74="","",0)))</f>
        <v/>
      </c>
      <c r="BM74" s="25" t="str">
        <f>IFERROR(VLOOKUP($C74,Summary!$C:$CB,63,FALSE)/BN74,IF(BN74=0,"",IF(BN74="","",0)))</f>
        <v/>
      </c>
      <c r="BN74" s="27">
        <f>VLOOKUP($C74,Summary!$C:$CB,64,FALSE)</f>
        <v>0</v>
      </c>
      <c r="BO74" s="24" t="str">
        <f>IFERROR(VLOOKUP($C74,Summary!$C:$CB,65,FALSE)/BU74,IF(BU74=0,"",IF(BU74="","",0)))</f>
        <v/>
      </c>
      <c r="BP74" s="25" t="str">
        <f>IFERROR(VLOOKUP($C74,Summary!$C:$CB,66,FALSE)/BU74,IF(BU74=0,"",IF(BU74="","",0)))</f>
        <v/>
      </c>
      <c r="BQ74" s="26" t="str">
        <f>IFERROR(VLOOKUP($C74,Summary!$C:$CB,67,FALSE)/BU74,IF(BU74=0,"",IF(BU74="","",0)))</f>
        <v/>
      </c>
      <c r="BR74" s="25" t="str">
        <f>IFERROR(VLOOKUP($C74,Summary!$C:$CB,68,FALSE)/BU74,IF(BU74=0,"",IF(BU74="","",0)))</f>
        <v/>
      </c>
      <c r="BS74" s="26" t="str">
        <f>IFERROR(VLOOKUP($C74,Summary!$C:$CB,69,FALSE)/BU74,IF(BU74=0,"",IF(BU74="","",0)))</f>
        <v/>
      </c>
      <c r="BT74" s="25" t="str">
        <f>IFERROR(VLOOKUP($C74,Summary!$C:$CB,70,FALSE)/BU74,IF(BU74=0,"",IF(BU74="","",0)))</f>
        <v/>
      </c>
      <c r="BU74" s="27">
        <f>VLOOKUP($C74,Summary!$C:$CB,71,FALSE)</f>
        <v>0</v>
      </c>
      <c r="BV74" s="24" t="str">
        <f>IFERROR(VLOOKUP($C74,Summary!$C:$CB,72,FALSE)/CB74,IF(CB74=0,"",IF(CB74="","",0)))</f>
        <v/>
      </c>
      <c r="BW74" s="25" t="str">
        <f>IFERROR(VLOOKUP($C74,Summary!$C:$CB,73,FALSE)/CB74,IF(CB74=0,"",IF(CB74="","",0)))</f>
        <v/>
      </c>
      <c r="BX74" s="26" t="str">
        <f>IFERROR(VLOOKUP($C74,Summary!$C:$CB,74,FALSE)/CB74,IF(CB74=0,"",IF(CB74="","",0)))</f>
        <v/>
      </c>
      <c r="BY74" s="25" t="str">
        <f>IFERROR(VLOOKUP($C74,Summary!$C:$CB,75,FALSE)/CB74,IF(CB74=0,"",IF(CB74="","",0)))</f>
        <v/>
      </c>
      <c r="BZ74" s="26" t="str">
        <f>IFERROR(VLOOKUP($C74,Summary!$C:$CB,76,FALSE)/CB74,IF(CB74=0,"",IF(CB74="","",0)))</f>
        <v/>
      </c>
      <c r="CA74" s="25" t="str">
        <f>IFERROR(VLOOKUP($C74,Summary!$C:$CB,77,FALSE)/CB74,IF(CB74=0,"",IF(CB74="","",0)))</f>
        <v/>
      </c>
      <c r="CB74" s="27">
        <f>VLOOKUP($C74,Summary!$C:$CB,78,FALSE)</f>
        <v>0</v>
      </c>
    </row>
    <row r="75" spans="1:80" x14ac:dyDescent="0.3">
      <c r="A75">
        <v>71</v>
      </c>
      <c r="B75" t="str">
        <f>IF(Namelist!A72="","",UPPER(Namelist!A72))</f>
        <v>EDEN YEW</v>
      </c>
      <c r="C75" t="str">
        <f>IF(Namelist!B72="","",UPPER(Namelist!B72))</f>
        <v>NUSSTU\E0724996</v>
      </c>
      <c r="D75" s="24" t="str">
        <f>IFERROR(VLOOKUP($C75,Summary!$C:$CB,2,FALSE)/J75,IF(J75=0,"",IF(J75="","",0)))</f>
        <v/>
      </c>
      <c r="E75" s="25" t="str">
        <f>IFERROR(VLOOKUP($C75,Summary!$C:$CB,3,FALSE)/J75,IF(J75=0,"",IF(J75="","",0)))</f>
        <v/>
      </c>
      <c r="F75" s="26" t="str">
        <f>IFERROR(VLOOKUP($C75,Summary!$C:$CB,4,FALSE)/J75,IF(J75=0,"",IF(J75="","",0)))</f>
        <v/>
      </c>
      <c r="G75" s="25" t="str">
        <f>IFERROR(VLOOKUP($C75,Summary!$C:$CB,5,FALSE)/J75,IF(J75=0,"",IF(J75="","",0)))</f>
        <v/>
      </c>
      <c r="H75" s="26" t="str">
        <f>IFERROR(VLOOKUP($C75,Summary!$C:$CB,6,FALSE)/J75,IF(J75=0,"",IF(J75="","",0)))</f>
        <v/>
      </c>
      <c r="I75" s="25" t="str">
        <f>IFERROR(VLOOKUP($C75,Summary!$C:$CB,7,FALSE)/J75,IF(J75=0,"",IF(J75="","",0)))</f>
        <v/>
      </c>
      <c r="J75" s="27">
        <f>VLOOKUP($C75,Summary!$C:$CB,8,FALSE)</f>
        <v>0</v>
      </c>
      <c r="K75" s="24" t="str">
        <f>IFERROR(VLOOKUP($C75,Summary!$C:$CB,9,FALSE)/Q75,IF(Q75=0,"",IF(Q75="","",0)))</f>
        <v/>
      </c>
      <c r="L75" s="25" t="str">
        <f>IFERROR(VLOOKUP($C75,Summary!$C:$CB,10,FALSE)/Q75,IF(Q75=0,"",IF(Q75="","",0)))</f>
        <v/>
      </c>
      <c r="M75" s="26" t="str">
        <f>IFERROR(VLOOKUP($C75,Summary!$C:$CB,11,FALSE)/Q75,IF(Q75=0,"",IF(Q75="","",0)))</f>
        <v/>
      </c>
      <c r="N75" s="25" t="str">
        <f>IFERROR(VLOOKUP($C75,Summary!$C:$CB,12,FALSE)/Q75,IF(Q75=0,"",IF(Q75="","",0)))</f>
        <v/>
      </c>
      <c r="O75" s="26" t="str">
        <f>IFERROR(VLOOKUP($C75,Summary!$C:$CB,13,FALSE)/Q75,IF(Q75=0,"",IF(Q75="","",0)))</f>
        <v/>
      </c>
      <c r="P75" s="25" t="str">
        <f>IFERROR(VLOOKUP($C75,Summary!$C:$CB,14,FALSE)/Q75,IF(Q75=0,"",IF(Q75="","",0)))</f>
        <v/>
      </c>
      <c r="Q75" s="27">
        <f>VLOOKUP($C75,Summary!$C:$CB,15,FALSE)</f>
        <v>0</v>
      </c>
      <c r="R75" s="24" t="str">
        <f>IFERROR(VLOOKUP($C75,Summary!$C:$CB,16,FALSE)/X75,IF(X75=0,"",IF(X75="","",0)))</f>
        <v/>
      </c>
      <c r="S75" s="25" t="str">
        <f>IFERROR(VLOOKUP($C75,Summary!$C:$CB,17,FALSE)/X75,IF(X75=0,"",IF(X75="","",0)))</f>
        <v/>
      </c>
      <c r="T75" s="26" t="str">
        <f>IFERROR(VLOOKUP($C75,Summary!$C:$CB,18,FALSE)/X75,IF(X75=0,"",IF(X75="","",0)))</f>
        <v/>
      </c>
      <c r="U75" s="25" t="str">
        <f>IFERROR(VLOOKUP($C75,Summary!$C:$CB,19,FALSE)/X75,IF(X75=0,"",IF(X75="","",0)))</f>
        <v/>
      </c>
      <c r="V75" s="26" t="str">
        <f>IFERROR(VLOOKUP($C75,Summary!$C:$CB,20,FALSE)/X75,IF(X75=0,"",IF(X75="","",0)))</f>
        <v/>
      </c>
      <c r="W75" s="25" t="str">
        <f>IFERROR(VLOOKUP($C75,Summary!$C:$CB,21,FALSE)/X75,IF(X75=0,"",IF(X75="","",0)))</f>
        <v/>
      </c>
      <c r="X75" s="27">
        <f>VLOOKUP($C75,Summary!$C:$CB,22,FALSE)</f>
        <v>0</v>
      </c>
      <c r="Y75" s="24" t="str">
        <f>IFERROR(VLOOKUP($C75,Summary!$C:$CB,23,FALSE)/AE75,IF(AE75=0,"",IF(AE75="","",0)))</f>
        <v/>
      </c>
      <c r="Z75" s="25" t="str">
        <f>IFERROR(VLOOKUP($C75,Summary!$C:$CB,24,FALSE)/AE75,IF(AE75=0,"",IF(AE75="","",0)))</f>
        <v/>
      </c>
      <c r="AA75" s="26" t="str">
        <f>IFERROR(VLOOKUP($C75,Summary!$C:$CB,25,FALSE)/AE75,IF(AE75=0,"",IF(AE75="","",0)))</f>
        <v/>
      </c>
      <c r="AB75" s="25" t="str">
        <f>IFERROR(VLOOKUP($C75,Summary!$C:$CB,26,FALSE)/AE75,IF(AE75=0,"",IF(AE75="","",0)))</f>
        <v/>
      </c>
      <c r="AC75" s="26" t="str">
        <f>IFERROR(VLOOKUP($C75,Summary!$C:$CB,27,FALSE)/AE75,IF(AE75=0,"",IF(AE75="","",0)))</f>
        <v/>
      </c>
      <c r="AD75" s="25" t="str">
        <f>IFERROR(VLOOKUP($C75,Summary!$C:$CB,28,FALSE)/AE75,IF(AE75=0,"",IF(AE75="","",0)))</f>
        <v/>
      </c>
      <c r="AE75" s="27">
        <f>VLOOKUP($C75,Summary!$C:$CB,29,FALSE)</f>
        <v>0</v>
      </c>
      <c r="AF75" s="24" t="str">
        <f>IFERROR(VLOOKUP($C75,Summary!$C:$CB,30,FALSE)/VLOOKUP($C75,Summary!$C:$CB,32,FALSE),IF(AL75=0,"",IF(AL75="","",0)))</f>
        <v/>
      </c>
      <c r="AG75" s="25" t="str">
        <f>IFERROR(VLOOKUP($C75,Summary!$C:$CB,31,FALSE)/VLOOKUP($C75,Summary!$C:$CB,32,FALSE),IF(AL75=0,"",IF(AL75="","",0)))</f>
        <v/>
      </c>
      <c r="AH75" s="26" t="str">
        <f>IFERROR(VLOOKUP($C75,Summary!$C:$CB,32,FALSE)/VLOOKUP($C75,Summary!$C:$CB,34,FALSE),IF(AL75=0,"",IF(AL75="","",0)))</f>
        <v/>
      </c>
      <c r="AI75" s="25" t="str">
        <f>IFERROR(VLOOKUP($C75,Summary!$C:$CB,33,FALSE)/VLOOKUP($C75,Summary!$C:$CB,34,FALSE),IF(AL75=0,"",IF(AL75="","",0)))</f>
        <v/>
      </c>
      <c r="AJ75" s="26" t="str">
        <f>IFERROR(VLOOKUP($C75,Summary!$C:$CB,34,FALSE)/AL75,IF(AL75=0,"",IF(AL75="","",0)))</f>
        <v/>
      </c>
      <c r="AK75" s="25" t="str">
        <f>IFERROR(VLOOKUP($C75,Summary!$C:$CB,35,FALSE)/AL75,IF(AL75=0,"",IF(AL75="","",0)))</f>
        <v/>
      </c>
      <c r="AL75" s="27">
        <f>VLOOKUP($C75,Summary!$C:$CB,36,FALSE)</f>
        <v>0</v>
      </c>
      <c r="AM75" s="24" t="str">
        <f>IFERROR(VLOOKUP($C75,Summary!$C:$CB,37,FALSE)/AS75,IF(AS75=0,"",IF(AS75="","",0)))</f>
        <v/>
      </c>
      <c r="AN75" s="25" t="str">
        <f>IFERROR(VLOOKUP($C75,Summary!$C:$CB,38,FALSE)/AS75,IF(AS75=0,"",IF(AS75="","",0)))</f>
        <v/>
      </c>
      <c r="AO75" s="26" t="str">
        <f>IFERROR(VLOOKUP($C75,Summary!$C:$CB,39,FALSE)/AS75,IF(AS75=0,"",IF(AS75="","",0)))</f>
        <v/>
      </c>
      <c r="AP75" s="25" t="str">
        <f>IFERROR(VLOOKUP($C75,Summary!$C:$CB,40,FALSE)/AS75,IF(AS75=0,"",IF(AS75="","",0)))</f>
        <v/>
      </c>
      <c r="AQ75" s="26" t="str">
        <f>IFERROR(VLOOKUP($C75,Summary!$C:$CB,41,FALSE)/AS75,IF(AS75=0,"",IF(AS75="","",0)))</f>
        <v/>
      </c>
      <c r="AR75" s="25" t="str">
        <f>IFERROR(VLOOKUP($C75,Summary!$C:$CB,42,FALSE)/AS75,IF(AS75=0,"",IF(AS75="","",0)))</f>
        <v/>
      </c>
      <c r="AS75" s="27">
        <f>VLOOKUP($C75,Summary!$C:$CB,43,FALSE)</f>
        <v>0</v>
      </c>
      <c r="AT75" s="24" t="str">
        <f>IFERROR(VLOOKUP($C75,Summary!$C:$CB,44,FALSE)/AZ75,IF(AZ75=0,"",IF(AZ75="","",0)))</f>
        <v/>
      </c>
      <c r="AU75" s="25" t="str">
        <f>IFERROR(VLOOKUP($C75,Summary!$C:$CB,45,FALSE)/AZ75,IF(AZ75=0,"",IF(AZ75="","",0)))</f>
        <v/>
      </c>
      <c r="AV75" s="26" t="str">
        <f>IFERROR(VLOOKUP($C75,Summary!$C:$CB,46,FALSE)/AZ75,IF(AZ75=0,"",IF(AZ75="","",0)))</f>
        <v/>
      </c>
      <c r="AW75" s="25" t="str">
        <f>IFERROR(VLOOKUP($C75,Summary!$C:$CB,47,FALSE)/AZ75,IF(AZ75=0,"",IF(AZ75="","",0)))</f>
        <v/>
      </c>
      <c r="AX75" s="26" t="str">
        <f>IFERROR(VLOOKUP($C75,Summary!$C:$CB,48,FALSE)/AZ75,IF(AZ75=0,"",IF(AZ75="","",0)))</f>
        <v/>
      </c>
      <c r="AY75" s="25" t="str">
        <f>IFERROR(VLOOKUP($C75,Summary!$C:$CB,49,FALSE)/AZ75,IF(AZ75=0,"",IF(AZ75="","",0)))</f>
        <v/>
      </c>
      <c r="AZ75" s="27">
        <f>VLOOKUP($C75,Summary!$C:$CB,50,FALSE)</f>
        <v>0</v>
      </c>
      <c r="BA75" s="24" t="str">
        <f>IFERROR(VLOOKUP($C75,Summary!$C:$CB,51,FALSE)/BG75,IF(BG75=0,"",IF(BG75="","",0)))</f>
        <v/>
      </c>
      <c r="BB75" s="25" t="str">
        <f>IFERROR(VLOOKUP($C75,Summary!$C:$CB,52,FALSE)/BG75,IF(BG75=0,"",IF(BG75="","",0)))</f>
        <v/>
      </c>
      <c r="BC75" s="26" t="str">
        <f>IFERROR(VLOOKUP($C75,Summary!$C:$CB,53,FALSE)/BG75,IF(BG75=0,"",IF(BG75="","",0)))</f>
        <v/>
      </c>
      <c r="BD75" s="25" t="str">
        <f>IFERROR(VLOOKUP($C75,Summary!$C:$CB,54,FALSE)/BG75,IF(BG75=0,"",IF(BG75="","",0)))</f>
        <v/>
      </c>
      <c r="BE75" s="26" t="str">
        <f>IFERROR(VLOOKUP($C75,Summary!$C:$CB,55,FALSE)/BG75,IF(BG75=0,"",IF(BG75="","",0)))</f>
        <v/>
      </c>
      <c r="BF75" s="25" t="str">
        <f>IFERROR(VLOOKUP($C75,Summary!$C:$CB,56,FALSE)/BG75,IF(BG75=0,"",IF(BG75="","",0)))</f>
        <v/>
      </c>
      <c r="BG75" s="27">
        <f>VLOOKUP($C75,Summary!$C:$CB,57,FALSE)</f>
        <v>0</v>
      </c>
      <c r="BH75" s="24" t="str">
        <f>IFERROR(VLOOKUP($C75,Summary!$C:$CB,58,FALSE)/BN75,IF(BN75=0,"",IF(BN75="","",0)))</f>
        <v/>
      </c>
      <c r="BI75" s="25" t="str">
        <f>IFERROR(VLOOKUP($C75,Summary!$C:$CB,59,FALSE)/BN75,IF(BN75=0,"",IF(BN75="","",0)))</f>
        <v/>
      </c>
      <c r="BJ75" s="26" t="str">
        <f>IFERROR(VLOOKUP($C75,Summary!$C:$CB,60,FALSE)/BN75,IF(BN75=0,"",IF(BN75="","",0)))</f>
        <v/>
      </c>
      <c r="BK75" s="25" t="str">
        <f>IFERROR(VLOOKUP($C75,Summary!$C:$CB,61,FALSE)/BN75,IF(BN75=0,"",IF(BN75="","",0)))</f>
        <v/>
      </c>
      <c r="BL75" s="26" t="str">
        <f>IFERROR(VLOOKUP($C75,Summary!$C:$CB,62,FALSE)/BN75,IF(BN75=0,"",IF(BN75="","",0)))</f>
        <v/>
      </c>
      <c r="BM75" s="25" t="str">
        <f>IFERROR(VLOOKUP($C75,Summary!$C:$CB,63,FALSE)/BN75,IF(BN75=0,"",IF(BN75="","",0)))</f>
        <v/>
      </c>
      <c r="BN75" s="27">
        <f>VLOOKUP($C75,Summary!$C:$CB,64,FALSE)</f>
        <v>0</v>
      </c>
      <c r="BO75" s="24" t="str">
        <f>IFERROR(VLOOKUP($C75,Summary!$C:$CB,65,FALSE)/BU75,IF(BU75=0,"",IF(BU75="","",0)))</f>
        <v/>
      </c>
      <c r="BP75" s="25" t="str">
        <f>IFERROR(VLOOKUP($C75,Summary!$C:$CB,66,FALSE)/BU75,IF(BU75=0,"",IF(BU75="","",0)))</f>
        <v/>
      </c>
      <c r="BQ75" s="26" t="str">
        <f>IFERROR(VLOOKUP($C75,Summary!$C:$CB,67,FALSE)/BU75,IF(BU75=0,"",IF(BU75="","",0)))</f>
        <v/>
      </c>
      <c r="BR75" s="25" t="str">
        <f>IFERROR(VLOOKUP($C75,Summary!$C:$CB,68,FALSE)/BU75,IF(BU75=0,"",IF(BU75="","",0)))</f>
        <v/>
      </c>
      <c r="BS75" s="26" t="str">
        <f>IFERROR(VLOOKUP($C75,Summary!$C:$CB,69,FALSE)/BU75,IF(BU75=0,"",IF(BU75="","",0)))</f>
        <v/>
      </c>
      <c r="BT75" s="25" t="str">
        <f>IFERROR(VLOOKUP($C75,Summary!$C:$CB,70,FALSE)/BU75,IF(BU75=0,"",IF(BU75="","",0)))</f>
        <v/>
      </c>
      <c r="BU75" s="27">
        <f>VLOOKUP($C75,Summary!$C:$CB,71,FALSE)</f>
        <v>0</v>
      </c>
      <c r="BV75" s="24" t="str">
        <f>IFERROR(VLOOKUP($C75,Summary!$C:$CB,72,FALSE)/CB75,IF(CB75=0,"",IF(CB75="","",0)))</f>
        <v/>
      </c>
      <c r="BW75" s="25" t="str">
        <f>IFERROR(VLOOKUP($C75,Summary!$C:$CB,73,FALSE)/CB75,IF(CB75=0,"",IF(CB75="","",0)))</f>
        <v/>
      </c>
      <c r="BX75" s="26" t="str">
        <f>IFERROR(VLOOKUP($C75,Summary!$C:$CB,74,FALSE)/CB75,IF(CB75=0,"",IF(CB75="","",0)))</f>
        <v/>
      </c>
      <c r="BY75" s="25" t="str">
        <f>IFERROR(VLOOKUP($C75,Summary!$C:$CB,75,FALSE)/CB75,IF(CB75=0,"",IF(CB75="","",0)))</f>
        <v/>
      </c>
      <c r="BZ75" s="26" t="str">
        <f>IFERROR(VLOOKUP($C75,Summary!$C:$CB,76,FALSE)/CB75,IF(CB75=0,"",IF(CB75="","",0)))</f>
        <v/>
      </c>
      <c r="CA75" s="25" t="str">
        <f>IFERROR(VLOOKUP($C75,Summary!$C:$CB,77,FALSE)/CB75,IF(CB75=0,"",IF(CB75="","",0)))</f>
        <v/>
      </c>
      <c r="CB75" s="27">
        <f>VLOOKUP($C75,Summary!$C:$CB,78,FALSE)</f>
        <v>0</v>
      </c>
    </row>
    <row r="76" spans="1:80" x14ac:dyDescent="0.3">
      <c r="A76">
        <v>72</v>
      </c>
      <c r="B76" t="str">
        <f>IF(Namelist!A73="","",UPPER(Namelist!A73))</f>
        <v>EDLY IRSYAD BIN ELHAM</v>
      </c>
      <c r="C76" t="str">
        <f>IF(Namelist!B73="","",UPPER(Namelist!B73))</f>
        <v>NUSSTU\E0543555</v>
      </c>
      <c r="D76" s="24">
        <f>IFERROR(VLOOKUP($C76,Summary!$C:$CB,2,FALSE)/J76,IF(J76=0,"",IF(J76="","",0)))</f>
        <v>1</v>
      </c>
      <c r="E76" s="25">
        <f>IFERROR(VLOOKUP($C76,Summary!$C:$CB,3,FALSE)/J76,IF(J76=0,"",IF(J76="","",0)))</f>
        <v>0</v>
      </c>
      <c r="F76" s="26">
        <f>IFERROR(VLOOKUP($C76,Summary!$C:$CB,4,FALSE)/J76,IF(J76=0,"",IF(J76="","",0)))</f>
        <v>1</v>
      </c>
      <c r="G76" s="25">
        <f>IFERROR(VLOOKUP($C76,Summary!$C:$CB,5,FALSE)/J76,IF(J76=0,"",IF(J76="","",0)))</f>
        <v>0</v>
      </c>
      <c r="H76" s="26">
        <f>IFERROR(VLOOKUP($C76,Summary!$C:$CB,6,FALSE)/J76,IF(J76=0,"",IF(J76="","",0)))</f>
        <v>1</v>
      </c>
      <c r="I76" s="25">
        <f>IFERROR(VLOOKUP($C76,Summary!$C:$CB,7,FALSE)/J76,IF(J76=0,"",IF(J76="","",0)))</f>
        <v>0</v>
      </c>
      <c r="J76" s="27">
        <f>VLOOKUP($C76,Summary!$C:$CB,8,FALSE)</f>
        <v>1</v>
      </c>
      <c r="K76" s="24" t="str">
        <f>IFERROR(VLOOKUP($C76,Summary!$C:$CB,9,FALSE)/Q76,IF(Q76=0,"",IF(Q76="","",0)))</f>
        <v/>
      </c>
      <c r="L76" s="25" t="str">
        <f>IFERROR(VLOOKUP($C76,Summary!$C:$CB,10,FALSE)/Q76,IF(Q76=0,"",IF(Q76="","",0)))</f>
        <v/>
      </c>
      <c r="M76" s="26" t="str">
        <f>IFERROR(VLOOKUP($C76,Summary!$C:$CB,11,FALSE)/Q76,IF(Q76=0,"",IF(Q76="","",0)))</f>
        <v/>
      </c>
      <c r="N76" s="25" t="str">
        <f>IFERROR(VLOOKUP($C76,Summary!$C:$CB,12,FALSE)/Q76,IF(Q76=0,"",IF(Q76="","",0)))</f>
        <v/>
      </c>
      <c r="O76" s="26" t="str">
        <f>IFERROR(VLOOKUP($C76,Summary!$C:$CB,13,FALSE)/Q76,IF(Q76=0,"",IF(Q76="","",0)))</f>
        <v/>
      </c>
      <c r="P76" s="25" t="str">
        <f>IFERROR(VLOOKUP($C76,Summary!$C:$CB,14,FALSE)/Q76,IF(Q76=0,"",IF(Q76="","",0)))</f>
        <v/>
      </c>
      <c r="Q76" s="27">
        <f>VLOOKUP($C76,Summary!$C:$CB,15,FALSE)</f>
        <v>0</v>
      </c>
      <c r="R76" s="24">
        <f>IFERROR(VLOOKUP($C76,Summary!$C:$CB,16,FALSE)/X76,IF(X76=0,"",IF(X76="","",0)))</f>
        <v>1</v>
      </c>
      <c r="S76" s="25">
        <f>IFERROR(VLOOKUP($C76,Summary!$C:$CB,17,FALSE)/X76,IF(X76=0,"",IF(X76="","",0)))</f>
        <v>0</v>
      </c>
      <c r="T76" s="26">
        <f>IFERROR(VLOOKUP($C76,Summary!$C:$CB,18,FALSE)/X76,IF(X76=0,"",IF(X76="","",0)))</f>
        <v>1</v>
      </c>
      <c r="U76" s="25">
        <f>IFERROR(VLOOKUP($C76,Summary!$C:$CB,19,FALSE)/X76,IF(X76=0,"",IF(X76="","",0)))</f>
        <v>0</v>
      </c>
      <c r="V76" s="26">
        <f>IFERROR(VLOOKUP($C76,Summary!$C:$CB,20,FALSE)/X76,IF(X76=0,"",IF(X76="","",0)))</f>
        <v>1</v>
      </c>
      <c r="W76" s="25">
        <f>IFERROR(VLOOKUP($C76,Summary!$C:$CB,21,FALSE)/X76,IF(X76=0,"",IF(X76="","",0)))</f>
        <v>0</v>
      </c>
      <c r="X76" s="27">
        <f>VLOOKUP($C76,Summary!$C:$CB,22,FALSE)</f>
        <v>1</v>
      </c>
      <c r="Y76" s="24" t="str">
        <f>IFERROR(VLOOKUP($C76,Summary!$C:$CB,23,FALSE)/AE76,IF(AE76=0,"",IF(AE76="","",0)))</f>
        <v/>
      </c>
      <c r="Z76" s="25" t="str">
        <f>IFERROR(VLOOKUP($C76,Summary!$C:$CB,24,FALSE)/AE76,IF(AE76=0,"",IF(AE76="","",0)))</f>
        <v/>
      </c>
      <c r="AA76" s="26" t="str">
        <f>IFERROR(VLOOKUP($C76,Summary!$C:$CB,25,FALSE)/AE76,IF(AE76=0,"",IF(AE76="","",0)))</f>
        <v/>
      </c>
      <c r="AB76" s="25" t="str">
        <f>IFERROR(VLOOKUP($C76,Summary!$C:$CB,26,FALSE)/AE76,IF(AE76=0,"",IF(AE76="","",0)))</f>
        <v/>
      </c>
      <c r="AC76" s="26" t="str">
        <f>IFERROR(VLOOKUP($C76,Summary!$C:$CB,27,FALSE)/AE76,IF(AE76=0,"",IF(AE76="","",0)))</f>
        <v/>
      </c>
      <c r="AD76" s="25" t="str">
        <f>IFERROR(VLOOKUP($C76,Summary!$C:$CB,28,FALSE)/AE76,IF(AE76=0,"",IF(AE76="","",0)))</f>
        <v/>
      </c>
      <c r="AE76" s="27">
        <f>VLOOKUP($C76,Summary!$C:$CB,29,FALSE)</f>
        <v>0</v>
      </c>
      <c r="AF76" s="24" t="str">
        <f>IFERROR(VLOOKUP($C76,Summary!$C:$CB,30,FALSE)/VLOOKUP($C76,Summary!$C:$CB,32,FALSE),IF(AL76=0,"",IF(AL76="","",0)))</f>
        <v/>
      </c>
      <c r="AG76" s="25" t="str">
        <f>IFERROR(VLOOKUP($C76,Summary!$C:$CB,31,FALSE)/VLOOKUP($C76,Summary!$C:$CB,32,FALSE),IF(AL76=0,"",IF(AL76="","",0)))</f>
        <v/>
      </c>
      <c r="AH76" s="26" t="str">
        <f>IFERROR(VLOOKUP($C76,Summary!$C:$CB,32,FALSE)/VLOOKUP($C76,Summary!$C:$CB,34,FALSE),IF(AL76=0,"",IF(AL76="","",0)))</f>
        <v/>
      </c>
      <c r="AI76" s="25" t="str">
        <f>IFERROR(VLOOKUP($C76,Summary!$C:$CB,33,FALSE)/VLOOKUP($C76,Summary!$C:$CB,34,FALSE),IF(AL76=0,"",IF(AL76="","",0)))</f>
        <v/>
      </c>
      <c r="AJ76" s="26" t="str">
        <f>IFERROR(VLOOKUP($C76,Summary!$C:$CB,34,FALSE)/AL76,IF(AL76=0,"",IF(AL76="","",0)))</f>
        <v/>
      </c>
      <c r="AK76" s="25" t="str">
        <f>IFERROR(VLOOKUP($C76,Summary!$C:$CB,35,FALSE)/AL76,IF(AL76=0,"",IF(AL76="","",0)))</f>
        <v/>
      </c>
      <c r="AL76" s="27">
        <f>VLOOKUP($C76,Summary!$C:$CB,36,FALSE)</f>
        <v>0</v>
      </c>
      <c r="AM76" s="24" t="str">
        <f>IFERROR(VLOOKUP($C76,Summary!$C:$CB,37,FALSE)/AS76,IF(AS76=0,"",IF(AS76="","",0)))</f>
        <v/>
      </c>
      <c r="AN76" s="25" t="str">
        <f>IFERROR(VLOOKUP($C76,Summary!$C:$CB,38,FALSE)/AS76,IF(AS76=0,"",IF(AS76="","",0)))</f>
        <v/>
      </c>
      <c r="AO76" s="26" t="str">
        <f>IFERROR(VLOOKUP($C76,Summary!$C:$CB,39,FALSE)/AS76,IF(AS76=0,"",IF(AS76="","",0)))</f>
        <v/>
      </c>
      <c r="AP76" s="25" t="str">
        <f>IFERROR(VLOOKUP($C76,Summary!$C:$CB,40,FALSE)/AS76,IF(AS76=0,"",IF(AS76="","",0)))</f>
        <v/>
      </c>
      <c r="AQ76" s="26" t="str">
        <f>IFERROR(VLOOKUP($C76,Summary!$C:$CB,41,FALSE)/AS76,IF(AS76=0,"",IF(AS76="","",0)))</f>
        <v/>
      </c>
      <c r="AR76" s="25" t="str">
        <f>IFERROR(VLOOKUP($C76,Summary!$C:$CB,42,FALSE)/AS76,IF(AS76=0,"",IF(AS76="","",0)))</f>
        <v/>
      </c>
      <c r="AS76" s="27">
        <f>VLOOKUP($C76,Summary!$C:$CB,43,FALSE)</f>
        <v>0</v>
      </c>
      <c r="AT76" s="24" t="str">
        <f>IFERROR(VLOOKUP($C76,Summary!$C:$CB,44,FALSE)/AZ76,IF(AZ76=0,"",IF(AZ76="","",0)))</f>
        <v/>
      </c>
      <c r="AU76" s="25" t="str">
        <f>IFERROR(VLOOKUP($C76,Summary!$C:$CB,45,FALSE)/AZ76,IF(AZ76=0,"",IF(AZ76="","",0)))</f>
        <v/>
      </c>
      <c r="AV76" s="26" t="str">
        <f>IFERROR(VLOOKUP($C76,Summary!$C:$CB,46,FALSE)/AZ76,IF(AZ76=0,"",IF(AZ76="","",0)))</f>
        <v/>
      </c>
      <c r="AW76" s="25" t="str">
        <f>IFERROR(VLOOKUP($C76,Summary!$C:$CB,47,FALSE)/AZ76,IF(AZ76=0,"",IF(AZ76="","",0)))</f>
        <v/>
      </c>
      <c r="AX76" s="26" t="str">
        <f>IFERROR(VLOOKUP($C76,Summary!$C:$CB,48,FALSE)/AZ76,IF(AZ76=0,"",IF(AZ76="","",0)))</f>
        <v/>
      </c>
      <c r="AY76" s="25" t="str">
        <f>IFERROR(VLOOKUP($C76,Summary!$C:$CB,49,FALSE)/AZ76,IF(AZ76=0,"",IF(AZ76="","",0)))</f>
        <v/>
      </c>
      <c r="AZ76" s="27">
        <f>VLOOKUP($C76,Summary!$C:$CB,50,FALSE)</f>
        <v>0</v>
      </c>
      <c r="BA76" s="24" t="str">
        <f>IFERROR(VLOOKUP($C76,Summary!$C:$CB,51,FALSE)/BG76,IF(BG76=0,"",IF(BG76="","",0)))</f>
        <v/>
      </c>
      <c r="BB76" s="25" t="str">
        <f>IFERROR(VLOOKUP($C76,Summary!$C:$CB,52,FALSE)/BG76,IF(BG76=0,"",IF(BG76="","",0)))</f>
        <v/>
      </c>
      <c r="BC76" s="26" t="str">
        <f>IFERROR(VLOOKUP($C76,Summary!$C:$CB,53,FALSE)/BG76,IF(BG76=0,"",IF(BG76="","",0)))</f>
        <v/>
      </c>
      <c r="BD76" s="25" t="str">
        <f>IFERROR(VLOOKUP($C76,Summary!$C:$CB,54,FALSE)/BG76,IF(BG76=0,"",IF(BG76="","",0)))</f>
        <v/>
      </c>
      <c r="BE76" s="26" t="str">
        <f>IFERROR(VLOOKUP($C76,Summary!$C:$CB,55,FALSE)/BG76,IF(BG76=0,"",IF(BG76="","",0)))</f>
        <v/>
      </c>
      <c r="BF76" s="25" t="str">
        <f>IFERROR(VLOOKUP($C76,Summary!$C:$CB,56,FALSE)/BG76,IF(BG76=0,"",IF(BG76="","",0)))</f>
        <v/>
      </c>
      <c r="BG76" s="27">
        <f>VLOOKUP($C76,Summary!$C:$CB,57,FALSE)</f>
        <v>0</v>
      </c>
      <c r="BH76" s="24" t="str">
        <f>IFERROR(VLOOKUP($C76,Summary!$C:$CB,58,FALSE)/BN76,IF(BN76=0,"",IF(BN76="","",0)))</f>
        <v/>
      </c>
      <c r="BI76" s="25" t="str">
        <f>IFERROR(VLOOKUP($C76,Summary!$C:$CB,59,FALSE)/BN76,IF(BN76=0,"",IF(BN76="","",0)))</f>
        <v/>
      </c>
      <c r="BJ76" s="26" t="str">
        <f>IFERROR(VLOOKUP($C76,Summary!$C:$CB,60,FALSE)/BN76,IF(BN76=0,"",IF(BN76="","",0)))</f>
        <v/>
      </c>
      <c r="BK76" s="25" t="str">
        <f>IFERROR(VLOOKUP($C76,Summary!$C:$CB,61,FALSE)/BN76,IF(BN76=0,"",IF(BN76="","",0)))</f>
        <v/>
      </c>
      <c r="BL76" s="26" t="str">
        <f>IFERROR(VLOOKUP($C76,Summary!$C:$CB,62,FALSE)/BN76,IF(BN76=0,"",IF(BN76="","",0)))</f>
        <v/>
      </c>
      <c r="BM76" s="25" t="str">
        <f>IFERROR(VLOOKUP($C76,Summary!$C:$CB,63,FALSE)/BN76,IF(BN76=0,"",IF(BN76="","",0)))</f>
        <v/>
      </c>
      <c r="BN76" s="27">
        <f>VLOOKUP($C76,Summary!$C:$CB,64,FALSE)</f>
        <v>0</v>
      </c>
      <c r="BO76" s="24" t="str">
        <f>IFERROR(VLOOKUP($C76,Summary!$C:$CB,65,FALSE)/BU76,IF(BU76=0,"",IF(BU76="","",0)))</f>
        <v/>
      </c>
      <c r="BP76" s="25" t="str">
        <f>IFERROR(VLOOKUP($C76,Summary!$C:$CB,66,FALSE)/BU76,IF(BU76=0,"",IF(BU76="","",0)))</f>
        <v/>
      </c>
      <c r="BQ76" s="26" t="str">
        <f>IFERROR(VLOOKUP($C76,Summary!$C:$CB,67,FALSE)/BU76,IF(BU76=0,"",IF(BU76="","",0)))</f>
        <v/>
      </c>
      <c r="BR76" s="25" t="str">
        <f>IFERROR(VLOOKUP($C76,Summary!$C:$CB,68,FALSE)/BU76,IF(BU76=0,"",IF(BU76="","",0)))</f>
        <v/>
      </c>
      <c r="BS76" s="26" t="str">
        <f>IFERROR(VLOOKUP($C76,Summary!$C:$CB,69,FALSE)/BU76,IF(BU76=0,"",IF(BU76="","",0)))</f>
        <v/>
      </c>
      <c r="BT76" s="25" t="str">
        <f>IFERROR(VLOOKUP($C76,Summary!$C:$CB,70,FALSE)/BU76,IF(BU76=0,"",IF(BU76="","",0)))</f>
        <v/>
      </c>
      <c r="BU76" s="27">
        <f>VLOOKUP($C76,Summary!$C:$CB,71,FALSE)</f>
        <v>0</v>
      </c>
      <c r="BV76" s="24" t="str">
        <f>IFERROR(VLOOKUP($C76,Summary!$C:$CB,72,FALSE)/CB76,IF(CB76=0,"",IF(CB76="","",0)))</f>
        <v/>
      </c>
      <c r="BW76" s="25" t="str">
        <f>IFERROR(VLOOKUP($C76,Summary!$C:$CB,73,FALSE)/CB76,IF(CB76=0,"",IF(CB76="","",0)))</f>
        <v/>
      </c>
      <c r="BX76" s="26" t="str">
        <f>IFERROR(VLOOKUP($C76,Summary!$C:$CB,74,FALSE)/CB76,IF(CB76=0,"",IF(CB76="","",0)))</f>
        <v/>
      </c>
      <c r="BY76" s="25" t="str">
        <f>IFERROR(VLOOKUP($C76,Summary!$C:$CB,75,FALSE)/CB76,IF(CB76=0,"",IF(CB76="","",0)))</f>
        <v/>
      </c>
      <c r="BZ76" s="26" t="str">
        <f>IFERROR(VLOOKUP($C76,Summary!$C:$CB,76,FALSE)/CB76,IF(CB76=0,"",IF(CB76="","",0)))</f>
        <v/>
      </c>
      <c r="CA76" s="25" t="str">
        <f>IFERROR(VLOOKUP($C76,Summary!$C:$CB,77,FALSE)/CB76,IF(CB76=0,"",IF(CB76="","",0)))</f>
        <v/>
      </c>
      <c r="CB76" s="27">
        <f>VLOOKUP($C76,Summary!$C:$CB,78,FALSE)</f>
        <v>0</v>
      </c>
    </row>
    <row r="77" spans="1:80" x14ac:dyDescent="0.3">
      <c r="A77">
        <v>73</v>
      </c>
      <c r="B77" t="str">
        <f>IF(Namelist!A74="","",UPPER(Namelist!A74))</f>
        <v>EDRIA CHAN</v>
      </c>
      <c r="C77" t="str">
        <f>IF(Namelist!B74="","",UPPER(Namelist!B74))</f>
        <v>NUSSTU\E0555906</v>
      </c>
      <c r="D77" s="24">
        <f>IFERROR(VLOOKUP($C77,Summary!$C:$CB,2,FALSE)/J77,IF(J77=0,"",IF(J77="","",0)))</f>
        <v>0.33333333333333331</v>
      </c>
      <c r="E77" s="25">
        <f>IFERROR(VLOOKUP($C77,Summary!$C:$CB,3,FALSE)/J77,IF(J77=0,"",IF(J77="","",0)))</f>
        <v>0.66666666666666663</v>
      </c>
      <c r="F77" s="26">
        <f>IFERROR(VLOOKUP($C77,Summary!$C:$CB,4,FALSE)/J77,IF(J77=0,"",IF(J77="","",0)))</f>
        <v>1</v>
      </c>
      <c r="G77" s="25">
        <f>IFERROR(VLOOKUP($C77,Summary!$C:$CB,5,FALSE)/J77,IF(J77=0,"",IF(J77="","",0)))</f>
        <v>0</v>
      </c>
      <c r="H77" s="26">
        <f>IFERROR(VLOOKUP($C77,Summary!$C:$CB,6,FALSE)/J77,IF(J77=0,"",IF(J77="","",0)))</f>
        <v>1</v>
      </c>
      <c r="I77" s="25">
        <f>IFERROR(VLOOKUP($C77,Summary!$C:$CB,7,FALSE)/J77,IF(J77=0,"",IF(J77="","",0)))</f>
        <v>0</v>
      </c>
      <c r="J77" s="27">
        <f>VLOOKUP($C77,Summary!$C:$CB,8,FALSE)</f>
        <v>3</v>
      </c>
      <c r="K77" s="24" t="str">
        <f>IFERROR(VLOOKUP($C77,Summary!$C:$CB,9,FALSE)/Q77,IF(Q77=0,"",IF(Q77="","",0)))</f>
        <v/>
      </c>
      <c r="L77" s="25" t="str">
        <f>IFERROR(VLOOKUP($C77,Summary!$C:$CB,10,FALSE)/Q77,IF(Q77=0,"",IF(Q77="","",0)))</f>
        <v/>
      </c>
      <c r="M77" s="26" t="str">
        <f>IFERROR(VLOOKUP($C77,Summary!$C:$CB,11,FALSE)/Q77,IF(Q77=0,"",IF(Q77="","",0)))</f>
        <v/>
      </c>
      <c r="N77" s="25" t="str">
        <f>IFERROR(VLOOKUP($C77,Summary!$C:$CB,12,FALSE)/Q77,IF(Q77=0,"",IF(Q77="","",0)))</f>
        <v/>
      </c>
      <c r="O77" s="26" t="str">
        <f>IFERROR(VLOOKUP($C77,Summary!$C:$CB,13,FALSE)/Q77,IF(Q77=0,"",IF(Q77="","",0)))</f>
        <v/>
      </c>
      <c r="P77" s="25" t="str">
        <f>IFERROR(VLOOKUP($C77,Summary!$C:$CB,14,FALSE)/Q77,IF(Q77=0,"",IF(Q77="","",0)))</f>
        <v/>
      </c>
      <c r="Q77" s="27">
        <f>VLOOKUP($C77,Summary!$C:$CB,15,FALSE)</f>
        <v>0</v>
      </c>
      <c r="R77" s="24" t="str">
        <f>IFERROR(VLOOKUP($C77,Summary!$C:$CB,16,FALSE)/X77,IF(X77=0,"",IF(X77="","",0)))</f>
        <v/>
      </c>
      <c r="S77" s="25" t="str">
        <f>IFERROR(VLOOKUP($C77,Summary!$C:$CB,17,FALSE)/X77,IF(X77=0,"",IF(X77="","",0)))</f>
        <v/>
      </c>
      <c r="T77" s="26" t="str">
        <f>IFERROR(VLOOKUP($C77,Summary!$C:$CB,18,FALSE)/X77,IF(X77=0,"",IF(X77="","",0)))</f>
        <v/>
      </c>
      <c r="U77" s="25" t="str">
        <f>IFERROR(VLOOKUP($C77,Summary!$C:$CB,19,FALSE)/X77,IF(X77=0,"",IF(X77="","",0)))</f>
        <v/>
      </c>
      <c r="V77" s="26" t="str">
        <f>IFERROR(VLOOKUP($C77,Summary!$C:$CB,20,FALSE)/X77,IF(X77=0,"",IF(X77="","",0)))</f>
        <v/>
      </c>
      <c r="W77" s="25" t="str">
        <f>IFERROR(VLOOKUP($C77,Summary!$C:$CB,21,FALSE)/X77,IF(X77=0,"",IF(X77="","",0)))</f>
        <v/>
      </c>
      <c r="X77" s="27">
        <f>VLOOKUP($C77,Summary!$C:$CB,22,FALSE)</f>
        <v>0</v>
      </c>
      <c r="Y77" s="24" t="str">
        <f>IFERROR(VLOOKUP($C77,Summary!$C:$CB,23,FALSE)/AE77,IF(AE77=0,"",IF(AE77="","",0)))</f>
        <v/>
      </c>
      <c r="Z77" s="25" t="str">
        <f>IFERROR(VLOOKUP($C77,Summary!$C:$CB,24,FALSE)/AE77,IF(AE77=0,"",IF(AE77="","",0)))</f>
        <v/>
      </c>
      <c r="AA77" s="26" t="str">
        <f>IFERROR(VLOOKUP($C77,Summary!$C:$CB,25,FALSE)/AE77,IF(AE77=0,"",IF(AE77="","",0)))</f>
        <v/>
      </c>
      <c r="AB77" s="25" t="str">
        <f>IFERROR(VLOOKUP($C77,Summary!$C:$CB,26,FALSE)/AE77,IF(AE77=0,"",IF(AE77="","",0)))</f>
        <v/>
      </c>
      <c r="AC77" s="26" t="str">
        <f>IFERROR(VLOOKUP($C77,Summary!$C:$CB,27,FALSE)/AE77,IF(AE77=0,"",IF(AE77="","",0)))</f>
        <v/>
      </c>
      <c r="AD77" s="25" t="str">
        <f>IFERROR(VLOOKUP($C77,Summary!$C:$CB,28,FALSE)/AE77,IF(AE77=0,"",IF(AE77="","",0)))</f>
        <v/>
      </c>
      <c r="AE77" s="27">
        <f>VLOOKUP($C77,Summary!$C:$CB,29,FALSE)</f>
        <v>0</v>
      </c>
      <c r="AF77" s="24" t="str">
        <f>IFERROR(VLOOKUP($C77,Summary!$C:$CB,30,FALSE)/VLOOKUP($C77,Summary!$C:$CB,32,FALSE),IF(AL77=0,"",IF(AL77="","",0)))</f>
        <v/>
      </c>
      <c r="AG77" s="25" t="str">
        <f>IFERROR(VLOOKUP($C77,Summary!$C:$CB,31,FALSE)/VLOOKUP($C77,Summary!$C:$CB,32,FALSE),IF(AL77=0,"",IF(AL77="","",0)))</f>
        <v/>
      </c>
      <c r="AH77" s="26" t="str">
        <f>IFERROR(VLOOKUP($C77,Summary!$C:$CB,32,FALSE)/VLOOKUP($C77,Summary!$C:$CB,34,FALSE),IF(AL77=0,"",IF(AL77="","",0)))</f>
        <v/>
      </c>
      <c r="AI77" s="25" t="str">
        <f>IFERROR(VLOOKUP($C77,Summary!$C:$CB,33,FALSE)/VLOOKUP($C77,Summary!$C:$CB,34,FALSE),IF(AL77=0,"",IF(AL77="","",0)))</f>
        <v/>
      </c>
      <c r="AJ77" s="26" t="str">
        <f>IFERROR(VLOOKUP($C77,Summary!$C:$CB,34,FALSE)/AL77,IF(AL77=0,"",IF(AL77="","",0)))</f>
        <v/>
      </c>
      <c r="AK77" s="25" t="str">
        <f>IFERROR(VLOOKUP($C77,Summary!$C:$CB,35,FALSE)/AL77,IF(AL77=0,"",IF(AL77="","",0)))</f>
        <v/>
      </c>
      <c r="AL77" s="27">
        <f>VLOOKUP($C77,Summary!$C:$CB,36,FALSE)</f>
        <v>0</v>
      </c>
      <c r="AM77" s="24" t="str">
        <f>IFERROR(VLOOKUP($C77,Summary!$C:$CB,37,FALSE)/AS77,IF(AS77=0,"",IF(AS77="","",0)))</f>
        <v/>
      </c>
      <c r="AN77" s="25" t="str">
        <f>IFERROR(VLOOKUP($C77,Summary!$C:$CB,38,FALSE)/AS77,IF(AS77=0,"",IF(AS77="","",0)))</f>
        <v/>
      </c>
      <c r="AO77" s="26" t="str">
        <f>IFERROR(VLOOKUP($C77,Summary!$C:$CB,39,FALSE)/AS77,IF(AS77=0,"",IF(AS77="","",0)))</f>
        <v/>
      </c>
      <c r="AP77" s="25" t="str">
        <f>IFERROR(VLOOKUP($C77,Summary!$C:$CB,40,FALSE)/AS77,IF(AS77=0,"",IF(AS77="","",0)))</f>
        <v/>
      </c>
      <c r="AQ77" s="26" t="str">
        <f>IFERROR(VLOOKUP($C77,Summary!$C:$CB,41,FALSE)/AS77,IF(AS77=0,"",IF(AS77="","",0)))</f>
        <v/>
      </c>
      <c r="AR77" s="25" t="str">
        <f>IFERROR(VLOOKUP($C77,Summary!$C:$CB,42,FALSE)/AS77,IF(AS77=0,"",IF(AS77="","",0)))</f>
        <v/>
      </c>
      <c r="AS77" s="27">
        <f>VLOOKUP($C77,Summary!$C:$CB,43,FALSE)</f>
        <v>0</v>
      </c>
      <c r="AT77" s="24" t="str">
        <f>IFERROR(VLOOKUP($C77,Summary!$C:$CB,44,FALSE)/AZ77,IF(AZ77=0,"",IF(AZ77="","",0)))</f>
        <v/>
      </c>
      <c r="AU77" s="25" t="str">
        <f>IFERROR(VLOOKUP($C77,Summary!$C:$CB,45,FALSE)/AZ77,IF(AZ77=0,"",IF(AZ77="","",0)))</f>
        <v/>
      </c>
      <c r="AV77" s="26" t="str">
        <f>IFERROR(VLOOKUP($C77,Summary!$C:$CB,46,FALSE)/AZ77,IF(AZ77=0,"",IF(AZ77="","",0)))</f>
        <v/>
      </c>
      <c r="AW77" s="25" t="str">
        <f>IFERROR(VLOOKUP($C77,Summary!$C:$CB,47,FALSE)/AZ77,IF(AZ77=0,"",IF(AZ77="","",0)))</f>
        <v/>
      </c>
      <c r="AX77" s="26" t="str">
        <f>IFERROR(VLOOKUP($C77,Summary!$C:$CB,48,FALSE)/AZ77,IF(AZ77=0,"",IF(AZ77="","",0)))</f>
        <v/>
      </c>
      <c r="AY77" s="25" t="str">
        <f>IFERROR(VLOOKUP($C77,Summary!$C:$CB,49,FALSE)/AZ77,IF(AZ77=0,"",IF(AZ77="","",0)))</f>
        <v/>
      </c>
      <c r="AZ77" s="27">
        <f>VLOOKUP($C77,Summary!$C:$CB,50,FALSE)</f>
        <v>0</v>
      </c>
      <c r="BA77" s="24" t="str">
        <f>IFERROR(VLOOKUP($C77,Summary!$C:$CB,51,FALSE)/BG77,IF(BG77=0,"",IF(BG77="","",0)))</f>
        <v/>
      </c>
      <c r="BB77" s="25" t="str">
        <f>IFERROR(VLOOKUP($C77,Summary!$C:$CB,52,FALSE)/BG77,IF(BG77=0,"",IF(BG77="","",0)))</f>
        <v/>
      </c>
      <c r="BC77" s="26" t="str">
        <f>IFERROR(VLOOKUP($C77,Summary!$C:$CB,53,FALSE)/BG77,IF(BG77=0,"",IF(BG77="","",0)))</f>
        <v/>
      </c>
      <c r="BD77" s="25" t="str">
        <f>IFERROR(VLOOKUP($C77,Summary!$C:$CB,54,FALSE)/BG77,IF(BG77=0,"",IF(BG77="","",0)))</f>
        <v/>
      </c>
      <c r="BE77" s="26" t="str">
        <f>IFERROR(VLOOKUP($C77,Summary!$C:$CB,55,FALSE)/BG77,IF(BG77=0,"",IF(BG77="","",0)))</f>
        <v/>
      </c>
      <c r="BF77" s="25" t="str">
        <f>IFERROR(VLOOKUP($C77,Summary!$C:$CB,56,FALSE)/BG77,IF(BG77=0,"",IF(BG77="","",0)))</f>
        <v/>
      </c>
      <c r="BG77" s="27">
        <f>VLOOKUP($C77,Summary!$C:$CB,57,FALSE)</f>
        <v>0</v>
      </c>
      <c r="BH77" s="24">
        <f>IFERROR(VLOOKUP($C77,Summary!$C:$CB,58,FALSE)/BN77,IF(BN77=0,"",IF(BN77="","",0)))</f>
        <v>0.5</v>
      </c>
      <c r="BI77" s="25">
        <f>IFERROR(VLOOKUP($C77,Summary!$C:$CB,59,FALSE)/BN77,IF(BN77=0,"",IF(BN77="","",0)))</f>
        <v>0.5</v>
      </c>
      <c r="BJ77" s="26">
        <f>IFERROR(VLOOKUP($C77,Summary!$C:$CB,60,FALSE)/BN77,IF(BN77=0,"",IF(BN77="","",0)))</f>
        <v>1</v>
      </c>
      <c r="BK77" s="25">
        <f>IFERROR(VLOOKUP($C77,Summary!$C:$CB,61,FALSE)/BN77,IF(BN77=0,"",IF(BN77="","",0)))</f>
        <v>0</v>
      </c>
      <c r="BL77" s="26">
        <f>IFERROR(VLOOKUP($C77,Summary!$C:$CB,62,FALSE)/BN77,IF(BN77=0,"",IF(BN77="","",0)))</f>
        <v>1</v>
      </c>
      <c r="BM77" s="25">
        <f>IFERROR(VLOOKUP($C77,Summary!$C:$CB,63,FALSE)/BN77,IF(BN77=0,"",IF(BN77="","",0)))</f>
        <v>0</v>
      </c>
      <c r="BN77" s="27">
        <f>VLOOKUP($C77,Summary!$C:$CB,64,FALSE)</f>
        <v>2</v>
      </c>
      <c r="BO77" s="24">
        <f>IFERROR(VLOOKUP($C77,Summary!$C:$CB,65,FALSE)/BU77,IF(BU77=0,"",IF(BU77="","",0)))</f>
        <v>0</v>
      </c>
      <c r="BP77" s="25">
        <f>IFERROR(VLOOKUP($C77,Summary!$C:$CB,66,FALSE)/BU77,IF(BU77=0,"",IF(BU77="","",0)))</f>
        <v>1</v>
      </c>
      <c r="BQ77" s="26">
        <f>IFERROR(VLOOKUP($C77,Summary!$C:$CB,67,FALSE)/BU77,IF(BU77=0,"",IF(BU77="","",0)))</f>
        <v>1</v>
      </c>
      <c r="BR77" s="25">
        <f>IFERROR(VLOOKUP($C77,Summary!$C:$CB,68,FALSE)/BU77,IF(BU77=0,"",IF(BU77="","",0)))</f>
        <v>0</v>
      </c>
      <c r="BS77" s="26">
        <f>IFERROR(VLOOKUP($C77,Summary!$C:$CB,69,FALSE)/BU77,IF(BU77=0,"",IF(BU77="","",0)))</f>
        <v>1</v>
      </c>
      <c r="BT77" s="25">
        <f>IFERROR(VLOOKUP($C77,Summary!$C:$CB,70,FALSE)/BU77,IF(BU77=0,"",IF(BU77="","",0)))</f>
        <v>0</v>
      </c>
      <c r="BU77" s="27">
        <f>VLOOKUP($C77,Summary!$C:$CB,71,FALSE)</f>
        <v>1</v>
      </c>
      <c r="BV77" s="24" t="str">
        <f>IFERROR(VLOOKUP($C77,Summary!$C:$CB,72,FALSE)/CB77,IF(CB77=0,"",IF(CB77="","",0)))</f>
        <v/>
      </c>
      <c r="BW77" s="25" t="str">
        <f>IFERROR(VLOOKUP($C77,Summary!$C:$CB,73,FALSE)/CB77,IF(CB77=0,"",IF(CB77="","",0)))</f>
        <v/>
      </c>
      <c r="BX77" s="26" t="str">
        <f>IFERROR(VLOOKUP($C77,Summary!$C:$CB,74,FALSE)/CB77,IF(CB77=0,"",IF(CB77="","",0)))</f>
        <v/>
      </c>
      <c r="BY77" s="25" t="str">
        <f>IFERROR(VLOOKUP($C77,Summary!$C:$CB,75,FALSE)/CB77,IF(CB77=0,"",IF(CB77="","",0)))</f>
        <v/>
      </c>
      <c r="BZ77" s="26" t="str">
        <f>IFERROR(VLOOKUP($C77,Summary!$C:$CB,76,FALSE)/CB77,IF(CB77=0,"",IF(CB77="","",0)))</f>
        <v/>
      </c>
      <c r="CA77" s="25" t="str">
        <f>IFERROR(VLOOKUP($C77,Summary!$C:$CB,77,FALSE)/CB77,IF(CB77=0,"",IF(CB77="","",0)))</f>
        <v/>
      </c>
      <c r="CB77" s="27">
        <f>VLOOKUP($C77,Summary!$C:$CB,78,FALSE)</f>
        <v>0</v>
      </c>
    </row>
    <row r="78" spans="1:80" x14ac:dyDescent="0.3">
      <c r="A78">
        <v>74</v>
      </c>
      <c r="B78" t="str">
        <f>IF(Namelist!A75="","",UPPER(Namelist!A75))</f>
        <v>EE JIA CHEW</v>
      </c>
      <c r="C78" t="str">
        <f>IF(Namelist!B75="","",UPPER(Namelist!B75))</f>
        <v>NUSSTU\E0544017</v>
      </c>
      <c r="D78" s="24">
        <f>IFERROR(VLOOKUP($C78,Summary!$C:$CB,2,FALSE)/J78,IF(J78=0,"",IF(J78="","",0)))</f>
        <v>0.5</v>
      </c>
      <c r="E78" s="25">
        <f>IFERROR(VLOOKUP($C78,Summary!$C:$CB,3,FALSE)/J78,IF(J78=0,"",IF(J78="","",0)))</f>
        <v>0</v>
      </c>
      <c r="F78" s="26">
        <f>IFERROR(VLOOKUP($C78,Summary!$C:$CB,4,FALSE)/J78,IF(J78=0,"",IF(J78="","",0)))</f>
        <v>0.5</v>
      </c>
      <c r="G78" s="25">
        <f>IFERROR(VLOOKUP($C78,Summary!$C:$CB,5,FALSE)/J78,IF(J78=0,"",IF(J78="","",0)))</f>
        <v>6.25E-2</v>
      </c>
      <c r="H78" s="26">
        <f>IFERROR(VLOOKUP($C78,Summary!$C:$CB,6,FALSE)/J78,IF(J78=0,"",IF(J78="","",0)))</f>
        <v>0.5625</v>
      </c>
      <c r="I78" s="25">
        <f>IFERROR(VLOOKUP($C78,Summary!$C:$CB,7,FALSE)/J78,IF(J78=0,"",IF(J78="","",0)))</f>
        <v>0.4375</v>
      </c>
      <c r="J78" s="27">
        <f>VLOOKUP($C78,Summary!$C:$CB,8,FALSE)</f>
        <v>16</v>
      </c>
      <c r="K78" s="24" t="str">
        <f>IFERROR(VLOOKUP($C78,Summary!$C:$CB,9,FALSE)/Q78,IF(Q78=0,"",IF(Q78="","",0)))</f>
        <v/>
      </c>
      <c r="L78" s="25" t="str">
        <f>IFERROR(VLOOKUP($C78,Summary!$C:$CB,10,FALSE)/Q78,IF(Q78=0,"",IF(Q78="","",0)))</f>
        <v/>
      </c>
      <c r="M78" s="26" t="str">
        <f>IFERROR(VLOOKUP($C78,Summary!$C:$CB,11,FALSE)/Q78,IF(Q78=0,"",IF(Q78="","",0)))</f>
        <v/>
      </c>
      <c r="N78" s="25" t="str">
        <f>IFERROR(VLOOKUP($C78,Summary!$C:$CB,12,FALSE)/Q78,IF(Q78=0,"",IF(Q78="","",0)))</f>
        <v/>
      </c>
      <c r="O78" s="26" t="str">
        <f>IFERROR(VLOOKUP($C78,Summary!$C:$CB,13,FALSE)/Q78,IF(Q78=0,"",IF(Q78="","",0)))</f>
        <v/>
      </c>
      <c r="P78" s="25" t="str">
        <f>IFERROR(VLOOKUP($C78,Summary!$C:$CB,14,FALSE)/Q78,IF(Q78=0,"",IF(Q78="","",0)))</f>
        <v/>
      </c>
      <c r="Q78" s="27">
        <f>VLOOKUP($C78,Summary!$C:$CB,15,FALSE)</f>
        <v>0</v>
      </c>
      <c r="R78" s="24">
        <f>IFERROR(VLOOKUP($C78,Summary!$C:$CB,16,FALSE)/X78,IF(X78=0,"",IF(X78="","",0)))</f>
        <v>1</v>
      </c>
      <c r="S78" s="25">
        <f>IFERROR(VLOOKUP($C78,Summary!$C:$CB,17,FALSE)/X78,IF(X78=0,"",IF(X78="","",0)))</f>
        <v>0</v>
      </c>
      <c r="T78" s="26">
        <f>IFERROR(VLOOKUP($C78,Summary!$C:$CB,18,FALSE)/X78,IF(X78=0,"",IF(X78="","",0)))</f>
        <v>1</v>
      </c>
      <c r="U78" s="25">
        <f>IFERROR(VLOOKUP($C78,Summary!$C:$CB,19,FALSE)/X78,IF(X78=0,"",IF(X78="","",0)))</f>
        <v>0</v>
      </c>
      <c r="V78" s="26">
        <f>IFERROR(VLOOKUP($C78,Summary!$C:$CB,20,FALSE)/X78,IF(X78=0,"",IF(X78="","",0)))</f>
        <v>1</v>
      </c>
      <c r="W78" s="25">
        <f>IFERROR(VLOOKUP($C78,Summary!$C:$CB,21,FALSE)/X78,IF(X78=0,"",IF(X78="","",0)))</f>
        <v>0</v>
      </c>
      <c r="X78" s="27">
        <f>VLOOKUP($C78,Summary!$C:$CB,22,FALSE)</f>
        <v>2</v>
      </c>
      <c r="Y78" s="24">
        <f>IFERROR(VLOOKUP($C78,Summary!$C:$CB,23,FALSE)/AE78,IF(AE78=0,"",IF(AE78="","",0)))</f>
        <v>0.33333333333333331</v>
      </c>
      <c r="Z78" s="25">
        <f>IFERROR(VLOOKUP($C78,Summary!$C:$CB,24,FALSE)/AE78,IF(AE78=0,"",IF(AE78="","",0)))</f>
        <v>0</v>
      </c>
      <c r="AA78" s="26">
        <f>IFERROR(VLOOKUP($C78,Summary!$C:$CB,25,FALSE)/AE78,IF(AE78=0,"",IF(AE78="","",0)))</f>
        <v>0.33333333333333331</v>
      </c>
      <c r="AB78" s="25">
        <f>IFERROR(VLOOKUP($C78,Summary!$C:$CB,26,FALSE)/AE78,IF(AE78=0,"",IF(AE78="","",0)))</f>
        <v>0</v>
      </c>
      <c r="AC78" s="26">
        <f>IFERROR(VLOOKUP($C78,Summary!$C:$CB,27,FALSE)/AE78,IF(AE78=0,"",IF(AE78="","",0)))</f>
        <v>0.33333333333333331</v>
      </c>
      <c r="AD78" s="25">
        <f>IFERROR(VLOOKUP($C78,Summary!$C:$CB,28,FALSE)/AE78,IF(AE78=0,"",IF(AE78="","",0)))</f>
        <v>0.66666666666666663</v>
      </c>
      <c r="AE78" s="27">
        <f>VLOOKUP($C78,Summary!$C:$CB,29,FALSE)</f>
        <v>3</v>
      </c>
      <c r="AF78" s="24" t="str">
        <f>IFERROR(VLOOKUP($C78,Summary!$C:$CB,30,FALSE)/VLOOKUP($C78,Summary!$C:$CB,32,FALSE),IF(AL78=0,"",IF(AL78="","",0)))</f>
        <v/>
      </c>
      <c r="AG78" s="25" t="str">
        <f>IFERROR(VLOOKUP($C78,Summary!$C:$CB,31,FALSE)/VLOOKUP($C78,Summary!$C:$CB,32,FALSE),IF(AL78=0,"",IF(AL78="","",0)))</f>
        <v/>
      </c>
      <c r="AH78" s="26" t="str">
        <f>IFERROR(VLOOKUP($C78,Summary!$C:$CB,32,FALSE)/VLOOKUP($C78,Summary!$C:$CB,34,FALSE),IF(AL78=0,"",IF(AL78="","",0)))</f>
        <v/>
      </c>
      <c r="AI78" s="25" t="str">
        <f>IFERROR(VLOOKUP($C78,Summary!$C:$CB,33,FALSE)/VLOOKUP($C78,Summary!$C:$CB,34,FALSE),IF(AL78=0,"",IF(AL78="","",0)))</f>
        <v/>
      </c>
      <c r="AJ78" s="26" t="str">
        <f>IFERROR(VLOOKUP($C78,Summary!$C:$CB,34,FALSE)/AL78,IF(AL78=0,"",IF(AL78="","",0)))</f>
        <v/>
      </c>
      <c r="AK78" s="25" t="str">
        <f>IFERROR(VLOOKUP($C78,Summary!$C:$CB,35,FALSE)/AL78,IF(AL78=0,"",IF(AL78="","",0)))</f>
        <v/>
      </c>
      <c r="AL78" s="27">
        <f>VLOOKUP($C78,Summary!$C:$CB,36,FALSE)</f>
        <v>0</v>
      </c>
      <c r="AM78" s="24" t="str">
        <f>IFERROR(VLOOKUP($C78,Summary!$C:$CB,37,FALSE)/AS78,IF(AS78=0,"",IF(AS78="","",0)))</f>
        <v/>
      </c>
      <c r="AN78" s="25" t="str">
        <f>IFERROR(VLOOKUP($C78,Summary!$C:$CB,38,FALSE)/AS78,IF(AS78=0,"",IF(AS78="","",0)))</f>
        <v/>
      </c>
      <c r="AO78" s="26" t="str">
        <f>IFERROR(VLOOKUP($C78,Summary!$C:$CB,39,FALSE)/AS78,IF(AS78=0,"",IF(AS78="","",0)))</f>
        <v/>
      </c>
      <c r="AP78" s="25" t="str">
        <f>IFERROR(VLOOKUP($C78,Summary!$C:$CB,40,FALSE)/AS78,IF(AS78=0,"",IF(AS78="","",0)))</f>
        <v/>
      </c>
      <c r="AQ78" s="26" t="str">
        <f>IFERROR(VLOOKUP($C78,Summary!$C:$CB,41,FALSE)/AS78,IF(AS78=0,"",IF(AS78="","",0)))</f>
        <v/>
      </c>
      <c r="AR78" s="25" t="str">
        <f>IFERROR(VLOOKUP($C78,Summary!$C:$CB,42,FALSE)/AS78,IF(AS78=0,"",IF(AS78="","",0)))</f>
        <v/>
      </c>
      <c r="AS78" s="27">
        <f>VLOOKUP($C78,Summary!$C:$CB,43,FALSE)</f>
        <v>0</v>
      </c>
      <c r="AT78" s="24">
        <f>IFERROR(VLOOKUP($C78,Summary!$C:$CB,44,FALSE)/AZ78,IF(AZ78=0,"",IF(AZ78="","",0)))</f>
        <v>0.33333333333333331</v>
      </c>
      <c r="AU78" s="25">
        <f>IFERROR(VLOOKUP($C78,Summary!$C:$CB,45,FALSE)/AZ78,IF(AZ78=0,"",IF(AZ78="","",0)))</f>
        <v>0</v>
      </c>
      <c r="AV78" s="26">
        <f>IFERROR(VLOOKUP($C78,Summary!$C:$CB,46,FALSE)/AZ78,IF(AZ78=0,"",IF(AZ78="","",0)))</f>
        <v>0.33333333333333331</v>
      </c>
      <c r="AW78" s="25">
        <f>IFERROR(VLOOKUP($C78,Summary!$C:$CB,47,FALSE)/AZ78,IF(AZ78=0,"",IF(AZ78="","",0)))</f>
        <v>0.33333333333333331</v>
      </c>
      <c r="AX78" s="26">
        <f>IFERROR(VLOOKUP($C78,Summary!$C:$CB,48,FALSE)/AZ78,IF(AZ78=0,"",IF(AZ78="","",0)))</f>
        <v>0.66666666666666663</v>
      </c>
      <c r="AY78" s="25">
        <f>IFERROR(VLOOKUP($C78,Summary!$C:$CB,49,FALSE)/AZ78,IF(AZ78=0,"",IF(AZ78="","",0)))</f>
        <v>0.33333333333333331</v>
      </c>
      <c r="AZ78" s="27">
        <f>VLOOKUP($C78,Summary!$C:$CB,50,FALSE)</f>
        <v>3</v>
      </c>
      <c r="BA78" s="24">
        <f>IFERROR(VLOOKUP($C78,Summary!$C:$CB,51,FALSE)/BG78,IF(BG78=0,"",IF(BG78="","",0)))</f>
        <v>1</v>
      </c>
      <c r="BB78" s="25">
        <f>IFERROR(VLOOKUP($C78,Summary!$C:$CB,52,FALSE)/BG78,IF(BG78=0,"",IF(BG78="","",0)))</f>
        <v>0</v>
      </c>
      <c r="BC78" s="26">
        <f>IFERROR(VLOOKUP($C78,Summary!$C:$CB,53,FALSE)/BG78,IF(BG78=0,"",IF(BG78="","",0)))</f>
        <v>1</v>
      </c>
      <c r="BD78" s="25">
        <f>IFERROR(VLOOKUP($C78,Summary!$C:$CB,54,FALSE)/BG78,IF(BG78=0,"",IF(BG78="","",0)))</f>
        <v>0</v>
      </c>
      <c r="BE78" s="26">
        <f>IFERROR(VLOOKUP($C78,Summary!$C:$CB,55,FALSE)/BG78,IF(BG78=0,"",IF(BG78="","",0)))</f>
        <v>1</v>
      </c>
      <c r="BF78" s="25">
        <f>IFERROR(VLOOKUP($C78,Summary!$C:$CB,56,FALSE)/BG78,IF(BG78=0,"",IF(BG78="","",0)))</f>
        <v>0</v>
      </c>
      <c r="BG78" s="27">
        <f>VLOOKUP($C78,Summary!$C:$CB,57,FALSE)</f>
        <v>2</v>
      </c>
      <c r="BH78" s="24">
        <f>IFERROR(VLOOKUP($C78,Summary!$C:$CB,58,FALSE)/BN78,IF(BN78=0,"",IF(BN78="","",0)))</f>
        <v>0.5</v>
      </c>
      <c r="BI78" s="25">
        <f>IFERROR(VLOOKUP($C78,Summary!$C:$CB,59,FALSE)/BN78,IF(BN78=0,"",IF(BN78="","",0)))</f>
        <v>0</v>
      </c>
      <c r="BJ78" s="26">
        <f>IFERROR(VLOOKUP($C78,Summary!$C:$CB,60,FALSE)/BN78,IF(BN78=0,"",IF(BN78="","",0)))</f>
        <v>0.5</v>
      </c>
      <c r="BK78" s="25">
        <f>IFERROR(VLOOKUP($C78,Summary!$C:$CB,61,FALSE)/BN78,IF(BN78=0,"",IF(BN78="","",0)))</f>
        <v>0</v>
      </c>
      <c r="BL78" s="26">
        <f>IFERROR(VLOOKUP($C78,Summary!$C:$CB,62,FALSE)/BN78,IF(BN78=0,"",IF(BN78="","",0)))</f>
        <v>0.5</v>
      </c>
      <c r="BM78" s="25">
        <f>IFERROR(VLOOKUP($C78,Summary!$C:$CB,63,FALSE)/BN78,IF(BN78=0,"",IF(BN78="","",0)))</f>
        <v>0.5</v>
      </c>
      <c r="BN78" s="27">
        <f>VLOOKUP($C78,Summary!$C:$CB,64,FALSE)</f>
        <v>4</v>
      </c>
      <c r="BO78" s="24">
        <f>IFERROR(VLOOKUP($C78,Summary!$C:$CB,65,FALSE)/BU78,IF(BU78=0,"",IF(BU78="","",0)))</f>
        <v>0</v>
      </c>
      <c r="BP78" s="25">
        <f>IFERROR(VLOOKUP($C78,Summary!$C:$CB,66,FALSE)/BU78,IF(BU78=0,"",IF(BU78="","",0)))</f>
        <v>0</v>
      </c>
      <c r="BQ78" s="26">
        <f>IFERROR(VLOOKUP($C78,Summary!$C:$CB,67,FALSE)/BU78,IF(BU78=0,"",IF(BU78="","",0)))</f>
        <v>0</v>
      </c>
      <c r="BR78" s="25">
        <f>IFERROR(VLOOKUP($C78,Summary!$C:$CB,68,FALSE)/BU78,IF(BU78=0,"",IF(BU78="","",0)))</f>
        <v>0</v>
      </c>
      <c r="BS78" s="26">
        <f>IFERROR(VLOOKUP($C78,Summary!$C:$CB,69,FALSE)/BU78,IF(BU78=0,"",IF(BU78="","",0)))</f>
        <v>0</v>
      </c>
      <c r="BT78" s="25">
        <f>IFERROR(VLOOKUP($C78,Summary!$C:$CB,70,FALSE)/BU78,IF(BU78=0,"",IF(BU78="","",0)))</f>
        <v>1</v>
      </c>
      <c r="BU78" s="27">
        <f>VLOOKUP($C78,Summary!$C:$CB,71,FALSE)</f>
        <v>2</v>
      </c>
      <c r="BV78" s="24" t="str">
        <f>IFERROR(VLOOKUP($C78,Summary!$C:$CB,72,FALSE)/CB78,IF(CB78=0,"",IF(CB78="","",0)))</f>
        <v/>
      </c>
      <c r="BW78" s="25" t="str">
        <f>IFERROR(VLOOKUP($C78,Summary!$C:$CB,73,FALSE)/CB78,IF(CB78=0,"",IF(CB78="","",0)))</f>
        <v/>
      </c>
      <c r="BX78" s="26" t="str">
        <f>IFERROR(VLOOKUP($C78,Summary!$C:$CB,74,FALSE)/CB78,IF(CB78=0,"",IF(CB78="","",0)))</f>
        <v/>
      </c>
      <c r="BY78" s="25" t="str">
        <f>IFERROR(VLOOKUP($C78,Summary!$C:$CB,75,FALSE)/CB78,IF(CB78=0,"",IF(CB78="","",0)))</f>
        <v/>
      </c>
      <c r="BZ78" s="26" t="str">
        <f>IFERROR(VLOOKUP($C78,Summary!$C:$CB,76,FALSE)/CB78,IF(CB78=0,"",IF(CB78="","",0)))</f>
        <v/>
      </c>
      <c r="CA78" s="25" t="str">
        <f>IFERROR(VLOOKUP($C78,Summary!$C:$CB,77,FALSE)/CB78,IF(CB78=0,"",IF(CB78="","",0)))</f>
        <v/>
      </c>
      <c r="CB78" s="27">
        <f>VLOOKUP($C78,Summary!$C:$CB,78,FALSE)</f>
        <v>0</v>
      </c>
    </row>
    <row r="79" spans="1:80" x14ac:dyDescent="0.3">
      <c r="A79">
        <v>75</v>
      </c>
      <c r="B79" t="str">
        <f>IF(Namelist!A76="","",UPPER(Namelist!A76))</f>
        <v>EE QI ANG</v>
      </c>
      <c r="C79" t="str">
        <f>IF(Namelist!B76="","",UPPER(Namelist!B76))</f>
        <v>NUSSTU\E0556184</v>
      </c>
      <c r="D79" s="24">
        <f>IFERROR(VLOOKUP($C79,Summary!$C:$CB,2,FALSE)/J79,IF(J79=0,"",IF(J79="","",0)))</f>
        <v>0.7142857142857143</v>
      </c>
      <c r="E79" s="25">
        <f>IFERROR(VLOOKUP($C79,Summary!$C:$CB,3,FALSE)/J79,IF(J79=0,"",IF(J79="","",0)))</f>
        <v>0</v>
      </c>
      <c r="F79" s="26">
        <f>IFERROR(VLOOKUP($C79,Summary!$C:$CB,4,FALSE)/J79,IF(J79=0,"",IF(J79="","",0)))</f>
        <v>0.7142857142857143</v>
      </c>
      <c r="G79" s="25">
        <f>IFERROR(VLOOKUP($C79,Summary!$C:$CB,5,FALSE)/J79,IF(J79=0,"",IF(J79="","",0)))</f>
        <v>0</v>
      </c>
      <c r="H79" s="26">
        <f>IFERROR(VLOOKUP($C79,Summary!$C:$CB,6,FALSE)/J79,IF(J79=0,"",IF(J79="","",0)))</f>
        <v>0.7142857142857143</v>
      </c>
      <c r="I79" s="25">
        <f>IFERROR(VLOOKUP($C79,Summary!$C:$CB,7,FALSE)/J79,IF(J79=0,"",IF(J79="","",0)))</f>
        <v>0.2857142857142857</v>
      </c>
      <c r="J79" s="27">
        <f>VLOOKUP($C79,Summary!$C:$CB,8,FALSE)</f>
        <v>7</v>
      </c>
      <c r="K79" s="24" t="str">
        <f>IFERROR(VLOOKUP($C79,Summary!$C:$CB,9,FALSE)/Q79,IF(Q79=0,"",IF(Q79="","",0)))</f>
        <v/>
      </c>
      <c r="L79" s="25" t="str">
        <f>IFERROR(VLOOKUP($C79,Summary!$C:$CB,10,FALSE)/Q79,IF(Q79=0,"",IF(Q79="","",0)))</f>
        <v/>
      </c>
      <c r="M79" s="26" t="str">
        <f>IFERROR(VLOOKUP($C79,Summary!$C:$CB,11,FALSE)/Q79,IF(Q79=0,"",IF(Q79="","",0)))</f>
        <v/>
      </c>
      <c r="N79" s="25" t="str">
        <f>IFERROR(VLOOKUP($C79,Summary!$C:$CB,12,FALSE)/Q79,IF(Q79=0,"",IF(Q79="","",0)))</f>
        <v/>
      </c>
      <c r="O79" s="26" t="str">
        <f>IFERROR(VLOOKUP($C79,Summary!$C:$CB,13,FALSE)/Q79,IF(Q79=0,"",IF(Q79="","",0)))</f>
        <v/>
      </c>
      <c r="P79" s="25" t="str">
        <f>IFERROR(VLOOKUP($C79,Summary!$C:$CB,14,FALSE)/Q79,IF(Q79=0,"",IF(Q79="","",0)))</f>
        <v/>
      </c>
      <c r="Q79" s="27">
        <f>VLOOKUP($C79,Summary!$C:$CB,15,FALSE)</f>
        <v>0</v>
      </c>
      <c r="R79" s="24" t="str">
        <f>IFERROR(VLOOKUP($C79,Summary!$C:$CB,16,FALSE)/X79,IF(X79=0,"",IF(X79="","",0)))</f>
        <v/>
      </c>
      <c r="S79" s="25" t="str">
        <f>IFERROR(VLOOKUP($C79,Summary!$C:$CB,17,FALSE)/X79,IF(X79=0,"",IF(X79="","",0)))</f>
        <v/>
      </c>
      <c r="T79" s="26" t="str">
        <f>IFERROR(VLOOKUP($C79,Summary!$C:$CB,18,FALSE)/X79,IF(X79=0,"",IF(X79="","",0)))</f>
        <v/>
      </c>
      <c r="U79" s="25" t="str">
        <f>IFERROR(VLOOKUP($C79,Summary!$C:$CB,19,FALSE)/X79,IF(X79=0,"",IF(X79="","",0)))</f>
        <v/>
      </c>
      <c r="V79" s="26" t="str">
        <f>IFERROR(VLOOKUP($C79,Summary!$C:$CB,20,FALSE)/X79,IF(X79=0,"",IF(X79="","",0)))</f>
        <v/>
      </c>
      <c r="W79" s="25" t="str">
        <f>IFERROR(VLOOKUP($C79,Summary!$C:$CB,21,FALSE)/X79,IF(X79=0,"",IF(X79="","",0)))</f>
        <v/>
      </c>
      <c r="X79" s="27">
        <f>VLOOKUP($C79,Summary!$C:$CB,22,FALSE)</f>
        <v>0</v>
      </c>
      <c r="Y79" s="24" t="str">
        <f>IFERROR(VLOOKUP($C79,Summary!$C:$CB,23,FALSE)/AE79,IF(AE79=0,"",IF(AE79="","",0)))</f>
        <v/>
      </c>
      <c r="Z79" s="25" t="str">
        <f>IFERROR(VLOOKUP($C79,Summary!$C:$CB,24,FALSE)/AE79,IF(AE79=0,"",IF(AE79="","",0)))</f>
        <v/>
      </c>
      <c r="AA79" s="26" t="str">
        <f>IFERROR(VLOOKUP($C79,Summary!$C:$CB,25,FALSE)/AE79,IF(AE79=0,"",IF(AE79="","",0)))</f>
        <v/>
      </c>
      <c r="AB79" s="25" t="str">
        <f>IFERROR(VLOOKUP($C79,Summary!$C:$CB,26,FALSE)/AE79,IF(AE79=0,"",IF(AE79="","",0)))</f>
        <v/>
      </c>
      <c r="AC79" s="26" t="str">
        <f>IFERROR(VLOOKUP($C79,Summary!$C:$CB,27,FALSE)/AE79,IF(AE79=0,"",IF(AE79="","",0)))</f>
        <v/>
      </c>
      <c r="AD79" s="25" t="str">
        <f>IFERROR(VLOOKUP($C79,Summary!$C:$CB,28,FALSE)/AE79,IF(AE79=0,"",IF(AE79="","",0)))</f>
        <v/>
      </c>
      <c r="AE79" s="27">
        <f>VLOOKUP($C79,Summary!$C:$CB,29,FALSE)</f>
        <v>0</v>
      </c>
      <c r="AF79" s="24" t="str">
        <f>IFERROR(VLOOKUP($C79,Summary!$C:$CB,30,FALSE)/VLOOKUP($C79,Summary!$C:$CB,32,FALSE),IF(AL79=0,"",IF(AL79="","",0)))</f>
        <v/>
      </c>
      <c r="AG79" s="25" t="str">
        <f>IFERROR(VLOOKUP($C79,Summary!$C:$CB,31,FALSE)/VLOOKUP($C79,Summary!$C:$CB,32,FALSE),IF(AL79=0,"",IF(AL79="","",0)))</f>
        <v/>
      </c>
      <c r="AH79" s="26" t="str">
        <f>IFERROR(VLOOKUP($C79,Summary!$C:$CB,32,FALSE)/VLOOKUP($C79,Summary!$C:$CB,34,FALSE),IF(AL79=0,"",IF(AL79="","",0)))</f>
        <v/>
      </c>
      <c r="AI79" s="25" t="str">
        <f>IFERROR(VLOOKUP($C79,Summary!$C:$CB,33,FALSE)/VLOOKUP($C79,Summary!$C:$CB,34,FALSE),IF(AL79=0,"",IF(AL79="","",0)))</f>
        <v/>
      </c>
      <c r="AJ79" s="26" t="str">
        <f>IFERROR(VLOOKUP($C79,Summary!$C:$CB,34,FALSE)/AL79,IF(AL79=0,"",IF(AL79="","",0)))</f>
        <v/>
      </c>
      <c r="AK79" s="25" t="str">
        <f>IFERROR(VLOOKUP($C79,Summary!$C:$CB,35,FALSE)/AL79,IF(AL79=0,"",IF(AL79="","",0)))</f>
        <v/>
      </c>
      <c r="AL79" s="27">
        <f>VLOOKUP($C79,Summary!$C:$CB,36,FALSE)</f>
        <v>0</v>
      </c>
      <c r="AM79" s="24" t="str">
        <f>IFERROR(VLOOKUP($C79,Summary!$C:$CB,37,FALSE)/AS79,IF(AS79=0,"",IF(AS79="","",0)))</f>
        <v/>
      </c>
      <c r="AN79" s="25" t="str">
        <f>IFERROR(VLOOKUP($C79,Summary!$C:$CB,38,FALSE)/AS79,IF(AS79=0,"",IF(AS79="","",0)))</f>
        <v/>
      </c>
      <c r="AO79" s="26" t="str">
        <f>IFERROR(VLOOKUP($C79,Summary!$C:$CB,39,FALSE)/AS79,IF(AS79=0,"",IF(AS79="","",0)))</f>
        <v/>
      </c>
      <c r="AP79" s="25" t="str">
        <f>IFERROR(VLOOKUP($C79,Summary!$C:$CB,40,FALSE)/AS79,IF(AS79=0,"",IF(AS79="","",0)))</f>
        <v/>
      </c>
      <c r="AQ79" s="26" t="str">
        <f>IFERROR(VLOOKUP($C79,Summary!$C:$CB,41,FALSE)/AS79,IF(AS79=0,"",IF(AS79="","",0)))</f>
        <v/>
      </c>
      <c r="AR79" s="25" t="str">
        <f>IFERROR(VLOOKUP($C79,Summary!$C:$CB,42,FALSE)/AS79,IF(AS79=0,"",IF(AS79="","",0)))</f>
        <v/>
      </c>
      <c r="AS79" s="27">
        <f>VLOOKUP($C79,Summary!$C:$CB,43,FALSE)</f>
        <v>0</v>
      </c>
      <c r="AT79" s="24" t="str">
        <f>IFERROR(VLOOKUP($C79,Summary!$C:$CB,44,FALSE)/AZ79,IF(AZ79=0,"",IF(AZ79="","",0)))</f>
        <v/>
      </c>
      <c r="AU79" s="25" t="str">
        <f>IFERROR(VLOOKUP($C79,Summary!$C:$CB,45,FALSE)/AZ79,IF(AZ79=0,"",IF(AZ79="","",0)))</f>
        <v/>
      </c>
      <c r="AV79" s="26" t="str">
        <f>IFERROR(VLOOKUP($C79,Summary!$C:$CB,46,FALSE)/AZ79,IF(AZ79=0,"",IF(AZ79="","",0)))</f>
        <v/>
      </c>
      <c r="AW79" s="25" t="str">
        <f>IFERROR(VLOOKUP($C79,Summary!$C:$CB,47,FALSE)/AZ79,IF(AZ79=0,"",IF(AZ79="","",0)))</f>
        <v/>
      </c>
      <c r="AX79" s="26" t="str">
        <f>IFERROR(VLOOKUP($C79,Summary!$C:$CB,48,FALSE)/AZ79,IF(AZ79=0,"",IF(AZ79="","",0)))</f>
        <v/>
      </c>
      <c r="AY79" s="25" t="str">
        <f>IFERROR(VLOOKUP($C79,Summary!$C:$CB,49,FALSE)/AZ79,IF(AZ79=0,"",IF(AZ79="","",0)))</f>
        <v/>
      </c>
      <c r="AZ79" s="27">
        <f>VLOOKUP($C79,Summary!$C:$CB,50,FALSE)</f>
        <v>0</v>
      </c>
      <c r="BA79" s="24">
        <f>IFERROR(VLOOKUP($C79,Summary!$C:$CB,51,FALSE)/BG79,IF(BG79=0,"",IF(BG79="","",0)))</f>
        <v>1</v>
      </c>
      <c r="BB79" s="25">
        <f>IFERROR(VLOOKUP($C79,Summary!$C:$CB,52,FALSE)/BG79,IF(BG79=0,"",IF(BG79="","",0)))</f>
        <v>0</v>
      </c>
      <c r="BC79" s="26">
        <f>IFERROR(VLOOKUP($C79,Summary!$C:$CB,53,FALSE)/BG79,IF(BG79=0,"",IF(BG79="","",0)))</f>
        <v>1</v>
      </c>
      <c r="BD79" s="25">
        <f>IFERROR(VLOOKUP($C79,Summary!$C:$CB,54,FALSE)/BG79,IF(BG79=0,"",IF(BG79="","",0)))</f>
        <v>0</v>
      </c>
      <c r="BE79" s="26">
        <f>IFERROR(VLOOKUP($C79,Summary!$C:$CB,55,FALSE)/BG79,IF(BG79=0,"",IF(BG79="","",0)))</f>
        <v>1</v>
      </c>
      <c r="BF79" s="25">
        <f>IFERROR(VLOOKUP($C79,Summary!$C:$CB,56,FALSE)/BG79,IF(BG79=0,"",IF(BG79="","",0)))</f>
        <v>0</v>
      </c>
      <c r="BG79" s="27">
        <f>VLOOKUP($C79,Summary!$C:$CB,57,FALSE)</f>
        <v>3</v>
      </c>
      <c r="BH79" s="24">
        <f>IFERROR(VLOOKUP($C79,Summary!$C:$CB,58,FALSE)/BN79,IF(BN79=0,"",IF(BN79="","",0)))</f>
        <v>0.5</v>
      </c>
      <c r="BI79" s="25">
        <f>IFERROR(VLOOKUP($C79,Summary!$C:$CB,59,FALSE)/BN79,IF(BN79=0,"",IF(BN79="","",0)))</f>
        <v>0</v>
      </c>
      <c r="BJ79" s="26">
        <f>IFERROR(VLOOKUP($C79,Summary!$C:$CB,60,FALSE)/BN79,IF(BN79=0,"",IF(BN79="","",0)))</f>
        <v>0.5</v>
      </c>
      <c r="BK79" s="25">
        <f>IFERROR(VLOOKUP($C79,Summary!$C:$CB,61,FALSE)/BN79,IF(BN79=0,"",IF(BN79="","",0)))</f>
        <v>0</v>
      </c>
      <c r="BL79" s="26">
        <f>IFERROR(VLOOKUP($C79,Summary!$C:$CB,62,FALSE)/BN79,IF(BN79=0,"",IF(BN79="","",0)))</f>
        <v>0.5</v>
      </c>
      <c r="BM79" s="25">
        <f>IFERROR(VLOOKUP($C79,Summary!$C:$CB,63,FALSE)/BN79,IF(BN79=0,"",IF(BN79="","",0)))</f>
        <v>0.5</v>
      </c>
      <c r="BN79" s="27">
        <f>VLOOKUP($C79,Summary!$C:$CB,64,FALSE)</f>
        <v>4</v>
      </c>
      <c r="BO79" s="24" t="str">
        <f>IFERROR(VLOOKUP($C79,Summary!$C:$CB,65,FALSE)/BU79,IF(BU79=0,"",IF(BU79="","",0)))</f>
        <v/>
      </c>
      <c r="BP79" s="25" t="str">
        <f>IFERROR(VLOOKUP($C79,Summary!$C:$CB,66,FALSE)/BU79,IF(BU79=0,"",IF(BU79="","",0)))</f>
        <v/>
      </c>
      <c r="BQ79" s="26" t="str">
        <f>IFERROR(VLOOKUP($C79,Summary!$C:$CB,67,FALSE)/BU79,IF(BU79=0,"",IF(BU79="","",0)))</f>
        <v/>
      </c>
      <c r="BR79" s="25" t="str">
        <f>IFERROR(VLOOKUP($C79,Summary!$C:$CB,68,FALSE)/BU79,IF(BU79=0,"",IF(BU79="","",0)))</f>
        <v/>
      </c>
      <c r="BS79" s="26" t="str">
        <f>IFERROR(VLOOKUP($C79,Summary!$C:$CB,69,FALSE)/BU79,IF(BU79=0,"",IF(BU79="","",0)))</f>
        <v/>
      </c>
      <c r="BT79" s="25" t="str">
        <f>IFERROR(VLOOKUP($C79,Summary!$C:$CB,70,FALSE)/BU79,IF(BU79=0,"",IF(BU79="","",0)))</f>
        <v/>
      </c>
      <c r="BU79" s="27">
        <f>VLOOKUP($C79,Summary!$C:$CB,71,FALSE)</f>
        <v>0</v>
      </c>
      <c r="BV79" s="24" t="str">
        <f>IFERROR(VLOOKUP($C79,Summary!$C:$CB,72,FALSE)/CB79,IF(CB79=0,"",IF(CB79="","",0)))</f>
        <v/>
      </c>
      <c r="BW79" s="25" t="str">
        <f>IFERROR(VLOOKUP($C79,Summary!$C:$CB,73,FALSE)/CB79,IF(CB79=0,"",IF(CB79="","",0)))</f>
        <v/>
      </c>
      <c r="BX79" s="26" t="str">
        <f>IFERROR(VLOOKUP($C79,Summary!$C:$CB,74,FALSE)/CB79,IF(CB79=0,"",IF(CB79="","",0)))</f>
        <v/>
      </c>
      <c r="BY79" s="25" t="str">
        <f>IFERROR(VLOOKUP($C79,Summary!$C:$CB,75,FALSE)/CB79,IF(CB79=0,"",IF(CB79="","",0)))</f>
        <v/>
      </c>
      <c r="BZ79" s="26" t="str">
        <f>IFERROR(VLOOKUP($C79,Summary!$C:$CB,76,FALSE)/CB79,IF(CB79=0,"",IF(CB79="","",0)))</f>
        <v/>
      </c>
      <c r="CA79" s="25" t="str">
        <f>IFERROR(VLOOKUP($C79,Summary!$C:$CB,77,FALSE)/CB79,IF(CB79=0,"",IF(CB79="","",0)))</f>
        <v/>
      </c>
      <c r="CB79" s="27">
        <f>VLOOKUP($C79,Summary!$C:$CB,78,FALSE)</f>
        <v>0</v>
      </c>
    </row>
    <row r="80" spans="1:80" x14ac:dyDescent="0.3">
      <c r="A80">
        <v>76</v>
      </c>
      <c r="B80" t="str">
        <f>IF(Namelist!A77="","",UPPER(Namelist!A77))</f>
        <v>ELLICE HUE</v>
      </c>
      <c r="C80" t="str">
        <f>IF(Namelist!B77="","",UPPER(Namelist!B77))</f>
        <v>NUSSTU\E0425652</v>
      </c>
      <c r="D80" s="24">
        <f>IFERROR(VLOOKUP($C80,Summary!$C:$CB,2,FALSE)/J80,IF(J80=0,"",IF(J80="","",0)))</f>
        <v>0.33333333333333331</v>
      </c>
      <c r="E80" s="25">
        <f>IFERROR(VLOOKUP($C80,Summary!$C:$CB,3,FALSE)/J80,IF(J80=0,"",IF(J80="","",0)))</f>
        <v>0</v>
      </c>
      <c r="F80" s="26">
        <f>IFERROR(VLOOKUP($C80,Summary!$C:$CB,4,FALSE)/J80,IF(J80=0,"",IF(J80="","",0)))</f>
        <v>0.33333333333333331</v>
      </c>
      <c r="G80" s="25">
        <f>IFERROR(VLOOKUP($C80,Summary!$C:$CB,5,FALSE)/J80,IF(J80=0,"",IF(J80="","",0)))</f>
        <v>0</v>
      </c>
      <c r="H80" s="26">
        <f>IFERROR(VLOOKUP($C80,Summary!$C:$CB,6,FALSE)/J80,IF(J80=0,"",IF(J80="","",0)))</f>
        <v>0.33333333333333331</v>
      </c>
      <c r="I80" s="25">
        <f>IFERROR(VLOOKUP($C80,Summary!$C:$CB,7,FALSE)/J80,IF(J80=0,"",IF(J80="","",0)))</f>
        <v>0.66666666666666663</v>
      </c>
      <c r="J80" s="27">
        <f>VLOOKUP($C80,Summary!$C:$CB,8,FALSE)</f>
        <v>9</v>
      </c>
      <c r="K80" s="24" t="str">
        <f>IFERROR(VLOOKUP($C80,Summary!$C:$CB,9,FALSE)/Q80,IF(Q80=0,"",IF(Q80="","",0)))</f>
        <v/>
      </c>
      <c r="L80" s="25" t="str">
        <f>IFERROR(VLOOKUP($C80,Summary!$C:$CB,10,FALSE)/Q80,IF(Q80=0,"",IF(Q80="","",0)))</f>
        <v/>
      </c>
      <c r="M80" s="26" t="str">
        <f>IFERROR(VLOOKUP($C80,Summary!$C:$CB,11,FALSE)/Q80,IF(Q80=0,"",IF(Q80="","",0)))</f>
        <v/>
      </c>
      <c r="N80" s="25" t="str">
        <f>IFERROR(VLOOKUP($C80,Summary!$C:$CB,12,FALSE)/Q80,IF(Q80=0,"",IF(Q80="","",0)))</f>
        <v/>
      </c>
      <c r="O80" s="26" t="str">
        <f>IFERROR(VLOOKUP($C80,Summary!$C:$CB,13,FALSE)/Q80,IF(Q80=0,"",IF(Q80="","",0)))</f>
        <v/>
      </c>
      <c r="P80" s="25" t="str">
        <f>IFERROR(VLOOKUP($C80,Summary!$C:$CB,14,FALSE)/Q80,IF(Q80=0,"",IF(Q80="","",0)))</f>
        <v/>
      </c>
      <c r="Q80" s="27">
        <f>VLOOKUP($C80,Summary!$C:$CB,15,FALSE)</f>
        <v>0</v>
      </c>
      <c r="R80" s="24" t="str">
        <f>IFERROR(VLOOKUP($C80,Summary!$C:$CB,16,FALSE)/X80,IF(X80=0,"",IF(X80="","",0)))</f>
        <v/>
      </c>
      <c r="S80" s="25" t="str">
        <f>IFERROR(VLOOKUP($C80,Summary!$C:$CB,17,FALSE)/X80,IF(X80=0,"",IF(X80="","",0)))</f>
        <v/>
      </c>
      <c r="T80" s="26" t="str">
        <f>IFERROR(VLOOKUP($C80,Summary!$C:$CB,18,FALSE)/X80,IF(X80=0,"",IF(X80="","",0)))</f>
        <v/>
      </c>
      <c r="U80" s="25" t="str">
        <f>IFERROR(VLOOKUP($C80,Summary!$C:$CB,19,FALSE)/X80,IF(X80=0,"",IF(X80="","",0)))</f>
        <v/>
      </c>
      <c r="V80" s="26" t="str">
        <f>IFERROR(VLOOKUP($C80,Summary!$C:$CB,20,FALSE)/X80,IF(X80=0,"",IF(X80="","",0)))</f>
        <v/>
      </c>
      <c r="W80" s="25" t="str">
        <f>IFERROR(VLOOKUP($C80,Summary!$C:$CB,21,FALSE)/X80,IF(X80=0,"",IF(X80="","",0)))</f>
        <v/>
      </c>
      <c r="X80" s="27">
        <f>VLOOKUP($C80,Summary!$C:$CB,22,FALSE)</f>
        <v>0</v>
      </c>
      <c r="Y80" s="24" t="str">
        <f>IFERROR(VLOOKUP($C80,Summary!$C:$CB,23,FALSE)/AE80,IF(AE80=0,"",IF(AE80="","",0)))</f>
        <v/>
      </c>
      <c r="Z80" s="25" t="str">
        <f>IFERROR(VLOOKUP($C80,Summary!$C:$CB,24,FALSE)/AE80,IF(AE80=0,"",IF(AE80="","",0)))</f>
        <v/>
      </c>
      <c r="AA80" s="26" t="str">
        <f>IFERROR(VLOOKUP($C80,Summary!$C:$CB,25,FALSE)/AE80,IF(AE80=0,"",IF(AE80="","",0)))</f>
        <v/>
      </c>
      <c r="AB80" s="25" t="str">
        <f>IFERROR(VLOOKUP($C80,Summary!$C:$CB,26,FALSE)/AE80,IF(AE80=0,"",IF(AE80="","",0)))</f>
        <v/>
      </c>
      <c r="AC80" s="26" t="str">
        <f>IFERROR(VLOOKUP($C80,Summary!$C:$CB,27,FALSE)/AE80,IF(AE80=0,"",IF(AE80="","",0)))</f>
        <v/>
      </c>
      <c r="AD80" s="25" t="str">
        <f>IFERROR(VLOOKUP($C80,Summary!$C:$CB,28,FALSE)/AE80,IF(AE80=0,"",IF(AE80="","",0)))</f>
        <v/>
      </c>
      <c r="AE80" s="27">
        <f>VLOOKUP($C80,Summary!$C:$CB,29,FALSE)</f>
        <v>0</v>
      </c>
      <c r="AF80" s="24" t="str">
        <f>IFERROR(VLOOKUP($C80,Summary!$C:$CB,30,FALSE)/VLOOKUP($C80,Summary!$C:$CB,32,FALSE),IF(AL80=0,"",IF(AL80="","",0)))</f>
        <v/>
      </c>
      <c r="AG80" s="25" t="str">
        <f>IFERROR(VLOOKUP($C80,Summary!$C:$CB,31,FALSE)/VLOOKUP($C80,Summary!$C:$CB,32,FALSE),IF(AL80=0,"",IF(AL80="","",0)))</f>
        <v/>
      </c>
      <c r="AH80" s="26" t="str">
        <f>IFERROR(VLOOKUP($C80,Summary!$C:$CB,32,FALSE)/VLOOKUP($C80,Summary!$C:$CB,34,FALSE),IF(AL80=0,"",IF(AL80="","",0)))</f>
        <v/>
      </c>
      <c r="AI80" s="25" t="str">
        <f>IFERROR(VLOOKUP($C80,Summary!$C:$CB,33,FALSE)/VLOOKUP($C80,Summary!$C:$CB,34,FALSE),IF(AL80=0,"",IF(AL80="","",0)))</f>
        <v/>
      </c>
      <c r="AJ80" s="26" t="str">
        <f>IFERROR(VLOOKUP($C80,Summary!$C:$CB,34,FALSE)/AL80,IF(AL80=0,"",IF(AL80="","",0)))</f>
        <v/>
      </c>
      <c r="AK80" s="25" t="str">
        <f>IFERROR(VLOOKUP($C80,Summary!$C:$CB,35,FALSE)/AL80,IF(AL80=0,"",IF(AL80="","",0)))</f>
        <v/>
      </c>
      <c r="AL80" s="27">
        <f>VLOOKUP($C80,Summary!$C:$CB,36,FALSE)</f>
        <v>0</v>
      </c>
      <c r="AM80" s="24" t="str">
        <f>IFERROR(VLOOKUP($C80,Summary!$C:$CB,37,FALSE)/AS80,IF(AS80=0,"",IF(AS80="","",0)))</f>
        <v/>
      </c>
      <c r="AN80" s="25" t="str">
        <f>IFERROR(VLOOKUP($C80,Summary!$C:$CB,38,FALSE)/AS80,IF(AS80=0,"",IF(AS80="","",0)))</f>
        <v/>
      </c>
      <c r="AO80" s="26" t="str">
        <f>IFERROR(VLOOKUP($C80,Summary!$C:$CB,39,FALSE)/AS80,IF(AS80=0,"",IF(AS80="","",0)))</f>
        <v/>
      </c>
      <c r="AP80" s="25" t="str">
        <f>IFERROR(VLOOKUP($C80,Summary!$C:$CB,40,FALSE)/AS80,IF(AS80=0,"",IF(AS80="","",0)))</f>
        <v/>
      </c>
      <c r="AQ80" s="26" t="str">
        <f>IFERROR(VLOOKUP($C80,Summary!$C:$CB,41,FALSE)/AS80,IF(AS80=0,"",IF(AS80="","",0)))</f>
        <v/>
      </c>
      <c r="AR80" s="25" t="str">
        <f>IFERROR(VLOOKUP($C80,Summary!$C:$CB,42,FALSE)/AS80,IF(AS80=0,"",IF(AS80="","",0)))</f>
        <v/>
      </c>
      <c r="AS80" s="27">
        <f>VLOOKUP($C80,Summary!$C:$CB,43,FALSE)</f>
        <v>0</v>
      </c>
      <c r="AT80" s="24">
        <f>IFERROR(VLOOKUP($C80,Summary!$C:$CB,44,FALSE)/AZ80,IF(AZ80=0,"",IF(AZ80="","",0)))</f>
        <v>0.66666666666666663</v>
      </c>
      <c r="AU80" s="25">
        <f>IFERROR(VLOOKUP($C80,Summary!$C:$CB,45,FALSE)/AZ80,IF(AZ80=0,"",IF(AZ80="","",0)))</f>
        <v>0</v>
      </c>
      <c r="AV80" s="26">
        <f>IFERROR(VLOOKUP($C80,Summary!$C:$CB,46,FALSE)/AZ80,IF(AZ80=0,"",IF(AZ80="","",0)))</f>
        <v>0.66666666666666663</v>
      </c>
      <c r="AW80" s="25">
        <f>IFERROR(VLOOKUP($C80,Summary!$C:$CB,47,FALSE)/AZ80,IF(AZ80=0,"",IF(AZ80="","",0)))</f>
        <v>0</v>
      </c>
      <c r="AX80" s="26">
        <f>IFERROR(VLOOKUP($C80,Summary!$C:$CB,48,FALSE)/AZ80,IF(AZ80=0,"",IF(AZ80="","",0)))</f>
        <v>0.66666666666666663</v>
      </c>
      <c r="AY80" s="25">
        <f>IFERROR(VLOOKUP($C80,Summary!$C:$CB,49,FALSE)/AZ80,IF(AZ80=0,"",IF(AZ80="","",0)))</f>
        <v>0.33333333333333331</v>
      </c>
      <c r="AZ80" s="27">
        <f>VLOOKUP($C80,Summary!$C:$CB,50,FALSE)</f>
        <v>3</v>
      </c>
      <c r="BA80" s="24">
        <f>IFERROR(VLOOKUP($C80,Summary!$C:$CB,51,FALSE)/BG80,IF(BG80=0,"",IF(BG80="","",0)))</f>
        <v>0</v>
      </c>
      <c r="BB80" s="25">
        <f>IFERROR(VLOOKUP($C80,Summary!$C:$CB,52,FALSE)/BG80,IF(BG80=0,"",IF(BG80="","",0)))</f>
        <v>0</v>
      </c>
      <c r="BC80" s="26">
        <f>IFERROR(VLOOKUP($C80,Summary!$C:$CB,53,FALSE)/BG80,IF(BG80=0,"",IF(BG80="","",0)))</f>
        <v>0</v>
      </c>
      <c r="BD80" s="25">
        <f>IFERROR(VLOOKUP($C80,Summary!$C:$CB,54,FALSE)/BG80,IF(BG80=0,"",IF(BG80="","",0)))</f>
        <v>0</v>
      </c>
      <c r="BE80" s="26">
        <f>IFERROR(VLOOKUP($C80,Summary!$C:$CB,55,FALSE)/BG80,IF(BG80=0,"",IF(BG80="","",0)))</f>
        <v>0</v>
      </c>
      <c r="BF80" s="25">
        <f>IFERROR(VLOOKUP($C80,Summary!$C:$CB,56,FALSE)/BG80,IF(BG80=0,"",IF(BG80="","",0)))</f>
        <v>1</v>
      </c>
      <c r="BG80" s="27">
        <f>VLOOKUP($C80,Summary!$C:$CB,57,FALSE)</f>
        <v>2</v>
      </c>
      <c r="BH80" s="24">
        <f>IFERROR(VLOOKUP($C80,Summary!$C:$CB,58,FALSE)/BN80,IF(BN80=0,"",IF(BN80="","",0)))</f>
        <v>0.25</v>
      </c>
      <c r="BI80" s="25">
        <f>IFERROR(VLOOKUP($C80,Summary!$C:$CB,59,FALSE)/BN80,IF(BN80=0,"",IF(BN80="","",0)))</f>
        <v>0</v>
      </c>
      <c r="BJ80" s="26">
        <f>IFERROR(VLOOKUP($C80,Summary!$C:$CB,60,FALSE)/BN80,IF(BN80=0,"",IF(BN80="","",0)))</f>
        <v>0.25</v>
      </c>
      <c r="BK80" s="25">
        <f>IFERROR(VLOOKUP($C80,Summary!$C:$CB,61,FALSE)/BN80,IF(BN80=0,"",IF(BN80="","",0)))</f>
        <v>0</v>
      </c>
      <c r="BL80" s="26">
        <f>IFERROR(VLOOKUP($C80,Summary!$C:$CB,62,FALSE)/BN80,IF(BN80=0,"",IF(BN80="","",0)))</f>
        <v>0.25</v>
      </c>
      <c r="BM80" s="25">
        <f>IFERROR(VLOOKUP($C80,Summary!$C:$CB,63,FALSE)/BN80,IF(BN80=0,"",IF(BN80="","",0)))</f>
        <v>0.75</v>
      </c>
      <c r="BN80" s="27">
        <f>VLOOKUP($C80,Summary!$C:$CB,64,FALSE)</f>
        <v>4</v>
      </c>
      <c r="BO80" s="24" t="str">
        <f>IFERROR(VLOOKUP($C80,Summary!$C:$CB,65,FALSE)/BU80,IF(BU80=0,"",IF(BU80="","",0)))</f>
        <v/>
      </c>
      <c r="BP80" s="25" t="str">
        <f>IFERROR(VLOOKUP($C80,Summary!$C:$CB,66,FALSE)/BU80,IF(BU80=0,"",IF(BU80="","",0)))</f>
        <v/>
      </c>
      <c r="BQ80" s="26" t="str">
        <f>IFERROR(VLOOKUP($C80,Summary!$C:$CB,67,FALSE)/BU80,IF(BU80=0,"",IF(BU80="","",0)))</f>
        <v/>
      </c>
      <c r="BR80" s="25" t="str">
        <f>IFERROR(VLOOKUP($C80,Summary!$C:$CB,68,FALSE)/BU80,IF(BU80=0,"",IF(BU80="","",0)))</f>
        <v/>
      </c>
      <c r="BS80" s="26" t="str">
        <f>IFERROR(VLOOKUP($C80,Summary!$C:$CB,69,FALSE)/BU80,IF(BU80=0,"",IF(BU80="","",0)))</f>
        <v/>
      </c>
      <c r="BT80" s="25" t="str">
        <f>IFERROR(VLOOKUP($C80,Summary!$C:$CB,70,FALSE)/BU80,IF(BU80=0,"",IF(BU80="","",0)))</f>
        <v/>
      </c>
      <c r="BU80" s="27">
        <f>VLOOKUP($C80,Summary!$C:$CB,71,FALSE)</f>
        <v>0</v>
      </c>
      <c r="BV80" s="24" t="str">
        <f>IFERROR(VLOOKUP($C80,Summary!$C:$CB,72,FALSE)/CB80,IF(CB80=0,"",IF(CB80="","",0)))</f>
        <v/>
      </c>
      <c r="BW80" s="25" t="str">
        <f>IFERROR(VLOOKUP($C80,Summary!$C:$CB,73,FALSE)/CB80,IF(CB80=0,"",IF(CB80="","",0)))</f>
        <v/>
      </c>
      <c r="BX80" s="26" t="str">
        <f>IFERROR(VLOOKUP($C80,Summary!$C:$CB,74,FALSE)/CB80,IF(CB80=0,"",IF(CB80="","",0)))</f>
        <v/>
      </c>
      <c r="BY80" s="25" t="str">
        <f>IFERROR(VLOOKUP($C80,Summary!$C:$CB,75,FALSE)/CB80,IF(CB80=0,"",IF(CB80="","",0)))</f>
        <v/>
      </c>
      <c r="BZ80" s="26" t="str">
        <f>IFERROR(VLOOKUP($C80,Summary!$C:$CB,76,FALSE)/CB80,IF(CB80=0,"",IF(CB80="","",0)))</f>
        <v/>
      </c>
      <c r="CA80" s="25" t="str">
        <f>IFERROR(VLOOKUP($C80,Summary!$C:$CB,77,FALSE)/CB80,IF(CB80=0,"",IF(CB80="","",0)))</f>
        <v/>
      </c>
      <c r="CB80" s="27">
        <f>VLOOKUP($C80,Summary!$C:$CB,78,FALSE)</f>
        <v>0</v>
      </c>
    </row>
    <row r="81" spans="1:80" x14ac:dyDescent="0.3">
      <c r="A81">
        <v>77</v>
      </c>
      <c r="B81" t="str">
        <f>IF(Namelist!A78="","",UPPER(Namelist!A78))</f>
        <v>ELSTON ENG</v>
      </c>
      <c r="C81" t="str">
        <f>IF(Namelist!B78="","",UPPER(Namelist!B78))</f>
        <v>NUSSTU\E0684528</v>
      </c>
      <c r="D81" s="24">
        <f>IFERROR(VLOOKUP($C81,Summary!$C:$CB,2,FALSE)/J81,IF(J81=0,"",IF(J81="","",0)))</f>
        <v>1</v>
      </c>
      <c r="E81" s="25">
        <f>IFERROR(VLOOKUP($C81,Summary!$C:$CB,3,FALSE)/J81,IF(J81=0,"",IF(J81="","",0)))</f>
        <v>0</v>
      </c>
      <c r="F81" s="26">
        <f>IFERROR(VLOOKUP($C81,Summary!$C:$CB,4,FALSE)/J81,IF(J81=0,"",IF(J81="","",0)))</f>
        <v>1</v>
      </c>
      <c r="G81" s="25">
        <f>IFERROR(VLOOKUP($C81,Summary!$C:$CB,5,FALSE)/J81,IF(J81=0,"",IF(J81="","",0)))</f>
        <v>0</v>
      </c>
      <c r="H81" s="26">
        <f>IFERROR(VLOOKUP($C81,Summary!$C:$CB,6,FALSE)/J81,IF(J81=0,"",IF(J81="","",0)))</f>
        <v>1</v>
      </c>
      <c r="I81" s="25">
        <f>IFERROR(VLOOKUP($C81,Summary!$C:$CB,7,FALSE)/J81,IF(J81=0,"",IF(J81="","",0)))</f>
        <v>0</v>
      </c>
      <c r="J81" s="27">
        <f>VLOOKUP($C81,Summary!$C:$CB,8,FALSE)</f>
        <v>1</v>
      </c>
      <c r="K81" s="24" t="str">
        <f>IFERROR(VLOOKUP($C81,Summary!$C:$CB,9,FALSE)/Q81,IF(Q81=0,"",IF(Q81="","",0)))</f>
        <v/>
      </c>
      <c r="L81" s="25" t="str">
        <f>IFERROR(VLOOKUP($C81,Summary!$C:$CB,10,FALSE)/Q81,IF(Q81=0,"",IF(Q81="","",0)))</f>
        <v/>
      </c>
      <c r="M81" s="26" t="str">
        <f>IFERROR(VLOOKUP($C81,Summary!$C:$CB,11,FALSE)/Q81,IF(Q81=0,"",IF(Q81="","",0)))</f>
        <v/>
      </c>
      <c r="N81" s="25" t="str">
        <f>IFERROR(VLOOKUP($C81,Summary!$C:$CB,12,FALSE)/Q81,IF(Q81=0,"",IF(Q81="","",0)))</f>
        <v/>
      </c>
      <c r="O81" s="26" t="str">
        <f>IFERROR(VLOOKUP($C81,Summary!$C:$CB,13,FALSE)/Q81,IF(Q81=0,"",IF(Q81="","",0)))</f>
        <v/>
      </c>
      <c r="P81" s="25" t="str">
        <f>IFERROR(VLOOKUP($C81,Summary!$C:$CB,14,FALSE)/Q81,IF(Q81=0,"",IF(Q81="","",0)))</f>
        <v/>
      </c>
      <c r="Q81" s="27">
        <f>VLOOKUP($C81,Summary!$C:$CB,15,FALSE)</f>
        <v>0</v>
      </c>
      <c r="R81" s="24">
        <f>IFERROR(VLOOKUP($C81,Summary!$C:$CB,16,FALSE)/X81,IF(X81=0,"",IF(X81="","",0)))</f>
        <v>1</v>
      </c>
      <c r="S81" s="25">
        <f>IFERROR(VLOOKUP($C81,Summary!$C:$CB,17,FALSE)/X81,IF(X81=0,"",IF(X81="","",0)))</f>
        <v>0</v>
      </c>
      <c r="T81" s="26">
        <f>IFERROR(VLOOKUP($C81,Summary!$C:$CB,18,FALSE)/X81,IF(X81=0,"",IF(X81="","",0)))</f>
        <v>1</v>
      </c>
      <c r="U81" s="25">
        <f>IFERROR(VLOOKUP($C81,Summary!$C:$CB,19,FALSE)/X81,IF(X81=0,"",IF(X81="","",0)))</f>
        <v>0</v>
      </c>
      <c r="V81" s="26">
        <f>IFERROR(VLOOKUP($C81,Summary!$C:$CB,20,FALSE)/X81,IF(X81=0,"",IF(X81="","",0)))</f>
        <v>1</v>
      </c>
      <c r="W81" s="25">
        <f>IFERROR(VLOOKUP($C81,Summary!$C:$CB,21,FALSE)/X81,IF(X81=0,"",IF(X81="","",0)))</f>
        <v>0</v>
      </c>
      <c r="X81" s="27">
        <f>VLOOKUP($C81,Summary!$C:$CB,22,FALSE)</f>
        <v>1</v>
      </c>
      <c r="Y81" s="24" t="str">
        <f>IFERROR(VLOOKUP($C81,Summary!$C:$CB,23,FALSE)/AE81,IF(AE81=0,"",IF(AE81="","",0)))</f>
        <v/>
      </c>
      <c r="Z81" s="25" t="str">
        <f>IFERROR(VLOOKUP($C81,Summary!$C:$CB,24,FALSE)/AE81,IF(AE81=0,"",IF(AE81="","",0)))</f>
        <v/>
      </c>
      <c r="AA81" s="26" t="str">
        <f>IFERROR(VLOOKUP($C81,Summary!$C:$CB,25,FALSE)/AE81,IF(AE81=0,"",IF(AE81="","",0)))</f>
        <v/>
      </c>
      <c r="AB81" s="25" t="str">
        <f>IFERROR(VLOOKUP($C81,Summary!$C:$CB,26,FALSE)/AE81,IF(AE81=0,"",IF(AE81="","",0)))</f>
        <v/>
      </c>
      <c r="AC81" s="26" t="str">
        <f>IFERROR(VLOOKUP($C81,Summary!$C:$CB,27,FALSE)/AE81,IF(AE81=0,"",IF(AE81="","",0)))</f>
        <v/>
      </c>
      <c r="AD81" s="25" t="str">
        <f>IFERROR(VLOOKUP($C81,Summary!$C:$CB,28,FALSE)/AE81,IF(AE81=0,"",IF(AE81="","",0)))</f>
        <v/>
      </c>
      <c r="AE81" s="27">
        <f>VLOOKUP($C81,Summary!$C:$CB,29,FALSE)</f>
        <v>0</v>
      </c>
      <c r="AF81" s="24" t="str">
        <f>IFERROR(VLOOKUP($C81,Summary!$C:$CB,30,FALSE)/VLOOKUP($C81,Summary!$C:$CB,32,FALSE),IF(AL81=0,"",IF(AL81="","",0)))</f>
        <v/>
      </c>
      <c r="AG81" s="25" t="str">
        <f>IFERROR(VLOOKUP($C81,Summary!$C:$CB,31,FALSE)/VLOOKUP($C81,Summary!$C:$CB,32,FALSE),IF(AL81=0,"",IF(AL81="","",0)))</f>
        <v/>
      </c>
      <c r="AH81" s="26" t="str">
        <f>IFERROR(VLOOKUP($C81,Summary!$C:$CB,32,FALSE)/VLOOKUP($C81,Summary!$C:$CB,34,FALSE),IF(AL81=0,"",IF(AL81="","",0)))</f>
        <v/>
      </c>
      <c r="AI81" s="25" t="str">
        <f>IFERROR(VLOOKUP($C81,Summary!$C:$CB,33,FALSE)/VLOOKUP($C81,Summary!$C:$CB,34,FALSE),IF(AL81=0,"",IF(AL81="","",0)))</f>
        <v/>
      </c>
      <c r="AJ81" s="26" t="str">
        <f>IFERROR(VLOOKUP($C81,Summary!$C:$CB,34,FALSE)/AL81,IF(AL81=0,"",IF(AL81="","",0)))</f>
        <v/>
      </c>
      <c r="AK81" s="25" t="str">
        <f>IFERROR(VLOOKUP($C81,Summary!$C:$CB,35,FALSE)/AL81,IF(AL81=0,"",IF(AL81="","",0)))</f>
        <v/>
      </c>
      <c r="AL81" s="27">
        <f>VLOOKUP($C81,Summary!$C:$CB,36,FALSE)</f>
        <v>0</v>
      </c>
      <c r="AM81" s="24" t="str">
        <f>IFERROR(VLOOKUP($C81,Summary!$C:$CB,37,FALSE)/AS81,IF(AS81=0,"",IF(AS81="","",0)))</f>
        <v/>
      </c>
      <c r="AN81" s="25" t="str">
        <f>IFERROR(VLOOKUP($C81,Summary!$C:$CB,38,FALSE)/AS81,IF(AS81=0,"",IF(AS81="","",0)))</f>
        <v/>
      </c>
      <c r="AO81" s="26" t="str">
        <f>IFERROR(VLOOKUP($C81,Summary!$C:$CB,39,FALSE)/AS81,IF(AS81=0,"",IF(AS81="","",0)))</f>
        <v/>
      </c>
      <c r="AP81" s="25" t="str">
        <f>IFERROR(VLOOKUP($C81,Summary!$C:$CB,40,FALSE)/AS81,IF(AS81=0,"",IF(AS81="","",0)))</f>
        <v/>
      </c>
      <c r="AQ81" s="26" t="str">
        <f>IFERROR(VLOOKUP($C81,Summary!$C:$CB,41,FALSE)/AS81,IF(AS81=0,"",IF(AS81="","",0)))</f>
        <v/>
      </c>
      <c r="AR81" s="25" t="str">
        <f>IFERROR(VLOOKUP($C81,Summary!$C:$CB,42,FALSE)/AS81,IF(AS81=0,"",IF(AS81="","",0)))</f>
        <v/>
      </c>
      <c r="AS81" s="27">
        <f>VLOOKUP($C81,Summary!$C:$CB,43,FALSE)</f>
        <v>0</v>
      </c>
      <c r="AT81" s="24" t="str">
        <f>IFERROR(VLOOKUP($C81,Summary!$C:$CB,44,FALSE)/AZ81,IF(AZ81=0,"",IF(AZ81="","",0)))</f>
        <v/>
      </c>
      <c r="AU81" s="25" t="str">
        <f>IFERROR(VLOOKUP($C81,Summary!$C:$CB,45,FALSE)/AZ81,IF(AZ81=0,"",IF(AZ81="","",0)))</f>
        <v/>
      </c>
      <c r="AV81" s="26" t="str">
        <f>IFERROR(VLOOKUP($C81,Summary!$C:$CB,46,FALSE)/AZ81,IF(AZ81=0,"",IF(AZ81="","",0)))</f>
        <v/>
      </c>
      <c r="AW81" s="25" t="str">
        <f>IFERROR(VLOOKUP($C81,Summary!$C:$CB,47,FALSE)/AZ81,IF(AZ81=0,"",IF(AZ81="","",0)))</f>
        <v/>
      </c>
      <c r="AX81" s="26" t="str">
        <f>IFERROR(VLOOKUP($C81,Summary!$C:$CB,48,FALSE)/AZ81,IF(AZ81=0,"",IF(AZ81="","",0)))</f>
        <v/>
      </c>
      <c r="AY81" s="25" t="str">
        <f>IFERROR(VLOOKUP($C81,Summary!$C:$CB,49,FALSE)/AZ81,IF(AZ81=0,"",IF(AZ81="","",0)))</f>
        <v/>
      </c>
      <c r="AZ81" s="27">
        <f>VLOOKUP($C81,Summary!$C:$CB,50,FALSE)</f>
        <v>0</v>
      </c>
      <c r="BA81" s="24" t="str">
        <f>IFERROR(VLOOKUP($C81,Summary!$C:$CB,51,FALSE)/BG81,IF(BG81=0,"",IF(BG81="","",0)))</f>
        <v/>
      </c>
      <c r="BB81" s="25" t="str">
        <f>IFERROR(VLOOKUP($C81,Summary!$C:$CB,52,FALSE)/BG81,IF(BG81=0,"",IF(BG81="","",0)))</f>
        <v/>
      </c>
      <c r="BC81" s="26" t="str">
        <f>IFERROR(VLOOKUP($C81,Summary!$C:$CB,53,FALSE)/BG81,IF(BG81=0,"",IF(BG81="","",0)))</f>
        <v/>
      </c>
      <c r="BD81" s="25" t="str">
        <f>IFERROR(VLOOKUP($C81,Summary!$C:$CB,54,FALSE)/BG81,IF(BG81=0,"",IF(BG81="","",0)))</f>
        <v/>
      </c>
      <c r="BE81" s="26" t="str">
        <f>IFERROR(VLOOKUP($C81,Summary!$C:$CB,55,FALSE)/BG81,IF(BG81=0,"",IF(BG81="","",0)))</f>
        <v/>
      </c>
      <c r="BF81" s="25" t="str">
        <f>IFERROR(VLOOKUP($C81,Summary!$C:$CB,56,FALSE)/BG81,IF(BG81=0,"",IF(BG81="","",0)))</f>
        <v/>
      </c>
      <c r="BG81" s="27">
        <f>VLOOKUP($C81,Summary!$C:$CB,57,FALSE)</f>
        <v>0</v>
      </c>
      <c r="BH81" s="24" t="str">
        <f>IFERROR(VLOOKUP($C81,Summary!$C:$CB,58,FALSE)/BN81,IF(BN81=0,"",IF(BN81="","",0)))</f>
        <v/>
      </c>
      <c r="BI81" s="25" t="str">
        <f>IFERROR(VLOOKUP($C81,Summary!$C:$CB,59,FALSE)/BN81,IF(BN81=0,"",IF(BN81="","",0)))</f>
        <v/>
      </c>
      <c r="BJ81" s="26" t="str">
        <f>IFERROR(VLOOKUP($C81,Summary!$C:$CB,60,FALSE)/BN81,IF(BN81=0,"",IF(BN81="","",0)))</f>
        <v/>
      </c>
      <c r="BK81" s="25" t="str">
        <f>IFERROR(VLOOKUP($C81,Summary!$C:$CB,61,FALSE)/BN81,IF(BN81=0,"",IF(BN81="","",0)))</f>
        <v/>
      </c>
      <c r="BL81" s="26" t="str">
        <f>IFERROR(VLOOKUP($C81,Summary!$C:$CB,62,FALSE)/BN81,IF(BN81=0,"",IF(BN81="","",0)))</f>
        <v/>
      </c>
      <c r="BM81" s="25" t="str">
        <f>IFERROR(VLOOKUP($C81,Summary!$C:$CB,63,FALSE)/BN81,IF(BN81=0,"",IF(BN81="","",0)))</f>
        <v/>
      </c>
      <c r="BN81" s="27">
        <f>VLOOKUP($C81,Summary!$C:$CB,64,FALSE)</f>
        <v>0</v>
      </c>
      <c r="BO81" s="24" t="str">
        <f>IFERROR(VLOOKUP($C81,Summary!$C:$CB,65,FALSE)/BU81,IF(BU81=0,"",IF(BU81="","",0)))</f>
        <v/>
      </c>
      <c r="BP81" s="25" t="str">
        <f>IFERROR(VLOOKUP($C81,Summary!$C:$CB,66,FALSE)/BU81,IF(BU81=0,"",IF(BU81="","",0)))</f>
        <v/>
      </c>
      <c r="BQ81" s="26" t="str">
        <f>IFERROR(VLOOKUP($C81,Summary!$C:$CB,67,FALSE)/BU81,IF(BU81=0,"",IF(BU81="","",0)))</f>
        <v/>
      </c>
      <c r="BR81" s="25" t="str">
        <f>IFERROR(VLOOKUP($C81,Summary!$C:$CB,68,FALSE)/BU81,IF(BU81=0,"",IF(BU81="","",0)))</f>
        <v/>
      </c>
      <c r="BS81" s="26" t="str">
        <f>IFERROR(VLOOKUP($C81,Summary!$C:$CB,69,FALSE)/BU81,IF(BU81=0,"",IF(BU81="","",0)))</f>
        <v/>
      </c>
      <c r="BT81" s="25" t="str">
        <f>IFERROR(VLOOKUP($C81,Summary!$C:$CB,70,FALSE)/BU81,IF(BU81=0,"",IF(BU81="","",0)))</f>
        <v/>
      </c>
      <c r="BU81" s="27">
        <f>VLOOKUP($C81,Summary!$C:$CB,71,FALSE)</f>
        <v>0</v>
      </c>
      <c r="BV81" s="24" t="str">
        <f>IFERROR(VLOOKUP($C81,Summary!$C:$CB,72,FALSE)/CB81,IF(CB81=0,"",IF(CB81="","",0)))</f>
        <v/>
      </c>
      <c r="BW81" s="25" t="str">
        <f>IFERROR(VLOOKUP($C81,Summary!$C:$CB,73,FALSE)/CB81,IF(CB81=0,"",IF(CB81="","",0)))</f>
        <v/>
      </c>
      <c r="BX81" s="26" t="str">
        <f>IFERROR(VLOOKUP($C81,Summary!$C:$CB,74,FALSE)/CB81,IF(CB81=0,"",IF(CB81="","",0)))</f>
        <v/>
      </c>
      <c r="BY81" s="25" t="str">
        <f>IFERROR(VLOOKUP($C81,Summary!$C:$CB,75,FALSE)/CB81,IF(CB81=0,"",IF(CB81="","",0)))</f>
        <v/>
      </c>
      <c r="BZ81" s="26" t="str">
        <f>IFERROR(VLOOKUP($C81,Summary!$C:$CB,76,FALSE)/CB81,IF(CB81=0,"",IF(CB81="","",0)))</f>
        <v/>
      </c>
      <c r="CA81" s="25" t="str">
        <f>IFERROR(VLOOKUP($C81,Summary!$C:$CB,77,FALSE)/CB81,IF(CB81=0,"",IF(CB81="","",0)))</f>
        <v/>
      </c>
      <c r="CB81" s="27">
        <f>VLOOKUP($C81,Summary!$C:$CB,78,FALSE)</f>
        <v>0</v>
      </c>
    </row>
    <row r="82" spans="1:80" x14ac:dyDescent="0.3">
      <c r="A82">
        <v>78</v>
      </c>
      <c r="B82" t="str">
        <f>IF(Namelist!A79="","",UPPER(Namelist!A79))</f>
        <v>ELVIS ANG</v>
      </c>
      <c r="C82" t="str">
        <f>IF(Namelist!B79="","",UPPER(Namelist!B79))</f>
        <v>NUSSTU\E0726358</v>
      </c>
      <c r="D82" s="24">
        <f>IFERROR(VLOOKUP($C82,Summary!$C:$CB,2,FALSE)/J82,IF(J82=0,"",IF(J82="","",0)))</f>
        <v>1</v>
      </c>
      <c r="E82" s="25">
        <f>IFERROR(VLOOKUP($C82,Summary!$C:$CB,3,FALSE)/J82,IF(J82=0,"",IF(J82="","",0)))</f>
        <v>0</v>
      </c>
      <c r="F82" s="26">
        <f>IFERROR(VLOOKUP($C82,Summary!$C:$CB,4,FALSE)/J82,IF(J82=0,"",IF(J82="","",0)))</f>
        <v>1</v>
      </c>
      <c r="G82" s="25">
        <f>IFERROR(VLOOKUP($C82,Summary!$C:$CB,5,FALSE)/J82,IF(J82=0,"",IF(J82="","",0)))</f>
        <v>0</v>
      </c>
      <c r="H82" s="26">
        <f>IFERROR(VLOOKUP($C82,Summary!$C:$CB,6,FALSE)/J82,IF(J82=0,"",IF(J82="","",0)))</f>
        <v>1</v>
      </c>
      <c r="I82" s="25">
        <f>IFERROR(VLOOKUP($C82,Summary!$C:$CB,7,FALSE)/J82,IF(J82=0,"",IF(J82="","",0)))</f>
        <v>0</v>
      </c>
      <c r="J82" s="27">
        <f>VLOOKUP($C82,Summary!$C:$CB,8,FALSE)</f>
        <v>1</v>
      </c>
      <c r="K82" s="24" t="str">
        <f>IFERROR(VLOOKUP($C82,Summary!$C:$CB,9,FALSE)/Q82,IF(Q82=0,"",IF(Q82="","",0)))</f>
        <v/>
      </c>
      <c r="L82" s="25" t="str">
        <f>IFERROR(VLOOKUP($C82,Summary!$C:$CB,10,FALSE)/Q82,IF(Q82=0,"",IF(Q82="","",0)))</f>
        <v/>
      </c>
      <c r="M82" s="26" t="str">
        <f>IFERROR(VLOOKUP($C82,Summary!$C:$CB,11,FALSE)/Q82,IF(Q82=0,"",IF(Q82="","",0)))</f>
        <v/>
      </c>
      <c r="N82" s="25" t="str">
        <f>IFERROR(VLOOKUP($C82,Summary!$C:$CB,12,FALSE)/Q82,IF(Q82=0,"",IF(Q82="","",0)))</f>
        <v/>
      </c>
      <c r="O82" s="26" t="str">
        <f>IFERROR(VLOOKUP($C82,Summary!$C:$CB,13,FALSE)/Q82,IF(Q82=0,"",IF(Q82="","",0)))</f>
        <v/>
      </c>
      <c r="P82" s="25" t="str">
        <f>IFERROR(VLOOKUP($C82,Summary!$C:$CB,14,FALSE)/Q82,IF(Q82=0,"",IF(Q82="","",0)))</f>
        <v/>
      </c>
      <c r="Q82" s="27">
        <f>VLOOKUP($C82,Summary!$C:$CB,15,FALSE)</f>
        <v>0</v>
      </c>
      <c r="R82" s="24">
        <f>IFERROR(VLOOKUP($C82,Summary!$C:$CB,16,FALSE)/X82,IF(X82=0,"",IF(X82="","",0)))</f>
        <v>1</v>
      </c>
      <c r="S82" s="25">
        <f>IFERROR(VLOOKUP($C82,Summary!$C:$CB,17,FALSE)/X82,IF(X82=0,"",IF(X82="","",0)))</f>
        <v>0</v>
      </c>
      <c r="T82" s="26">
        <f>IFERROR(VLOOKUP($C82,Summary!$C:$CB,18,FALSE)/X82,IF(X82=0,"",IF(X82="","",0)))</f>
        <v>1</v>
      </c>
      <c r="U82" s="25">
        <f>IFERROR(VLOOKUP($C82,Summary!$C:$CB,19,FALSE)/X82,IF(X82=0,"",IF(X82="","",0)))</f>
        <v>0</v>
      </c>
      <c r="V82" s="26">
        <f>IFERROR(VLOOKUP($C82,Summary!$C:$CB,20,FALSE)/X82,IF(X82=0,"",IF(X82="","",0)))</f>
        <v>1</v>
      </c>
      <c r="W82" s="25">
        <f>IFERROR(VLOOKUP($C82,Summary!$C:$CB,21,FALSE)/X82,IF(X82=0,"",IF(X82="","",0)))</f>
        <v>0</v>
      </c>
      <c r="X82" s="27">
        <f>VLOOKUP($C82,Summary!$C:$CB,22,FALSE)</f>
        <v>1</v>
      </c>
      <c r="Y82" s="24" t="str">
        <f>IFERROR(VLOOKUP($C82,Summary!$C:$CB,23,FALSE)/AE82,IF(AE82=0,"",IF(AE82="","",0)))</f>
        <v/>
      </c>
      <c r="Z82" s="25" t="str">
        <f>IFERROR(VLOOKUP($C82,Summary!$C:$CB,24,FALSE)/AE82,IF(AE82=0,"",IF(AE82="","",0)))</f>
        <v/>
      </c>
      <c r="AA82" s="26" t="str">
        <f>IFERROR(VLOOKUP($C82,Summary!$C:$CB,25,FALSE)/AE82,IF(AE82=0,"",IF(AE82="","",0)))</f>
        <v/>
      </c>
      <c r="AB82" s="25" t="str">
        <f>IFERROR(VLOOKUP($C82,Summary!$C:$CB,26,FALSE)/AE82,IF(AE82=0,"",IF(AE82="","",0)))</f>
        <v/>
      </c>
      <c r="AC82" s="26" t="str">
        <f>IFERROR(VLOOKUP($C82,Summary!$C:$CB,27,FALSE)/AE82,IF(AE82=0,"",IF(AE82="","",0)))</f>
        <v/>
      </c>
      <c r="AD82" s="25" t="str">
        <f>IFERROR(VLOOKUP($C82,Summary!$C:$CB,28,FALSE)/AE82,IF(AE82=0,"",IF(AE82="","",0)))</f>
        <v/>
      </c>
      <c r="AE82" s="27">
        <f>VLOOKUP($C82,Summary!$C:$CB,29,FALSE)</f>
        <v>0</v>
      </c>
      <c r="AF82" s="24" t="str">
        <f>IFERROR(VLOOKUP($C82,Summary!$C:$CB,30,FALSE)/VLOOKUP($C82,Summary!$C:$CB,32,FALSE),IF(AL82=0,"",IF(AL82="","",0)))</f>
        <v/>
      </c>
      <c r="AG82" s="25" t="str">
        <f>IFERROR(VLOOKUP($C82,Summary!$C:$CB,31,FALSE)/VLOOKUP($C82,Summary!$C:$CB,32,FALSE),IF(AL82=0,"",IF(AL82="","",0)))</f>
        <v/>
      </c>
      <c r="AH82" s="26" t="str">
        <f>IFERROR(VLOOKUP($C82,Summary!$C:$CB,32,FALSE)/VLOOKUP($C82,Summary!$C:$CB,34,FALSE),IF(AL82=0,"",IF(AL82="","",0)))</f>
        <v/>
      </c>
      <c r="AI82" s="25" t="str">
        <f>IFERROR(VLOOKUP($C82,Summary!$C:$CB,33,FALSE)/VLOOKUP($C82,Summary!$C:$CB,34,FALSE),IF(AL82=0,"",IF(AL82="","",0)))</f>
        <v/>
      </c>
      <c r="AJ82" s="26" t="str">
        <f>IFERROR(VLOOKUP($C82,Summary!$C:$CB,34,FALSE)/AL82,IF(AL82=0,"",IF(AL82="","",0)))</f>
        <v/>
      </c>
      <c r="AK82" s="25" t="str">
        <f>IFERROR(VLOOKUP($C82,Summary!$C:$CB,35,FALSE)/AL82,IF(AL82=0,"",IF(AL82="","",0)))</f>
        <v/>
      </c>
      <c r="AL82" s="27">
        <f>VLOOKUP($C82,Summary!$C:$CB,36,FALSE)</f>
        <v>0</v>
      </c>
      <c r="AM82" s="24" t="str">
        <f>IFERROR(VLOOKUP($C82,Summary!$C:$CB,37,FALSE)/AS82,IF(AS82=0,"",IF(AS82="","",0)))</f>
        <v/>
      </c>
      <c r="AN82" s="25" t="str">
        <f>IFERROR(VLOOKUP($C82,Summary!$C:$CB,38,FALSE)/AS82,IF(AS82=0,"",IF(AS82="","",0)))</f>
        <v/>
      </c>
      <c r="AO82" s="26" t="str">
        <f>IFERROR(VLOOKUP($C82,Summary!$C:$CB,39,FALSE)/AS82,IF(AS82=0,"",IF(AS82="","",0)))</f>
        <v/>
      </c>
      <c r="AP82" s="25" t="str">
        <f>IFERROR(VLOOKUP($C82,Summary!$C:$CB,40,FALSE)/AS82,IF(AS82=0,"",IF(AS82="","",0)))</f>
        <v/>
      </c>
      <c r="AQ82" s="26" t="str">
        <f>IFERROR(VLOOKUP($C82,Summary!$C:$CB,41,FALSE)/AS82,IF(AS82=0,"",IF(AS82="","",0)))</f>
        <v/>
      </c>
      <c r="AR82" s="25" t="str">
        <f>IFERROR(VLOOKUP($C82,Summary!$C:$CB,42,FALSE)/AS82,IF(AS82=0,"",IF(AS82="","",0)))</f>
        <v/>
      </c>
      <c r="AS82" s="27">
        <f>VLOOKUP($C82,Summary!$C:$CB,43,FALSE)</f>
        <v>0</v>
      </c>
      <c r="AT82" s="24" t="str">
        <f>IFERROR(VLOOKUP($C82,Summary!$C:$CB,44,FALSE)/AZ82,IF(AZ82=0,"",IF(AZ82="","",0)))</f>
        <v/>
      </c>
      <c r="AU82" s="25" t="str">
        <f>IFERROR(VLOOKUP($C82,Summary!$C:$CB,45,FALSE)/AZ82,IF(AZ82=0,"",IF(AZ82="","",0)))</f>
        <v/>
      </c>
      <c r="AV82" s="26" t="str">
        <f>IFERROR(VLOOKUP($C82,Summary!$C:$CB,46,FALSE)/AZ82,IF(AZ82=0,"",IF(AZ82="","",0)))</f>
        <v/>
      </c>
      <c r="AW82" s="25" t="str">
        <f>IFERROR(VLOOKUP($C82,Summary!$C:$CB,47,FALSE)/AZ82,IF(AZ82=0,"",IF(AZ82="","",0)))</f>
        <v/>
      </c>
      <c r="AX82" s="26" t="str">
        <f>IFERROR(VLOOKUP($C82,Summary!$C:$CB,48,FALSE)/AZ82,IF(AZ82=0,"",IF(AZ82="","",0)))</f>
        <v/>
      </c>
      <c r="AY82" s="25" t="str">
        <f>IFERROR(VLOOKUP($C82,Summary!$C:$CB,49,FALSE)/AZ82,IF(AZ82=0,"",IF(AZ82="","",0)))</f>
        <v/>
      </c>
      <c r="AZ82" s="27">
        <f>VLOOKUP($C82,Summary!$C:$CB,50,FALSE)</f>
        <v>0</v>
      </c>
      <c r="BA82" s="24" t="str">
        <f>IFERROR(VLOOKUP($C82,Summary!$C:$CB,51,FALSE)/BG82,IF(BG82=0,"",IF(BG82="","",0)))</f>
        <v/>
      </c>
      <c r="BB82" s="25" t="str">
        <f>IFERROR(VLOOKUP($C82,Summary!$C:$CB,52,FALSE)/BG82,IF(BG82=0,"",IF(BG82="","",0)))</f>
        <v/>
      </c>
      <c r="BC82" s="26" t="str">
        <f>IFERROR(VLOOKUP($C82,Summary!$C:$CB,53,FALSE)/BG82,IF(BG82=0,"",IF(BG82="","",0)))</f>
        <v/>
      </c>
      <c r="BD82" s="25" t="str">
        <f>IFERROR(VLOOKUP($C82,Summary!$C:$CB,54,FALSE)/BG82,IF(BG82=0,"",IF(BG82="","",0)))</f>
        <v/>
      </c>
      <c r="BE82" s="26" t="str">
        <f>IFERROR(VLOOKUP($C82,Summary!$C:$CB,55,FALSE)/BG82,IF(BG82=0,"",IF(BG82="","",0)))</f>
        <v/>
      </c>
      <c r="BF82" s="25" t="str">
        <f>IFERROR(VLOOKUP($C82,Summary!$C:$CB,56,FALSE)/BG82,IF(BG82=0,"",IF(BG82="","",0)))</f>
        <v/>
      </c>
      <c r="BG82" s="27">
        <f>VLOOKUP($C82,Summary!$C:$CB,57,FALSE)</f>
        <v>0</v>
      </c>
      <c r="BH82" s="24" t="str">
        <f>IFERROR(VLOOKUP($C82,Summary!$C:$CB,58,FALSE)/BN82,IF(BN82=0,"",IF(BN82="","",0)))</f>
        <v/>
      </c>
      <c r="BI82" s="25" t="str">
        <f>IFERROR(VLOOKUP($C82,Summary!$C:$CB,59,FALSE)/BN82,IF(BN82=0,"",IF(BN82="","",0)))</f>
        <v/>
      </c>
      <c r="BJ82" s="26" t="str">
        <f>IFERROR(VLOOKUP($C82,Summary!$C:$CB,60,FALSE)/BN82,IF(BN82=0,"",IF(BN82="","",0)))</f>
        <v/>
      </c>
      <c r="BK82" s="25" t="str">
        <f>IFERROR(VLOOKUP($C82,Summary!$C:$CB,61,FALSE)/BN82,IF(BN82=0,"",IF(BN82="","",0)))</f>
        <v/>
      </c>
      <c r="BL82" s="26" t="str">
        <f>IFERROR(VLOOKUP($C82,Summary!$C:$CB,62,FALSE)/BN82,IF(BN82=0,"",IF(BN82="","",0)))</f>
        <v/>
      </c>
      <c r="BM82" s="25" t="str">
        <f>IFERROR(VLOOKUP($C82,Summary!$C:$CB,63,FALSE)/BN82,IF(BN82=0,"",IF(BN82="","",0)))</f>
        <v/>
      </c>
      <c r="BN82" s="27">
        <f>VLOOKUP($C82,Summary!$C:$CB,64,FALSE)</f>
        <v>0</v>
      </c>
      <c r="BO82" s="24" t="str">
        <f>IFERROR(VLOOKUP($C82,Summary!$C:$CB,65,FALSE)/BU82,IF(BU82=0,"",IF(BU82="","",0)))</f>
        <v/>
      </c>
      <c r="BP82" s="25" t="str">
        <f>IFERROR(VLOOKUP($C82,Summary!$C:$CB,66,FALSE)/BU82,IF(BU82=0,"",IF(BU82="","",0)))</f>
        <v/>
      </c>
      <c r="BQ82" s="26" t="str">
        <f>IFERROR(VLOOKUP($C82,Summary!$C:$CB,67,FALSE)/BU82,IF(BU82=0,"",IF(BU82="","",0)))</f>
        <v/>
      </c>
      <c r="BR82" s="25" t="str">
        <f>IFERROR(VLOOKUP($C82,Summary!$C:$CB,68,FALSE)/BU82,IF(BU82=0,"",IF(BU82="","",0)))</f>
        <v/>
      </c>
      <c r="BS82" s="26" t="str">
        <f>IFERROR(VLOOKUP($C82,Summary!$C:$CB,69,FALSE)/BU82,IF(BU82=0,"",IF(BU82="","",0)))</f>
        <v/>
      </c>
      <c r="BT82" s="25" t="str">
        <f>IFERROR(VLOOKUP($C82,Summary!$C:$CB,70,FALSE)/BU82,IF(BU82=0,"",IF(BU82="","",0)))</f>
        <v/>
      </c>
      <c r="BU82" s="27">
        <f>VLOOKUP($C82,Summary!$C:$CB,71,FALSE)</f>
        <v>0</v>
      </c>
      <c r="BV82" s="24" t="str">
        <f>IFERROR(VLOOKUP($C82,Summary!$C:$CB,72,FALSE)/CB82,IF(CB82=0,"",IF(CB82="","",0)))</f>
        <v/>
      </c>
      <c r="BW82" s="25" t="str">
        <f>IFERROR(VLOOKUP($C82,Summary!$C:$CB,73,FALSE)/CB82,IF(CB82=0,"",IF(CB82="","",0)))</f>
        <v/>
      </c>
      <c r="BX82" s="26" t="str">
        <f>IFERROR(VLOOKUP($C82,Summary!$C:$CB,74,FALSE)/CB82,IF(CB82=0,"",IF(CB82="","",0)))</f>
        <v/>
      </c>
      <c r="BY82" s="25" t="str">
        <f>IFERROR(VLOOKUP($C82,Summary!$C:$CB,75,FALSE)/CB82,IF(CB82=0,"",IF(CB82="","",0)))</f>
        <v/>
      </c>
      <c r="BZ82" s="26" t="str">
        <f>IFERROR(VLOOKUP($C82,Summary!$C:$CB,76,FALSE)/CB82,IF(CB82=0,"",IF(CB82="","",0)))</f>
        <v/>
      </c>
      <c r="CA82" s="25" t="str">
        <f>IFERROR(VLOOKUP($C82,Summary!$C:$CB,77,FALSE)/CB82,IF(CB82=0,"",IF(CB82="","",0)))</f>
        <v/>
      </c>
      <c r="CB82" s="27">
        <f>VLOOKUP($C82,Summary!$C:$CB,78,FALSE)</f>
        <v>0</v>
      </c>
    </row>
    <row r="83" spans="1:80" x14ac:dyDescent="0.3">
      <c r="A83">
        <v>79</v>
      </c>
      <c r="B83" t="str">
        <f>IF(Namelist!A80="","",UPPER(Namelist!A80))</f>
        <v>EMIR ILYAS BIN ELHAM</v>
      </c>
      <c r="C83" t="str">
        <f>IF(Namelist!B80="","",UPPER(Namelist!B80))</f>
        <v>NUSSTU\E0958065</v>
      </c>
      <c r="D83" s="24">
        <f>IFERROR(VLOOKUP($C83,Summary!$C:$CB,2,FALSE)/J83,IF(J83=0,"",IF(J83="","",0)))</f>
        <v>1</v>
      </c>
      <c r="E83" s="25">
        <f>IFERROR(VLOOKUP($C83,Summary!$C:$CB,3,FALSE)/J83,IF(J83=0,"",IF(J83="","",0)))</f>
        <v>0</v>
      </c>
      <c r="F83" s="26">
        <f>IFERROR(VLOOKUP($C83,Summary!$C:$CB,4,FALSE)/J83,IF(J83=0,"",IF(J83="","",0)))</f>
        <v>1</v>
      </c>
      <c r="G83" s="25">
        <f>IFERROR(VLOOKUP($C83,Summary!$C:$CB,5,FALSE)/J83,IF(J83=0,"",IF(J83="","",0)))</f>
        <v>0</v>
      </c>
      <c r="H83" s="26">
        <f>IFERROR(VLOOKUP($C83,Summary!$C:$CB,6,FALSE)/J83,IF(J83=0,"",IF(J83="","",0)))</f>
        <v>1</v>
      </c>
      <c r="I83" s="25">
        <f>IFERROR(VLOOKUP($C83,Summary!$C:$CB,7,FALSE)/J83,IF(J83=0,"",IF(J83="","",0)))</f>
        <v>0</v>
      </c>
      <c r="J83" s="27">
        <f>VLOOKUP($C83,Summary!$C:$CB,8,FALSE)</f>
        <v>2</v>
      </c>
      <c r="K83" s="24">
        <f>IFERROR(VLOOKUP($C83,Summary!$C:$CB,9,FALSE)/Q83,IF(Q83=0,"",IF(Q83="","",0)))</f>
        <v>1</v>
      </c>
      <c r="L83" s="25">
        <f>IFERROR(VLOOKUP($C83,Summary!$C:$CB,10,FALSE)/Q83,IF(Q83=0,"",IF(Q83="","",0)))</f>
        <v>0</v>
      </c>
      <c r="M83" s="26">
        <f>IFERROR(VLOOKUP($C83,Summary!$C:$CB,11,FALSE)/Q83,IF(Q83=0,"",IF(Q83="","",0)))</f>
        <v>1</v>
      </c>
      <c r="N83" s="25">
        <f>IFERROR(VLOOKUP($C83,Summary!$C:$CB,12,FALSE)/Q83,IF(Q83=0,"",IF(Q83="","",0)))</f>
        <v>0</v>
      </c>
      <c r="O83" s="26">
        <f>IFERROR(VLOOKUP($C83,Summary!$C:$CB,13,FALSE)/Q83,IF(Q83=0,"",IF(Q83="","",0)))</f>
        <v>1</v>
      </c>
      <c r="P83" s="25">
        <f>IFERROR(VLOOKUP($C83,Summary!$C:$CB,14,FALSE)/Q83,IF(Q83=0,"",IF(Q83="","",0)))</f>
        <v>0</v>
      </c>
      <c r="Q83" s="27">
        <f>VLOOKUP($C83,Summary!$C:$CB,15,FALSE)</f>
        <v>1</v>
      </c>
      <c r="R83" s="24">
        <f>IFERROR(VLOOKUP($C83,Summary!$C:$CB,16,FALSE)/X83,IF(X83=0,"",IF(X83="","",0)))</f>
        <v>1</v>
      </c>
      <c r="S83" s="25">
        <f>IFERROR(VLOOKUP($C83,Summary!$C:$CB,17,FALSE)/X83,IF(X83=0,"",IF(X83="","",0)))</f>
        <v>0</v>
      </c>
      <c r="T83" s="26">
        <f>IFERROR(VLOOKUP($C83,Summary!$C:$CB,18,FALSE)/X83,IF(X83=0,"",IF(X83="","",0)))</f>
        <v>1</v>
      </c>
      <c r="U83" s="25">
        <f>IFERROR(VLOOKUP($C83,Summary!$C:$CB,19,FALSE)/X83,IF(X83=0,"",IF(X83="","",0)))</f>
        <v>0</v>
      </c>
      <c r="V83" s="26">
        <f>IFERROR(VLOOKUP($C83,Summary!$C:$CB,20,FALSE)/X83,IF(X83=0,"",IF(X83="","",0)))</f>
        <v>1</v>
      </c>
      <c r="W83" s="25">
        <f>IFERROR(VLOOKUP($C83,Summary!$C:$CB,21,FALSE)/X83,IF(X83=0,"",IF(X83="","",0)))</f>
        <v>0</v>
      </c>
      <c r="X83" s="27">
        <f>VLOOKUP($C83,Summary!$C:$CB,22,FALSE)</f>
        <v>1</v>
      </c>
      <c r="Y83" s="24" t="str">
        <f>IFERROR(VLOOKUP($C83,Summary!$C:$CB,23,FALSE)/AE83,IF(AE83=0,"",IF(AE83="","",0)))</f>
        <v/>
      </c>
      <c r="Z83" s="25" t="str">
        <f>IFERROR(VLOOKUP($C83,Summary!$C:$CB,24,FALSE)/AE83,IF(AE83=0,"",IF(AE83="","",0)))</f>
        <v/>
      </c>
      <c r="AA83" s="26" t="str">
        <f>IFERROR(VLOOKUP($C83,Summary!$C:$CB,25,FALSE)/AE83,IF(AE83=0,"",IF(AE83="","",0)))</f>
        <v/>
      </c>
      <c r="AB83" s="25" t="str">
        <f>IFERROR(VLOOKUP($C83,Summary!$C:$CB,26,FALSE)/AE83,IF(AE83=0,"",IF(AE83="","",0)))</f>
        <v/>
      </c>
      <c r="AC83" s="26" t="str">
        <f>IFERROR(VLOOKUP($C83,Summary!$C:$CB,27,FALSE)/AE83,IF(AE83=0,"",IF(AE83="","",0)))</f>
        <v/>
      </c>
      <c r="AD83" s="25" t="str">
        <f>IFERROR(VLOOKUP($C83,Summary!$C:$CB,28,FALSE)/AE83,IF(AE83=0,"",IF(AE83="","",0)))</f>
        <v/>
      </c>
      <c r="AE83" s="27">
        <f>VLOOKUP($C83,Summary!$C:$CB,29,FALSE)</f>
        <v>0</v>
      </c>
      <c r="AF83" s="24" t="str">
        <f>IFERROR(VLOOKUP($C83,Summary!$C:$CB,30,FALSE)/VLOOKUP($C83,Summary!$C:$CB,32,FALSE),IF(AL83=0,"",IF(AL83="","",0)))</f>
        <v/>
      </c>
      <c r="AG83" s="25" t="str">
        <f>IFERROR(VLOOKUP($C83,Summary!$C:$CB,31,FALSE)/VLOOKUP($C83,Summary!$C:$CB,32,FALSE),IF(AL83=0,"",IF(AL83="","",0)))</f>
        <v/>
      </c>
      <c r="AH83" s="26" t="str">
        <f>IFERROR(VLOOKUP($C83,Summary!$C:$CB,32,FALSE)/VLOOKUP($C83,Summary!$C:$CB,34,FALSE),IF(AL83=0,"",IF(AL83="","",0)))</f>
        <v/>
      </c>
      <c r="AI83" s="25" t="str">
        <f>IFERROR(VLOOKUP($C83,Summary!$C:$CB,33,FALSE)/VLOOKUP($C83,Summary!$C:$CB,34,FALSE),IF(AL83=0,"",IF(AL83="","",0)))</f>
        <v/>
      </c>
      <c r="AJ83" s="26" t="str">
        <f>IFERROR(VLOOKUP($C83,Summary!$C:$CB,34,FALSE)/AL83,IF(AL83=0,"",IF(AL83="","",0)))</f>
        <v/>
      </c>
      <c r="AK83" s="25" t="str">
        <f>IFERROR(VLOOKUP($C83,Summary!$C:$CB,35,FALSE)/AL83,IF(AL83=0,"",IF(AL83="","",0)))</f>
        <v/>
      </c>
      <c r="AL83" s="27">
        <f>VLOOKUP($C83,Summary!$C:$CB,36,FALSE)</f>
        <v>0</v>
      </c>
      <c r="AM83" s="24" t="str">
        <f>IFERROR(VLOOKUP($C83,Summary!$C:$CB,37,FALSE)/AS83,IF(AS83=0,"",IF(AS83="","",0)))</f>
        <v/>
      </c>
      <c r="AN83" s="25" t="str">
        <f>IFERROR(VLOOKUP($C83,Summary!$C:$CB,38,FALSE)/AS83,IF(AS83=0,"",IF(AS83="","",0)))</f>
        <v/>
      </c>
      <c r="AO83" s="26" t="str">
        <f>IFERROR(VLOOKUP($C83,Summary!$C:$CB,39,FALSE)/AS83,IF(AS83=0,"",IF(AS83="","",0)))</f>
        <v/>
      </c>
      <c r="AP83" s="25" t="str">
        <f>IFERROR(VLOOKUP($C83,Summary!$C:$CB,40,FALSE)/AS83,IF(AS83=0,"",IF(AS83="","",0)))</f>
        <v/>
      </c>
      <c r="AQ83" s="26" t="str">
        <f>IFERROR(VLOOKUP($C83,Summary!$C:$CB,41,FALSE)/AS83,IF(AS83=0,"",IF(AS83="","",0)))</f>
        <v/>
      </c>
      <c r="AR83" s="25" t="str">
        <f>IFERROR(VLOOKUP($C83,Summary!$C:$CB,42,FALSE)/AS83,IF(AS83=0,"",IF(AS83="","",0)))</f>
        <v/>
      </c>
      <c r="AS83" s="27">
        <f>VLOOKUP($C83,Summary!$C:$CB,43,FALSE)</f>
        <v>0</v>
      </c>
      <c r="AT83" s="24" t="str">
        <f>IFERROR(VLOOKUP($C83,Summary!$C:$CB,44,FALSE)/AZ83,IF(AZ83=0,"",IF(AZ83="","",0)))</f>
        <v/>
      </c>
      <c r="AU83" s="25" t="str">
        <f>IFERROR(VLOOKUP($C83,Summary!$C:$CB,45,FALSE)/AZ83,IF(AZ83=0,"",IF(AZ83="","",0)))</f>
        <v/>
      </c>
      <c r="AV83" s="26" t="str">
        <f>IFERROR(VLOOKUP($C83,Summary!$C:$CB,46,FALSE)/AZ83,IF(AZ83=0,"",IF(AZ83="","",0)))</f>
        <v/>
      </c>
      <c r="AW83" s="25" t="str">
        <f>IFERROR(VLOOKUP($C83,Summary!$C:$CB,47,FALSE)/AZ83,IF(AZ83=0,"",IF(AZ83="","",0)))</f>
        <v/>
      </c>
      <c r="AX83" s="26" t="str">
        <f>IFERROR(VLOOKUP($C83,Summary!$C:$CB,48,FALSE)/AZ83,IF(AZ83=0,"",IF(AZ83="","",0)))</f>
        <v/>
      </c>
      <c r="AY83" s="25" t="str">
        <f>IFERROR(VLOOKUP($C83,Summary!$C:$CB,49,FALSE)/AZ83,IF(AZ83=0,"",IF(AZ83="","",0)))</f>
        <v/>
      </c>
      <c r="AZ83" s="27">
        <f>VLOOKUP($C83,Summary!$C:$CB,50,FALSE)</f>
        <v>0</v>
      </c>
      <c r="BA83" s="24" t="str">
        <f>IFERROR(VLOOKUP($C83,Summary!$C:$CB,51,FALSE)/BG83,IF(BG83=0,"",IF(BG83="","",0)))</f>
        <v/>
      </c>
      <c r="BB83" s="25" t="str">
        <f>IFERROR(VLOOKUP($C83,Summary!$C:$CB,52,FALSE)/BG83,IF(BG83=0,"",IF(BG83="","",0)))</f>
        <v/>
      </c>
      <c r="BC83" s="26" t="str">
        <f>IFERROR(VLOOKUP($C83,Summary!$C:$CB,53,FALSE)/BG83,IF(BG83=0,"",IF(BG83="","",0)))</f>
        <v/>
      </c>
      <c r="BD83" s="25" t="str">
        <f>IFERROR(VLOOKUP($C83,Summary!$C:$CB,54,FALSE)/BG83,IF(BG83=0,"",IF(BG83="","",0)))</f>
        <v/>
      </c>
      <c r="BE83" s="26" t="str">
        <f>IFERROR(VLOOKUP($C83,Summary!$C:$CB,55,FALSE)/BG83,IF(BG83=0,"",IF(BG83="","",0)))</f>
        <v/>
      </c>
      <c r="BF83" s="25" t="str">
        <f>IFERROR(VLOOKUP($C83,Summary!$C:$CB,56,FALSE)/BG83,IF(BG83=0,"",IF(BG83="","",0)))</f>
        <v/>
      </c>
      <c r="BG83" s="27">
        <f>VLOOKUP($C83,Summary!$C:$CB,57,FALSE)</f>
        <v>0</v>
      </c>
      <c r="BH83" s="24" t="str">
        <f>IFERROR(VLOOKUP($C83,Summary!$C:$CB,58,FALSE)/BN83,IF(BN83=0,"",IF(BN83="","",0)))</f>
        <v/>
      </c>
      <c r="BI83" s="25" t="str">
        <f>IFERROR(VLOOKUP($C83,Summary!$C:$CB,59,FALSE)/BN83,IF(BN83=0,"",IF(BN83="","",0)))</f>
        <v/>
      </c>
      <c r="BJ83" s="26" t="str">
        <f>IFERROR(VLOOKUP($C83,Summary!$C:$CB,60,FALSE)/BN83,IF(BN83=0,"",IF(BN83="","",0)))</f>
        <v/>
      </c>
      <c r="BK83" s="25" t="str">
        <f>IFERROR(VLOOKUP($C83,Summary!$C:$CB,61,FALSE)/BN83,IF(BN83=0,"",IF(BN83="","",0)))</f>
        <v/>
      </c>
      <c r="BL83" s="26" t="str">
        <f>IFERROR(VLOOKUP($C83,Summary!$C:$CB,62,FALSE)/BN83,IF(BN83=0,"",IF(BN83="","",0)))</f>
        <v/>
      </c>
      <c r="BM83" s="25" t="str">
        <f>IFERROR(VLOOKUP($C83,Summary!$C:$CB,63,FALSE)/BN83,IF(BN83=0,"",IF(BN83="","",0)))</f>
        <v/>
      </c>
      <c r="BN83" s="27">
        <f>VLOOKUP($C83,Summary!$C:$CB,64,FALSE)</f>
        <v>0</v>
      </c>
      <c r="BO83" s="24" t="str">
        <f>IFERROR(VLOOKUP($C83,Summary!$C:$CB,65,FALSE)/BU83,IF(BU83=0,"",IF(BU83="","",0)))</f>
        <v/>
      </c>
      <c r="BP83" s="25" t="str">
        <f>IFERROR(VLOOKUP($C83,Summary!$C:$CB,66,FALSE)/BU83,IF(BU83=0,"",IF(BU83="","",0)))</f>
        <v/>
      </c>
      <c r="BQ83" s="26" t="str">
        <f>IFERROR(VLOOKUP($C83,Summary!$C:$CB,67,FALSE)/BU83,IF(BU83=0,"",IF(BU83="","",0)))</f>
        <v/>
      </c>
      <c r="BR83" s="25" t="str">
        <f>IFERROR(VLOOKUP($C83,Summary!$C:$CB,68,FALSE)/BU83,IF(BU83=0,"",IF(BU83="","",0)))</f>
        <v/>
      </c>
      <c r="BS83" s="26" t="str">
        <f>IFERROR(VLOOKUP($C83,Summary!$C:$CB,69,FALSE)/BU83,IF(BU83=0,"",IF(BU83="","",0)))</f>
        <v/>
      </c>
      <c r="BT83" s="25" t="str">
        <f>IFERROR(VLOOKUP($C83,Summary!$C:$CB,70,FALSE)/BU83,IF(BU83=0,"",IF(BU83="","",0)))</f>
        <v/>
      </c>
      <c r="BU83" s="27">
        <f>VLOOKUP($C83,Summary!$C:$CB,71,FALSE)</f>
        <v>0</v>
      </c>
      <c r="BV83" s="24" t="str">
        <f>IFERROR(VLOOKUP($C83,Summary!$C:$CB,72,FALSE)/CB83,IF(CB83=0,"",IF(CB83="","",0)))</f>
        <v/>
      </c>
      <c r="BW83" s="25" t="str">
        <f>IFERROR(VLOOKUP($C83,Summary!$C:$CB,73,FALSE)/CB83,IF(CB83=0,"",IF(CB83="","",0)))</f>
        <v/>
      </c>
      <c r="BX83" s="26" t="str">
        <f>IFERROR(VLOOKUP($C83,Summary!$C:$CB,74,FALSE)/CB83,IF(CB83=0,"",IF(CB83="","",0)))</f>
        <v/>
      </c>
      <c r="BY83" s="25" t="str">
        <f>IFERROR(VLOOKUP($C83,Summary!$C:$CB,75,FALSE)/CB83,IF(CB83=0,"",IF(CB83="","",0)))</f>
        <v/>
      </c>
      <c r="BZ83" s="26" t="str">
        <f>IFERROR(VLOOKUP($C83,Summary!$C:$CB,76,FALSE)/CB83,IF(CB83=0,"",IF(CB83="","",0)))</f>
        <v/>
      </c>
      <c r="CA83" s="25" t="str">
        <f>IFERROR(VLOOKUP($C83,Summary!$C:$CB,77,FALSE)/CB83,IF(CB83=0,"",IF(CB83="","",0)))</f>
        <v/>
      </c>
      <c r="CB83" s="27">
        <f>VLOOKUP($C83,Summary!$C:$CB,78,FALSE)</f>
        <v>0</v>
      </c>
    </row>
    <row r="84" spans="1:80" x14ac:dyDescent="0.3">
      <c r="A84">
        <v>80</v>
      </c>
      <c r="B84" t="str">
        <f>IF(Namelist!A81="","",UPPER(Namelist!A81))</f>
        <v>EMMA WONG</v>
      </c>
      <c r="C84" t="str">
        <f>IF(Namelist!B81="","",UPPER(Namelist!B81))</f>
        <v>NUSSTU\E0968000</v>
      </c>
      <c r="D84" s="24" t="str">
        <f>IFERROR(VLOOKUP($C84,Summary!$C:$CB,2,FALSE)/J84,IF(J84=0,"",IF(J84="","",0)))</f>
        <v/>
      </c>
      <c r="E84" s="25" t="str">
        <f>IFERROR(VLOOKUP($C84,Summary!$C:$CB,3,FALSE)/J84,IF(J84=0,"",IF(J84="","",0)))</f>
        <v/>
      </c>
      <c r="F84" s="26" t="str">
        <f>IFERROR(VLOOKUP($C84,Summary!$C:$CB,4,FALSE)/J84,IF(J84=0,"",IF(J84="","",0)))</f>
        <v/>
      </c>
      <c r="G84" s="25" t="str">
        <f>IFERROR(VLOOKUP($C84,Summary!$C:$CB,5,FALSE)/J84,IF(J84=0,"",IF(J84="","",0)))</f>
        <v/>
      </c>
      <c r="H84" s="26" t="str">
        <f>IFERROR(VLOOKUP($C84,Summary!$C:$CB,6,FALSE)/J84,IF(J84=0,"",IF(J84="","",0)))</f>
        <v/>
      </c>
      <c r="I84" s="25" t="str">
        <f>IFERROR(VLOOKUP($C84,Summary!$C:$CB,7,FALSE)/J84,IF(J84=0,"",IF(J84="","",0)))</f>
        <v/>
      </c>
      <c r="J84" s="27">
        <f>VLOOKUP($C84,Summary!$C:$CB,8,FALSE)</f>
        <v>0</v>
      </c>
      <c r="K84" s="24" t="str">
        <f>IFERROR(VLOOKUP($C84,Summary!$C:$CB,9,FALSE)/Q84,IF(Q84=0,"",IF(Q84="","",0)))</f>
        <v/>
      </c>
      <c r="L84" s="25" t="str">
        <f>IFERROR(VLOOKUP($C84,Summary!$C:$CB,10,FALSE)/Q84,IF(Q84=0,"",IF(Q84="","",0)))</f>
        <v/>
      </c>
      <c r="M84" s="26" t="str">
        <f>IFERROR(VLOOKUP($C84,Summary!$C:$CB,11,FALSE)/Q84,IF(Q84=0,"",IF(Q84="","",0)))</f>
        <v/>
      </c>
      <c r="N84" s="25" t="str">
        <f>IFERROR(VLOOKUP($C84,Summary!$C:$CB,12,FALSE)/Q84,IF(Q84=0,"",IF(Q84="","",0)))</f>
        <v/>
      </c>
      <c r="O84" s="26" t="str">
        <f>IFERROR(VLOOKUP($C84,Summary!$C:$CB,13,FALSE)/Q84,IF(Q84=0,"",IF(Q84="","",0)))</f>
        <v/>
      </c>
      <c r="P84" s="25" t="str">
        <f>IFERROR(VLOOKUP($C84,Summary!$C:$CB,14,FALSE)/Q84,IF(Q84=0,"",IF(Q84="","",0)))</f>
        <v/>
      </c>
      <c r="Q84" s="27">
        <f>VLOOKUP($C84,Summary!$C:$CB,15,FALSE)</f>
        <v>0</v>
      </c>
      <c r="R84" s="24" t="str">
        <f>IFERROR(VLOOKUP($C84,Summary!$C:$CB,16,FALSE)/X84,IF(X84=0,"",IF(X84="","",0)))</f>
        <v/>
      </c>
      <c r="S84" s="25" t="str">
        <f>IFERROR(VLOOKUP($C84,Summary!$C:$CB,17,FALSE)/X84,IF(X84=0,"",IF(X84="","",0)))</f>
        <v/>
      </c>
      <c r="T84" s="26" t="str">
        <f>IFERROR(VLOOKUP($C84,Summary!$C:$CB,18,FALSE)/X84,IF(X84=0,"",IF(X84="","",0)))</f>
        <v/>
      </c>
      <c r="U84" s="25" t="str">
        <f>IFERROR(VLOOKUP($C84,Summary!$C:$CB,19,FALSE)/X84,IF(X84=0,"",IF(X84="","",0)))</f>
        <v/>
      </c>
      <c r="V84" s="26" t="str">
        <f>IFERROR(VLOOKUP($C84,Summary!$C:$CB,20,FALSE)/X84,IF(X84=0,"",IF(X84="","",0)))</f>
        <v/>
      </c>
      <c r="W84" s="25" t="str">
        <f>IFERROR(VLOOKUP($C84,Summary!$C:$CB,21,FALSE)/X84,IF(X84=0,"",IF(X84="","",0)))</f>
        <v/>
      </c>
      <c r="X84" s="27">
        <f>VLOOKUP($C84,Summary!$C:$CB,22,FALSE)</f>
        <v>0</v>
      </c>
      <c r="Y84" s="24" t="str">
        <f>IFERROR(VLOOKUP($C84,Summary!$C:$CB,23,FALSE)/AE84,IF(AE84=0,"",IF(AE84="","",0)))</f>
        <v/>
      </c>
      <c r="Z84" s="25" t="str">
        <f>IFERROR(VLOOKUP($C84,Summary!$C:$CB,24,FALSE)/AE84,IF(AE84=0,"",IF(AE84="","",0)))</f>
        <v/>
      </c>
      <c r="AA84" s="26" t="str">
        <f>IFERROR(VLOOKUP($C84,Summary!$C:$CB,25,FALSE)/AE84,IF(AE84=0,"",IF(AE84="","",0)))</f>
        <v/>
      </c>
      <c r="AB84" s="25" t="str">
        <f>IFERROR(VLOOKUP($C84,Summary!$C:$CB,26,FALSE)/AE84,IF(AE84=0,"",IF(AE84="","",0)))</f>
        <v/>
      </c>
      <c r="AC84" s="26" t="str">
        <f>IFERROR(VLOOKUP($C84,Summary!$C:$CB,27,FALSE)/AE84,IF(AE84=0,"",IF(AE84="","",0)))</f>
        <v/>
      </c>
      <c r="AD84" s="25" t="str">
        <f>IFERROR(VLOOKUP($C84,Summary!$C:$CB,28,FALSE)/AE84,IF(AE84=0,"",IF(AE84="","",0)))</f>
        <v/>
      </c>
      <c r="AE84" s="27">
        <f>VLOOKUP($C84,Summary!$C:$CB,29,FALSE)</f>
        <v>0</v>
      </c>
      <c r="AF84" s="24" t="str">
        <f>IFERROR(VLOOKUP($C84,Summary!$C:$CB,30,FALSE)/VLOOKUP($C84,Summary!$C:$CB,32,FALSE),IF(AL84=0,"",IF(AL84="","",0)))</f>
        <v/>
      </c>
      <c r="AG84" s="25" t="str">
        <f>IFERROR(VLOOKUP($C84,Summary!$C:$CB,31,FALSE)/VLOOKUP($C84,Summary!$C:$CB,32,FALSE),IF(AL84=0,"",IF(AL84="","",0)))</f>
        <v/>
      </c>
      <c r="AH84" s="26" t="str">
        <f>IFERROR(VLOOKUP($C84,Summary!$C:$CB,32,FALSE)/VLOOKUP($C84,Summary!$C:$CB,34,FALSE),IF(AL84=0,"",IF(AL84="","",0)))</f>
        <v/>
      </c>
      <c r="AI84" s="25" t="str">
        <f>IFERROR(VLOOKUP($C84,Summary!$C:$CB,33,FALSE)/VLOOKUP($C84,Summary!$C:$CB,34,FALSE),IF(AL84=0,"",IF(AL84="","",0)))</f>
        <v/>
      </c>
      <c r="AJ84" s="26" t="str">
        <f>IFERROR(VLOOKUP($C84,Summary!$C:$CB,34,FALSE)/AL84,IF(AL84=0,"",IF(AL84="","",0)))</f>
        <v/>
      </c>
      <c r="AK84" s="25" t="str">
        <f>IFERROR(VLOOKUP($C84,Summary!$C:$CB,35,FALSE)/AL84,IF(AL84=0,"",IF(AL84="","",0)))</f>
        <v/>
      </c>
      <c r="AL84" s="27">
        <f>VLOOKUP($C84,Summary!$C:$CB,36,FALSE)</f>
        <v>0</v>
      </c>
      <c r="AM84" s="24" t="str">
        <f>IFERROR(VLOOKUP($C84,Summary!$C:$CB,37,FALSE)/AS84,IF(AS84=0,"",IF(AS84="","",0)))</f>
        <v/>
      </c>
      <c r="AN84" s="25" t="str">
        <f>IFERROR(VLOOKUP($C84,Summary!$C:$CB,38,FALSE)/AS84,IF(AS84=0,"",IF(AS84="","",0)))</f>
        <v/>
      </c>
      <c r="AO84" s="26" t="str">
        <f>IFERROR(VLOOKUP($C84,Summary!$C:$CB,39,FALSE)/AS84,IF(AS84=0,"",IF(AS84="","",0)))</f>
        <v/>
      </c>
      <c r="AP84" s="25" t="str">
        <f>IFERROR(VLOOKUP($C84,Summary!$C:$CB,40,FALSE)/AS84,IF(AS84=0,"",IF(AS84="","",0)))</f>
        <v/>
      </c>
      <c r="AQ84" s="26" t="str">
        <f>IFERROR(VLOOKUP($C84,Summary!$C:$CB,41,FALSE)/AS84,IF(AS84=0,"",IF(AS84="","",0)))</f>
        <v/>
      </c>
      <c r="AR84" s="25" t="str">
        <f>IFERROR(VLOOKUP($C84,Summary!$C:$CB,42,FALSE)/AS84,IF(AS84=0,"",IF(AS84="","",0)))</f>
        <v/>
      </c>
      <c r="AS84" s="27">
        <f>VLOOKUP($C84,Summary!$C:$CB,43,FALSE)</f>
        <v>0</v>
      </c>
      <c r="AT84" s="24" t="str">
        <f>IFERROR(VLOOKUP($C84,Summary!$C:$CB,44,FALSE)/AZ84,IF(AZ84=0,"",IF(AZ84="","",0)))</f>
        <v/>
      </c>
      <c r="AU84" s="25" t="str">
        <f>IFERROR(VLOOKUP($C84,Summary!$C:$CB,45,FALSE)/AZ84,IF(AZ84=0,"",IF(AZ84="","",0)))</f>
        <v/>
      </c>
      <c r="AV84" s="26" t="str">
        <f>IFERROR(VLOOKUP($C84,Summary!$C:$CB,46,FALSE)/AZ84,IF(AZ84=0,"",IF(AZ84="","",0)))</f>
        <v/>
      </c>
      <c r="AW84" s="25" t="str">
        <f>IFERROR(VLOOKUP($C84,Summary!$C:$CB,47,FALSE)/AZ84,IF(AZ84=0,"",IF(AZ84="","",0)))</f>
        <v/>
      </c>
      <c r="AX84" s="26" t="str">
        <f>IFERROR(VLOOKUP($C84,Summary!$C:$CB,48,FALSE)/AZ84,IF(AZ84=0,"",IF(AZ84="","",0)))</f>
        <v/>
      </c>
      <c r="AY84" s="25" t="str">
        <f>IFERROR(VLOOKUP($C84,Summary!$C:$CB,49,FALSE)/AZ84,IF(AZ84=0,"",IF(AZ84="","",0)))</f>
        <v/>
      </c>
      <c r="AZ84" s="27">
        <f>VLOOKUP($C84,Summary!$C:$CB,50,FALSE)</f>
        <v>0</v>
      </c>
      <c r="BA84" s="24" t="str">
        <f>IFERROR(VLOOKUP($C84,Summary!$C:$CB,51,FALSE)/BG84,IF(BG84=0,"",IF(BG84="","",0)))</f>
        <v/>
      </c>
      <c r="BB84" s="25" t="str">
        <f>IFERROR(VLOOKUP($C84,Summary!$C:$CB,52,FALSE)/BG84,IF(BG84=0,"",IF(BG84="","",0)))</f>
        <v/>
      </c>
      <c r="BC84" s="26" t="str">
        <f>IFERROR(VLOOKUP($C84,Summary!$C:$CB,53,FALSE)/BG84,IF(BG84=0,"",IF(BG84="","",0)))</f>
        <v/>
      </c>
      <c r="BD84" s="25" t="str">
        <f>IFERROR(VLOOKUP($C84,Summary!$C:$CB,54,FALSE)/BG84,IF(BG84=0,"",IF(BG84="","",0)))</f>
        <v/>
      </c>
      <c r="BE84" s="26" t="str">
        <f>IFERROR(VLOOKUP($C84,Summary!$C:$CB,55,FALSE)/BG84,IF(BG84=0,"",IF(BG84="","",0)))</f>
        <v/>
      </c>
      <c r="BF84" s="25" t="str">
        <f>IFERROR(VLOOKUP($C84,Summary!$C:$CB,56,FALSE)/BG84,IF(BG84=0,"",IF(BG84="","",0)))</f>
        <v/>
      </c>
      <c r="BG84" s="27">
        <f>VLOOKUP($C84,Summary!$C:$CB,57,FALSE)</f>
        <v>0</v>
      </c>
      <c r="BH84" s="24" t="str">
        <f>IFERROR(VLOOKUP($C84,Summary!$C:$CB,58,FALSE)/BN84,IF(BN84=0,"",IF(BN84="","",0)))</f>
        <v/>
      </c>
      <c r="BI84" s="25" t="str">
        <f>IFERROR(VLOOKUP($C84,Summary!$C:$CB,59,FALSE)/BN84,IF(BN84=0,"",IF(BN84="","",0)))</f>
        <v/>
      </c>
      <c r="BJ84" s="26" t="str">
        <f>IFERROR(VLOOKUP($C84,Summary!$C:$CB,60,FALSE)/BN84,IF(BN84=0,"",IF(BN84="","",0)))</f>
        <v/>
      </c>
      <c r="BK84" s="25" t="str">
        <f>IFERROR(VLOOKUP($C84,Summary!$C:$CB,61,FALSE)/BN84,IF(BN84=0,"",IF(BN84="","",0)))</f>
        <v/>
      </c>
      <c r="BL84" s="26" t="str">
        <f>IFERROR(VLOOKUP($C84,Summary!$C:$CB,62,FALSE)/BN84,IF(BN84=0,"",IF(BN84="","",0)))</f>
        <v/>
      </c>
      <c r="BM84" s="25" t="str">
        <f>IFERROR(VLOOKUP($C84,Summary!$C:$CB,63,FALSE)/BN84,IF(BN84=0,"",IF(BN84="","",0)))</f>
        <v/>
      </c>
      <c r="BN84" s="27">
        <f>VLOOKUP($C84,Summary!$C:$CB,64,FALSE)</f>
        <v>0</v>
      </c>
      <c r="BO84" s="24" t="str">
        <f>IFERROR(VLOOKUP($C84,Summary!$C:$CB,65,FALSE)/BU84,IF(BU84=0,"",IF(BU84="","",0)))</f>
        <v/>
      </c>
      <c r="BP84" s="25" t="str">
        <f>IFERROR(VLOOKUP($C84,Summary!$C:$CB,66,FALSE)/BU84,IF(BU84=0,"",IF(BU84="","",0)))</f>
        <v/>
      </c>
      <c r="BQ84" s="26" t="str">
        <f>IFERROR(VLOOKUP($C84,Summary!$C:$CB,67,FALSE)/BU84,IF(BU84=0,"",IF(BU84="","",0)))</f>
        <v/>
      </c>
      <c r="BR84" s="25" t="str">
        <f>IFERROR(VLOOKUP($C84,Summary!$C:$CB,68,FALSE)/BU84,IF(BU84=0,"",IF(BU84="","",0)))</f>
        <v/>
      </c>
      <c r="BS84" s="26" t="str">
        <f>IFERROR(VLOOKUP($C84,Summary!$C:$CB,69,FALSE)/BU84,IF(BU84=0,"",IF(BU84="","",0)))</f>
        <v/>
      </c>
      <c r="BT84" s="25" t="str">
        <f>IFERROR(VLOOKUP($C84,Summary!$C:$CB,70,FALSE)/BU84,IF(BU84=0,"",IF(BU84="","",0)))</f>
        <v/>
      </c>
      <c r="BU84" s="27">
        <f>VLOOKUP($C84,Summary!$C:$CB,71,FALSE)</f>
        <v>0</v>
      </c>
      <c r="BV84" s="24" t="str">
        <f>IFERROR(VLOOKUP($C84,Summary!$C:$CB,72,FALSE)/CB84,IF(CB84=0,"",IF(CB84="","",0)))</f>
        <v/>
      </c>
      <c r="BW84" s="25" t="str">
        <f>IFERROR(VLOOKUP($C84,Summary!$C:$CB,73,FALSE)/CB84,IF(CB84=0,"",IF(CB84="","",0)))</f>
        <v/>
      </c>
      <c r="BX84" s="26" t="str">
        <f>IFERROR(VLOOKUP($C84,Summary!$C:$CB,74,FALSE)/CB84,IF(CB84=0,"",IF(CB84="","",0)))</f>
        <v/>
      </c>
      <c r="BY84" s="25" t="str">
        <f>IFERROR(VLOOKUP($C84,Summary!$C:$CB,75,FALSE)/CB84,IF(CB84=0,"",IF(CB84="","",0)))</f>
        <v/>
      </c>
      <c r="BZ84" s="26" t="str">
        <f>IFERROR(VLOOKUP($C84,Summary!$C:$CB,76,FALSE)/CB84,IF(CB84=0,"",IF(CB84="","",0)))</f>
        <v/>
      </c>
      <c r="CA84" s="25" t="str">
        <f>IFERROR(VLOOKUP($C84,Summary!$C:$CB,77,FALSE)/CB84,IF(CB84=0,"",IF(CB84="","",0)))</f>
        <v/>
      </c>
      <c r="CB84" s="27">
        <f>VLOOKUP($C84,Summary!$C:$CB,78,FALSE)</f>
        <v>0</v>
      </c>
    </row>
    <row r="85" spans="1:80" x14ac:dyDescent="0.3">
      <c r="A85">
        <v>81</v>
      </c>
      <c r="B85" t="str">
        <f>IF(Namelist!A82="","",UPPER(Namelist!A82))</f>
        <v>EU-HERN, BRIAN TAN</v>
      </c>
      <c r="C85" t="str">
        <f>IF(Namelist!B82="","",UPPER(Namelist!B82))</f>
        <v>NUSSTU\E0309959</v>
      </c>
      <c r="D85" s="24">
        <f>IFERROR(VLOOKUP($C85,Summary!$C:$CB,2,FALSE)/J85,IF(J85=0,"",IF(J85="","",0)))</f>
        <v>0.33333333333333331</v>
      </c>
      <c r="E85" s="25">
        <f>IFERROR(VLOOKUP($C85,Summary!$C:$CB,3,FALSE)/J85,IF(J85=0,"",IF(J85="","",0)))</f>
        <v>0</v>
      </c>
      <c r="F85" s="26">
        <f>IFERROR(VLOOKUP($C85,Summary!$C:$CB,4,FALSE)/J85,IF(J85=0,"",IF(J85="","",0)))</f>
        <v>0.33333333333333331</v>
      </c>
      <c r="G85" s="25">
        <f>IFERROR(VLOOKUP($C85,Summary!$C:$CB,5,FALSE)/J85,IF(J85=0,"",IF(J85="","",0)))</f>
        <v>0</v>
      </c>
      <c r="H85" s="26">
        <f>IFERROR(VLOOKUP($C85,Summary!$C:$CB,6,FALSE)/J85,IF(J85=0,"",IF(J85="","",0)))</f>
        <v>0.33333333333333331</v>
      </c>
      <c r="I85" s="25">
        <f>IFERROR(VLOOKUP($C85,Summary!$C:$CB,7,FALSE)/J85,IF(J85=0,"",IF(J85="","",0)))</f>
        <v>0.66666666666666663</v>
      </c>
      <c r="J85" s="27">
        <f>VLOOKUP($C85,Summary!$C:$CB,8,FALSE)</f>
        <v>3</v>
      </c>
      <c r="K85" s="24">
        <f>IFERROR(VLOOKUP($C85,Summary!$C:$CB,9,FALSE)/Q85,IF(Q85=0,"",IF(Q85="","",0)))</f>
        <v>0.33333333333333331</v>
      </c>
      <c r="L85" s="25">
        <f>IFERROR(VLOOKUP($C85,Summary!$C:$CB,10,FALSE)/Q85,IF(Q85=0,"",IF(Q85="","",0)))</f>
        <v>0</v>
      </c>
      <c r="M85" s="26">
        <f>IFERROR(VLOOKUP($C85,Summary!$C:$CB,11,FALSE)/Q85,IF(Q85=0,"",IF(Q85="","",0)))</f>
        <v>0.33333333333333331</v>
      </c>
      <c r="N85" s="25">
        <f>IFERROR(VLOOKUP($C85,Summary!$C:$CB,12,FALSE)/Q85,IF(Q85=0,"",IF(Q85="","",0)))</f>
        <v>0</v>
      </c>
      <c r="O85" s="26">
        <f>IFERROR(VLOOKUP($C85,Summary!$C:$CB,13,FALSE)/Q85,IF(Q85=0,"",IF(Q85="","",0)))</f>
        <v>0.33333333333333331</v>
      </c>
      <c r="P85" s="25">
        <f>IFERROR(VLOOKUP($C85,Summary!$C:$CB,14,FALSE)/Q85,IF(Q85=0,"",IF(Q85="","",0)))</f>
        <v>0.66666666666666663</v>
      </c>
      <c r="Q85" s="27">
        <f>VLOOKUP($C85,Summary!$C:$CB,15,FALSE)</f>
        <v>3</v>
      </c>
      <c r="R85" s="24" t="str">
        <f>IFERROR(VLOOKUP($C85,Summary!$C:$CB,16,FALSE)/X85,IF(X85=0,"",IF(X85="","",0)))</f>
        <v/>
      </c>
      <c r="S85" s="25" t="str">
        <f>IFERROR(VLOOKUP($C85,Summary!$C:$CB,17,FALSE)/X85,IF(X85=0,"",IF(X85="","",0)))</f>
        <v/>
      </c>
      <c r="T85" s="26" t="str">
        <f>IFERROR(VLOOKUP($C85,Summary!$C:$CB,18,FALSE)/X85,IF(X85=0,"",IF(X85="","",0)))</f>
        <v/>
      </c>
      <c r="U85" s="25" t="str">
        <f>IFERROR(VLOOKUP($C85,Summary!$C:$CB,19,FALSE)/X85,IF(X85=0,"",IF(X85="","",0)))</f>
        <v/>
      </c>
      <c r="V85" s="26" t="str">
        <f>IFERROR(VLOOKUP($C85,Summary!$C:$CB,20,FALSE)/X85,IF(X85=0,"",IF(X85="","",0)))</f>
        <v/>
      </c>
      <c r="W85" s="25" t="str">
        <f>IFERROR(VLOOKUP($C85,Summary!$C:$CB,21,FALSE)/X85,IF(X85=0,"",IF(X85="","",0)))</f>
        <v/>
      </c>
      <c r="X85" s="27">
        <f>VLOOKUP($C85,Summary!$C:$CB,22,FALSE)</f>
        <v>0</v>
      </c>
      <c r="Y85" s="24" t="str">
        <f>IFERROR(VLOOKUP($C85,Summary!$C:$CB,23,FALSE)/AE85,IF(AE85=0,"",IF(AE85="","",0)))</f>
        <v/>
      </c>
      <c r="Z85" s="25" t="str">
        <f>IFERROR(VLOOKUP($C85,Summary!$C:$CB,24,FALSE)/AE85,IF(AE85=0,"",IF(AE85="","",0)))</f>
        <v/>
      </c>
      <c r="AA85" s="26" t="str">
        <f>IFERROR(VLOOKUP($C85,Summary!$C:$CB,25,FALSE)/AE85,IF(AE85=0,"",IF(AE85="","",0)))</f>
        <v/>
      </c>
      <c r="AB85" s="25" t="str">
        <f>IFERROR(VLOOKUP($C85,Summary!$C:$CB,26,FALSE)/AE85,IF(AE85=0,"",IF(AE85="","",0)))</f>
        <v/>
      </c>
      <c r="AC85" s="26" t="str">
        <f>IFERROR(VLOOKUP($C85,Summary!$C:$CB,27,FALSE)/AE85,IF(AE85=0,"",IF(AE85="","",0)))</f>
        <v/>
      </c>
      <c r="AD85" s="25" t="str">
        <f>IFERROR(VLOOKUP($C85,Summary!$C:$CB,28,FALSE)/AE85,IF(AE85=0,"",IF(AE85="","",0)))</f>
        <v/>
      </c>
      <c r="AE85" s="27">
        <f>VLOOKUP($C85,Summary!$C:$CB,29,FALSE)</f>
        <v>0</v>
      </c>
      <c r="AF85" s="24" t="str">
        <f>IFERROR(VLOOKUP($C85,Summary!$C:$CB,30,FALSE)/VLOOKUP($C85,Summary!$C:$CB,32,FALSE),IF(AL85=0,"",IF(AL85="","",0)))</f>
        <v/>
      </c>
      <c r="AG85" s="25" t="str">
        <f>IFERROR(VLOOKUP($C85,Summary!$C:$CB,31,FALSE)/VLOOKUP($C85,Summary!$C:$CB,32,FALSE),IF(AL85=0,"",IF(AL85="","",0)))</f>
        <v/>
      </c>
      <c r="AH85" s="26" t="str">
        <f>IFERROR(VLOOKUP($C85,Summary!$C:$CB,32,FALSE)/VLOOKUP($C85,Summary!$C:$CB,34,FALSE),IF(AL85=0,"",IF(AL85="","",0)))</f>
        <v/>
      </c>
      <c r="AI85" s="25" t="str">
        <f>IFERROR(VLOOKUP($C85,Summary!$C:$CB,33,FALSE)/VLOOKUP($C85,Summary!$C:$CB,34,FALSE),IF(AL85=0,"",IF(AL85="","",0)))</f>
        <v/>
      </c>
      <c r="AJ85" s="26" t="str">
        <f>IFERROR(VLOOKUP($C85,Summary!$C:$CB,34,FALSE)/AL85,IF(AL85=0,"",IF(AL85="","",0)))</f>
        <v/>
      </c>
      <c r="AK85" s="25" t="str">
        <f>IFERROR(VLOOKUP($C85,Summary!$C:$CB,35,FALSE)/AL85,IF(AL85=0,"",IF(AL85="","",0)))</f>
        <v/>
      </c>
      <c r="AL85" s="27">
        <f>VLOOKUP($C85,Summary!$C:$CB,36,FALSE)</f>
        <v>0</v>
      </c>
      <c r="AM85" s="24" t="str">
        <f>IFERROR(VLOOKUP($C85,Summary!$C:$CB,37,FALSE)/AS85,IF(AS85=0,"",IF(AS85="","",0)))</f>
        <v/>
      </c>
      <c r="AN85" s="25" t="str">
        <f>IFERROR(VLOOKUP($C85,Summary!$C:$CB,38,FALSE)/AS85,IF(AS85=0,"",IF(AS85="","",0)))</f>
        <v/>
      </c>
      <c r="AO85" s="26" t="str">
        <f>IFERROR(VLOOKUP($C85,Summary!$C:$CB,39,FALSE)/AS85,IF(AS85=0,"",IF(AS85="","",0)))</f>
        <v/>
      </c>
      <c r="AP85" s="25" t="str">
        <f>IFERROR(VLOOKUP($C85,Summary!$C:$CB,40,FALSE)/AS85,IF(AS85=0,"",IF(AS85="","",0)))</f>
        <v/>
      </c>
      <c r="AQ85" s="26" t="str">
        <f>IFERROR(VLOOKUP($C85,Summary!$C:$CB,41,FALSE)/AS85,IF(AS85=0,"",IF(AS85="","",0)))</f>
        <v/>
      </c>
      <c r="AR85" s="25" t="str">
        <f>IFERROR(VLOOKUP($C85,Summary!$C:$CB,42,FALSE)/AS85,IF(AS85=0,"",IF(AS85="","",0)))</f>
        <v/>
      </c>
      <c r="AS85" s="27">
        <f>VLOOKUP($C85,Summary!$C:$CB,43,FALSE)</f>
        <v>0</v>
      </c>
      <c r="AT85" s="24" t="str">
        <f>IFERROR(VLOOKUP($C85,Summary!$C:$CB,44,FALSE)/AZ85,IF(AZ85=0,"",IF(AZ85="","",0)))</f>
        <v/>
      </c>
      <c r="AU85" s="25" t="str">
        <f>IFERROR(VLOOKUP($C85,Summary!$C:$CB,45,FALSE)/AZ85,IF(AZ85=0,"",IF(AZ85="","",0)))</f>
        <v/>
      </c>
      <c r="AV85" s="26" t="str">
        <f>IFERROR(VLOOKUP($C85,Summary!$C:$CB,46,FALSE)/AZ85,IF(AZ85=0,"",IF(AZ85="","",0)))</f>
        <v/>
      </c>
      <c r="AW85" s="25" t="str">
        <f>IFERROR(VLOOKUP($C85,Summary!$C:$CB,47,FALSE)/AZ85,IF(AZ85=0,"",IF(AZ85="","",0)))</f>
        <v/>
      </c>
      <c r="AX85" s="26" t="str">
        <f>IFERROR(VLOOKUP($C85,Summary!$C:$CB,48,FALSE)/AZ85,IF(AZ85=0,"",IF(AZ85="","",0)))</f>
        <v/>
      </c>
      <c r="AY85" s="25" t="str">
        <f>IFERROR(VLOOKUP($C85,Summary!$C:$CB,49,FALSE)/AZ85,IF(AZ85=0,"",IF(AZ85="","",0)))</f>
        <v/>
      </c>
      <c r="AZ85" s="27">
        <f>VLOOKUP($C85,Summary!$C:$CB,50,FALSE)</f>
        <v>0</v>
      </c>
      <c r="BA85" s="24" t="str">
        <f>IFERROR(VLOOKUP($C85,Summary!$C:$CB,51,FALSE)/BG85,IF(BG85=0,"",IF(BG85="","",0)))</f>
        <v/>
      </c>
      <c r="BB85" s="25" t="str">
        <f>IFERROR(VLOOKUP($C85,Summary!$C:$CB,52,FALSE)/BG85,IF(BG85=0,"",IF(BG85="","",0)))</f>
        <v/>
      </c>
      <c r="BC85" s="26" t="str">
        <f>IFERROR(VLOOKUP($C85,Summary!$C:$CB,53,FALSE)/BG85,IF(BG85=0,"",IF(BG85="","",0)))</f>
        <v/>
      </c>
      <c r="BD85" s="25" t="str">
        <f>IFERROR(VLOOKUP($C85,Summary!$C:$CB,54,FALSE)/BG85,IF(BG85=0,"",IF(BG85="","",0)))</f>
        <v/>
      </c>
      <c r="BE85" s="26" t="str">
        <f>IFERROR(VLOOKUP($C85,Summary!$C:$CB,55,FALSE)/BG85,IF(BG85=0,"",IF(BG85="","",0)))</f>
        <v/>
      </c>
      <c r="BF85" s="25" t="str">
        <f>IFERROR(VLOOKUP($C85,Summary!$C:$CB,56,FALSE)/BG85,IF(BG85=0,"",IF(BG85="","",0)))</f>
        <v/>
      </c>
      <c r="BG85" s="27">
        <f>VLOOKUP($C85,Summary!$C:$CB,57,FALSE)</f>
        <v>0</v>
      </c>
      <c r="BH85" s="24" t="str">
        <f>IFERROR(VLOOKUP($C85,Summary!$C:$CB,58,FALSE)/BN85,IF(BN85=0,"",IF(BN85="","",0)))</f>
        <v/>
      </c>
      <c r="BI85" s="25" t="str">
        <f>IFERROR(VLOOKUP($C85,Summary!$C:$CB,59,FALSE)/BN85,IF(BN85=0,"",IF(BN85="","",0)))</f>
        <v/>
      </c>
      <c r="BJ85" s="26" t="str">
        <f>IFERROR(VLOOKUP($C85,Summary!$C:$CB,60,FALSE)/BN85,IF(BN85=0,"",IF(BN85="","",0)))</f>
        <v/>
      </c>
      <c r="BK85" s="25" t="str">
        <f>IFERROR(VLOOKUP($C85,Summary!$C:$CB,61,FALSE)/BN85,IF(BN85=0,"",IF(BN85="","",0)))</f>
        <v/>
      </c>
      <c r="BL85" s="26" t="str">
        <f>IFERROR(VLOOKUP($C85,Summary!$C:$CB,62,FALSE)/BN85,IF(BN85=0,"",IF(BN85="","",0)))</f>
        <v/>
      </c>
      <c r="BM85" s="25" t="str">
        <f>IFERROR(VLOOKUP($C85,Summary!$C:$CB,63,FALSE)/BN85,IF(BN85=0,"",IF(BN85="","",0)))</f>
        <v/>
      </c>
      <c r="BN85" s="27">
        <f>VLOOKUP($C85,Summary!$C:$CB,64,FALSE)</f>
        <v>0</v>
      </c>
      <c r="BO85" s="24" t="str">
        <f>IFERROR(VLOOKUP($C85,Summary!$C:$CB,65,FALSE)/BU85,IF(BU85=0,"",IF(BU85="","",0)))</f>
        <v/>
      </c>
      <c r="BP85" s="25" t="str">
        <f>IFERROR(VLOOKUP($C85,Summary!$C:$CB,66,FALSE)/BU85,IF(BU85=0,"",IF(BU85="","",0)))</f>
        <v/>
      </c>
      <c r="BQ85" s="26" t="str">
        <f>IFERROR(VLOOKUP($C85,Summary!$C:$CB,67,FALSE)/BU85,IF(BU85=0,"",IF(BU85="","",0)))</f>
        <v/>
      </c>
      <c r="BR85" s="25" t="str">
        <f>IFERROR(VLOOKUP($C85,Summary!$C:$CB,68,FALSE)/BU85,IF(BU85=0,"",IF(BU85="","",0)))</f>
        <v/>
      </c>
      <c r="BS85" s="26" t="str">
        <f>IFERROR(VLOOKUP($C85,Summary!$C:$CB,69,FALSE)/BU85,IF(BU85=0,"",IF(BU85="","",0)))</f>
        <v/>
      </c>
      <c r="BT85" s="25" t="str">
        <f>IFERROR(VLOOKUP($C85,Summary!$C:$CB,70,FALSE)/BU85,IF(BU85=0,"",IF(BU85="","",0)))</f>
        <v/>
      </c>
      <c r="BU85" s="27">
        <f>VLOOKUP($C85,Summary!$C:$CB,71,FALSE)</f>
        <v>0</v>
      </c>
      <c r="BV85" s="24" t="str">
        <f>IFERROR(VLOOKUP($C85,Summary!$C:$CB,72,FALSE)/CB85,IF(CB85=0,"",IF(CB85="","",0)))</f>
        <v/>
      </c>
      <c r="BW85" s="25" t="str">
        <f>IFERROR(VLOOKUP($C85,Summary!$C:$CB,73,FALSE)/CB85,IF(CB85=0,"",IF(CB85="","",0)))</f>
        <v/>
      </c>
      <c r="BX85" s="26" t="str">
        <f>IFERROR(VLOOKUP($C85,Summary!$C:$CB,74,FALSE)/CB85,IF(CB85=0,"",IF(CB85="","",0)))</f>
        <v/>
      </c>
      <c r="BY85" s="25" t="str">
        <f>IFERROR(VLOOKUP($C85,Summary!$C:$CB,75,FALSE)/CB85,IF(CB85=0,"",IF(CB85="","",0)))</f>
        <v/>
      </c>
      <c r="BZ85" s="26" t="str">
        <f>IFERROR(VLOOKUP($C85,Summary!$C:$CB,76,FALSE)/CB85,IF(CB85=0,"",IF(CB85="","",0)))</f>
        <v/>
      </c>
      <c r="CA85" s="25" t="str">
        <f>IFERROR(VLOOKUP($C85,Summary!$C:$CB,77,FALSE)/CB85,IF(CB85=0,"",IF(CB85="","",0)))</f>
        <v/>
      </c>
      <c r="CB85" s="27">
        <f>VLOOKUP($C85,Summary!$C:$CB,78,FALSE)</f>
        <v>0</v>
      </c>
    </row>
    <row r="86" spans="1:80" x14ac:dyDescent="0.3">
      <c r="A86">
        <v>82</v>
      </c>
      <c r="B86" t="str">
        <f>IF(Namelist!A83="","",UPPER(Namelist!A83))</f>
        <v>EVELYN TAN</v>
      </c>
      <c r="C86" t="str">
        <f>IF(Namelist!B83="","",UPPER(Namelist!B83))</f>
        <v>NUSSTU\E0967881</v>
      </c>
      <c r="D86" s="24" t="str">
        <f>IFERROR(VLOOKUP($C86,Summary!$C:$CB,2,FALSE)/J86,IF(J86=0,"",IF(J86="","",0)))</f>
        <v/>
      </c>
      <c r="E86" s="25" t="str">
        <f>IFERROR(VLOOKUP($C86,Summary!$C:$CB,3,FALSE)/J86,IF(J86=0,"",IF(J86="","",0)))</f>
        <v/>
      </c>
      <c r="F86" s="26" t="str">
        <f>IFERROR(VLOOKUP($C86,Summary!$C:$CB,4,FALSE)/J86,IF(J86=0,"",IF(J86="","",0)))</f>
        <v/>
      </c>
      <c r="G86" s="25" t="str">
        <f>IFERROR(VLOOKUP($C86,Summary!$C:$CB,5,FALSE)/J86,IF(J86=0,"",IF(J86="","",0)))</f>
        <v/>
      </c>
      <c r="H86" s="26" t="str">
        <f>IFERROR(VLOOKUP($C86,Summary!$C:$CB,6,FALSE)/J86,IF(J86=0,"",IF(J86="","",0)))</f>
        <v/>
      </c>
      <c r="I86" s="25" t="str">
        <f>IFERROR(VLOOKUP($C86,Summary!$C:$CB,7,FALSE)/J86,IF(J86=0,"",IF(J86="","",0)))</f>
        <v/>
      </c>
      <c r="J86" s="27">
        <f>VLOOKUP($C86,Summary!$C:$CB,8,FALSE)</f>
        <v>0</v>
      </c>
      <c r="K86" s="24" t="str">
        <f>IFERROR(VLOOKUP($C86,Summary!$C:$CB,9,FALSE)/Q86,IF(Q86=0,"",IF(Q86="","",0)))</f>
        <v/>
      </c>
      <c r="L86" s="25" t="str">
        <f>IFERROR(VLOOKUP($C86,Summary!$C:$CB,10,FALSE)/Q86,IF(Q86=0,"",IF(Q86="","",0)))</f>
        <v/>
      </c>
      <c r="M86" s="26" t="str">
        <f>IFERROR(VLOOKUP($C86,Summary!$C:$CB,11,FALSE)/Q86,IF(Q86=0,"",IF(Q86="","",0)))</f>
        <v/>
      </c>
      <c r="N86" s="25" t="str">
        <f>IFERROR(VLOOKUP($C86,Summary!$C:$CB,12,FALSE)/Q86,IF(Q86=0,"",IF(Q86="","",0)))</f>
        <v/>
      </c>
      <c r="O86" s="26" t="str">
        <f>IFERROR(VLOOKUP($C86,Summary!$C:$CB,13,FALSE)/Q86,IF(Q86=0,"",IF(Q86="","",0)))</f>
        <v/>
      </c>
      <c r="P86" s="25" t="str">
        <f>IFERROR(VLOOKUP($C86,Summary!$C:$CB,14,FALSE)/Q86,IF(Q86=0,"",IF(Q86="","",0)))</f>
        <v/>
      </c>
      <c r="Q86" s="27">
        <f>VLOOKUP($C86,Summary!$C:$CB,15,FALSE)</f>
        <v>0</v>
      </c>
      <c r="R86" s="24" t="str">
        <f>IFERROR(VLOOKUP($C86,Summary!$C:$CB,16,FALSE)/X86,IF(X86=0,"",IF(X86="","",0)))</f>
        <v/>
      </c>
      <c r="S86" s="25" t="str">
        <f>IFERROR(VLOOKUP($C86,Summary!$C:$CB,17,FALSE)/X86,IF(X86=0,"",IF(X86="","",0)))</f>
        <v/>
      </c>
      <c r="T86" s="26" t="str">
        <f>IFERROR(VLOOKUP($C86,Summary!$C:$CB,18,FALSE)/X86,IF(X86=0,"",IF(X86="","",0)))</f>
        <v/>
      </c>
      <c r="U86" s="25" t="str">
        <f>IFERROR(VLOOKUP($C86,Summary!$C:$CB,19,FALSE)/X86,IF(X86=0,"",IF(X86="","",0)))</f>
        <v/>
      </c>
      <c r="V86" s="26" t="str">
        <f>IFERROR(VLOOKUP($C86,Summary!$C:$CB,20,FALSE)/X86,IF(X86=0,"",IF(X86="","",0)))</f>
        <v/>
      </c>
      <c r="W86" s="25" t="str">
        <f>IFERROR(VLOOKUP($C86,Summary!$C:$CB,21,FALSE)/X86,IF(X86=0,"",IF(X86="","",0)))</f>
        <v/>
      </c>
      <c r="X86" s="27">
        <f>VLOOKUP($C86,Summary!$C:$CB,22,FALSE)</f>
        <v>0</v>
      </c>
      <c r="Y86" s="24" t="str">
        <f>IFERROR(VLOOKUP($C86,Summary!$C:$CB,23,FALSE)/AE86,IF(AE86=0,"",IF(AE86="","",0)))</f>
        <v/>
      </c>
      <c r="Z86" s="25" t="str">
        <f>IFERROR(VLOOKUP($C86,Summary!$C:$CB,24,FALSE)/AE86,IF(AE86=0,"",IF(AE86="","",0)))</f>
        <v/>
      </c>
      <c r="AA86" s="26" t="str">
        <f>IFERROR(VLOOKUP($C86,Summary!$C:$CB,25,FALSE)/AE86,IF(AE86=0,"",IF(AE86="","",0)))</f>
        <v/>
      </c>
      <c r="AB86" s="25" t="str">
        <f>IFERROR(VLOOKUP($C86,Summary!$C:$CB,26,FALSE)/AE86,IF(AE86=0,"",IF(AE86="","",0)))</f>
        <v/>
      </c>
      <c r="AC86" s="26" t="str">
        <f>IFERROR(VLOOKUP($C86,Summary!$C:$CB,27,FALSE)/AE86,IF(AE86=0,"",IF(AE86="","",0)))</f>
        <v/>
      </c>
      <c r="AD86" s="25" t="str">
        <f>IFERROR(VLOOKUP($C86,Summary!$C:$CB,28,FALSE)/AE86,IF(AE86=0,"",IF(AE86="","",0)))</f>
        <v/>
      </c>
      <c r="AE86" s="27">
        <f>VLOOKUP($C86,Summary!$C:$CB,29,FALSE)</f>
        <v>0</v>
      </c>
      <c r="AF86" s="24" t="str">
        <f>IFERROR(VLOOKUP($C86,Summary!$C:$CB,30,FALSE)/VLOOKUP($C86,Summary!$C:$CB,32,FALSE),IF(AL86=0,"",IF(AL86="","",0)))</f>
        <v/>
      </c>
      <c r="AG86" s="25" t="str">
        <f>IFERROR(VLOOKUP($C86,Summary!$C:$CB,31,FALSE)/VLOOKUP($C86,Summary!$C:$CB,32,FALSE),IF(AL86=0,"",IF(AL86="","",0)))</f>
        <v/>
      </c>
      <c r="AH86" s="26" t="str">
        <f>IFERROR(VLOOKUP($C86,Summary!$C:$CB,32,FALSE)/VLOOKUP($C86,Summary!$C:$CB,34,FALSE),IF(AL86=0,"",IF(AL86="","",0)))</f>
        <v/>
      </c>
      <c r="AI86" s="25" t="str">
        <f>IFERROR(VLOOKUP($C86,Summary!$C:$CB,33,FALSE)/VLOOKUP($C86,Summary!$C:$CB,34,FALSE),IF(AL86=0,"",IF(AL86="","",0)))</f>
        <v/>
      </c>
      <c r="AJ86" s="26" t="str">
        <f>IFERROR(VLOOKUP($C86,Summary!$C:$CB,34,FALSE)/AL86,IF(AL86=0,"",IF(AL86="","",0)))</f>
        <v/>
      </c>
      <c r="AK86" s="25" t="str">
        <f>IFERROR(VLOOKUP($C86,Summary!$C:$CB,35,FALSE)/AL86,IF(AL86=0,"",IF(AL86="","",0)))</f>
        <v/>
      </c>
      <c r="AL86" s="27">
        <f>VLOOKUP($C86,Summary!$C:$CB,36,FALSE)</f>
        <v>0</v>
      </c>
      <c r="AM86" s="24" t="str">
        <f>IFERROR(VLOOKUP($C86,Summary!$C:$CB,37,FALSE)/AS86,IF(AS86=0,"",IF(AS86="","",0)))</f>
        <v/>
      </c>
      <c r="AN86" s="25" t="str">
        <f>IFERROR(VLOOKUP($C86,Summary!$C:$CB,38,FALSE)/AS86,IF(AS86=0,"",IF(AS86="","",0)))</f>
        <v/>
      </c>
      <c r="AO86" s="26" t="str">
        <f>IFERROR(VLOOKUP($C86,Summary!$C:$CB,39,FALSE)/AS86,IF(AS86=0,"",IF(AS86="","",0)))</f>
        <v/>
      </c>
      <c r="AP86" s="25" t="str">
        <f>IFERROR(VLOOKUP($C86,Summary!$C:$CB,40,FALSE)/AS86,IF(AS86=0,"",IF(AS86="","",0)))</f>
        <v/>
      </c>
      <c r="AQ86" s="26" t="str">
        <f>IFERROR(VLOOKUP($C86,Summary!$C:$CB,41,FALSE)/AS86,IF(AS86=0,"",IF(AS86="","",0)))</f>
        <v/>
      </c>
      <c r="AR86" s="25" t="str">
        <f>IFERROR(VLOOKUP($C86,Summary!$C:$CB,42,FALSE)/AS86,IF(AS86=0,"",IF(AS86="","",0)))</f>
        <v/>
      </c>
      <c r="AS86" s="27">
        <f>VLOOKUP($C86,Summary!$C:$CB,43,FALSE)</f>
        <v>0</v>
      </c>
      <c r="AT86" s="24" t="str">
        <f>IFERROR(VLOOKUP($C86,Summary!$C:$CB,44,FALSE)/AZ86,IF(AZ86=0,"",IF(AZ86="","",0)))</f>
        <v/>
      </c>
      <c r="AU86" s="25" t="str">
        <f>IFERROR(VLOOKUP($C86,Summary!$C:$CB,45,FALSE)/AZ86,IF(AZ86=0,"",IF(AZ86="","",0)))</f>
        <v/>
      </c>
      <c r="AV86" s="26" t="str">
        <f>IFERROR(VLOOKUP($C86,Summary!$C:$CB,46,FALSE)/AZ86,IF(AZ86=0,"",IF(AZ86="","",0)))</f>
        <v/>
      </c>
      <c r="AW86" s="25" t="str">
        <f>IFERROR(VLOOKUP($C86,Summary!$C:$CB,47,FALSE)/AZ86,IF(AZ86=0,"",IF(AZ86="","",0)))</f>
        <v/>
      </c>
      <c r="AX86" s="26" t="str">
        <f>IFERROR(VLOOKUP($C86,Summary!$C:$CB,48,FALSE)/AZ86,IF(AZ86=0,"",IF(AZ86="","",0)))</f>
        <v/>
      </c>
      <c r="AY86" s="25" t="str">
        <f>IFERROR(VLOOKUP($C86,Summary!$C:$CB,49,FALSE)/AZ86,IF(AZ86=0,"",IF(AZ86="","",0)))</f>
        <v/>
      </c>
      <c r="AZ86" s="27">
        <f>VLOOKUP($C86,Summary!$C:$CB,50,FALSE)</f>
        <v>0</v>
      </c>
      <c r="BA86" s="24" t="str">
        <f>IFERROR(VLOOKUP($C86,Summary!$C:$CB,51,FALSE)/BG86,IF(BG86=0,"",IF(BG86="","",0)))</f>
        <v/>
      </c>
      <c r="BB86" s="25" t="str">
        <f>IFERROR(VLOOKUP($C86,Summary!$C:$CB,52,FALSE)/BG86,IF(BG86=0,"",IF(BG86="","",0)))</f>
        <v/>
      </c>
      <c r="BC86" s="26" t="str">
        <f>IFERROR(VLOOKUP($C86,Summary!$C:$CB,53,FALSE)/BG86,IF(BG86=0,"",IF(BG86="","",0)))</f>
        <v/>
      </c>
      <c r="BD86" s="25" t="str">
        <f>IFERROR(VLOOKUP($C86,Summary!$C:$CB,54,FALSE)/BG86,IF(BG86=0,"",IF(BG86="","",0)))</f>
        <v/>
      </c>
      <c r="BE86" s="26" t="str">
        <f>IFERROR(VLOOKUP($C86,Summary!$C:$CB,55,FALSE)/BG86,IF(BG86=0,"",IF(BG86="","",0)))</f>
        <v/>
      </c>
      <c r="BF86" s="25" t="str">
        <f>IFERROR(VLOOKUP($C86,Summary!$C:$CB,56,FALSE)/BG86,IF(BG86=0,"",IF(BG86="","",0)))</f>
        <v/>
      </c>
      <c r="BG86" s="27">
        <f>VLOOKUP($C86,Summary!$C:$CB,57,FALSE)</f>
        <v>0</v>
      </c>
      <c r="BH86" s="24" t="str">
        <f>IFERROR(VLOOKUP($C86,Summary!$C:$CB,58,FALSE)/BN86,IF(BN86=0,"",IF(BN86="","",0)))</f>
        <v/>
      </c>
      <c r="BI86" s="25" t="str">
        <f>IFERROR(VLOOKUP($C86,Summary!$C:$CB,59,FALSE)/BN86,IF(BN86=0,"",IF(BN86="","",0)))</f>
        <v/>
      </c>
      <c r="BJ86" s="26" t="str">
        <f>IFERROR(VLOOKUP($C86,Summary!$C:$CB,60,FALSE)/BN86,IF(BN86=0,"",IF(BN86="","",0)))</f>
        <v/>
      </c>
      <c r="BK86" s="25" t="str">
        <f>IFERROR(VLOOKUP($C86,Summary!$C:$CB,61,FALSE)/BN86,IF(BN86=0,"",IF(BN86="","",0)))</f>
        <v/>
      </c>
      <c r="BL86" s="26" t="str">
        <f>IFERROR(VLOOKUP($C86,Summary!$C:$CB,62,FALSE)/BN86,IF(BN86=0,"",IF(BN86="","",0)))</f>
        <v/>
      </c>
      <c r="BM86" s="25" t="str">
        <f>IFERROR(VLOOKUP($C86,Summary!$C:$CB,63,FALSE)/BN86,IF(BN86=0,"",IF(BN86="","",0)))</f>
        <v/>
      </c>
      <c r="BN86" s="27">
        <f>VLOOKUP($C86,Summary!$C:$CB,64,FALSE)</f>
        <v>0</v>
      </c>
      <c r="BO86" s="24" t="str">
        <f>IFERROR(VLOOKUP($C86,Summary!$C:$CB,65,FALSE)/BU86,IF(BU86=0,"",IF(BU86="","",0)))</f>
        <v/>
      </c>
      <c r="BP86" s="25" t="str">
        <f>IFERROR(VLOOKUP($C86,Summary!$C:$CB,66,FALSE)/BU86,IF(BU86=0,"",IF(BU86="","",0)))</f>
        <v/>
      </c>
      <c r="BQ86" s="26" t="str">
        <f>IFERROR(VLOOKUP($C86,Summary!$C:$CB,67,FALSE)/BU86,IF(BU86=0,"",IF(BU86="","",0)))</f>
        <v/>
      </c>
      <c r="BR86" s="25" t="str">
        <f>IFERROR(VLOOKUP($C86,Summary!$C:$CB,68,FALSE)/BU86,IF(BU86=0,"",IF(BU86="","",0)))</f>
        <v/>
      </c>
      <c r="BS86" s="26" t="str">
        <f>IFERROR(VLOOKUP($C86,Summary!$C:$CB,69,FALSE)/BU86,IF(BU86=0,"",IF(BU86="","",0)))</f>
        <v/>
      </c>
      <c r="BT86" s="25" t="str">
        <f>IFERROR(VLOOKUP($C86,Summary!$C:$CB,70,FALSE)/BU86,IF(BU86=0,"",IF(BU86="","",0)))</f>
        <v/>
      </c>
      <c r="BU86" s="27">
        <f>VLOOKUP($C86,Summary!$C:$CB,71,FALSE)</f>
        <v>0</v>
      </c>
      <c r="BV86" s="24" t="str">
        <f>IFERROR(VLOOKUP($C86,Summary!$C:$CB,72,FALSE)/CB86,IF(CB86=0,"",IF(CB86="","",0)))</f>
        <v/>
      </c>
      <c r="BW86" s="25" t="str">
        <f>IFERROR(VLOOKUP($C86,Summary!$C:$CB,73,FALSE)/CB86,IF(CB86=0,"",IF(CB86="","",0)))</f>
        <v/>
      </c>
      <c r="BX86" s="26" t="str">
        <f>IFERROR(VLOOKUP($C86,Summary!$C:$CB,74,FALSE)/CB86,IF(CB86=0,"",IF(CB86="","",0)))</f>
        <v/>
      </c>
      <c r="BY86" s="25" t="str">
        <f>IFERROR(VLOOKUP($C86,Summary!$C:$CB,75,FALSE)/CB86,IF(CB86=0,"",IF(CB86="","",0)))</f>
        <v/>
      </c>
      <c r="BZ86" s="26" t="str">
        <f>IFERROR(VLOOKUP($C86,Summary!$C:$CB,76,FALSE)/CB86,IF(CB86=0,"",IF(CB86="","",0)))</f>
        <v/>
      </c>
      <c r="CA86" s="25" t="str">
        <f>IFERROR(VLOOKUP($C86,Summary!$C:$CB,77,FALSE)/CB86,IF(CB86=0,"",IF(CB86="","",0)))</f>
        <v/>
      </c>
      <c r="CB86" s="27">
        <f>VLOOKUP($C86,Summary!$C:$CB,78,FALSE)</f>
        <v>0</v>
      </c>
    </row>
    <row r="87" spans="1:80" x14ac:dyDescent="0.3">
      <c r="A87">
        <v>83</v>
      </c>
      <c r="B87" t="str">
        <f>IF(Namelist!A84="","",UPPER(Namelist!A84))</f>
        <v>FAEZ NABIL '-</v>
      </c>
      <c r="C87" t="str">
        <f>IF(Namelist!B84="","",UPPER(Namelist!B84))</f>
        <v>NUSSTU\E0958619</v>
      </c>
      <c r="D87" s="24">
        <f>IFERROR(VLOOKUP($C87,Summary!$C:$CB,2,FALSE)/J87,IF(J87=0,"",IF(J87="","",0)))</f>
        <v>0.16666666666666666</v>
      </c>
      <c r="E87" s="25">
        <f>IFERROR(VLOOKUP($C87,Summary!$C:$CB,3,FALSE)/J87,IF(J87=0,"",IF(J87="","",0)))</f>
        <v>0.16666666666666666</v>
      </c>
      <c r="F87" s="26">
        <f>IFERROR(VLOOKUP($C87,Summary!$C:$CB,4,FALSE)/J87,IF(J87=0,"",IF(J87="","",0)))</f>
        <v>0.33333333333333331</v>
      </c>
      <c r="G87" s="25">
        <f>IFERROR(VLOOKUP($C87,Summary!$C:$CB,5,FALSE)/J87,IF(J87=0,"",IF(J87="","",0)))</f>
        <v>0</v>
      </c>
      <c r="H87" s="26">
        <f>IFERROR(VLOOKUP($C87,Summary!$C:$CB,6,FALSE)/J87,IF(J87=0,"",IF(J87="","",0)))</f>
        <v>0.33333333333333331</v>
      </c>
      <c r="I87" s="25">
        <f>IFERROR(VLOOKUP($C87,Summary!$C:$CB,7,FALSE)/J87,IF(J87=0,"",IF(J87="","",0)))</f>
        <v>0.66666666666666663</v>
      </c>
      <c r="J87" s="27">
        <f>VLOOKUP($C87,Summary!$C:$CB,8,FALSE)</f>
        <v>6</v>
      </c>
      <c r="K87" s="24" t="str">
        <f>IFERROR(VLOOKUP($C87,Summary!$C:$CB,9,FALSE)/Q87,IF(Q87=0,"",IF(Q87="","",0)))</f>
        <v/>
      </c>
      <c r="L87" s="25" t="str">
        <f>IFERROR(VLOOKUP($C87,Summary!$C:$CB,10,FALSE)/Q87,IF(Q87=0,"",IF(Q87="","",0)))</f>
        <v/>
      </c>
      <c r="M87" s="26" t="str">
        <f>IFERROR(VLOOKUP($C87,Summary!$C:$CB,11,FALSE)/Q87,IF(Q87=0,"",IF(Q87="","",0)))</f>
        <v/>
      </c>
      <c r="N87" s="25" t="str">
        <f>IFERROR(VLOOKUP($C87,Summary!$C:$CB,12,FALSE)/Q87,IF(Q87=0,"",IF(Q87="","",0)))</f>
        <v/>
      </c>
      <c r="O87" s="26" t="str">
        <f>IFERROR(VLOOKUP($C87,Summary!$C:$CB,13,FALSE)/Q87,IF(Q87=0,"",IF(Q87="","",0)))</f>
        <v/>
      </c>
      <c r="P87" s="25" t="str">
        <f>IFERROR(VLOOKUP($C87,Summary!$C:$CB,14,FALSE)/Q87,IF(Q87=0,"",IF(Q87="","",0)))</f>
        <v/>
      </c>
      <c r="Q87" s="27">
        <f>VLOOKUP($C87,Summary!$C:$CB,15,FALSE)</f>
        <v>0</v>
      </c>
      <c r="R87" s="24" t="str">
        <f>IFERROR(VLOOKUP($C87,Summary!$C:$CB,16,FALSE)/X87,IF(X87=0,"",IF(X87="","",0)))</f>
        <v/>
      </c>
      <c r="S87" s="25" t="str">
        <f>IFERROR(VLOOKUP($C87,Summary!$C:$CB,17,FALSE)/X87,IF(X87=0,"",IF(X87="","",0)))</f>
        <v/>
      </c>
      <c r="T87" s="26" t="str">
        <f>IFERROR(VLOOKUP($C87,Summary!$C:$CB,18,FALSE)/X87,IF(X87=0,"",IF(X87="","",0)))</f>
        <v/>
      </c>
      <c r="U87" s="25" t="str">
        <f>IFERROR(VLOOKUP($C87,Summary!$C:$CB,19,FALSE)/X87,IF(X87=0,"",IF(X87="","",0)))</f>
        <v/>
      </c>
      <c r="V87" s="26" t="str">
        <f>IFERROR(VLOOKUP($C87,Summary!$C:$CB,20,FALSE)/X87,IF(X87=0,"",IF(X87="","",0)))</f>
        <v/>
      </c>
      <c r="W87" s="25" t="str">
        <f>IFERROR(VLOOKUP($C87,Summary!$C:$CB,21,FALSE)/X87,IF(X87=0,"",IF(X87="","",0)))</f>
        <v/>
      </c>
      <c r="X87" s="27">
        <f>VLOOKUP($C87,Summary!$C:$CB,22,FALSE)</f>
        <v>0</v>
      </c>
      <c r="Y87" s="24" t="str">
        <f>IFERROR(VLOOKUP($C87,Summary!$C:$CB,23,FALSE)/AE87,IF(AE87=0,"",IF(AE87="","",0)))</f>
        <v/>
      </c>
      <c r="Z87" s="25" t="str">
        <f>IFERROR(VLOOKUP($C87,Summary!$C:$CB,24,FALSE)/AE87,IF(AE87=0,"",IF(AE87="","",0)))</f>
        <v/>
      </c>
      <c r="AA87" s="26" t="str">
        <f>IFERROR(VLOOKUP($C87,Summary!$C:$CB,25,FALSE)/AE87,IF(AE87=0,"",IF(AE87="","",0)))</f>
        <v/>
      </c>
      <c r="AB87" s="25" t="str">
        <f>IFERROR(VLOOKUP($C87,Summary!$C:$CB,26,FALSE)/AE87,IF(AE87=0,"",IF(AE87="","",0)))</f>
        <v/>
      </c>
      <c r="AC87" s="26" t="str">
        <f>IFERROR(VLOOKUP($C87,Summary!$C:$CB,27,FALSE)/AE87,IF(AE87=0,"",IF(AE87="","",0)))</f>
        <v/>
      </c>
      <c r="AD87" s="25" t="str">
        <f>IFERROR(VLOOKUP($C87,Summary!$C:$CB,28,FALSE)/AE87,IF(AE87=0,"",IF(AE87="","",0)))</f>
        <v/>
      </c>
      <c r="AE87" s="27">
        <f>VLOOKUP($C87,Summary!$C:$CB,29,FALSE)</f>
        <v>0</v>
      </c>
      <c r="AF87" s="24" t="str">
        <f>IFERROR(VLOOKUP($C87,Summary!$C:$CB,30,FALSE)/VLOOKUP($C87,Summary!$C:$CB,32,FALSE),IF(AL87=0,"",IF(AL87="","",0)))</f>
        <v/>
      </c>
      <c r="AG87" s="25" t="str">
        <f>IFERROR(VLOOKUP($C87,Summary!$C:$CB,31,FALSE)/VLOOKUP($C87,Summary!$C:$CB,32,FALSE),IF(AL87=0,"",IF(AL87="","",0)))</f>
        <v/>
      </c>
      <c r="AH87" s="26" t="str">
        <f>IFERROR(VLOOKUP($C87,Summary!$C:$CB,32,FALSE)/VLOOKUP($C87,Summary!$C:$CB,34,FALSE),IF(AL87=0,"",IF(AL87="","",0)))</f>
        <v/>
      </c>
      <c r="AI87" s="25" t="str">
        <f>IFERROR(VLOOKUP($C87,Summary!$C:$CB,33,FALSE)/VLOOKUP($C87,Summary!$C:$CB,34,FALSE),IF(AL87=0,"",IF(AL87="","",0)))</f>
        <v/>
      </c>
      <c r="AJ87" s="26" t="str">
        <f>IFERROR(VLOOKUP($C87,Summary!$C:$CB,34,FALSE)/AL87,IF(AL87=0,"",IF(AL87="","",0)))</f>
        <v/>
      </c>
      <c r="AK87" s="25" t="str">
        <f>IFERROR(VLOOKUP($C87,Summary!$C:$CB,35,FALSE)/AL87,IF(AL87=0,"",IF(AL87="","",0)))</f>
        <v/>
      </c>
      <c r="AL87" s="27">
        <f>VLOOKUP($C87,Summary!$C:$CB,36,FALSE)</f>
        <v>0</v>
      </c>
      <c r="AM87" s="24" t="str">
        <f>IFERROR(VLOOKUP($C87,Summary!$C:$CB,37,FALSE)/AS87,IF(AS87=0,"",IF(AS87="","",0)))</f>
        <v/>
      </c>
      <c r="AN87" s="25" t="str">
        <f>IFERROR(VLOOKUP($C87,Summary!$C:$CB,38,FALSE)/AS87,IF(AS87=0,"",IF(AS87="","",0)))</f>
        <v/>
      </c>
      <c r="AO87" s="26" t="str">
        <f>IFERROR(VLOOKUP($C87,Summary!$C:$CB,39,FALSE)/AS87,IF(AS87=0,"",IF(AS87="","",0)))</f>
        <v/>
      </c>
      <c r="AP87" s="25" t="str">
        <f>IFERROR(VLOOKUP($C87,Summary!$C:$CB,40,FALSE)/AS87,IF(AS87=0,"",IF(AS87="","",0)))</f>
        <v/>
      </c>
      <c r="AQ87" s="26" t="str">
        <f>IFERROR(VLOOKUP($C87,Summary!$C:$CB,41,FALSE)/AS87,IF(AS87=0,"",IF(AS87="","",0)))</f>
        <v/>
      </c>
      <c r="AR87" s="25" t="str">
        <f>IFERROR(VLOOKUP($C87,Summary!$C:$CB,42,FALSE)/AS87,IF(AS87=0,"",IF(AS87="","",0)))</f>
        <v/>
      </c>
      <c r="AS87" s="27">
        <f>VLOOKUP($C87,Summary!$C:$CB,43,FALSE)</f>
        <v>0</v>
      </c>
      <c r="AT87" s="24" t="str">
        <f>IFERROR(VLOOKUP($C87,Summary!$C:$CB,44,FALSE)/AZ87,IF(AZ87=0,"",IF(AZ87="","",0)))</f>
        <v/>
      </c>
      <c r="AU87" s="25" t="str">
        <f>IFERROR(VLOOKUP($C87,Summary!$C:$CB,45,FALSE)/AZ87,IF(AZ87=0,"",IF(AZ87="","",0)))</f>
        <v/>
      </c>
      <c r="AV87" s="26" t="str">
        <f>IFERROR(VLOOKUP($C87,Summary!$C:$CB,46,FALSE)/AZ87,IF(AZ87=0,"",IF(AZ87="","",0)))</f>
        <v/>
      </c>
      <c r="AW87" s="25" t="str">
        <f>IFERROR(VLOOKUP($C87,Summary!$C:$CB,47,FALSE)/AZ87,IF(AZ87=0,"",IF(AZ87="","",0)))</f>
        <v/>
      </c>
      <c r="AX87" s="26" t="str">
        <f>IFERROR(VLOOKUP($C87,Summary!$C:$CB,48,FALSE)/AZ87,IF(AZ87=0,"",IF(AZ87="","",0)))</f>
        <v/>
      </c>
      <c r="AY87" s="25" t="str">
        <f>IFERROR(VLOOKUP($C87,Summary!$C:$CB,49,FALSE)/AZ87,IF(AZ87=0,"",IF(AZ87="","",0)))</f>
        <v/>
      </c>
      <c r="AZ87" s="27">
        <f>VLOOKUP($C87,Summary!$C:$CB,50,FALSE)</f>
        <v>0</v>
      </c>
      <c r="BA87" s="24" t="str">
        <f>IFERROR(VLOOKUP($C87,Summary!$C:$CB,51,FALSE)/BG87,IF(BG87=0,"",IF(BG87="","",0)))</f>
        <v/>
      </c>
      <c r="BB87" s="25" t="str">
        <f>IFERROR(VLOOKUP($C87,Summary!$C:$CB,52,FALSE)/BG87,IF(BG87=0,"",IF(BG87="","",0)))</f>
        <v/>
      </c>
      <c r="BC87" s="26" t="str">
        <f>IFERROR(VLOOKUP($C87,Summary!$C:$CB,53,FALSE)/BG87,IF(BG87=0,"",IF(BG87="","",0)))</f>
        <v/>
      </c>
      <c r="BD87" s="25" t="str">
        <f>IFERROR(VLOOKUP($C87,Summary!$C:$CB,54,FALSE)/BG87,IF(BG87=0,"",IF(BG87="","",0)))</f>
        <v/>
      </c>
      <c r="BE87" s="26" t="str">
        <f>IFERROR(VLOOKUP($C87,Summary!$C:$CB,55,FALSE)/BG87,IF(BG87=0,"",IF(BG87="","",0)))</f>
        <v/>
      </c>
      <c r="BF87" s="25" t="str">
        <f>IFERROR(VLOOKUP($C87,Summary!$C:$CB,56,FALSE)/BG87,IF(BG87=0,"",IF(BG87="","",0)))</f>
        <v/>
      </c>
      <c r="BG87" s="27">
        <f>VLOOKUP($C87,Summary!$C:$CB,57,FALSE)</f>
        <v>0</v>
      </c>
      <c r="BH87" s="24">
        <f>IFERROR(VLOOKUP($C87,Summary!$C:$CB,58,FALSE)/BN87,IF(BN87=0,"",IF(BN87="","",0)))</f>
        <v>0.33333333333333331</v>
      </c>
      <c r="BI87" s="25">
        <f>IFERROR(VLOOKUP($C87,Summary!$C:$CB,59,FALSE)/BN87,IF(BN87=0,"",IF(BN87="","",0)))</f>
        <v>0.33333333333333331</v>
      </c>
      <c r="BJ87" s="26">
        <f>IFERROR(VLOOKUP($C87,Summary!$C:$CB,60,FALSE)/BN87,IF(BN87=0,"",IF(BN87="","",0)))</f>
        <v>0.66666666666666663</v>
      </c>
      <c r="BK87" s="25">
        <f>IFERROR(VLOOKUP($C87,Summary!$C:$CB,61,FALSE)/BN87,IF(BN87=0,"",IF(BN87="","",0)))</f>
        <v>0</v>
      </c>
      <c r="BL87" s="26">
        <f>IFERROR(VLOOKUP($C87,Summary!$C:$CB,62,FALSE)/BN87,IF(BN87=0,"",IF(BN87="","",0)))</f>
        <v>0.66666666666666663</v>
      </c>
      <c r="BM87" s="25">
        <f>IFERROR(VLOOKUP($C87,Summary!$C:$CB,63,FALSE)/BN87,IF(BN87=0,"",IF(BN87="","",0)))</f>
        <v>0.33333333333333331</v>
      </c>
      <c r="BN87" s="27">
        <f>VLOOKUP($C87,Summary!$C:$CB,64,FALSE)</f>
        <v>3</v>
      </c>
      <c r="BO87" s="24">
        <f>IFERROR(VLOOKUP($C87,Summary!$C:$CB,65,FALSE)/BU87,IF(BU87=0,"",IF(BU87="","",0)))</f>
        <v>0</v>
      </c>
      <c r="BP87" s="25">
        <f>IFERROR(VLOOKUP($C87,Summary!$C:$CB,66,FALSE)/BU87,IF(BU87=0,"",IF(BU87="","",0)))</f>
        <v>0</v>
      </c>
      <c r="BQ87" s="26">
        <f>IFERROR(VLOOKUP($C87,Summary!$C:$CB,67,FALSE)/BU87,IF(BU87=0,"",IF(BU87="","",0)))</f>
        <v>0</v>
      </c>
      <c r="BR87" s="25">
        <f>IFERROR(VLOOKUP($C87,Summary!$C:$CB,68,FALSE)/BU87,IF(BU87=0,"",IF(BU87="","",0)))</f>
        <v>0</v>
      </c>
      <c r="BS87" s="26">
        <f>IFERROR(VLOOKUP($C87,Summary!$C:$CB,69,FALSE)/BU87,IF(BU87=0,"",IF(BU87="","",0)))</f>
        <v>0</v>
      </c>
      <c r="BT87" s="25">
        <f>IFERROR(VLOOKUP($C87,Summary!$C:$CB,70,FALSE)/BU87,IF(BU87=0,"",IF(BU87="","",0)))</f>
        <v>1</v>
      </c>
      <c r="BU87" s="27">
        <f>VLOOKUP($C87,Summary!$C:$CB,71,FALSE)</f>
        <v>3</v>
      </c>
      <c r="BV87" s="24" t="str">
        <f>IFERROR(VLOOKUP($C87,Summary!$C:$CB,72,FALSE)/CB87,IF(CB87=0,"",IF(CB87="","",0)))</f>
        <v/>
      </c>
      <c r="BW87" s="25" t="str">
        <f>IFERROR(VLOOKUP($C87,Summary!$C:$CB,73,FALSE)/CB87,IF(CB87=0,"",IF(CB87="","",0)))</f>
        <v/>
      </c>
      <c r="BX87" s="26" t="str">
        <f>IFERROR(VLOOKUP($C87,Summary!$C:$CB,74,FALSE)/CB87,IF(CB87=0,"",IF(CB87="","",0)))</f>
        <v/>
      </c>
      <c r="BY87" s="25" t="str">
        <f>IFERROR(VLOOKUP($C87,Summary!$C:$CB,75,FALSE)/CB87,IF(CB87=0,"",IF(CB87="","",0)))</f>
        <v/>
      </c>
      <c r="BZ87" s="26" t="str">
        <f>IFERROR(VLOOKUP($C87,Summary!$C:$CB,76,FALSE)/CB87,IF(CB87=0,"",IF(CB87="","",0)))</f>
        <v/>
      </c>
      <c r="CA87" s="25" t="str">
        <f>IFERROR(VLOOKUP($C87,Summary!$C:$CB,77,FALSE)/CB87,IF(CB87=0,"",IF(CB87="","",0)))</f>
        <v/>
      </c>
      <c r="CB87" s="27">
        <f>VLOOKUP($C87,Summary!$C:$CB,78,FALSE)</f>
        <v>0</v>
      </c>
    </row>
    <row r="88" spans="1:80" x14ac:dyDescent="0.3">
      <c r="A88">
        <v>84</v>
      </c>
      <c r="B88" t="str">
        <f>IF(Namelist!A85="","",UPPER(Namelist!A85))</f>
        <v>FAITH YEO</v>
      </c>
      <c r="C88" t="str">
        <f>IF(Namelist!B85="","",UPPER(Namelist!B85))</f>
        <v>NUSSTU\E0969172</v>
      </c>
      <c r="D88" s="24">
        <f>IFERROR(VLOOKUP($C88,Summary!$C:$CB,2,FALSE)/J88,IF(J88=0,"",IF(J88="","",0)))</f>
        <v>0.83333333333333337</v>
      </c>
      <c r="E88" s="25">
        <f>IFERROR(VLOOKUP($C88,Summary!$C:$CB,3,FALSE)/J88,IF(J88=0,"",IF(J88="","",0)))</f>
        <v>0</v>
      </c>
      <c r="F88" s="26">
        <f>IFERROR(VLOOKUP($C88,Summary!$C:$CB,4,FALSE)/J88,IF(J88=0,"",IF(J88="","",0)))</f>
        <v>0.83333333333333337</v>
      </c>
      <c r="G88" s="25">
        <f>IFERROR(VLOOKUP($C88,Summary!$C:$CB,5,FALSE)/J88,IF(J88=0,"",IF(J88="","",0)))</f>
        <v>0</v>
      </c>
      <c r="H88" s="26">
        <f>IFERROR(VLOOKUP($C88,Summary!$C:$CB,6,FALSE)/J88,IF(J88=0,"",IF(J88="","",0)))</f>
        <v>0.83333333333333337</v>
      </c>
      <c r="I88" s="25">
        <f>IFERROR(VLOOKUP($C88,Summary!$C:$CB,7,FALSE)/J88,IF(J88=0,"",IF(J88="","",0)))</f>
        <v>0.16666666666666666</v>
      </c>
      <c r="J88" s="27">
        <f>VLOOKUP($C88,Summary!$C:$CB,8,FALSE)</f>
        <v>6</v>
      </c>
      <c r="K88" s="24" t="str">
        <f>IFERROR(VLOOKUP($C88,Summary!$C:$CB,9,FALSE)/Q88,IF(Q88=0,"",IF(Q88="","",0)))</f>
        <v/>
      </c>
      <c r="L88" s="25" t="str">
        <f>IFERROR(VLOOKUP($C88,Summary!$C:$CB,10,FALSE)/Q88,IF(Q88=0,"",IF(Q88="","",0)))</f>
        <v/>
      </c>
      <c r="M88" s="26" t="str">
        <f>IFERROR(VLOOKUP($C88,Summary!$C:$CB,11,FALSE)/Q88,IF(Q88=0,"",IF(Q88="","",0)))</f>
        <v/>
      </c>
      <c r="N88" s="25" t="str">
        <f>IFERROR(VLOOKUP($C88,Summary!$C:$CB,12,FALSE)/Q88,IF(Q88=0,"",IF(Q88="","",0)))</f>
        <v/>
      </c>
      <c r="O88" s="26" t="str">
        <f>IFERROR(VLOOKUP($C88,Summary!$C:$CB,13,FALSE)/Q88,IF(Q88=0,"",IF(Q88="","",0)))</f>
        <v/>
      </c>
      <c r="P88" s="25" t="str">
        <f>IFERROR(VLOOKUP($C88,Summary!$C:$CB,14,FALSE)/Q88,IF(Q88=0,"",IF(Q88="","",0)))</f>
        <v/>
      </c>
      <c r="Q88" s="27">
        <f>VLOOKUP($C88,Summary!$C:$CB,15,FALSE)</f>
        <v>0</v>
      </c>
      <c r="R88" s="24" t="str">
        <f>IFERROR(VLOOKUP($C88,Summary!$C:$CB,16,FALSE)/X88,IF(X88=0,"",IF(X88="","",0)))</f>
        <v/>
      </c>
      <c r="S88" s="25" t="str">
        <f>IFERROR(VLOOKUP($C88,Summary!$C:$CB,17,FALSE)/X88,IF(X88=0,"",IF(X88="","",0)))</f>
        <v/>
      </c>
      <c r="T88" s="26" t="str">
        <f>IFERROR(VLOOKUP($C88,Summary!$C:$CB,18,FALSE)/X88,IF(X88=0,"",IF(X88="","",0)))</f>
        <v/>
      </c>
      <c r="U88" s="25" t="str">
        <f>IFERROR(VLOOKUP($C88,Summary!$C:$CB,19,FALSE)/X88,IF(X88=0,"",IF(X88="","",0)))</f>
        <v/>
      </c>
      <c r="V88" s="26" t="str">
        <f>IFERROR(VLOOKUP($C88,Summary!$C:$CB,20,FALSE)/X88,IF(X88=0,"",IF(X88="","",0)))</f>
        <v/>
      </c>
      <c r="W88" s="25" t="str">
        <f>IFERROR(VLOOKUP($C88,Summary!$C:$CB,21,FALSE)/X88,IF(X88=0,"",IF(X88="","",0)))</f>
        <v/>
      </c>
      <c r="X88" s="27">
        <f>VLOOKUP($C88,Summary!$C:$CB,22,FALSE)</f>
        <v>0</v>
      </c>
      <c r="Y88" s="24">
        <f>IFERROR(VLOOKUP($C88,Summary!$C:$CB,23,FALSE)/AE88,IF(AE88=0,"",IF(AE88="","",0)))</f>
        <v>1</v>
      </c>
      <c r="Z88" s="25">
        <f>IFERROR(VLOOKUP($C88,Summary!$C:$CB,24,FALSE)/AE88,IF(AE88=0,"",IF(AE88="","",0)))</f>
        <v>0</v>
      </c>
      <c r="AA88" s="26">
        <f>IFERROR(VLOOKUP($C88,Summary!$C:$CB,25,FALSE)/AE88,IF(AE88=0,"",IF(AE88="","",0)))</f>
        <v>1</v>
      </c>
      <c r="AB88" s="25">
        <f>IFERROR(VLOOKUP($C88,Summary!$C:$CB,26,FALSE)/AE88,IF(AE88=0,"",IF(AE88="","",0)))</f>
        <v>0</v>
      </c>
      <c r="AC88" s="26">
        <f>IFERROR(VLOOKUP($C88,Summary!$C:$CB,27,FALSE)/AE88,IF(AE88=0,"",IF(AE88="","",0)))</f>
        <v>1</v>
      </c>
      <c r="AD88" s="25">
        <f>IFERROR(VLOOKUP($C88,Summary!$C:$CB,28,FALSE)/AE88,IF(AE88=0,"",IF(AE88="","",0)))</f>
        <v>0</v>
      </c>
      <c r="AE88" s="27">
        <f>VLOOKUP($C88,Summary!$C:$CB,29,FALSE)</f>
        <v>3</v>
      </c>
      <c r="AF88" s="24" t="str">
        <f>IFERROR(VLOOKUP($C88,Summary!$C:$CB,30,FALSE)/VLOOKUP($C88,Summary!$C:$CB,32,FALSE),IF(AL88=0,"",IF(AL88="","",0)))</f>
        <v/>
      </c>
      <c r="AG88" s="25" t="str">
        <f>IFERROR(VLOOKUP($C88,Summary!$C:$CB,31,FALSE)/VLOOKUP($C88,Summary!$C:$CB,32,FALSE),IF(AL88=0,"",IF(AL88="","",0)))</f>
        <v/>
      </c>
      <c r="AH88" s="26" t="str">
        <f>IFERROR(VLOOKUP($C88,Summary!$C:$CB,32,FALSE)/VLOOKUP($C88,Summary!$C:$CB,34,FALSE),IF(AL88=0,"",IF(AL88="","",0)))</f>
        <v/>
      </c>
      <c r="AI88" s="25" t="str">
        <f>IFERROR(VLOOKUP($C88,Summary!$C:$CB,33,FALSE)/VLOOKUP($C88,Summary!$C:$CB,34,FALSE),IF(AL88=0,"",IF(AL88="","",0)))</f>
        <v/>
      </c>
      <c r="AJ88" s="26" t="str">
        <f>IFERROR(VLOOKUP($C88,Summary!$C:$CB,34,FALSE)/AL88,IF(AL88=0,"",IF(AL88="","",0)))</f>
        <v/>
      </c>
      <c r="AK88" s="25" t="str">
        <f>IFERROR(VLOOKUP($C88,Summary!$C:$CB,35,FALSE)/AL88,IF(AL88=0,"",IF(AL88="","",0)))</f>
        <v/>
      </c>
      <c r="AL88" s="27">
        <f>VLOOKUP($C88,Summary!$C:$CB,36,FALSE)</f>
        <v>0</v>
      </c>
      <c r="AM88" s="24">
        <f>IFERROR(VLOOKUP($C88,Summary!$C:$CB,37,FALSE)/AS88,IF(AS88=0,"",IF(AS88="","",0)))</f>
        <v>0.66666666666666663</v>
      </c>
      <c r="AN88" s="25">
        <f>IFERROR(VLOOKUP($C88,Summary!$C:$CB,38,FALSE)/AS88,IF(AS88=0,"",IF(AS88="","",0)))</f>
        <v>0</v>
      </c>
      <c r="AO88" s="26">
        <f>IFERROR(VLOOKUP($C88,Summary!$C:$CB,39,FALSE)/AS88,IF(AS88=0,"",IF(AS88="","",0)))</f>
        <v>0.66666666666666663</v>
      </c>
      <c r="AP88" s="25">
        <f>IFERROR(VLOOKUP($C88,Summary!$C:$CB,40,FALSE)/AS88,IF(AS88=0,"",IF(AS88="","",0)))</f>
        <v>0</v>
      </c>
      <c r="AQ88" s="26">
        <f>IFERROR(VLOOKUP($C88,Summary!$C:$CB,41,FALSE)/AS88,IF(AS88=0,"",IF(AS88="","",0)))</f>
        <v>0.66666666666666663</v>
      </c>
      <c r="AR88" s="25">
        <f>IFERROR(VLOOKUP($C88,Summary!$C:$CB,42,FALSE)/AS88,IF(AS88=0,"",IF(AS88="","",0)))</f>
        <v>0.33333333333333331</v>
      </c>
      <c r="AS88" s="27">
        <f>VLOOKUP($C88,Summary!$C:$CB,43,FALSE)</f>
        <v>3</v>
      </c>
      <c r="AT88" s="24" t="str">
        <f>IFERROR(VLOOKUP($C88,Summary!$C:$CB,44,FALSE)/AZ88,IF(AZ88=0,"",IF(AZ88="","",0)))</f>
        <v/>
      </c>
      <c r="AU88" s="25" t="str">
        <f>IFERROR(VLOOKUP($C88,Summary!$C:$CB,45,FALSE)/AZ88,IF(AZ88=0,"",IF(AZ88="","",0)))</f>
        <v/>
      </c>
      <c r="AV88" s="26" t="str">
        <f>IFERROR(VLOOKUP($C88,Summary!$C:$CB,46,FALSE)/AZ88,IF(AZ88=0,"",IF(AZ88="","",0)))</f>
        <v/>
      </c>
      <c r="AW88" s="25" t="str">
        <f>IFERROR(VLOOKUP($C88,Summary!$C:$CB,47,FALSE)/AZ88,IF(AZ88=0,"",IF(AZ88="","",0)))</f>
        <v/>
      </c>
      <c r="AX88" s="26" t="str">
        <f>IFERROR(VLOOKUP($C88,Summary!$C:$CB,48,FALSE)/AZ88,IF(AZ88=0,"",IF(AZ88="","",0)))</f>
        <v/>
      </c>
      <c r="AY88" s="25" t="str">
        <f>IFERROR(VLOOKUP($C88,Summary!$C:$CB,49,FALSE)/AZ88,IF(AZ88=0,"",IF(AZ88="","",0)))</f>
        <v/>
      </c>
      <c r="AZ88" s="27">
        <f>VLOOKUP($C88,Summary!$C:$CB,50,FALSE)</f>
        <v>0</v>
      </c>
      <c r="BA88" s="24" t="str">
        <f>IFERROR(VLOOKUP($C88,Summary!$C:$CB,51,FALSE)/BG88,IF(BG88=0,"",IF(BG88="","",0)))</f>
        <v/>
      </c>
      <c r="BB88" s="25" t="str">
        <f>IFERROR(VLOOKUP($C88,Summary!$C:$CB,52,FALSE)/BG88,IF(BG88=0,"",IF(BG88="","",0)))</f>
        <v/>
      </c>
      <c r="BC88" s="26" t="str">
        <f>IFERROR(VLOOKUP($C88,Summary!$C:$CB,53,FALSE)/BG88,IF(BG88=0,"",IF(BG88="","",0)))</f>
        <v/>
      </c>
      <c r="BD88" s="25" t="str">
        <f>IFERROR(VLOOKUP($C88,Summary!$C:$CB,54,FALSE)/BG88,IF(BG88=0,"",IF(BG88="","",0)))</f>
        <v/>
      </c>
      <c r="BE88" s="26" t="str">
        <f>IFERROR(VLOOKUP($C88,Summary!$C:$CB,55,FALSE)/BG88,IF(BG88=0,"",IF(BG88="","",0)))</f>
        <v/>
      </c>
      <c r="BF88" s="25" t="str">
        <f>IFERROR(VLOOKUP($C88,Summary!$C:$CB,56,FALSE)/BG88,IF(BG88=0,"",IF(BG88="","",0)))</f>
        <v/>
      </c>
      <c r="BG88" s="27">
        <f>VLOOKUP($C88,Summary!$C:$CB,57,FALSE)</f>
        <v>0</v>
      </c>
      <c r="BH88" s="24" t="str">
        <f>IFERROR(VLOOKUP($C88,Summary!$C:$CB,58,FALSE)/BN88,IF(BN88=0,"",IF(BN88="","",0)))</f>
        <v/>
      </c>
      <c r="BI88" s="25" t="str">
        <f>IFERROR(VLOOKUP($C88,Summary!$C:$CB,59,FALSE)/BN88,IF(BN88=0,"",IF(BN88="","",0)))</f>
        <v/>
      </c>
      <c r="BJ88" s="26" t="str">
        <f>IFERROR(VLOOKUP($C88,Summary!$C:$CB,60,FALSE)/BN88,IF(BN88=0,"",IF(BN88="","",0)))</f>
        <v/>
      </c>
      <c r="BK88" s="25" t="str">
        <f>IFERROR(VLOOKUP($C88,Summary!$C:$CB,61,FALSE)/BN88,IF(BN88=0,"",IF(BN88="","",0)))</f>
        <v/>
      </c>
      <c r="BL88" s="26" t="str">
        <f>IFERROR(VLOOKUP($C88,Summary!$C:$CB,62,FALSE)/BN88,IF(BN88=0,"",IF(BN88="","",0)))</f>
        <v/>
      </c>
      <c r="BM88" s="25" t="str">
        <f>IFERROR(VLOOKUP($C88,Summary!$C:$CB,63,FALSE)/BN88,IF(BN88=0,"",IF(BN88="","",0)))</f>
        <v/>
      </c>
      <c r="BN88" s="27">
        <f>VLOOKUP($C88,Summary!$C:$CB,64,FALSE)</f>
        <v>0</v>
      </c>
      <c r="BO88" s="24" t="str">
        <f>IFERROR(VLOOKUP($C88,Summary!$C:$CB,65,FALSE)/BU88,IF(BU88=0,"",IF(BU88="","",0)))</f>
        <v/>
      </c>
      <c r="BP88" s="25" t="str">
        <f>IFERROR(VLOOKUP($C88,Summary!$C:$CB,66,FALSE)/BU88,IF(BU88=0,"",IF(BU88="","",0)))</f>
        <v/>
      </c>
      <c r="BQ88" s="26" t="str">
        <f>IFERROR(VLOOKUP($C88,Summary!$C:$CB,67,FALSE)/BU88,IF(BU88=0,"",IF(BU88="","",0)))</f>
        <v/>
      </c>
      <c r="BR88" s="25" t="str">
        <f>IFERROR(VLOOKUP($C88,Summary!$C:$CB,68,FALSE)/BU88,IF(BU88=0,"",IF(BU88="","",0)))</f>
        <v/>
      </c>
      <c r="BS88" s="26" t="str">
        <f>IFERROR(VLOOKUP($C88,Summary!$C:$CB,69,FALSE)/BU88,IF(BU88=0,"",IF(BU88="","",0)))</f>
        <v/>
      </c>
      <c r="BT88" s="25" t="str">
        <f>IFERROR(VLOOKUP($C88,Summary!$C:$CB,70,FALSE)/BU88,IF(BU88=0,"",IF(BU88="","",0)))</f>
        <v/>
      </c>
      <c r="BU88" s="27">
        <f>VLOOKUP($C88,Summary!$C:$CB,71,FALSE)</f>
        <v>0</v>
      </c>
      <c r="BV88" s="24" t="str">
        <f>IFERROR(VLOOKUP($C88,Summary!$C:$CB,72,FALSE)/CB88,IF(CB88=0,"",IF(CB88="","",0)))</f>
        <v/>
      </c>
      <c r="BW88" s="25" t="str">
        <f>IFERROR(VLOOKUP($C88,Summary!$C:$CB,73,FALSE)/CB88,IF(CB88=0,"",IF(CB88="","",0)))</f>
        <v/>
      </c>
      <c r="BX88" s="26" t="str">
        <f>IFERROR(VLOOKUP($C88,Summary!$C:$CB,74,FALSE)/CB88,IF(CB88=0,"",IF(CB88="","",0)))</f>
        <v/>
      </c>
      <c r="BY88" s="25" t="str">
        <f>IFERROR(VLOOKUP($C88,Summary!$C:$CB,75,FALSE)/CB88,IF(CB88=0,"",IF(CB88="","",0)))</f>
        <v/>
      </c>
      <c r="BZ88" s="26" t="str">
        <f>IFERROR(VLOOKUP($C88,Summary!$C:$CB,76,FALSE)/CB88,IF(CB88=0,"",IF(CB88="","",0)))</f>
        <v/>
      </c>
      <c r="CA88" s="25" t="str">
        <f>IFERROR(VLOOKUP($C88,Summary!$C:$CB,77,FALSE)/CB88,IF(CB88=0,"",IF(CB88="","",0)))</f>
        <v/>
      </c>
      <c r="CB88" s="27">
        <f>VLOOKUP($C88,Summary!$C:$CB,78,FALSE)</f>
        <v>0</v>
      </c>
    </row>
    <row r="89" spans="1:80" x14ac:dyDescent="0.3">
      <c r="A89">
        <v>85</v>
      </c>
      <c r="B89" t="str">
        <f>IF(Namelist!A86="","",UPPER(Namelist!A86))</f>
        <v>FANYA TAN YING XUAN</v>
      </c>
      <c r="C89" t="str">
        <f>IF(Namelist!B86="","",UPPER(Namelist!B86))</f>
        <v>NUSSTU\E0564192</v>
      </c>
      <c r="D89" s="24">
        <f>IFERROR(VLOOKUP($C89,Summary!$C:$CB,2,FALSE)/J89,IF(J89=0,"",IF(J89="","",0)))</f>
        <v>1</v>
      </c>
      <c r="E89" s="25">
        <f>IFERROR(VLOOKUP($C89,Summary!$C:$CB,3,FALSE)/J89,IF(J89=0,"",IF(J89="","",0)))</f>
        <v>0</v>
      </c>
      <c r="F89" s="26">
        <f>IFERROR(VLOOKUP($C89,Summary!$C:$CB,4,FALSE)/J89,IF(J89=0,"",IF(J89="","",0)))</f>
        <v>1</v>
      </c>
      <c r="G89" s="25">
        <f>IFERROR(VLOOKUP($C89,Summary!$C:$CB,5,FALSE)/J89,IF(J89=0,"",IF(J89="","",0)))</f>
        <v>0</v>
      </c>
      <c r="H89" s="26">
        <f>IFERROR(VLOOKUP($C89,Summary!$C:$CB,6,FALSE)/J89,IF(J89=0,"",IF(J89="","",0)))</f>
        <v>1</v>
      </c>
      <c r="I89" s="25">
        <f>IFERROR(VLOOKUP($C89,Summary!$C:$CB,7,FALSE)/J89,IF(J89=0,"",IF(J89="","",0)))</f>
        <v>0</v>
      </c>
      <c r="J89" s="27">
        <f>VLOOKUP($C89,Summary!$C:$CB,8,FALSE)</f>
        <v>4</v>
      </c>
      <c r="K89" s="24" t="str">
        <f>IFERROR(VLOOKUP($C89,Summary!$C:$CB,9,FALSE)/Q89,IF(Q89=0,"",IF(Q89="","",0)))</f>
        <v/>
      </c>
      <c r="L89" s="25" t="str">
        <f>IFERROR(VLOOKUP($C89,Summary!$C:$CB,10,FALSE)/Q89,IF(Q89=0,"",IF(Q89="","",0)))</f>
        <v/>
      </c>
      <c r="M89" s="26" t="str">
        <f>IFERROR(VLOOKUP($C89,Summary!$C:$CB,11,FALSE)/Q89,IF(Q89=0,"",IF(Q89="","",0)))</f>
        <v/>
      </c>
      <c r="N89" s="25" t="str">
        <f>IFERROR(VLOOKUP($C89,Summary!$C:$CB,12,FALSE)/Q89,IF(Q89=0,"",IF(Q89="","",0)))</f>
        <v/>
      </c>
      <c r="O89" s="26" t="str">
        <f>IFERROR(VLOOKUP($C89,Summary!$C:$CB,13,FALSE)/Q89,IF(Q89=0,"",IF(Q89="","",0)))</f>
        <v/>
      </c>
      <c r="P89" s="25" t="str">
        <f>IFERROR(VLOOKUP($C89,Summary!$C:$CB,14,FALSE)/Q89,IF(Q89=0,"",IF(Q89="","",0)))</f>
        <v/>
      </c>
      <c r="Q89" s="27">
        <f>VLOOKUP($C89,Summary!$C:$CB,15,FALSE)</f>
        <v>0</v>
      </c>
      <c r="R89" s="24" t="str">
        <f>IFERROR(VLOOKUP($C89,Summary!$C:$CB,16,FALSE)/X89,IF(X89=0,"",IF(X89="","",0)))</f>
        <v/>
      </c>
      <c r="S89" s="25" t="str">
        <f>IFERROR(VLOOKUP($C89,Summary!$C:$CB,17,FALSE)/X89,IF(X89=0,"",IF(X89="","",0)))</f>
        <v/>
      </c>
      <c r="T89" s="26" t="str">
        <f>IFERROR(VLOOKUP($C89,Summary!$C:$CB,18,FALSE)/X89,IF(X89=0,"",IF(X89="","",0)))</f>
        <v/>
      </c>
      <c r="U89" s="25" t="str">
        <f>IFERROR(VLOOKUP($C89,Summary!$C:$CB,19,FALSE)/X89,IF(X89=0,"",IF(X89="","",0)))</f>
        <v/>
      </c>
      <c r="V89" s="26" t="str">
        <f>IFERROR(VLOOKUP($C89,Summary!$C:$CB,20,FALSE)/X89,IF(X89=0,"",IF(X89="","",0)))</f>
        <v/>
      </c>
      <c r="W89" s="25" t="str">
        <f>IFERROR(VLOOKUP($C89,Summary!$C:$CB,21,FALSE)/X89,IF(X89=0,"",IF(X89="","",0)))</f>
        <v/>
      </c>
      <c r="X89" s="27">
        <f>VLOOKUP($C89,Summary!$C:$CB,22,FALSE)</f>
        <v>0</v>
      </c>
      <c r="Y89" s="24">
        <f>IFERROR(VLOOKUP($C89,Summary!$C:$CB,23,FALSE)/AE89,IF(AE89=0,"",IF(AE89="","",0)))</f>
        <v>1</v>
      </c>
      <c r="Z89" s="25">
        <f>IFERROR(VLOOKUP($C89,Summary!$C:$CB,24,FALSE)/AE89,IF(AE89=0,"",IF(AE89="","",0)))</f>
        <v>0</v>
      </c>
      <c r="AA89" s="26">
        <f>IFERROR(VLOOKUP($C89,Summary!$C:$CB,25,FALSE)/AE89,IF(AE89=0,"",IF(AE89="","",0)))</f>
        <v>1</v>
      </c>
      <c r="AB89" s="25">
        <f>IFERROR(VLOOKUP($C89,Summary!$C:$CB,26,FALSE)/AE89,IF(AE89=0,"",IF(AE89="","",0)))</f>
        <v>0</v>
      </c>
      <c r="AC89" s="26">
        <f>IFERROR(VLOOKUP($C89,Summary!$C:$CB,27,FALSE)/AE89,IF(AE89=0,"",IF(AE89="","",0)))</f>
        <v>1</v>
      </c>
      <c r="AD89" s="25">
        <f>IFERROR(VLOOKUP($C89,Summary!$C:$CB,28,FALSE)/AE89,IF(AE89=0,"",IF(AE89="","",0)))</f>
        <v>0</v>
      </c>
      <c r="AE89" s="27">
        <f>VLOOKUP($C89,Summary!$C:$CB,29,FALSE)</f>
        <v>3</v>
      </c>
      <c r="AF89" s="24" t="str">
        <f>IFERROR(VLOOKUP($C89,Summary!$C:$CB,30,FALSE)/VLOOKUP($C89,Summary!$C:$CB,32,FALSE),IF(AL89=0,"",IF(AL89="","",0)))</f>
        <v/>
      </c>
      <c r="AG89" s="25" t="str">
        <f>IFERROR(VLOOKUP($C89,Summary!$C:$CB,31,FALSE)/VLOOKUP($C89,Summary!$C:$CB,32,FALSE),IF(AL89=0,"",IF(AL89="","",0)))</f>
        <v/>
      </c>
      <c r="AH89" s="26" t="str">
        <f>IFERROR(VLOOKUP($C89,Summary!$C:$CB,32,FALSE)/VLOOKUP($C89,Summary!$C:$CB,34,FALSE),IF(AL89=0,"",IF(AL89="","",0)))</f>
        <v/>
      </c>
      <c r="AI89" s="25" t="str">
        <f>IFERROR(VLOOKUP($C89,Summary!$C:$CB,33,FALSE)/VLOOKUP($C89,Summary!$C:$CB,34,FALSE),IF(AL89=0,"",IF(AL89="","",0)))</f>
        <v/>
      </c>
      <c r="AJ89" s="26" t="str">
        <f>IFERROR(VLOOKUP($C89,Summary!$C:$CB,34,FALSE)/AL89,IF(AL89=0,"",IF(AL89="","",0)))</f>
        <v/>
      </c>
      <c r="AK89" s="25" t="str">
        <f>IFERROR(VLOOKUP($C89,Summary!$C:$CB,35,FALSE)/AL89,IF(AL89=0,"",IF(AL89="","",0)))</f>
        <v/>
      </c>
      <c r="AL89" s="27">
        <f>VLOOKUP($C89,Summary!$C:$CB,36,FALSE)</f>
        <v>0</v>
      </c>
      <c r="AM89" s="24">
        <f>IFERROR(VLOOKUP($C89,Summary!$C:$CB,37,FALSE)/AS89,IF(AS89=0,"",IF(AS89="","",0)))</f>
        <v>1</v>
      </c>
      <c r="AN89" s="25">
        <f>IFERROR(VLOOKUP($C89,Summary!$C:$CB,38,FALSE)/AS89,IF(AS89=0,"",IF(AS89="","",0)))</f>
        <v>0</v>
      </c>
      <c r="AO89" s="26">
        <f>IFERROR(VLOOKUP($C89,Summary!$C:$CB,39,FALSE)/AS89,IF(AS89=0,"",IF(AS89="","",0)))</f>
        <v>1</v>
      </c>
      <c r="AP89" s="25">
        <f>IFERROR(VLOOKUP($C89,Summary!$C:$CB,40,FALSE)/AS89,IF(AS89=0,"",IF(AS89="","",0)))</f>
        <v>0</v>
      </c>
      <c r="AQ89" s="26">
        <f>IFERROR(VLOOKUP($C89,Summary!$C:$CB,41,FALSE)/AS89,IF(AS89=0,"",IF(AS89="","",0)))</f>
        <v>1</v>
      </c>
      <c r="AR89" s="25">
        <f>IFERROR(VLOOKUP($C89,Summary!$C:$CB,42,FALSE)/AS89,IF(AS89=0,"",IF(AS89="","",0)))</f>
        <v>0</v>
      </c>
      <c r="AS89" s="27">
        <f>VLOOKUP($C89,Summary!$C:$CB,43,FALSE)</f>
        <v>1</v>
      </c>
      <c r="AT89" s="24" t="str">
        <f>IFERROR(VLOOKUP($C89,Summary!$C:$CB,44,FALSE)/AZ89,IF(AZ89=0,"",IF(AZ89="","",0)))</f>
        <v/>
      </c>
      <c r="AU89" s="25" t="str">
        <f>IFERROR(VLOOKUP($C89,Summary!$C:$CB,45,FALSE)/AZ89,IF(AZ89=0,"",IF(AZ89="","",0)))</f>
        <v/>
      </c>
      <c r="AV89" s="26" t="str">
        <f>IFERROR(VLOOKUP($C89,Summary!$C:$CB,46,FALSE)/AZ89,IF(AZ89=0,"",IF(AZ89="","",0)))</f>
        <v/>
      </c>
      <c r="AW89" s="25" t="str">
        <f>IFERROR(VLOOKUP($C89,Summary!$C:$CB,47,FALSE)/AZ89,IF(AZ89=0,"",IF(AZ89="","",0)))</f>
        <v/>
      </c>
      <c r="AX89" s="26" t="str">
        <f>IFERROR(VLOOKUP($C89,Summary!$C:$CB,48,FALSE)/AZ89,IF(AZ89=0,"",IF(AZ89="","",0)))</f>
        <v/>
      </c>
      <c r="AY89" s="25" t="str">
        <f>IFERROR(VLOOKUP($C89,Summary!$C:$CB,49,FALSE)/AZ89,IF(AZ89=0,"",IF(AZ89="","",0)))</f>
        <v/>
      </c>
      <c r="AZ89" s="27">
        <f>VLOOKUP($C89,Summary!$C:$CB,50,FALSE)</f>
        <v>0</v>
      </c>
      <c r="BA89" s="24" t="str">
        <f>IFERROR(VLOOKUP($C89,Summary!$C:$CB,51,FALSE)/BG89,IF(BG89=0,"",IF(BG89="","",0)))</f>
        <v/>
      </c>
      <c r="BB89" s="25" t="str">
        <f>IFERROR(VLOOKUP($C89,Summary!$C:$CB,52,FALSE)/BG89,IF(BG89=0,"",IF(BG89="","",0)))</f>
        <v/>
      </c>
      <c r="BC89" s="26" t="str">
        <f>IFERROR(VLOOKUP($C89,Summary!$C:$CB,53,FALSE)/BG89,IF(BG89=0,"",IF(BG89="","",0)))</f>
        <v/>
      </c>
      <c r="BD89" s="25" t="str">
        <f>IFERROR(VLOOKUP($C89,Summary!$C:$CB,54,FALSE)/BG89,IF(BG89=0,"",IF(BG89="","",0)))</f>
        <v/>
      </c>
      <c r="BE89" s="26" t="str">
        <f>IFERROR(VLOOKUP($C89,Summary!$C:$CB,55,FALSE)/BG89,IF(BG89=0,"",IF(BG89="","",0)))</f>
        <v/>
      </c>
      <c r="BF89" s="25" t="str">
        <f>IFERROR(VLOOKUP($C89,Summary!$C:$CB,56,FALSE)/BG89,IF(BG89=0,"",IF(BG89="","",0)))</f>
        <v/>
      </c>
      <c r="BG89" s="27">
        <f>VLOOKUP($C89,Summary!$C:$CB,57,FALSE)</f>
        <v>0</v>
      </c>
      <c r="BH89" s="24" t="str">
        <f>IFERROR(VLOOKUP($C89,Summary!$C:$CB,58,FALSE)/BN89,IF(BN89=0,"",IF(BN89="","",0)))</f>
        <v/>
      </c>
      <c r="BI89" s="25" t="str">
        <f>IFERROR(VLOOKUP($C89,Summary!$C:$CB,59,FALSE)/BN89,IF(BN89=0,"",IF(BN89="","",0)))</f>
        <v/>
      </c>
      <c r="BJ89" s="26" t="str">
        <f>IFERROR(VLOOKUP($C89,Summary!$C:$CB,60,FALSE)/BN89,IF(BN89=0,"",IF(BN89="","",0)))</f>
        <v/>
      </c>
      <c r="BK89" s="25" t="str">
        <f>IFERROR(VLOOKUP($C89,Summary!$C:$CB,61,FALSE)/BN89,IF(BN89=0,"",IF(BN89="","",0)))</f>
        <v/>
      </c>
      <c r="BL89" s="26" t="str">
        <f>IFERROR(VLOOKUP($C89,Summary!$C:$CB,62,FALSE)/BN89,IF(BN89=0,"",IF(BN89="","",0)))</f>
        <v/>
      </c>
      <c r="BM89" s="25" t="str">
        <f>IFERROR(VLOOKUP($C89,Summary!$C:$CB,63,FALSE)/BN89,IF(BN89=0,"",IF(BN89="","",0)))</f>
        <v/>
      </c>
      <c r="BN89" s="27">
        <f>VLOOKUP($C89,Summary!$C:$CB,64,FALSE)</f>
        <v>0</v>
      </c>
      <c r="BO89" s="24" t="str">
        <f>IFERROR(VLOOKUP($C89,Summary!$C:$CB,65,FALSE)/BU89,IF(BU89=0,"",IF(BU89="","",0)))</f>
        <v/>
      </c>
      <c r="BP89" s="25" t="str">
        <f>IFERROR(VLOOKUP($C89,Summary!$C:$CB,66,FALSE)/BU89,IF(BU89=0,"",IF(BU89="","",0)))</f>
        <v/>
      </c>
      <c r="BQ89" s="26" t="str">
        <f>IFERROR(VLOOKUP($C89,Summary!$C:$CB,67,FALSE)/BU89,IF(BU89=0,"",IF(BU89="","",0)))</f>
        <v/>
      </c>
      <c r="BR89" s="25" t="str">
        <f>IFERROR(VLOOKUP($C89,Summary!$C:$CB,68,FALSE)/BU89,IF(BU89=0,"",IF(BU89="","",0)))</f>
        <v/>
      </c>
      <c r="BS89" s="26" t="str">
        <f>IFERROR(VLOOKUP($C89,Summary!$C:$CB,69,FALSE)/BU89,IF(BU89=0,"",IF(BU89="","",0)))</f>
        <v/>
      </c>
      <c r="BT89" s="25" t="str">
        <f>IFERROR(VLOOKUP($C89,Summary!$C:$CB,70,FALSE)/BU89,IF(BU89=0,"",IF(BU89="","",0)))</f>
        <v/>
      </c>
      <c r="BU89" s="27">
        <f>VLOOKUP($C89,Summary!$C:$CB,71,FALSE)</f>
        <v>0</v>
      </c>
      <c r="BV89" s="24" t="str">
        <f>IFERROR(VLOOKUP($C89,Summary!$C:$CB,72,FALSE)/CB89,IF(CB89=0,"",IF(CB89="","",0)))</f>
        <v/>
      </c>
      <c r="BW89" s="25" t="str">
        <f>IFERROR(VLOOKUP($C89,Summary!$C:$CB,73,FALSE)/CB89,IF(CB89=0,"",IF(CB89="","",0)))</f>
        <v/>
      </c>
      <c r="BX89" s="26" t="str">
        <f>IFERROR(VLOOKUP($C89,Summary!$C:$CB,74,FALSE)/CB89,IF(CB89=0,"",IF(CB89="","",0)))</f>
        <v/>
      </c>
      <c r="BY89" s="25" t="str">
        <f>IFERROR(VLOOKUP($C89,Summary!$C:$CB,75,FALSE)/CB89,IF(CB89=0,"",IF(CB89="","",0)))</f>
        <v/>
      </c>
      <c r="BZ89" s="26" t="str">
        <f>IFERROR(VLOOKUP($C89,Summary!$C:$CB,76,FALSE)/CB89,IF(CB89=0,"",IF(CB89="","",0)))</f>
        <v/>
      </c>
      <c r="CA89" s="25" t="str">
        <f>IFERROR(VLOOKUP($C89,Summary!$C:$CB,77,FALSE)/CB89,IF(CB89=0,"",IF(CB89="","",0)))</f>
        <v/>
      </c>
      <c r="CB89" s="27">
        <f>VLOOKUP($C89,Summary!$C:$CB,78,FALSE)</f>
        <v>0</v>
      </c>
    </row>
    <row r="90" spans="1:80" x14ac:dyDescent="0.3">
      <c r="A90">
        <v>86</v>
      </c>
      <c r="B90" t="str">
        <f>IF(Namelist!A87="","",UPPER(Namelist!A87))</f>
        <v>FATHINAH SUBHAN</v>
      </c>
      <c r="C90" t="str">
        <f>IF(Namelist!B87="","",UPPER(Namelist!B87))</f>
        <v>NUSSTU\E0773866</v>
      </c>
      <c r="D90" s="24">
        <f>IFERROR(VLOOKUP($C90,Summary!$C:$CB,2,FALSE)/J90,IF(J90=0,"",IF(J90="","",0)))</f>
        <v>0</v>
      </c>
      <c r="E90" s="25">
        <f>IFERROR(VLOOKUP($C90,Summary!$C:$CB,3,FALSE)/J90,IF(J90=0,"",IF(J90="","",0)))</f>
        <v>0</v>
      </c>
      <c r="F90" s="26">
        <f>IFERROR(VLOOKUP($C90,Summary!$C:$CB,4,FALSE)/J90,IF(J90=0,"",IF(J90="","",0)))</f>
        <v>0</v>
      </c>
      <c r="G90" s="25">
        <f>IFERROR(VLOOKUP($C90,Summary!$C:$CB,5,FALSE)/J90,IF(J90=0,"",IF(J90="","",0)))</f>
        <v>0</v>
      </c>
      <c r="H90" s="26">
        <f>IFERROR(VLOOKUP($C90,Summary!$C:$CB,6,FALSE)/J90,IF(J90=0,"",IF(J90="","",0)))</f>
        <v>0</v>
      </c>
      <c r="I90" s="25">
        <f>IFERROR(VLOOKUP($C90,Summary!$C:$CB,7,FALSE)/J90,IF(J90=0,"",IF(J90="","",0)))</f>
        <v>1</v>
      </c>
      <c r="J90" s="27">
        <f>VLOOKUP($C90,Summary!$C:$CB,8,FALSE)</f>
        <v>2</v>
      </c>
      <c r="K90" s="24" t="str">
        <f>IFERROR(VLOOKUP($C90,Summary!$C:$CB,9,FALSE)/Q90,IF(Q90=0,"",IF(Q90="","",0)))</f>
        <v/>
      </c>
      <c r="L90" s="25" t="str">
        <f>IFERROR(VLOOKUP($C90,Summary!$C:$CB,10,FALSE)/Q90,IF(Q90=0,"",IF(Q90="","",0)))</f>
        <v/>
      </c>
      <c r="M90" s="26" t="str">
        <f>IFERROR(VLOOKUP($C90,Summary!$C:$CB,11,FALSE)/Q90,IF(Q90=0,"",IF(Q90="","",0)))</f>
        <v/>
      </c>
      <c r="N90" s="25" t="str">
        <f>IFERROR(VLOOKUP($C90,Summary!$C:$CB,12,FALSE)/Q90,IF(Q90=0,"",IF(Q90="","",0)))</f>
        <v/>
      </c>
      <c r="O90" s="26" t="str">
        <f>IFERROR(VLOOKUP($C90,Summary!$C:$CB,13,FALSE)/Q90,IF(Q90=0,"",IF(Q90="","",0)))</f>
        <v/>
      </c>
      <c r="P90" s="25" t="str">
        <f>IFERROR(VLOOKUP($C90,Summary!$C:$CB,14,FALSE)/Q90,IF(Q90=0,"",IF(Q90="","",0)))</f>
        <v/>
      </c>
      <c r="Q90" s="27">
        <f>VLOOKUP($C90,Summary!$C:$CB,15,FALSE)</f>
        <v>0</v>
      </c>
      <c r="R90" s="24" t="str">
        <f>IFERROR(VLOOKUP($C90,Summary!$C:$CB,16,FALSE)/X90,IF(X90=0,"",IF(X90="","",0)))</f>
        <v/>
      </c>
      <c r="S90" s="25" t="str">
        <f>IFERROR(VLOOKUP($C90,Summary!$C:$CB,17,FALSE)/X90,IF(X90=0,"",IF(X90="","",0)))</f>
        <v/>
      </c>
      <c r="T90" s="26" t="str">
        <f>IFERROR(VLOOKUP($C90,Summary!$C:$CB,18,FALSE)/X90,IF(X90=0,"",IF(X90="","",0)))</f>
        <v/>
      </c>
      <c r="U90" s="25" t="str">
        <f>IFERROR(VLOOKUP($C90,Summary!$C:$CB,19,FALSE)/X90,IF(X90=0,"",IF(X90="","",0)))</f>
        <v/>
      </c>
      <c r="V90" s="26" t="str">
        <f>IFERROR(VLOOKUP($C90,Summary!$C:$CB,20,FALSE)/X90,IF(X90=0,"",IF(X90="","",0)))</f>
        <v/>
      </c>
      <c r="W90" s="25" t="str">
        <f>IFERROR(VLOOKUP($C90,Summary!$C:$CB,21,FALSE)/X90,IF(X90=0,"",IF(X90="","",0)))</f>
        <v/>
      </c>
      <c r="X90" s="27">
        <f>VLOOKUP($C90,Summary!$C:$CB,22,FALSE)</f>
        <v>0</v>
      </c>
      <c r="Y90" s="24" t="str">
        <f>IFERROR(VLOOKUP($C90,Summary!$C:$CB,23,FALSE)/AE90,IF(AE90=0,"",IF(AE90="","",0)))</f>
        <v/>
      </c>
      <c r="Z90" s="25" t="str">
        <f>IFERROR(VLOOKUP($C90,Summary!$C:$CB,24,FALSE)/AE90,IF(AE90=0,"",IF(AE90="","",0)))</f>
        <v/>
      </c>
      <c r="AA90" s="26" t="str">
        <f>IFERROR(VLOOKUP($C90,Summary!$C:$CB,25,FALSE)/AE90,IF(AE90=0,"",IF(AE90="","",0)))</f>
        <v/>
      </c>
      <c r="AB90" s="25" t="str">
        <f>IFERROR(VLOOKUP($C90,Summary!$C:$CB,26,FALSE)/AE90,IF(AE90=0,"",IF(AE90="","",0)))</f>
        <v/>
      </c>
      <c r="AC90" s="26" t="str">
        <f>IFERROR(VLOOKUP($C90,Summary!$C:$CB,27,FALSE)/AE90,IF(AE90=0,"",IF(AE90="","",0)))</f>
        <v/>
      </c>
      <c r="AD90" s="25" t="str">
        <f>IFERROR(VLOOKUP($C90,Summary!$C:$CB,28,FALSE)/AE90,IF(AE90=0,"",IF(AE90="","",0)))</f>
        <v/>
      </c>
      <c r="AE90" s="27">
        <f>VLOOKUP($C90,Summary!$C:$CB,29,FALSE)</f>
        <v>0</v>
      </c>
      <c r="AF90" s="24" t="str">
        <f>IFERROR(VLOOKUP($C90,Summary!$C:$CB,30,FALSE)/VLOOKUP($C90,Summary!$C:$CB,32,FALSE),IF(AL90=0,"",IF(AL90="","",0)))</f>
        <v/>
      </c>
      <c r="AG90" s="25" t="str">
        <f>IFERROR(VLOOKUP($C90,Summary!$C:$CB,31,FALSE)/VLOOKUP($C90,Summary!$C:$CB,32,FALSE),IF(AL90=0,"",IF(AL90="","",0)))</f>
        <v/>
      </c>
      <c r="AH90" s="26" t="str">
        <f>IFERROR(VLOOKUP($C90,Summary!$C:$CB,32,FALSE)/VLOOKUP($C90,Summary!$C:$CB,34,FALSE),IF(AL90=0,"",IF(AL90="","",0)))</f>
        <v/>
      </c>
      <c r="AI90" s="25" t="str">
        <f>IFERROR(VLOOKUP($C90,Summary!$C:$CB,33,FALSE)/VLOOKUP($C90,Summary!$C:$CB,34,FALSE),IF(AL90=0,"",IF(AL90="","",0)))</f>
        <v/>
      </c>
      <c r="AJ90" s="26" t="str">
        <f>IFERROR(VLOOKUP($C90,Summary!$C:$CB,34,FALSE)/AL90,IF(AL90=0,"",IF(AL90="","",0)))</f>
        <v/>
      </c>
      <c r="AK90" s="25" t="str">
        <f>IFERROR(VLOOKUP($C90,Summary!$C:$CB,35,FALSE)/AL90,IF(AL90=0,"",IF(AL90="","",0)))</f>
        <v/>
      </c>
      <c r="AL90" s="27">
        <f>VLOOKUP($C90,Summary!$C:$CB,36,FALSE)</f>
        <v>0</v>
      </c>
      <c r="AM90" s="24">
        <f>IFERROR(VLOOKUP($C90,Summary!$C:$CB,37,FALSE)/AS90,IF(AS90=0,"",IF(AS90="","",0)))</f>
        <v>0</v>
      </c>
      <c r="AN90" s="25">
        <f>IFERROR(VLOOKUP($C90,Summary!$C:$CB,38,FALSE)/AS90,IF(AS90=0,"",IF(AS90="","",0)))</f>
        <v>0</v>
      </c>
      <c r="AO90" s="26">
        <f>IFERROR(VLOOKUP($C90,Summary!$C:$CB,39,FALSE)/AS90,IF(AS90=0,"",IF(AS90="","",0)))</f>
        <v>0</v>
      </c>
      <c r="AP90" s="25">
        <f>IFERROR(VLOOKUP($C90,Summary!$C:$CB,40,FALSE)/AS90,IF(AS90=0,"",IF(AS90="","",0)))</f>
        <v>0</v>
      </c>
      <c r="AQ90" s="26">
        <f>IFERROR(VLOOKUP($C90,Summary!$C:$CB,41,FALSE)/AS90,IF(AS90=0,"",IF(AS90="","",0)))</f>
        <v>0</v>
      </c>
      <c r="AR90" s="25">
        <f>IFERROR(VLOOKUP($C90,Summary!$C:$CB,42,FALSE)/AS90,IF(AS90=0,"",IF(AS90="","",0)))</f>
        <v>1</v>
      </c>
      <c r="AS90" s="27">
        <f>VLOOKUP($C90,Summary!$C:$CB,43,FALSE)</f>
        <v>2</v>
      </c>
      <c r="AT90" s="24" t="str">
        <f>IFERROR(VLOOKUP($C90,Summary!$C:$CB,44,FALSE)/AZ90,IF(AZ90=0,"",IF(AZ90="","",0)))</f>
        <v/>
      </c>
      <c r="AU90" s="25" t="str">
        <f>IFERROR(VLOOKUP($C90,Summary!$C:$CB,45,FALSE)/AZ90,IF(AZ90=0,"",IF(AZ90="","",0)))</f>
        <v/>
      </c>
      <c r="AV90" s="26" t="str">
        <f>IFERROR(VLOOKUP($C90,Summary!$C:$CB,46,FALSE)/AZ90,IF(AZ90=0,"",IF(AZ90="","",0)))</f>
        <v/>
      </c>
      <c r="AW90" s="25" t="str">
        <f>IFERROR(VLOOKUP($C90,Summary!$C:$CB,47,FALSE)/AZ90,IF(AZ90=0,"",IF(AZ90="","",0)))</f>
        <v/>
      </c>
      <c r="AX90" s="26" t="str">
        <f>IFERROR(VLOOKUP($C90,Summary!$C:$CB,48,FALSE)/AZ90,IF(AZ90=0,"",IF(AZ90="","",0)))</f>
        <v/>
      </c>
      <c r="AY90" s="25" t="str">
        <f>IFERROR(VLOOKUP($C90,Summary!$C:$CB,49,FALSE)/AZ90,IF(AZ90=0,"",IF(AZ90="","",0)))</f>
        <v/>
      </c>
      <c r="AZ90" s="27">
        <f>VLOOKUP($C90,Summary!$C:$CB,50,FALSE)</f>
        <v>0</v>
      </c>
      <c r="BA90" s="24" t="str">
        <f>IFERROR(VLOOKUP($C90,Summary!$C:$CB,51,FALSE)/BG90,IF(BG90=0,"",IF(BG90="","",0)))</f>
        <v/>
      </c>
      <c r="BB90" s="25" t="str">
        <f>IFERROR(VLOOKUP($C90,Summary!$C:$CB,52,FALSE)/BG90,IF(BG90=0,"",IF(BG90="","",0)))</f>
        <v/>
      </c>
      <c r="BC90" s="26" t="str">
        <f>IFERROR(VLOOKUP($C90,Summary!$C:$CB,53,FALSE)/BG90,IF(BG90=0,"",IF(BG90="","",0)))</f>
        <v/>
      </c>
      <c r="BD90" s="25" t="str">
        <f>IFERROR(VLOOKUP($C90,Summary!$C:$CB,54,FALSE)/BG90,IF(BG90=0,"",IF(BG90="","",0)))</f>
        <v/>
      </c>
      <c r="BE90" s="26" t="str">
        <f>IFERROR(VLOOKUP($C90,Summary!$C:$CB,55,FALSE)/BG90,IF(BG90=0,"",IF(BG90="","",0)))</f>
        <v/>
      </c>
      <c r="BF90" s="25" t="str">
        <f>IFERROR(VLOOKUP($C90,Summary!$C:$CB,56,FALSE)/BG90,IF(BG90=0,"",IF(BG90="","",0)))</f>
        <v/>
      </c>
      <c r="BG90" s="27">
        <f>VLOOKUP($C90,Summary!$C:$CB,57,FALSE)</f>
        <v>0</v>
      </c>
      <c r="BH90" s="24" t="str">
        <f>IFERROR(VLOOKUP($C90,Summary!$C:$CB,58,FALSE)/BN90,IF(BN90=0,"",IF(BN90="","",0)))</f>
        <v/>
      </c>
      <c r="BI90" s="25" t="str">
        <f>IFERROR(VLOOKUP($C90,Summary!$C:$CB,59,FALSE)/BN90,IF(BN90=0,"",IF(BN90="","",0)))</f>
        <v/>
      </c>
      <c r="BJ90" s="26" t="str">
        <f>IFERROR(VLOOKUP($C90,Summary!$C:$CB,60,FALSE)/BN90,IF(BN90=0,"",IF(BN90="","",0)))</f>
        <v/>
      </c>
      <c r="BK90" s="25" t="str">
        <f>IFERROR(VLOOKUP($C90,Summary!$C:$CB,61,FALSE)/BN90,IF(BN90=0,"",IF(BN90="","",0)))</f>
        <v/>
      </c>
      <c r="BL90" s="26" t="str">
        <f>IFERROR(VLOOKUP($C90,Summary!$C:$CB,62,FALSE)/BN90,IF(BN90=0,"",IF(BN90="","",0)))</f>
        <v/>
      </c>
      <c r="BM90" s="25" t="str">
        <f>IFERROR(VLOOKUP($C90,Summary!$C:$CB,63,FALSE)/BN90,IF(BN90=0,"",IF(BN90="","",0)))</f>
        <v/>
      </c>
      <c r="BN90" s="27">
        <f>VLOOKUP($C90,Summary!$C:$CB,64,FALSE)</f>
        <v>0</v>
      </c>
      <c r="BO90" s="24" t="str">
        <f>IFERROR(VLOOKUP($C90,Summary!$C:$CB,65,FALSE)/BU90,IF(BU90=0,"",IF(BU90="","",0)))</f>
        <v/>
      </c>
      <c r="BP90" s="25" t="str">
        <f>IFERROR(VLOOKUP($C90,Summary!$C:$CB,66,FALSE)/BU90,IF(BU90=0,"",IF(BU90="","",0)))</f>
        <v/>
      </c>
      <c r="BQ90" s="26" t="str">
        <f>IFERROR(VLOOKUP($C90,Summary!$C:$CB,67,FALSE)/BU90,IF(BU90=0,"",IF(BU90="","",0)))</f>
        <v/>
      </c>
      <c r="BR90" s="25" t="str">
        <f>IFERROR(VLOOKUP($C90,Summary!$C:$CB,68,FALSE)/BU90,IF(BU90=0,"",IF(BU90="","",0)))</f>
        <v/>
      </c>
      <c r="BS90" s="26" t="str">
        <f>IFERROR(VLOOKUP($C90,Summary!$C:$CB,69,FALSE)/BU90,IF(BU90=0,"",IF(BU90="","",0)))</f>
        <v/>
      </c>
      <c r="BT90" s="25" t="str">
        <f>IFERROR(VLOOKUP($C90,Summary!$C:$CB,70,FALSE)/BU90,IF(BU90=0,"",IF(BU90="","",0)))</f>
        <v/>
      </c>
      <c r="BU90" s="27">
        <f>VLOOKUP($C90,Summary!$C:$CB,71,FALSE)</f>
        <v>0</v>
      </c>
      <c r="BV90" s="24" t="str">
        <f>IFERROR(VLOOKUP($C90,Summary!$C:$CB,72,FALSE)/CB90,IF(CB90=0,"",IF(CB90="","",0)))</f>
        <v/>
      </c>
      <c r="BW90" s="25" t="str">
        <f>IFERROR(VLOOKUP($C90,Summary!$C:$CB,73,FALSE)/CB90,IF(CB90=0,"",IF(CB90="","",0)))</f>
        <v/>
      </c>
      <c r="BX90" s="26" t="str">
        <f>IFERROR(VLOOKUP($C90,Summary!$C:$CB,74,FALSE)/CB90,IF(CB90=0,"",IF(CB90="","",0)))</f>
        <v/>
      </c>
      <c r="BY90" s="25" t="str">
        <f>IFERROR(VLOOKUP($C90,Summary!$C:$CB,75,FALSE)/CB90,IF(CB90=0,"",IF(CB90="","",0)))</f>
        <v/>
      </c>
      <c r="BZ90" s="26" t="str">
        <f>IFERROR(VLOOKUP($C90,Summary!$C:$CB,76,FALSE)/CB90,IF(CB90=0,"",IF(CB90="","",0)))</f>
        <v/>
      </c>
      <c r="CA90" s="25" t="str">
        <f>IFERROR(VLOOKUP($C90,Summary!$C:$CB,77,FALSE)/CB90,IF(CB90=0,"",IF(CB90="","",0)))</f>
        <v/>
      </c>
      <c r="CB90" s="27">
        <f>VLOOKUP($C90,Summary!$C:$CB,78,FALSE)</f>
        <v>0</v>
      </c>
    </row>
    <row r="91" spans="1:80" x14ac:dyDescent="0.3">
      <c r="A91">
        <v>87</v>
      </c>
      <c r="B91" t="str">
        <f>IF(Namelist!A88="","",UPPER(Namelist!A88))</f>
        <v>FELICIA IVANE PRANOTO</v>
      </c>
      <c r="C91" t="str">
        <f>IF(Namelist!B88="","",UPPER(Namelist!B88))</f>
        <v>NUSSTU\E0552298</v>
      </c>
      <c r="D91" s="24">
        <f>IFERROR(VLOOKUP($C91,Summary!$C:$CB,2,FALSE)/J91,IF(J91=0,"",IF(J91="","",0)))</f>
        <v>1</v>
      </c>
      <c r="E91" s="25">
        <f>IFERROR(VLOOKUP($C91,Summary!$C:$CB,3,FALSE)/J91,IF(J91=0,"",IF(J91="","",0)))</f>
        <v>0</v>
      </c>
      <c r="F91" s="26">
        <f>IFERROR(VLOOKUP($C91,Summary!$C:$CB,4,FALSE)/J91,IF(J91=0,"",IF(J91="","",0)))</f>
        <v>1</v>
      </c>
      <c r="G91" s="25">
        <f>IFERROR(VLOOKUP($C91,Summary!$C:$CB,5,FALSE)/J91,IF(J91=0,"",IF(J91="","",0)))</f>
        <v>0</v>
      </c>
      <c r="H91" s="26">
        <f>IFERROR(VLOOKUP($C91,Summary!$C:$CB,6,FALSE)/J91,IF(J91=0,"",IF(J91="","",0)))</f>
        <v>1</v>
      </c>
      <c r="I91" s="25">
        <f>IFERROR(VLOOKUP($C91,Summary!$C:$CB,7,FALSE)/J91,IF(J91=0,"",IF(J91="","",0)))</f>
        <v>0</v>
      </c>
      <c r="J91" s="27">
        <f>VLOOKUP($C91,Summary!$C:$CB,8,FALSE)</f>
        <v>1</v>
      </c>
      <c r="K91" s="24" t="str">
        <f>IFERROR(VLOOKUP($C91,Summary!$C:$CB,9,FALSE)/Q91,IF(Q91=0,"",IF(Q91="","",0)))</f>
        <v/>
      </c>
      <c r="L91" s="25" t="str">
        <f>IFERROR(VLOOKUP($C91,Summary!$C:$CB,10,FALSE)/Q91,IF(Q91=0,"",IF(Q91="","",0)))</f>
        <v/>
      </c>
      <c r="M91" s="26" t="str">
        <f>IFERROR(VLOOKUP($C91,Summary!$C:$CB,11,FALSE)/Q91,IF(Q91=0,"",IF(Q91="","",0)))</f>
        <v/>
      </c>
      <c r="N91" s="25" t="str">
        <f>IFERROR(VLOOKUP($C91,Summary!$C:$CB,12,FALSE)/Q91,IF(Q91=0,"",IF(Q91="","",0)))</f>
        <v/>
      </c>
      <c r="O91" s="26" t="str">
        <f>IFERROR(VLOOKUP($C91,Summary!$C:$CB,13,FALSE)/Q91,IF(Q91=0,"",IF(Q91="","",0)))</f>
        <v/>
      </c>
      <c r="P91" s="25" t="str">
        <f>IFERROR(VLOOKUP($C91,Summary!$C:$CB,14,FALSE)/Q91,IF(Q91=0,"",IF(Q91="","",0)))</f>
        <v/>
      </c>
      <c r="Q91" s="27">
        <f>VLOOKUP($C91,Summary!$C:$CB,15,FALSE)</f>
        <v>0</v>
      </c>
      <c r="R91" s="24" t="str">
        <f>IFERROR(VLOOKUP($C91,Summary!$C:$CB,16,FALSE)/X91,IF(X91=0,"",IF(X91="","",0)))</f>
        <v/>
      </c>
      <c r="S91" s="25" t="str">
        <f>IFERROR(VLOOKUP($C91,Summary!$C:$CB,17,FALSE)/X91,IF(X91=0,"",IF(X91="","",0)))</f>
        <v/>
      </c>
      <c r="T91" s="26" t="str">
        <f>IFERROR(VLOOKUP($C91,Summary!$C:$CB,18,FALSE)/X91,IF(X91=0,"",IF(X91="","",0)))</f>
        <v/>
      </c>
      <c r="U91" s="25" t="str">
        <f>IFERROR(VLOOKUP($C91,Summary!$C:$CB,19,FALSE)/X91,IF(X91=0,"",IF(X91="","",0)))</f>
        <v/>
      </c>
      <c r="V91" s="26" t="str">
        <f>IFERROR(VLOOKUP($C91,Summary!$C:$CB,20,FALSE)/X91,IF(X91=0,"",IF(X91="","",0)))</f>
        <v/>
      </c>
      <c r="W91" s="25" t="str">
        <f>IFERROR(VLOOKUP($C91,Summary!$C:$CB,21,FALSE)/X91,IF(X91=0,"",IF(X91="","",0)))</f>
        <v/>
      </c>
      <c r="X91" s="27">
        <f>VLOOKUP($C91,Summary!$C:$CB,22,FALSE)</f>
        <v>0</v>
      </c>
      <c r="Y91" s="24" t="str">
        <f>IFERROR(VLOOKUP($C91,Summary!$C:$CB,23,FALSE)/AE91,IF(AE91=0,"",IF(AE91="","",0)))</f>
        <v/>
      </c>
      <c r="Z91" s="25" t="str">
        <f>IFERROR(VLOOKUP($C91,Summary!$C:$CB,24,FALSE)/AE91,IF(AE91=0,"",IF(AE91="","",0)))</f>
        <v/>
      </c>
      <c r="AA91" s="26" t="str">
        <f>IFERROR(VLOOKUP($C91,Summary!$C:$CB,25,FALSE)/AE91,IF(AE91=0,"",IF(AE91="","",0)))</f>
        <v/>
      </c>
      <c r="AB91" s="25" t="str">
        <f>IFERROR(VLOOKUP($C91,Summary!$C:$CB,26,FALSE)/AE91,IF(AE91=0,"",IF(AE91="","",0)))</f>
        <v/>
      </c>
      <c r="AC91" s="26" t="str">
        <f>IFERROR(VLOOKUP($C91,Summary!$C:$CB,27,FALSE)/AE91,IF(AE91=0,"",IF(AE91="","",0)))</f>
        <v/>
      </c>
      <c r="AD91" s="25" t="str">
        <f>IFERROR(VLOOKUP($C91,Summary!$C:$CB,28,FALSE)/AE91,IF(AE91=0,"",IF(AE91="","",0)))</f>
        <v/>
      </c>
      <c r="AE91" s="27">
        <f>VLOOKUP($C91,Summary!$C:$CB,29,FALSE)</f>
        <v>0</v>
      </c>
      <c r="AF91" s="24" t="str">
        <f>IFERROR(VLOOKUP($C91,Summary!$C:$CB,30,FALSE)/VLOOKUP($C91,Summary!$C:$CB,32,FALSE),IF(AL91=0,"",IF(AL91="","",0)))</f>
        <v/>
      </c>
      <c r="AG91" s="25" t="str">
        <f>IFERROR(VLOOKUP($C91,Summary!$C:$CB,31,FALSE)/VLOOKUP($C91,Summary!$C:$CB,32,FALSE),IF(AL91=0,"",IF(AL91="","",0)))</f>
        <v/>
      </c>
      <c r="AH91" s="26" t="str">
        <f>IFERROR(VLOOKUP($C91,Summary!$C:$CB,32,FALSE)/VLOOKUP($C91,Summary!$C:$CB,34,FALSE),IF(AL91=0,"",IF(AL91="","",0)))</f>
        <v/>
      </c>
      <c r="AI91" s="25" t="str">
        <f>IFERROR(VLOOKUP($C91,Summary!$C:$CB,33,FALSE)/VLOOKUP($C91,Summary!$C:$CB,34,FALSE),IF(AL91=0,"",IF(AL91="","",0)))</f>
        <v/>
      </c>
      <c r="AJ91" s="26" t="str">
        <f>IFERROR(VLOOKUP($C91,Summary!$C:$CB,34,FALSE)/AL91,IF(AL91=0,"",IF(AL91="","",0)))</f>
        <v/>
      </c>
      <c r="AK91" s="25" t="str">
        <f>IFERROR(VLOOKUP($C91,Summary!$C:$CB,35,FALSE)/AL91,IF(AL91=0,"",IF(AL91="","",0)))</f>
        <v/>
      </c>
      <c r="AL91" s="27">
        <f>VLOOKUP($C91,Summary!$C:$CB,36,FALSE)</f>
        <v>0</v>
      </c>
      <c r="AM91" s="24" t="str">
        <f>IFERROR(VLOOKUP($C91,Summary!$C:$CB,37,FALSE)/AS91,IF(AS91=0,"",IF(AS91="","",0)))</f>
        <v/>
      </c>
      <c r="AN91" s="25" t="str">
        <f>IFERROR(VLOOKUP($C91,Summary!$C:$CB,38,FALSE)/AS91,IF(AS91=0,"",IF(AS91="","",0)))</f>
        <v/>
      </c>
      <c r="AO91" s="26" t="str">
        <f>IFERROR(VLOOKUP($C91,Summary!$C:$CB,39,FALSE)/AS91,IF(AS91=0,"",IF(AS91="","",0)))</f>
        <v/>
      </c>
      <c r="AP91" s="25" t="str">
        <f>IFERROR(VLOOKUP($C91,Summary!$C:$CB,40,FALSE)/AS91,IF(AS91=0,"",IF(AS91="","",0)))</f>
        <v/>
      </c>
      <c r="AQ91" s="26" t="str">
        <f>IFERROR(VLOOKUP($C91,Summary!$C:$CB,41,FALSE)/AS91,IF(AS91=0,"",IF(AS91="","",0)))</f>
        <v/>
      </c>
      <c r="AR91" s="25" t="str">
        <f>IFERROR(VLOOKUP($C91,Summary!$C:$CB,42,FALSE)/AS91,IF(AS91=0,"",IF(AS91="","",0)))</f>
        <v/>
      </c>
      <c r="AS91" s="27">
        <f>VLOOKUP($C91,Summary!$C:$CB,43,FALSE)</f>
        <v>0</v>
      </c>
      <c r="AT91" s="24">
        <f>IFERROR(VLOOKUP($C91,Summary!$C:$CB,44,FALSE)/AZ91,IF(AZ91=0,"",IF(AZ91="","",0)))</f>
        <v>1</v>
      </c>
      <c r="AU91" s="25">
        <f>IFERROR(VLOOKUP($C91,Summary!$C:$CB,45,FALSE)/AZ91,IF(AZ91=0,"",IF(AZ91="","",0)))</f>
        <v>0</v>
      </c>
      <c r="AV91" s="26">
        <f>IFERROR(VLOOKUP($C91,Summary!$C:$CB,46,FALSE)/AZ91,IF(AZ91=0,"",IF(AZ91="","",0)))</f>
        <v>1</v>
      </c>
      <c r="AW91" s="25">
        <f>IFERROR(VLOOKUP($C91,Summary!$C:$CB,47,FALSE)/AZ91,IF(AZ91=0,"",IF(AZ91="","",0)))</f>
        <v>0</v>
      </c>
      <c r="AX91" s="26">
        <f>IFERROR(VLOOKUP($C91,Summary!$C:$CB,48,FALSE)/AZ91,IF(AZ91=0,"",IF(AZ91="","",0)))</f>
        <v>1</v>
      </c>
      <c r="AY91" s="25">
        <f>IFERROR(VLOOKUP($C91,Summary!$C:$CB,49,FALSE)/AZ91,IF(AZ91=0,"",IF(AZ91="","",0)))</f>
        <v>0</v>
      </c>
      <c r="AZ91" s="27">
        <f>VLOOKUP($C91,Summary!$C:$CB,50,FALSE)</f>
        <v>1</v>
      </c>
      <c r="BA91" s="24" t="str">
        <f>IFERROR(VLOOKUP($C91,Summary!$C:$CB,51,FALSE)/BG91,IF(BG91=0,"",IF(BG91="","",0)))</f>
        <v/>
      </c>
      <c r="BB91" s="25" t="str">
        <f>IFERROR(VLOOKUP($C91,Summary!$C:$CB,52,FALSE)/BG91,IF(BG91=0,"",IF(BG91="","",0)))</f>
        <v/>
      </c>
      <c r="BC91" s="26" t="str">
        <f>IFERROR(VLOOKUP($C91,Summary!$C:$CB,53,FALSE)/BG91,IF(BG91=0,"",IF(BG91="","",0)))</f>
        <v/>
      </c>
      <c r="BD91" s="25" t="str">
        <f>IFERROR(VLOOKUP($C91,Summary!$C:$CB,54,FALSE)/BG91,IF(BG91=0,"",IF(BG91="","",0)))</f>
        <v/>
      </c>
      <c r="BE91" s="26" t="str">
        <f>IFERROR(VLOOKUP($C91,Summary!$C:$CB,55,FALSE)/BG91,IF(BG91=0,"",IF(BG91="","",0)))</f>
        <v/>
      </c>
      <c r="BF91" s="25" t="str">
        <f>IFERROR(VLOOKUP($C91,Summary!$C:$CB,56,FALSE)/BG91,IF(BG91=0,"",IF(BG91="","",0)))</f>
        <v/>
      </c>
      <c r="BG91" s="27">
        <f>VLOOKUP($C91,Summary!$C:$CB,57,FALSE)</f>
        <v>0</v>
      </c>
      <c r="BH91" s="24" t="str">
        <f>IFERROR(VLOOKUP($C91,Summary!$C:$CB,58,FALSE)/BN91,IF(BN91=0,"",IF(BN91="","",0)))</f>
        <v/>
      </c>
      <c r="BI91" s="25" t="str">
        <f>IFERROR(VLOOKUP($C91,Summary!$C:$CB,59,FALSE)/BN91,IF(BN91=0,"",IF(BN91="","",0)))</f>
        <v/>
      </c>
      <c r="BJ91" s="26" t="str">
        <f>IFERROR(VLOOKUP($C91,Summary!$C:$CB,60,FALSE)/BN91,IF(BN91=0,"",IF(BN91="","",0)))</f>
        <v/>
      </c>
      <c r="BK91" s="25" t="str">
        <f>IFERROR(VLOOKUP($C91,Summary!$C:$CB,61,FALSE)/BN91,IF(BN91=0,"",IF(BN91="","",0)))</f>
        <v/>
      </c>
      <c r="BL91" s="26" t="str">
        <f>IFERROR(VLOOKUP($C91,Summary!$C:$CB,62,FALSE)/BN91,IF(BN91=0,"",IF(BN91="","",0)))</f>
        <v/>
      </c>
      <c r="BM91" s="25" t="str">
        <f>IFERROR(VLOOKUP($C91,Summary!$C:$CB,63,FALSE)/BN91,IF(BN91=0,"",IF(BN91="","",0)))</f>
        <v/>
      </c>
      <c r="BN91" s="27">
        <f>VLOOKUP($C91,Summary!$C:$CB,64,FALSE)</f>
        <v>0</v>
      </c>
      <c r="BO91" s="24" t="str">
        <f>IFERROR(VLOOKUP($C91,Summary!$C:$CB,65,FALSE)/BU91,IF(BU91=0,"",IF(BU91="","",0)))</f>
        <v/>
      </c>
      <c r="BP91" s="25" t="str">
        <f>IFERROR(VLOOKUP($C91,Summary!$C:$CB,66,FALSE)/BU91,IF(BU91=0,"",IF(BU91="","",0)))</f>
        <v/>
      </c>
      <c r="BQ91" s="26" t="str">
        <f>IFERROR(VLOOKUP($C91,Summary!$C:$CB,67,FALSE)/BU91,IF(BU91=0,"",IF(BU91="","",0)))</f>
        <v/>
      </c>
      <c r="BR91" s="25" t="str">
        <f>IFERROR(VLOOKUP($C91,Summary!$C:$CB,68,FALSE)/BU91,IF(BU91=0,"",IF(BU91="","",0)))</f>
        <v/>
      </c>
      <c r="BS91" s="26" t="str">
        <f>IFERROR(VLOOKUP($C91,Summary!$C:$CB,69,FALSE)/BU91,IF(BU91=0,"",IF(BU91="","",0)))</f>
        <v/>
      </c>
      <c r="BT91" s="25" t="str">
        <f>IFERROR(VLOOKUP($C91,Summary!$C:$CB,70,FALSE)/BU91,IF(BU91=0,"",IF(BU91="","",0)))</f>
        <v/>
      </c>
      <c r="BU91" s="27">
        <f>VLOOKUP($C91,Summary!$C:$CB,71,FALSE)</f>
        <v>0</v>
      </c>
      <c r="BV91" s="24" t="str">
        <f>IFERROR(VLOOKUP($C91,Summary!$C:$CB,72,FALSE)/CB91,IF(CB91=0,"",IF(CB91="","",0)))</f>
        <v/>
      </c>
      <c r="BW91" s="25" t="str">
        <f>IFERROR(VLOOKUP($C91,Summary!$C:$CB,73,FALSE)/CB91,IF(CB91=0,"",IF(CB91="","",0)))</f>
        <v/>
      </c>
      <c r="BX91" s="26" t="str">
        <f>IFERROR(VLOOKUP($C91,Summary!$C:$CB,74,FALSE)/CB91,IF(CB91=0,"",IF(CB91="","",0)))</f>
        <v/>
      </c>
      <c r="BY91" s="25" t="str">
        <f>IFERROR(VLOOKUP($C91,Summary!$C:$CB,75,FALSE)/CB91,IF(CB91=0,"",IF(CB91="","",0)))</f>
        <v/>
      </c>
      <c r="BZ91" s="26" t="str">
        <f>IFERROR(VLOOKUP($C91,Summary!$C:$CB,76,FALSE)/CB91,IF(CB91=0,"",IF(CB91="","",0)))</f>
        <v/>
      </c>
      <c r="CA91" s="25" t="str">
        <f>IFERROR(VLOOKUP($C91,Summary!$C:$CB,77,FALSE)/CB91,IF(CB91=0,"",IF(CB91="","",0)))</f>
        <v/>
      </c>
      <c r="CB91" s="27">
        <f>VLOOKUP($C91,Summary!$C:$CB,78,FALSE)</f>
        <v>0</v>
      </c>
    </row>
    <row r="92" spans="1:80" x14ac:dyDescent="0.3">
      <c r="A92">
        <v>88</v>
      </c>
      <c r="B92" t="str">
        <f>IF(Namelist!A89="","",UPPER(Namelist!A89))</f>
        <v>FRANCESCA TOH</v>
      </c>
      <c r="C92" t="str">
        <f>IF(Namelist!B89="","",UPPER(Namelist!B89))</f>
        <v>NUSSTU\E0968626</v>
      </c>
      <c r="D92" s="24">
        <f>IFERROR(VLOOKUP($C92,Summary!$C:$CB,2,FALSE)/J92,IF(J92=0,"",IF(J92="","",0)))</f>
        <v>0</v>
      </c>
      <c r="E92" s="25">
        <f>IFERROR(VLOOKUP($C92,Summary!$C:$CB,3,FALSE)/J92,IF(J92=0,"",IF(J92="","",0)))</f>
        <v>0</v>
      </c>
      <c r="F92" s="26">
        <f>IFERROR(VLOOKUP($C92,Summary!$C:$CB,4,FALSE)/J92,IF(J92=0,"",IF(J92="","",0)))</f>
        <v>0</v>
      </c>
      <c r="G92" s="25">
        <f>IFERROR(VLOOKUP($C92,Summary!$C:$CB,5,FALSE)/J92,IF(J92=0,"",IF(J92="","",0)))</f>
        <v>0.33333333333333331</v>
      </c>
      <c r="H92" s="26">
        <f>IFERROR(VLOOKUP($C92,Summary!$C:$CB,6,FALSE)/J92,IF(J92=0,"",IF(J92="","",0)))</f>
        <v>0.33333333333333331</v>
      </c>
      <c r="I92" s="25">
        <f>IFERROR(VLOOKUP($C92,Summary!$C:$CB,7,FALSE)/J92,IF(J92=0,"",IF(J92="","",0)))</f>
        <v>0.66666666666666663</v>
      </c>
      <c r="J92" s="27">
        <f>VLOOKUP($C92,Summary!$C:$CB,8,FALSE)</f>
        <v>3</v>
      </c>
      <c r="K92" s="24">
        <f>IFERROR(VLOOKUP($C92,Summary!$C:$CB,9,FALSE)/Q92,IF(Q92=0,"",IF(Q92="","",0)))</f>
        <v>0</v>
      </c>
      <c r="L92" s="25">
        <f>IFERROR(VLOOKUP($C92,Summary!$C:$CB,10,FALSE)/Q92,IF(Q92=0,"",IF(Q92="","",0)))</f>
        <v>0</v>
      </c>
      <c r="M92" s="26">
        <f>IFERROR(VLOOKUP($C92,Summary!$C:$CB,11,FALSE)/Q92,IF(Q92=0,"",IF(Q92="","",0)))</f>
        <v>0</v>
      </c>
      <c r="N92" s="25">
        <f>IFERROR(VLOOKUP($C92,Summary!$C:$CB,12,FALSE)/Q92,IF(Q92=0,"",IF(Q92="","",0)))</f>
        <v>0.33333333333333331</v>
      </c>
      <c r="O92" s="26">
        <f>IFERROR(VLOOKUP($C92,Summary!$C:$CB,13,FALSE)/Q92,IF(Q92=0,"",IF(Q92="","",0)))</f>
        <v>0.33333333333333331</v>
      </c>
      <c r="P92" s="25">
        <f>IFERROR(VLOOKUP($C92,Summary!$C:$CB,14,FALSE)/Q92,IF(Q92=0,"",IF(Q92="","",0)))</f>
        <v>0.66666666666666663</v>
      </c>
      <c r="Q92" s="27">
        <f>VLOOKUP($C92,Summary!$C:$CB,15,FALSE)</f>
        <v>3</v>
      </c>
      <c r="R92" s="24" t="str">
        <f>IFERROR(VLOOKUP($C92,Summary!$C:$CB,16,FALSE)/X92,IF(X92=0,"",IF(X92="","",0)))</f>
        <v/>
      </c>
      <c r="S92" s="25" t="str">
        <f>IFERROR(VLOOKUP($C92,Summary!$C:$CB,17,FALSE)/X92,IF(X92=0,"",IF(X92="","",0)))</f>
        <v/>
      </c>
      <c r="T92" s="26" t="str">
        <f>IFERROR(VLOOKUP($C92,Summary!$C:$CB,18,FALSE)/X92,IF(X92=0,"",IF(X92="","",0)))</f>
        <v/>
      </c>
      <c r="U92" s="25" t="str">
        <f>IFERROR(VLOOKUP($C92,Summary!$C:$CB,19,FALSE)/X92,IF(X92=0,"",IF(X92="","",0)))</f>
        <v/>
      </c>
      <c r="V92" s="26" t="str">
        <f>IFERROR(VLOOKUP($C92,Summary!$C:$CB,20,FALSE)/X92,IF(X92=0,"",IF(X92="","",0)))</f>
        <v/>
      </c>
      <c r="W92" s="25" t="str">
        <f>IFERROR(VLOOKUP($C92,Summary!$C:$CB,21,FALSE)/X92,IF(X92=0,"",IF(X92="","",0)))</f>
        <v/>
      </c>
      <c r="X92" s="27">
        <f>VLOOKUP($C92,Summary!$C:$CB,22,FALSE)</f>
        <v>0</v>
      </c>
      <c r="Y92" s="24" t="str">
        <f>IFERROR(VLOOKUP($C92,Summary!$C:$CB,23,FALSE)/AE92,IF(AE92=0,"",IF(AE92="","",0)))</f>
        <v/>
      </c>
      <c r="Z92" s="25" t="str">
        <f>IFERROR(VLOOKUP($C92,Summary!$C:$CB,24,FALSE)/AE92,IF(AE92=0,"",IF(AE92="","",0)))</f>
        <v/>
      </c>
      <c r="AA92" s="26" t="str">
        <f>IFERROR(VLOOKUP($C92,Summary!$C:$CB,25,FALSE)/AE92,IF(AE92=0,"",IF(AE92="","",0)))</f>
        <v/>
      </c>
      <c r="AB92" s="25" t="str">
        <f>IFERROR(VLOOKUP($C92,Summary!$C:$CB,26,FALSE)/AE92,IF(AE92=0,"",IF(AE92="","",0)))</f>
        <v/>
      </c>
      <c r="AC92" s="26" t="str">
        <f>IFERROR(VLOOKUP($C92,Summary!$C:$CB,27,FALSE)/AE92,IF(AE92=0,"",IF(AE92="","",0)))</f>
        <v/>
      </c>
      <c r="AD92" s="25" t="str">
        <f>IFERROR(VLOOKUP($C92,Summary!$C:$CB,28,FALSE)/AE92,IF(AE92=0,"",IF(AE92="","",0)))</f>
        <v/>
      </c>
      <c r="AE92" s="27">
        <f>VLOOKUP($C92,Summary!$C:$CB,29,FALSE)</f>
        <v>0</v>
      </c>
      <c r="AF92" s="24" t="str">
        <f>IFERROR(VLOOKUP($C92,Summary!$C:$CB,30,FALSE)/VLOOKUP($C92,Summary!$C:$CB,32,FALSE),IF(AL92=0,"",IF(AL92="","",0)))</f>
        <v/>
      </c>
      <c r="AG92" s="25" t="str">
        <f>IFERROR(VLOOKUP($C92,Summary!$C:$CB,31,FALSE)/VLOOKUP($C92,Summary!$C:$CB,32,FALSE),IF(AL92=0,"",IF(AL92="","",0)))</f>
        <v/>
      </c>
      <c r="AH92" s="26" t="str">
        <f>IFERROR(VLOOKUP($C92,Summary!$C:$CB,32,FALSE)/VLOOKUP($C92,Summary!$C:$CB,34,FALSE),IF(AL92=0,"",IF(AL92="","",0)))</f>
        <v/>
      </c>
      <c r="AI92" s="25" t="str">
        <f>IFERROR(VLOOKUP($C92,Summary!$C:$CB,33,FALSE)/VLOOKUP($C92,Summary!$C:$CB,34,FALSE),IF(AL92=0,"",IF(AL92="","",0)))</f>
        <v/>
      </c>
      <c r="AJ92" s="26" t="str">
        <f>IFERROR(VLOOKUP($C92,Summary!$C:$CB,34,FALSE)/AL92,IF(AL92=0,"",IF(AL92="","",0)))</f>
        <v/>
      </c>
      <c r="AK92" s="25" t="str">
        <f>IFERROR(VLOOKUP($C92,Summary!$C:$CB,35,FALSE)/AL92,IF(AL92=0,"",IF(AL92="","",0)))</f>
        <v/>
      </c>
      <c r="AL92" s="27">
        <f>VLOOKUP($C92,Summary!$C:$CB,36,FALSE)</f>
        <v>0</v>
      </c>
      <c r="AM92" s="24" t="str">
        <f>IFERROR(VLOOKUP($C92,Summary!$C:$CB,37,FALSE)/AS92,IF(AS92=0,"",IF(AS92="","",0)))</f>
        <v/>
      </c>
      <c r="AN92" s="25" t="str">
        <f>IFERROR(VLOOKUP($C92,Summary!$C:$CB,38,FALSE)/AS92,IF(AS92=0,"",IF(AS92="","",0)))</f>
        <v/>
      </c>
      <c r="AO92" s="26" t="str">
        <f>IFERROR(VLOOKUP($C92,Summary!$C:$CB,39,FALSE)/AS92,IF(AS92=0,"",IF(AS92="","",0)))</f>
        <v/>
      </c>
      <c r="AP92" s="25" t="str">
        <f>IFERROR(VLOOKUP($C92,Summary!$C:$CB,40,FALSE)/AS92,IF(AS92=0,"",IF(AS92="","",0)))</f>
        <v/>
      </c>
      <c r="AQ92" s="26" t="str">
        <f>IFERROR(VLOOKUP($C92,Summary!$C:$CB,41,FALSE)/AS92,IF(AS92=0,"",IF(AS92="","",0)))</f>
        <v/>
      </c>
      <c r="AR92" s="25" t="str">
        <f>IFERROR(VLOOKUP($C92,Summary!$C:$CB,42,FALSE)/AS92,IF(AS92=0,"",IF(AS92="","",0)))</f>
        <v/>
      </c>
      <c r="AS92" s="27">
        <f>VLOOKUP($C92,Summary!$C:$CB,43,FALSE)</f>
        <v>0</v>
      </c>
      <c r="AT92" s="24" t="str">
        <f>IFERROR(VLOOKUP($C92,Summary!$C:$CB,44,FALSE)/AZ92,IF(AZ92=0,"",IF(AZ92="","",0)))</f>
        <v/>
      </c>
      <c r="AU92" s="25" t="str">
        <f>IFERROR(VLOOKUP($C92,Summary!$C:$CB,45,FALSE)/AZ92,IF(AZ92=0,"",IF(AZ92="","",0)))</f>
        <v/>
      </c>
      <c r="AV92" s="26" t="str">
        <f>IFERROR(VLOOKUP($C92,Summary!$C:$CB,46,FALSE)/AZ92,IF(AZ92=0,"",IF(AZ92="","",0)))</f>
        <v/>
      </c>
      <c r="AW92" s="25" t="str">
        <f>IFERROR(VLOOKUP($C92,Summary!$C:$CB,47,FALSE)/AZ92,IF(AZ92=0,"",IF(AZ92="","",0)))</f>
        <v/>
      </c>
      <c r="AX92" s="26" t="str">
        <f>IFERROR(VLOOKUP($C92,Summary!$C:$CB,48,FALSE)/AZ92,IF(AZ92=0,"",IF(AZ92="","",0)))</f>
        <v/>
      </c>
      <c r="AY92" s="25" t="str">
        <f>IFERROR(VLOOKUP($C92,Summary!$C:$CB,49,FALSE)/AZ92,IF(AZ92=0,"",IF(AZ92="","",0)))</f>
        <v/>
      </c>
      <c r="AZ92" s="27">
        <f>VLOOKUP($C92,Summary!$C:$CB,50,FALSE)</f>
        <v>0</v>
      </c>
      <c r="BA92" s="24" t="str">
        <f>IFERROR(VLOOKUP($C92,Summary!$C:$CB,51,FALSE)/BG92,IF(BG92=0,"",IF(BG92="","",0)))</f>
        <v/>
      </c>
      <c r="BB92" s="25" t="str">
        <f>IFERROR(VLOOKUP($C92,Summary!$C:$CB,52,FALSE)/BG92,IF(BG92=0,"",IF(BG92="","",0)))</f>
        <v/>
      </c>
      <c r="BC92" s="26" t="str">
        <f>IFERROR(VLOOKUP($C92,Summary!$C:$CB,53,FALSE)/BG92,IF(BG92=0,"",IF(BG92="","",0)))</f>
        <v/>
      </c>
      <c r="BD92" s="25" t="str">
        <f>IFERROR(VLOOKUP($C92,Summary!$C:$CB,54,FALSE)/BG92,IF(BG92=0,"",IF(BG92="","",0)))</f>
        <v/>
      </c>
      <c r="BE92" s="26" t="str">
        <f>IFERROR(VLOOKUP($C92,Summary!$C:$CB,55,FALSE)/BG92,IF(BG92=0,"",IF(BG92="","",0)))</f>
        <v/>
      </c>
      <c r="BF92" s="25" t="str">
        <f>IFERROR(VLOOKUP($C92,Summary!$C:$CB,56,FALSE)/BG92,IF(BG92=0,"",IF(BG92="","",0)))</f>
        <v/>
      </c>
      <c r="BG92" s="27">
        <f>VLOOKUP($C92,Summary!$C:$CB,57,FALSE)</f>
        <v>0</v>
      </c>
      <c r="BH92" s="24" t="str">
        <f>IFERROR(VLOOKUP($C92,Summary!$C:$CB,58,FALSE)/BN92,IF(BN92=0,"",IF(BN92="","",0)))</f>
        <v/>
      </c>
      <c r="BI92" s="25" t="str">
        <f>IFERROR(VLOOKUP($C92,Summary!$C:$CB,59,FALSE)/BN92,IF(BN92=0,"",IF(BN92="","",0)))</f>
        <v/>
      </c>
      <c r="BJ92" s="26" t="str">
        <f>IFERROR(VLOOKUP($C92,Summary!$C:$CB,60,FALSE)/BN92,IF(BN92=0,"",IF(BN92="","",0)))</f>
        <v/>
      </c>
      <c r="BK92" s="25" t="str">
        <f>IFERROR(VLOOKUP($C92,Summary!$C:$CB,61,FALSE)/BN92,IF(BN92=0,"",IF(BN92="","",0)))</f>
        <v/>
      </c>
      <c r="BL92" s="26" t="str">
        <f>IFERROR(VLOOKUP($C92,Summary!$C:$CB,62,FALSE)/BN92,IF(BN92=0,"",IF(BN92="","",0)))</f>
        <v/>
      </c>
      <c r="BM92" s="25" t="str">
        <f>IFERROR(VLOOKUP($C92,Summary!$C:$CB,63,FALSE)/BN92,IF(BN92=0,"",IF(BN92="","",0)))</f>
        <v/>
      </c>
      <c r="BN92" s="27">
        <f>VLOOKUP($C92,Summary!$C:$CB,64,FALSE)</f>
        <v>0</v>
      </c>
      <c r="BO92" s="24" t="str">
        <f>IFERROR(VLOOKUP($C92,Summary!$C:$CB,65,FALSE)/BU92,IF(BU92=0,"",IF(BU92="","",0)))</f>
        <v/>
      </c>
      <c r="BP92" s="25" t="str">
        <f>IFERROR(VLOOKUP($C92,Summary!$C:$CB,66,FALSE)/BU92,IF(BU92=0,"",IF(BU92="","",0)))</f>
        <v/>
      </c>
      <c r="BQ92" s="26" t="str">
        <f>IFERROR(VLOOKUP($C92,Summary!$C:$CB,67,FALSE)/BU92,IF(BU92=0,"",IF(BU92="","",0)))</f>
        <v/>
      </c>
      <c r="BR92" s="25" t="str">
        <f>IFERROR(VLOOKUP($C92,Summary!$C:$CB,68,FALSE)/BU92,IF(BU92=0,"",IF(BU92="","",0)))</f>
        <v/>
      </c>
      <c r="BS92" s="26" t="str">
        <f>IFERROR(VLOOKUP($C92,Summary!$C:$CB,69,FALSE)/BU92,IF(BU92=0,"",IF(BU92="","",0)))</f>
        <v/>
      </c>
      <c r="BT92" s="25" t="str">
        <f>IFERROR(VLOOKUP($C92,Summary!$C:$CB,70,FALSE)/BU92,IF(BU92=0,"",IF(BU92="","",0)))</f>
        <v/>
      </c>
      <c r="BU92" s="27">
        <f>VLOOKUP($C92,Summary!$C:$CB,71,FALSE)</f>
        <v>0</v>
      </c>
      <c r="BV92" s="24" t="str">
        <f>IFERROR(VLOOKUP($C92,Summary!$C:$CB,72,FALSE)/CB92,IF(CB92=0,"",IF(CB92="","",0)))</f>
        <v/>
      </c>
      <c r="BW92" s="25" t="str">
        <f>IFERROR(VLOOKUP($C92,Summary!$C:$CB,73,FALSE)/CB92,IF(CB92=0,"",IF(CB92="","",0)))</f>
        <v/>
      </c>
      <c r="BX92" s="26" t="str">
        <f>IFERROR(VLOOKUP($C92,Summary!$C:$CB,74,FALSE)/CB92,IF(CB92=0,"",IF(CB92="","",0)))</f>
        <v/>
      </c>
      <c r="BY92" s="25" t="str">
        <f>IFERROR(VLOOKUP($C92,Summary!$C:$CB,75,FALSE)/CB92,IF(CB92=0,"",IF(CB92="","",0)))</f>
        <v/>
      </c>
      <c r="BZ92" s="26" t="str">
        <f>IFERROR(VLOOKUP($C92,Summary!$C:$CB,76,FALSE)/CB92,IF(CB92=0,"",IF(CB92="","",0)))</f>
        <v/>
      </c>
      <c r="CA92" s="25" t="str">
        <f>IFERROR(VLOOKUP($C92,Summary!$C:$CB,77,FALSE)/CB92,IF(CB92=0,"",IF(CB92="","",0)))</f>
        <v/>
      </c>
      <c r="CB92" s="27">
        <f>VLOOKUP($C92,Summary!$C:$CB,78,FALSE)</f>
        <v>0</v>
      </c>
    </row>
    <row r="93" spans="1:80" x14ac:dyDescent="0.3">
      <c r="A93">
        <v>89</v>
      </c>
      <c r="B93" t="str">
        <f>IF(Namelist!A90="","",UPPER(Namelist!A90))</f>
        <v>GABRIEL KOO</v>
      </c>
      <c r="C93" t="str">
        <f>IF(Namelist!B90="","",UPPER(Namelist!B90))</f>
        <v>NUSSTU\E0725813</v>
      </c>
      <c r="D93" s="24">
        <f>IFERROR(VLOOKUP($C93,Summary!$C:$CB,2,FALSE)/J93,IF(J93=0,"",IF(J93="","",0)))</f>
        <v>0</v>
      </c>
      <c r="E93" s="25">
        <f>IFERROR(VLOOKUP($C93,Summary!$C:$CB,3,FALSE)/J93,IF(J93=0,"",IF(J93="","",0)))</f>
        <v>1</v>
      </c>
      <c r="F93" s="26">
        <f>IFERROR(VLOOKUP($C93,Summary!$C:$CB,4,FALSE)/J93,IF(J93=0,"",IF(J93="","",0)))</f>
        <v>1</v>
      </c>
      <c r="G93" s="25">
        <f>IFERROR(VLOOKUP($C93,Summary!$C:$CB,5,FALSE)/J93,IF(J93=0,"",IF(J93="","",0)))</f>
        <v>0</v>
      </c>
      <c r="H93" s="26">
        <f>IFERROR(VLOOKUP($C93,Summary!$C:$CB,6,FALSE)/J93,IF(J93=0,"",IF(J93="","",0)))</f>
        <v>1</v>
      </c>
      <c r="I93" s="25">
        <f>IFERROR(VLOOKUP($C93,Summary!$C:$CB,7,FALSE)/J93,IF(J93=0,"",IF(J93="","",0)))</f>
        <v>0</v>
      </c>
      <c r="J93" s="27">
        <f>VLOOKUP($C93,Summary!$C:$CB,8,FALSE)</f>
        <v>1</v>
      </c>
      <c r="K93" s="24" t="str">
        <f>IFERROR(VLOOKUP($C93,Summary!$C:$CB,9,FALSE)/Q93,IF(Q93=0,"",IF(Q93="","",0)))</f>
        <v/>
      </c>
      <c r="L93" s="25" t="str">
        <f>IFERROR(VLOOKUP($C93,Summary!$C:$CB,10,FALSE)/Q93,IF(Q93=0,"",IF(Q93="","",0)))</f>
        <v/>
      </c>
      <c r="M93" s="26" t="str">
        <f>IFERROR(VLOOKUP($C93,Summary!$C:$CB,11,FALSE)/Q93,IF(Q93=0,"",IF(Q93="","",0)))</f>
        <v/>
      </c>
      <c r="N93" s="25" t="str">
        <f>IFERROR(VLOOKUP($C93,Summary!$C:$CB,12,FALSE)/Q93,IF(Q93=0,"",IF(Q93="","",0)))</f>
        <v/>
      </c>
      <c r="O93" s="26" t="str">
        <f>IFERROR(VLOOKUP($C93,Summary!$C:$CB,13,FALSE)/Q93,IF(Q93=0,"",IF(Q93="","",0)))</f>
        <v/>
      </c>
      <c r="P93" s="25" t="str">
        <f>IFERROR(VLOOKUP($C93,Summary!$C:$CB,14,FALSE)/Q93,IF(Q93=0,"",IF(Q93="","",0)))</f>
        <v/>
      </c>
      <c r="Q93" s="27">
        <f>VLOOKUP($C93,Summary!$C:$CB,15,FALSE)</f>
        <v>0</v>
      </c>
      <c r="R93" s="24" t="str">
        <f>IFERROR(VLOOKUP($C93,Summary!$C:$CB,16,FALSE)/X93,IF(X93=0,"",IF(X93="","",0)))</f>
        <v/>
      </c>
      <c r="S93" s="25" t="str">
        <f>IFERROR(VLOOKUP($C93,Summary!$C:$CB,17,FALSE)/X93,IF(X93=0,"",IF(X93="","",0)))</f>
        <v/>
      </c>
      <c r="T93" s="26" t="str">
        <f>IFERROR(VLOOKUP($C93,Summary!$C:$CB,18,FALSE)/X93,IF(X93=0,"",IF(X93="","",0)))</f>
        <v/>
      </c>
      <c r="U93" s="25" t="str">
        <f>IFERROR(VLOOKUP($C93,Summary!$C:$CB,19,FALSE)/X93,IF(X93=0,"",IF(X93="","",0)))</f>
        <v/>
      </c>
      <c r="V93" s="26" t="str">
        <f>IFERROR(VLOOKUP($C93,Summary!$C:$CB,20,FALSE)/X93,IF(X93=0,"",IF(X93="","",0)))</f>
        <v/>
      </c>
      <c r="W93" s="25" t="str">
        <f>IFERROR(VLOOKUP($C93,Summary!$C:$CB,21,FALSE)/X93,IF(X93=0,"",IF(X93="","",0)))</f>
        <v/>
      </c>
      <c r="X93" s="27">
        <f>VLOOKUP($C93,Summary!$C:$CB,22,FALSE)</f>
        <v>0</v>
      </c>
      <c r="Y93" s="24">
        <f>IFERROR(VLOOKUP($C93,Summary!$C:$CB,23,FALSE)/AE93,IF(AE93=0,"",IF(AE93="","",0)))</f>
        <v>0</v>
      </c>
      <c r="Z93" s="25">
        <f>IFERROR(VLOOKUP($C93,Summary!$C:$CB,24,FALSE)/AE93,IF(AE93=0,"",IF(AE93="","",0)))</f>
        <v>1</v>
      </c>
      <c r="AA93" s="26">
        <f>IFERROR(VLOOKUP($C93,Summary!$C:$CB,25,FALSE)/AE93,IF(AE93=0,"",IF(AE93="","",0)))</f>
        <v>1</v>
      </c>
      <c r="AB93" s="25">
        <f>IFERROR(VLOOKUP($C93,Summary!$C:$CB,26,FALSE)/AE93,IF(AE93=0,"",IF(AE93="","",0)))</f>
        <v>0</v>
      </c>
      <c r="AC93" s="26">
        <f>IFERROR(VLOOKUP($C93,Summary!$C:$CB,27,FALSE)/AE93,IF(AE93=0,"",IF(AE93="","",0)))</f>
        <v>1</v>
      </c>
      <c r="AD93" s="25">
        <f>IFERROR(VLOOKUP($C93,Summary!$C:$CB,28,FALSE)/AE93,IF(AE93=0,"",IF(AE93="","",0)))</f>
        <v>0</v>
      </c>
      <c r="AE93" s="27">
        <f>VLOOKUP($C93,Summary!$C:$CB,29,FALSE)</f>
        <v>1</v>
      </c>
      <c r="AF93" s="24" t="str">
        <f>IFERROR(VLOOKUP($C93,Summary!$C:$CB,30,FALSE)/VLOOKUP($C93,Summary!$C:$CB,32,FALSE),IF(AL93=0,"",IF(AL93="","",0)))</f>
        <v/>
      </c>
      <c r="AG93" s="25" t="str">
        <f>IFERROR(VLOOKUP($C93,Summary!$C:$CB,31,FALSE)/VLOOKUP($C93,Summary!$C:$CB,32,FALSE),IF(AL93=0,"",IF(AL93="","",0)))</f>
        <v/>
      </c>
      <c r="AH93" s="26" t="str">
        <f>IFERROR(VLOOKUP($C93,Summary!$C:$CB,32,FALSE)/VLOOKUP($C93,Summary!$C:$CB,34,FALSE),IF(AL93=0,"",IF(AL93="","",0)))</f>
        <v/>
      </c>
      <c r="AI93" s="25" t="str">
        <f>IFERROR(VLOOKUP($C93,Summary!$C:$CB,33,FALSE)/VLOOKUP($C93,Summary!$C:$CB,34,FALSE),IF(AL93=0,"",IF(AL93="","",0)))</f>
        <v/>
      </c>
      <c r="AJ93" s="26" t="str">
        <f>IFERROR(VLOOKUP($C93,Summary!$C:$CB,34,FALSE)/AL93,IF(AL93=0,"",IF(AL93="","",0)))</f>
        <v/>
      </c>
      <c r="AK93" s="25" t="str">
        <f>IFERROR(VLOOKUP($C93,Summary!$C:$CB,35,FALSE)/AL93,IF(AL93=0,"",IF(AL93="","",0)))</f>
        <v/>
      </c>
      <c r="AL93" s="27">
        <f>VLOOKUP($C93,Summary!$C:$CB,36,FALSE)</f>
        <v>0</v>
      </c>
      <c r="AM93" s="24" t="str">
        <f>IFERROR(VLOOKUP($C93,Summary!$C:$CB,37,FALSE)/AS93,IF(AS93=0,"",IF(AS93="","",0)))</f>
        <v/>
      </c>
      <c r="AN93" s="25" t="str">
        <f>IFERROR(VLOOKUP($C93,Summary!$C:$CB,38,FALSE)/AS93,IF(AS93=0,"",IF(AS93="","",0)))</f>
        <v/>
      </c>
      <c r="AO93" s="26" t="str">
        <f>IFERROR(VLOOKUP($C93,Summary!$C:$CB,39,FALSE)/AS93,IF(AS93=0,"",IF(AS93="","",0)))</f>
        <v/>
      </c>
      <c r="AP93" s="25" t="str">
        <f>IFERROR(VLOOKUP($C93,Summary!$C:$CB,40,FALSE)/AS93,IF(AS93=0,"",IF(AS93="","",0)))</f>
        <v/>
      </c>
      <c r="AQ93" s="26" t="str">
        <f>IFERROR(VLOOKUP($C93,Summary!$C:$CB,41,FALSE)/AS93,IF(AS93=0,"",IF(AS93="","",0)))</f>
        <v/>
      </c>
      <c r="AR93" s="25" t="str">
        <f>IFERROR(VLOOKUP($C93,Summary!$C:$CB,42,FALSE)/AS93,IF(AS93=0,"",IF(AS93="","",0)))</f>
        <v/>
      </c>
      <c r="AS93" s="27">
        <f>VLOOKUP($C93,Summary!$C:$CB,43,FALSE)</f>
        <v>0</v>
      </c>
      <c r="AT93" s="24" t="str">
        <f>IFERROR(VLOOKUP($C93,Summary!$C:$CB,44,FALSE)/AZ93,IF(AZ93=0,"",IF(AZ93="","",0)))</f>
        <v/>
      </c>
      <c r="AU93" s="25" t="str">
        <f>IFERROR(VLOOKUP($C93,Summary!$C:$CB,45,FALSE)/AZ93,IF(AZ93=0,"",IF(AZ93="","",0)))</f>
        <v/>
      </c>
      <c r="AV93" s="26" t="str">
        <f>IFERROR(VLOOKUP($C93,Summary!$C:$CB,46,FALSE)/AZ93,IF(AZ93=0,"",IF(AZ93="","",0)))</f>
        <v/>
      </c>
      <c r="AW93" s="25" t="str">
        <f>IFERROR(VLOOKUP($C93,Summary!$C:$CB,47,FALSE)/AZ93,IF(AZ93=0,"",IF(AZ93="","",0)))</f>
        <v/>
      </c>
      <c r="AX93" s="26" t="str">
        <f>IFERROR(VLOOKUP($C93,Summary!$C:$CB,48,FALSE)/AZ93,IF(AZ93=0,"",IF(AZ93="","",0)))</f>
        <v/>
      </c>
      <c r="AY93" s="25" t="str">
        <f>IFERROR(VLOOKUP($C93,Summary!$C:$CB,49,FALSE)/AZ93,IF(AZ93=0,"",IF(AZ93="","",0)))</f>
        <v/>
      </c>
      <c r="AZ93" s="27">
        <f>VLOOKUP($C93,Summary!$C:$CB,50,FALSE)</f>
        <v>0</v>
      </c>
      <c r="BA93" s="24" t="str">
        <f>IFERROR(VLOOKUP($C93,Summary!$C:$CB,51,FALSE)/BG93,IF(BG93=0,"",IF(BG93="","",0)))</f>
        <v/>
      </c>
      <c r="BB93" s="25" t="str">
        <f>IFERROR(VLOOKUP($C93,Summary!$C:$CB,52,FALSE)/BG93,IF(BG93=0,"",IF(BG93="","",0)))</f>
        <v/>
      </c>
      <c r="BC93" s="26" t="str">
        <f>IFERROR(VLOOKUP($C93,Summary!$C:$CB,53,FALSE)/BG93,IF(BG93=0,"",IF(BG93="","",0)))</f>
        <v/>
      </c>
      <c r="BD93" s="25" t="str">
        <f>IFERROR(VLOOKUP($C93,Summary!$C:$CB,54,FALSE)/BG93,IF(BG93=0,"",IF(BG93="","",0)))</f>
        <v/>
      </c>
      <c r="BE93" s="26" t="str">
        <f>IFERROR(VLOOKUP($C93,Summary!$C:$CB,55,FALSE)/BG93,IF(BG93=0,"",IF(BG93="","",0)))</f>
        <v/>
      </c>
      <c r="BF93" s="25" t="str">
        <f>IFERROR(VLOOKUP($C93,Summary!$C:$CB,56,FALSE)/BG93,IF(BG93=0,"",IF(BG93="","",0)))</f>
        <v/>
      </c>
      <c r="BG93" s="27">
        <f>VLOOKUP($C93,Summary!$C:$CB,57,FALSE)</f>
        <v>0</v>
      </c>
      <c r="BH93" s="24" t="str">
        <f>IFERROR(VLOOKUP($C93,Summary!$C:$CB,58,FALSE)/BN93,IF(BN93=0,"",IF(BN93="","",0)))</f>
        <v/>
      </c>
      <c r="BI93" s="25" t="str">
        <f>IFERROR(VLOOKUP($C93,Summary!$C:$CB,59,FALSE)/BN93,IF(BN93=0,"",IF(BN93="","",0)))</f>
        <v/>
      </c>
      <c r="BJ93" s="26" t="str">
        <f>IFERROR(VLOOKUP($C93,Summary!$C:$CB,60,FALSE)/BN93,IF(BN93=0,"",IF(BN93="","",0)))</f>
        <v/>
      </c>
      <c r="BK93" s="25" t="str">
        <f>IFERROR(VLOOKUP($C93,Summary!$C:$CB,61,FALSE)/BN93,IF(BN93=0,"",IF(BN93="","",0)))</f>
        <v/>
      </c>
      <c r="BL93" s="26" t="str">
        <f>IFERROR(VLOOKUP($C93,Summary!$C:$CB,62,FALSE)/BN93,IF(BN93=0,"",IF(BN93="","",0)))</f>
        <v/>
      </c>
      <c r="BM93" s="25" t="str">
        <f>IFERROR(VLOOKUP($C93,Summary!$C:$CB,63,FALSE)/BN93,IF(BN93=0,"",IF(BN93="","",0)))</f>
        <v/>
      </c>
      <c r="BN93" s="27">
        <f>VLOOKUP($C93,Summary!$C:$CB,64,FALSE)</f>
        <v>0</v>
      </c>
      <c r="BO93" s="24" t="str">
        <f>IFERROR(VLOOKUP($C93,Summary!$C:$CB,65,FALSE)/BU93,IF(BU93=0,"",IF(BU93="","",0)))</f>
        <v/>
      </c>
      <c r="BP93" s="25" t="str">
        <f>IFERROR(VLOOKUP($C93,Summary!$C:$CB,66,FALSE)/BU93,IF(BU93=0,"",IF(BU93="","",0)))</f>
        <v/>
      </c>
      <c r="BQ93" s="26" t="str">
        <f>IFERROR(VLOOKUP($C93,Summary!$C:$CB,67,FALSE)/BU93,IF(BU93=0,"",IF(BU93="","",0)))</f>
        <v/>
      </c>
      <c r="BR93" s="25" t="str">
        <f>IFERROR(VLOOKUP($C93,Summary!$C:$CB,68,FALSE)/BU93,IF(BU93=0,"",IF(BU93="","",0)))</f>
        <v/>
      </c>
      <c r="BS93" s="26" t="str">
        <f>IFERROR(VLOOKUP($C93,Summary!$C:$CB,69,FALSE)/BU93,IF(BU93=0,"",IF(BU93="","",0)))</f>
        <v/>
      </c>
      <c r="BT93" s="25" t="str">
        <f>IFERROR(VLOOKUP($C93,Summary!$C:$CB,70,FALSE)/BU93,IF(BU93=0,"",IF(BU93="","",0)))</f>
        <v/>
      </c>
      <c r="BU93" s="27">
        <f>VLOOKUP($C93,Summary!$C:$CB,71,FALSE)</f>
        <v>0</v>
      </c>
      <c r="BV93" s="24" t="str">
        <f>IFERROR(VLOOKUP($C93,Summary!$C:$CB,72,FALSE)/CB93,IF(CB93=0,"",IF(CB93="","",0)))</f>
        <v/>
      </c>
      <c r="BW93" s="25" t="str">
        <f>IFERROR(VLOOKUP($C93,Summary!$C:$CB,73,FALSE)/CB93,IF(CB93=0,"",IF(CB93="","",0)))</f>
        <v/>
      </c>
      <c r="BX93" s="26" t="str">
        <f>IFERROR(VLOOKUP($C93,Summary!$C:$CB,74,FALSE)/CB93,IF(CB93=0,"",IF(CB93="","",0)))</f>
        <v/>
      </c>
      <c r="BY93" s="25" t="str">
        <f>IFERROR(VLOOKUP($C93,Summary!$C:$CB,75,FALSE)/CB93,IF(CB93=0,"",IF(CB93="","",0)))</f>
        <v/>
      </c>
      <c r="BZ93" s="26" t="str">
        <f>IFERROR(VLOOKUP($C93,Summary!$C:$CB,76,FALSE)/CB93,IF(CB93=0,"",IF(CB93="","",0)))</f>
        <v/>
      </c>
      <c r="CA93" s="25" t="str">
        <f>IFERROR(VLOOKUP($C93,Summary!$C:$CB,77,FALSE)/CB93,IF(CB93=0,"",IF(CB93="","",0)))</f>
        <v/>
      </c>
      <c r="CB93" s="27">
        <f>VLOOKUP($C93,Summary!$C:$CB,78,FALSE)</f>
        <v>0</v>
      </c>
    </row>
    <row r="94" spans="1:80" x14ac:dyDescent="0.3">
      <c r="A94">
        <v>90</v>
      </c>
      <c r="B94" t="str">
        <f>IF(Namelist!A91="","",UPPER(Namelist!A91))</f>
        <v>GLADYS CHUA</v>
      </c>
      <c r="C94" t="str">
        <f>IF(Namelist!B91="","",UPPER(Namelist!B91))</f>
        <v>NUSSTU\E0773449</v>
      </c>
      <c r="D94" s="24">
        <f>IFERROR(VLOOKUP($C94,Summary!$C:$CB,2,FALSE)/J94,IF(J94=0,"",IF(J94="","",0)))</f>
        <v>0.375</v>
      </c>
      <c r="E94" s="25">
        <f>IFERROR(VLOOKUP($C94,Summary!$C:$CB,3,FALSE)/J94,IF(J94=0,"",IF(J94="","",0)))</f>
        <v>0</v>
      </c>
      <c r="F94" s="26">
        <f>IFERROR(VLOOKUP($C94,Summary!$C:$CB,4,FALSE)/J94,IF(J94=0,"",IF(J94="","",0)))</f>
        <v>0.375</v>
      </c>
      <c r="G94" s="25">
        <f>IFERROR(VLOOKUP($C94,Summary!$C:$CB,5,FALSE)/J94,IF(J94=0,"",IF(J94="","",0)))</f>
        <v>0</v>
      </c>
      <c r="H94" s="26">
        <f>IFERROR(VLOOKUP($C94,Summary!$C:$CB,6,FALSE)/J94,IF(J94=0,"",IF(J94="","",0)))</f>
        <v>0.375</v>
      </c>
      <c r="I94" s="25">
        <f>IFERROR(VLOOKUP($C94,Summary!$C:$CB,7,FALSE)/J94,IF(J94=0,"",IF(J94="","",0)))</f>
        <v>0.625</v>
      </c>
      <c r="J94" s="27">
        <f>VLOOKUP($C94,Summary!$C:$CB,8,FALSE)</f>
        <v>8</v>
      </c>
      <c r="K94" s="24" t="str">
        <f>IFERROR(VLOOKUP($C94,Summary!$C:$CB,9,FALSE)/Q94,IF(Q94=0,"",IF(Q94="","",0)))</f>
        <v/>
      </c>
      <c r="L94" s="25" t="str">
        <f>IFERROR(VLOOKUP($C94,Summary!$C:$CB,10,FALSE)/Q94,IF(Q94=0,"",IF(Q94="","",0)))</f>
        <v/>
      </c>
      <c r="M94" s="26" t="str">
        <f>IFERROR(VLOOKUP($C94,Summary!$C:$CB,11,FALSE)/Q94,IF(Q94=0,"",IF(Q94="","",0)))</f>
        <v/>
      </c>
      <c r="N94" s="25" t="str">
        <f>IFERROR(VLOOKUP($C94,Summary!$C:$CB,12,FALSE)/Q94,IF(Q94=0,"",IF(Q94="","",0)))</f>
        <v/>
      </c>
      <c r="O94" s="26" t="str">
        <f>IFERROR(VLOOKUP($C94,Summary!$C:$CB,13,FALSE)/Q94,IF(Q94=0,"",IF(Q94="","",0)))</f>
        <v/>
      </c>
      <c r="P94" s="25" t="str">
        <f>IFERROR(VLOOKUP($C94,Summary!$C:$CB,14,FALSE)/Q94,IF(Q94=0,"",IF(Q94="","",0)))</f>
        <v/>
      </c>
      <c r="Q94" s="27">
        <f>VLOOKUP($C94,Summary!$C:$CB,15,FALSE)</f>
        <v>0</v>
      </c>
      <c r="R94" s="24" t="str">
        <f>IFERROR(VLOOKUP($C94,Summary!$C:$CB,16,FALSE)/X94,IF(X94=0,"",IF(X94="","",0)))</f>
        <v/>
      </c>
      <c r="S94" s="25" t="str">
        <f>IFERROR(VLOOKUP($C94,Summary!$C:$CB,17,FALSE)/X94,IF(X94=0,"",IF(X94="","",0)))</f>
        <v/>
      </c>
      <c r="T94" s="26" t="str">
        <f>IFERROR(VLOOKUP($C94,Summary!$C:$CB,18,FALSE)/X94,IF(X94=0,"",IF(X94="","",0)))</f>
        <v/>
      </c>
      <c r="U94" s="25" t="str">
        <f>IFERROR(VLOOKUP($C94,Summary!$C:$CB,19,FALSE)/X94,IF(X94=0,"",IF(X94="","",0)))</f>
        <v/>
      </c>
      <c r="V94" s="26" t="str">
        <f>IFERROR(VLOOKUP($C94,Summary!$C:$CB,20,FALSE)/X94,IF(X94=0,"",IF(X94="","",0)))</f>
        <v/>
      </c>
      <c r="W94" s="25" t="str">
        <f>IFERROR(VLOOKUP($C94,Summary!$C:$CB,21,FALSE)/X94,IF(X94=0,"",IF(X94="","",0)))</f>
        <v/>
      </c>
      <c r="X94" s="27">
        <f>VLOOKUP($C94,Summary!$C:$CB,22,FALSE)</f>
        <v>0</v>
      </c>
      <c r="Y94" s="24" t="str">
        <f>IFERROR(VLOOKUP($C94,Summary!$C:$CB,23,FALSE)/AE94,IF(AE94=0,"",IF(AE94="","",0)))</f>
        <v/>
      </c>
      <c r="Z94" s="25" t="str">
        <f>IFERROR(VLOOKUP($C94,Summary!$C:$CB,24,FALSE)/AE94,IF(AE94=0,"",IF(AE94="","",0)))</f>
        <v/>
      </c>
      <c r="AA94" s="26" t="str">
        <f>IFERROR(VLOOKUP($C94,Summary!$C:$CB,25,FALSE)/AE94,IF(AE94=0,"",IF(AE94="","",0)))</f>
        <v/>
      </c>
      <c r="AB94" s="25" t="str">
        <f>IFERROR(VLOOKUP($C94,Summary!$C:$CB,26,FALSE)/AE94,IF(AE94=0,"",IF(AE94="","",0)))</f>
        <v/>
      </c>
      <c r="AC94" s="26" t="str">
        <f>IFERROR(VLOOKUP($C94,Summary!$C:$CB,27,FALSE)/AE94,IF(AE94=0,"",IF(AE94="","",0)))</f>
        <v/>
      </c>
      <c r="AD94" s="25" t="str">
        <f>IFERROR(VLOOKUP($C94,Summary!$C:$CB,28,FALSE)/AE94,IF(AE94=0,"",IF(AE94="","",0)))</f>
        <v/>
      </c>
      <c r="AE94" s="27">
        <f>VLOOKUP($C94,Summary!$C:$CB,29,FALSE)</f>
        <v>0</v>
      </c>
      <c r="AF94" s="24" t="str">
        <f>IFERROR(VLOOKUP($C94,Summary!$C:$CB,30,FALSE)/VLOOKUP($C94,Summary!$C:$CB,32,FALSE),IF(AL94=0,"",IF(AL94="","",0)))</f>
        <v/>
      </c>
      <c r="AG94" s="25" t="str">
        <f>IFERROR(VLOOKUP($C94,Summary!$C:$CB,31,FALSE)/VLOOKUP($C94,Summary!$C:$CB,32,FALSE),IF(AL94=0,"",IF(AL94="","",0)))</f>
        <v/>
      </c>
      <c r="AH94" s="26" t="str">
        <f>IFERROR(VLOOKUP($C94,Summary!$C:$CB,32,FALSE)/VLOOKUP($C94,Summary!$C:$CB,34,FALSE),IF(AL94=0,"",IF(AL94="","",0)))</f>
        <v/>
      </c>
      <c r="AI94" s="25" t="str">
        <f>IFERROR(VLOOKUP($C94,Summary!$C:$CB,33,FALSE)/VLOOKUP($C94,Summary!$C:$CB,34,FALSE),IF(AL94=0,"",IF(AL94="","",0)))</f>
        <v/>
      </c>
      <c r="AJ94" s="26" t="str">
        <f>IFERROR(VLOOKUP($C94,Summary!$C:$CB,34,FALSE)/AL94,IF(AL94=0,"",IF(AL94="","",0)))</f>
        <v/>
      </c>
      <c r="AK94" s="25" t="str">
        <f>IFERROR(VLOOKUP($C94,Summary!$C:$CB,35,FALSE)/AL94,IF(AL94=0,"",IF(AL94="","",0)))</f>
        <v/>
      </c>
      <c r="AL94" s="27">
        <f>VLOOKUP($C94,Summary!$C:$CB,36,FALSE)</f>
        <v>0</v>
      </c>
      <c r="AM94" s="24" t="str">
        <f>IFERROR(VLOOKUP($C94,Summary!$C:$CB,37,FALSE)/AS94,IF(AS94=0,"",IF(AS94="","",0)))</f>
        <v/>
      </c>
      <c r="AN94" s="25" t="str">
        <f>IFERROR(VLOOKUP($C94,Summary!$C:$CB,38,FALSE)/AS94,IF(AS94=0,"",IF(AS94="","",0)))</f>
        <v/>
      </c>
      <c r="AO94" s="26" t="str">
        <f>IFERROR(VLOOKUP($C94,Summary!$C:$CB,39,FALSE)/AS94,IF(AS94=0,"",IF(AS94="","",0)))</f>
        <v/>
      </c>
      <c r="AP94" s="25" t="str">
        <f>IFERROR(VLOOKUP($C94,Summary!$C:$CB,40,FALSE)/AS94,IF(AS94=0,"",IF(AS94="","",0)))</f>
        <v/>
      </c>
      <c r="AQ94" s="26" t="str">
        <f>IFERROR(VLOOKUP($C94,Summary!$C:$CB,41,FALSE)/AS94,IF(AS94=0,"",IF(AS94="","",0)))</f>
        <v/>
      </c>
      <c r="AR94" s="25" t="str">
        <f>IFERROR(VLOOKUP($C94,Summary!$C:$CB,42,FALSE)/AS94,IF(AS94=0,"",IF(AS94="","",0)))</f>
        <v/>
      </c>
      <c r="AS94" s="27">
        <f>VLOOKUP($C94,Summary!$C:$CB,43,FALSE)</f>
        <v>0</v>
      </c>
      <c r="AT94" s="24">
        <f>IFERROR(VLOOKUP($C94,Summary!$C:$CB,44,FALSE)/AZ94,IF(AZ94=0,"",IF(AZ94="","",0)))</f>
        <v>0.66666666666666663</v>
      </c>
      <c r="AU94" s="25">
        <f>IFERROR(VLOOKUP($C94,Summary!$C:$CB,45,FALSE)/AZ94,IF(AZ94=0,"",IF(AZ94="","",0)))</f>
        <v>0</v>
      </c>
      <c r="AV94" s="26">
        <f>IFERROR(VLOOKUP($C94,Summary!$C:$CB,46,FALSE)/AZ94,IF(AZ94=0,"",IF(AZ94="","",0)))</f>
        <v>0.66666666666666663</v>
      </c>
      <c r="AW94" s="25">
        <f>IFERROR(VLOOKUP($C94,Summary!$C:$CB,47,FALSE)/AZ94,IF(AZ94=0,"",IF(AZ94="","",0)))</f>
        <v>0</v>
      </c>
      <c r="AX94" s="26">
        <f>IFERROR(VLOOKUP($C94,Summary!$C:$CB,48,FALSE)/AZ94,IF(AZ94=0,"",IF(AZ94="","",0)))</f>
        <v>0.66666666666666663</v>
      </c>
      <c r="AY94" s="25">
        <f>IFERROR(VLOOKUP($C94,Summary!$C:$CB,49,FALSE)/AZ94,IF(AZ94=0,"",IF(AZ94="","",0)))</f>
        <v>0.33333333333333331</v>
      </c>
      <c r="AZ94" s="27">
        <f>VLOOKUP($C94,Summary!$C:$CB,50,FALSE)</f>
        <v>3</v>
      </c>
      <c r="BA94" s="24">
        <f>IFERROR(VLOOKUP($C94,Summary!$C:$CB,51,FALSE)/BG94,IF(BG94=0,"",IF(BG94="","",0)))</f>
        <v>0</v>
      </c>
      <c r="BB94" s="25">
        <f>IFERROR(VLOOKUP($C94,Summary!$C:$CB,52,FALSE)/BG94,IF(BG94=0,"",IF(BG94="","",0)))</f>
        <v>0</v>
      </c>
      <c r="BC94" s="26">
        <f>IFERROR(VLOOKUP($C94,Summary!$C:$CB,53,FALSE)/BG94,IF(BG94=0,"",IF(BG94="","",0)))</f>
        <v>0</v>
      </c>
      <c r="BD94" s="25">
        <f>IFERROR(VLOOKUP($C94,Summary!$C:$CB,54,FALSE)/BG94,IF(BG94=0,"",IF(BG94="","",0)))</f>
        <v>0</v>
      </c>
      <c r="BE94" s="26">
        <f>IFERROR(VLOOKUP($C94,Summary!$C:$CB,55,FALSE)/BG94,IF(BG94=0,"",IF(BG94="","",0)))</f>
        <v>0</v>
      </c>
      <c r="BF94" s="25">
        <f>IFERROR(VLOOKUP($C94,Summary!$C:$CB,56,FALSE)/BG94,IF(BG94=0,"",IF(BG94="","",0)))</f>
        <v>1</v>
      </c>
      <c r="BG94" s="27">
        <f>VLOOKUP($C94,Summary!$C:$CB,57,FALSE)</f>
        <v>1</v>
      </c>
      <c r="BH94" s="24">
        <f>IFERROR(VLOOKUP($C94,Summary!$C:$CB,58,FALSE)/BN94,IF(BN94=0,"",IF(BN94="","",0)))</f>
        <v>0.25</v>
      </c>
      <c r="BI94" s="25">
        <f>IFERROR(VLOOKUP($C94,Summary!$C:$CB,59,FALSE)/BN94,IF(BN94=0,"",IF(BN94="","",0)))</f>
        <v>0</v>
      </c>
      <c r="BJ94" s="26">
        <f>IFERROR(VLOOKUP($C94,Summary!$C:$CB,60,FALSE)/BN94,IF(BN94=0,"",IF(BN94="","",0)))</f>
        <v>0.25</v>
      </c>
      <c r="BK94" s="25">
        <f>IFERROR(VLOOKUP($C94,Summary!$C:$CB,61,FALSE)/BN94,IF(BN94=0,"",IF(BN94="","",0)))</f>
        <v>0</v>
      </c>
      <c r="BL94" s="26">
        <f>IFERROR(VLOOKUP($C94,Summary!$C:$CB,62,FALSE)/BN94,IF(BN94=0,"",IF(BN94="","",0)))</f>
        <v>0.25</v>
      </c>
      <c r="BM94" s="25">
        <f>IFERROR(VLOOKUP($C94,Summary!$C:$CB,63,FALSE)/BN94,IF(BN94=0,"",IF(BN94="","",0)))</f>
        <v>0.75</v>
      </c>
      <c r="BN94" s="27">
        <f>VLOOKUP($C94,Summary!$C:$CB,64,FALSE)</f>
        <v>4</v>
      </c>
      <c r="BO94" s="24" t="str">
        <f>IFERROR(VLOOKUP($C94,Summary!$C:$CB,65,FALSE)/BU94,IF(BU94=0,"",IF(BU94="","",0)))</f>
        <v/>
      </c>
      <c r="BP94" s="25" t="str">
        <f>IFERROR(VLOOKUP($C94,Summary!$C:$CB,66,FALSE)/BU94,IF(BU94=0,"",IF(BU94="","",0)))</f>
        <v/>
      </c>
      <c r="BQ94" s="26" t="str">
        <f>IFERROR(VLOOKUP($C94,Summary!$C:$CB,67,FALSE)/BU94,IF(BU94=0,"",IF(BU94="","",0)))</f>
        <v/>
      </c>
      <c r="BR94" s="25" t="str">
        <f>IFERROR(VLOOKUP($C94,Summary!$C:$CB,68,FALSE)/BU94,IF(BU94=0,"",IF(BU94="","",0)))</f>
        <v/>
      </c>
      <c r="BS94" s="26" t="str">
        <f>IFERROR(VLOOKUP($C94,Summary!$C:$CB,69,FALSE)/BU94,IF(BU94=0,"",IF(BU94="","",0)))</f>
        <v/>
      </c>
      <c r="BT94" s="25" t="str">
        <f>IFERROR(VLOOKUP($C94,Summary!$C:$CB,70,FALSE)/BU94,IF(BU94=0,"",IF(BU94="","",0)))</f>
        <v/>
      </c>
      <c r="BU94" s="27">
        <f>VLOOKUP($C94,Summary!$C:$CB,71,FALSE)</f>
        <v>0</v>
      </c>
      <c r="BV94" s="24" t="str">
        <f>IFERROR(VLOOKUP($C94,Summary!$C:$CB,72,FALSE)/CB94,IF(CB94=0,"",IF(CB94="","",0)))</f>
        <v/>
      </c>
      <c r="BW94" s="25" t="str">
        <f>IFERROR(VLOOKUP($C94,Summary!$C:$CB,73,FALSE)/CB94,IF(CB94=0,"",IF(CB94="","",0)))</f>
        <v/>
      </c>
      <c r="BX94" s="26" t="str">
        <f>IFERROR(VLOOKUP($C94,Summary!$C:$CB,74,FALSE)/CB94,IF(CB94=0,"",IF(CB94="","",0)))</f>
        <v/>
      </c>
      <c r="BY94" s="25" t="str">
        <f>IFERROR(VLOOKUP($C94,Summary!$C:$CB,75,FALSE)/CB94,IF(CB94=0,"",IF(CB94="","",0)))</f>
        <v/>
      </c>
      <c r="BZ94" s="26" t="str">
        <f>IFERROR(VLOOKUP($C94,Summary!$C:$CB,76,FALSE)/CB94,IF(CB94=0,"",IF(CB94="","",0)))</f>
        <v/>
      </c>
      <c r="CA94" s="25" t="str">
        <f>IFERROR(VLOOKUP($C94,Summary!$C:$CB,77,FALSE)/CB94,IF(CB94=0,"",IF(CB94="","",0)))</f>
        <v/>
      </c>
      <c r="CB94" s="27">
        <f>VLOOKUP($C94,Summary!$C:$CB,78,FALSE)</f>
        <v>0</v>
      </c>
    </row>
    <row r="95" spans="1:80" x14ac:dyDescent="0.3">
      <c r="A95">
        <v>91</v>
      </c>
      <c r="B95" t="str">
        <f>IF(Namelist!A92="","",UPPER(Namelist!A92))</f>
        <v>GLADYS CHUA</v>
      </c>
      <c r="C95" t="str">
        <f>IF(Namelist!B92="","",UPPER(Namelist!B92))</f>
        <v>NUSSTU\E0425891</v>
      </c>
      <c r="D95" s="24">
        <f>IFERROR(VLOOKUP($C95,Summary!$C:$CB,2,FALSE)/J95,IF(J95=0,"",IF(J95="","",0)))</f>
        <v>1</v>
      </c>
      <c r="E95" s="25">
        <f>IFERROR(VLOOKUP($C95,Summary!$C:$CB,3,FALSE)/J95,IF(J95=0,"",IF(J95="","",0)))</f>
        <v>0</v>
      </c>
      <c r="F95" s="26">
        <f>IFERROR(VLOOKUP($C95,Summary!$C:$CB,4,FALSE)/J95,IF(J95=0,"",IF(J95="","",0)))</f>
        <v>1</v>
      </c>
      <c r="G95" s="25">
        <f>IFERROR(VLOOKUP($C95,Summary!$C:$CB,5,FALSE)/J95,IF(J95=0,"",IF(J95="","",0)))</f>
        <v>0</v>
      </c>
      <c r="H95" s="26">
        <f>IFERROR(VLOOKUP($C95,Summary!$C:$CB,6,FALSE)/J95,IF(J95=0,"",IF(J95="","",0)))</f>
        <v>1</v>
      </c>
      <c r="I95" s="25">
        <f>IFERROR(VLOOKUP($C95,Summary!$C:$CB,7,FALSE)/J95,IF(J95=0,"",IF(J95="","",0)))</f>
        <v>0</v>
      </c>
      <c r="J95" s="27">
        <f>VLOOKUP($C95,Summary!$C:$CB,8,FALSE)</f>
        <v>2</v>
      </c>
      <c r="K95" s="24" t="str">
        <f>IFERROR(VLOOKUP($C95,Summary!$C:$CB,9,FALSE)/Q95,IF(Q95=0,"",IF(Q95="","",0)))</f>
        <v/>
      </c>
      <c r="L95" s="25" t="str">
        <f>IFERROR(VLOOKUP($C95,Summary!$C:$CB,10,FALSE)/Q95,IF(Q95=0,"",IF(Q95="","",0)))</f>
        <v/>
      </c>
      <c r="M95" s="26" t="str">
        <f>IFERROR(VLOOKUP($C95,Summary!$C:$CB,11,FALSE)/Q95,IF(Q95=0,"",IF(Q95="","",0)))</f>
        <v/>
      </c>
      <c r="N95" s="25" t="str">
        <f>IFERROR(VLOOKUP($C95,Summary!$C:$CB,12,FALSE)/Q95,IF(Q95=0,"",IF(Q95="","",0)))</f>
        <v/>
      </c>
      <c r="O95" s="26" t="str">
        <f>IFERROR(VLOOKUP($C95,Summary!$C:$CB,13,FALSE)/Q95,IF(Q95=0,"",IF(Q95="","",0)))</f>
        <v/>
      </c>
      <c r="P95" s="25" t="str">
        <f>IFERROR(VLOOKUP($C95,Summary!$C:$CB,14,FALSE)/Q95,IF(Q95=0,"",IF(Q95="","",0)))</f>
        <v/>
      </c>
      <c r="Q95" s="27">
        <f>VLOOKUP($C95,Summary!$C:$CB,15,FALSE)</f>
        <v>0</v>
      </c>
      <c r="R95" s="24" t="str">
        <f>IFERROR(VLOOKUP($C95,Summary!$C:$CB,16,FALSE)/X95,IF(X95=0,"",IF(X95="","",0)))</f>
        <v/>
      </c>
      <c r="S95" s="25" t="str">
        <f>IFERROR(VLOOKUP($C95,Summary!$C:$CB,17,FALSE)/X95,IF(X95=0,"",IF(X95="","",0)))</f>
        <v/>
      </c>
      <c r="T95" s="26" t="str">
        <f>IFERROR(VLOOKUP($C95,Summary!$C:$CB,18,FALSE)/X95,IF(X95=0,"",IF(X95="","",0)))</f>
        <v/>
      </c>
      <c r="U95" s="25" t="str">
        <f>IFERROR(VLOOKUP($C95,Summary!$C:$CB,19,FALSE)/X95,IF(X95=0,"",IF(X95="","",0)))</f>
        <v/>
      </c>
      <c r="V95" s="26" t="str">
        <f>IFERROR(VLOOKUP($C95,Summary!$C:$CB,20,FALSE)/X95,IF(X95=0,"",IF(X95="","",0)))</f>
        <v/>
      </c>
      <c r="W95" s="25" t="str">
        <f>IFERROR(VLOOKUP($C95,Summary!$C:$CB,21,FALSE)/X95,IF(X95=0,"",IF(X95="","",0)))</f>
        <v/>
      </c>
      <c r="X95" s="27">
        <f>VLOOKUP($C95,Summary!$C:$CB,22,FALSE)</f>
        <v>0</v>
      </c>
      <c r="Y95" s="24" t="str">
        <f>IFERROR(VLOOKUP($C95,Summary!$C:$CB,23,FALSE)/AE95,IF(AE95=0,"",IF(AE95="","",0)))</f>
        <v/>
      </c>
      <c r="Z95" s="25" t="str">
        <f>IFERROR(VLOOKUP($C95,Summary!$C:$CB,24,FALSE)/AE95,IF(AE95=0,"",IF(AE95="","",0)))</f>
        <v/>
      </c>
      <c r="AA95" s="26" t="str">
        <f>IFERROR(VLOOKUP($C95,Summary!$C:$CB,25,FALSE)/AE95,IF(AE95=0,"",IF(AE95="","",0)))</f>
        <v/>
      </c>
      <c r="AB95" s="25" t="str">
        <f>IFERROR(VLOOKUP($C95,Summary!$C:$CB,26,FALSE)/AE95,IF(AE95=0,"",IF(AE95="","",0)))</f>
        <v/>
      </c>
      <c r="AC95" s="26" t="str">
        <f>IFERROR(VLOOKUP($C95,Summary!$C:$CB,27,FALSE)/AE95,IF(AE95=0,"",IF(AE95="","",0)))</f>
        <v/>
      </c>
      <c r="AD95" s="25" t="str">
        <f>IFERROR(VLOOKUP($C95,Summary!$C:$CB,28,FALSE)/AE95,IF(AE95=0,"",IF(AE95="","",0)))</f>
        <v/>
      </c>
      <c r="AE95" s="27">
        <f>VLOOKUP($C95,Summary!$C:$CB,29,FALSE)</f>
        <v>0</v>
      </c>
      <c r="AF95" s="24" t="str">
        <f>IFERROR(VLOOKUP($C95,Summary!$C:$CB,30,FALSE)/VLOOKUP($C95,Summary!$C:$CB,32,FALSE),IF(AL95=0,"",IF(AL95="","",0)))</f>
        <v/>
      </c>
      <c r="AG95" s="25" t="str">
        <f>IFERROR(VLOOKUP($C95,Summary!$C:$CB,31,FALSE)/VLOOKUP($C95,Summary!$C:$CB,32,FALSE),IF(AL95=0,"",IF(AL95="","",0)))</f>
        <v/>
      </c>
      <c r="AH95" s="26" t="str">
        <f>IFERROR(VLOOKUP($C95,Summary!$C:$CB,32,FALSE)/VLOOKUP($C95,Summary!$C:$CB,34,FALSE),IF(AL95=0,"",IF(AL95="","",0)))</f>
        <v/>
      </c>
      <c r="AI95" s="25" t="str">
        <f>IFERROR(VLOOKUP($C95,Summary!$C:$CB,33,FALSE)/VLOOKUP($C95,Summary!$C:$CB,34,FALSE),IF(AL95=0,"",IF(AL95="","",0)))</f>
        <v/>
      </c>
      <c r="AJ95" s="26" t="str">
        <f>IFERROR(VLOOKUP($C95,Summary!$C:$CB,34,FALSE)/AL95,IF(AL95=0,"",IF(AL95="","",0)))</f>
        <v/>
      </c>
      <c r="AK95" s="25" t="str">
        <f>IFERROR(VLOOKUP($C95,Summary!$C:$CB,35,FALSE)/AL95,IF(AL95=0,"",IF(AL95="","",0)))</f>
        <v/>
      </c>
      <c r="AL95" s="27">
        <f>VLOOKUP($C95,Summary!$C:$CB,36,FALSE)</f>
        <v>0</v>
      </c>
      <c r="AM95" s="24">
        <f>IFERROR(VLOOKUP($C95,Summary!$C:$CB,37,FALSE)/AS95,IF(AS95=0,"",IF(AS95="","",0)))</f>
        <v>1</v>
      </c>
      <c r="AN95" s="25">
        <f>IFERROR(VLOOKUP($C95,Summary!$C:$CB,38,FALSE)/AS95,IF(AS95=0,"",IF(AS95="","",0)))</f>
        <v>0</v>
      </c>
      <c r="AO95" s="26">
        <f>IFERROR(VLOOKUP($C95,Summary!$C:$CB,39,FALSE)/AS95,IF(AS95=0,"",IF(AS95="","",0)))</f>
        <v>1</v>
      </c>
      <c r="AP95" s="25">
        <f>IFERROR(VLOOKUP($C95,Summary!$C:$CB,40,FALSE)/AS95,IF(AS95=0,"",IF(AS95="","",0)))</f>
        <v>0</v>
      </c>
      <c r="AQ95" s="26">
        <f>IFERROR(VLOOKUP($C95,Summary!$C:$CB,41,FALSE)/AS95,IF(AS95=0,"",IF(AS95="","",0)))</f>
        <v>1</v>
      </c>
      <c r="AR95" s="25">
        <f>IFERROR(VLOOKUP($C95,Summary!$C:$CB,42,FALSE)/AS95,IF(AS95=0,"",IF(AS95="","",0)))</f>
        <v>0</v>
      </c>
      <c r="AS95" s="27">
        <f>VLOOKUP($C95,Summary!$C:$CB,43,FALSE)</f>
        <v>2</v>
      </c>
      <c r="AT95" s="24" t="str">
        <f>IFERROR(VLOOKUP($C95,Summary!$C:$CB,44,FALSE)/AZ95,IF(AZ95=0,"",IF(AZ95="","",0)))</f>
        <v/>
      </c>
      <c r="AU95" s="25" t="str">
        <f>IFERROR(VLOOKUP($C95,Summary!$C:$CB,45,FALSE)/AZ95,IF(AZ95=0,"",IF(AZ95="","",0)))</f>
        <v/>
      </c>
      <c r="AV95" s="26" t="str">
        <f>IFERROR(VLOOKUP($C95,Summary!$C:$CB,46,FALSE)/AZ95,IF(AZ95=0,"",IF(AZ95="","",0)))</f>
        <v/>
      </c>
      <c r="AW95" s="25" t="str">
        <f>IFERROR(VLOOKUP($C95,Summary!$C:$CB,47,FALSE)/AZ95,IF(AZ95=0,"",IF(AZ95="","",0)))</f>
        <v/>
      </c>
      <c r="AX95" s="26" t="str">
        <f>IFERROR(VLOOKUP($C95,Summary!$C:$CB,48,FALSE)/AZ95,IF(AZ95=0,"",IF(AZ95="","",0)))</f>
        <v/>
      </c>
      <c r="AY95" s="25" t="str">
        <f>IFERROR(VLOOKUP($C95,Summary!$C:$CB,49,FALSE)/AZ95,IF(AZ95=0,"",IF(AZ95="","",0)))</f>
        <v/>
      </c>
      <c r="AZ95" s="27">
        <f>VLOOKUP($C95,Summary!$C:$CB,50,FALSE)</f>
        <v>0</v>
      </c>
      <c r="BA95" s="24" t="str">
        <f>IFERROR(VLOOKUP($C95,Summary!$C:$CB,51,FALSE)/BG95,IF(BG95=0,"",IF(BG95="","",0)))</f>
        <v/>
      </c>
      <c r="BB95" s="25" t="str">
        <f>IFERROR(VLOOKUP($C95,Summary!$C:$CB,52,FALSE)/BG95,IF(BG95=0,"",IF(BG95="","",0)))</f>
        <v/>
      </c>
      <c r="BC95" s="26" t="str">
        <f>IFERROR(VLOOKUP($C95,Summary!$C:$CB,53,FALSE)/BG95,IF(BG95=0,"",IF(BG95="","",0)))</f>
        <v/>
      </c>
      <c r="BD95" s="25" t="str">
        <f>IFERROR(VLOOKUP($C95,Summary!$C:$CB,54,FALSE)/BG95,IF(BG95=0,"",IF(BG95="","",0)))</f>
        <v/>
      </c>
      <c r="BE95" s="26" t="str">
        <f>IFERROR(VLOOKUP($C95,Summary!$C:$CB,55,FALSE)/BG95,IF(BG95=0,"",IF(BG95="","",0)))</f>
        <v/>
      </c>
      <c r="BF95" s="25" t="str">
        <f>IFERROR(VLOOKUP($C95,Summary!$C:$CB,56,FALSE)/BG95,IF(BG95=0,"",IF(BG95="","",0)))</f>
        <v/>
      </c>
      <c r="BG95" s="27">
        <f>VLOOKUP($C95,Summary!$C:$CB,57,FALSE)</f>
        <v>0</v>
      </c>
      <c r="BH95" s="24" t="str">
        <f>IFERROR(VLOOKUP($C95,Summary!$C:$CB,58,FALSE)/BN95,IF(BN95=0,"",IF(BN95="","",0)))</f>
        <v/>
      </c>
      <c r="BI95" s="25" t="str">
        <f>IFERROR(VLOOKUP($C95,Summary!$C:$CB,59,FALSE)/BN95,IF(BN95=0,"",IF(BN95="","",0)))</f>
        <v/>
      </c>
      <c r="BJ95" s="26" t="str">
        <f>IFERROR(VLOOKUP($C95,Summary!$C:$CB,60,FALSE)/BN95,IF(BN95=0,"",IF(BN95="","",0)))</f>
        <v/>
      </c>
      <c r="BK95" s="25" t="str">
        <f>IFERROR(VLOOKUP($C95,Summary!$C:$CB,61,FALSE)/BN95,IF(BN95=0,"",IF(BN95="","",0)))</f>
        <v/>
      </c>
      <c r="BL95" s="26" t="str">
        <f>IFERROR(VLOOKUP($C95,Summary!$C:$CB,62,FALSE)/BN95,IF(BN95=0,"",IF(BN95="","",0)))</f>
        <v/>
      </c>
      <c r="BM95" s="25" t="str">
        <f>IFERROR(VLOOKUP($C95,Summary!$C:$CB,63,FALSE)/BN95,IF(BN95=0,"",IF(BN95="","",0)))</f>
        <v/>
      </c>
      <c r="BN95" s="27">
        <f>VLOOKUP($C95,Summary!$C:$CB,64,FALSE)</f>
        <v>0</v>
      </c>
      <c r="BO95" s="24" t="str">
        <f>IFERROR(VLOOKUP($C95,Summary!$C:$CB,65,FALSE)/BU95,IF(BU95=0,"",IF(BU95="","",0)))</f>
        <v/>
      </c>
      <c r="BP95" s="25" t="str">
        <f>IFERROR(VLOOKUP($C95,Summary!$C:$CB,66,FALSE)/BU95,IF(BU95=0,"",IF(BU95="","",0)))</f>
        <v/>
      </c>
      <c r="BQ95" s="26" t="str">
        <f>IFERROR(VLOOKUP($C95,Summary!$C:$CB,67,FALSE)/BU95,IF(BU95=0,"",IF(BU95="","",0)))</f>
        <v/>
      </c>
      <c r="BR95" s="25" t="str">
        <f>IFERROR(VLOOKUP($C95,Summary!$C:$CB,68,FALSE)/BU95,IF(BU95=0,"",IF(BU95="","",0)))</f>
        <v/>
      </c>
      <c r="BS95" s="26" t="str">
        <f>IFERROR(VLOOKUP($C95,Summary!$C:$CB,69,FALSE)/BU95,IF(BU95=0,"",IF(BU95="","",0)))</f>
        <v/>
      </c>
      <c r="BT95" s="25" t="str">
        <f>IFERROR(VLOOKUP($C95,Summary!$C:$CB,70,FALSE)/BU95,IF(BU95=0,"",IF(BU95="","",0)))</f>
        <v/>
      </c>
      <c r="BU95" s="27">
        <f>VLOOKUP($C95,Summary!$C:$CB,71,FALSE)</f>
        <v>0</v>
      </c>
      <c r="BV95" s="24" t="str">
        <f>IFERROR(VLOOKUP($C95,Summary!$C:$CB,72,FALSE)/CB95,IF(CB95=0,"",IF(CB95="","",0)))</f>
        <v/>
      </c>
      <c r="BW95" s="25" t="str">
        <f>IFERROR(VLOOKUP($C95,Summary!$C:$CB,73,FALSE)/CB95,IF(CB95=0,"",IF(CB95="","",0)))</f>
        <v/>
      </c>
      <c r="BX95" s="26" t="str">
        <f>IFERROR(VLOOKUP($C95,Summary!$C:$CB,74,FALSE)/CB95,IF(CB95=0,"",IF(CB95="","",0)))</f>
        <v/>
      </c>
      <c r="BY95" s="25" t="str">
        <f>IFERROR(VLOOKUP($C95,Summary!$C:$CB,75,FALSE)/CB95,IF(CB95=0,"",IF(CB95="","",0)))</f>
        <v/>
      </c>
      <c r="BZ95" s="26" t="str">
        <f>IFERROR(VLOOKUP($C95,Summary!$C:$CB,76,FALSE)/CB95,IF(CB95=0,"",IF(CB95="","",0)))</f>
        <v/>
      </c>
      <c r="CA95" s="25" t="str">
        <f>IFERROR(VLOOKUP($C95,Summary!$C:$CB,77,FALSE)/CB95,IF(CB95=0,"",IF(CB95="","",0)))</f>
        <v/>
      </c>
      <c r="CB95" s="27">
        <f>VLOOKUP($C95,Summary!$C:$CB,78,FALSE)</f>
        <v>0</v>
      </c>
    </row>
    <row r="96" spans="1:80" x14ac:dyDescent="0.3">
      <c r="A96">
        <v>92</v>
      </c>
      <c r="B96" t="str">
        <f>IF(Namelist!A93="","",UPPER(Namelist!A93))</f>
        <v>GOWRI LAKSHMIKANTH BHAT</v>
      </c>
      <c r="C96" t="str">
        <f>IF(Namelist!B93="","",UPPER(Namelist!B93))</f>
        <v>NUSSTU\E0774972</v>
      </c>
      <c r="D96" s="24">
        <f>IFERROR(VLOOKUP($C96,Summary!$C:$CB,2,FALSE)/J96,IF(J96=0,"",IF(J96="","",0)))</f>
        <v>1</v>
      </c>
      <c r="E96" s="25">
        <f>IFERROR(VLOOKUP($C96,Summary!$C:$CB,3,FALSE)/J96,IF(J96=0,"",IF(J96="","",0)))</f>
        <v>0</v>
      </c>
      <c r="F96" s="26">
        <f>IFERROR(VLOOKUP($C96,Summary!$C:$CB,4,FALSE)/J96,IF(J96=0,"",IF(J96="","",0)))</f>
        <v>1</v>
      </c>
      <c r="G96" s="25">
        <f>IFERROR(VLOOKUP($C96,Summary!$C:$CB,5,FALSE)/J96,IF(J96=0,"",IF(J96="","",0)))</f>
        <v>0</v>
      </c>
      <c r="H96" s="26">
        <f>IFERROR(VLOOKUP($C96,Summary!$C:$CB,6,FALSE)/J96,IF(J96=0,"",IF(J96="","",0)))</f>
        <v>1</v>
      </c>
      <c r="I96" s="25">
        <f>IFERROR(VLOOKUP($C96,Summary!$C:$CB,7,FALSE)/J96,IF(J96=0,"",IF(J96="","",0)))</f>
        <v>0</v>
      </c>
      <c r="J96" s="27">
        <f>VLOOKUP($C96,Summary!$C:$CB,8,FALSE)</f>
        <v>2</v>
      </c>
      <c r="K96" s="24" t="str">
        <f>IFERROR(VLOOKUP($C96,Summary!$C:$CB,9,FALSE)/Q96,IF(Q96=0,"",IF(Q96="","",0)))</f>
        <v/>
      </c>
      <c r="L96" s="25" t="str">
        <f>IFERROR(VLOOKUP($C96,Summary!$C:$CB,10,FALSE)/Q96,IF(Q96=0,"",IF(Q96="","",0)))</f>
        <v/>
      </c>
      <c r="M96" s="26" t="str">
        <f>IFERROR(VLOOKUP($C96,Summary!$C:$CB,11,FALSE)/Q96,IF(Q96=0,"",IF(Q96="","",0)))</f>
        <v/>
      </c>
      <c r="N96" s="25" t="str">
        <f>IFERROR(VLOOKUP($C96,Summary!$C:$CB,12,FALSE)/Q96,IF(Q96=0,"",IF(Q96="","",0)))</f>
        <v/>
      </c>
      <c r="O96" s="26" t="str">
        <f>IFERROR(VLOOKUP($C96,Summary!$C:$CB,13,FALSE)/Q96,IF(Q96=0,"",IF(Q96="","",0)))</f>
        <v/>
      </c>
      <c r="P96" s="25" t="str">
        <f>IFERROR(VLOOKUP($C96,Summary!$C:$CB,14,FALSE)/Q96,IF(Q96=0,"",IF(Q96="","",0)))</f>
        <v/>
      </c>
      <c r="Q96" s="27">
        <f>VLOOKUP($C96,Summary!$C:$CB,15,FALSE)</f>
        <v>0</v>
      </c>
      <c r="R96" s="24" t="str">
        <f>IFERROR(VLOOKUP($C96,Summary!$C:$CB,16,FALSE)/X96,IF(X96=0,"",IF(X96="","",0)))</f>
        <v/>
      </c>
      <c r="S96" s="25" t="str">
        <f>IFERROR(VLOOKUP($C96,Summary!$C:$CB,17,FALSE)/X96,IF(X96=0,"",IF(X96="","",0)))</f>
        <v/>
      </c>
      <c r="T96" s="26" t="str">
        <f>IFERROR(VLOOKUP($C96,Summary!$C:$CB,18,FALSE)/X96,IF(X96=0,"",IF(X96="","",0)))</f>
        <v/>
      </c>
      <c r="U96" s="25" t="str">
        <f>IFERROR(VLOOKUP($C96,Summary!$C:$CB,19,FALSE)/X96,IF(X96=0,"",IF(X96="","",0)))</f>
        <v/>
      </c>
      <c r="V96" s="26" t="str">
        <f>IFERROR(VLOOKUP($C96,Summary!$C:$CB,20,FALSE)/X96,IF(X96=0,"",IF(X96="","",0)))</f>
        <v/>
      </c>
      <c r="W96" s="25" t="str">
        <f>IFERROR(VLOOKUP($C96,Summary!$C:$CB,21,FALSE)/X96,IF(X96=0,"",IF(X96="","",0)))</f>
        <v/>
      </c>
      <c r="X96" s="27">
        <f>VLOOKUP($C96,Summary!$C:$CB,22,FALSE)</f>
        <v>0</v>
      </c>
      <c r="Y96" s="24" t="str">
        <f>IFERROR(VLOOKUP($C96,Summary!$C:$CB,23,FALSE)/AE96,IF(AE96=0,"",IF(AE96="","",0)))</f>
        <v/>
      </c>
      <c r="Z96" s="25" t="str">
        <f>IFERROR(VLOOKUP($C96,Summary!$C:$CB,24,FALSE)/AE96,IF(AE96=0,"",IF(AE96="","",0)))</f>
        <v/>
      </c>
      <c r="AA96" s="26" t="str">
        <f>IFERROR(VLOOKUP($C96,Summary!$C:$CB,25,FALSE)/AE96,IF(AE96=0,"",IF(AE96="","",0)))</f>
        <v/>
      </c>
      <c r="AB96" s="25" t="str">
        <f>IFERROR(VLOOKUP($C96,Summary!$C:$CB,26,FALSE)/AE96,IF(AE96=0,"",IF(AE96="","",0)))</f>
        <v/>
      </c>
      <c r="AC96" s="26" t="str">
        <f>IFERROR(VLOOKUP($C96,Summary!$C:$CB,27,FALSE)/AE96,IF(AE96=0,"",IF(AE96="","",0)))</f>
        <v/>
      </c>
      <c r="AD96" s="25" t="str">
        <f>IFERROR(VLOOKUP($C96,Summary!$C:$CB,28,FALSE)/AE96,IF(AE96=0,"",IF(AE96="","",0)))</f>
        <v/>
      </c>
      <c r="AE96" s="27">
        <f>VLOOKUP($C96,Summary!$C:$CB,29,FALSE)</f>
        <v>0</v>
      </c>
      <c r="AF96" s="24" t="str">
        <f>IFERROR(VLOOKUP($C96,Summary!$C:$CB,30,FALSE)/VLOOKUP($C96,Summary!$C:$CB,32,FALSE),IF(AL96=0,"",IF(AL96="","",0)))</f>
        <v/>
      </c>
      <c r="AG96" s="25" t="str">
        <f>IFERROR(VLOOKUP($C96,Summary!$C:$CB,31,FALSE)/VLOOKUP($C96,Summary!$C:$CB,32,FALSE),IF(AL96=0,"",IF(AL96="","",0)))</f>
        <v/>
      </c>
      <c r="AH96" s="26" t="str">
        <f>IFERROR(VLOOKUP($C96,Summary!$C:$CB,32,FALSE)/VLOOKUP($C96,Summary!$C:$CB,34,FALSE),IF(AL96=0,"",IF(AL96="","",0)))</f>
        <v/>
      </c>
      <c r="AI96" s="25" t="str">
        <f>IFERROR(VLOOKUP($C96,Summary!$C:$CB,33,FALSE)/VLOOKUP($C96,Summary!$C:$CB,34,FALSE),IF(AL96=0,"",IF(AL96="","",0)))</f>
        <v/>
      </c>
      <c r="AJ96" s="26" t="str">
        <f>IFERROR(VLOOKUP($C96,Summary!$C:$CB,34,FALSE)/AL96,IF(AL96=0,"",IF(AL96="","",0)))</f>
        <v/>
      </c>
      <c r="AK96" s="25" t="str">
        <f>IFERROR(VLOOKUP($C96,Summary!$C:$CB,35,FALSE)/AL96,IF(AL96=0,"",IF(AL96="","",0)))</f>
        <v/>
      </c>
      <c r="AL96" s="27">
        <f>VLOOKUP($C96,Summary!$C:$CB,36,FALSE)</f>
        <v>0</v>
      </c>
      <c r="AM96" s="24" t="str">
        <f>IFERROR(VLOOKUP($C96,Summary!$C:$CB,37,FALSE)/AS96,IF(AS96=0,"",IF(AS96="","",0)))</f>
        <v/>
      </c>
      <c r="AN96" s="25" t="str">
        <f>IFERROR(VLOOKUP($C96,Summary!$C:$CB,38,FALSE)/AS96,IF(AS96=0,"",IF(AS96="","",0)))</f>
        <v/>
      </c>
      <c r="AO96" s="26" t="str">
        <f>IFERROR(VLOOKUP($C96,Summary!$C:$CB,39,FALSE)/AS96,IF(AS96=0,"",IF(AS96="","",0)))</f>
        <v/>
      </c>
      <c r="AP96" s="25" t="str">
        <f>IFERROR(VLOOKUP($C96,Summary!$C:$CB,40,FALSE)/AS96,IF(AS96=0,"",IF(AS96="","",0)))</f>
        <v/>
      </c>
      <c r="AQ96" s="26" t="str">
        <f>IFERROR(VLOOKUP($C96,Summary!$C:$CB,41,FALSE)/AS96,IF(AS96=0,"",IF(AS96="","",0)))</f>
        <v/>
      </c>
      <c r="AR96" s="25" t="str">
        <f>IFERROR(VLOOKUP($C96,Summary!$C:$CB,42,FALSE)/AS96,IF(AS96=0,"",IF(AS96="","",0)))</f>
        <v/>
      </c>
      <c r="AS96" s="27">
        <f>VLOOKUP($C96,Summary!$C:$CB,43,FALSE)</f>
        <v>0</v>
      </c>
      <c r="AT96" s="24" t="str">
        <f>IFERROR(VLOOKUP($C96,Summary!$C:$CB,44,FALSE)/AZ96,IF(AZ96=0,"",IF(AZ96="","",0)))</f>
        <v/>
      </c>
      <c r="AU96" s="25" t="str">
        <f>IFERROR(VLOOKUP($C96,Summary!$C:$CB,45,FALSE)/AZ96,IF(AZ96=0,"",IF(AZ96="","",0)))</f>
        <v/>
      </c>
      <c r="AV96" s="26" t="str">
        <f>IFERROR(VLOOKUP($C96,Summary!$C:$CB,46,FALSE)/AZ96,IF(AZ96=0,"",IF(AZ96="","",0)))</f>
        <v/>
      </c>
      <c r="AW96" s="25" t="str">
        <f>IFERROR(VLOOKUP($C96,Summary!$C:$CB,47,FALSE)/AZ96,IF(AZ96=0,"",IF(AZ96="","",0)))</f>
        <v/>
      </c>
      <c r="AX96" s="26" t="str">
        <f>IFERROR(VLOOKUP($C96,Summary!$C:$CB,48,FALSE)/AZ96,IF(AZ96=0,"",IF(AZ96="","",0)))</f>
        <v/>
      </c>
      <c r="AY96" s="25" t="str">
        <f>IFERROR(VLOOKUP($C96,Summary!$C:$CB,49,FALSE)/AZ96,IF(AZ96=0,"",IF(AZ96="","",0)))</f>
        <v/>
      </c>
      <c r="AZ96" s="27">
        <f>VLOOKUP($C96,Summary!$C:$CB,50,FALSE)</f>
        <v>0</v>
      </c>
      <c r="BA96" s="24" t="str">
        <f>IFERROR(VLOOKUP($C96,Summary!$C:$CB,51,FALSE)/BG96,IF(BG96=0,"",IF(BG96="","",0)))</f>
        <v/>
      </c>
      <c r="BB96" s="25" t="str">
        <f>IFERROR(VLOOKUP($C96,Summary!$C:$CB,52,FALSE)/BG96,IF(BG96=0,"",IF(BG96="","",0)))</f>
        <v/>
      </c>
      <c r="BC96" s="26" t="str">
        <f>IFERROR(VLOOKUP($C96,Summary!$C:$CB,53,FALSE)/BG96,IF(BG96=0,"",IF(BG96="","",0)))</f>
        <v/>
      </c>
      <c r="BD96" s="25" t="str">
        <f>IFERROR(VLOOKUP($C96,Summary!$C:$CB,54,FALSE)/BG96,IF(BG96=0,"",IF(BG96="","",0)))</f>
        <v/>
      </c>
      <c r="BE96" s="26" t="str">
        <f>IFERROR(VLOOKUP($C96,Summary!$C:$CB,55,FALSE)/BG96,IF(BG96=0,"",IF(BG96="","",0)))</f>
        <v/>
      </c>
      <c r="BF96" s="25" t="str">
        <f>IFERROR(VLOOKUP($C96,Summary!$C:$CB,56,FALSE)/BG96,IF(BG96=0,"",IF(BG96="","",0)))</f>
        <v/>
      </c>
      <c r="BG96" s="27">
        <f>VLOOKUP($C96,Summary!$C:$CB,57,FALSE)</f>
        <v>0</v>
      </c>
      <c r="BH96" s="24">
        <f>IFERROR(VLOOKUP($C96,Summary!$C:$CB,58,FALSE)/BN96,IF(BN96=0,"",IF(BN96="","",0)))</f>
        <v>1</v>
      </c>
      <c r="BI96" s="25">
        <f>IFERROR(VLOOKUP($C96,Summary!$C:$CB,59,FALSE)/BN96,IF(BN96=0,"",IF(BN96="","",0)))</f>
        <v>0</v>
      </c>
      <c r="BJ96" s="26">
        <f>IFERROR(VLOOKUP($C96,Summary!$C:$CB,60,FALSE)/BN96,IF(BN96=0,"",IF(BN96="","",0)))</f>
        <v>1</v>
      </c>
      <c r="BK96" s="25">
        <f>IFERROR(VLOOKUP($C96,Summary!$C:$CB,61,FALSE)/BN96,IF(BN96=0,"",IF(BN96="","",0)))</f>
        <v>0</v>
      </c>
      <c r="BL96" s="26">
        <f>IFERROR(VLOOKUP($C96,Summary!$C:$CB,62,FALSE)/BN96,IF(BN96=0,"",IF(BN96="","",0)))</f>
        <v>1</v>
      </c>
      <c r="BM96" s="25">
        <f>IFERROR(VLOOKUP($C96,Summary!$C:$CB,63,FALSE)/BN96,IF(BN96=0,"",IF(BN96="","",0)))</f>
        <v>0</v>
      </c>
      <c r="BN96" s="27">
        <f>VLOOKUP($C96,Summary!$C:$CB,64,FALSE)</f>
        <v>2</v>
      </c>
      <c r="BO96" s="24" t="str">
        <f>IFERROR(VLOOKUP($C96,Summary!$C:$CB,65,FALSE)/BU96,IF(BU96=0,"",IF(BU96="","",0)))</f>
        <v/>
      </c>
      <c r="BP96" s="25" t="str">
        <f>IFERROR(VLOOKUP($C96,Summary!$C:$CB,66,FALSE)/BU96,IF(BU96=0,"",IF(BU96="","",0)))</f>
        <v/>
      </c>
      <c r="BQ96" s="26" t="str">
        <f>IFERROR(VLOOKUP($C96,Summary!$C:$CB,67,FALSE)/BU96,IF(BU96=0,"",IF(BU96="","",0)))</f>
        <v/>
      </c>
      <c r="BR96" s="25" t="str">
        <f>IFERROR(VLOOKUP($C96,Summary!$C:$CB,68,FALSE)/BU96,IF(BU96=0,"",IF(BU96="","",0)))</f>
        <v/>
      </c>
      <c r="BS96" s="26" t="str">
        <f>IFERROR(VLOOKUP($C96,Summary!$C:$CB,69,FALSE)/BU96,IF(BU96=0,"",IF(BU96="","",0)))</f>
        <v/>
      </c>
      <c r="BT96" s="25" t="str">
        <f>IFERROR(VLOOKUP($C96,Summary!$C:$CB,70,FALSE)/BU96,IF(BU96=0,"",IF(BU96="","",0)))</f>
        <v/>
      </c>
      <c r="BU96" s="27">
        <f>VLOOKUP($C96,Summary!$C:$CB,71,FALSE)</f>
        <v>0</v>
      </c>
      <c r="BV96" s="24" t="str">
        <f>IFERROR(VLOOKUP($C96,Summary!$C:$CB,72,FALSE)/CB96,IF(CB96=0,"",IF(CB96="","",0)))</f>
        <v/>
      </c>
      <c r="BW96" s="25" t="str">
        <f>IFERROR(VLOOKUP($C96,Summary!$C:$CB,73,FALSE)/CB96,IF(CB96=0,"",IF(CB96="","",0)))</f>
        <v/>
      </c>
      <c r="BX96" s="26" t="str">
        <f>IFERROR(VLOOKUP($C96,Summary!$C:$CB,74,FALSE)/CB96,IF(CB96=0,"",IF(CB96="","",0)))</f>
        <v/>
      </c>
      <c r="BY96" s="25" t="str">
        <f>IFERROR(VLOOKUP($C96,Summary!$C:$CB,75,FALSE)/CB96,IF(CB96=0,"",IF(CB96="","",0)))</f>
        <v/>
      </c>
      <c r="BZ96" s="26" t="str">
        <f>IFERROR(VLOOKUP($C96,Summary!$C:$CB,76,FALSE)/CB96,IF(CB96=0,"",IF(CB96="","",0)))</f>
        <v/>
      </c>
      <c r="CA96" s="25" t="str">
        <f>IFERROR(VLOOKUP($C96,Summary!$C:$CB,77,FALSE)/CB96,IF(CB96=0,"",IF(CB96="","",0)))</f>
        <v/>
      </c>
      <c r="CB96" s="27">
        <f>VLOOKUP($C96,Summary!$C:$CB,78,FALSE)</f>
        <v>0</v>
      </c>
    </row>
    <row r="97" spans="1:80" x14ac:dyDescent="0.3">
      <c r="A97">
        <v>93</v>
      </c>
      <c r="B97" t="str">
        <f>IF(Namelist!A94="","",UPPER(Namelist!A94))</f>
        <v>GRACE CHEW XINYI</v>
      </c>
      <c r="C97" t="str">
        <f>IF(Namelist!B94="","",UPPER(Namelist!B94))</f>
        <v>NUSSTU\E0775165</v>
      </c>
      <c r="D97" s="24">
        <f>IFERROR(VLOOKUP($C97,Summary!$C:$CB,2,FALSE)/J97,IF(J97=0,"",IF(J97="","",0)))</f>
        <v>1</v>
      </c>
      <c r="E97" s="25">
        <f>IFERROR(VLOOKUP($C97,Summary!$C:$CB,3,FALSE)/J97,IF(J97=0,"",IF(J97="","",0)))</f>
        <v>0</v>
      </c>
      <c r="F97" s="26">
        <f>IFERROR(VLOOKUP($C97,Summary!$C:$CB,4,FALSE)/J97,IF(J97=0,"",IF(J97="","",0)))</f>
        <v>1</v>
      </c>
      <c r="G97" s="25">
        <f>IFERROR(VLOOKUP($C97,Summary!$C:$CB,5,FALSE)/J97,IF(J97=0,"",IF(J97="","",0)))</f>
        <v>0</v>
      </c>
      <c r="H97" s="26">
        <f>IFERROR(VLOOKUP($C97,Summary!$C:$CB,6,FALSE)/J97,IF(J97=0,"",IF(J97="","",0)))</f>
        <v>1</v>
      </c>
      <c r="I97" s="25">
        <f>IFERROR(VLOOKUP($C97,Summary!$C:$CB,7,FALSE)/J97,IF(J97=0,"",IF(J97="","",0)))</f>
        <v>0</v>
      </c>
      <c r="J97" s="27">
        <f>VLOOKUP($C97,Summary!$C:$CB,8,FALSE)</f>
        <v>2</v>
      </c>
      <c r="K97" s="24" t="str">
        <f>IFERROR(VLOOKUP($C97,Summary!$C:$CB,9,FALSE)/Q97,IF(Q97=0,"",IF(Q97="","",0)))</f>
        <v/>
      </c>
      <c r="L97" s="25" t="str">
        <f>IFERROR(VLOOKUP($C97,Summary!$C:$CB,10,FALSE)/Q97,IF(Q97=0,"",IF(Q97="","",0)))</f>
        <v/>
      </c>
      <c r="M97" s="26" t="str">
        <f>IFERROR(VLOOKUP($C97,Summary!$C:$CB,11,FALSE)/Q97,IF(Q97=0,"",IF(Q97="","",0)))</f>
        <v/>
      </c>
      <c r="N97" s="25" t="str">
        <f>IFERROR(VLOOKUP($C97,Summary!$C:$CB,12,FALSE)/Q97,IF(Q97=0,"",IF(Q97="","",0)))</f>
        <v/>
      </c>
      <c r="O97" s="26" t="str">
        <f>IFERROR(VLOOKUP($C97,Summary!$C:$CB,13,FALSE)/Q97,IF(Q97=0,"",IF(Q97="","",0)))</f>
        <v/>
      </c>
      <c r="P97" s="25" t="str">
        <f>IFERROR(VLOOKUP($C97,Summary!$C:$CB,14,FALSE)/Q97,IF(Q97=0,"",IF(Q97="","",0)))</f>
        <v/>
      </c>
      <c r="Q97" s="27">
        <f>VLOOKUP($C97,Summary!$C:$CB,15,FALSE)</f>
        <v>0</v>
      </c>
      <c r="R97" s="24" t="str">
        <f>IFERROR(VLOOKUP($C97,Summary!$C:$CB,16,FALSE)/X97,IF(X97=0,"",IF(X97="","",0)))</f>
        <v/>
      </c>
      <c r="S97" s="25" t="str">
        <f>IFERROR(VLOOKUP($C97,Summary!$C:$CB,17,FALSE)/X97,IF(X97=0,"",IF(X97="","",0)))</f>
        <v/>
      </c>
      <c r="T97" s="26" t="str">
        <f>IFERROR(VLOOKUP($C97,Summary!$C:$CB,18,FALSE)/X97,IF(X97=0,"",IF(X97="","",0)))</f>
        <v/>
      </c>
      <c r="U97" s="25" t="str">
        <f>IFERROR(VLOOKUP($C97,Summary!$C:$CB,19,FALSE)/X97,IF(X97=0,"",IF(X97="","",0)))</f>
        <v/>
      </c>
      <c r="V97" s="26" t="str">
        <f>IFERROR(VLOOKUP($C97,Summary!$C:$CB,20,FALSE)/X97,IF(X97=0,"",IF(X97="","",0)))</f>
        <v/>
      </c>
      <c r="W97" s="25" t="str">
        <f>IFERROR(VLOOKUP($C97,Summary!$C:$CB,21,FALSE)/X97,IF(X97=0,"",IF(X97="","",0)))</f>
        <v/>
      </c>
      <c r="X97" s="27">
        <f>VLOOKUP($C97,Summary!$C:$CB,22,FALSE)</f>
        <v>0</v>
      </c>
      <c r="Y97" s="24">
        <f>IFERROR(VLOOKUP($C97,Summary!$C:$CB,23,FALSE)/AE97,IF(AE97=0,"",IF(AE97="","",0)))</f>
        <v>1</v>
      </c>
      <c r="Z97" s="25">
        <f>IFERROR(VLOOKUP($C97,Summary!$C:$CB,24,FALSE)/AE97,IF(AE97=0,"",IF(AE97="","",0)))</f>
        <v>0</v>
      </c>
      <c r="AA97" s="26">
        <f>IFERROR(VLOOKUP($C97,Summary!$C:$CB,25,FALSE)/AE97,IF(AE97=0,"",IF(AE97="","",0)))</f>
        <v>1</v>
      </c>
      <c r="AB97" s="25">
        <f>IFERROR(VLOOKUP($C97,Summary!$C:$CB,26,FALSE)/AE97,IF(AE97=0,"",IF(AE97="","",0)))</f>
        <v>0</v>
      </c>
      <c r="AC97" s="26">
        <f>IFERROR(VLOOKUP($C97,Summary!$C:$CB,27,FALSE)/AE97,IF(AE97=0,"",IF(AE97="","",0)))</f>
        <v>1</v>
      </c>
      <c r="AD97" s="25">
        <f>IFERROR(VLOOKUP($C97,Summary!$C:$CB,28,FALSE)/AE97,IF(AE97=0,"",IF(AE97="","",0)))</f>
        <v>0</v>
      </c>
      <c r="AE97" s="27">
        <f>VLOOKUP($C97,Summary!$C:$CB,29,FALSE)</f>
        <v>2</v>
      </c>
      <c r="AF97" s="24" t="str">
        <f>IFERROR(VLOOKUP($C97,Summary!$C:$CB,30,FALSE)/VLOOKUP($C97,Summary!$C:$CB,32,FALSE),IF(AL97=0,"",IF(AL97="","",0)))</f>
        <v/>
      </c>
      <c r="AG97" s="25" t="str">
        <f>IFERROR(VLOOKUP($C97,Summary!$C:$CB,31,FALSE)/VLOOKUP($C97,Summary!$C:$CB,32,FALSE),IF(AL97=0,"",IF(AL97="","",0)))</f>
        <v/>
      </c>
      <c r="AH97" s="26" t="str">
        <f>IFERROR(VLOOKUP($C97,Summary!$C:$CB,32,FALSE)/VLOOKUP($C97,Summary!$C:$CB,34,FALSE),IF(AL97=0,"",IF(AL97="","",0)))</f>
        <v/>
      </c>
      <c r="AI97" s="25" t="str">
        <f>IFERROR(VLOOKUP($C97,Summary!$C:$CB,33,FALSE)/VLOOKUP($C97,Summary!$C:$CB,34,FALSE),IF(AL97=0,"",IF(AL97="","",0)))</f>
        <v/>
      </c>
      <c r="AJ97" s="26" t="str">
        <f>IFERROR(VLOOKUP($C97,Summary!$C:$CB,34,FALSE)/AL97,IF(AL97=0,"",IF(AL97="","",0)))</f>
        <v/>
      </c>
      <c r="AK97" s="25" t="str">
        <f>IFERROR(VLOOKUP($C97,Summary!$C:$CB,35,FALSE)/AL97,IF(AL97=0,"",IF(AL97="","",0)))</f>
        <v/>
      </c>
      <c r="AL97" s="27">
        <f>VLOOKUP($C97,Summary!$C:$CB,36,FALSE)</f>
        <v>0</v>
      </c>
      <c r="AM97" s="24" t="str">
        <f>IFERROR(VLOOKUP($C97,Summary!$C:$CB,37,FALSE)/AS97,IF(AS97=0,"",IF(AS97="","",0)))</f>
        <v/>
      </c>
      <c r="AN97" s="25" t="str">
        <f>IFERROR(VLOOKUP($C97,Summary!$C:$CB,38,FALSE)/AS97,IF(AS97=0,"",IF(AS97="","",0)))</f>
        <v/>
      </c>
      <c r="AO97" s="26" t="str">
        <f>IFERROR(VLOOKUP($C97,Summary!$C:$CB,39,FALSE)/AS97,IF(AS97=0,"",IF(AS97="","",0)))</f>
        <v/>
      </c>
      <c r="AP97" s="25" t="str">
        <f>IFERROR(VLOOKUP($C97,Summary!$C:$CB,40,FALSE)/AS97,IF(AS97=0,"",IF(AS97="","",0)))</f>
        <v/>
      </c>
      <c r="AQ97" s="26" t="str">
        <f>IFERROR(VLOOKUP($C97,Summary!$C:$CB,41,FALSE)/AS97,IF(AS97=0,"",IF(AS97="","",0)))</f>
        <v/>
      </c>
      <c r="AR97" s="25" t="str">
        <f>IFERROR(VLOOKUP($C97,Summary!$C:$CB,42,FALSE)/AS97,IF(AS97=0,"",IF(AS97="","",0)))</f>
        <v/>
      </c>
      <c r="AS97" s="27">
        <f>VLOOKUP($C97,Summary!$C:$CB,43,FALSE)</f>
        <v>0</v>
      </c>
      <c r="AT97" s="24" t="str">
        <f>IFERROR(VLOOKUP($C97,Summary!$C:$CB,44,FALSE)/AZ97,IF(AZ97=0,"",IF(AZ97="","",0)))</f>
        <v/>
      </c>
      <c r="AU97" s="25" t="str">
        <f>IFERROR(VLOOKUP($C97,Summary!$C:$CB,45,FALSE)/AZ97,IF(AZ97=0,"",IF(AZ97="","",0)))</f>
        <v/>
      </c>
      <c r="AV97" s="26" t="str">
        <f>IFERROR(VLOOKUP($C97,Summary!$C:$CB,46,FALSE)/AZ97,IF(AZ97=0,"",IF(AZ97="","",0)))</f>
        <v/>
      </c>
      <c r="AW97" s="25" t="str">
        <f>IFERROR(VLOOKUP($C97,Summary!$C:$CB,47,FALSE)/AZ97,IF(AZ97=0,"",IF(AZ97="","",0)))</f>
        <v/>
      </c>
      <c r="AX97" s="26" t="str">
        <f>IFERROR(VLOOKUP($C97,Summary!$C:$CB,48,FALSE)/AZ97,IF(AZ97=0,"",IF(AZ97="","",0)))</f>
        <v/>
      </c>
      <c r="AY97" s="25" t="str">
        <f>IFERROR(VLOOKUP($C97,Summary!$C:$CB,49,FALSE)/AZ97,IF(AZ97=0,"",IF(AZ97="","",0)))</f>
        <v/>
      </c>
      <c r="AZ97" s="27">
        <f>VLOOKUP($C97,Summary!$C:$CB,50,FALSE)</f>
        <v>0</v>
      </c>
      <c r="BA97" s="24" t="str">
        <f>IFERROR(VLOOKUP($C97,Summary!$C:$CB,51,FALSE)/BG97,IF(BG97=0,"",IF(BG97="","",0)))</f>
        <v/>
      </c>
      <c r="BB97" s="25" t="str">
        <f>IFERROR(VLOOKUP($C97,Summary!$C:$CB,52,FALSE)/BG97,IF(BG97=0,"",IF(BG97="","",0)))</f>
        <v/>
      </c>
      <c r="BC97" s="26" t="str">
        <f>IFERROR(VLOOKUP($C97,Summary!$C:$CB,53,FALSE)/BG97,IF(BG97=0,"",IF(BG97="","",0)))</f>
        <v/>
      </c>
      <c r="BD97" s="25" t="str">
        <f>IFERROR(VLOOKUP($C97,Summary!$C:$CB,54,FALSE)/BG97,IF(BG97=0,"",IF(BG97="","",0)))</f>
        <v/>
      </c>
      <c r="BE97" s="26" t="str">
        <f>IFERROR(VLOOKUP($C97,Summary!$C:$CB,55,FALSE)/BG97,IF(BG97=0,"",IF(BG97="","",0)))</f>
        <v/>
      </c>
      <c r="BF97" s="25" t="str">
        <f>IFERROR(VLOOKUP($C97,Summary!$C:$CB,56,FALSE)/BG97,IF(BG97=0,"",IF(BG97="","",0)))</f>
        <v/>
      </c>
      <c r="BG97" s="27">
        <f>VLOOKUP($C97,Summary!$C:$CB,57,FALSE)</f>
        <v>0</v>
      </c>
      <c r="BH97" s="24" t="str">
        <f>IFERROR(VLOOKUP($C97,Summary!$C:$CB,58,FALSE)/BN97,IF(BN97=0,"",IF(BN97="","",0)))</f>
        <v/>
      </c>
      <c r="BI97" s="25" t="str">
        <f>IFERROR(VLOOKUP($C97,Summary!$C:$CB,59,FALSE)/BN97,IF(BN97=0,"",IF(BN97="","",0)))</f>
        <v/>
      </c>
      <c r="BJ97" s="26" t="str">
        <f>IFERROR(VLOOKUP($C97,Summary!$C:$CB,60,FALSE)/BN97,IF(BN97=0,"",IF(BN97="","",0)))</f>
        <v/>
      </c>
      <c r="BK97" s="25" t="str">
        <f>IFERROR(VLOOKUP($C97,Summary!$C:$CB,61,FALSE)/BN97,IF(BN97=0,"",IF(BN97="","",0)))</f>
        <v/>
      </c>
      <c r="BL97" s="26" t="str">
        <f>IFERROR(VLOOKUP($C97,Summary!$C:$CB,62,FALSE)/BN97,IF(BN97=0,"",IF(BN97="","",0)))</f>
        <v/>
      </c>
      <c r="BM97" s="25" t="str">
        <f>IFERROR(VLOOKUP($C97,Summary!$C:$CB,63,FALSE)/BN97,IF(BN97=0,"",IF(BN97="","",0)))</f>
        <v/>
      </c>
      <c r="BN97" s="27">
        <f>VLOOKUP($C97,Summary!$C:$CB,64,FALSE)</f>
        <v>0</v>
      </c>
      <c r="BO97" s="24" t="str">
        <f>IFERROR(VLOOKUP($C97,Summary!$C:$CB,65,FALSE)/BU97,IF(BU97=0,"",IF(BU97="","",0)))</f>
        <v/>
      </c>
      <c r="BP97" s="25" t="str">
        <f>IFERROR(VLOOKUP($C97,Summary!$C:$CB,66,FALSE)/BU97,IF(BU97=0,"",IF(BU97="","",0)))</f>
        <v/>
      </c>
      <c r="BQ97" s="26" t="str">
        <f>IFERROR(VLOOKUP($C97,Summary!$C:$CB,67,FALSE)/BU97,IF(BU97=0,"",IF(BU97="","",0)))</f>
        <v/>
      </c>
      <c r="BR97" s="25" t="str">
        <f>IFERROR(VLOOKUP($C97,Summary!$C:$CB,68,FALSE)/BU97,IF(BU97=0,"",IF(BU97="","",0)))</f>
        <v/>
      </c>
      <c r="BS97" s="26" t="str">
        <f>IFERROR(VLOOKUP($C97,Summary!$C:$CB,69,FALSE)/BU97,IF(BU97=0,"",IF(BU97="","",0)))</f>
        <v/>
      </c>
      <c r="BT97" s="25" t="str">
        <f>IFERROR(VLOOKUP($C97,Summary!$C:$CB,70,FALSE)/BU97,IF(BU97=0,"",IF(BU97="","",0)))</f>
        <v/>
      </c>
      <c r="BU97" s="27">
        <f>VLOOKUP($C97,Summary!$C:$CB,71,FALSE)</f>
        <v>0</v>
      </c>
      <c r="BV97" s="24" t="str">
        <f>IFERROR(VLOOKUP($C97,Summary!$C:$CB,72,FALSE)/CB97,IF(CB97=0,"",IF(CB97="","",0)))</f>
        <v/>
      </c>
      <c r="BW97" s="25" t="str">
        <f>IFERROR(VLOOKUP($C97,Summary!$C:$CB,73,FALSE)/CB97,IF(CB97=0,"",IF(CB97="","",0)))</f>
        <v/>
      </c>
      <c r="BX97" s="26" t="str">
        <f>IFERROR(VLOOKUP($C97,Summary!$C:$CB,74,FALSE)/CB97,IF(CB97=0,"",IF(CB97="","",0)))</f>
        <v/>
      </c>
      <c r="BY97" s="25" t="str">
        <f>IFERROR(VLOOKUP($C97,Summary!$C:$CB,75,FALSE)/CB97,IF(CB97=0,"",IF(CB97="","",0)))</f>
        <v/>
      </c>
      <c r="BZ97" s="26" t="str">
        <f>IFERROR(VLOOKUP($C97,Summary!$C:$CB,76,FALSE)/CB97,IF(CB97=0,"",IF(CB97="","",0)))</f>
        <v/>
      </c>
      <c r="CA97" s="25" t="str">
        <f>IFERROR(VLOOKUP($C97,Summary!$C:$CB,77,FALSE)/CB97,IF(CB97=0,"",IF(CB97="","",0)))</f>
        <v/>
      </c>
      <c r="CB97" s="27">
        <f>VLOOKUP($C97,Summary!$C:$CB,78,FALSE)</f>
        <v>0</v>
      </c>
    </row>
    <row r="98" spans="1:80" x14ac:dyDescent="0.3">
      <c r="A98">
        <v>94</v>
      </c>
      <c r="B98" t="str">
        <f>IF(Namelist!A95="","",UPPER(Namelist!A95))</f>
        <v>GWEN SU</v>
      </c>
      <c r="C98" t="str">
        <f>IF(Namelist!B95="","",UPPER(Namelist!B95))</f>
        <v>NUSSTU\E0420625</v>
      </c>
      <c r="D98" s="24">
        <f>IFERROR(VLOOKUP($C98,Summary!$C:$CB,2,FALSE)/J98,IF(J98=0,"",IF(J98="","",0)))</f>
        <v>0</v>
      </c>
      <c r="E98" s="25">
        <f>IFERROR(VLOOKUP($C98,Summary!$C:$CB,3,FALSE)/J98,IF(J98=0,"",IF(J98="","",0)))</f>
        <v>0</v>
      </c>
      <c r="F98" s="26">
        <f>IFERROR(VLOOKUP($C98,Summary!$C:$CB,4,FALSE)/J98,IF(J98=0,"",IF(J98="","",0)))</f>
        <v>0</v>
      </c>
      <c r="G98" s="25">
        <f>IFERROR(VLOOKUP($C98,Summary!$C:$CB,5,FALSE)/J98,IF(J98=0,"",IF(J98="","",0)))</f>
        <v>0</v>
      </c>
      <c r="H98" s="26">
        <f>IFERROR(VLOOKUP($C98,Summary!$C:$CB,6,FALSE)/J98,IF(J98=0,"",IF(J98="","",0)))</f>
        <v>0</v>
      </c>
      <c r="I98" s="25">
        <f>IFERROR(VLOOKUP($C98,Summary!$C:$CB,7,FALSE)/J98,IF(J98=0,"",IF(J98="","",0)))</f>
        <v>1</v>
      </c>
      <c r="J98" s="27">
        <f>VLOOKUP($C98,Summary!$C:$CB,8,FALSE)</f>
        <v>2</v>
      </c>
      <c r="K98" s="24" t="str">
        <f>IFERROR(VLOOKUP($C98,Summary!$C:$CB,9,FALSE)/Q98,IF(Q98=0,"",IF(Q98="","",0)))</f>
        <v/>
      </c>
      <c r="L98" s="25" t="str">
        <f>IFERROR(VLOOKUP($C98,Summary!$C:$CB,10,FALSE)/Q98,IF(Q98=0,"",IF(Q98="","",0)))</f>
        <v/>
      </c>
      <c r="M98" s="26" t="str">
        <f>IFERROR(VLOOKUP($C98,Summary!$C:$CB,11,FALSE)/Q98,IF(Q98=0,"",IF(Q98="","",0)))</f>
        <v/>
      </c>
      <c r="N98" s="25" t="str">
        <f>IFERROR(VLOOKUP($C98,Summary!$C:$CB,12,FALSE)/Q98,IF(Q98=0,"",IF(Q98="","",0)))</f>
        <v/>
      </c>
      <c r="O98" s="26" t="str">
        <f>IFERROR(VLOOKUP($C98,Summary!$C:$CB,13,FALSE)/Q98,IF(Q98=0,"",IF(Q98="","",0)))</f>
        <v/>
      </c>
      <c r="P98" s="25" t="str">
        <f>IFERROR(VLOOKUP($C98,Summary!$C:$CB,14,FALSE)/Q98,IF(Q98=0,"",IF(Q98="","",0)))</f>
        <v/>
      </c>
      <c r="Q98" s="27">
        <f>VLOOKUP($C98,Summary!$C:$CB,15,FALSE)</f>
        <v>0</v>
      </c>
      <c r="R98" s="24" t="str">
        <f>IFERROR(VLOOKUP($C98,Summary!$C:$CB,16,FALSE)/X98,IF(X98=0,"",IF(X98="","",0)))</f>
        <v/>
      </c>
      <c r="S98" s="25" t="str">
        <f>IFERROR(VLOOKUP($C98,Summary!$C:$CB,17,FALSE)/X98,IF(X98=0,"",IF(X98="","",0)))</f>
        <v/>
      </c>
      <c r="T98" s="26" t="str">
        <f>IFERROR(VLOOKUP($C98,Summary!$C:$CB,18,FALSE)/X98,IF(X98=0,"",IF(X98="","",0)))</f>
        <v/>
      </c>
      <c r="U98" s="25" t="str">
        <f>IFERROR(VLOOKUP($C98,Summary!$C:$CB,19,FALSE)/X98,IF(X98=0,"",IF(X98="","",0)))</f>
        <v/>
      </c>
      <c r="V98" s="26" t="str">
        <f>IFERROR(VLOOKUP($C98,Summary!$C:$CB,20,FALSE)/X98,IF(X98=0,"",IF(X98="","",0)))</f>
        <v/>
      </c>
      <c r="W98" s="25" t="str">
        <f>IFERROR(VLOOKUP($C98,Summary!$C:$CB,21,FALSE)/X98,IF(X98=0,"",IF(X98="","",0)))</f>
        <v/>
      </c>
      <c r="X98" s="27">
        <f>VLOOKUP($C98,Summary!$C:$CB,22,FALSE)</f>
        <v>0</v>
      </c>
      <c r="Y98" s="24" t="str">
        <f>IFERROR(VLOOKUP($C98,Summary!$C:$CB,23,FALSE)/AE98,IF(AE98=0,"",IF(AE98="","",0)))</f>
        <v/>
      </c>
      <c r="Z98" s="25" t="str">
        <f>IFERROR(VLOOKUP($C98,Summary!$C:$CB,24,FALSE)/AE98,IF(AE98=0,"",IF(AE98="","",0)))</f>
        <v/>
      </c>
      <c r="AA98" s="26" t="str">
        <f>IFERROR(VLOOKUP($C98,Summary!$C:$CB,25,FALSE)/AE98,IF(AE98=0,"",IF(AE98="","",0)))</f>
        <v/>
      </c>
      <c r="AB98" s="25" t="str">
        <f>IFERROR(VLOOKUP($C98,Summary!$C:$CB,26,FALSE)/AE98,IF(AE98=0,"",IF(AE98="","",0)))</f>
        <v/>
      </c>
      <c r="AC98" s="26" t="str">
        <f>IFERROR(VLOOKUP($C98,Summary!$C:$CB,27,FALSE)/AE98,IF(AE98=0,"",IF(AE98="","",0)))</f>
        <v/>
      </c>
      <c r="AD98" s="25" t="str">
        <f>IFERROR(VLOOKUP($C98,Summary!$C:$CB,28,FALSE)/AE98,IF(AE98=0,"",IF(AE98="","",0)))</f>
        <v/>
      </c>
      <c r="AE98" s="27">
        <f>VLOOKUP($C98,Summary!$C:$CB,29,FALSE)</f>
        <v>0</v>
      </c>
      <c r="AF98" s="24" t="str">
        <f>IFERROR(VLOOKUP($C98,Summary!$C:$CB,30,FALSE)/VLOOKUP($C98,Summary!$C:$CB,32,FALSE),IF(AL98=0,"",IF(AL98="","",0)))</f>
        <v/>
      </c>
      <c r="AG98" s="25" t="str">
        <f>IFERROR(VLOOKUP($C98,Summary!$C:$CB,31,FALSE)/VLOOKUP($C98,Summary!$C:$CB,32,FALSE),IF(AL98=0,"",IF(AL98="","",0)))</f>
        <v/>
      </c>
      <c r="AH98" s="26" t="str">
        <f>IFERROR(VLOOKUP($C98,Summary!$C:$CB,32,FALSE)/VLOOKUP($C98,Summary!$C:$CB,34,FALSE),IF(AL98=0,"",IF(AL98="","",0)))</f>
        <v/>
      </c>
      <c r="AI98" s="25" t="str">
        <f>IFERROR(VLOOKUP($C98,Summary!$C:$CB,33,FALSE)/VLOOKUP($C98,Summary!$C:$CB,34,FALSE),IF(AL98=0,"",IF(AL98="","",0)))</f>
        <v/>
      </c>
      <c r="AJ98" s="26" t="str">
        <f>IFERROR(VLOOKUP($C98,Summary!$C:$CB,34,FALSE)/AL98,IF(AL98=0,"",IF(AL98="","",0)))</f>
        <v/>
      </c>
      <c r="AK98" s="25" t="str">
        <f>IFERROR(VLOOKUP($C98,Summary!$C:$CB,35,FALSE)/AL98,IF(AL98=0,"",IF(AL98="","",0)))</f>
        <v/>
      </c>
      <c r="AL98" s="27">
        <f>VLOOKUP($C98,Summary!$C:$CB,36,FALSE)</f>
        <v>0</v>
      </c>
      <c r="AM98" s="24" t="str">
        <f>IFERROR(VLOOKUP($C98,Summary!$C:$CB,37,FALSE)/AS98,IF(AS98=0,"",IF(AS98="","",0)))</f>
        <v/>
      </c>
      <c r="AN98" s="25" t="str">
        <f>IFERROR(VLOOKUP($C98,Summary!$C:$CB,38,FALSE)/AS98,IF(AS98=0,"",IF(AS98="","",0)))</f>
        <v/>
      </c>
      <c r="AO98" s="26" t="str">
        <f>IFERROR(VLOOKUP($C98,Summary!$C:$CB,39,FALSE)/AS98,IF(AS98=0,"",IF(AS98="","",0)))</f>
        <v/>
      </c>
      <c r="AP98" s="25" t="str">
        <f>IFERROR(VLOOKUP($C98,Summary!$C:$CB,40,FALSE)/AS98,IF(AS98=0,"",IF(AS98="","",0)))</f>
        <v/>
      </c>
      <c r="AQ98" s="26" t="str">
        <f>IFERROR(VLOOKUP($C98,Summary!$C:$CB,41,FALSE)/AS98,IF(AS98=0,"",IF(AS98="","",0)))</f>
        <v/>
      </c>
      <c r="AR98" s="25" t="str">
        <f>IFERROR(VLOOKUP($C98,Summary!$C:$CB,42,FALSE)/AS98,IF(AS98=0,"",IF(AS98="","",0)))</f>
        <v/>
      </c>
      <c r="AS98" s="27">
        <f>VLOOKUP($C98,Summary!$C:$CB,43,FALSE)</f>
        <v>0</v>
      </c>
      <c r="AT98" s="24" t="str">
        <f>IFERROR(VLOOKUP($C98,Summary!$C:$CB,44,FALSE)/AZ98,IF(AZ98=0,"",IF(AZ98="","",0)))</f>
        <v/>
      </c>
      <c r="AU98" s="25" t="str">
        <f>IFERROR(VLOOKUP($C98,Summary!$C:$CB,45,FALSE)/AZ98,IF(AZ98=0,"",IF(AZ98="","",0)))</f>
        <v/>
      </c>
      <c r="AV98" s="26" t="str">
        <f>IFERROR(VLOOKUP($C98,Summary!$C:$CB,46,FALSE)/AZ98,IF(AZ98=0,"",IF(AZ98="","",0)))</f>
        <v/>
      </c>
      <c r="AW98" s="25" t="str">
        <f>IFERROR(VLOOKUP($C98,Summary!$C:$CB,47,FALSE)/AZ98,IF(AZ98=0,"",IF(AZ98="","",0)))</f>
        <v/>
      </c>
      <c r="AX98" s="26" t="str">
        <f>IFERROR(VLOOKUP($C98,Summary!$C:$CB,48,FALSE)/AZ98,IF(AZ98=0,"",IF(AZ98="","",0)))</f>
        <v/>
      </c>
      <c r="AY98" s="25" t="str">
        <f>IFERROR(VLOOKUP($C98,Summary!$C:$CB,49,FALSE)/AZ98,IF(AZ98=0,"",IF(AZ98="","",0)))</f>
        <v/>
      </c>
      <c r="AZ98" s="27">
        <f>VLOOKUP($C98,Summary!$C:$CB,50,FALSE)</f>
        <v>0</v>
      </c>
      <c r="BA98" s="24">
        <f>IFERROR(VLOOKUP($C98,Summary!$C:$CB,51,FALSE)/BG98,IF(BG98=0,"",IF(BG98="","",0)))</f>
        <v>0</v>
      </c>
      <c r="BB98" s="25">
        <f>IFERROR(VLOOKUP($C98,Summary!$C:$CB,52,FALSE)/BG98,IF(BG98=0,"",IF(BG98="","",0)))</f>
        <v>0</v>
      </c>
      <c r="BC98" s="26">
        <f>IFERROR(VLOOKUP($C98,Summary!$C:$CB,53,FALSE)/BG98,IF(BG98=0,"",IF(BG98="","",0)))</f>
        <v>0</v>
      </c>
      <c r="BD98" s="25">
        <f>IFERROR(VLOOKUP($C98,Summary!$C:$CB,54,FALSE)/BG98,IF(BG98=0,"",IF(BG98="","",0)))</f>
        <v>0</v>
      </c>
      <c r="BE98" s="26">
        <f>IFERROR(VLOOKUP($C98,Summary!$C:$CB,55,FALSE)/BG98,IF(BG98=0,"",IF(BG98="","",0)))</f>
        <v>0</v>
      </c>
      <c r="BF98" s="25">
        <f>IFERROR(VLOOKUP($C98,Summary!$C:$CB,56,FALSE)/BG98,IF(BG98=0,"",IF(BG98="","",0)))</f>
        <v>1</v>
      </c>
      <c r="BG98" s="27">
        <f>VLOOKUP($C98,Summary!$C:$CB,57,FALSE)</f>
        <v>2</v>
      </c>
      <c r="BH98" s="24" t="str">
        <f>IFERROR(VLOOKUP($C98,Summary!$C:$CB,58,FALSE)/BN98,IF(BN98=0,"",IF(BN98="","",0)))</f>
        <v/>
      </c>
      <c r="BI98" s="25" t="str">
        <f>IFERROR(VLOOKUP($C98,Summary!$C:$CB,59,FALSE)/BN98,IF(BN98=0,"",IF(BN98="","",0)))</f>
        <v/>
      </c>
      <c r="BJ98" s="26" t="str">
        <f>IFERROR(VLOOKUP($C98,Summary!$C:$CB,60,FALSE)/BN98,IF(BN98=0,"",IF(BN98="","",0)))</f>
        <v/>
      </c>
      <c r="BK98" s="25" t="str">
        <f>IFERROR(VLOOKUP($C98,Summary!$C:$CB,61,FALSE)/BN98,IF(BN98=0,"",IF(BN98="","",0)))</f>
        <v/>
      </c>
      <c r="BL98" s="26" t="str">
        <f>IFERROR(VLOOKUP($C98,Summary!$C:$CB,62,FALSE)/BN98,IF(BN98=0,"",IF(BN98="","",0)))</f>
        <v/>
      </c>
      <c r="BM98" s="25" t="str">
        <f>IFERROR(VLOOKUP($C98,Summary!$C:$CB,63,FALSE)/BN98,IF(BN98=0,"",IF(BN98="","",0)))</f>
        <v/>
      </c>
      <c r="BN98" s="27">
        <f>VLOOKUP($C98,Summary!$C:$CB,64,FALSE)</f>
        <v>0</v>
      </c>
      <c r="BO98" s="24" t="str">
        <f>IFERROR(VLOOKUP($C98,Summary!$C:$CB,65,FALSE)/BU98,IF(BU98=0,"",IF(BU98="","",0)))</f>
        <v/>
      </c>
      <c r="BP98" s="25" t="str">
        <f>IFERROR(VLOOKUP($C98,Summary!$C:$CB,66,FALSE)/BU98,IF(BU98=0,"",IF(BU98="","",0)))</f>
        <v/>
      </c>
      <c r="BQ98" s="26" t="str">
        <f>IFERROR(VLOOKUP($C98,Summary!$C:$CB,67,FALSE)/BU98,IF(BU98=0,"",IF(BU98="","",0)))</f>
        <v/>
      </c>
      <c r="BR98" s="25" t="str">
        <f>IFERROR(VLOOKUP($C98,Summary!$C:$CB,68,FALSE)/BU98,IF(BU98=0,"",IF(BU98="","",0)))</f>
        <v/>
      </c>
      <c r="BS98" s="26" t="str">
        <f>IFERROR(VLOOKUP($C98,Summary!$C:$CB,69,FALSE)/BU98,IF(BU98=0,"",IF(BU98="","",0)))</f>
        <v/>
      </c>
      <c r="BT98" s="25" t="str">
        <f>IFERROR(VLOOKUP($C98,Summary!$C:$CB,70,FALSE)/BU98,IF(BU98=0,"",IF(BU98="","",0)))</f>
        <v/>
      </c>
      <c r="BU98" s="27">
        <f>VLOOKUP($C98,Summary!$C:$CB,71,FALSE)</f>
        <v>0</v>
      </c>
      <c r="BV98" s="24" t="str">
        <f>IFERROR(VLOOKUP($C98,Summary!$C:$CB,72,FALSE)/CB98,IF(CB98=0,"",IF(CB98="","",0)))</f>
        <v/>
      </c>
      <c r="BW98" s="25" t="str">
        <f>IFERROR(VLOOKUP($C98,Summary!$C:$CB,73,FALSE)/CB98,IF(CB98=0,"",IF(CB98="","",0)))</f>
        <v/>
      </c>
      <c r="BX98" s="26" t="str">
        <f>IFERROR(VLOOKUP($C98,Summary!$C:$CB,74,FALSE)/CB98,IF(CB98=0,"",IF(CB98="","",0)))</f>
        <v/>
      </c>
      <c r="BY98" s="25" t="str">
        <f>IFERROR(VLOOKUP($C98,Summary!$C:$CB,75,FALSE)/CB98,IF(CB98=0,"",IF(CB98="","",0)))</f>
        <v/>
      </c>
      <c r="BZ98" s="26" t="str">
        <f>IFERROR(VLOOKUP($C98,Summary!$C:$CB,76,FALSE)/CB98,IF(CB98=0,"",IF(CB98="","",0)))</f>
        <v/>
      </c>
      <c r="CA98" s="25" t="str">
        <f>IFERROR(VLOOKUP($C98,Summary!$C:$CB,77,FALSE)/CB98,IF(CB98=0,"",IF(CB98="","",0)))</f>
        <v/>
      </c>
      <c r="CB98" s="27">
        <f>VLOOKUP($C98,Summary!$C:$CB,78,FALSE)</f>
        <v>0</v>
      </c>
    </row>
    <row r="99" spans="1:80" x14ac:dyDescent="0.3">
      <c r="A99">
        <v>95</v>
      </c>
      <c r="B99" t="str">
        <f>IF(Namelist!A96="","",UPPER(Namelist!A96))</f>
        <v>HADIF AIMAN HERMAN</v>
      </c>
      <c r="C99" t="str">
        <f>IF(Namelist!B96="","",UPPER(Namelist!B96))</f>
        <v>NUSSTU\E0958300</v>
      </c>
      <c r="D99" s="24">
        <f>IFERROR(VLOOKUP($C99,Summary!$C:$CB,2,FALSE)/J99,IF(J99=0,"",IF(J99="","",0)))</f>
        <v>0.30769230769230771</v>
      </c>
      <c r="E99" s="25">
        <f>IFERROR(VLOOKUP($C99,Summary!$C:$CB,3,FALSE)/J99,IF(J99=0,"",IF(J99="","",0)))</f>
        <v>7.6923076923076927E-2</v>
      </c>
      <c r="F99" s="26">
        <f>IFERROR(VLOOKUP($C99,Summary!$C:$CB,4,FALSE)/J99,IF(J99=0,"",IF(J99="","",0)))</f>
        <v>0.38461538461538464</v>
      </c>
      <c r="G99" s="25">
        <f>IFERROR(VLOOKUP($C99,Summary!$C:$CB,5,FALSE)/J99,IF(J99=0,"",IF(J99="","",0)))</f>
        <v>7.6923076923076927E-2</v>
      </c>
      <c r="H99" s="26">
        <f>IFERROR(VLOOKUP($C99,Summary!$C:$CB,6,FALSE)/J99,IF(J99=0,"",IF(J99="","",0)))</f>
        <v>0.46153846153846156</v>
      </c>
      <c r="I99" s="25">
        <f>IFERROR(VLOOKUP($C99,Summary!$C:$CB,7,FALSE)/J99,IF(J99=0,"",IF(J99="","",0)))</f>
        <v>0.53846153846153844</v>
      </c>
      <c r="J99" s="27">
        <f>VLOOKUP($C99,Summary!$C:$CB,8,FALSE)</f>
        <v>13</v>
      </c>
      <c r="K99" s="24" t="str">
        <f>IFERROR(VLOOKUP($C99,Summary!$C:$CB,9,FALSE)/Q99,IF(Q99=0,"",IF(Q99="","",0)))</f>
        <v/>
      </c>
      <c r="L99" s="25" t="str">
        <f>IFERROR(VLOOKUP($C99,Summary!$C:$CB,10,FALSE)/Q99,IF(Q99=0,"",IF(Q99="","",0)))</f>
        <v/>
      </c>
      <c r="M99" s="26" t="str">
        <f>IFERROR(VLOOKUP($C99,Summary!$C:$CB,11,FALSE)/Q99,IF(Q99=0,"",IF(Q99="","",0)))</f>
        <v/>
      </c>
      <c r="N99" s="25" t="str">
        <f>IFERROR(VLOOKUP($C99,Summary!$C:$CB,12,FALSE)/Q99,IF(Q99=0,"",IF(Q99="","",0)))</f>
        <v/>
      </c>
      <c r="O99" s="26" t="str">
        <f>IFERROR(VLOOKUP($C99,Summary!$C:$CB,13,FALSE)/Q99,IF(Q99=0,"",IF(Q99="","",0)))</f>
        <v/>
      </c>
      <c r="P99" s="25" t="str">
        <f>IFERROR(VLOOKUP($C99,Summary!$C:$CB,14,FALSE)/Q99,IF(Q99=0,"",IF(Q99="","",0)))</f>
        <v/>
      </c>
      <c r="Q99" s="27">
        <f>VLOOKUP($C99,Summary!$C:$CB,15,FALSE)</f>
        <v>0</v>
      </c>
      <c r="R99" s="24">
        <f>IFERROR(VLOOKUP($C99,Summary!$C:$CB,16,FALSE)/X99,IF(X99=0,"",IF(X99="","",0)))</f>
        <v>0.5</v>
      </c>
      <c r="S99" s="25">
        <f>IFERROR(VLOOKUP($C99,Summary!$C:$CB,17,FALSE)/X99,IF(X99=0,"",IF(X99="","",0)))</f>
        <v>0</v>
      </c>
      <c r="T99" s="26">
        <f>IFERROR(VLOOKUP($C99,Summary!$C:$CB,18,FALSE)/X99,IF(X99=0,"",IF(X99="","",0)))</f>
        <v>0.5</v>
      </c>
      <c r="U99" s="25">
        <f>IFERROR(VLOOKUP($C99,Summary!$C:$CB,19,FALSE)/X99,IF(X99=0,"",IF(X99="","",0)))</f>
        <v>0</v>
      </c>
      <c r="V99" s="26">
        <f>IFERROR(VLOOKUP($C99,Summary!$C:$CB,20,FALSE)/X99,IF(X99=0,"",IF(X99="","",0)))</f>
        <v>0.5</v>
      </c>
      <c r="W99" s="25">
        <f>IFERROR(VLOOKUP($C99,Summary!$C:$CB,21,FALSE)/X99,IF(X99=0,"",IF(X99="","",0)))</f>
        <v>0.5</v>
      </c>
      <c r="X99" s="27">
        <f>VLOOKUP($C99,Summary!$C:$CB,22,FALSE)</f>
        <v>2</v>
      </c>
      <c r="Y99" s="24">
        <f>IFERROR(VLOOKUP($C99,Summary!$C:$CB,23,FALSE)/AE99,IF(AE99=0,"",IF(AE99="","",0)))</f>
        <v>1</v>
      </c>
      <c r="Z99" s="25">
        <f>IFERROR(VLOOKUP($C99,Summary!$C:$CB,24,FALSE)/AE99,IF(AE99=0,"",IF(AE99="","",0)))</f>
        <v>0</v>
      </c>
      <c r="AA99" s="26">
        <f>IFERROR(VLOOKUP($C99,Summary!$C:$CB,25,FALSE)/AE99,IF(AE99=0,"",IF(AE99="","",0)))</f>
        <v>1</v>
      </c>
      <c r="AB99" s="25">
        <f>IFERROR(VLOOKUP($C99,Summary!$C:$CB,26,FALSE)/AE99,IF(AE99=0,"",IF(AE99="","",0)))</f>
        <v>0</v>
      </c>
      <c r="AC99" s="26">
        <f>IFERROR(VLOOKUP($C99,Summary!$C:$CB,27,FALSE)/AE99,IF(AE99=0,"",IF(AE99="","",0)))</f>
        <v>1</v>
      </c>
      <c r="AD99" s="25">
        <f>IFERROR(VLOOKUP($C99,Summary!$C:$CB,28,FALSE)/AE99,IF(AE99=0,"",IF(AE99="","",0)))</f>
        <v>0</v>
      </c>
      <c r="AE99" s="27">
        <f>VLOOKUP($C99,Summary!$C:$CB,29,FALSE)</f>
        <v>1</v>
      </c>
      <c r="AF99" s="24" t="str">
        <f>IFERROR(VLOOKUP($C99,Summary!$C:$CB,30,FALSE)/VLOOKUP($C99,Summary!$C:$CB,32,FALSE),IF(AL99=0,"",IF(AL99="","",0)))</f>
        <v/>
      </c>
      <c r="AG99" s="25" t="str">
        <f>IFERROR(VLOOKUP($C99,Summary!$C:$CB,31,FALSE)/VLOOKUP($C99,Summary!$C:$CB,32,FALSE),IF(AL99=0,"",IF(AL99="","",0)))</f>
        <v/>
      </c>
      <c r="AH99" s="26" t="str">
        <f>IFERROR(VLOOKUP($C99,Summary!$C:$CB,32,FALSE)/VLOOKUP($C99,Summary!$C:$CB,34,FALSE),IF(AL99=0,"",IF(AL99="","",0)))</f>
        <v/>
      </c>
      <c r="AI99" s="25" t="str">
        <f>IFERROR(VLOOKUP($C99,Summary!$C:$CB,33,FALSE)/VLOOKUP($C99,Summary!$C:$CB,34,FALSE),IF(AL99=0,"",IF(AL99="","",0)))</f>
        <v/>
      </c>
      <c r="AJ99" s="26" t="str">
        <f>IFERROR(VLOOKUP($C99,Summary!$C:$CB,34,FALSE)/AL99,IF(AL99=0,"",IF(AL99="","",0)))</f>
        <v/>
      </c>
      <c r="AK99" s="25" t="str">
        <f>IFERROR(VLOOKUP($C99,Summary!$C:$CB,35,FALSE)/AL99,IF(AL99=0,"",IF(AL99="","",0)))</f>
        <v/>
      </c>
      <c r="AL99" s="27">
        <f>VLOOKUP($C99,Summary!$C:$CB,36,FALSE)</f>
        <v>0</v>
      </c>
      <c r="AM99" s="24" t="str">
        <f>IFERROR(VLOOKUP($C99,Summary!$C:$CB,37,FALSE)/AS99,IF(AS99=0,"",IF(AS99="","",0)))</f>
        <v/>
      </c>
      <c r="AN99" s="25" t="str">
        <f>IFERROR(VLOOKUP($C99,Summary!$C:$CB,38,FALSE)/AS99,IF(AS99=0,"",IF(AS99="","",0)))</f>
        <v/>
      </c>
      <c r="AO99" s="26" t="str">
        <f>IFERROR(VLOOKUP($C99,Summary!$C:$CB,39,FALSE)/AS99,IF(AS99=0,"",IF(AS99="","",0)))</f>
        <v/>
      </c>
      <c r="AP99" s="25" t="str">
        <f>IFERROR(VLOOKUP($C99,Summary!$C:$CB,40,FALSE)/AS99,IF(AS99=0,"",IF(AS99="","",0)))</f>
        <v/>
      </c>
      <c r="AQ99" s="26" t="str">
        <f>IFERROR(VLOOKUP($C99,Summary!$C:$CB,41,FALSE)/AS99,IF(AS99=0,"",IF(AS99="","",0)))</f>
        <v/>
      </c>
      <c r="AR99" s="25" t="str">
        <f>IFERROR(VLOOKUP($C99,Summary!$C:$CB,42,FALSE)/AS99,IF(AS99=0,"",IF(AS99="","",0)))</f>
        <v/>
      </c>
      <c r="AS99" s="27">
        <f>VLOOKUP($C99,Summary!$C:$CB,43,FALSE)</f>
        <v>0</v>
      </c>
      <c r="AT99" s="24">
        <f>IFERROR(VLOOKUP($C99,Summary!$C:$CB,44,FALSE)/AZ99,IF(AZ99=0,"",IF(AZ99="","",0)))</f>
        <v>0</v>
      </c>
      <c r="AU99" s="25">
        <f>IFERROR(VLOOKUP($C99,Summary!$C:$CB,45,FALSE)/AZ99,IF(AZ99=0,"",IF(AZ99="","",0)))</f>
        <v>0</v>
      </c>
      <c r="AV99" s="26">
        <f>IFERROR(VLOOKUP($C99,Summary!$C:$CB,46,FALSE)/AZ99,IF(AZ99=0,"",IF(AZ99="","",0)))</f>
        <v>0</v>
      </c>
      <c r="AW99" s="25">
        <f>IFERROR(VLOOKUP($C99,Summary!$C:$CB,47,FALSE)/AZ99,IF(AZ99=0,"",IF(AZ99="","",0)))</f>
        <v>0.33333333333333331</v>
      </c>
      <c r="AX99" s="26">
        <f>IFERROR(VLOOKUP($C99,Summary!$C:$CB,48,FALSE)/AZ99,IF(AZ99=0,"",IF(AZ99="","",0)))</f>
        <v>0.33333333333333331</v>
      </c>
      <c r="AY99" s="25">
        <f>IFERROR(VLOOKUP($C99,Summary!$C:$CB,49,FALSE)/AZ99,IF(AZ99=0,"",IF(AZ99="","",0)))</f>
        <v>0.66666666666666663</v>
      </c>
      <c r="AZ99" s="27">
        <f>VLOOKUP($C99,Summary!$C:$CB,50,FALSE)</f>
        <v>3</v>
      </c>
      <c r="BA99" s="24" t="str">
        <f>IFERROR(VLOOKUP($C99,Summary!$C:$CB,51,FALSE)/BG99,IF(BG99=0,"",IF(BG99="","",0)))</f>
        <v/>
      </c>
      <c r="BB99" s="25" t="str">
        <f>IFERROR(VLOOKUP($C99,Summary!$C:$CB,52,FALSE)/BG99,IF(BG99=0,"",IF(BG99="","",0)))</f>
        <v/>
      </c>
      <c r="BC99" s="26" t="str">
        <f>IFERROR(VLOOKUP($C99,Summary!$C:$CB,53,FALSE)/BG99,IF(BG99=0,"",IF(BG99="","",0)))</f>
        <v/>
      </c>
      <c r="BD99" s="25" t="str">
        <f>IFERROR(VLOOKUP($C99,Summary!$C:$CB,54,FALSE)/BG99,IF(BG99=0,"",IF(BG99="","",0)))</f>
        <v/>
      </c>
      <c r="BE99" s="26" t="str">
        <f>IFERROR(VLOOKUP($C99,Summary!$C:$CB,55,FALSE)/BG99,IF(BG99=0,"",IF(BG99="","",0)))</f>
        <v/>
      </c>
      <c r="BF99" s="25" t="str">
        <f>IFERROR(VLOOKUP($C99,Summary!$C:$CB,56,FALSE)/BG99,IF(BG99=0,"",IF(BG99="","",0)))</f>
        <v/>
      </c>
      <c r="BG99" s="27">
        <f>VLOOKUP($C99,Summary!$C:$CB,57,FALSE)</f>
        <v>0</v>
      </c>
      <c r="BH99" s="24">
        <f>IFERROR(VLOOKUP($C99,Summary!$C:$CB,58,FALSE)/BN99,IF(BN99=0,"",IF(BN99="","",0)))</f>
        <v>0.2</v>
      </c>
      <c r="BI99" s="25">
        <f>IFERROR(VLOOKUP($C99,Summary!$C:$CB,59,FALSE)/BN99,IF(BN99=0,"",IF(BN99="","",0)))</f>
        <v>0.2</v>
      </c>
      <c r="BJ99" s="26">
        <f>IFERROR(VLOOKUP($C99,Summary!$C:$CB,60,FALSE)/BN99,IF(BN99=0,"",IF(BN99="","",0)))</f>
        <v>0.4</v>
      </c>
      <c r="BK99" s="25">
        <f>IFERROR(VLOOKUP($C99,Summary!$C:$CB,61,FALSE)/BN99,IF(BN99=0,"",IF(BN99="","",0)))</f>
        <v>0</v>
      </c>
      <c r="BL99" s="26">
        <f>IFERROR(VLOOKUP($C99,Summary!$C:$CB,62,FALSE)/BN99,IF(BN99=0,"",IF(BN99="","",0)))</f>
        <v>0.4</v>
      </c>
      <c r="BM99" s="25">
        <f>IFERROR(VLOOKUP($C99,Summary!$C:$CB,63,FALSE)/BN99,IF(BN99=0,"",IF(BN99="","",0)))</f>
        <v>0.6</v>
      </c>
      <c r="BN99" s="27">
        <f>VLOOKUP($C99,Summary!$C:$CB,64,FALSE)</f>
        <v>5</v>
      </c>
      <c r="BO99" s="24">
        <f>IFERROR(VLOOKUP($C99,Summary!$C:$CB,65,FALSE)/BU99,IF(BU99=0,"",IF(BU99="","",0)))</f>
        <v>0.5</v>
      </c>
      <c r="BP99" s="25">
        <f>IFERROR(VLOOKUP($C99,Summary!$C:$CB,66,FALSE)/BU99,IF(BU99=0,"",IF(BU99="","",0)))</f>
        <v>0</v>
      </c>
      <c r="BQ99" s="26">
        <f>IFERROR(VLOOKUP($C99,Summary!$C:$CB,67,FALSE)/BU99,IF(BU99=0,"",IF(BU99="","",0)))</f>
        <v>0.5</v>
      </c>
      <c r="BR99" s="25">
        <f>IFERROR(VLOOKUP($C99,Summary!$C:$CB,68,FALSE)/BU99,IF(BU99=0,"",IF(BU99="","",0)))</f>
        <v>0</v>
      </c>
      <c r="BS99" s="26">
        <f>IFERROR(VLOOKUP($C99,Summary!$C:$CB,69,FALSE)/BU99,IF(BU99=0,"",IF(BU99="","",0)))</f>
        <v>0.5</v>
      </c>
      <c r="BT99" s="25">
        <f>IFERROR(VLOOKUP($C99,Summary!$C:$CB,70,FALSE)/BU99,IF(BU99=0,"",IF(BU99="","",0)))</f>
        <v>0.5</v>
      </c>
      <c r="BU99" s="27">
        <f>VLOOKUP($C99,Summary!$C:$CB,71,FALSE)</f>
        <v>2</v>
      </c>
      <c r="BV99" s="24" t="str">
        <f>IFERROR(VLOOKUP($C99,Summary!$C:$CB,72,FALSE)/CB99,IF(CB99=0,"",IF(CB99="","",0)))</f>
        <v/>
      </c>
      <c r="BW99" s="25" t="str">
        <f>IFERROR(VLOOKUP($C99,Summary!$C:$CB,73,FALSE)/CB99,IF(CB99=0,"",IF(CB99="","",0)))</f>
        <v/>
      </c>
      <c r="BX99" s="26" t="str">
        <f>IFERROR(VLOOKUP($C99,Summary!$C:$CB,74,FALSE)/CB99,IF(CB99=0,"",IF(CB99="","",0)))</f>
        <v/>
      </c>
      <c r="BY99" s="25" t="str">
        <f>IFERROR(VLOOKUP($C99,Summary!$C:$CB,75,FALSE)/CB99,IF(CB99=0,"",IF(CB99="","",0)))</f>
        <v/>
      </c>
      <c r="BZ99" s="26" t="str">
        <f>IFERROR(VLOOKUP($C99,Summary!$C:$CB,76,FALSE)/CB99,IF(CB99=0,"",IF(CB99="","",0)))</f>
        <v/>
      </c>
      <c r="CA99" s="25" t="str">
        <f>IFERROR(VLOOKUP($C99,Summary!$C:$CB,77,FALSE)/CB99,IF(CB99=0,"",IF(CB99="","",0)))</f>
        <v/>
      </c>
      <c r="CB99" s="27">
        <f>VLOOKUP($C99,Summary!$C:$CB,78,FALSE)</f>
        <v>0</v>
      </c>
    </row>
    <row r="100" spans="1:80" x14ac:dyDescent="0.3">
      <c r="A100">
        <v>96</v>
      </c>
      <c r="B100" t="str">
        <f>IF(Namelist!A97="","",UPPER(Namelist!A97))</f>
        <v>HAIZUL ALI SERON</v>
      </c>
      <c r="C100" t="str">
        <f>IF(Namelist!B97="","",UPPER(Namelist!B97))</f>
        <v>NUSSTU\E0958266</v>
      </c>
      <c r="D100" s="24">
        <f>IFERROR(VLOOKUP($C100,Summary!$C:$CB,2,FALSE)/J100,IF(J100=0,"",IF(J100="","",0)))</f>
        <v>0</v>
      </c>
      <c r="E100" s="25">
        <f>IFERROR(VLOOKUP($C100,Summary!$C:$CB,3,FALSE)/J100,IF(J100=0,"",IF(J100="","",0)))</f>
        <v>0</v>
      </c>
      <c r="F100" s="26">
        <f>IFERROR(VLOOKUP($C100,Summary!$C:$CB,4,FALSE)/J100,IF(J100=0,"",IF(J100="","",0)))</f>
        <v>0</v>
      </c>
      <c r="G100" s="25">
        <f>IFERROR(VLOOKUP($C100,Summary!$C:$CB,5,FALSE)/J100,IF(J100=0,"",IF(J100="","",0)))</f>
        <v>0</v>
      </c>
      <c r="H100" s="26">
        <f>IFERROR(VLOOKUP($C100,Summary!$C:$CB,6,FALSE)/J100,IF(J100=0,"",IF(J100="","",0)))</f>
        <v>0</v>
      </c>
      <c r="I100" s="25">
        <f>IFERROR(VLOOKUP($C100,Summary!$C:$CB,7,FALSE)/J100,IF(J100=0,"",IF(J100="","",0)))</f>
        <v>1</v>
      </c>
      <c r="J100" s="27">
        <f>VLOOKUP($C100,Summary!$C:$CB,8,FALSE)</f>
        <v>1</v>
      </c>
      <c r="K100" s="24" t="str">
        <f>IFERROR(VLOOKUP($C100,Summary!$C:$CB,9,FALSE)/Q100,IF(Q100=0,"",IF(Q100="","",0)))</f>
        <v/>
      </c>
      <c r="L100" s="25" t="str">
        <f>IFERROR(VLOOKUP($C100,Summary!$C:$CB,10,FALSE)/Q100,IF(Q100=0,"",IF(Q100="","",0)))</f>
        <v/>
      </c>
      <c r="M100" s="26" t="str">
        <f>IFERROR(VLOOKUP($C100,Summary!$C:$CB,11,FALSE)/Q100,IF(Q100=0,"",IF(Q100="","",0)))</f>
        <v/>
      </c>
      <c r="N100" s="25" t="str">
        <f>IFERROR(VLOOKUP($C100,Summary!$C:$CB,12,FALSE)/Q100,IF(Q100=0,"",IF(Q100="","",0)))</f>
        <v/>
      </c>
      <c r="O100" s="26" t="str">
        <f>IFERROR(VLOOKUP($C100,Summary!$C:$CB,13,FALSE)/Q100,IF(Q100=0,"",IF(Q100="","",0)))</f>
        <v/>
      </c>
      <c r="P100" s="25" t="str">
        <f>IFERROR(VLOOKUP($C100,Summary!$C:$CB,14,FALSE)/Q100,IF(Q100=0,"",IF(Q100="","",0)))</f>
        <v/>
      </c>
      <c r="Q100" s="27">
        <f>VLOOKUP($C100,Summary!$C:$CB,15,FALSE)</f>
        <v>0</v>
      </c>
      <c r="R100" s="24" t="str">
        <f>IFERROR(VLOOKUP($C100,Summary!$C:$CB,16,FALSE)/X100,IF(X100=0,"",IF(X100="","",0)))</f>
        <v/>
      </c>
      <c r="S100" s="25" t="str">
        <f>IFERROR(VLOOKUP($C100,Summary!$C:$CB,17,FALSE)/X100,IF(X100=0,"",IF(X100="","",0)))</f>
        <v/>
      </c>
      <c r="T100" s="26" t="str">
        <f>IFERROR(VLOOKUP($C100,Summary!$C:$CB,18,FALSE)/X100,IF(X100=0,"",IF(X100="","",0)))</f>
        <v/>
      </c>
      <c r="U100" s="25" t="str">
        <f>IFERROR(VLOOKUP($C100,Summary!$C:$CB,19,FALSE)/X100,IF(X100=0,"",IF(X100="","",0)))</f>
        <v/>
      </c>
      <c r="V100" s="26" t="str">
        <f>IFERROR(VLOOKUP($C100,Summary!$C:$CB,20,FALSE)/X100,IF(X100=0,"",IF(X100="","",0)))</f>
        <v/>
      </c>
      <c r="W100" s="25" t="str">
        <f>IFERROR(VLOOKUP($C100,Summary!$C:$CB,21,FALSE)/X100,IF(X100=0,"",IF(X100="","",0)))</f>
        <v/>
      </c>
      <c r="X100" s="27">
        <f>VLOOKUP($C100,Summary!$C:$CB,22,FALSE)</f>
        <v>0</v>
      </c>
      <c r="Y100" s="24" t="str">
        <f>IFERROR(VLOOKUP($C100,Summary!$C:$CB,23,FALSE)/AE100,IF(AE100=0,"",IF(AE100="","",0)))</f>
        <v/>
      </c>
      <c r="Z100" s="25" t="str">
        <f>IFERROR(VLOOKUP($C100,Summary!$C:$CB,24,FALSE)/AE100,IF(AE100=0,"",IF(AE100="","",0)))</f>
        <v/>
      </c>
      <c r="AA100" s="26" t="str">
        <f>IFERROR(VLOOKUP($C100,Summary!$C:$CB,25,FALSE)/AE100,IF(AE100=0,"",IF(AE100="","",0)))</f>
        <v/>
      </c>
      <c r="AB100" s="25" t="str">
        <f>IFERROR(VLOOKUP($C100,Summary!$C:$CB,26,FALSE)/AE100,IF(AE100=0,"",IF(AE100="","",0)))</f>
        <v/>
      </c>
      <c r="AC100" s="26" t="str">
        <f>IFERROR(VLOOKUP($C100,Summary!$C:$CB,27,FALSE)/AE100,IF(AE100=0,"",IF(AE100="","",0)))</f>
        <v/>
      </c>
      <c r="AD100" s="25" t="str">
        <f>IFERROR(VLOOKUP($C100,Summary!$C:$CB,28,FALSE)/AE100,IF(AE100=0,"",IF(AE100="","",0)))</f>
        <v/>
      </c>
      <c r="AE100" s="27">
        <f>VLOOKUP($C100,Summary!$C:$CB,29,FALSE)</f>
        <v>0</v>
      </c>
      <c r="AF100" s="24" t="str">
        <f>IFERROR(VLOOKUP($C100,Summary!$C:$CB,30,FALSE)/VLOOKUP($C100,Summary!$C:$CB,32,FALSE),IF(AL100=0,"",IF(AL100="","",0)))</f>
        <v/>
      </c>
      <c r="AG100" s="25" t="str">
        <f>IFERROR(VLOOKUP($C100,Summary!$C:$CB,31,FALSE)/VLOOKUP($C100,Summary!$C:$CB,32,FALSE),IF(AL100=0,"",IF(AL100="","",0)))</f>
        <v/>
      </c>
      <c r="AH100" s="26" t="str">
        <f>IFERROR(VLOOKUP($C100,Summary!$C:$CB,32,FALSE)/VLOOKUP($C100,Summary!$C:$CB,34,FALSE),IF(AL100=0,"",IF(AL100="","",0)))</f>
        <v/>
      </c>
      <c r="AI100" s="25" t="str">
        <f>IFERROR(VLOOKUP($C100,Summary!$C:$CB,33,FALSE)/VLOOKUP($C100,Summary!$C:$CB,34,FALSE),IF(AL100=0,"",IF(AL100="","",0)))</f>
        <v/>
      </c>
      <c r="AJ100" s="26" t="str">
        <f>IFERROR(VLOOKUP($C100,Summary!$C:$CB,34,FALSE)/AL100,IF(AL100=0,"",IF(AL100="","",0)))</f>
        <v/>
      </c>
      <c r="AK100" s="25" t="str">
        <f>IFERROR(VLOOKUP($C100,Summary!$C:$CB,35,FALSE)/AL100,IF(AL100=0,"",IF(AL100="","",0)))</f>
        <v/>
      </c>
      <c r="AL100" s="27">
        <f>VLOOKUP($C100,Summary!$C:$CB,36,FALSE)</f>
        <v>0</v>
      </c>
      <c r="AM100" s="24" t="str">
        <f>IFERROR(VLOOKUP($C100,Summary!$C:$CB,37,FALSE)/AS100,IF(AS100=0,"",IF(AS100="","",0)))</f>
        <v/>
      </c>
      <c r="AN100" s="25" t="str">
        <f>IFERROR(VLOOKUP($C100,Summary!$C:$CB,38,FALSE)/AS100,IF(AS100=0,"",IF(AS100="","",0)))</f>
        <v/>
      </c>
      <c r="AO100" s="26" t="str">
        <f>IFERROR(VLOOKUP($C100,Summary!$C:$CB,39,FALSE)/AS100,IF(AS100=0,"",IF(AS100="","",0)))</f>
        <v/>
      </c>
      <c r="AP100" s="25" t="str">
        <f>IFERROR(VLOOKUP($C100,Summary!$C:$CB,40,FALSE)/AS100,IF(AS100=0,"",IF(AS100="","",0)))</f>
        <v/>
      </c>
      <c r="AQ100" s="26" t="str">
        <f>IFERROR(VLOOKUP($C100,Summary!$C:$CB,41,FALSE)/AS100,IF(AS100=0,"",IF(AS100="","",0)))</f>
        <v/>
      </c>
      <c r="AR100" s="25" t="str">
        <f>IFERROR(VLOOKUP($C100,Summary!$C:$CB,42,FALSE)/AS100,IF(AS100=0,"",IF(AS100="","",0)))</f>
        <v/>
      </c>
      <c r="AS100" s="27">
        <f>VLOOKUP($C100,Summary!$C:$CB,43,FALSE)</f>
        <v>0</v>
      </c>
      <c r="AT100" s="24" t="str">
        <f>IFERROR(VLOOKUP($C100,Summary!$C:$CB,44,FALSE)/AZ100,IF(AZ100=0,"",IF(AZ100="","",0)))</f>
        <v/>
      </c>
      <c r="AU100" s="25" t="str">
        <f>IFERROR(VLOOKUP($C100,Summary!$C:$CB,45,FALSE)/AZ100,IF(AZ100=0,"",IF(AZ100="","",0)))</f>
        <v/>
      </c>
      <c r="AV100" s="26" t="str">
        <f>IFERROR(VLOOKUP($C100,Summary!$C:$CB,46,FALSE)/AZ100,IF(AZ100=0,"",IF(AZ100="","",0)))</f>
        <v/>
      </c>
      <c r="AW100" s="25" t="str">
        <f>IFERROR(VLOOKUP($C100,Summary!$C:$CB,47,FALSE)/AZ100,IF(AZ100=0,"",IF(AZ100="","",0)))</f>
        <v/>
      </c>
      <c r="AX100" s="26" t="str">
        <f>IFERROR(VLOOKUP($C100,Summary!$C:$CB,48,FALSE)/AZ100,IF(AZ100=0,"",IF(AZ100="","",0)))</f>
        <v/>
      </c>
      <c r="AY100" s="25" t="str">
        <f>IFERROR(VLOOKUP($C100,Summary!$C:$CB,49,FALSE)/AZ100,IF(AZ100=0,"",IF(AZ100="","",0)))</f>
        <v/>
      </c>
      <c r="AZ100" s="27">
        <f>VLOOKUP($C100,Summary!$C:$CB,50,FALSE)</f>
        <v>0</v>
      </c>
      <c r="BA100" s="24">
        <f>IFERROR(VLOOKUP($C100,Summary!$C:$CB,51,FALSE)/BG100,IF(BG100=0,"",IF(BG100="","",0)))</f>
        <v>0</v>
      </c>
      <c r="BB100" s="25">
        <f>IFERROR(VLOOKUP($C100,Summary!$C:$CB,52,FALSE)/BG100,IF(BG100=0,"",IF(BG100="","",0)))</f>
        <v>0</v>
      </c>
      <c r="BC100" s="26">
        <f>IFERROR(VLOOKUP($C100,Summary!$C:$CB,53,FALSE)/BG100,IF(BG100=0,"",IF(BG100="","",0)))</f>
        <v>0</v>
      </c>
      <c r="BD100" s="25">
        <f>IFERROR(VLOOKUP($C100,Summary!$C:$CB,54,FALSE)/BG100,IF(BG100=0,"",IF(BG100="","",0)))</f>
        <v>0</v>
      </c>
      <c r="BE100" s="26">
        <f>IFERROR(VLOOKUP($C100,Summary!$C:$CB,55,FALSE)/BG100,IF(BG100=0,"",IF(BG100="","",0)))</f>
        <v>0</v>
      </c>
      <c r="BF100" s="25">
        <f>IFERROR(VLOOKUP($C100,Summary!$C:$CB,56,FALSE)/BG100,IF(BG100=0,"",IF(BG100="","",0)))</f>
        <v>1</v>
      </c>
      <c r="BG100" s="27">
        <f>VLOOKUP($C100,Summary!$C:$CB,57,FALSE)</f>
        <v>1</v>
      </c>
      <c r="BH100" s="24" t="str">
        <f>IFERROR(VLOOKUP($C100,Summary!$C:$CB,58,FALSE)/BN100,IF(BN100=0,"",IF(BN100="","",0)))</f>
        <v/>
      </c>
      <c r="BI100" s="25" t="str">
        <f>IFERROR(VLOOKUP($C100,Summary!$C:$CB,59,FALSE)/BN100,IF(BN100=0,"",IF(BN100="","",0)))</f>
        <v/>
      </c>
      <c r="BJ100" s="26" t="str">
        <f>IFERROR(VLOOKUP($C100,Summary!$C:$CB,60,FALSE)/BN100,IF(BN100=0,"",IF(BN100="","",0)))</f>
        <v/>
      </c>
      <c r="BK100" s="25" t="str">
        <f>IFERROR(VLOOKUP($C100,Summary!$C:$CB,61,FALSE)/BN100,IF(BN100=0,"",IF(BN100="","",0)))</f>
        <v/>
      </c>
      <c r="BL100" s="26" t="str">
        <f>IFERROR(VLOOKUP($C100,Summary!$C:$CB,62,FALSE)/BN100,IF(BN100=0,"",IF(BN100="","",0)))</f>
        <v/>
      </c>
      <c r="BM100" s="25" t="str">
        <f>IFERROR(VLOOKUP($C100,Summary!$C:$CB,63,FALSE)/BN100,IF(BN100=0,"",IF(BN100="","",0)))</f>
        <v/>
      </c>
      <c r="BN100" s="27">
        <f>VLOOKUP($C100,Summary!$C:$CB,64,FALSE)</f>
        <v>0</v>
      </c>
      <c r="BO100" s="24" t="str">
        <f>IFERROR(VLOOKUP($C100,Summary!$C:$CB,65,FALSE)/BU100,IF(BU100=0,"",IF(BU100="","",0)))</f>
        <v/>
      </c>
      <c r="BP100" s="25" t="str">
        <f>IFERROR(VLOOKUP($C100,Summary!$C:$CB,66,FALSE)/BU100,IF(BU100=0,"",IF(BU100="","",0)))</f>
        <v/>
      </c>
      <c r="BQ100" s="26" t="str">
        <f>IFERROR(VLOOKUP($C100,Summary!$C:$CB,67,FALSE)/BU100,IF(BU100=0,"",IF(BU100="","",0)))</f>
        <v/>
      </c>
      <c r="BR100" s="25" t="str">
        <f>IFERROR(VLOOKUP($C100,Summary!$C:$CB,68,FALSE)/BU100,IF(BU100=0,"",IF(BU100="","",0)))</f>
        <v/>
      </c>
      <c r="BS100" s="26" t="str">
        <f>IFERROR(VLOOKUP($C100,Summary!$C:$CB,69,FALSE)/BU100,IF(BU100=0,"",IF(BU100="","",0)))</f>
        <v/>
      </c>
      <c r="BT100" s="25" t="str">
        <f>IFERROR(VLOOKUP($C100,Summary!$C:$CB,70,FALSE)/BU100,IF(BU100=0,"",IF(BU100="","",0)))</f>
        <v/>
      </c>
      <c r="BU100" s="27">
        <f>VLOOKUP($C100,Summary!$C:$CB,71,FALSE)</f>
        <v>0</v>
      </c>
      <c r="BV100" s="24" t="str">
        <f>IFERROR(VLOOKUP($C100,Summary!$C:$CB,72,FALSE)/CB100,IF(CB100=0,"",IF(CB100="","",0)))</f>
        <v/>
      </c>
      <c r="BW100" s="25" t="str">
        <f>IFERROR(VLOOKUP($C100,Summary!$C:$CB,73,FALSE)/CB100,IF(CB100=0,"",IF(CB100="","",0)))</f>
        <v/>
      </c>
      <c r="BX100" s="26" t="str">
        <f>IFERROR(VLOOKUP($C100,Summary!$C:$CB,74,FALSE)/CB100,IF(CB100=0,"",IF(CB100="","",0)))</f>
        <v/>
      </c>
      <c r="BY100" s="25" t="str">
        <f>IFERROR(VLOOKUP($C100,Summary!$C:$CB,75,FALSE)/CB100,IF(CB100=0,"",IF(CB100="","",0)))</f>
        <v/>
      </c>
      <c r="BZ100" s="26" t="str">
        <f>IFERROR(VLOOKUP($C100,Summary!$C:$CB,76,FALSE)/CB100,IF(CB100=0,"",IF(CB100="","",0)))</f>
        <v/>
      </c>
      <c r="CA100" s="25" t="str">
        <f>IFERROR(VLOOKUP($C100,Summary!$C:$CB,77,FALSE)/CB100,IF(CB100=0,"",IF(CB100="","",0)))</f>
        <v/>
      </c>
      <c r="CB100" s="27">
        <f>VLOOKUP($C100,Summary!$C:$CB,78,FALSE)</f>
        <v>0</v>
      </c>
    </row>
    <row r="101" spans="1:80" x14ac:dyDescent="0.3">
      <c r="A101">
        <v>97</v>
      </c>
      <c r="B101" t="str">
        <f>IF(Namelist!A98="","",UPPER(Namelist!A98))</f>
        <v>HANNA PYOERIAE</v>
      </c>
      <c r="C101" t="str">
        <f>IF(Namelist!B98="","",UPPER(Namelist!B98))</f>
        <v>NUSSTU\E1043318</v>
      </c>
      <c r="D101" s="24">
        <f>IFERROR(VLOOKUP($C101,Summary!$C:$CB,2,FALSE)/J101,IF(J101=0,"",IF(J101="","",0)))</f>
        <v>1</v>
      </c>
      <c r="E101" s="25">
        <f>IFERROR(VLOOKUP($C101,Summary!$C:$CB,3,FALSE)/J101,IF(J101=0,"",IF(J101="","",0)))</f>
        <v>0</v>
      </c>
      <c r="F101" s="26">
        <f>IFERROR(VLOOKUP($C101,Summary!$C:$CB,4,FALSE)/J101,IF(J101=0,"",IF(J101="","",0)))</f>
        <v>1</v>
      </c>
      <c r="G101" s="25">
        <f>IFERROR(VLOOKUP($C101,Summary!$C:$CB,5,FALSE)/J101,IF(J101=0,"",IF(J101="","",0)))</f>
        <v>0</v>
      </c>
      <c r="H101" s="26">
        <f>IFERROR(VLOOKUP($C101,Summary!$C:$CB,6,FALSE)/J101,IF(J101=0,"",IF(J101="","",0)))</f>
        <v>1</v>
      </c>
      <c r="I101" s="25">
        <f>IFERROR(VLOOKUP($C101,Summary!$C:$CB,7,FALSE)/J101,IF(J101=0,"",IF(J101="","",0)))</f>
        <v>0</v>
      </c>
      <c r="J101" s="27">
        <f>VLOOKUP($C101,Summary!$C:$CB,8,FALSE)</f>
        <v>7</v>
      </c>
      <c r="K101" s="24" t="str">
        <f>IFERROR(VLOOKUP($C101,Summary!$C:$CB,9,FALSE)/Q101,IF(Q101=0,"",IF(Q101="","",0)))</f>
        <v/>
      </c>
      <c r="L101" s="25" t="str">
        <f>IFERROR(VLOOKUP($C101,Summary!$C:$CB,10,FALSE)/Q101,IF(Q101=0,"",IF(Q101="","",0)))</f>
        <v/>
      </c>
      <c r="M101" s="26" t="str">
        <f>IFERROR(VLOOKUP($C101,Summary!$C:$CB,11,FALSE)/Q101,IF(Q101=0,"",IF(Q101="","",0)))</f>
        <v/>
      </c>
      <c r="N101" s="25" t="str">
        <f>IFERROR(VLOOKUP($C101,Summary!$C:$CB,12,FALSE)/Q101,IF(Q101=0,"",IF(Q101="","",0)))</f>
        <v/>
      </c>
      <c r="O101" s="26" t="str">
        <f>IFERROR(VLOOKUP($C101,Summary!$C:$CB,13,FALSE)/Q101,IF(Q101=0,"",IF(Q101="","",0)))</f>
        <v/>
      </c>
      <c r="P101" s="25" t="str">
        <f>IFERROR(VLOOKUP($C101,Summary!$C:$CB,14,FALSE)/Q101,IF(Q101=0,"",IF(Q101="","",0)))</f>
        <v/>
      </c>
      <c r="Q101" s="27">
        <f>VLOOKUP($C101,Summary!$C:$CB,15,FALSE)</f>
        <v>0</v>
      </c>
      <c r="R101" s="24">
        <f>IFERROR(VLOOKUP($C101,Summary!$C:$CB,16,FALSE)/X101,IF(X101=0,"",IF(X101="","",0)))</f>
        <v>1</v>
      </c>
      <c r="S101" s="25">
        <f>IFERROR(VLOOKUP($C101,Summary!$C:$CB,17,FALSE)/X101,IF(X101=0,"",IF(X101="","",0)))</f>
        <v>0</v>
      </c>
      <c r="T101" s="26">
        <f>IFERROR(VLOOKUP($C101,Summary!$C:$CB,18,FALSE)/X101,IF(X101=0,"",IF(X101="","",0)))</f>
        <v>1</v>
      </c>
      <c r="U101" s="25">
        <f>IFERROR(VLOOKUP($C101,Summary!$C:$CB,19,FALSE)/X101,IF(X101=0,"",IF(X101="","",0)))</f>
        <v>0</v>
      </c>
      <c r="V101" s="26">
        <f>IFERROR(VLOOKUP($C101,Summary!$C:$CB,20,FALSE)/X101,IF(X101=0,"",IF(X101="","",0)))</f>
        <v>1</v>
      </c>
      <c r="W101" s="25">
        <f>IFERROR(VLOOKUP($C101,Summary!$C:$CB,21,FALSE)/X101,IF(X101=0,"",IF(X101="","",0)))</f>
        <v>0</v>
      </c>
      <c r="X101" s="27">
        <f>VLOOKUP($C101,Summary!$C:$CB,22,FALSE)</f>
        <v>2</v>
      </c>
      <c r="Y101" s="24">
        <f>IFERROR(VLOOKUP($C101,Summary!$C:$CB,23,FALSE)/AE101,IF(AE101=0,"",IF(AE101="","",0)))</f>
        <v>1</v>
      </c>
      <c r="Z101" s="25">
        <f>IFERROR(VLOOKUP($C101,Summary!$C:$CB,24,FALSE)/AE101,IF(AE101=0,"",IF(AE101="","",0)))</f>
        <v>0</v>
      </c>
      <c r="AA101" s="26">
        <f>IFERROR(VLOOKUP($C101,Summary!$C:$CB,25,FALSE)/AE101,IF(AE101=0,"",IF(AE101="","",0)))</f>
        <v>1</v>
      </c>
      <c r="AB101" s="25">
        <f>IFERROR(VLOOKUP($C101,Summary!$C:$CB,26,FALSE)/AE101,IF(AE101=0,"",IF(AE101="","",0)))</f>
        <v>0</v>
      </c>
      <c r="AC101" s="26">
        <f>IFERROR(VLOOKUP($C101,Summary!$C:$CB,27,FALSE)/AE101,IF(AE101=0,"",IF(AE101="","",0)))</f>
        <v>1</v>
      </c>
      <c r="AD101" s="25">
        <f>IFERROR(VLOOKUP($C101,Summary!$C:$CB,28,FALSE)/AE101,IF(AE101=0,"",IF(AE101="","",0)))</f>
        <v>0</v>
      </c>
      <c r="AE101" s="27">
        <f>VLOOKUP($C101,Summary!$C:$CB,29,FALSE)</f>
        <v>5</v>
      </c>
      <c r="AF101" s="24" t="str">
        <f>IFERROR(VLOOKUP($C101,Summary!$C:$CB,30,FALSE)/VLOOKUP($C101,Summary!$C:$CB,32,FALSE),IF(AL101=0,"",IF(AL101="","",0)))</f>
        <v/>
      </c>
      <c r="AG101" s="25" t="str">
        <f>IFERROR(VLOOKUP($C101,Summary!$C:$CB,31,FALSE)/VLOOKUP($C101,Summary!$C:$CB,32,FALSE),IF(AL101=0,"",IF(AL101="","",0)))</f>
        <v/>
      </c>
      <c r="AH101" s="26" t="str">
        <f>IFERROR(VLOOKUP($C101,Summary!$C:$CB,32,FALSE)/VLOOKUP($C101,Summary!$C:$CB,34,FALSE),IF(AL101=0,"",IF(AL101="","",0)))</f>
        <v/>
      </c>
      <c r="AI101" s="25" t="str">
        <f>IFERROR(VLOOKUP($C101,Summary!$C:$CB,33,FALSE)/VLOOKUP($C101,Summary!$C:$CB,34,FALSE),IF(AL101=0,"",IF(AL101="","",0)))</f>
        <v/>
      </c>
      <c r="AJ101" s="26" t="str">
        <f>IFERROR(VLOOKUP($C101,Summary!$C:$CB,34,FALSE)/AL101,IF(AL101=0,"",IF(AL101="","",0)))</f>
        <v/>
      </c>
      <c r="AK101" s="25" t="str">
        <f>IFERROR(VLOOKUP($C101,Summary!$C:$CB,35,FALSE)/AL101,IF(AL101=0,"",IF(AL101="","",0)))</f>
        <v/>
      </c>
      <c r="AL101" s="27">
        <f>VLOOKUP($C101,Summary!$C:$CB,36,FALSE)</f>
        <v>0</v>
      </c>
      <c r="AM101" s="24" t="str">
        <f>IFERROR(VLOOKUP($C101,Summary!$C:$CB,37,FALSE)/AS101,IF(AS101=0,"",IF(AS101="","",0)))</f>
        <v/>
      </c>
      <c r="AN101" s="25" t="str">
        <f>IFERROR(VLOOKUP($C101,Summary!$C:$CB,38,FALSE)/AS101,IF(AS101=0,"",IF(AS101="","",0)))</f>
        <v/>
      </c>
      <c r="AO101" s="26" t="str">
        <f>IFERROR(VLOOKUP($C101,Summary!$C:$CB,39,FALSE)/AS101,IF(AS101=0,"",IF(AS101="","",0)))</f>
        <v/>
      </c>
      <c r="AP101" s="25" t="str">
        <f>IFERROR(VLOOKUP($C101,Summary!$C:$CB,40,FALSE)/AS101,IF(AS101=0,"",IF(AS101="","",0)))</f>
        <v/>
      </c>
      <c r="AQ101" s="26" t="str">
        <f>IFERROR(VLOOKUP($C101,Summary!$C:$CB,41,FALSE)/AS101,IF(AS101=0,"",IF(AS101="","",0)))</f>
        <v/>
      </c>
      <c r="AR101" s="25" t="str">
        <f>IFERROR(VLOOKUP($C101,Summary!$C:$CB,42,FALSE)/AS101,IF(AS101=0,"",IF(AS101="","",0)))</f>
        <v/>
      </c>
      <c r="AS101" s="27">
        <f>VLOOKUP($C101,Summary!$C:$CB,43,FALSE)</f>
        <v>0</v>
      </c>
      <c r="AT101" s="24" t="str">
        <f>IFERROR(VLOOKUP($C101,Summary!$C:$CB,44,FALSE)/AZ101,IF(AZ101=0,"",IF(AZ101="","",0)))</f>
        <v/>
      </c>
      <c r="AU101" s="25" t="str">
        <f>IFERROR(VLOOKUP($C101,Summary!$C:$CB,45,FALSE)/AZ101,IF(AZ101=0,"",IF(AZ101="","",0)))</f>
        <v/>
      </c>
      <c r="AV101" s="26" t="str">
        <f>IFERROR(VLOOKUP($C101,Summary!$C:$CB,46,FALSE)/AZ101,IF(AZ101=0,"",IF(AZ101="","",0)))</f>
        <v/>
      </c>
      <c r="AW101" s="25" t="str">
        <f>IFERROR(VLOOKUP($C101,Summary!$C:$CB,47,FALSE)/AZ101,IF(AZ101=0,"",IF(AZ101="","",0)))</f>
        <v/>
      </c>
      <c r="AX101" s="26" t="str">
        <f>IFERROR(VLOOKUP($C101,Summary!$C:$CB,48,FALSE)/AZ101,IF(AZ101=0,"",IF(AZ101="","",0)))</f>
        <v/>
      </c>
      <c r="AY101" s="25" t="str">
        <f>IFERROR(VLOOKUP($C101,Summary!$C:$CB,49,FALSE)/AZ101,IF(AZ101=0,"",IF(AZ101="","",0)))</f>
        <v/>
      </c>
      <c r="AZ101" s="27">
        <f>VLOOKUP($C101,Summary!$C:$CB,50,FALSE)</f>
        <v>0</v>
      </c>
      <c r="BA101" s="24" t="str">
        <f>IFERROR(VLOOKUP($C101,Summary!$C:$CB,51,FALSE)/BG101,IF(BG101=0,"",IF(BG101="","",0)))</f>
        <v/>
      </c>
      <c r="BB101" s="25" t="str">
        <f>IFERROR(VLOOKUP($C101,Summary!$C:$CB,52,FALSE)/BG101,IF(BG101=0,"",IF(BG101="","",0)))</f>
        <v/>
      </c>
      <c r="BC101" s="26" t="str">
        <f>IFERROR(VLOOKUP($C101,Summary!$C:$CB,53,FALSE)/BG101,IF(BG101=0,"",IF(BG101="","",0)))</f>
        <v/>
      </c>
      <c r="BD101" s="25" t="str">
        <f>IFERROR(VLOOKUP($C101,Summary!$C:$CB,54,FALSE)/BG101,IF(BG101=0,"",IF(BG101="","",0)))</f>
        <v/>
      </c>
      <c r="BE101" s="26" t="str">
        <f>IFERROR(VLOOKUP($C101,Summary!$C:$CB,55,FALSE)/BG101,IF(BG101=0,"",IF(BG101="","",0)))</f>
        <v/>
      </c>
      <c r="BF101" s="25" t="str">
        <f>IFERROR(VLOOKUP($C101,Summary!$C:$CB,56,FALSE)/BG101,IF(BG101=0,"",IF(BG101="","",0)))</f>
        <v/>
      </c>
      <c r="BG101" s="27">
        <f>VLOOKUP($C101,Summary!$C:$CB,57,FALSE)</f>
        <v>0</v>
      </c>
      <c r="BH101" s="24" t="str">
        <f>IFERROR(VLOOKUP($C101,Summary!$C:$CB,58,FALSE)/BN101,IF(BN101=0,"",IF(BN101="","",0)))</f>
        <v/>
      </c>
      <c r="BI101" s="25" t="str">
        <f>IFERROR(VLOOKUP($C101,Summary!$C:$CB,59,FALSE)/BN101,IF(BN101=0,"",IF(BN101="","",0)))</f>
        <v/>
      </c>
      <c r="BJ101" s="26" t="str">
        <f>IFERROR(VLOOKUP($C101,Summary!$C:$CB,60,FALSE)/BN101,IF(BN101=0,"",IF(BN101="","",0)))</f>
        <v/>
      </c>
      <c r="BK101" s="25" t="str">
        <f>IFERROR(VLOOKUP($C101,Summary!$C:$CB,61,FALSE)/BN101,IF(BN101=0,"",IF(BN101="","",0)))</f>
        <v/>
      </c>
      <c r="BL101" s="26" t="str">
        <f>IFERROR(VLOOKUP($C101,Summary!$C:$CB,62,FALSE)/BN101,IF(BN101=0,"",IF(BN101="","",0)))</f>
        <v/>
      </c>
      <c r="BM101" s="25" t="str">
        <f>IFERROR(VLOOKUP($C101,Summary!$C:$CB,63,FALSE)/BN101,IF(BN101=0,"",IF(BN101="","",0)))</f>
        <v/>
      </c>
      <c r="BN101" s="27">
        <f>VLOOKUP($C101,Summary!$C:$CB,64,FALSE)</f>
        <v>0</v>
      </c>
      <c r="BO101" s="24" t="str">
        <f>IFERROR(VLOOKUP($C101,Summary!$C:$CB,65,FALSE)/BU101,IF(BU101=0,"",IF(BU101="","",0)))</f>
        <v/>
      </c>
      <c r="BP101" s="25" t="str">
        <f>IFERROR(VLOOKUP($C101,Summary!$C:$CB,66,FALSE)/BU101,IF(BU101=0,"",IF(BU101="","",0)))</f>
        <v/>
      </c>
      <c r="BQ101" s="26" t="str">
        <f>IFERROR(VLOOKUP($C101,Summary!$C:$CB,67,FALSE)/BU101,IF(BU101=0,"",IF(BU101="","",0)))</f>
        <v/>
      </c>
      <c r="BR101" s="25" t="str">
        <f>IFERROR(VLOOKUP($C101,Summary!$C:$CB,68,FALSE)/BU101,IF(BU101=0,"",IF(BU101="","",0)))</f>
        <v/>
      </c>
      <c r="BS101" s="26" t="str">
        <f>IFERROR(VLOOKUP($C101,Summary!$C:$CB,69,FALSE)/BU101,IF(BU101=0,"",IF(BU101="","",0)))</f>
        <v/>
      </c>
      <c r="BT101" s="25" t="str">
        <f>IFERROR(VLOOKUP($C101,Summary!$C:$CB,70,FALSE)/BU101,IF(BU101=0,"",IF(BU101="","",0)))</f>
        <v/>
      </c>
      <c r="BU101" s="27">
        <f>VLOOKUP($C101,Summary!$C:$CB,71,FALSE)</f>
        <v>0</v>
      </c>
      <c r="BV101" s="24" t="str">
        <f>IFERROR(VLOOKUP($C101,Summary!$C:$CB,72,FALSE)/CB101,IF(CB101=0,"",IF(CB101="","",0)))</f>
        <v/>
      </c>
      <c r="BW101" s="25" t="str">
        <f>IFERROR(VLOOKUP($C101,Summary!$C:$CB,73,FALSE)/CB101,IF(CB101=0,"",IF(CB101="","",0)))</f>
        <v/>
      </c>
      <c r="BX101" s="26" t="str">
        <f>IFERROR(VLOOKUP($C101,Summary!$C:$CB,74,FALSE)/CB101,IF(CB101=0,"",IF(CB101="","",0)))</f>
        <v/>
      </c>
      <c r="BY101" s="25" t="str">
        <f>IFERROR(VLOOKUP($C101,Summary!$C:$CB,75,FALSE)/CB101,IF(CB101=0,"",IF(CB101="","",0)))</f>
        <v/>
      </c>
      <c r="BZ101" s="26" t="str">
        <f>IFERROR(VLOOKUP($C101,Summary!$C:$CB,76,FALSE)/CB101,IF(CB101=0,"",IF(CB101="","",0)))</f>
        <v/>
      </c>
      <c r="CA101" s="25" t="str">
        <f>IFERROR(VLOOKUP($C101,Summary!$C:$CB,77,FALSE)/CB101,IF(CB101=0,"",IF(CB101="","",0)))</f>
        <v/>
      </c>
      <c r="CB101" s="27">
        <f>VLOOKUP($C101,Summary!$C:$CB,78,FALSE)</f>
        <v>0</v>
      </c>
    </row>
    <row r="102" spans="1:80" x14ac:dyDescent="0.3">
      <c r="A102">
        <v>98</v>
      </c>
      <c r="B102" t="str">
        <f>IF(Namelist!A99="","",UPPER(Namelist!A99))</f>
        <v>HANNAH CAROLINE SOLOMONRAJ</v>
      </c>
      <c r="C102" t="str">
        <f>IF(Namelist!B99="","",UPPER(Namelist!B99))</f>
        <v>NUSSTU\E0969869</v>
      </c>
      <c r="D102" s="24">
        <f>IFERROR(VLOOKUP($C102,Summary!$C:$CB,2,FALSE)/J102,IF(J102=0,"",IF(J102="","",0)))</f>
        <v>0.9</v>
      </c>
      <c r="E102" s="25">
        <f>IFERROR(VLOOKUP($C102,Summary!$C:$CB,3,FALSE)/J102,IF(J102=0,"",IF(J102="","",0)))</f>
        <v>0</v>
      </c>
      <c r="F102" s="26">
        <f>IFERROR(VLOOKUP($C102,Summary!$C:$CB,4,FALSE)/J102,IF(J102=0,"",IF(J102="","",0)))</f>
        <v>0.9</v>
      </c>
      <c r="G102" s="25">
        <f>IFERROR(VLOOKUP($C102,Summary!$C:$CB,5,FALSE)/J102,IF(J102=0,"",IF(J102="","",0)))</f>
        <v>0</v>
      </c>
      <c r="H102" s="26">
        <f>IFERROR(VLOOKUP($C102,Summary!$C:$CB,6,FALSE)/J102,IF(J102=0,"",IF(J102="","",0)))</f>
        <v>0.9</v>
      </c>
      <c r="I102" s="25">
        <f>IFERROR(VLOOKUP($C102,Summary!$C:$CB,7,FALSE)/J102,IF(J102=0,"",IF(J102="","",0)))</f>
        <v>0.1</v>
      </c>
      <c r="J102" s="27">
        <f>VLOOKUP($C102,Summary!$C:$CB,8,FALSE)</f>
        <v>10</v>
      </c>
      <c r="K102" s="24" t="str">
        <f>IFERROR(VLOOKUP($C102,Summary!$C:$CB,9,FALSE)/Q102,IF(Q102=0,"",IF(Q102="","",0)))</f>
        <v/>
      </c>
      <c r="L102" s="25" t="str">
        <f>IFERROR(VLOOKUP($C102,Summary!$C:$CB,10,FALSE)/Q102,IF(Q102=0,"",IF(Q102="","",0)))</f>
        <v/>
      </c>
      <c r="M102" s="26" t="str">
        <f>IFERROR(VLOOKUP($C102,Summary!$C:$CB,11,FALSE)/Q102,IF(Q102=0,"",IF(Q102="","",0)))</f>
        <v/>
      </c>
      <c r="N102" s="25" t="str">
        <f>IFERROR(VLOOKUP($C102,Summary!$C:$CB,12,FALSE)/Q102,IF(Q102=0,"",IF(Q102="","",0)))</f>
        <v/>
      </c>
      <c r="O102" s="26" t="str">
        <f>IFERROR(VLOOKUP($C102,Summary!$C:$CB,13,FALSE)/Q102,IF(Q102=0,"",IF(Q102="","",0)))</f>
        <v/>
      </c>
      <c r="P102" s="25" t="str">
        <f>IFERROR(VLOOKUP($C102,Summary!$C:$CB,14,FALSE)/Q102,IF(Q102=0,"",IF(Q102="","",0)))</f>
        <v/>
      </c>
      <c r="Q102" s="27">
        <f>VLOOKUP($C102,Summary!$C:$CB,15,FALSE)</f>
        <v>0</v>
      </c>
      <c r="R102" s="24" t="str">
        <f>IFERROR(VLOOKUP($C102,Summary!$C:$CB,16,FALSE)/X102,IF(X102=0,"",IF(X102="","",0)))</f>
        <v/>
      </c>
      <c r="S102" s="25" t="str">
        <f>IFERROR(VLOOKUP($C102,Summary!$C:$CB,17,FALSE)/X102,IF(X102=0,"",IF(X102="","",0)))</f>
        <v/>
      </c>
      <c r="T102" s="26" t="str">
        <f>IFERROR(VLOOKUP($C102,Summary!$C:$CB,18,FALSE)/X102,IF(X102=0,"",IF(X102="","",0)))</f>
        <v/>
      </c>
      <c r="U102" s="25" t="str">
        <f>IFERROR(VLOOKUP($C102,Summary!$C:$CB,19,FALSE)/X102,IF(X102=0,"",IF(X102="","",0)))</f>
        <v/>
      </c>
      <c r="V102" s="26" t="str">
        <f>IFERROR(VLOOKUP($C102,Summary!$C:$CB,20,FALSE)/X102,IF(X102=0,"",IF(X102="","",0)))</f>
        <v/>
      </c>
      <c r="W102" s="25" t="str">
        <f>IFERROR(VLOOKUP($C102,Summary!$C:$CB,21,FALSE)/X102,IF(X102=0,"",IF(X102="","",0)))</f>
        <v/>
      </c>
      <c r="X102" s="27">
        <f>VLOOKUP($C102,Summary!$C:$CB,22,FALSE)</f>
        <v>0</v>
      </c>
      <c r="Y102" s="24">
        <f>IFERROR(VLOOKUP($C102,Summary!$C:$CB,23,FALSE)/AE102,IF(AE102=0,"",IF(AE102="","",0)))</f>
        <v>1</v>
      </c>
      <c r="Z102" s="25">
        <f>IFERROR(VLOOKUP($C102,Summary!$C:$CB,24,FALSE)/AE102,IF(AE102=0,"",IF(AE102="","",0)))</f>
        <v>0</v>
      </c>
      <c r="AA102" s="26">
        <f>IFERROR(VLOOKUP($C102,Summary!$C:$CB,25,FALSE)/AE102,IF(AE102=0,"",IF(AE102="","",0)))</f>
        <v>1</v>
      </c>
      <c r="AB102" s="25">
        <f>IFERROR(VLOOKUP($C102,Summary!$C:$CB,26,FALSE)/AE102,IF(AE102=0,"",IF(AE102="","",0)))</f>
        <v>0</v>
      </c>
      <c r="AC102" s="26">
        <f>IFERROR(VLOOKUP($C102,Summary!$C:$CB,27,FALSE)/AE102,IF(AE102=0,"",IF(AE102="","",0)))</f>
        <v>1</v>
      </c>
      <c r="AD102" s="25">
        <f>IFERROR(VLOOKUP($C102,Summary!$C:$CB,28,FALSE)/AE102,IF(AE102=0,"",IF(AE102="","",0)))</f>
        <v>0</v>
      </c>
      <c r="AE102" s="27">
        <f>VLOOKUP($C102,Summary!$C:$CB,29,FALSE)</f>
        <v>3</v>
      </c>
      <c r="AF102" s="24" t="str">
        <f>IFERROR(VLOOKUP($C102,Summary!$C:$CB,30,FALSE)/VLOOKUP($C102,Summary!$C:$CB,32,FALSE),IF(AL102=0,"",IF(AL102="","",0)))</f>
        <v/>
      </c>
      <c r="AG102" s="25" t="str">
        <f>IFERROR(VLOOKUP($C102,Summary!$C:$CB,31,FALSE)/VLOOKUP($C102,Summary!$C:$CB,32,FALSE),IF(AL102=0,"",IF(AL102="","",0)))</f>
        <v/>
      </c>
      <c r="AH102" s="26" t="str">
        <f>IFERROR(VLOOKUP($C102,Summary!$C:$CB,32,FALSE)/VLOOKUP($C102,Summary!$C:$CB,34,FALSE),IF(AL102=0,"",IF(AL102="","",0)))</f>
        <v/>
      </c>
      <c r="AI102" s="25" t="str">
        <f>IFERROR(VLOOKUP($C102,Summary!$C:$CB,33,FALSE)/VLOOKUP($C102,Summary!$C:$CB,34,FALSE),IF(AL102=0,"",IF(AL102="","",0)))</f>
        <v/>
      </c>
      <c r="AJ102" s="26" t="str">
        <f>IFERROR(VLOOKUP($C102,Summary!$C:$CB,34,FALSE)/AL102,IF(AL102=0,"",IF(AL102="","",0)))</f>
        <v/>
      </c>
      <c r="AK102" s="25" t="str">
        <f>IFERROR(VLOOKUP($C102,Summary!$C:$CB,35,FALSE)/AL102,IF(AL102=0,"",IF(AL102="","",0)))</f>
        <v/>
      </c>
      <c r="AL102" s="27">
        <f>VLOOKUP($C102,Summary!$C:$CB,36,FALSE)</f>
        <v>0</v>
      </c>
      <c r="AM102" s="24" t="str">
        <f>IFERROR(VLOOKUP($C102,Summary!$C:$CB,37,FALSE)/AS102,IF(AS102=0,"",IF(AS102="","",0)))</f>
        <v/>
      </c>
      <c r="AN102" s="25" t="str">
        <f>IFERROR(VLOOKUP($C102,Summary!$C:$CB,38,FALSE)/AS102,IF(AS102=0,"",IF(AS102="","",0)))</f>
        <v/>
      </c>
      <c r="AO102" s="26" t="str">
        <f>IFERROR(VLOOKUP($C102,Summary!$C:$CB,39,FALSE)/AS102,IF(AS102=0,"",IF(AS102="","",0)))</f>
        <v/>
      </c>
      <c r="AP102" s="25" t="str">
        <f>IFERROR(VLOOKUP($C102,Summary!$C:$CB,40,FALSE)/AS102,IF(AS102=0,"",IF(AS102="","",0)))</f>
        <v/>
      </c>
      <c r="AQ102" s="26" t="str">
        <f>IFERROR(VLOOKUP($C102,Summary!$C:$CB,41,FALSE)/AS102,IF(AS102=0,"",IF(AS102="","",0)))</f>
        <v/>
      </c>
      <c r="AR102" s="25" t="str">
        <f>IFERROR(VLOOKUP($C102,Summary!$C:$CB,42,FALSE)/AS102,IF(AS102=0,"",IF(AS102="","",0)))</f>
        <v/>
      </c>
      <c r="AS102" s="27">
        <f>VLOOKUP($C102,Summary!$C:$CB,43,FALSE)</f>
        <v>0</v>
      </c>
      <c r="AT102" s="24">
        <f>IFERROR(VLOOKUP($C102,Summary!$C:$CB,44,FALSE)/AZ102,IF(AZ102=0,"",IF(AZ102="","",0)))</f>
        <v>1</v>
      </c>
      <c r="AU102" s="25">
        <f>IFERROR(VLOOKUP($C102,Summary!$C:$CB,45,FALSE)/AZ102,IF(AZ102=0,"",IF(AZ102="","",0)))</f>
        <v>0</v>
      </c>
      <c r="AV102" s="26">
        <f>IFERROR(VLOOKUP($C102,Summary!$C:$CB,46,FALSE)/AZ102,IF(AZ102=0,"",IF(AZ102="","",0)))</f>
        <v>1</v>
      </c>
      <c r="AW102" s="25">
        <f>IFERROR(VLOOKUP($C102,Summary!$C:$CB,47,FALSE)/AZ102,IF(AZ102=0,"",IF(AZ102="","",0)))</f>
        <v>0</v>
      </c>
      <c r="AX102" s="26">
        <f>IFERROR(VLOOKUP($C102,Summary!$C:$CB,48,FALSE)/AZ102,IF(AZ102=0,"",IF(AZ102="","",0)))</f>
        <v>1</v>
      </c>
      <c r="AY102" s="25">
        <f>IFERROR(VLOOKUP($C102,Summary!$C:$CB,49,FALSE)/AZ102,IF(AZ102=0,"",IF(AZ102="","",0)))</f>
        <v>0</v>
      </c>
      <c r="AZ102" s="27">
        <f>VLOOKUP($C102,Summary!$C:$CB,50,FALSE)</f>
        <v>2</v>
      </c>
      <c r="BA102" s="24">
        <f>IFERROR(VLOOKUP($C102,Summary!$C:$CB,51,FALSE)/BG102,IF(BG102=0,"",IF(BG102="","",0)))</f>
        <v>0</v>
      </c>
      <c r="BB102" s="25">
        <f>IFERROR(VLOOKUP($C102,Summary!$C:$CB,52,FALSE)/BG102,IF(BG102=0,"",IF(BG102="","",0)))</f>
        <v>0</v>
      </c>
      <c r="BC102" s="26">
        <f>IFERROR(VLOOKUP($C102,Summary!$C:$CB,53,FALSE)/BG102,IF(BG102=0,"",IF(BG102="","",0)))</f>
        <v>0</v>
      </c>
      <c r="BD102" s="25">
        <f>IFERROR(VLOOKUP($C102,Summary!$C:$CB,54,FALSE)/BG102,IF(BG102=0,"",IF(BG102="","",0)))</f>
        <v>0</v>
      </c>
      <c r="BE102" s="26">
        <f>IFERROR(VLOOKUP($C102,Summary!$C:$CB,55,FALSE)/BG102,IF(BG102=0,"",IF(BG102="","",0)))</f>
        <v>0</v>
      </c>
      <c r="BF102" s="25">
        <f>IFERROR(VLOOKUP($C102,Summary!$C:$CB,56,FALSE)/BG102,IF(BG102=0,"",IF(BG102="","",0)))</f>
        <v>1</v>
      </c>
      <c r="BG102" s="27">
        <f>VLOOKUP($C102,Summary!$C:$CB,57,FALSE)</f>
        <v>1</v>
      </c>
      <c r="BH102" s="24">
        <f>IFERROR(VLOOKUP($C102,Summary!$C:$CB,58,FALSE)/BN102,IF(BN102=0,"",IF(BN102="","",0)))</f>
        <v>1</v>
      </c>
      <c r="BI102" s="25">
        <f>IFERROR(VLOOKUP($C102,Summary!$C:$CB,59,FALSE)/BN102,IF(BN102=0,"",IF(BN102="","",0)))</f>
        <v>0</v>
      </c>
      <c r="BJ102" s="26">
        <f>IFERROR(VLOOKUP($C102,Summary!$C:$CB,60,FALSE)/BN102,IF(BN102=0,"",IF(BN102="","",0)))</f>
        <v>1</v>
      </c>
      <c r="BK102" s="25">
        <f>IFERROR(VLOOKUP($C102,Summary!$C:$CB,61,FALSE)/BN102,IF(BN102=0,"",IF(BN102="","",0)))</f>
        <v>0</v>
      </c>
      <c r="BL102" s="26">
        <f>IFERROR(VLOOKUP($C102,Summary!$C:$CB,62,FALSE)/BN102,IF(BN102=0,"",IF(BN102="","",0)))</f>
        <v>1</v>
      </c>
      <c r="BM102" s="25">
        <f>IFERROR(VLOOKUP($C102,Summary!$C:$CB,63,FALSE)/BN102,IF(BN102=0,"",IF(BN102="","",0)))</f>
        <v>0</v>
      </c>
      <c r="BN102" s="27">
        <f>VLOOKUP($C102,Summary!$C:$CB,64,FALSE)</f>
        <v>4</v>
      </c>
      <c r="BO102" s="24" t="str">
        <f>IFERROR(VLOOKUP($C102,Summary!$C:$CB,65,FALSE)/BU102,IF(BU102=0,"",IF(BU102="","",0)))</f>
        <v/>
      </c>
      <c r="BP102" s="25" t="str">
        <f>IFERROR(VLOOKUP($C102,Summary!$C:$CB,66,FALSE)/BU102,IF(BU102=0,"",IF(BU102="","",0)))</f>
        <v/>
      </c>
      <c r="BQ102" s="26" t="str">
        <f>IFERROR(VLOOKUP($C102,Summary!$C:$CB,67,FALSE)/BU102,IF(BU102=0,"",IF(BU102="","",0)))</f>
        <v/>
      </c>
      <c r="BR102" s="25" t="str">
        <f>IFERROR(VLOOKUP($C102,Summary!$C:$CB,68,FALSE)/BU102,IF(BU102=0,"",IF(BU102="","",0)))</f>
        <v/>
      </c>
      <c r="BS102" s="26" t="str">
        <f>IFERROR(VLOOKUP($C102,Summary!$C:$CB,69,FALSE)/BU102,IF(BU102=0,"",IF(BU102="","",0)))</f>
        <v/>
      </c>
      <c r="BT102" s="25" t="str">
        <f>IFERROR(VLOOKUP($C102,Summary!$C:$CB,70,FALSE)/BU102,IF(BU102=0,"",IF(BU102="","",0)))</f>
        <v/>
      </c>
      <c r="BU102" s="27">
        <f>VLOOKUP($C102,Summary!$C:$CB,71,FALSE)</f>
        <v>0</v>
      </c>
      <c r="BV102" s="24" t="str">
        <f>IFERROR(VLOOKUP($C102,Summary!$C:$CB,72,FALSE)/CB102,IF(CB102=0,"",IF(CB102="","",0)))</f>
        <v/>
      </c>
      <c r="BW102" s="25" t="str">
        <f>IFERROR(VLOOKUP($C102,Summary!$C:$CB,73,FALSE)/CB102,IF(CB102=0,"",IF(CB102="","",0)))</f>
        <v/>
      </c>
      <c r="BX102" s="26" t="str">
        <f>IFERROR(VLOOKUP($C102,Summary!$C:$CB,74,FALSE)/CB102,IF(CB102=0,"",IF(CB102="","",0)))</f>
        <v/>
      </c>
      <c r="BY102" s="25" t="str">
        <f>IFERROR(VLOOKUP($C102,Summary!$C:$CB,75,FALSE)/CB102,IF(CB102=0,"",IF(CB102="","",0)))</f>
        <v/>
      </c>
      <c r="BZ102" s="26" t="str">
        <f>IFERROR(VLOOKUP($C102,Summary!$C:$CB,76,FALSE)/CB102,IF(CB102=0,"",IF(CB102="","",0)))</f>
        <v/>
      </c>
      <c r="CA102" s="25" t="str">
        <f>IFERROR(VLOOKUP($C102,Summary!$C:$CB,77,FALSE)/CB102,IF(CB102=0,"",IF(CB102="","",0)))</f>
        <v/>
      </c>
      <c r="CB102" s="27">
        <f>VLOOKUP($C102,Summary!$C:$CB,78,FALSE)</f>
        <v>0</v>
      </c>
    </row>
    <row r="103" spans="1:80" x14ac:dyDescent="0.3">
      <c r="A103">
        <v>99</v>
      </c>
      <c r="B103" t="str">
        <f>IF(Namelist!A100="","",UPPER(Namelist!A100))</f>
        <v>HAO JIE, JEREMY TEO</v>
      </c>
      <c r="C103" t="str">
        <f>IF(Namelist!B100="","",UPPER(Namelist!B100))</f>
        <v>NUSSTU\E0415736</v>
      </c>
      <c r="D103" s="24">
        <f>IFERROR(VLOOKUP($C103,Summary!$C:$CB,2,FALSE)/J103,IF(J103=0,"",IF(J103="","",0)))</f>
        <v>0.2</v>
      </c>
      <c r="E103" s="25">
        <f>IFERROR(VLOOKUP($C103,Summary!$C:$CB,3,FALSE)/J103,IF(J103=0,"",IF(J103="","",0)))</f>
        <v>0</v>
      </c>
      <c r="F103" s="26">
        <f>IFERROR(VLOOKUP($C103,Summary!$C:$CB,4,FALSE)/J103,IF(J103=0,"",IF(J103="","",0)))</f>
        <v>0.2</v>
      </c>
      <c r="G103" s="25">
        <f>IFERROR(VLOOKUP($C103,Summary!$C:$CB,5,FALSE)/J103,IF(J103=0,"",IF(J103="","",0)))</f>
        <v>0.4</v>
      </c>
      <c r="H103" s="26">
        <f>IFERROR(VLOOKUP($C103,Summary!$C:$CB,6,FALSE)/J103,IF(J103=0,"",IF(J103="","",0)))</f>
        <v>0.6</v>
      </c>
      <c r="I103" s="25">
        <f>IFERROR(VLOOKUP($C103,Summary!$C:$CB,7,FALSE)/J103,IF(J103=0,"",IF(J103="","",0)))</f>
        <v>0.4</v>
      </c>
      <c r="J103" s="27">
        <f>VLOOKUP($C103,Summary!$C:$CB,8,FALSE)</f>
        <v>5</v>
      </c>
      <c r="K103" s="24" t="str">
        <f>IFERROR(VLOOKUP($C103,Summary!$C:$CB,9,FALSE)/Q103,IF(Q103=0,"",IF(Q103="","",0)))</f>
        <v/>
      </c>
      <c r="L103" s="25" t="str">
        <f>IFERROR(VLOOKUP($C103,Summary!$C:$CB,10,FALSE)/Q103,IF(Q103=0,"",IF(Q103="","",0)))</f>
        <v/>
      </c>
      <c r="M103" s="26" t="str">
        <f>IFERROR(VLOOKUP($C103,Summary!$C:$CB,11,FALSE)/Q103,IF(Q103=0,"",IF(Q103="","",0)))</f>
        <v/>
      </c>
      <c r="N103" s="25" t="str">
        <f>IFERROR(VLOOKUP($C103,Summary!$C:$CB,12,FALSE)/Q103,IF(Q103=0,"",IF(Q103="","",0)))</f>
        <v/>
      </c>
      <c r="O103" s="26" t="str">
        <f>IFERROR(VLOOKUP($C103,Summary!$C:$CB,13,FALSE)/Q103,IF(Q103=0,"",IF(Q103="","",0)))</f>
        <v/>
      </c>
      <c r="P103" s="25" t="str">
        <f>IFERROR(VLOOKUP($C103,Summary!$C:$CB,14,FALSE)/Q103,IF(Q103=0,"",IF(Q103="","",0)))</f>
        <v/>
      </c>
      <c r="Q103" s="27">
        <f>VLOOKUP($C103,Summary!$C:$CB,15,FALSE)</f>
        <v>0</v>
      </c>
      <c r="R103" s="24" t="str">
        <f>IFERROR(VLOOKUP($C103,Summary!$C:$CB,16,FALSE)/X103,IF(X103=0,"",IF(X103="","",0)))</f>
        <v/>
      </c>
      <c r="S103" s="25" t="str">
        <f>IFERROR(VLOOKUP($C103,Summary!$C:$CB,17,FALSE)/X103,IF(X103=0,"",IF(X103="","",0)))</f>
        <v/>
      </c>
      <c r="T103" s="26" t="str">
        <f>IFERROR(VLOOKUP($C103,Summary!$C:$CB,18,FALSE)/X103,IF(X103=0,"",IF(X103="","",0)))</f>
        <v/>
      </c>
      <c r="U103" s="25" t="str">
        <f>IFERROR(VLOOKUP($C103,Summary!$C:$CB,19,FALSE)/X103,IF(X103=0,"",IF(X103="","",0)))</f>
        <v/>
      </c>
      <c r="V103" s="26" t="str">
        <f>IFERROR(VLOOKUP($C103,Summary!$C:$CB,20,FALSE)/X103,IF(X103=0,"",IF(X103="","",0)))</f>
        <v/>
      </c>
      <c r="W103" s="25" t="str">
        <f>IFERROR(VLOOKUP($C103,Summary!$C:$CB,21,FALSE)/X103,IF(X103=0,"",IF(X103="","",0)))</f>
        <v/>
      </c>
      <c r="X103" s="27">
        <f>VLOOKUP($C103,Summary!$C:$CB,22,FALSE)</f>
        <v>0</v>
      </c>
      <c r="Y103" s="24">
        <f>IFERROR(VLOOKUP($C103,Summary!$C:$CB,23,FALSE)/AE103,IF(AE103=0,"",IF(AE103="","",0)))</f>
        <v>0.33333333333333331</v>
      </c>
      <c r="Z103" s="25">
        <f>IFERROR(VLOOKUP($C103,Summary!$C:$CB,24,FALSE)/AE103,IF(AE103=0,"",IF(AE103="","",0)))</f>
        <v>0</v>
      </c>
      <c r="AA103" s="26">
        <f>IFERROR(VLOOKUP($C103,Summary!$C:$CB,25,FALSE)/AE103,IF(AE103=0,"",IF(AE103="","",0)))</f>
        <v>0.33333333333333331</v>
      </c>
      <c r="AB103" s="25">
        <f>IFERROR(VLOOKUP($C103,Summary!$C:$CB,26,FALSE)/AE103,IF(AE103=0,"",IF(AE103="","",0)))</f>
        <v>0.33333333333333331</v>
      </c>
      <c r="AC103" s="26">
        <f>IFERROR(VLOOKUP($C103,Summary!$C:$CB,27,FALSE)/AE103,IF(AE103=0,"",IF(AE103="","",0)))</f>
        <v>0.66666666666666663</v>
      </c>
      <c r="AD103" s="25">
        <f>IFERROR(VLOOKUP($C103,Summary!$C:$CB,28,FALSE)/AE103,IF(AE103=0,"",IF(AE103="","",0)))</f>
        <v>0.33333333333333331</v>
      </c>
      <c r="AE103" s="27">
        <f>VLOOKUP($C103,Summary!$C:$CB,29,FALSE)</f>
        <v>3</v>
      </c>
      <c r="AF103" s="24" t="str">
        <f>IFERROR(VLOOKUP($C103,Summary!$C:$CB,30,FALSE)/VLOOKUP($C103,Summary!$C:$CB,32,FALSE),IF(AL103=0,"",IF(AL103="","",0)))</f>
        <v/>
      </c>
      <c r="AG103" s="25" t="str">
        <f>IFERROR(VLOOKUP($C103,Summary!$C:$CB,31,FALSE)/VLOOKUP($C103,Summary!$C:$CB,32,FALSE),IF(AL103=0,"",IF(AL103="","",0)))</f>
        <v/>
      </c>
      <c r="AH103" s="26" t="str">
        <f>IFERROR(VLOOKUP($C103,Summary!$C:$CB,32,FALSE)/VLOOKUP($C103,Summary!$C:$CB,34,FALSE),IF(AL103=0,"",IF(AL103="","",0)))</f>
        <v/>
      </c>
      <c r="AI103" s="25" t="str">
        <f>IFERROR(VLOOKUP($C103,Summary!$C:$CB,33,FALSE)/VLOOKUP($C103,Summary!$C:$CB,34,FALSE),IF(AL103=0,"",IF(AL103="","",0)))</f>
        <v/>
      </c>
      <c r="AJ103" s="26" t="str">
        <f>IFERROR(VLOOKUP($C103,Summary!$C:$CB,34,FALSE)/AL103,IF(AL103=0,"",IF(AL103="","",0)))</f>
        <v/>
      </c>
      <c r="AK103" s="25" t="str">
        <f>IFERROR(VLOOKUP($C103,Summary!$C:$CB,35,FALSE)/AL103,IF(AL103=0,"",IF(AL103="","",0)))</f>
        <v/>
      </c>
      <c r="AL103" s="27">
        <f>VLOOKUP($C103,Summary!$C:$CB,36,FALSE)</f>
        <v>0</v>
      </c>
      <c r="AM103" s="24" t="str">
        <f>IFERROR(VLOOKUP($C103,Summary!$C:$CB,37,FALSE)/AS103,IF(AS103=0,"",IF(AS103="","",0)))</f>
        <v/>
      </c>
      <c r="AN103" s="25" t="str">
        <f>IFERROR(VLOOKUP($C103,Summary!$C:$CB,38,FALSE)/AS103,IF(AS103=0,"",IF(AS103="","",0)))</f>
        <v/>
      </c>
      <c r="AO103" s="26" t="str">
        <f>IFERROR(VLOOKUP($C103,Summary!$C:$CB,39,FALSE)/AS103,IF(AS103=0,"",IF(AS103="","",0)))</f>
        <v/>
      </c>
      <c r="AP103" s="25" t="str">
        <f>IFERROR(VLOOKUP($C103,Summary!$C:$CB,40,FALSE)/AS103,IF(AS103=0,"",IF(AS103="","",0)))</f>
        <v/>
      </c>
      <c r="AQ103" s="26" t="str">
        <f>IFERROR(VLOOKUP($C103,Summary!$C:$CB,41,FALSE)/AS103,IF(AS103=0,"",IF(AS103="","",0)))</f>
        <v/>
      </c>
      <c r="AR103" s="25" t="str">
        <f>IFERROR(VLOOKUP($C103,Summary!$C:$CB,42,FALSE)/AS103,IF(AS103=0,"",IF(AS103="","",0)))</f>
        <v/>
      </c>
      <c r="AS103" s="27">
        <f>VLOOKUP($C103,Summary!$C:$CB,43,FALSE)</f>
        <v>0</v>
      </c>
      <c r="AT103" s="24" t="str">
        <f>IFERROR(VLOOKUP($C103,Summary!$C:$CB,44,FALSE)/AZ103,IF(AZ103=0,"",IF(AZ103="","",0)))</f>
        <v/>
      </c>
      <c r="AU103" s="25" t="str">
        <f>IFERROR(VLOOKUP($C103,Summary!$C:$CB,45,FALSE)/AZ103,IF(AZ103=0,"",IF(AZ103="","",0)))</f>
        <v/>
      </c>
      <c r="AV103" s="26" t="str">
        <f>IFERROR(VLOOKUP($C103,Summary!$C:$CB,46,FALSE)/AZ103,IF(AZ103=0,"",IF(AZ103="","",0)))</f>
        <v/>
      </c>
      <c r="AW103" s="25" t="str">
        <f>IFERROR(VLOOKUP($C103,Summary!$C:$CB,47,FALSE)/AZ103,IF(AZ103=0,"",IF(AZ103="","",0)))</f>
        <v/>
      </c>
      <c r="AX103" s="26" t="str">
        <f>IFERROR(VLOOKUP($C103,Summary!$C:$CB,48,FALSE)/AZ103,IF(AZ103=0,"",IF(AZ103="","",0)))</f>
        <v/>
      </c>
      <c r="AY103" s="25" t="str">
        <f>IFERROR(VLOOKUP($C103,Summary!$C:$CB,49,FALSE)/AZ103,IF(AZ103=0,"",IF(AZ103="","",0)))</f>
        <v/>
      </c>
      <c r="AZ103" s="27">
        <f>VLOOKUP($C103,Summary!$C:$CB,50,FALSE)</f>
        <v>0</v>
      </c>
      <c r="BA103" s="24">
        <f>IFERROR(VLOOKUP($C103,Summary!$C:$CB,51,FALSE)/BG103,IF(BG103=0,"",IF(BG103="","",0)))</f>
        <v>0</v>
      </c>
      <c r="BB103" s="25">
        <f>IFERROR(VLOOKUP($C103,Summary!$C:$CB,52,FALSE)/BG103,IF(BG103=0,"",IF(BG103="","",0)))</f>
        <v>0</v>
      </c>
      <c r="BC103" s="26">
        <f>IFERROR(VLOOKUP($C103,Summary!$C:$CB,53,FALSE)/BG103,IF(BG103=0,"",IF(BG103="","",0)))</f>
        <v>0</v>
      </c>
      <c r="BD103" s="25">
        <f>IFERROR(VLOOKUP($C103,Summary!$C:$CB,54,FALSE)/BG103,IF(BG103=0,"",IF(BG103="","",0)))</f>
        <v>0.5</v>
      </c>
      <c r="BE103" s="26">
        <f>IFERROR(VLOOKUP($C103,Summary!$C:$CB,55,FALSE)/BG103,IF(BG103=0,"",IF(BG103="","",0)))</f>
        <v>0.5</v>
      </c>
      <c r="BF103" s="25">
        <f>IFERROR(VLOOKUP($C103,Summary!$C:$CB,56,FALSE)/BG103,IF(BG103=0,"",IF(BG103="","",0)))</f>
        <v>0.5</v>
      </c>
      <c r="BG103" s="27">
        <f>VLOOKUP($C103,Summary!$C:$CB,57,FALSE)</f>
        <v>2</v>
      </c>
      <c r="BH103" s="24" t="str">
        <f>IFERROR(VLOOKUP($C103,Summary!$C:$CB,58,FALSE)/BN103,IF(BN103=0,"",IF(BN103="","",0)))</f>
        <v/>
      </c>
      <c r="BI103" s="25" t="str">
        <f>IFERROR(VLOOKUP($C103,Summary!$C:$CB,59,FALSE)/BN103,IF(BN103=0,"",IF(BN103="","",0)))</f>
        <v/>
      </c>
      <c r="BJ103" s="26" t="str">
        <f>IFERROR(VLOOKUP($C103,Summary!$C:$CB,60,FALSE)/BN103,IF(BN103=0,"",IF(BN103="","",0)))</f>
        <v/>
      </c>
      <c r="BK103" s="25" t="str">
        <f>IFERROR(VLOOKUP($C103,Summary!$C:$CB,61,FALSE)/BN103,IF(BN103=0,"",IF(BN103="","",0)))</f>
        <v/>
      </c>
      <c r="BL103" s="26" t="str">
        <f>IFERROR(VLOOKUP($C103,Summary!$C:$CB,62,FALSE)/BN103,IF(BN103=0,"",IF(BN103="","",0)))</f>
        <v/>
      </c>
      <c r="BM103" s="25" t="str">
        <f>IFERROR(VLOOKUP($C103,Summary!$C:$CB,63,FALSE)/BN103,IF(BN103=0,"",IF(BN103="","",0)))</f>
        <v/>
      </c>
      <c r="BN103" s="27">
        <f>VLOOKUP($C103,Summary!$C:$CB,64,FALSE)</f>
        <v>0</v>
      </c>
      <c r="BO103" s="24" t="str">
        <f>IFERROR(VLOOKUP($C103,Summary!$C:$CB,65,FALSE)/BU103,IF(BU103=0,"",IF(BU103="","",0)))</f>
        <v/>
      </c>
      <c r="BP103" s="25" t="str">
        <f>IFERROR(VLOOKUP($C103,Summary!$C:$CB,66,FALSE)/BU103,IF(BU103=0,"",IF(BU103="","",0)))</f>
        <v/>
      </c>
      <c r="BQ103" s="26" t="str">
        <f>IFERROR(VLOOKUP($C103,Summary!$C:$CB,67,FALSE)/BU103,IF(BU103=0,"",IF(BU103="","",0)))</f>
        <v/>
      </c>
      <c r="BR103" s="25" t="str">
        <f>IFERROR(VLOOKUP($C103,Summary!$C:$CB,68,FALSE)/BU103,IF(BU103=0,"",IF(BU103="","",0)))</f>
        <v/>
      </c>
      <c r="BS103" s="26" t="str">
        <f>IFERROR(VLOOKUP($C103,Summary!$C:$CB,69,FALSE)/BU103,IF(BU103=0,"",IF(BU103="","",0)))</f>
        <v/>
      </c>
      <c r="BT103" s="25" t="str">
        <f>IFERROR(VLOOKUP($C103,Summary!$C:$CB,70,FALSE)/BU103,IF(BU103=0,"",IF(BU103="","",0)))</f>
        <v/>
      </c>
      <c r="BU103" s="27">
        <f>VLOOKUP($C103,Summary!$C:$CB,71,FALSE)</f>
        <v>0</v>
      </c>
      <c r="BV103" s="24" t="str">
        <f>IFERROR(VLOOKUP($C103,Summary!$C:$CB,72,FALSE)/CB103,IF(CB103=0,"",IF(CB103="","",0)))</f>
        <v/>
      </c>
      <c r="BW103" s="25" t="str">
        <f>IFERROR(VLOOKUP($C103,Summary!$C:$CB,73,FALSE)/CB103,IF(CB103=0,"",IF(CB103="","",0)))</f>
        <v/>
      </c>
      <c r="BX103" s="26" t="str">
        <f>IFERROR(VLOOKUP($C103,Summary!$C:$CB,74,FALSE)/CB103,IF(CB103=0,"",IF(CB103="","",0)))</f>
        <v/>
      </c>
      <c r="BY103" s="25" t="str">
        <f>IFERROR(VLOOKUP($C103,Summary!$C:$CB,75,FALSE)/CB103,IF(CB103=0,"",IF(CB103="","",0)))</f>
        <v/>
      </c>
      <c r="BZ103" s="26" t="str">
        <f>IFERROR(VLOOKUP($C103,Summary!$C:$CB,76,FALSE)/CB103,IF(CB103=0,"",IF(CB103="","",0)))</f>
        <v/>
      </c>
      <c r="CA103" s="25" t="str">
        <f>IFERROR(VLOOKUP($C103,Summary!$C:$CB,77,FALSE)/CB103,IF(CB103=0,"",IF(CB103="","",0)))</f>
        <v/>
      </c>
      <c r="CB103" s="27">
        <f>VLOOKUP($C103,Summary!$C:$CB,78,FALSE)</f>
        <v>0</v>
      </c>
    </row>
    <row r="104" spans="1:80" x14ac:dyDescent="0.3">
      <c r="A104">
        <v>100</v>
      </c>
      <c r="B104" t="str">
        <f>IF(Namelist!A101="","",UPPER(Namelist!A101))</f>
        <v>HAO YANG NG</v>
      </c>
      <c r="C104" t="str">
        <f>IF(Namelist!B101="","",UPPER(Namelist!B101))</f>
        <v>NUSSTU\E0958053</v>
      </c>
      <c r="D104" s="24" t="str">
        <f>IFERROR(VLOOKUP($C104,Summary!$C:$CB,2,FALSE)/J104,IF(J104=0,"",IF(J104="","",0)))</f>
        <v/>
      </c>
      <c r="E104" s="25" t="str">
        <f>IFERROR(VLOOKUP($C104,Summary!$C:$CB,3,FALSE)/J104,IF(J104=0,"",IF(J104="","",0)))</f>
        <v/>
      </c>
      <c r="F104" s="26" t="str">
        <f>IFERROR(VLOOKUP($C104,Summary!$C:$CB,4,FALSE)/J104,IF(J104=0,"",IF(J104="","",0)))</f>
        <v/>
      </c>
      <c r="G104" s="25" t="str">
        <f>IFERROR(VLOOKUP($C104,Summary!$C:$CB,5,FALSE)/J104,IF(J104=0,"",IF(J104="","",0)))</f>
        <v/>
      </c>
      <c r="H104" s="26" t="str">
        <f>IFERROR(VLOOKUP($C104,Summary!$C:$CB,6,FALSE)/J104,IF(J104=0,"",IF(J104="","",0)))</f>
        <v/>
      </c>
      <c r="I104" s="25" t="str">
        <f>IFERROR(VLOOKUP($C104,Summary!$C:$CB,7,FALSE)/J104,IF(J104=0,"",IF(J104="","",0)))</f>
        <v/>
      </c>
      <c r="J104" s="27">
        <f>VLOOKUP($C104,Summary!$C:$CB,8,FALSE)</f>
        <v>0</v>
      </c>
      <c r="K104" s="24" t="str">
        <f>IFERROR(VLOOKUP($C104,Summary!$C:$CB,9,FALSE)/Q104,IF(Q104=0,"",IF(Q104="","",0)))</f>
        <v/>
      </c>
      <c r="L104" s="25" t="str">
        <f>IFERROR(VLOOKUP($C104,Summary!$C:$CB,10,FALSE)/Q104,IF(Q104=0,"",IF(Q104="","",0)))</f>
        <v/>
      </c>
      <c r="M104" s="26" t="str">
        <f>IFERROR(VLOOKUP($C104,Summary!$C:$CB,11,FALSE)/Q104,IF(Q104=0,"",IF(Q104="","",0)))</f>
        <v/>
      </c>
      <c r="N104" s="25" t="str">
        <f>IFERROR(VLOOKUP($C104,Summary!$C:$CB,12,FALSE)/Q104,IF(Q104=0,"",IF(Q104="","",0)))</f>
        <v/>
      </c>
      <c r="O104" s="26" t="str">
        <f>IFERROR(VLOOKUP($C104,Summary!$C:$CB,13,FALSE)/Q104,IF(Q104=0,"",IF(Q104="","",0)))</f>
        <v/>
      </c>
      <c r="P104" s="25" t="str">
        <f>IFERROR(VLOOKUP($C104,Summary!$C:$CB,14,FALSE)/Q104,IF(Q104=0,"",IF(Q104="","",0)))</f>
        <v/>
      </c>
      <c r="Q104" s="27">
        <f>VLOOKUP($C104,Summary!$C:$CB,15,FALSE)</f>
        <v>0</v>
      </c>
      <c r="R104" s="24" t="str">
        <f>IFERROR(VLOOKUP($C104,Summary!$C:$CB,16,FALSE)/X104,IF(X104=0,"",IF(X104="","",0)))</f>
        <v/>
      </c>
      <c r="S104" s="25" t="str">
        <f>IFERROR(VLOOKUP($C104,Summary!$C:$CB,17,FALSE)/X104,IF(X104=0,"",IF(X104="","",0)))</f>
        <v/>
      </c>
      <c r="T104" s="26" t="str">
        <f>IFERROR(VLOOKUP($C104,Summary!$C:$CB,18,FALSE)/X104,IF(X104=0,"",IF(X104="","",0)))</f>
        <v/>
      </c>
      <c r="U104" s="25" t="str">
        <f>IFERROR(VLOOKUP($C104,Summary!$C:$CB,19,FALSE)/X104,IF(X104=0,"",IF(X104="","",0)))</f>
        <v/>
      </c>
      <c r="V104" s="26" t="str">
        <f>IFERROR(VLOOKUP($C104,Summary!$C:$CB,20,FALSE)/X104,IF(X104=0,"",IF(X104="","",0)))</f>
        <v/>
      </c>
      <c r="W104" s="25" t="str">
        <f>IFERROR(VLOOKUP($C104,Summary!$C:$CB,21,FALSE)/X104,IF(X104=0,"",IF(X104="","",0)))</f>
        <v/>
      </c>
      <c r="X104" s="27">
        <f>VLOOKUP($C104,Summary!$C:$CB,22,FALSE)</f>
        <v>0</v>
      </c>
      <c r="Y104" s="24" t="str">
        <f>IFERROR(VLOOKUP($C104,Summary!$C:$CB,23,FALSE)/AE104,IF(AE104=0,"",IF(AE104="","",0)))</f>
        <v/>
      </c>
      <c r="Z104" s="25" t="str">
        <f>IFERROR(VLOOKUP($C104,Summary!$C:$CB,24,FALSE)/AE104,IF(AE104=0,"",IF(AE104="","",0)))</f>
        <v/>
      </c>
      <c r="AA104" s="26" t="str">
        <f>IFERROR(VLOOKUP($C104,Summary!$C:$CB,25,FALSE)/AE104,IF(AE104=0,"",IF(AE104="","",0)))</f>
        <v/>
      </c>
      <c r="AB104" s="25" t="str">
        <f>IFERROR(VLOOKUP($C104,Summary!$C:$CB,26,FALSE)/AE104,IF(AE104=0,"",IF(AE104="","",0)))</f>
        <v/>
      </c>
      <c r="AC104" s="26" t="str">
        <f>IFERROR(VLOOKUP($C104,Summary!$C:$CB,27,FALSE)/AE104,IF(AE104=0,"",IF(AE104="","",0)))</f>
        <v/>
      </c>
      <c r="AD104" s="25" t="str">
        <f>IFERROR(VLOOKUP($C104,Summary!$C:$CB,28,FALSE)/AE104,IF(AE104=0,"",IF(AE104="","",0)))</f>
        <v/>
      </c>
      <c r="AE104" s="27">
        <f>VLOOKUP($C104,Summary!$C:$CB,29,FALSE)</f>
        <v>0</v>
      </c>
      <c r="AF104" s="24" t="str">
        <f>IFERROR(VLOOKUP($C104,Summary!$C:$CB,30,FALSE)/VLOOKUP($C104,Summary!$C:$CB,32,FALSE),IF(AL104=0,"",IF(AL104="","",0)))</f>
        <v/>
      </c>
      <c r="AG104" s="25" t="str">
        <f>IFERROR(VLOOKUP($C104,Summary!$C:$CB,31,FALSE)/VLOOKUP($C104,Summary!$C:$CB,32,FALSE),IF(AL104=0,"",IF(AL104="","",0)))</f>
        <v/>
      </c>
      <c r="AH104" s="26" t="str">
        <f>IFERROR(VLOOKUP($C104,Summary!$C:$CB,32,FALSE)/VLOOKUP($C104,Summary!$C:$CB,34,FALSE),IF(AL104=0,"",IF(AL104="","",0)))</f>
        <v/>
      </c>
      <c r="AI104" s="25" t="str">
        <f>IFERROR(VLOOKUP($C104,Summary!$C:$CB,33,FALSE)/VLOOKUP($C104,Summary!$C:$CB,34,FALSE),IF(AL104=0,"",IF(AL104="","",0)))</f>
        <v/>
      </c>
      <c r="AJ104" s="26" t="str">
        <f>IFERROR(VLOOKUP($C104,Summary!$C:$CB,34,FALSE)/AL104,IF(AL104=0,"",IF(AL104="","",0)))</f>
        <v/>
      </c>
      <c r="AK104" s="25" t="str">
        <f>IFERROR(VLOOKUP($C104,Summary!$C:$CB,35,FALSE)/AL104,IF(AL104=0,"",IF(AL104="","",0)))</f>
        <v/>
      </c>
      <c r="AL104" s="27">
        <f>VLOOKUP($C104,Summary!$C:$CB,36,FALSE)</f>
        <v>0</v>
      </c>
      <c r="AM104" s="24" t="str">
        <f>IFERROR(VLOOKUP($C104,Summary!$C:$CB,37,FALSE)/AS104,IF(AS104=0,"",IF(AS104="","",0)))</f>
        <v/>
      </c>
      <c r="AN104" s="25" t="str">
        <f>IFERROR(VLOOKUP($C104,Summary!$C:$CB,38,FALSE)/AS104,IF(AS104=0,"",IF(AS104="","",0)))</f>
        <v/>
      </c>
      <c r="AO104" s="26" t="str">
        <f>IFERROR(VLOOKUP($C104,Summary!$C:$CB,39,FALSE)/AS104,IF(AS104=0,"",IF(AS104="","",0)))</f>
        <v/>
      </c>
      <c r="AP104" s="25" t="str">
        <f>IFERROR(VLOOKUP($C104,Summary!$C:$CB,40,FALSE)/AS104,IF(AS104=0,"",IF(AS104="","",0)))</f>
        <v/>
      </c>
      <c r="AQ104" s="26" t="str">
        <f>IFERROR(VLOOKUP($C104,Summary!$C:$CB,41,FALSE)/AS104,IF(AS104=0,"",IF(AS104="","",0)))</f>
        <v/>
      </c>
      <c r="AR104" s="25" t="str">
        <f>IFERROR(VLOOKUP($C104,Summary!$C:$CB,42,FALSE)/AS104,IF(AS104=0,"",IF(AS104="","",0)))</f>
        <v/>
      </c>
      <c r="AS104" s="27">
        <f>VLOOKUP($C104,Summary!$C:$CB,43,FALSE)</f>
        <v>0</v>
      </c>
      <c r="AT104" s="24" t="str">
        <f>IFERROR(VLOOKUP($C104,Summary!$C:$CB,44,FALSE)/AZ104,IF(AZ104=0,"",IF(AZ104="","",0)))</f>
        <v/>
      </c>
      <c r="AU104" s="25" t="str">
        <f>IFERROR(VLOOKUP($C104,Summary!$C:$CB,45,FALSE)/AZ104,IF(AZ104=0,"",IF(AZ104="","",0)))</f>
        <v/>
      </c>
      <c r="AV104" s="26" t="str">
        <f>IFERROR(VLOOKUP($C104,Summary!$C:$CB,46,FALSE)/AZ104,IF(AZ104=0,"",IF(AZ104="","",0)))</f>
        <v/>
      </c>
      <c r="AW104" s="25" t="str">
        <f>IFERROR(VLOOKUP($C104,Summary!$C:$CB,47,FALSE)/AZ104,IF(AZ104=0,"",IF(AZ104="","",0)))</f>
        <v/>
      </c>
      <c r="AX104" s="26" t="str">
        <f>IFERROR(VLOOKUP($C104,Summary!$C:$CB,48,FALSE)/AZ104,IF(AZ104=0,"",IF(AZ104="","",0)))</f>
        <v/>
      </c>
      <c r="AY104" s="25" t="str">
        <f>IFERROR(VLOOKUP($C104,Summary!$C:$CB,49,FALSE)/AZ104,IF(AZ104=0,"",IF(AZ104="","",0)))</f>
        <v/>
      </c>
      <c r="AZ104" s="27">
        <f>VLOOKUP($C104,Summary!$C:$CB,50,FALSE)</f>
        <v>0</v>
      </c>
      <c r="BA104" s="24" t="str">
        <f>IFERROR(VLOOKUP($C104,Summary!$C:$CB,51,FALSE)/BG104,IF(BG104=0,"",IF(BG104="","",0)))</f>
        <v/>
      </c>
      <c r="BB104" s="25" t="str">
        <f>IFERROR(VLOOKUP($C104,Summary!$C:$CB,52,FALSE)/BG104,IF(BG104=0,"",IF(BG104="","",0)))</f>
        <v/>
      </c>
      <c r="BC104" s="26" t="str">
        <f>IFERROR(VLOOKUP($C104,Summary!$C:$CB,53,FALSE)/BG104,IF(BG104=0,"",IF(BG104="","",0)))</f>
        <v/>
      </c>
      <c r="BD104" s="25" t="str">
        <f>IFERROR(VLOOKUP($C104,Summary!$C:$CB,54,FALSE)/BG104,IF(BG104=0,"",IF(BG104="","",0)))</f>
        <v/>
      </c>
      <c r="BE104" s="26" t="str">
        <f>IFERROR(VLOOKUP($C104,Summary!$C:$CB,55,FALSE)/BG104,IF(BG104=0,"",IF(BG104="","",0)))</f>
        <v/>
      </c>
      <c r="BF104" s="25" t="str">
        <f>IFERROR(VLOOKUP($C104,Summary!$C:$CB,56,FALSE)/BG104,IF(BG104=0,"",IF(BG104="","",0)))</f>
        <v/>
      </c>
      <c r="BG104" s="27">
        <f>VLOOKUP($C104,Summary!$C:$CB,57,FALSE)</f>
        <v>0</v>
      </c>
      <c r="BH104" s="24" t="str">
        <f>IFERROR(VLOOKUP($C104,Summary!$C:$CB,58,FALSE)/BN104,IF(BN104=0,"",IF(BN104="","",0)))</f>
        <v/>
      </c>
      <c r="BI104" s="25" t="str">
        <f>IFERROR(VLOOKUP($C104,Summary!$C:$CB,59,FALSE)/BN104,IF(BN104=0,"",IF(BN104="","",0)))</f>
        <v/>
      </c>
      <c r="BJ104" s="26" t="str">
        <f>IFERROR(VLOOKUP($C104,Summary!$C:$CB,60,FALSE)/BN104,IF(BN104=0,"",IF(BN104="","",0)))</f>
        <v/>
      </c>
      <c r="BK104" s="25" t="str">
        <f>IFERROR(VLOOKUP($C104,Summary!$C:$CB,61,FALSE)/BN104,IF(BN104=0,"",IF(BN104="","",0)))</f>
        <v/>
      </c>
      <c r="BL104" s="26" t="str">
        <f>IFERROR(VLOOKUP($C104,Summary!$C:$CB,62,FALSE)/BN104,IF(BN104=0,"",IF(BN104="","",0)))</f>
        <v/>
      </c>
      <c r="BM104" s="25" t="str">
        <f>IFERROR(VLOOKUP($C104,Summary!$C:$CB,63,FALSE)/BN104,IF(BN104=0,"",IF(BN104="","",0)))</f>
        <v/>
      </c>
      <c r="BN104" s="27">
        <f>VLOOKUP($C104,Summary!$C:$CB,64,FALSE)</f>
        <v>0</v>
      </c>
      <c r="BO104" s="24" t="str">
        <f>IFERROR(VLOOKUP($C104,Summary!$C:$CB,65,FALSE)/BU104,IF(BU104=0,"",IF(BU104="","",0)))</f>
        <v/>
      </c>
      <c r="BP104" s="25" t="str">
        <f>IFERROR(VLOOKUP($C104,Summary!$C:$CB,66,FALSE)/BU104,IF(BU104=0,"",IF(BU104="","",0)))</f>
        <v/>
      </c>
      <c r="BQ104" s="26" t="str">
        <f>IFERROR(VLOOKUP($C104,Summary!$C:$CB,67,FALSE)/BU104,IF(BU104=0,"",IF(BU104="","",0)))</f>
        <v/>
      </c>
      <c r="BR104" s="25" t="str">
        <f>IFERROR(VLOOKUP($C104,Summary!$C:$CB,68,FALSE)/BU104,IF(BU104=0,"",IF(BU104="","",0)))</f>
        <v/>
      </c>
      <c r="BS104" s="26" t="str">
        <f>IFERROR(VLOOKUP($C104,Summary!$C:$CB,69,FALSE)/BU104,IF(BU104=0,"",IF(BU104="","",0)))</f>
        <v/>
      </c>
      <c r="BT104" s="25" t="str">
        <f>IFERROR(VLOOKUP($C104,Summary!$C:$CB,70,FALSE)/BU104,IF(BU104=0,"",IF(BU104="","",0)))</f>
        <v/>
      </c>
      <c r="BU104" s="27">
        <f>VLOOKUP($C104,Summary!$C:$CB,71,FALSE)</f>
        <v>0</v>
      </c>
      <c r="BV104" s="24" t="str">
        <f>IFERROR(VLOOKUP($C104,Summary!$C:$CB,72,FALSE)/CB104,IF(CB104=0,"",IF(CB104="","",0)))</f>
        <v/>
      </c>
      <c r="BW104" s="25" t="str">
        <f>IFERROR(VLOOKUP($C104,Summary!$C:$CB,73,FALSE)/CB104,IF(CB104=0,"",IF(CB104="","",0)))</f>
        <v/>
      </c>
      <c r="BX104" s="26" t="str">
        <f>IFERROR(VLOOKUP($C104,Summary!$C:$CB,74,FALSE)/CB104,IF(CB104=0,"",IF(CB104="","",0)))</f>
        <v/>
      </c>
      <c r="BY104" s="25" t="str">
        <f>IFERROR(VLOOKUP($C104,Summary!$C:$CB,75,FALSE)/CB104,IF(CB104=0,"",IF(CB104="","",0)))</f>
        <v/>
      </c>
      <c r="BZ104" s="26" t="str">
        <f>IFERROR(VLOOKUP($C104,Summary!$C:$CB,76,FALSE)/CB104,IF(CB104=0,"",IF(CB104="","",0)))</f>
        <v/>
      </c>
      <c r="CA104" s="25" t="str">
        <f>IFERROR(VLOOKUP($C104,Summary!$C:$CB,77,FALSE)/CB104,IF(CB104=0,"",IF(CB104="","",0)))</f>
        <v/>
      </c>
      <c r="CB104" s="27">
        <f>VLOOKUP($C104,Summary!$C:$CB,78,FALSE)</f>
        <v>0</v>
      </c>
    </row>
    <row r="105" spans="1:80" x14ac:dyDescent="0.3">
      <c r="A105">
        <v>101</v>
      </c>
      <c r="B105" t="str">
        <f>IF(Namelist!A102="","",UPPER(Namelist!A102))</f>
        <v>HAOWEI NEO</v>
      </c>
      <c r="C105" t="str">
        <f>IF(Namelist!B102="","",UPPER(Namelist!B102))</f>
        <v>NUSSTU\E1032495</v>
      </c>
      <c r="D105" s="24">
        <f>IFERROR(VLOOKUP($C105,Summary!$C:$CB,2,FALSE)/J105,IF(J105=0,"",IF(J105="","",0)))</f>
        <v>0.5</v>
      </c>
      <c r="E105" s="25">
        <f>IFERROR(VLOOKUP($C105,Summary!$C:$CB,3,FALSE)/J105,IF(J105=0,"",IF(J105="","",0)))</f>
        <v>0</v>
      </c>
      <c r="F105" s="26">
        <f>IFERROR(VLOOKUP($C105,Summary!$C:$CB,4,FALSE)/J105,IF(J105=0,"",IF(J105="","",0)))</f>
        <v>0.5</v>
      </c>
      <c r="G105" s="25">
        <f>IFERROR(VLOOKUP($C105,Summary!$C:$CB,5,FALSE)/J105,IF(J105=0,"",IF(J105="","",0)))</f>
        <v>0</v>
      </c>
      <c r="H105" s="26">
        <f>IFERROR(VLOOKUP($C105,Summary!$C:$CB,6,FALSE)/J105,IF(J105=0,"",IF(J105="","",0)))</f>
        <v>0.5</v>
      </c>
      <c r="I105" s="25">
        <f>IFERROR(VLOOKUP($C105,Summary!$C:$CB,7,FALSE)/J105,IF(J105=0,"",IF(J105="","",0)))</f>
        <v>0.5</v>
      </c>
      <c r="J105" s="27">
        <f>VLOOKUP($C105,Summary!$C:$CB,8,FALSE)</f>
        <v>2</v>
      </c>
      <c r="K105" s="24" t="str">
        <f>IFERROR(VLOOKUP($C105,Summary!$C:$CB,9,FALSE)/Q105,IF(Q105=0,"",IF(Q105="","",0)))</f>
        <v/>
      </c>
      <c r="L105" s="25" t="str">
        <f>IFERROR(VLOOKUP($C105,Summary!$C:$CB,10,FALSE)/Q105,IF(Q105=0,"",IF(Q105="","",0)))</f>
        <v/>
      </c>
      <c r="M105" s="26" t="str">
        <f>IFERROR(VLOOKUP($C105,Summary!$C:$CB,11,FALSE)/Q105,IF(Q105=0,"",IF(Q105="","",0)))</f>
        <v/>
      </c>
      <c r="N105" s="25" t="str">
        <f>IFERROR(VLOOKUP($C105,Summary!$C:$CB,12,FALSE)/Q105,IF(Q105=0,"",IF(Q105="","",0)))</f>
        <v/>
      </c>
      <c r="O105" s="26" t="str">
        <f>IFERROR(VLOOKUP($C105,Summary!$C:$CB,13,FALSE)/Q105,IF(Q105=0,"",IF(Q105="","",0)))</f>
        <v/>
      </c>
      <c r="P105" s="25" t="str">
        <f>IFERROR(VLOOKUP($C105,Summary!$C:$CB,14,FALSE)/Q105,IF(Q105=0,"",IF(Q105="","",0)))</f>
        <v/>
      </c>
      <c r="Q105" s="27">
        <f>VLOOKUP($C105,Summary!$C:$CB,15,FALSE)</f>
        <v>0</v>
      </c>
      <c r="R105" s="24">
        <f>IFERROR(VLOOKUP($C105,Summary!$C:$CB,16,FALSE)/X105,IF(X105=0,"",IF(X105="","",0)))</f>
        <v>0.5</v>
      </c>
      <c r="S105" s="25">
        <f>IFERROR(VLOOKUP($C105,Summary!$C:$CB,17,FALSE)/X105,IF(X105=0,"",IF(X105="","",0)))</f>
        <v>0</v>
      </c>
      <c r="T105" s="26">
        <f>IFERROR(VLOOKUP($C105,Summary!$C:$CB,18,FALSE)/X105,IF(X105=0,"",IF(X105="","",0)))</f>
        <v>0.5</v>
      </c>
      <c r="U105" s="25">
        <f>IFERROR(VLOOKUP($C105,Summary!$C:$CB,19,FALSE)/X105,IF(X105=0,"",IF(X105="","",0)))</f>
        <v>0</v>
      </c>
      <c r="V105" s="26">
        <f>IFERROR(VLOOKUP($C105,Summary!$C:$CB,20,FALSE)/X105,IF(X105=0,"",IF(X105="","",0)))</f>
        <v>0.5</v>
      </c>
      <c r="W105" s="25">
        <f>IFERROR(VLOOKUP($C105,Summary!$C:$CB,21,FALSE)/X105,IF(X105=0,"",IF(X105="","",0)))</f>
        <v>0.5</v>
      </c>
      <c r="X105" s="27">
        <f>VLOOKUP($C105,Summary!$C:$CB,22,FALSE)</f>
        <v>2</v>
      </c>
      <c r="Y105" s="24" t="str">
        <f>IFERROR(VLOOKUP($C105,Summary!$C:$CB,23,FALSE)/AE105,IF(AE105=0,"",IF(AE105="","",0)))</f>
        <v/>
      </c>
      <c r="Z105" s="25" t="str">
        <f>IFERROR(VLOOKUP($C105,Summary!$C:$CB,24,FALSE)/AE105,IF(AE105=0,"",IF(AE105="","",0)))</f>
        <v/>
      </c>
      <c r="AA105" s="26" t="str">
        <f>IFERROR(VLOOKUP($C105,Summary!$C:$CB,25,FALSE)/AE105,IF(AE105=0,"",IF(AE105="","",0)))</f>
        <v/>
      </c>
      <c r="AB105" s="25" t="str">
        <f>IFERROR(VLOOKUP($C105,Summary!$C:$CB,26,FALSE)/AE105,IF(AE105=0,"",IF(AE105="","",0)))</f>
        <v/>
      </c>
      <c r="AC105" s="26" t="str">
        <f>IFERROR(VLOOKUP($C105,Summary!$C:$CB,27,FALSE)/AE105,IF(AE105=0,"",IF(AE105="","",0)))</f>
        <v/>
      </c>
      <c r="AD105" s="25" t="str">
        <f>IFERROR(VLOOKUP($C105,Summary!$C:$CB,28,FALSE)/AE105,IF(AE105=0,"",IF(AE105="","",0)))</f>
        <v/>
      </c>
      <c r="AE105" s="27">
        <f>VLOOKUP($C105,Summary!$C:$CB,29,FALSE)</f>
        <v>0</v>
      </c>
      <c r="AF105" s="24" t="str">
        <f>IFERROR(VLOOKUP($C105,Summary!$C:$CB,30,FALSE)/VLOOKUP($C105,Summary!$C:$CB,32,FALSE),IF(AL105=0,"",IF(AL105="","",0)))</f>
        <v/>
      </c>
      <c r="AG105" s="25" t="str">
        <f>IFERROR(VLOOKUP($C105,Summary!$C:$CB,31,FALSE)/VLOOKUP($C105,Summary!$C:$CB,32,FALSE),IF(AL105=0,"",IF(AL105="","",0)))</f>
        <v/>
      </c>
      <c r="AH105" s="26" t="str">
        <f>IFERROR(VLOOKUP($C105,Summary!$C:$CB,32,FALSE)/VLOOKUP($C105,Summary!$C:$CB,34,FALSE),IF(AL105=0,"",IF(AL105="","",0)))</f>
        <v/>
      </c>
      <c r="AI105" s="25" t="str">
        <f>IFERROR(VLOOKUP($C105,Summary!$C:$CB,33,FALSE)/VLOOKUP($C105,Summary!$C:$CB,34,FALSE),IF(AL105=0,"",IF(AL105="","",0)))</f>
        <v/>
      </c>
      <c r="AJ105" s="26" t="str">
        <f>IFERROR(VLOOKUP($C105,Summary!$C:$CB,34,FALSE)/AL105,IF(AL105=0,"",IF(AL105="","",0)))</f>
        <v/>
      </c>
      <c r="AK105" s="25" t="str">
        <f>IFERROR(VLOOKUP($C105,Summary!$C:$CB,35,FALSE)/AL105,IF(AL105=0,"",IF(AL105="","",0)))</f>
        <v/>
      </c>
      <c r="AL105" s="27">
        <f>VLOOKUP($C105,Summary!$C:$CB,36,FALSE)</f>
        <v>0</v>
      </c>
      <c r="AM105" s="24" t="str">
        <f>IFERROR(VLOOKUP($C105,Summary!$C:$CB,37,FALSE)/AS105,IF(AS105=0,"",IF(AS105="","",0)))</f>
        <v/>
      </c>
      <c r="AN105" s="25" t="str">
        <f>IFERROR(VLOOKUP($C105,Summary!$C:$CB,38,FALSE)/AS105,IF(AS105=0,"",IF(AS105="","",0)))</f>
        <v/>
      </c>
      <c r="AO105" s="26" t="str">
        <f>IFERROR(VLOOKUP($C105,Summary!$C:$CB,39,FALSE)/AS105,IF(AS105=0,"",IF(AS105="","",0)))</f>
        <v/>
      </c>
      <c r="AP105" s="25" t="str">
        <f>IFERROR(VLOOKUP($C105,Summary!$C:$CB,40,FALSE)/AS105,IF(AS105=0,"",IF(AS105="","",0)))</f>
        <v/>
      </c>
      <c r="AQ105" s="26" t="str">
        <f>IFERROR(VLOOKUP($C105,Summary!$C:$CB,41,FALSE)/AS105,IF(AS105=0,"",IF(AS105="","",0)))</f>
        <v/>
      </c>
      <c r="AR105" s="25" t="str">
        <f>IFERROR(VLOOKUP($C105,Summary!$C:$CB,42,FALSE)/AS105,IF(AS105=0,"",IF(AS105="","",0)))</f>
        <v/>
      </c>
      <c r="AS105" s="27">
        <f>VLOOKUP($C105,Summary!$C:$CB,43,FALSE)</f>
        <v>0</v>
      </c>
      <c r="AT105" s="24" t="str">
        <f>IFERROR(VLOOKUP($C105,Summary!$C:$CB,44,FALSE)/AZ105,IF(AZ105=0,"",IF(AZ105="","",0)))</f>
        <v/>
      </c>
      <c r="AU105" s="25" t="str">
        <f>IFERROR(VLOOKUP($C105,Summary!$C:$CB,45,FALSE)/AZ105,IF(AZ105=0,"",IF(AZ105="","",0)))</f>
        <v/>
      </c>
      <c r="AV105" s="26" t="str">
        <f>IFERROR(VLOOKUP($C105,Summary!$C:$CB,46,FALSE)/AZ105,IF(AZ105=0,"",IF(AZ105="","",0)))</f>
        <v/>
      </c>
      <c r="AW105" s="25" t="str">
        <f>IFERROR(VLOOKUP($C105,Summary!$C:$CB,47,FALSE)/AZ105,IF(AZ105=0,"",IF(AZ105="","",0)))</f>
        <v/>
      </c>
      <c r="AX105" s="26" t="str">
        <f>IFERROR(VLOOKUP($C105,Summary!$C:$CB,48,FALSE)/AZ105,IF(AZ105=0,"",IF(AZ105="","",0)))</f>
        <v/>
      </c>
      <c r="AY105" s="25" t="str">
        <f>IFERROR(VLOOKUP($C105,Summary!$C:$CB,49,FALSE)/AZ105,IF(AZ105=0,"",IF(AZ105="","",0)))</f>
        <v/>
      </c>
      <c r="AZ105" s="27">
        <f>VLOOKUP($C105,Summary!$C:$CB,50,FALSE)</f>
        <v>0</v>
      </c>
      <c r="BA105" s="24" t="str">
        <f>IFERROR(VLOOKUP($C105,Summary!$C:$CB,51,FALSE)/BG105,IF(BG105=0,"",IF(BG105="","",0)))</f>
        <v/>
      </c>
      <c r="BB105" s="25" t="str">
        <f>IFERROR(VLOOKUP($C105,Summary!$C:$CB,52,FALSE)/BG105,IF(BG105=0,"",IF(BG105="","",0)))</f>
        <v/>
      </c>
      <c r="BC105" s="26" t="str">
        <f>IFERROR(VLOOKUP($C105,Summary!$C:$CB,53,FALSE)/BG105,IF(BG105=0,"",IF(BG105="","",0)))</f>
        <v/>
      </c>
      <c r="BD105" s="25" t="str">
        <f>IFERROR(VLOOKUP($C105,Summary!$C:$CB,54,FALSE)/BG105,IF(BG105=0,"",IF(BG105="","",0)))</f>
        <v/>
      </c>
      <c r="BE105" s="26" t="str">
        <f>IFERROR(VLOOKUP($C105,Summary!$C:$CB,55,FALSE)/BG105,IF(BG105=0,"",IF(BG105="","",0)))</f>
        <v/>
      </c>
      <c r="BF105" s="25" t="str">
        <f>IFERROR(VLOOKUP($C105,Summary!$C:$CB,56,FALSE)/BG105,IF(BG105=0,"",IF(BG105="","",0)))</f>
        <v/>
      </c>
      <c r="BG105" s="27">
        <f>VLOOKUP($C105,Summary!$C:$CB,57,FALSE)</f>
        <v>0</v>
      </c>
      <c r="BH105" s="24" t="str">
        <f>IFERROR(VLOOKUP($C105,Summary!$C:$CB,58,FALSE)/BN105,IF(BN105=0,"",IF(BN105="","",0)))</f>
        <v/>
      </c>
      <c r="BI105" s="25" t="str">
        <f>IFERROR(VLOOKUP($C105,Summary!$C:$CB,59,FALSE)/BN105,IF(BN105=0,"",IF(BN105="","",0)))</f>
        <v/>
      </c>
      <c r="BJ105" s="26" t="str">
        <f>IFERROR(VLOOKUP($C105,Summary!$C:$CB,60,FALSE)/BN105,IF(BN105=0,"",IF(BN105="","",0)))</f>
        <v/>
      </c>
      <c r="BK105" s="25" t="str">
        <f>IFERROR(VLOOKUP($C105,Summary!$C:$CB,61,FALSE)/BN105,IF(BN105=0,"",IF(BN105="","",0)))</f>
        <v/>
      </c>
      <c r="BL105" s="26" t="str">
        <f>IFERROR(VLOOKUP($C105,Summary!$C:$CB,62,FALSE)/BN105,IF(BN105=0,"",IF(BN105="","",0)))</f>
        <v/>
      </c>
      <c r="BM105" s="25" t="str">
        <f>IFERROR(VLOOKUP($C105,Summary!$C:$CB,63,FALSE)/BN105,IF(BN105=0,"",IF(BN105="","",0)))</f>
        <v/>
      </c>
      <c r="BN105" s="27">
        <f>VLOOKUP($C105,Summary!$C:$CB,64,FALSE)</f>
        <v>0</v>
      </c>
      <c r="BO105" s="24" t="str">
        <f>IFERROR(VLOOKUP($C105,Summary!$C:$CB,65,FALSE)/BU105,IF(BU105=0,"",IF(BU105="","",0)))</f>
        <v/>
      </c>
      <c r="BP105" s="25" t="str">
        <f>IFERROR(VLOOKUP($C105,Summary!$C:$CB,66,FALSE)/BU105,IF(BU105=0,"",IF(BU105="","",0)))</f>
        <v/>
      </c>
      <c r="BQ105" s="26" t="str">
        <f>IFERROR(VLOOKUP($C105,Summary!$C:$CB,67,FALSE)/BU105,IF(BU105=0,"",IF(BU105="","",0)))</f>
        <v/>
      </c>
      <c r="BR105" s="25" t="str">
        <f>IFERROR(VLOOKUP($C105,Summary!$C:$CB,68,FALSE)/BU105,IF(BU105=0,"",IF(BU105="","",0)))</f>
        <v/>
      </c>
      <c r="BS105" s="26" t="str">
        <f>IFERROR(VLOOKUP($C105,Summary!$C:$CB,69,FALSE)/BU105,IF(BU105=0,"",IF(BU105="","",0)))</f>
        <v/>
      </c>
      <c r="BT105" s="25" t="str">
        <f>IFERROR(VLOOKUP($C105,Summary!$C:$CB,70,FALSE)/BU105,IF(BU105=0,"",IF(BU105="","",0)))</f>
        <v/>
      </c>
      <c r="BU105" s="27">
        <f>VLOOKUP($C105,Summary!$C:$CB,71,FALSE)</f>
        <v>0</v>
      </c>
      <c r="BV105" s="24" t="str">
        <f>IFERROR(VLOOKUP($C105,Summary!$C:$CB,72,FALSE)/CB105,IF(CB105=0,"",IF(CB105="","",0)))</f>
        <v/>
      </c>
      <c r="BW105" s="25" t="str">
        <f>IFERROR(VLOOKUP($C105,Summary!$C:$CB,73,FALSE)/CB105,IF(CB105=0,"",IF(CB105="","",0)))</f>
        <v/>
      </c>
      <c r="BX105" s="26" t="str">
        <f>IFERROR(VLOOKUP($C105,Summary!$C:$CB,74,FALSE)/CB105,IF(CB105=0,"",IF(CB105="","",0)))</f>
        <v/>
      </c>
      <c r="BY105" s="25" t="str">
        <f>IFERROR(VLOOKUP($C105,Summary!$C:$CB,75,FALSE)/CB105,IF(CB105=0,"",IF(CB105="","",0)))</f>
        <v/>
      </c>
      <c r="BZ105" s="26" t="str">
        <f>IFERROR(VLOOKUP($C105,Summary!$C:$CB,76,FALSE)/CB105,IF(CB105=0,"",IF(CB105="","",0)))</f>
        <v/>
      </c>
      <c r="CA105" s="25" t="str">
        <f>IFERROR(VLOOKUP($C105,Summary!$C:$CB,77,FALSE)/CB105,IF(CB105=0,"",IF(CB105="","",0)))</f>
        <v/>
      </c>
      <c r="CB105" s="27">
        <f>VLOOKUP($C105,Summary!$C:$CB,78,FALSE)</f>
        <v>0</v>
      </c>
    </row>
    <row r="106" spans="1:80" x14ac:dyDescent="0.3">
      <c r="A106">
        <v>102</v>
      </c>
      <c r="B106" t="str">
        <f>IF(Namelist!A103="","",UPPER(Namelist!A103))</f>
        <v>HARISH RAI</v>
      </c>
      <c r="C106" t="str">
        <f>IF(Namelist!B103="","",UPPER(Namelist!B103))</f>
        <v>NUSSTU\E0957511</v>
      </c>
      <c r="D106" s="24">
        <f>IFERROR(VLOOKUP($C106,Summary!$C:$CB,2,FALSE)/J106,IF(J106=0,"",IF(J106="","",0)))</f>
        <v>0.25</v>
      </c>
      <c r="E106" s="25">
        <f>IFERROR(VLOOKUP($C106,Summary!$C:$CB,3,FALSE)/J106,IF(J106=0,"",IF(J106="","",0)))</f>
        <v>0</v>
      </c>
      <c r="F106" s="26">
        <f>IFERROR(VLOOKUP($C106,Summary!$C:$CB,4,FALSE)/J106,IF(J106=0,"",IF(J106="","",0)))</f>
        <v>0.25</v>
      </c>
      <c r="G106" s="25">
        <f>IFERROR(VLOOKUP($C106,Summary!$C:$CB,5,FALSE)/J106,IF(J106=0,"",IF(J106="","",0)))</f>
        <v>0.25</v>
      </c>
      <c r="H106" s="26">
        <f>IFERROR(VLOOKUP($C106,Summary!$C:$CB,6,FALSE)/J106,IF(J106=0,"",IF(J106="","",0)))</f>
        <v>0.5</v>
      </c>
      <c r="I106" s="25">
        <f>IFERROR(VLOOKUP($C106,Summary!$C:$CB,7,FALSE)/J106,IF(J106=0,"",IF(J106="","",0)))</f>
        <v>0.5</v>
      </c>
      <c r="J106" s="27">
        <f>VLOOKUP($C106,Summary!$C:$CB,8,FALSE)</f>
        <v>4</v>
      </c>
      <c r="K106" s="24" t="str">
        <f>IFERROR(VLOOKUP($C106,Summary!$C:$CB,9,FALSE)/Q106,IF(Q106=0,"",IF(Q106="","",0)))</f>
        <v/>
      </c>
      <c r="L106" s="25" t="str">
        <f>IFERROR(VLOOKUP($C106,Summary!$C:$CB,10,FALSE)/Q106,IF(Q106=0,"",IF(Q106="","",0)))</f>
        <v/>
      </c>
      <c r="M106" s="26" t="str">
        <f>IFERROR(VLOOKUP($C106,Summary!$C:$CB,11,FALSE)/Q106,IF(Q106=0,"",IF(Q106="","",0)))</f>
        <v/>
      </c>
      <c r="N106" s="25" t="str">
        <f>IFERROR(VLOOKUP($C106,Summary!$C:$CB,12,FALSE)/Q106,IF(Q106=0,"",IF(Q106="","",0)))</f>
        <v/>
      </c>
      <c r="O106" s="26" t="str">
        <f>IFERROR(VLOOKUP($C106,Summary!$C:$CB,13,FALSE)/Q106,IF(Q106=0,"",IF(Q106="","",0)))</f>
        <v/>
      </c>
      <c r="P106" s="25" t="str">
        <f>IFERROR(VLOOKUP($C106,Summary!$C:$CB,14,FALSE)/Q106,IF(Q106=0,"",IF(Q106="","",0)))</f>
        <v/>
      </c>
      <c r="Q106" s="27">
        <f>VLOOKUP($C106,Summary!$C:$CB,15,FALSE)</f>
        <v>0</v>
      </c>
      <c r="R106" s="24" t="str">
        <f>IFERROR(VLOOKUP($C106,Summary!$C:$CB,16,FALSE)/X106,IF(X106=0,"",IF(X106="","",0)))</f>
        <v/>
      </c>
      <c r="S106" s="25" t="str">
        <f>IFERROR(VLOOKUP($C106,Summary!$C:$CB,17,FALSE)/X106,IF(X106=0,"",IF(X106="","",0)))</f>
        <v/>
      </c>
      <c r="T106" s="26" t="str">
        <f>IFERROR(VLOOKUP($C106,Summary!$C:$CB,18,FALSE)/X106,IF(X106=0,"",IF(X106="","",0)))</f>
        <v/>
      </c>
      <c r="U106" s="25" t="str">
        <f>IFERROR(VLOOKUP($C106,Summary!$C:$CB,19,FALSE)/X106,IF(X106=0,"",IF(X106="","",0)))</f>
        <v/>
      </c>
      <c r="V106" s="26" t="str">
        <f>IFERROR(VLOOKUP($C106,Summary!$C:$CB,20,FALSE)/X106,IF(X106=0,"",IF(X106="","",0)))</f>
        <v/>
      </c>
      <c r="W106" s="25" t="str">
        <f>IFERROR(VLOOKUP($C106,Summary!$C:$CB,21,FALSE)/X106,IF(X106=0,"",IF(X106="","",0)))</f>
        <v/>
      </c>
      <c r="X106" s="27">
        <f>VLOOKUP($C106,Summary!$C:$CB,22,FALSE)</f>
        <v>0</v>
      </c>
      <c r="Y106" s="24" t="str">
        <f>IFERROR(VLOOKUP($C106,Summary!$C:$CB,23,FALSE)/AE106,IF(AE106=0,"",IF(AE106="","",0)))</f>
        <v/>
      </c>
      <c r="Z106" s="25" t="str">
        <f>IFERROR(VLOOKUP($C106,Summary!$C:$CB,24,FALSE)/AE106,IF(AE106=0,"",IF(AE106="","",0)))</f>
        <v/>
      </c>
      <c r="AA106" s="26" t="str">
        <f>IFERROR(VLOOKUP($C106,Summary!$C:$CB,25,FALSE)/AE106,IF(AE106=0,"",IF(AE106="","",0)))</f>
        <v/>
      </c>
      <c r="AB106" s="25" t="str">
        <f>IFERROR(VLOOKUP($C106,Summary!$C:$CB,26,FALSE)/AE106,IF(AE106=0,"",IF(AE106="","",0)))</f>
        <v/>
      </c>
      <c r="AC106" s="26" t="str">
        <f>IFERROR(VLOOKUP($C106,Summary!$C:$CB,27,FALSE)/AE106,IF(AE106=0,"",IF(AE106="","",0)))</f>
        <v/>
      </c>
      <c r="AD106" s="25" t="str">
        <f>IFERROR(VLOOKUP($C106,Summary!$C:$CB,28,FALSE)/AE106,IF(AE106=0,"",IF(AE106="","",0)))</f>
        <v/>
      </c>
      <c r="AE106" s="27">
        <f>VLOOKUP($C106,Summary!$C:$CB,29,FALSE)</f>
        <v>0</v>
      </c>
      <c r="AF106" s="24" t="str">
        <f>IFERROR(VLOOKUP($C106,Summary!$C:$CB,30,FALSE)/VLOOKUP($C106,Summary!$C:$CB,32,FALSE),IF(AL106=0,"",IF(AL106="","",0)))</f>
        <v/>
      </c>
      <c r="AG106" s="25" t="str">
        <f>IFERROR(VLOOKUP($C106,Summary!$C:$CB,31,FALSE)/VLOOKUP($C106,Summary!$C:$CB,32,FALSE),IF(AL106=0,"",IF(AL106="","",0)))</f>
        <v/>
      </c>
      <c r="AH106" s="26" t="str">
        <f>IFERROR(VLOOKUP($C106,Summary!$C:$CB,32,FALSE)/VLOOKUP($C106,Summary!$C:$CB,34,FALSE),IF(AL106=0,"",IF(AL106="","",0)))</f>
        <v/>
      </c>
      <c r="AI106" s="25" t="str">
        <f>IFERROR(VLOOKUP($C106,Summary!$C:$CB,33,FALSE)/VLOOKUP($C106,Summary!$C:$CB,34,FALSE),IF(AL106=0,"",IF(AL106="","",0)))</f>
        <v/>
      </c>
      <c r="AJ106" s="26" t="str">
        <f>IFERROR(VLOOKUP($C106,Summary!$C:$CB,34,FALSE)/AL106,IF(AL106=0,"",IF(AL106="","",0)))</f>
        <v/>
      </c>
      <c r="AK106" s="25" t="str">
        <f>IFERROR(VLOOKUP($C106,Summary!$C:$CB,35,FALSE)/AL106,IF(AL106=0,"",IF(AL106="","",0)))</f>
        <v/>
      </c>
      <c r="AL106" s="27">
        <f>VLOOKUP($C106,Summary!$C:$CB,36,FALSE)</f>
        <v>0</v>
      </c>
      <c r="AM106" s="24" t="str">
        <f>IFERROR(VLOOKUP($C106,Summary!$C:$CB,37,FALSE)/AS106,IF(AS106=0,"",IF(AS106="","",0)))</f>
        <v/>
      </c>
      <c r="AN106" s="25" t="str">
        <f>IFERROR(VLOOKUP($C106,Summary!$C:$CB,38,FALSE)/AS106,IF(AS106=0,"",IF(AS106="","",0)))</f>
        <v/>
      </c>
      <c r="AO106" s="26" t="str">
        <f>IFERROR(VLOOKUP($C106,Summary!$C:$CB,39,FALSE)/AS106,IF(AS106=0,"",IF(AS106="","",0)))</f>
        <v/>
      </c>
      <c r="AP106" s="25" t="str">
        <f>IFERROR(VLOOKUP($C106,Summary!$C:$CB,40,FALSE)/AS106,IF(AS106=0,"",IF(AS106="","",0)))</f>
        <v/>
      </c>
      <c r="AQ106" s="26" t="str">
        <f>IFERROR(VLOOKUP($C106,Summary!$C:$CB,41,FALSE)/AS106,IF(AS106=0,"",IF(AS106="","",0)))</f>
        <v/>
      </c>
      <c r="AR106" s="25" t="str">
        <f>IFERROR(VLOOKUP($C106,Summary!$C:$CB,42,FALSE)/AS106,IF(AS106=0,"",IF(AS106="","",0)))</f>
        <v/>
      </c>
      <c r="AS106" s="27">
        <f>VLOOKUP($C106,Summary!$C:$CB,43,FALSE)</f>
        <v>0</v>
      </c>
      <c r="AT106" s="24" t="str">
        <f>IFERROR(VLOOKUP($C106,Summary!$C:$CB,44,FALSE)/AZ106,IF(AZ106=0,"",IF(AZ106="","",0)))</f>
        <v/>
      </c>
      <c r="AU106" s="25" t="str">
        <f>IFERROR(VLOOKUP($C106,Summary!$C:$CB,45,FALSE)/AZ106,IF(AZ106=0,"",IF(AZ106="","",0)))</f>
        <v/>
      </c>
      <c r="AV106" s="26" t="str">
        <f>IFERROR(VLOOKUP($C106,Summary!$C:$CB,46,FALSE)/AZ106,IF(AZ106=0,"",IF(AZ106="","",0)))</f>
        <v/>
      </c>
      <c r="AW106" s="25" t="str">
        <f>IFERROR(VLOOKUP($C106,Summary!$C:$CB,47,FALSE)/AZ106,IF(AZ106=0,"",IF(AZ106="","",0)))</f>
        <v/>
      </c>
      <c r="AX106" s="26" t="str">
        <f>IFERROR(VLOOKUP($C106,Summary!$C:$CB,48,FALSE)/AZ106,IF(AZ106=0,"",IF(AZ106="","",0)))</f>
        <v/>
      </c>
      <c r="AY106" s="25" t="str">
        <f>IFERROR(VLOOKUP($C106,Summary!$C:$CB,49,FALSE)/AZ106,IF(AZ106=0,"",IF(AZ106="","",0)))</f>
        <v/>
      </c>
      <c r="AZ106" s="27">
        <f>VLOOKUP($C106,Summary!$C:$CB,50,FALSE)</f>
        <v>0</v>
      </c>
      <c r="BA106" s="24" t="str">
        <f>IFERROR(VLOOKUP($C106,Summary!$C:$CB,51,FALSE)/BG106,IF(BG106=0,"",IF(BG106="","",0)))</f>
        <v/>
      </c>
      <c r="BB106" s="25" t="str">
        <f>IFERROR(VLOOKUP($C106,Summary!$C:$CB,52,FALSE)/BG106,IF(BG106=0,"",IF(BG106="","",0)))</f>
        <v/>
      </c>
      <c r="BC106" s="26" t="str">
        <f>IFERROR(VLOOKUP($C106,Summary!$C:$CB,53,FALSE)/BG106,IF(BG106=0,"",IF(BG106="","",0)))</f>
        <v/>
      </c>
      <c r="BD106" s="25" t="str">
        <f>IFERROR(VLOOKUP($C106,Summary!$C:$CB,54,FALSE)/BG106,IF(BG106=0,"",IF(BG106="","",0)))</f>
        <v/>
      </c>
      <c r="BE106" s="26" t="str">
        <f>IFERROR(VLOOKUP($C106,Summary!$C:$CB,55,FALSE)/BG106,IF(BG106=0,"",IF(BG106="","",0)))</f>
        <v/>
      </c>
      <c r="BF106" s="25" t="str">
        <f>IFERROR(VLOOKUP($C106,Summary!$C:$CB,56,FALSE)/BG106,IF(BG106=0,"",IF(BG106="","",0)))</f>
        <v/>
      </c>
      <c r="BG106" s="27">
        <f>VLOOKUP($C106,Summary!$C:$CB,57,FALSE)</f>
        <v>0</v>
      </c>
      <c r="BH106" s="24">
        <f>IFERROR(VLOOKUP($C106,Summary!$C:$CB,58,FALSE)/BN106,IF(BN106=0,"",IF(BN106="","",0)))</f>
        <v>0.25</v>
      </c>
      <c r="BI106" s="25">
        <f>IFERROR(VLOOKUP($C106,Summary!$C:$CB,59,FALSE)/BN106,IF(BN106=0,"",IF(BN106="","",0)))</f>
        <v>0</v>
      </c>
      <c r="BJ106" s="26">
        <f>IFERROR(VLOOKUP($C106,Summary!$C:$CB,60,FALSE)/BN106,IF(BN106=0,"",IF(BN106="","",0)))</f>
        <v>0.25</v>
      </c>
      <c r="BK106" s="25">
        <f>IFERROR(VLOOKUP($C106,Summary!$C:$CB,61,FALSE)/BN106,IF(BN106=0,"",IF(BN106="","",0)))</f>
        <v>0.25</v>
      </c>
      <c r="BL106" s="26">
        <f>IFERROR(VLOOKUP($C106,Summary!$C:$CB,62,FALSE)/BN106,IF(BN106=0,"",IF(BN106="","",0)))</f>
        <v>0.5</v>
      </c>
      <c r="BM106" s="25">
        <f>IFERROR(VLOOKUP($C106,Summary!$C:$CB,63,FALSE)/BN106,IF(BN106=0,"",IF(BN106="","",0)))</f>
        <v>0.5</v>
      </c>
      <c r="BN106" s="27">
        <f>VLOOKUP($C106,Summary!$C:$CB,64,FALSE)</f>
        <v>4</v>
      </c>
      <c r="BO106" s="24" t="str">
        <f>IFERROR(VLOOKUP($C106,Summary!$C:$CB,65,FALSE)/BU106,IF(BU106=0,"",IF(BU106="","",0)))</f>
        <v/>
      </c>
      <c r="BP106" s="25" t="str">
        <f>IFERROR(VLOOKUP($C106,Summary!$C:$CB,66,FALSE)/BU106,IF(BU106=0,"",IF(BU106="","",0)))</f>
        <v/>
      </c>
      <c r="BQ106" s="26" t="str">
        <f>IFERROR(VLOOKUP($C106,Summary!$C:$CB,67,FALSE)/BU106,IF(BU106=0,"",IF(BU106="","",0)))</f>
        <v/>
      </c>
      <c r="BR106" s="25" t="str">
        <f>IFERROR(VLOOKUP($C106,Summary!$C:$CB,68,FALSE)/BU106,IF(BU106=0,"",IF(BU106="","",0)))</f>
        <v/>
      </c>
      <c r="BS106" s="26" t="str">
        <f>IFERROR(VLOOKUP($C106,Summary!$C:$CB,69,FALSE)/BU106,IF(BU106=0,"",IF(BU106="","",0)))</f>
        <v/>
      </c>
      <c r="BT106" s="25" t="str">
        <f>IFERROR(VLOOKUP($C106,Summary!$C:$CB,70,FALSE)/BU106,IF(BU106=0,"",IF(BU106="","",0)))</f>
        <v/>
      </c>
      <c r="BU106" s="27">
        <f>VLOOKUP($C106,Summary!$C:$CB,71,FALSE)</f>
        <v>0</v>
      </c>
      <c r="BV106" s="24" t="str">
        <f>IFERROR(VLOOKUP($C106,Summary!$C:$CB,72,FALSE)/CB106,IF(CB106=0,"",IF(CB106="","",0)))</f>
        <v/>
      </c>
      <c r="BW106" s="25" t="str">
        <f>IFERROR(VLOOKUP($C106,Summary!$C:$CB,73,FALSE)/CB106,IF(CB106=0,"",IF(CB106="","",0)))</f>
        <v/>
      </c>
      <c r="BX106" s="26" t="str">
        <f>IFERROR(VLOOKUP($C106,Summary!$C:$CB,74,FALSE)/CB106,IF(CB106=0,"",IF(CB106="","",0)))</f>
        <v/>
      </c>
      <c r="BY106" s="25" t="str">
        <f>IFERROR(VLOOKUP($C106,Summary!$C:$CB,75,FALSE)/CB106,IF(CB106=0,"",IF(CB106="","",0)))</f>
        <v/>
      </c>
      <c r="BZ106" s="26" t="str">
        <f>IFERROR(VLOOKUP($C106,Summary!$C:$CB,76,FALSE)/CB106,IF(CB106=0,"",IF(CB106="","",0)))</f>
        <v/>
      </c>
      <c r="CA106" s="25" t="str">
        <f>IFERROR(VLOOKUP($C106,Summary!$C:$CB,77,FALSE)/CB106,IF(CB106=0,"",IF(CB106="","",0)))</f>
        <v/>
      </c>
      <c r="CB106" s="27">
        <f>VLOOKUP($C106,Summary!$C:$CB,78,FALSE)</f>
        <v>0</v>
      </c>
    </row>
    <row r="107" spans="1:80" x14ac:dyDescent="0.3">
      <c r="A107">
        <v>103</v>
      </c>
      <c r="B107" t="str">
        <f>IF(Namelist!A104="","",UPPER(Namelist!A104))</f>
        <v>HARITS BIN IZHAR</v>
      </c>
      <c r="C107" t="str">
        <f>IF(Namelist!B104="","",UPPER(Namelist!B104))</f>
        <v>NUSSTU\E0726460</v>
      </c>
      <c r="D107" s="24">
        <f>IFERROR(VLOOKUP($C107,Summary!$C:$CB,2,FALSE)/J107,IF(J107=0,"",IF(J107="","",0)))</f>
        <v>0.125</v>
      </c>
      <c r="E107" s="25">
        <f>IFERROR(VLOOKUP($C107,Summary!$C:$CB,3,FALSE)/J107,IF(J107=0,"",IF(J107="","",0)))</f>
        <v>0</v>
      </c>
      <c r="F107" s="26">
        <f>IFERROR(VLOOKUP($C107,Summary!$C:$CB,4,FALSE)/J107,IF(J107=0,"",IF(J107="","",0)))</f>
        <v>0.125</v>
      </c>
      <c r="G107" s="25">
        <f>IFERROR(VLOOKUP($C107,Summary!$C:$CB,5,FALSE)/J107,IF(J107=0,"",IF(J107="","",0)))</f>
        <v>0</v>
      </c>
      <c r="H107" s="26">
        <f>IFERROR(VLOOKUP($C107,Summary!$C:$CB,6,FALSE)/J107,IF(J107=0,"",IF(J107="","",0)))</f>
        <v>0.125</v>
      </c>
      <c r="I107" s="25">
        <f>IFERROR(VLOOKUP($C107,Summary!$C:$CB,7,FALSE)/J107,IF(J107=0,"",IF(J107="","",0)))</f>
        <v>0.875</v>
      </c>
      <c r="J107" s="27">
        <f>VLOOKUP($C107,Summary!$C:$CB,8,FALSE)</f>
        <v>8</v>
      </c>
      <c r="K107" s="24">
        <f>IFERROR(VLOOKUP($C107,Summary!$C:$CB,9,FALSE)/Q107,IF(Q107=0,"",IF(Q107="","",0)))</f>
        <v>1</v>
      </c>
      <c r="L107" s="25">
        <f>IFERROR(VLOOKUP($C107,Summary!$C:$CB,10,FALSE)/Q107,IF(Q107=0,"",IF(Q107="","",0)))</f>
        <v>0</v>
      </c>
      <c r="M107" s="26">
        <f>IFERROR(VLOOKUP($C107,Summary!$C:$CB,11,FALSE)/Q107,IF(Q107=0,"",IF(Q107="","",0)))</f>
        <v>1</v>
      </c>
      <c r="N107" s="25">
        <f>IFERROR(VLOOKUP($C107,Summary!$C:$CB,12,FALSE)/Q107,IF(Q107=0,"",IF(Q107="","",0)))</f>
        <v>0</v>
      </c>
      <c r="O107" s="26">
        <f>IFERROR(VLOOKUP($C107,Summary!$C:$CB,13,FALSE)/Q107,IF(Q107=0,"",IF(Q107="","",0)))</f>
        <v>1</v>
      </c>
      <c r="P107" s="25">
        <f>IFERROR(VLOOKUP($C107,Summary!$C:$CB,14,FALSE)/Q107,IF(Q107=0,"",IF(Q107="","",0)))</f>
        <v>0</v>
      </c>
      <c r="Q107" s="27">
        <f>VLOOKUP($C107,Summary!$C:$CB,15,FALSE)</f>
        <v>1</v>
      </c>
      <c r="R107" s="24">
        <f>IFERROR(VLOOKUP($C107,Summary!$C:$CB,16,FALSE)/X107,IF(X107=0,"",IF(X107="","",0)))</f>
        <v>0</v>
      </c>
      <c r="S107" s="25">
        <f>IFERROR(VLOOKUP($C107,Summary!$C:$CB,17,FALSE)/X107,IF(X107=0,"",IF(X107="","",0)))</f>
        <v>0</v>
      </c>
      <c r="T107" s="26">
        <f>IFERROR(VLOOKUP($C107,Summary!$C:$CB,18,FALSE)/X107,IF(X107=0,"",IF(X107="","",0)))</f>
        <v>0</v>
      </c>
      <c r="U107" s="25">
        <f>IFERROR(VLOOKUP($C107,Summary!$C:$CB,19,FALSE)/X107,IF(X107=0,"",IF(X107="","",0)))</f>
        <v>0</v>
      </c>
      <c r="V107" s="26">
        <f>IFERROR(VLOOKUP($C107,Summary!$C:$CB,20,FALSE)/X107,IF(X107=0,"",IF(X107="","",0)))</f>
        <v>0</v>
      </c>
      <c r="W107" s="25">
        <f>IFERROR(VLOOKUP($C107,Summary!$C:$CB,21,FALSE)/X107,IF(X107=0,"",IF(X107="","",0)))</f>
        <v>1</v>
      </c>
      <c r="X107" s="27">
        <f>VLOOKUP($C107,Summary!$C:$CB,22,FALSE)</f>
        <v>3</v>
      </c>
      <c r="Y107" s="24" t="str">
        <f>IFERROR(VLOOKUP($C107,Summary!$C:$CB,23,FALSE)/AE107,IF(AE107=0,"",IF(AE107="","",0)))</f>
        <v/>
      </c>
      <c r="Z107" s="25" t="str">
        <f>IFERROR(VLOOKUP($C107,Summary!$C:$CB,24,FALSE)/AE107,IF(AE107=0,"",IF(AE107="","",0)))</f>
        <v/>
      </c>
      <c r="AA107" s="26" t="str">
        <f>IFERROR(VLOOKUP($C107,Summary!$C:$CB,25,FALSE)/AE107,IF(AE107=0,"",IF(AE107="","",0)))</f>
        <v/>
      </c>
      <c r="AB107" s="25" t="str">
        <f>IFERROR(VLOOKUP($C107,Summary!$C:$CB,26,FALSE)/AE107,IF(AE107=0,"",IF(AE107="","",0)))</f>
        <v/>
      </c>
      <c r="AC107" s="26" t="str">
        <f>IFERROR(VLOOKUP($C107,Summary!$C:$CB,27,FALSE)/AE107,IF(AE107=0,"",IF(AE107="","",0)))</f>
        <v/>
      </c>
      <c r="AD107" s="25" t="str">
        <f>IFERROR(VLOOKUP($C107,Summary!$C:$CB,28,FALSE)/AE107,IF(AE107=0,"",IF(AE107="","",0)))</f>
        <v/>
      </c>
      <c r="AE107" s="27">
        <f>VLOOKUP($C107,Summary!$C:$CB,29,FALSE)</f>
        <v>0</v>
      </c>
      <c r="AF107" s="24" t="str">
        <f>IFERROR(VLOOKUP($C107,Summary!$C:$CB,30,FALSE)/VLOOKUP($C107,Summary!$C:$CB,32,FALSE),IF(AL107=0,"",IF(AL107="","",0)))</f>
        <v/>
      </c>
      <c r="AG107" s="25" t="str">
        <f>IFERROR(VLOOKUP($C107,Summary!$C:$CB,31,FALSE)/VLOOKUP($C107,Summary!$C:$CB,32,FALSE),IF(AL107=0,"",IF(AL107="","",0)))</f>
        <v/>
      </c>
      <c r="AH107" s="26" t="str">
        <f>IFERROR(VLOOKUP($C107,Summary!$C:$CB,32,FALSE)/VLOOKUP($C107,Summary!$C:$CB,34,FALSE),IF(AL107=0,"",IF(AL107="","",0)))</f>
        <v/>
      </c>
      <c r="AI107" s="25" t="str">
        <f>IFERROR(VLOOKUP($C107,Summary!$C:$CB,33,FALSE)/VLOOKUP($C107,Summary!$C:$CB,34,FALSE),IF(AL107=0,"",IF(AL107="","",0)))</f>
        <v/>
      </c>
      <c r="AJ107" s="26" t="str">
        <f>IFERROR(VLOOKUP($C107,Summary!$C:$CB,34,FALSE)/AL107,IF(AL107=0,"",IF(AL107="","",0)))</f>
        <v/>
      </c>
      <c r="AK107" s="25" t="str">
        <f>IFERROR(VLOOKUP($C107,Summary!$C:$CB,35,FALSE)/AL107,IF(AL107=0,"",IF(AL107="","",0)))</f>
        <v/>
      </c>
      <c r="AL107" s="27">
        <f>VLOOKUP($C107,Summary!$C:$CB,36,FALSE)</f>
        <v>0</v>
      </c>
      <c r="AM107" s="24" t="str">
        <f>IFERROR(VLOOKUP($C107,Summary!$C:$CB,37,FALSE)/AS107,IF(AS107=0,"",IF(AS107="","",0)))</f>
        <v/>
      </c>
      <c r="AN107" s="25" t="str">
        <f>IFERROR(VLOOKUP($C107,Summary!$C:$CB,38,FALSE)/AS107,IF(AS107=0,"",IF(AS107="","",0)))</f>
        <v/>
      </c>
      <c r="AO107" s="26" t="str">
        <f>IFERROR(VLOOKUP($C107,Summary!$C:$CB,39,FALSE)/AS107,IF(AS107=0,"",IF(AS107="","",0)))</f>
        <v/>
      </c>
      <c r="AP107" s="25" t="str">
        <f>IFERROR(VLOOKUP($C107,Summary!$C:$CB,40,FALSE)/AS107,IF(AS107=0,"",IF(AS107="","",0)))</f>
        <v/>
      </c>
      <c r="AQ107" s="26" t="str">
        <f>IFERROR(VLOOKUP($C107,Summary!$C:$CB,41,FALSE)/AS107,IF(AS107=0,"",IF(AS107="","",0)))</f>
        <v/>
      </c>
      <c r="AR107" s="25" t="str">
        <f>IFERROR(VLOOKUP($C107,Summary!$C:$CB,42,FALSE)/AS107,IF(AS107=0,"",IF(AS107="","",0)))</f>
        <v/>
      </c>
      <c r="AS107" s="27">
        <f>VLOOKUP($C107,Summary!$C:$CB,43,FALSE)</f>
        <v>0</v>
      </c>
      <c r="AT107" s="24" t="str">
        <f>IFERROR(VLOOKUP($C107,Summary!$C:$CB,44,FALSE)/AZ107,IF(AZ107=0,"",IF(AZ107="","",0)))</f>
        <v/>
      </c>
      <c r="AU107" s="25" t="str">
        <f>IFERROR(VLOOKUP($C107,Summary!$C:$CB,45,FALSE)/AZ107,IF(AZ107=0,"",IF(AZ107="","",0)))</f>
        <v/>
      </c>
      <c r="AV107" s="26" t="str">
        <f>IFERROR(VLOOKUP($C107,Summary!$C:$CB,46,FALSE)/AZ107,IF(AZ107=0,"",IF(AZ107="","",0)))</f>
        <v/>
      </c>
      <c r="AW107" s="25" t="str">
        <f>IFERROR(VLOOKUP($C107,Summary!$C:$CB,47,FALSE)/AZ107,IF(AZ107=0,"",IF(AZ107="","",0)))</f>
        <v/>
      </c>
      <c r="AX107" s="26" t="str">
        <f>IFERROR(VLOOKUP($C107,Summary!$C:$CB,48,FALSE)/AZ107,IF(AZ107=0,"",IF(AZ107="","",0)))</f>
        <v/>
      </c>
      <c r="AY107" s="25" t="str">
        <f>IFERROR(VLOOKUP($C107,Summary!$C:$CB,49,FALSE)/AZ107,IF(AZ107=0,"",IF(AZ107="","",0)))</f>
        <v/>
      </c>
      <c r="AZ107" s="27">
        <f>VLOOKUP($C107,Summary!$C:$CB,50,FALSE)</f>
        <v>0</v>
      </c>
      <c r="BA107" s="24">
        <f>IFERROR(VLOOKUP($C107,Summary!$C:$CB,51,FALSE)/BG107,IF(BG107=0,"",IF(BG107="","",0)))</f>
        <v>0</v>
      </c>
      <c r="BB107" s="25">
        <f>IFERROR(VLOOKUP($C107,Summary!$C:$CB,52,FALSE)/BG107,IF(BG107=0,"",IF(BG107="","",0)))</f>
        <v>0</v>
      </c>
      <c r="BC107" s="26">
        <f>IFERROR(VLOOKUP($C107,Summary!$C:$CB,53,FALSE)/BG107,IF(BG107=0,"",IF(BG107="","",0)))</f>
        <v>0</v>
      </c>
      <c r="BD107" s="25">
        <f>IFERROR(VLOOKUP($C107,Summary!$C:$CB,54,FALSE)/BG107,IF(BG107=0,"",IF(BG107="","",0)))</f>
        <v>0</v>
      </c>
      <c r="BE107" s="26">
        <f>IFERROR(VLOOKUP($C107,Summary!$C:$CB,55,FALSE)/BG107,IF(BG107=0,"",IF(BG107="","",0)))</f>
        <v>0</v>
      </c>
      <c r="BF107" s="25">
        <f>IFERROR(VLOOKUP($C107,Summary!$C:$CB,56,FALSE)/BG107,IF(BG107=0,"",IF(BG107="","",0)))</f>
        <v>1</v>
      </c>
      <c r="BG107" s="27">
        <f>VLOOKUP($C107,Summary!$C:$CB,57,FALSE)</f>
        <v>2</v>
      </c>
      <c r="BH107" s="24">
        <f>IFERROR(VLOOKUP($C107,Summary!$C:$CB,58,FALSE)/BN107,IF(BN107=0,"",IF(BN107="","",0)))</f>
        <v>0</v>
      </c>
      <c r="BI107" s="25">
        <f>IFERROR(VLOOKUP($C107,Summary!$C:$CB,59,FALSE)/BN107,IF(BN107=0,"",IF(BN107="","",0)))</f>
        <v>0</v>
      </c>
      <c r="BJ107" s="26">
        <f>IFERROR(VLOOKUP($C107,Summary!$C:$CB,60,FALSE)/BN107,IF(BN107=0,"",IF(BN107="","",0)))</f>
        <v>0</v>
      </c>
      <c r="BK107" s="25">
        <f>IFERROR(VLOOKUP($C107,Summary!$C:$CB,61,FALSE)/BN107,IF(BN107=0,"",IF(BN107="","",0)))</f>
        <v>0</v>
      </c>
      <c r="BL107" s="26">
        <f>IFERROR(VLOOKUP($C107,Summary!$C:$CB,62,FALSE)/BN107,IF(BN107=0,"",IF(BN107="","",0)))</f>
        <v>0</v>
      </c>
      <c r="BM107" s="25">
        <f>IFERROR(VLOOKUP($C107,Summary!$C:$CB,63,FALSE)/BN107,IF(BN107=0,"",IF(BN107="","",0)))</f>
        <v>1</v>
      </c>
      <c r="BN107" s="27">
        <f>VLOOKUP($C107,Summary!$C:$CB,64,FALSE)</f>
        <v>2</v>
      </c>
      <c r="BO107" s="24" t="str">
        <f>IFERROR(VLOOKUP($C107,Summary!$C:$CB,65,FALSE)/BU107,IF(BU107=0,"",IF(BU107="","",0)))</f>
        <v/>
      </c>
      <c r="BP107" s="25" t="str">
        <f>IFERROR(VLOOKUP($C107,Summary!$C:$CB,66,FALSE)/BU107,IF(BU107=0,"",IF(BU107="","",0)))</f>
        <v/>
      </c>
      <c r="BQ107" s="26" t="str">
        <f>IFERROR(VLOOKUP($C107,Summary!$C:$CB,67,FALSE)/BU107,IF(BU107=0,"",IF(BU107="","",0)))</f>
        <v/>
      </c>
      <c r="BR107" s="25" t="str">
        <f>IFERROR(VLOOKUP($C107,Summary!$C:$CB,68,FALSE)/BU107,IF(BU107=0,"",IF(BU107="","",0)))</f>
        <v/>
      </c>
      <c r="BS107" s="26" t="str">
        <f>IFERROR(VLOOKUP($C107,Summary!$C:$CB,69,FALSE)/BU107,IF(BU107=0,"",IF(BU107="","",0)))</f>
        <v/>
      </c>
      <c r="BT107" s="25" t="str">
        <f>IFERROR(VLOOKUP($C107,Summary!$C:$CB,70,FALSE)/BU107,IF(BU107=0,"",IF(BU107="","",0)))</f>
        <v/>
      </c>
      <c r="BU107" s="27">
        <f>VLOOKUP($C107,Summary!$C:$CB,71,FALSE)</f>
        <v>0</v>
      </c>
      <c r="BV107" s="24" t="str">
        <f>IFERROR(VLOOKUP($C107,Summary!$C:$CB,72,FALSE)/CB107,IF(CB107=0,"",IF(CB107="","",0)))</f>
        <v/>
      </c>
      <c r="BW107" s="25" t="str">
        <f>IFERROR(VLOOKUP($C107,Summary!$C:$CB,73,FALSE)/CB107,IF(CB107=0,"",IF(CB107="","",0)))</f>
        <v/>
      </c>
      <c r="BX107" s="26" t="str">
        <f>IFERROR(VLOOKUP($C107,Summary!$C:$CB,74,FALSE)/CB107,IF(CB107=0,"",IF(CB107="","",0)))</f>
        <v/>
      </c>
      <c r="BY107" s="25" t="str">
        <f>IFERROR(VLOOKUP($C107,Summary!$C:$CB,75,FALSE)/CB107,IF(CB107=0,"",IF(CB107="","",0)))</f>
        <v/>
      </c>
      <c r="BZ107" s="26" t="str">
        <f>IFERROR(VLOOKUP($C107,Summary!$C:$CB,76,FALSE)/CB107,IF(CB107=0,"",IF(CB107="","",0)))</f>
        <v/>
      </c>
      <c r="CA107" s="25" t="str">
        <f>IFERROR(VLOOKUP($C107,Summary!$C:$CB,77,FALSE)/CB107,IF(CB107=0,"",IF(CB107="","",0)))</f>
        <v/>
      </c>
      <c r="CB107" s="27">
        <f>VLOOKUP($C107,Summary!$C:$CB,78,FALSE)</f>
        <v>0</v>
      </c>
    </row>
    <row r="108" spans="1:80" x14ac:dyDescent="0.3">
      <c r="A108">
        <v>104</v>
      </c>
      <c r="B108" t="str">
        <f>IF(Namelist!A105="","",UPPER(Namelist!A105))</f>
        <v>HAZEL KHOO</v>
      </c>
      <c r="C108" t="str">
        <f>IF(Namelist!B105="","",UPPER(Namelist!B105))</f>
        <v>NUSSTU\E0424921</v>
      </c>
      <c r="D108" s="24">
        <f>IFERROR(VLOOKUP($C108,Summary!$C:$CB,2,FALSE)/J108,IF(J108=0,"",IF(J108="","",0)))</f>
        <v>0</v>
      </c>
      <c r="E108" s="25">
        <f>IFERROR(VLOOKUP($C108,Summary!$C:$CB,3,FALSE)/J108,IF(J108=0,"",IF(J108="","",0)))</f>
        <v>0</v>
      </c>
      <c r="F108" s="26">
        <f>IFERROR(VLOOKUP($C108,Summary!$C:$CB,4,FALSE)/J108,IF(J108=0,"",IF(J108="","",0)))</f>
        <v>0</v>
      </c>
      <c r="G108" s="25">
        <f>IFERROR(VLOOKUP($C108,Summary!$C:$CB,5,FALSE)/J108,IF(J108=0,"",IF(J108="","",0)))</f>
        <v>0</v>
      </c>
      <c r="H108" s="26">
        <f>IFERROR(VLOOKUP($C108,Summary!$C:$CB,6,FALSE)/J108,IF(J108=0,"",IF(J108="","",0)))</f>
        <v>0</v>
      </c>
      <c r="I108" s="25">
        <f>IFERROR(VLOOKUP($C108,Summary!$C:$CB,7,FALSE)/J108,IF(J108=0,"",IF(J108="","",0)))</f>
        <v>1</v>
      </c>
      <c r="J108" s="27">
        <f>VLOOKUP($C108,Summary!$C:$CB,8,FALSE)</f>
        <v>2</v>
      </c>
      <c r="K108" s="24" t="str">
        <f>IFERROR(VLOOKUP($C108,Summary!$C:$CB,9,FALSE)/Q108,IF(Q108=0,"",IF(Q108="","",0)))</f>
        <v/>
      </c>
      <c r="L108" s="25" t="str">
        <f>IFERROR(VLOOKUP($C108,Summary!$C:$CB,10,FALSE)/Q108,IF(Q108=0,"",IF(Q108="","",0)))</f>
        <v/>
      </c>
      <c r="M108" s="26" t="str">
        <f>IFERROR(VLOOKUP($C108,Summary!$C:$CB,11,FALSE)/Q108,IF(Q108=0,"",IF(Q108="","",0)))</f>
        <v/>
      </c>
      <c r="N108" s="25" t="str">
        <f>IFERROR(VLOOKUP($C108,Summary!$C:$CB,12,FALSE)/Q108,IF(Q108=0,"",IF(Q108="","",0)))</f>
        <v/>
      </c>
      <c r="O108" s="26" t="str">
        <f>IFERROR(VLOOKUP($C108,Summary!$C:$CB,13,FALSE)/Q108,IF(Q108=0,"",IF(Q108="","",0)))</f>
        <v/>
      </c>
      <c r="P108" s="25" t="str">
        <f>IFERROR(VLOOKUP($C108,Summary!$C:$CB,14,FALSE)/Q108,IF(Q108=0,"",IF(Q108="","",0)))</f>
        <v/>
      </c>
      <c r="Q108" s="27">
        <f>VLOOKUP($C108,Summary!$C:$CB,15,FALSE)</f>
        <v>0</v>
      </c>
      <c r="R108" s="24" t="str">
        <f>IFERROR(VLOOKUP($C108,Summary!$C:$CB,16,FALSE)/X108,IF(X108=0,"",IF(X108="","",0)))</f>
        <v/>
      </c>
      <c r="S108" s="25" t="str">
        <f>IFERROR(VLOOKUP($C108,Summary!$C:$CB,17,FALSE)/X108,IF(X108=0,"",IF(X108="","",0)))</f>
        <v/>
      </c>
      <c r="T108" s="26" t="str">
        <f>IFERROR(VLOOKUP($C108,Summary!$C:$CB,18,FALSE)/X108,IF(X108=0,"",IF(X108="","",0)))</f>
        <v/>
      </c>
      <c r="U108" s="25" t="str">
        <f>IFERROR(VLOOKUP($C108,Summary!$C:$CB,19,FALSE)/X108,IF(X108=0,"",IF(X108="","",0)))</f>
        <v/>
      </c>
      <c r="V108" s="26" t="str">
        <f>IFERROR(VLOOKUP($C108,Summary!$C:$CB,20,FALSE)/X108,IF(X108=0,"",IF(X108="","",0)))</f>
        <v/>
      </c>
      <c r="W108" s="25" t="str">
        <f>IFERROR(VLOOKUP($C108,Summary!$C:$CB,21,FALSE)/X108,IF(X108=0,"",IF(X108="","",0)))</f>
        <v/>
      </c>
      <c r="X108" s="27">
        <f>VLOOKUP($C108,Summary!$C:$CB,22,FALSE)</f>
        <v>0</v>
      </c>
      <c r="Y108" s="24" t="str">
        <f>IFERROR(VLOOKUP($C108,Summary!$C:$CB,23,FALSE)/AE108,IF(AE108=0,"",IF(AE108="","",0)))</f>
        <v/>
      </c>
      <c r="Z108" s="25" t="str">
        <f>IFERROR(VLOOKUP($C108,Summary!$C:$CB,24,FALSE)/AE108,IF(AE108=0,"",IF(AE108="","",0)))</f>
        <v/>
      </c>
      <c r="AA108" s="26" t="str">
        <f>IFERROR(VLOOKUP($C108,Summary!$C:$CB,25,FALSE)/AE108,IF(AE108=0,"",IF(AE108="","",0)))</f>
        <v/>
      </c>
      <c r="AB108" s="25" t="str">
        <f>IFERROR(VLOOKUP($C108,Summary!$C:$CB,26,FALSE)/AE108,IF(AE108=0,"",IF(AE108="","",0)))</f>
        <v/>
      </c>
      <c r="AC108" s="26" t="str">
        <f>IFERROR(VLOOKUP($C108,Summary!$C:$CB,27,FALSE)/AE108,IF(AE108=0,"",IF(AE108="","",0)))</f>
        <v/>
      </c>
      <c r="AD108" s="25" t="str">
        <f>IFERROR(VLOOKUP($C108,Summary!$C:$CB,28,FALSE)/AE108,IF(AE108=0,"",IF(AE108="","",0)))</f>
        <v/>
      </c>
      <c r="AE108" s="27">
        <f>VLOOKUP($C108,Summary!$C:$CB,29,FALSE)</f>
        <v>0</v>
      </c>
      <c r="AF108" s="24" t="str">
        <f>IFERROR(VLOOKUP($C108,Summary!$C:$CB,30,FALSE)/VLOOKUP($C108,Summary!$C:$CB,32,FALSE),IF(AL108=0,"",IF(AL108="","",0)))</f>
        <v/>
      </c>
      <c r="AG108" s="25" t="str">
        <f>IFERROR(VLOOKUP($C108,Summary!$C:$CB,31,FALSE)/VLOOKUP($C108,Summary!$C:$CB,32,FALSE),IF(AL108=0,"",IF(AL108="","",0)))</f>
        <v/>
      </c>
      <c r="AH108" s="26" t="str">
        <f>IFERROR(VLOOKUP($C108,Summary!$C:$CB,32,FALSE)/VLOOKUP($C108,Summary!$C:$CB,34,FALSE),IF(AL108=0,"",IF(AL108="","",0)))</f>
        <v/>
      </c>
      <c r="AI108" s="25" t="str">
        <f>IFERROR(VLOOKUP($C108,Summary!$C:$CB,33,FALSE)/VLOOKUP($C108,Summary!$C:$CB,34,FALSE),IF(AL108=0,"",IF(AL108="","",0)))</f>
        <v/>
      </c>
      <c r="AJ108" s="26" t="str">
        <f>IFERROR(VLOOKUP($C108,Summary!$C:$CB,34,FALSE)/AL108,IF(AL108=0,"",IF(AL108="","",0)))</f>
        <v/>
      </c>
      <c r="AK108" s="25" t="str">
        <f>IFERROR(VLOOKUP($C108,Summary!$C:$CB,35,FALSE)/AL108,IF(AL108=0,"",IF(AL108="","",0)))</f>
        <v/>
      </c>
      <c r="AL108" s="27">
        <f>VLOOKUP($C108,Summary!$C:$CB,36,FALSE)</f>
        <v>0</v>
      </c>
      <c r="AM108" s="24" t="str">
        <f>IFERROR(VLOOKUP($C108,Summary!$C:$CB,37,FALSE)/AS108,IF(AS108=0,"",IF(AS108="","",0)))</f>
        <v/>
      </c>
      <c r="AN108" s="25" t="str">
        <f>IFERROR(VLOOKUP($C108,Summary!$C:$CB,38,FALSE)/AS108,IF(AS108=0,"",IF(AS108="","",0)))</f>
        <v/>
      </c>
      <c r="AO108" s="26" t="str">
        <f>IFERROR(VLOOKUP($C108,Summary!$C:$CB,39,FALSE)/AS108,IF(AS108=0,"",IF(AS108="","",0)))</f>
        <v/>
      </c>
      <c r="AP108" s="25" t="str">
        <f>IFERROR(VLOOKUP($C108,Summary!$C:$CB,40,FALSE)/AS108,IF(AS108=0,"",IF(AS108="","",0)))</f>
        <v/>
      </c>
      <c r="AQ108" s="26" t="str">
        <f>IFERROR(VLOOKUP($C108,Summary!$C:$CB,41,FALSE)/AS108,IF(AS108=0,"",IF(AS108="","",0)))</f>
        <v/>
      </c>
      <c r="AR108" s="25" t="str">
        <f>IFERROR(VLOOKUP($C108,Summary!$C:$CB,42,FALSE)/AS108,IF(AS108=0,"",IF(AS108="","",0)))</f>
        <v/>
      </c>
      <c r="AS108" s="27">
        <f>VLOOKUP($C108,Summary!$C:$CB,43,FALSE)</f>
        <v>0</v>
      </c>
      <c r="AT108" s="24" t="str">
        <f>IFERROR(VLOOKUP($C108,Summary!$C:$CB,44,FALSE)/AZ108,IF(AZ108=0,"",IF(AZ108="","",0)))</f>
        <v/>
      </c>
      <c r="AU108" s="25" t="str">
        <f>IFERROR(VLOOKUP($C108,Summary!$C:$CB,45,FALSE)/AZ108,IF(AZ108=0,"",IF(AZ108="","",0)))</f>
        <v/>
      </c>
      <c r="AV108" s="26" t="str">
        <f>IFERROR(VLOOKUP($C108,Summary!$C:$CB,46,FALSE)/AZ108,IF(AZ108=0,"",IF(AZ108="","",0)))</f>
        <v/>
      </c>
      <c r="AW108" s="25" t="str">
        <f>IFERROR(VLOOKUP($C108,Summary!$C:$CB,47,FALSE)/AZ108,IF(AZ108=0,"",IF(AZ108="","",0)))</f>
        <v/>
      </c>
      <c r="AX108" s="26" t="str">
        <f>IFERROR(VLOOKUP($C108,Summary!$C:$CB,48,FALSE)/AZ108,IF(AZ108=0,"",IF(AZ108="","",0)))</f>
        <v/>
      </c>
      <c r="AY108" s="25" t="str">
        <f>IFERROR(VLOOKUP($C108,Summary!$C:$CB,49,FALSE)/AZ108,IF(AZ108=0,"",IF(AZ108="","",0)))</f>
        <v/>
      </c>
      <c r="AZ108" s="27">
        <f>VLOOKUP($C108,Summary!$C:$CB,50,FALSE)</f>
        <v>0</v>
      </c>
      <c r="BA108" s="24">
        <f>IFERROR(VLOOKUP($C108,Summary!$C:$CB,51,FALSE)/BG108,IF(BG108=0,"",IF(BG108="","",0)))</f>
        <v>0</v>
      </c>
      <c r="BB108" s="25">
        <f>IFERROR(VLOOKUP($C108,Summary!$C:$CB,52,FALSE)/BG108,IF(BG108=0,"",IF(BG108="","",0)))</f>
        <v>0</v>
      </c>
      <c r="BC108" s="26">
        <f>IFERROR(VLOOKUP($C108,Summary!$C:$CB,53,FALSE)/BG108,IF(BG108=0,"",IF(BG108="","",0)))</f>
        <v>0</v>
      </c>
      <c r="BD108" s="25">
        <f>IFERROR(VLOOKUP($C108,Summary!$C:$CB,54,FALSE)/BG108,IF(BG108=0,"",IF(BG108="","",0)))</f>
        <v>0</v>
      </c>
      <c r="BE108" s="26">
        <f>IFERROR(VLOOKUP($C108,Summary!$C:$CB,55,FALSE)/BG108,IF(BG108=0,"",IF(BG108="","",0)))</f>
        <v>0</v>
      </c>
      <c r="BF108" s="25">
        <f>IFERROR(VLOOKUP($C108,Summary!$C:$CB,56,FALSE)/BG108,IF(BG108=0,"",IF(BG108="","",0)))</f>
        <v>1</v>
      </c>
      <c r="BG108" s="27">
        <f>VLOOKUP($C108,Summary!$C:$CB,57,FALSE)</f>
        <v>2</v>
      </c>
      <c r="BH108" s="24" t="str">
        <f>IFERROR(VLOOKUP($C108,Summary!$C:$CB,58,FALSE)/BN108,IF(BN108=0,"",IF(BN108="","",0)))</f>
        <v/>
      </c>
      <c r="BI108" s="25" t="str">
        <f>IFERROR(VLOOKUP($C108,Summary!$C:$CB,59,FALSE)/BN108,IF(BN108=0,"",IF(BN108="","",0)))</f>
        <v/>
      </c>
      <c r="BJ108" s="26" t="str">
        <f>IFERROR(VLOOKUP($C108,Summary!$C:$CB,60,FALSE)/BN108,IF(BN108=0,"",IF(BN108="","",0)))</f>
        <v/>
      </c>
      <c r="BK108" s="25" t="str">
        <f>IFERROR(VLOOKUP($C108,Summary!$C:$CB,61,FALSE)/BN108,IF(BN108=0,"",IF(BN108="","",0)))</f>
        <v/>
      </c>
      <c r="BL108" s="26" t="str">
        <f>IFERROR(VLOOKUP($C108,Summary!$C:$CB,62,FALSE)/BN108,IF(BN108=0,"",IF(BN108="","",0)))</f>
        <v/>
      </c>
      <c r="BM108" s="25" t="str">
        <f>IFERROR(VLOOKUP($C108,Summary!$C:$CB,63,FALSE)/BN108,IF(BN108=0,"",IF(BN108="","",0)))</f>
        <v/>
      </c>
      <c r="BN108" s="27">
        <f>VLOOKUP($C108,Summary!$C:$CB,64,FALSE)</f>
        <v>0</v>
      </c>
      <c r="BO108" s="24" t="str">
        <f>IFERROR(VLOOKUP($C108,Summary!$C:$CB,65,FALSE)/BU108,IF(BU108=0,"",IF(BU108="","",0)))</f>
        <v/>
      </c>
      <c r="BP108" s="25" t="str">
        <f>IFERROR(VLOOKUP($C108,Summary!$C:$CB,66,FALSE)/BU108,IF(BU108=0,"",IF(BU108="","",0)))</f>
        <v/>
      </c>
      <c r="BQ108" s="26" t="str">
        <f>IFERROR(VLOOKUP($C108,Summary!$C:$CB,67,FALSE)/BU108,IF(BU108=0,"",IF(BU108="","",0)))</f>
        <v/>
      </c>
      <c r="BR108" s="25" t="str">
        <f>IFERROR(VLOOKUP($C108,Summary!$C:$CB,68,FALSE)/BU108,IF(BU108=0,"",IF(BU108="","",0)))</f>
        <v/>
      </c>
      <c r="BS108" s="26" t="str">
        <f>IFERROR(VLOOKUP($C108,Summary!$C:$CB,69,FALSE)/BU108,IF(BU108=0,"",IF(BU108="","",0)))</f>
        <v/>
      </c>
      <c r="BT108" s="25" t="str">
        <f>IFERROR(VLOOKUP($C108,Summary!$C:$CB,70,FALSE)/BU108,IF(BU108=0,"",IF(BU108="","",0)))</f>
        <v/>
      </c>
      <c r="BU108" s="27">
        <f>VLOOKUP($C108,Summary!$C:$CB,71,FALSE)</f>
        <v>0</v>
      </c>
      <c r="BV108" s="24" t="str">
        <f>IFERROR(VLOOKUP($C108,Summary!$C:$CB,72,FALSE)/CB108,IF(CB108=0,"",IF(CB108="","",0)))</f>
        <v/>
      </c>
      <c r="BW108" s="25" t="str">
        <f>IFERROR(VLOOKUP($C108,Summary!$C:$CB,73,FALSE)/CB108,IF(CB108=0,"",IF(CB108="","",0)))</f>
        <v/>
      </c>
      <c r="BX108" s="26" t="str">
        <f>IFERROR(VLOOKUP($C108,Summary!$C:$CB,74,FALSE)/CB108,IF(CB108=0,"",IF(CB108="","",0)))</f>
        <v/>
      </c>
      <c r="BY108" s="25" t="str">
        <f>IFERROR(VLOOKUP($C108,Summary!$C:$CB,75,FALSE)/CB108,IF(CB108=0,"",IF(CB108="","",0)))</f>
        <v/>
      </c>
      <c r="BZ108" s="26" t="str">
        <f>IFERROR(VLOOKUP($C108,Summary!$C:$CB,76,FALSE)/CB108,IF(CB108=0,"",IF(CB108="","",0)))</f>
        <v/>
      </c>
      <c r="CA108" s="25" t="str">
        <f>IFERROR(VLOOKUP($C108,Summary!$C:$CB,77,FALSE)/CB108,IF(CB108=0,"",IF(CB108="","",0)))</f>
        <v/>
      </c>
      <c r="CB108" s="27">
        <f>VLOOKUP($C108,Summary!$C:$CB,78,FALSE)</f>
        <v>0</v>
      </c>
    </row>
    <row r="109" spans="1:80" x14ac:dyDescent="0.3">
      <c r="A109">
        <v>105</v>
      </c>
      <c r="B109" t="str">
        <f>IF(Namelist!A106="","",UPPER(Namelist!A106))</f>
        <v>HEIDI HENG</v>
      </c>
      <c r="C109" t="str">
        <f>IF(Namelist!B106="","",UPPER(Namelist!B106))</f>
        <v>NUSSTU\E0967979</v>
      </c>
      <c r="D109" s="24">
        <f>IFERROR(VLOOKUP($C109,Summary!$C:$CB,2,FALSE)/J109,IF(J109=0,"",IF(J109="","",0)))</f>
        <v>0.33333333333333331</v>
      </c>
      <c r="E109" s="25">
        <f>IFERROR(VLOOKUP($C109,Summary!$C:$CB,3,FALSE)/J109,IF(J109=0,"",IF(J109="","",0)))</f>
        <v>0.33333333333333331</v>
      </c>
      <c r="F109" s="26">
        <f>IFERROR(VLOOKUP($C109,Summary!$C:$CB,4,FALSE)/J109,IF(J109=0,"",IF(J109="","",0)))</f>
        <v>0.66666666666666663</v>
      </c>
      <c r="G109" s="25">
        <f>IFERROR(VLOOKUP($C109,Summary!$C:$CB,5,FALSE)/J109,IF(J109=0,"",IF(J109="","",0)))</f>
        <v>0</v>
      </c>
      <c r="H109" s="26">
        <f>IFERROR(VLOOKUP($C109,Summary!$C:$CB,6,FALSE)/J109,IF(J109=0,"",IF(J109="","",0)))</f>
        <v>0.66666666666666663</v>
      </c>
      <c r="I109" s="25">
        <f>IFERROR(VLOOKUP($C109,Summary!$C:$CB,7,FALSE)/J109,IF(J109=0,"",IF(J109="","",0)))</f>
        <v>0.33333333333333331</v>
      </c>
      <c r="J109" s="27">
        <f>VLOOKUP($C109,Summary!$C:$CB,8,FALSE)</f>
        <v>3</v>
      </c>
      <c r="K109" s="24" t="str">
        <f>IFERROR(VLOOKUP($C109,Summary!$C:$CB,9,FALSE)/Q109,IF(Q109=0,"",IF(Q109="","",0)))</f>
        <v/>
      </c>
      <c r="L109" s="25" t="str">
        <f>IFERROR(VLOOKUP($C109,Summary!$C:$CB,10,FALSE)/Q109,IF(Q109=0,"",IF(Q109="","",0)))</f>
        <v/>
      </c>
      <c r="M109" s="26" t="str">
        <f>IFERROR(VLOOKUP($C109,Summary!$C:$CB,11,FALSE)/Q109,IF(Q109=0,"",IF(Q109="","",0)))</f>
        <v/>
      </c>
      <c r="N109" s="25" t="str">
        <f>IFERROR(VLOOKUP($C109,Summary!$C:$CB,12,FALSE)/Q109,IF(Q109=0,"",IF(Q109="","",0)))</f>
        <v/>
      </c>
      <c r="O109" s="26" t="str">
        <f>IFERROR(VLOOKUP($C109,Summary!$C:$CB,13,FALSE)/Q109,IF(Q109=0,"",IF(Q109="","",0)))</f>
        <v/>
      </c>
      <c r="P109" s="25" t="str">
        <f>IFERROR(VLOOKUP($C109,Summary!$C:$CB,14,FALSE)/Q109,IF(Q109=0,"",IF(Q109="","",0)))</f>
        <v/>
      </c>
      <c r="Q109" s="27">
        <f>VLOOKUP($C109,Summary!$C:$CB,15,FALSE)</f>
        <v>0</v>
      </c>
      <c r="R109" s="24" t="str">
        <f>IFERROR(VLOOKUP($C109,Summary!$C:$CB,16,FALSE)/X109,IF(X109=0,"",IF(X109="","",0)))</f>
        <v/>
      </c>
      <c r="S109" s="25" t="str">
        <f>IFERROR(VLOOKUP($C109,Summary!$C:$CB,17,FALSE)/X109,IF(X109=0,"",IF(X109="","",0)))</f>
        <v/>
      </c>
      <c r="T109" s="26" t="str">
        <f>IFERROR(VLOOKUP($C109,Summary!$C:$CB,18,FALSE)/X109,IF(X109=0,"",IF(X109="","",0)))</f>
        <v/>
      </c>
      <c r="U109" s="25" t="str">
        <f>IFERROR(VLOOKUP($C109,Summary!$C:$CB,19,FALSE)/X109,IF(X109=0,"",IF(X109="","",0)))</f>
        <v/>
      </c>
      <c r="V109" s="26" t="str">
        <f>IFERROR(VLOOKUP($C109,Summary!$C:$CB,20,FALSE)/X109,IF(X109=0,"",IF(X109="","",0)))</f>
        <v/>
      </c>
      <c r="W109" s="25" t="str">
        <f>IFERROR(VLOOKUP($C109,Summary!$C:$CB,21,FALSE)/X109,IF(X109=0,"",IF(X109="","",0)))</f>
        <v/>
      </c>
      <c r="X109" s="27">
        <f>VLOOKUP($C109,Summary!$C:$CB,22,FALSE)</f>
        <v>0</v>
      </c>
      <c r="Y109" s="24" t="str">
        <f>IFERROR(VLOOKUP($C109,Summary!$C:$CB,23,FALSE)/AE109,IF(AE109=0,"",IF(AE109="","",0)))</f>
        <v/>
      </c>
      <c r="Z109" s="25" t="str">
        <f>IFERROR(VLOOKUP($C109,Summary!$C:$CB,24,FALSE)/AE109,IF(AE109=0,"",IF(AE109="","",0)))</f>
        <v/>
      </c>
      <c r="AA109" s="26" t="str">
        <f>IFERROR(VLOOKUP($C109,Summary!$C:$CB,25,FALSE)/AE109,IF(AE109=0,"",IF(AE109="","",0)))</f>
        <v/>
      </c>
      <c r="AB109" s="25" t="str">
        <f>IFERROR(VLOOKUP($C109,Summary!$C:$CB,26,FALSE)/AE109,IF(AE109=0,"",IF(AE109="","",0)))</f>
        <v/>
      </c>
      <c r="AC109" s="26" t="str">
        <f>IFERROR(VLOOKUP($C109,Summary!$C:$CB,27,FALSE)/AE109,IF(AE109=0,"",IF(AE109="","",0)))</f>
        <v/>
      </c>
      <c r="AD109" s="25" t="str">
        <f>IFERROR(VLOOKUP($C109,Summary!$C:$CB,28,FALSE)/AE109,IF(AE109=0,"",IF(AE109="","",0)))</f>
        <v/>
      </c>
      <c r="AE109" s="27">
        <f>VLOOKUP($C109,Summary!$C:$CB,29,FALSE)</f>
        <v>0</v>
      </c>
      <c r="AF109" s="24" t="str">
        <f>IFERROR(VLOOKUP($C109,Summary!$C:$CB,30,FALSE)/VLOOKUP($C109,Summary!$C:$CB,32,FALSE),IF(AL109=0,"",IF(AL109="","",0)))</f>
        <v/>
      </c>
      <c r="AG109" s="25" t="str">
        <f>IFERROR(VLOOKUP($C109,Summary!$C:$CB,31,FALSE)/VLOOKUP($C109,Summary!$C:$CB,32,FALSE),IF(AL109=0,"",IF(AL109="","",0)))</f>
        <v/>
      </c>
      <c r="AH109" s="26" t="str">
        <f>IFERROR(VLOOKUP($C109,Summary!$C:$CB,32,FALSE)/VLOOKUP($C109,Summary!$C:$CB,34,FALSE),IF(AL109=0,"",IF(AL109="","",0)))</f>
        <v/>
      </c>
      <c r="AI109" s="25" t="str">
        <f>IFERROR(VLOOKUP($C109,Summary!$C:$CB,33,FALSE)/VLOOKUP($C109,Summary!$C:$CB,34,FALSE),IF(AL109=0,"",IF(AL109="","",0)))</f>
        <v/>
      </c>
      <c r="AJ109" s="26" t="str">
        <f>IFERROR(VLOOKUP($C109,Summary!$C:$CB,34,FALSE)/AL109,IF(AL109=0,"",IF(AL109="","",0)))</f>
        <v/>
      </c>
      <c r="AK109" s="25" t="str">
        <f>IFERROR(VLOOKUP($C109,Summary!$C:$CB,35,FALSE)/AL109,IF(AL109=0,"",IF(AL109="","",0)))</f>
        <v/>
      </c>
      <c r="AL109" s="27">
        <f>VLOOKUP($C109,Summary!$C:$CB,36,FALSE)</f>
        <v>0</v>
      </c>
      <c r="AM109" s="24" t="str">
        <f>IFERROR(VLOOKUP($C109,Summary!$C:$CB,37,FALSE)/AS109,IF(AS109=0,"",IF(AS109="","",0)))</f>
        <v/>
      </c>
      <c r="AN109" s="25" t="str">
        <f>IFERROR(VLOOKUP($C109,Summary!$C:$CB,38,FALSE)/AS109,IF(AS109=0,"",IF(AS109="","",0)))</f>
        <v/>
      </c>
      <c r="AO109" s="26" t="str">
        <f>IFERROR(VLOOKUP($C109,Summary!$C:$CB,39,FALSE)/AS109,IF(AS109=0,"",IF(AS109="","",0)))</f>
        <v/>
      </c>
      <c r="AP109" s="25" t="str">
        <f>IFERROR(VLOOKUP($C109,Summary!$C:$CB,40,FALSE)/AS109,IF(AS109=0,"",IF(AS109="","",0)))</f>
        <v/>
      </c>
      <c r="AQ109" s="26" t="str">
        <f>IFERROR(VLOOKUP($C109,Summary!$C:$CB,41,FALSE)/AS109,IF(AS109=0,"",IF(AS109="","",0)))</f>
        <v/>
      </c>
      <c r="AR109" s="25" t="str">
        <f>IFERROR(VLOOKUP($C109,Summary!$C:$CB,42,FALSE)/AS109,IF(AS109=0,"",IF(AS109="","",0)))</f>
        <v/>
      </c>
      <c r="AS109" s="27">
        <f>VLOOKUP($C109,Summary!$C:$CB,43,FALSE)</f>
        <v>0</v>
      </c>
      <c r="AT109" s="24" t="str">
        <f>IFERROR(VLOOKUP($C109,Summary!$C:$CB,44,FALSE)/AZ109,IF(AZ109=0,"",IF(AZ109="","",0)))</f>
        <v/>
      </c>
      <c r="AU109" s="25" t="str">
        <f>IFERROR(VLOOKUP($C109,Summary!$C:$CB,45,FALSE)/AZ109,IF(AZ109=0,"",IF(AZ109="","",0)))</f>
        <v/>
      </c>
      <c r="AV109" s="26" t="str">
        <f>IFERROR(VLOOKUP($C109,Summary!$C:$CB,46,FALSE)/AZ109,IF(AZ109=0,"",IF(AZ109="","",0)))</f>
        <v/>
      </c>
      <c r="AW109" s="25" t="str">
        <f>IFERROR(VLOOKUP($C109,Summary!$C:$CB,47,FALSE)/AZ109,IF(AZ109=0,"",IF(AZ109="","",0)))</f>
        <v/>
      </c>
      <c r="AX109" s="26" t="str">
        <f>IFERROR(VLOOKUP($C109,Summary!$C:$CB,48,FALSE)/AZ109,IF(AZ109=0,"",IF(AZ109="","",0)))</f>
        <v/>
      </c>
      <c r="AY109" s="25" t="str">
        <f>IFERROR(VLOOKUP($C109,Summary!$C:$CB,49,FALSE)/AZ109,IF(AZ109=0,"",IF(AZ109="","",0)))</f>
        <v/>
      </c>
      <c r="AZ109" s="27">
        <f>VLOOKUP($C109,Summary!$C:$CB,50,FALSE)</f>
        <v>0</v>
      </c>
      <c r="BA109" s="24">
        <f>IFERROR(VLOOKUP($C109,Summary!$C:$CB,51,FALSE)/BG109,IF(BG109=0,"",IF(BG109="","",0)))</f>
        <v>0</v>
      </c>
      <c r="BB109" s="25">
        <f>IFERROR(VLOOKUP($C109,Summary!$C:$CB,52,FALSE)/BG109,IF(BG109=0,"",IF(BG109="","",0)))</f>
        <v>1</v>
      </c>
      <c r="BC109" s="26">
        <f>IFERROR(VLOOKUP($C109,Summary!$C:$CB,53,FALSE)/BG109,IF(BG109=0,"",IF(BG109="","",0)))</f>
        <v>1</v>
      </c>
      <c r="BD109" s="25">
        <f>IFERROR(VLOOKUP($C109,Summary!$C:$CB,54,FALSE)/BG109,IF(BG109=0,"",IF(BG109="","",0)))</f>
        <v>0</v>
      </c>
      <c r="BE109" s="26">
        <f>IFERROR(VLOOKUP($C109,Summary!$C:$CB,55,FALSE)/BG109,IF(BG109=0,"",IF(BG109="","",0)))</f>
        <v>1</v>
      </c>
      <c r="BF109" s="25">
        <f>IFERROR(VLOOKUP($C109,Summary!$C:$CB,56,FALSE)/BG109,IF(BG109=0,"",IF(BG109="","",0)))</f>
        <v>0</v>
      </c>
      <c r="BG109" s="27">
        <f>VLOOKUP($C109,Summary!$C:$CB,57,FALSE)</f>
        <v>1</v>
      </c>
      <c r="BH109" s="24">
        <f>IFERROR(VLOOKUP($C109,Summary!$C:$CB,58,FALSE)/BN109,IF(BN109=0,"",IF(BN109="","",0)))</f>
        <v>0.5</v>
      </c>
      <c r="BI109" s="25">
        <f>IFERROR(VLOOKUP($C109,Summary!$C:$CB,59,FALSE)/BN109,IF(BN109=0,"",IF(BN109="","",0)))</f>
        <v>0</v>
      </c>
      <c r="BJ109" s="26">
        <f>IFERROR(VLOOKUP($C109,Summary!$C:$CB,60,FALSE)/BN109,IF(BN109=0,"",IF(BN109="","",0)))</f>
        <v>0.5</v>
      </c>
      <c r="BK109" s="25">
        <f>IFERROR(VLOOKUP($C109,Summary!$C:$CB,61,FALSE)/BN109,IF(BN109=0,"",IF(BN109="","",0)))</f>
        <v>0</v>
      </c>
      <c r="BL109" s="26">
        <f>IFERROR(VLOOKUP($C109,Summary!$C:$CB,62,FALSE)/BN109,IF(BN109=0,"",IF(BN109="","",0)))</f>
        <v>0.5</v>
      </c>
      <c r="BM109" s="25">
        <f>IFERROR(VLOOKUP($C109,Summary!$C:$CB,63,FALSE)/BN109,IF(BN109=0,"",IF(BN109="","",0)))</f>
        <v>0.5</v>
      </c>
      <c r="BN109" s="27">
        <f>VLOOKUP($C109,Summary!$C:$CB,64,FALSE)</f>
        <v>2</v>
      </c>
      <c r="BO109" s="24" t="str">
        <f>IFERROR(VLOOKUP($C109,Summary!$C:$CB,65,FALSE)/BU109,IF(BU109=0,"",IF(BU109="","",0)))</f>
        <v/>
      </c>
      <c r="BP109" s="25" t="str">
        <f>IFERROR(VLOOKUP($C109,Summary!$C:$CB,66,FALSE)/BU109,IF(BU109=0,"",IF(BU109="","",0)))</f>
        <v/>
      </c>
      <c r="BQ109" s="26" t="str">
        <f>IFERROR(VLOOKUP($C109,Summary!$C:$CB,67,FALSE)/BU109,IF(BU109=0,"",IF(BU109="","",0)))</f>
        <v/>
      </c>
      <c r="BR109" s="25" t="str">
        <f>IFERROR(VLOOKUP($C109,Summary!$C:$CB,68,FALSE)/BU109,IF(BU109=0,"",IF(BU109="","",0)))</f>
        <v/>
      </c>
      <c r="BS109" s="26" t="str">
        <f>IFERROR(VLOOKUP($C109,Summary!$C:$CB,69,FALSE)/BU109,IF(BU109=0,"",IF(BU109="","",0)))</f>
        <v/>
      </c>
      <c r="BT109" s="25" t="str">
        <f>IFERROR(VLOOKUP($C109,Summary!$C:$CB,70,FALSE)/BU109,IF(BU109=0,"",IF(BU109="","",0)))</f>
        <v/>
      </c>
      <c r="BU109" s="27">
        <f>VLOOKUP($C109,Summary!$C:$CB,71,FALSE)</f>
        <v>0</v>
      </c>
      <c r="BV109" s="24" t="str">
        <f>IFERROR(VLOOKUP($C109,Summary!$C:$CB,72,FALSE)/CB109,IF(CB109=0,"",IF(CB109="","",0)))</f>
        <v/>
      </c>
      <c r="BW109" s="25" t="str">
        <f>IFERROR(VLOOKUP($C109,Summary!$C:$CB,73,FALSE)/CB109,IF(CB109=0,"",IF(CB109="","",0)))</f>
        <v/>
      </c>
      <c r="BX109" s="26" t="str">
        <f>IFERROR(VLOOKUP($C109,Summary!$C:$CB,74,FALSE)/CB109,IF(CB109=0,"",IF(CB109="","",0)))</f>
        <v/>
      </c>
      <c r="BY109" s="25" t="str">
        <f>IFERROR(VLOOKUP($C109,Summary!$C:$CB,75,FALSE)/CB109,IF(CB109=0,"",IF(CB109="","",0)))</f>
        <v/>
      </c>
      <c r="BZ109" s="26" t="str">
        <f>IFERROR(VLOOKUP($C109,Summary!$C:$CB,76,FALSE)/CB109,IF(CB109=0,"",IF(CB109="","",0)))</f>
        <v/>
      </c>
      <c r="CA109" s="25" t="str">
        <f>IFERROR(VLOOKUP($C109,Summary!$C:$CB,77,FALSE)/CB109,IF(CB109=0,"",IF(CB109="","",0)))</f>
        <v/>
      </c>
      <c r="CB109" s="27">
        <f>VLOOKUP($C109,Summary!$C:$CB,78,FALSE)</f>
        <v>0</v>
      </c>
    </row>
    <row r="110" spans="1:80" x14ac:dyDescent="0.3">
      <c r="A110">
        <v>106</v>
      </c>
      <c r="B110" t="str">
        <f>IF(Namelist!A107="","",UPPER(Namelist!A107))</f>
        <v>HIONG WU, DARRYL YEO</v>
      </c>
      <c r="C110" t="str">
        <f>IF(Namelist!B107="","",UPPER(Namelist!B107))</f>
        <v>NUSSTU\E0726132</v>
      </c>
      <c r="D110" s="24">
        <f>IFERROR(VLOOKUP($C110,Summary!$C:$CB,2,FALSE)/J110,IF(J110=0,"",IF(J110="","",0)))</f>
        <v>0.73333333333333328</v>
      </c>
      <c r="E110" s="25">
        <f>IFERROR(VLOOKUP($C110,Summary!$C:$CB,3,FALSE)/J110,IF(J110=0,"",IF(J110="","",0)))</f>
        <v>0</v>
      </c>
      <c r="F110" s="26">
        <f>IFERROR(VLOOKUP($C110,Summary!$C:$CB,4,FALSE)/J110,IF(J110=0,"",IF(J110="","",0)))</f>
        <v>0.73333333333333328</v>
      </c>
      <c r="G110" s="25">
        <f>IFERROR(VLOOKUP($C110,Summary!$C:$CB,5,FALSE)/J110,IF(J110=0,"",IF(J110="","",0)))</f>
        <v>0</v>
      </c>
      <c r="H110" s="26">
        <f>IFERROR(VLOOKUP($C110,Summary!$C:$CB,6,FALSE)/J110,IF(J110=0,"",IF(J110="","",0)))</f>
        <v>0.73333333333333328</v>
      </c>
      <c r="I110" s="25">
        <f>IFERROR(VLOOKUP($C110,Summary!$C:$CB,7,FALSE)/J110,IF(J110=0,"",IF(J110="","",0)))</f>
        <v>0.26666666666666666</v>
      </c>
      <c r="J110" s="27">
        <f>VLOOKUP($C110,Summary!$C:$CB,8,FALSE)</f>
        <v>15</v>
      </c>
      <c r="K110" s="24">
        <f>IFERROR(VLOOKUP($C110,Summary!$C:$CB,9,FALSE)/Q110,IF(Q110=0,"",IF(Q110="","",0)))</f>
        <v>0.66666666666666663</v>
      </c>
      <c r="L110" s="25">
        <f>IFERROR(VLOOKUP($C110,Summary!$C:$CB,10,FALSE)/Q110,IF(Q110=0,"",IF(Q110="","",0)))</f>
        <v>0</v>
      </c>
      <c r="M110" s="26">
        <f>IFERROR(VLOOKUP($C110,Summary!$C:$CB,11,FALSE)/Q110,IF(Q110=0,"",IF(Q110="","",0)))</f>
        <v>0.66666666666666663</v>
      </c>
      <c r="N110" s="25">
        <f>IFERROR(VLOOKUP($C110,Summary!$C:$CB,12,FALSE)/Q110,IF(Q110=0,"",IF(Q110="","",0)))</f>
        <v>0</v>
      </c>
      <c r="O110" s="26">
        <f>IFERROR(VLOOKUP($C110,Summary!$C:$CB,13,FALSE)/Q110,IF(Q110=0,"",IF(Q110="","",0)))</f>
        <v>0.66666666666666663</v>
      </c>
      <c r="P110" s="25">
        <f>IFERROR(VLOOKUP($C110,Summary!$C:$CB,14,FALSE)/Q110,IF(Q110=0,"",IF(Q110="","",0)))</f>
        <v>0.33333333333333331</v>
      </c>
      <c r="Q110" s="27">
        <f>VLOOKUP($C110,Summary!$C:$CB,15,FALSE)</f>
        <v>3</v>
      </c>
      <c r="R110" s="24" t="str">
        <f>IFERROR(VLOOKUP($C110,Summary!$C:$CB,16,FALSE)/X110,IF(X110=0,"",IF(X110="","",0)))</f>
        <v/>
      </c>
      <c r="S110" s="25" t="str">
        <f>IFERROR(VLOOKUP($C110,Summary!$C:$CB,17,FALSE)/X110,IF(X110=0,"",IF(X110="","",0)))</f>
        <v/>
      </c>
      <c r="T110" s="26" t="str">
        <f>IFERROR(VLOOKUP($C110,Summary!$C:$CB,18,FALSE)/X110,IF(X110=0,"",IF(X110="","",0)))</f>
        <v/>
      </c>
      <c r="U110" s="25" t="str">
        <f>IFERROR(VLOOKUP($C110,Summary!$C:$CB,19,FALSE)/X110,IF(X110=0,"",IF(X110="","",0)))</f>
        <v/>
      </c>
      <c r="V110" s="26" t="str">
        <f>IFERROR(VLOOKUP($C110,Summary!$C:$CB,20,FALSE)/X110,IF(X110=0,"",IF(X110="","",0)))</f>
        <v/>
      </c>
      <c r="W110" s="25" t="str">
        <f>IFERROR(VLOOKUP($C110,Summary!$C:$CB,21,FALSE)/X110,IF(X110=0,"",IF(X110="","",0)))</f>
        <v/>
      </c>
      <c r="X110" s="27">
        <f>VLOOKUP($C110,Summary!$C:$CB,22,FALSE)</f>
        <v>0</v>
      </c>
      <c r="Y110" s="24" t="str">
        <f>IFERROR(VLOOKUP($C110,Summary!$C:$CB,23,FALSE)/AE110,IF(AE110=0,"",IF(AE110="","",0)))</f>
        <v/>
      </c>
      <c r="Z110" s="25" t="str">
        <f>IFERROR(VLOOKUP($C110,Summary!$C:$CB,24,FALSE)/AE110,IF(AE110=0,"",IF(AE110="","",0)))</f>
        <v/>
      </c>
      <c r="AA110" s="26" t="str">
        <f>IFERROR(VLOOKUP($C110,Summary!$C:$CB,25,FALSE)/AE110,IF(AE110=0,"",IF(AE110="","",0)))</f>
        <v/>
      </c>
      <c r="AB110" s="25" t="str">
        <f>IFERROR(VLOOKUP($C110,Summary!$C:$CB,26,FALSE)/AE110,IF(AE110=0,"",IF(AE110="","",0)))</f>
        <v/>
      </c>
      <c r="AC110" s="26" t="str">
        <f>IFERROR(VLOOKUP($C110,Summary!$C:$CB,27,FALSE)/AE110,IF(AE110=0,"",IF(AE110="","",0)))</f>
        <v/>
      </c>
      <c r="AD110" s="25" t="str">
        <f>IFERROR(VLOOKUP($C110,Summary!$C:$CB,28,FALSE)/AE110,IF(AE110=0,"",IF(AE110="","",0)))</f>
        <v/>
      </c>
      <c r="AE110" s="27">
        <f>VLOOKUP($C110,Summary!$C:$CB,29,FALSE)</f>
        <v>0</v>
      </c>
      <c r="AF110" s="24" t="str">
        <f>IFERROR(VLOOKUP($C110,Summary!$C:$CB,30,FALSE)/VLOOKUP($C110,Summary!$C:$CB,32,FALSE),IF(AL110=0,"",IF(AL110="","",0)))</f>
        <v/>
      </c>
      <c r="AG110" s="25" t="str">
        <f>IFERROR(VLOOKUP($C110,Summary!$C:$CB,31,FALSE)/VLOOKUP($C110,Summary!$C:$CB,32,FALSE),IF(AL110=0,"",IF(AL110="","",0)))</f>
        <v/>
      </c>
      <c r="AH110" s="26" t="str">
        <f>IFERROR(VLOOKUP($C110,Summary!$C:$CB,32,FALSE)/VLOOKUP($C110,Summary!$C:$CB,34,FALSE),IF(AL110=0,"",IF(AL110="","",0)))</f>
        <v/>
      </c>
      <c r="AI110" s="25" t="str">
        <f>IFERROR(VLOOKUP($C110,Summary!$C:$CB,33,FALSE)/VLOOKUP($C110,Summary!$C:$CB,34,FALSE),IF(AL110=0,"",IF(AL110="","",0)))</f>
        <v/>
      </c>
      <c r="AJ110" s="26" t="str">
        <f>IFERROR(VLOOKUP($C110,Summary!$C:$CB,34,FALSE)/AL110,IF(AL110=0,"",IF(AL110="","",0)))</f>
        <v/>
      </c>
      <c r="AK110" s="25" t="str">
        <f>IFERROR(VLOOKUP($C110,Summary!$C:$CB,35,FALSE)/AL110,IF(AL110=0,"",IF(AL110="","",0)))</f>
        <v/>
      </c>
      <c r="AL110" s="27">
        <f>VLOOKUP($C110,Summary!$C:$CB,36,FALSE)</f>
        <v>0</v>
      </c>
      <c r="AM110" s="24">
        <f>IFERROR(VLOOKUP($C110,Summary!$C:$CB,37,FALSE)/AS110,IF(AS110=0,"",IF(AS110="","",0)))</f>
        <v>0.33333333333333331</v>
      </c>
      <c r="AN110" s="25">
        <f>IFERROR(VLOOKUP($C110,Summary!$C:$CB,38,FALSE)/AS110,IF(AS110=0,"",IF(AS110="","",0)))</f>
        <v>0</v>
      </c>
      <c r="AO110" s="26">
        <f>IFERROR(VLOOKUP($C110,Summary!$C:$CB,39,FALSE)/AS110,IF(AS110=0,"",IF(AS110="","",0)))</f>
        <v>0.33333333333333331</v>
      </c>
      <c r="AP110" s="25">
        <f>IFERROR(VLOOKUP($C110,Summary!$C:$CB,40,FALSE)/AS110,IF(AS110=0,"",IF(AS110="","",0)))</f>
        <v>0</v>
      </c>
      <c r="AQ110" s="26">
        <f>IFERROR(VLOOKUP($C110,Summary!$C:$CB,41,FALSE)/AS110,IF(AS110=0,"",IF(AS110="","",0)))</f>
        <v>0.33333333333333331</v>
      </c>
      <c r="AR110" s="25">
        <f>IFERROR(VLOOKUP($C110,Summary!$C:$CB,42,FALSE)/AS110,IF(AS110=0,"",IF(AS110="","",0)))</f>
        <v>0.66666666666666663</v>
      </c>
      <c r="AS110" s="27">
        <f>VLOOKUP($C110,Summary!$C:$CB,43,FALSE)</f>
        <v>3</v>
      </c>
      <c r="AT110" s="24">
        <f>IFERROR(VLOOKUP($C110,Summary!$C:$CB,44,FALSE)/AZ110,IF(AZ110=0,"",IF(AZ110="","",0)))</f>
        <v>1</v>
      </c>
      <c r="AU110" s="25">
        <f>IFERROR(VLOOKUP($C110,Summary!$C:$CB,45,FALSE)/AZ110,IF(AZ110=0,"",IF(AZ110="","",0)))</f>
        <v>0</v>
      </c>
      <c r="AV110" s="26">
        <f>IFERROR(VLOOKUP($C110,Summary!$C:$CB,46,FALSE)/AZ110,IF(AZ110=0,"",IF(AZ110="","",0)))</f>
        <v>1</v>
      </c>
      <c r="AW110" s="25">
        <f>IFERROR(VLOOKUP($C110,Summary!$C:$CB,47,FALSE)/AZ110,IF(AZ110=0,"",IF(AZ110="","",0)))</f>
        <v>0</v>
      </c>
      <c r="AX110" s="26">
        <f>IFERROR(VLOOKUP($C110,Summary!$C:$CB,48,FALSE)/AZ110,IF(AZ110=0,"",IF(AZ110="","",0)))</f>
        <v>1</v>
      </c>
      <c r="AY110" s="25">
        <f>IFERROR(VLOOKUP($C110,Summary!$C:$CB,49,FALSE)/AZ110,IF(AZ110=0,"",IF(AZ110="","",0)))</f>
        <v>0</v>
      </c>
      <c r="AZ110" s="27">
        <f>VLOOKUP($C110,Summary!$C:$CB,50,FALSE)</f>
        <v>3</v>
      </c>
      <c r="BA110" s="24">
        <f>IFERROR(VLOOKUP($C110,Summary!$C:$CB,51,FALSE)/BG110,IF(BG110=0,"",IF(BG110="","",0)))</f>
        <v>1</v>
      </c>
      <c r="BB110" s="25">
        <f>IFERROR(VLOOKUP($C110,Summary!$C:$CB,52,FALSE)/BG110,IF(BG110=0,"",IF(BG110="","",0)))</f>
        <v>0</v>
      </c>
      <c r="BC110" s="26">
        <f>IFERROR(VLOOKUP($C110,Summary!$C:$CB,53,FALSE)/BG110,IF(BG110=0,"",IF(BG110="","",0)))</f>
        <v>1</v>
      </c>
      <c r="BD110" s="25">
        <f>IFERROR(VLOOKUP($C110,Summary!$C:$CB,54,FALSE)/BG110,IF(BG110=0,"",IF(BG110="","",0)))</f>
        <v>0</v>
      </c>
      <c r="BE110" s="26">
        <f>IFERROR(VLOOKUP($C110,Summary!$C:$CB,55,FALSE)/BG110,IF(BG110=0,"",IF(BG110="","",0)))</f>
        <v>1</v>
      </c>
      <c r="BF110" s="25">
        <f>IFERROR(VLOOKUP($C110,Summary!$C:$CB,56,FALSE)/BG110,IF(BG110=0,"",IF(BG110="","",0)))</f>
        <v>0</v>
      </c>
      <c r="BG110" s="27">
        <f>VLOOKUP($C110,Summary!$C:$CB,57,FALSE)</f>
        <v>2</v>
      </c>
      <c r="BH110" s="24">
        <f>IFERROR(VLOOKUP($C110,Summary!$C:$CB,58,FALSE)/BN110,IF(BN110=0,"",IF(BN110="","",0)))</f>
        <v>0.75</v>
      </c>
      <c r="BI110" s="25">
        <f>IFERROR(VLOOKUP($C110,Summary!$C:$CB,59,FALSE)/BN110,IF(BN110=0,"",IF(BN110="","",0)))</f>
        <v>0</v>
      </c>
      <c r="BJ110" s="26">
        <f>IFERROR(VLOOKUP($C110,Summary!$C:$CB,60,FALSE)/BN110,IF(BN110=0,"",IF(BN110="","",0)))</f>
        <v>0.75</v>
      </c>
      <c r="BK110" s="25">
        <f>IFERROR(VLOOKUP($C110,Summary!$C:$CB,61,FALSE)/BN110,IF(BN110=0,"",IF(BN110="","",0)))</f>
        <v>0</v>
      </c>
      <c r="BL110" s="26">
        <f>IFERROR(VLOOKUP($C110,Summary!$C:$CB,62,FALSE)/BN110,IF(BN110=0,"",IF(BN110="","",0)))</f>
        <v>0.75</v>
      </c>
      <c r="BM110" s="25">
        <f>IFERROR(VLOOKUP($C110,Summary!$C:$CB,63,FALSE)/BN110,IF(BN110=0,"",IF(BN110="","",0)))</f>
        <v>0.25</v>
      </c>
      <c r="BN110" s="27">
        <f>VLOOKUP($C110,Summary!$C:$CB,64,FALSE)</f>
        <v>4</v>
      </c>
      <c r="BO110" s="24" t="str">
        <f>IFERROR(VLOOKUP($C110,Summary!$C:$CB,65,FALSE)/BU110,IF(BU110=0,"",IF(BU110="","",0)))</f>
        <v/>
      </c>
      <c r="BP110" s="25" t="str">
        <f>IFERROR(VLOOKUP($C110,Summary!$C:$CB,66,FALSE)/BU110,IF(BU110=0,"",IF(BU110="","",0)))</f>
        <v/>
      </c>
      <c r="BQ110" s="26" t="str">
        <f>IFERROR(VLOOKUP($C110,Summary!$C:$CB,67,FALSE)/BU110,IF(BU110=0,"",IF(BU110="","",0)))</f>
        <v/>
      </c>
      <c r="BR110" s="25" t="str">
        <f>IFERROR(VLOOKUP($C110,Summary!$C:$CB,68,FALSE)/BU110,IF(BU110=0,"",IF(BU110="","",0)))</f>
        <v/>
      </c>
      <c r="BS110" s="26" t="str">
        <f>IFERROR(VLOOKUP($C110,Summary!$C:$CB,69,FALSE)/BU110,IF(BU110=0,"",IF(BU110="","",0)))</f>
        <v/>
      </c>
      <c r="BT110" s="25" t="str">
        <f>IFERROR(VLOOKUP($C110,Summary!$C:$CB,70,FALSE)/BU110,IF(BU110=0,"",IF(BU110="","",0)))</f>
        <v/>
      </c>
      <c r="BU110" s="27">
        <f>VLOOKUP($C110,Summary!$C:$CB,71,FALSE)</f>
        <v>0</v>
      </c>
      <c r="BV110" s="24" t="str">
        <f>IFERROR(VLOOKUP($C110,Summary!$C:$CB,72,FALSE)/CB110,IF(CB110=0,"",IF(CB110="","",0)))</f>
        <v/>
      </c>
      <c r="BW110" s="25" t="str">
        <f>IFERROR(VLOOKUP($C110,Summary!$C:$CB,73,FALSE)/CB110,IF(CB110=0,"",IF(CB110="","",0)))</f>
        <v/>
      </c>
      <c r="BX110" s="26" t="str">
        <f>IFERROR(VLOOKUP($C110,Summary!$C:$CB,74,FALSE)/CB110,IF(CB110=0,"",IF(CB110="","",0)))</f>
        <v/>
      </c>
      <c r="BY110" s="25" t="str">
        <f>IFERROR(VLOOKUP($C110,Summary!$C:$CB,75,FALSE)/CB110,IF(CB110=0,"",IF(CB110="","",0)))</f>
        <v/>
      </c>
      <c r="BZ110" s="26" t="str">
        <f>IFERROR(VLOOKUP($C110,Summary!$C:$CB,76,FALSE)/CB110,IF(CB110=0,"",IF(CB110="","",0)))</f>
        <v/>
      </c>
      <c r="CA110" s="25" t="str">
        <f>IFERROR(VLOOKUP($C110,Summary!$C:$CB,77,FALSE)/CB110,IF(CB110=0,"",IF(CB110="","",0)))</f>
        <v/>
      </c>
      <c r="CB110" s="27">
        <f>VLOOKUP($C110,Summary!$C:$CB,78,FALSE)</f>
        <v>0</v>
      </c>
    </row>
    <row r="111" spans="1:80" x14ac:dyDescent="0.3">
      <c r="A111">
        <v>107</v>
      </c>
      <c r="B111" t="str">
        <f>IF(Namelist!A108="","",UPPER(Namelist!A108))</f>
        <v>HJALMAR SABURO CARL BOERJE OEHMAN</v>
      </c>
      <c r="C111" t="str">
        <f>IF(Namelist!B108="","",UPPER(Namelist!B108))</f>
        <v>NUSSTU\E1035790</v>
      </c>
      <c r="D111" s="24">
        <f>IFERROR(VLOOKUP($C111,Summary!$C:$CB,2,FALSE)/J111,IF(J111=0,"",IF(J111="","",0)))</f>
        <v>0.42857142857142855</v>
      </c>
      <c r="E111" s="25">
        <f>IFERROR(VLOOKUP($C111,Summary!$C:$CB,3,FALSE)/J111,IF(J111=0,"",IF(J111="","",0)))</f>
        <v>0</v>
      </c>
      <c r="F111" s="26">
        <f>IFERROR(VLOOKUP($C111,Summary!$C:$CB,4,FALSE)/J111,IF(J111=0,"",IF(J111="","",0)))</f>
        <v>0.42857142857142855</v>
      </c>
      <c r="G111" s="25">
        <f>IFERROR(VLOOKUP($C111,Summary!$C:$CB,5,FALSE)/J111,IF(J111=0,"",IF(J111="","",0)))</f>
        <v>0.14285714285714285</v>
      </c>
      <c r="H111" s="26">
        <f>IFERROR(VLOOKUP($C111,Summary!$C:$CB,6,FALSE)/J111,IF(J111=0,"",IF(J111="","",0)))</f>
        <v>0.5714285714285714</v>
      </c>
      <c r="I111" s="25">
        <f>IFERROR(VLOOKUP($C111,Summary!$C:$CB,7,FALSE)/J111,IF(J111=0,"",IF(J111="","",0)))</f>
        <v>0.42857142857142855</v>
      </c>
      <c r="J111" s="27">
        <f>VLOOKUP($C111,Summary!$C:$CB,8,FALSE)</f>
        <v>7</v>
      </c>
      <c r="K111" s="24">
        <f>IFERROR(VLOOKUP($C111,Summary!$C:$CB,9,FALSE)/Q111,IF(Q111=0,"",IF(Q111="","",0)))</f>
        <v>1</v>
      </c>
      <c r="L111" s="25">
        <f>IFERROR(VLOOKUP($C111,Summary!$C:$CB,10,FALSE)/Q111,IF(Q111=0,"",IF(Q111="","",0)))</f>
        <v>0</v>
      </c>
      <c r="M111" s="26">
        <f>IFERROR(VLOOKUP($C111,Summary!$C:$CB,11,FALSE)/Q111,IF(Q111=0,"",IF(Q111="","",0)))</f>
        <v>1</v>
      </c>
      <c r="N111" s="25">
        <f>IFERROR(VLOOKUP($C111,Summary!$C:$CB,12,FALSE)/Q111,IF(Q111=0,"",IF(Q111="","",0)))</f>
        <v>0</v>
      </c>
      <c r="O111" s="26">
        <f>IFERROR(VLOOKUP($C111,Summary!$C:$CB,13,FALSE)/Q111,IF(Q111=0,"",IF(Q111="","",0)))</f>
        <v>1</v>
      </c>
      <c r="P111" s="25">
        <f>IFERROR(VLOOKUP($C111,Summary!$C:$CB,14,FALSE)/Q111,IF(Q111=0,"",IF(Q111="","",0)))</f>
        <v>0</v>
      </c>
      <c r="Q111" s="27">
        <f>VLOOKUP($C111,Summary!$C:$CB,15,FALSE)</f>
        <v>1</v>
      </c>
      <c r="R111" s="24">
        <f>IFERROR(VLOOKUP($C111,Summary!$C:$CB,16,FALSE)/X111,IF(X111=0,"",IF(X111="","",0)))</f>
        <v>1</v>
      </c>
      <c r="S111" s="25">
        <f>IFERROR(VLOOKUP($C111,Summary!$C:$CB,17,FALSE)/X111,IF(X111=0,"",IF(X111="","",0)))</f>
        <v>0</v>
      </c>
      <c r="T111" s="26">
        <f>IFERROR(VLOOKUP($C111,Summary!$C:$CB,18,FALSE)/X111,IF(X111=0,"",IF(X111="","",0)))</f>
        <v>1</v>
      </c>
      <c r="U111" s="25">
        <f>IFERROR(VLOOKUP($C111,Summary!$C:$CB,19,FALSE)/X111,IF(X111=0,"",IF(X111="","",0)))</f>
        <v>0</v>
      </c>
      <c r="V111" s="26">
        <f>IFERROR(VLOOKUP($C111,Summary!$C:$CB,20,FALSE)/X111,IF(X111=0,"",IF(X111="","",0)))</f>
        <v>1</v>
      </c>
      <c r="W111" s="25">
        <f>IFERROR(VLOOKUP($C111,Summary!$C:$CB,21,FALSE)/X111,IF(X111=0,"",IF(X111="","",0)))</f>
        <v>0</v>
      </c>
      <c r="X111" s="27">
        <f>VLOOKUP($C111,Summary!$C:$CB,22,FALSE)</f>
        <v>2</v>
      </c>
      <c r="Y111" s="24">
        <f>IFERROR(VLOOKUP($C111,Summary!$C:$CB,23,FALSE)/AE111,IF(AE111=0,"",IF(AE111="","",0)))</f>
        <v>0</v>
      </c>
      <c r="Z111" s="25">
        <f>IFERROR(VLOOKUP($C111,Summary!$C:$CB,24,FALSE)/AE111,IF(AE111=0,"",IF(AE111="","",0)))</f>
        <v>0</v>
      </c>
      <c r="AA111" s="26">
        <f>IFERROR(VLOOKUP($C111,Summary!$C:$CB,25,FALSE)/AE111,IF(AE111=0,"",IF(AE111="","",0)))</f>
        <v>0</v>
      </c>
      <c r="AB111" s="25">
        <f>IFERROR(VLOOKUP($C111,Summary!$C:$CB,26,FALSE)/AE111,IF(AE111=0,"",IF(AE111="","",0)))</f>
        <v>0.25</v>
      </c>
      <c r="AC111" s="26">
        <f>IFERROR(VLOOKUP($C111,Summary!$C:$CB,27,FALSE)/AE111,IF(AE111=0,"",IF(AE111="","",0)))</f>
        <v>0.25</v>
      </c>
      <c r="AD111" s="25">
        <f>IFERROR(VLOOKUP($C111,Summary!$C:$CB,28,FALSE)/AE111,IF(AE111=0,"",IF(AE111="","",0)))</f>
        <v>0.75</v>
      </c>
      <c r="AE111" s="27">
        <f>VLOOKUP($C111,Summary!$C:$CB,29,FALSE)</f>
        <v>4</v>
      </c>
      <c r="AF111" s="24" t="str">
        <f>IFERROR(VLOOKUP($C111,Summary!$C:$CB,30,FALSE)/VLOOKUP($C111,Summary!$C:$CB,32,FALSE),IF(AL111=0,"",IF(AL111="","",0)))</f>
        <v/>
      </c>
      <c r="AG111" s="25" t="str">
        <f>IFERROR(VLOOKUP($C111,Summary!$C:$CB,31,FALSE)/VLOOKUP($C111,Summary!$C:$CB,32,FALSE),IF(AL111=0,"",IF(AL111="","",0)))</f>
        <v/>
      </c>
      <c r="AH111" s="26" t="str">
        <f>IFERROR(VLOOKUP($C111,Summary!$C:$CB,32,FALSE)/VLOOKUP($C111,Summary!$C:$CB,34,FALSE),IF(AL111=0,"",IF(AL111="","",0)))</f>
        <v/>
      </c>
      <c r="AI111" s="25" t="str">
        <f>IFERROR(VLOOKUP($C111,Summary!$C:$CB,33,FALSE)/VLOOKUP($C111,Summary!$C:$CB,34,FALSE),IF(AL111=0,"",IF(AL111="","",0)))</f>
        <v/>
      </c>
      <c r="AJ111" s="26" t="str">
        <f>IFERROR(VLOOKUP($C111,Summary!$C:$CB,34,FALSE)/AL111,IF(AL111=0,"",IF(AL111="","",0)))</f>
        <v/>
      </c>
      <c r="AK111" s="25" t="str">
        <f>IFERROR(VLOOKUP($C111,Summary!$C:$CB,35,FALSE)/AL111,IF(AL111=0,"",IF(AL111="","",0)))</f>
        <v/>
      </c>
      <c r="AL111" s="27">
        <f>VLOOKUP($C111,Summary!$C:$CB,36,FALSE)</f>
        <v>0</v>
      </c>
      <c r="AM111" s="24" t="str">
        <f>IFERROR(VLOOKUP($C111,Summary!$C:$CB,37,FALSE)/AS111,IF(AS111=0,"",IF(AS111="","",0)))</f>
        <v/>
      </c>
      <c r="AN111" s="25" t="str">
        <f>IFERROR(VLOOKUP($C111,Summary!$C:$CB,38,FALSE)/AS111,IF(AS111=0,"",IF(AS111="","",0)))</f>
        <v/>
      </c>
      <c r="AO111" s="26" t="str">
        <f>IFERROR(VLOOKUP($C111,Summary!$C:$CB,39,FALSE)/AS111,IF(AS111=0,"",IF(AS111="","",0)))</f>
        <v/>
      </c>
      <c r="AP111" s="25" t="str">
        <f>IFERROR(VLOOKUP($C111,Summary!$C:$CB,40,FALSE)/AS111,IF(AS111=0,"",IF(AS111="","",0)))</f>
        <v/>
      </c>
      <c r="AQ111" s="26" t="str">
        <f>IFERROR(VLOOKUP($C111,Summary!$C:$CB,41,FALSE)/AS111,IF(AS111=0,"",IF(AS111="","",0)))</f>
        <v/>
      </c>
      <c r="AR111" s="25" t="str">
        <f>IFERROR(VLOOKUP($C111,Summary!$C:$CB,42,FALSE)/AS111,IF(AS111=0,"",IF(AS111="","",0)))</f>
        <v/>
      </c>
      <c r="AS111" s="27">
        <f>VLOOKUP($C111,Summary!$C:$CB,43,FALSE)</f>
        <v>0</v>
      </c>
      <c r="AT111" s="24" t="str">
        <f>IFERROR(VLOOKUP($C111,Summary!$C:$CB,44,FALSE)/AZ111,IF(AZ111=0,"",IF(AZ111="","",0)))</f>
        <v/>
      </c>
      <c r="AU111" s="25" t="str">
        <f>IFERROR(VLOOKUP($C111,Summary!$C:$CB,45,FALSE)/AZ111,IF(AZ111=0,"",IF(AZ111="","",0)))</f>
        <v/>
      </c>
      <c r="AV111" s="26" t="str">
        <f>IFERROR(VLOOKUP($C111,Summary!$C:$CB,46,FALSE)/AZ111,IF(AZ111=0,"",IF(AZ111="","",0)))</f>
        <v/>
      </c>
      <c r="AW111" s="25" t="str">
        <f>IFERROR(VLOOKUP($C111,Summary!$C:$CB,47,FALSE)/AZ111,IF(AZ111=0,"",IF(AZ111="","",0)))</f>
        <v/>
      </c>
      <c r="AX111" s="26" t="str">
        <f>IFERROR(VLOOKUP($C111,Summary!$C:$CB,48,FALSE)/AZ111,IF(AZ111=0,"",IF(AZ111="","",0)))</f>
        <v/>
      </c>
      <c r="AY111" s="25" t="str">
        <f>IFERROR(VLOOKUP($C111,Summary!$C:$CB,49,FALSE)/AZ111,IF(AZ111=0,"",IF(AZ111="","",0)))</f>
        <v/>
      </c>
      <c r="AZ111" s="27">
        <f>VLOOKUP($C111,Summary!$C:$CB,50,FALSE)</f>
        <v>0</v>
      </c>
      <c r="BA111" s="24" t="str">
        <f>IFERROR(VLOOKUP($C111,Summary!$C:$CB,51,FALSE)/BG111,IF(BG111=0,"",IF(BG111="","",0)))</f>
        <v/>
      </c>
      <c r="BB111" s="25" t="str">
        <f>IFERROR(VLOOKUP($C111,Summary!$C:$CB,52,FALSE)/BG111,IF(BG111=0,"",IF(BG111="","",0)))</f>
        <v/>
      </c>
      <c r="BC111" s="26" t="str">
        <f>IFERROR(VLOOKUP($C111,Summary!$C:$CB,53,FALSE)/BG111,IF(BG111=0,"",IF(BG111="","",0)))</f>
        <v/>
      </c>
      <c r="BD111" s="25" t="str">
        <f>IFERROR(VLOOKUP($C111,Summary!$C:$CB,54,FALSE)/BG111,IF(BG111=0,"",IF(BG111="","",0)))</f>
        <v/>
      </c>
      <c r="BE111" s="26" t="str">
        <f>IFERROR(VLOOKUP($C111,Summary!$C:$CB,55,FALSE)/BG111,IF(BG111=0,"",IF(BG111="","",0)))</f>
        <v/>
      </c>
      <c r="BF111" s="25" t="str">
        <f>IFERROR(VLOOKUP($C111,Summary!$C:$CB,56,FALSE)/BG111,IF(BG111=0,"",IF(BG111="","",0)))</f>
        <v/>
      </c>
      <c r="BG111" s="27">
        <f>VLOOKUP($C111,Summary!$C:$CB,57,FALSE)</f>
        <v>0</v>
      </c>
      <c r="BH111" s="24" t="str">
        <f>IFERROR(VLOOKUP($C111,Summary!$C:$CB,58,FALSE)/BN111,IF(BN111=0,"",IF(BN111="","",0)))</f>
        <v/>
      </c>
      <c r="BI111" s="25" t="str">
        <f>IFERROR(VLOOKUP($C111,Summary!$C:$CB,59,FALSE)/BN111,IF(BN111=0,"",IF(BN111="","",0)))</f>
        <v/>
      </c>
      <c r="BJ111" s="26" t="str">
        <f>IFERROR(VLOOKUP($C111,Summary!$C:$CB,60,FALSE)/BN111,IF(BN111=0,"",IF(BN111="","",0)))</f>
        <v/>
      </c>
      <c r="BK111" s="25" t="str">
        <f>IFERROR(VLOOKUP($C111,Summary!$C:$CB,61,FALSE)/BN111,IF(BN111=0,"",IF(BN111="","",0)))</f>
        <v/>
      </c>
      <c r="BL111" s="26" t="str">
        <f>IFERROR(VLOOKUP($C111,Summary!$C:$CB,62,FALSE)/BN111,IF(BN111=0,"",IF(BN111="","",0)))</f>
        <v/>
      </c>
      <c r="BM111" s="25" t="str">
        <f>IFERROR(VLOOKUP($C111,Summary!$C:$CB,63,FALSE)/BN111,IF(BN111=0,"",IF(BN111="","",0)))</f>
        <v/>
      </c>
      <c r="BN111" s="27">
        <f>VLOOKUP($C111,Summary!$C:$CB,64,FALSE)</f>
        <v>0</v>
      </c>
      <c r="BO111" s="24" t="str">
        <f>IFERROR(VLOOKUP($C111,Summary!$C:$CB,65,FALSE)/BU111,IF(BU111=0,"",IF(BU111="","",0)))</f>
        <v/>
      </c>
      <c r="BP111" s="25" t="str">
        <f>IFERROR(VLOOKUP($C111,Summary!$C:$CB,66,FALSE)/BU111,IF(BU111=0,"",IF(BU111="","",0)))</f>
        <v/>
      </c>
      <c r="BQ111" s="26" t="str">
        <f>IFERROR(VLOOKUP($C111,Summary!$C:$CB,67,FALSE)/BU111,IF(BU111=0,"",IF(BU111="","",0)))</f>
        <v/>
      </c>
      <c r="BR111" s="25" t="str">
        <f>IFERROR(VLOOKUP($C111,Summary!$C:$CB,68,FALSE)/BU111,IF(BU111=0,"",IF(BU111="","",0)))</f>
        <v/>
      </c>
      <c r="BS111" s="26" t="str">
        <f>IFERROR(VLOOKUP($C111,Summary!$C:$CB,69,FALSE)/BU111,IF(BU111=0,"",IF(BU111="","",0)))</f>
        <v/>
      </c>
      <c r="BT111" s="25" t="str">
        <f>IFERROR(VLOOKUP($C111,Summary!$C:$CB,70,FALSE)/BU111,IF(BU111=0,"",IF(BU111="","",0)))</f>
        <v/>
      </c>
      <c r="BU111" s="27">
        <f>VLOOKUP($C111,Summary!$C:$CB,71,FALSE)</f>
        <v>0</v>
      </c>
      <c r="BV111" s="24" t="str">
        <f>IFERROR(VLOOKUP($C111,Summary!$C:$CB,72,FALSE)/CB111,IF(CB111=0,"",IF(CB111="","",0)))</f>
        <v/>
      </c>
      <c r="BW111" s="25" t="str">
        <f>IFERROR(VLOOKUP($C111,Summary!$C:$CB,73,FALSE)/CB111,IF(CB111=0,"",IF(CB111="","",0)))</f>
        <v/>
      </c>
      <c r="BX111" s="26" t="str">
        <f>IFERROR(VLOOKUP($C111,Summary!$C:$CB,74,FALSE)/CB111,IF(CB111=0,"",IF(CB111="","",0)))</f>
        <v/>
      </c>
      <c r="BY111" s="25" t="str">
        <f>IFERROR(VLOOKUP($C111,Summary!$C:$CB,75,FALSE)/CB111,IF(CB111=0,"",IF(CB111="","",0)))</f>
        <v/>
      </c>
      <c r="BZ111" s="26" t="str">
        <f>IFERROR(VLOOKUP($C111,Summary!$C:$CB,76,FALSE)/CB111,IF(CB111=0,"",IF(CB111="","",0)))</f>
        <v/>
      </c>
      <c r="CA111" s="25" t="str">
        <f>IFERROR(VLOOKUP($C111,Summary!$C:$CB,77,FALSE)/CB111,IF(CB111=0,"",IF(CB111="","",0)))</f>
        <v/>
      </c>
      <c r="CB111" s="27">
        <f>VLOOKUP($C111,Summary!$C:$CB,78,FALSE)</f>
        <v>0</v>
      </c>
    </row>
    <row r="112" spans="1:80" x14ac:dyDescent="0.3">
      <c r="A112">
        <v>108</v>
      </c>
      <c r="B112" t="str">
        <f>IF(Namelist!A109="","",UPPER(Namelist!A109))</f>
        <v>HOA SHEN CHEW</v>
      </c>
      <c r="C112" t="str">
        <f>IF(Namelist!B109="","",UPPER(Namelist!B109))</f>
        <v>NUSSTU\E0407025</v>
      </c>
      <c r="D112" s="24">
        <f>IFERROR(VLOOKUP($C112,Summary!$C:$CB,2,FALSE)/J112,IF(J112=0,"",IF(J112="","",0)))</f>
        <v>0.5</v>
      </c>
      <c r="E112" s="25">
        <f>IFERROR(VLOOKUP($C112,Summary!$C:$CB,3,FALSE)/J112,IF(J112=0,"",IF(J112="","",0)))</f>
        <v>0.5</v>
      </c>
      <c r="F112" s="26">
        <f>IFERROR(VLOOKUP($C112,Summary!$C:$CB,4,FALSE)/J112,IF(J112=0,"",IF(J112="","",0)))</f>
        <v>1</v>
      </c>
      <c r="G112" s="25">
        <f>IFERROR(VLOOKUP($C112,Summary!$C:$CB,5,FALSE)/J112,IF(J112=0,"",IF(J112="","",0)))</f>
        <v>0</v>
      </c>
      <c r="H112" s="26">
        <f>IFERROR(VLOOKUP($C112,Summary!$C:$CB,6,FALSE)/J112,IF(J112=0,"",IF(J112="","",0)))</f>
        <v>1</v>
      </c>
      <c r="I112" s="25">
        <f>IFERROR(VLOOKUP($C112,Summary!$C:$CB,7,FALSE)/J112,IF(J112=0,"",IF(J112="","",0)))</f>
        <v>0</v>
      </c>
      <c r="J112" s="27">
        <f>VLOOKUP($C112,Summary!$C:$CB,8,FALSE)</f>
        <v>4</v>
      </c>
      <c r="K112" s="24">
        <f>IFERROR(VLOOKUP($C112,Summary!$C:$CB,9,FALSE)/Q112,IF(Q112=0,"",IF(Q112="","",0)))</f>
        <v>0</v>
      </c>
      <c r="L112" s="25">
        <f>IFERROR(VLOOKUP($C112,Summary!$C:$CB,10,FALSE)/Q112,IF(Q112=0,"",IF(Q112="","",0)))</f>
        <v>1</v>
      </c>
      <c r="M112" s="26">
        <f>IFERROR(VLOOKUP($C112,Summary!$C:$CB,11,FALSE)/Q112,IF(Q112=0,"",IF(Q112="","",0)))</f>
        <v>1</v>
      </c>
      <c r="N112" s="25">
        <f>IFERROR(VLOOKUP($C112,Summary!$C:$CB,12,FALSE)/Q112,IF(Q112=0,"",IF(Q112="","",0)))</f>
        <v>0</v>
      </c>
      <c r="O112" s="26">
        <f>IFERROR(VLOOKUP($C112,Summary!$C:$CB,13,FALSE)/Q112,IF(Q112=0,"",IF(Q112="","",0)))</f>
        <v>1</v>
      </c>
      <c r="P112" s="25">
        <f>IFERROR(VLOOKUP($C112,Summary!$C:$CB,14,FALSE)/Q112,IF(Q112=0,"",IF(Q112="","",0)))</f>
        <v>0</v>
      </c>
      <c r="Q112" s="27">
        <f>VLOOKUP($C112,Summary!$C:$CB,15,FALSE)</f>
        <v>1</v>
      </c>
      <c r="R112" s="24">
        <f>IFERROR(VLOOKUP($C112,Summary!$C:$CB,16,FALSE)/X112,IF(X112=0,"",IF(X112="","",0)))</f>
        <v>0.5</v>
      </c>
      <c r="S112" s="25">
        <f>IFERROR(VLOOKUP($C112,Summary!$C:$CB,17,FALSE)/X112,IF(X112=0,"",IF(X112="","",0)))</f>
        <v>0.5</v>
      </c>
      <c r="T112" s="26">
        <f>IFERROR(VLOOKUP($C112,Summary!$C:$CB,18,FALSE)/X112,IF(X112=0,"",IF(X112="","",0)))</f>
        <v>1</v>
      </c>
      <c r="U112" s="25">
        <f>IFERROR(VLOOKUP($C112,Summary!$C:$CB,19,FALSE)/X112,IF(X112=0,"",IF(X112="","",0)))</f>
        <v>0</v>
      </c>
      <c r="V112" s="26">
        <f>IFERROR(VLOOKUP($C112,Summary!$C:$CB,20,FALSE)/X112,IF(X112=0,"",IF(X112="","",0)))</f>
        <v>1</v>
      </c>
      <c r="W112" s="25">
        <f>IFERROR(VLOOKUP($C112,Summary!$C:$CB,21,FALSE)/X112,IF(X112=0,"",IF(X112="","",0)))</f>
        <v>0</v>
      </c>
      <c r="X112" s="27">
        <f>VLOOKUP($C112,Summary!$C:$CB,22,FALSE)</f>
        <v>2</v>
      </c>
      <c r="Y112" s="24">
        <f>IFERROR(VLOOKUP($C112,Summary!$C:$CB,23,FALSE)/AE112,IF(AE112=0,"",IF(AE112="","",0)))</f>
        <v>1</v>
      </c>
      <c r="Z112" s="25">
        <f>IFERROR(VLOOKUP($C112,Summary!$C:$CB,24,FALSE)/AE112,IF(AE112=0,"",IF(AE112="","",0)))</f>
        <v>0</v>
      </c>
      <c r="AA112" s="26">
        <f>IFERROR(VLOOKUP($C112,Summary!$C:$CB,25,FALSE)/AE112,IF(AE112=0,"",IF(AE112="","",0)))</f>
        <v>1</v>
      </c>
      <c r="AB112" s="25">
        <f>IFERROR(VLOOKUP($C112,Summary!$C:$CB,26,FALSE)/AE112,IF(AE112=0,"",IF(AE112="","",0)))</f>
        <v>0</v>
      </c>
      <c r="AC112" s="26">
        <f>IFERROR(VLOOKUP($C112,Summary!$C:$CB,27,FALSE)/AE112,IF(AE112=0,"",IF(AE112="","",0)))</f>
        <v>1</v>
      </c>
      <c r="AD112" s="25">
        <f>IFERROR(VLOOKUP($C112,Summary!$C:$CB,28,FALSE)/AE112,IF(AE112=0,"",IF(AE112="","",0)))</f>
        <v>0</v>
      </c>
      <c r="AE112" s="27">
        <f>VLOOKUP($C112,Summary!$C:$CB,29,FALSE)</f>
        <v>1</v>
      </c>
      <c r="AF112" s="24" t="str">
        <f>IFERROR(VLOOKUP($C112,Summary!$C:$CB,30,FALSE)/VLOOKUP($C112,Summary!$C:$CB,32,FALSE),IF(AL112=0,"",IF(AL112="","",0)))</f>
        <v/>
      </c>
      <c r="AG112" s="25" t="str">
        <f>IFERROR(VLOOKUP($C112,Summary!$C:$CB,31,FALSE)/VLOOKUP($C112,Summary!$C:$CB,32,FALSE),IF(AL112=0,"",IF(AL112="","",0)))</f>
        <v/>
      </c>
      <c r="AH112" s="26" t="str">
        <f>IFERROR(VLOOKUP($C112,Summary!$C:$CB,32,FALSE)/VLOOKUP($C112,Summary!$C:$CB,34,FALSE),IF(AL112=0,"",IF(AL112="","",0)))</f>
        <v/>
      </c>
      <c r="AI112" s="25" t="str">
        <f>IFERROR(VLOOKUP($C112,Summary!$C:$CB,33,FALSE)/VLOOKUP($C112,Summary!$C:$CB,34,FALSE),IF(AL112=0,"",IF(AL112="","",0)))</f>
        <v/>
      </c>
      <c r="AJ112" s="26" t="str">
        <f>IFERROR(VLOOKUP($C112,Summary!$C:$CB,34,FALSE)/AL112,IF(AL112=0,"",IF(AL112="","",0)))</f>
        <v/>
      </c>
      <c r="AK112" s="25" t="str">
        <f>IFERROR(VLOOKUP($C112,Summary!$C:$CB,35,FALSE)/AL112,IF(AL112=0,"",IF(AL112="","",0)))</f>
        <v/>
      </c>
      <c r="AL112" s="27">
        <f>VLOOKUP($C112,Summary!$C:$CB,36,FALSE)</f>
        <v>0</v>
      </c>
      <c r="AM112" s="24" t="str">
        <f>IFERROR(VLOOKUP($C112,Summary!$C:$CB,37,FALSE)/AS112,IF(AS112=0,"",IF(AS112="","",0)))</f>
        <v/>
      </c>
      <c r="AN112" s="25" t="str">
        <f>IFERROR(VLOOKUP($C112,Summary!$C:$CB,38,FALSE)/AS112,IF(AS112=0,"",IF(AS112="","",0)))</f>
        <v/>
      </c>
      <c r="AO112" s="26" t="str">
        <f>IFERROR(VLOOKUP($C112,Summary!$C:$CB,39,FALSE)/AS112,IF(AS112=0,"",IF(AS112="","",0)))</f>
        <v/>
      </c>
      <c r="AP112" s="25" t="str">
        <f>IFERROR(VLOOKUP($C112,Summary!$C:$CB,40,FALSE)/AS112,IF(AS112=0,"",IF(AS112="","",0)))</f>
        <v/>
      </c>
      <c r="AQ112" s="26" t="str">
        <f>IFERROR(VLOOKUP($C112,Summary!$C:$CB,41,FALSE)/AS112,IF(AS112=0,"",IF(AS112="","",0)))</f>
        <v/>
      </c>
      <c r="AR112" s="25" t="str">
        <f>IFERROR(VLOOKUP($C112,Summary!$C:$CB,42,FALSE)/AS112,IF(AS112=0,"",IF(AS112="","",0)))</f>
        <v/>
      </c>
      <c r="AS112" s="27">
        <f>VLOOKUP($C112,Summary!$C:$CB,43,FALSE)</f>
        <v>0</v>
      </c>
      <c r="AT112" s="24" t="str">
        <f>IFERROR(VLOOKUP($C112,Summary!$C:$CB,44,FALSE)/AZ112,IF(AZ112=0,"",IF(AZ112="","",0)))</f>
        <v/>
      </c>
      <c r="AU112" s="25" t="str">
        <f>IFERROR(VLOOKUP($C112,Summary!$C:$CB,45,FALSE)/AZ112,IF(AZ112=0,"",IF(AZ112="","",0)))</f>
        <v/>
      </c>
      <c r="AV112" s="26" t="str">
        <f>IFERROR(VLOOKUP($C112,Summary!$C:$CB,46,FALSE)/AZ112,IF(AZ112=0,"",IF(AZ112="","",0)))</f>
        <v/>
      </c>
      <c r="AW112" s="25" t="str">
        <f>IFERROR(VLOOKUP($C112,Summary!$C:$CB,47,FALSE)/AZ112,IF(AZ112=0,"",IF(AZ112="","",0)))</f>
        <v/>
      </c>
      <c r="AX112" s="26" t="str">
        <f>IFERROR(VLOOKUP($C112,Summary!$C:$CB,48,FALSE)/AZ112,IF(AZ112=0,"",IF(AZ112="","",0)))</f>
        <v/>
      </c>
      <c r="AY112" s="25" t="str">
        <f>IFERROR(VLOOKUP($C112,Summary!$C:$CB,49,FALSE)/AZ112,IF(AZ112=0,"",IF(AZ112="","",0)))</f>
        <v/>
      </c>
      <c r="AZ112" s="27">
        <f>VLOOKUP($C112,Summary!$C:$CB,50,FALSE)</f>
        <v>0</v>
      </c>
      <c r="BA112" s="24" t="str">
        <f>IFERROR(VLOOKUP($C112,Summary!$C:$CB,51,FALSE)/BG112,IF(BG112=0,"",IF(BG112="","",0)))</f>
        <v/>
      </c>
      <c r="BB112" s="25" t="str">
        <f>IFERROR(VLOOKUP($C112,Summary!$C:$CB,52,FALSE)/BG112,IF(BG112=0,"",IF(BG112="","",0)))</f>
        <v/>
      </c>
      <c r="BC112" s="26" t="str">
        <f>IFERROR(VLOOKUP($C112,Summary!$C:$CB,53,FALSE)/BG112,IF(BG112=0,"",IF(BG112="","",0)))</f>
        <v/>
      </c>
      <c r="BD112" s="25" t="str">
        <f>IFERROR(VLOOKUP($C112,Summary!$C:$CB,54,FALSE)/BG112,IF(BG112=0,"",IF(BG112="","",0)))</f>
        <v/>
      </c>
      <c r="BE112" s="26" t="str">
        <f>IFERROR(VLOOKUP($C112,Summary!$C:$CB,55,FALSE)/BG112,IF(BG112=0,"",IF(BG112="","",0)))</f>
        <v/>
      </c>
      <c r="BF112" s="25" t="str">
        <f>IFERROR(VLOOKUP($C112,Summary!$C:$CB,56,FALSE)/BG112,IF(BG112=0,"",IF(BG112="","",0)))</f>
        <v/>
      </c>
      <c r="BG112" s="27">
        <f>VLOOKUP($C112,Summary!$C:$CB,57,FALSE)</f>
        <v>0</v>
      </c>
      <c r="BH112" s="24" t="str">
        <f>IFERROR(VLOOKUP($C112,Summary!$C:$CB,58,FALSE)/BN112,IF(BN112=0,"",IF(BN112="","",0)))</f>
        <v/>
      </c>
      <c r="BI112" s="25" t="str">
        <f>IFERROR(VLOOKUP($C112,Summary!$C:$CB,59,FALSE)/BN112,IF(BN112=0,"",IF(BN112="","",0)))</f>
        <v/>
      </c>
      <c r="BJ112" s="26" t="str">
        <f>IFERROR(VLOOKUP($C112,Summary!$C:$CB,60,FALSE)/BN112,IF(BN112=0,"",IF(BN112="","",0)))</f>
        <v/>
      </c>
      <c r="BK112" s="25" t="str">
        <f>IFERROR(VLOOKUP($C112,Summary!$C:$CB,61,FALSE)/BN112,IF(BN112=0,"",IF(BN112="","",0)))</f>
        <v/>
      </c>
      <c r="BL112" s="26" t="str">
        <f>IFERROR(VLOOKUP($C112,Summary!$C:$CB,62,FALSE)/BN112,IF(BN112=0,"",IF(BN112="","",0)))</f>
        <v/>
      </c>
      <c r="BM112" s="25" t="str">
        <f>IFERROR(VLOOKUP($C112,Summary!$C:$CB,63,FALSE)/BN112,IF(BN112=0,"",IF(BN112="","",0)))</f>
        <v/>
      </c>
      <c r="BN112" s="27">
        <f>VLOOKUP($C112,Summary!$C:$CB,64,FALSE)</f>
        <v>0</v>
      </c>
      <c r="BO112" s="24" t="str">
        <f>IFERROR(VLOOKUP($C112,Summary!$C:$CB,65,FALSE)/BU112,IF(BU112=0,"",IF(BU112="","",0)))</f>
        <v/>
      </c>
      <c r="BP112" s="25" t="str">
        <f>IFERROR(VLOOKUP($C112,Summary!$C:$CB,66,FALSE)/BU112,IF(BU112=0,"",IF(BU112="","",0)))</f>
        <v/>
      </c>
      <c r="BQ112" s="26" t="str">
        <f>IFERROR(VLOOKUP($C112,Summary!$C:$CB,67,FALSE)/BU112,IF(BU112=0,"",IF(BU112="","",0)))</f>
        <v/>
      </c>
      <c r="BR112" s="25" t="str">
        <f>IFERROR(VLOOKUP($C112,Summary!$C:$CB,68,FALSE)/BU112,IF(BU112=0,"",IF(BU112="","",0)))</f>
        <v/>
      </c>
      <c r="BS112" s="26" t="str">
        <f>IFERROR(VLOOKUP($C112,Summary!$C:$CB,69,FALSE)/BU112,IF(BU112=0,"",IF(BU112="","",0)))</f>
        <v/>
      </c>
      <c r="BT112" s="25" t="str">
        <f>IFERROR(VLOOKUP($C112,Summary!$C:$CB,70,FALSE)/BU112,IF(BU112=0,"",IF(BU112="","",0)))</f>
        <v/>
      </c>
      <c r="BU112" s="27">
        <f>VLOOKUP($C112,Summary!$C:$CB,71,FALSE)</f>
        <v>0</v>
      </c>
      <c r="BV112" s="24" t="str">
        <f>IFERROR(VLOOKUP($C112,Summary!$C:$CB,72,FALSE)/CB112,IF(CB112=0,"",IF(CB112="","",0)))</f>
        <v/>
      </c>
      <c r="BW112" s="25" t="str">
        <f>IFERROR(VLOOKUP($C112,Summary!$C:$CB,73,FALSE)/CB112,IF(CB112=0,"",IF(CB112="","",0)))</f>
        <v/>
      </c>
      <c r="BX112" s="26" t="str">
        <f>IFERROR(VLOOKUP($C112,Summary!$C:$CB,74,FALSE)/CB112,IF(CB112=0,"",IF(CB112="","",0)))</f>
        <v/>
      </c>
      <c r="BY112" s="25" t="str">
        <f>IFERROR(VLOOKUP($C112,Summary!$C:$CB,75,FALSE)/CB112,IF(CB112=0,"",IF(CB112="","",0)))</f>
        <v/>
      </c>
      <c r="BZ112" s="26" t="str">
        <f>IFERROR(VLOOKUP($C112,Summary!$C:$CB,76,FALSE)/CB112,IF(CB112=0,"",IF(CB112="","",0)))</f>
        <v/>
      </c>
      <c r="CA112" s="25" t="str">
        <f>IFERROR(VLOOKUP($C112,Summary!$C:$CB,77,FALSE)/CB112,IF(CB112=0,"",IF(CB112="","",0)))</f>
        <v/>
      </c>
      <c r="CB112" s="27">
        <f>VLOOKUP($C112,Summary!$C:$CB,78,FALSE)</f>
        <v>0</v>
      </c>
    </row>
    <row r="113" spans="1:80" x14ac:dyDescent="0.3">
      <c r="A113">
        <v>109</v>
      </c>
      <c r="B113" t="str">
        <f>IF(Namelist!A110="","",UPPER(Namelist!A110))</f>
        <v>HONGHUI CHI</v>
      </c>
      <c r="C113" t="str">
        <f>IF(Namelist!B110="","",UPPER(Namelist!B110))</f>
        <v>NUSSTU\E0421863</v>
      </c>
      <c r="D113" s="24">
        <f>IFERROR(VLOOKUP($C113,Summary!$C:$CB,2,FALSE)/J113,IF(J113=0,"",IF(J113="","",0)))</f>
        <v>0</v>
      </c>
      <c r="E113" s="25">
        <f>IFERROR(VLOOKUP($C113,Summary!$C:$CB,3,FALSE)/J113,IF(J113=0,"",IF(J113="","",0)))</f>
        <v>0</v>
      </c>
      <c r="F113" s="26">
        <f>IFERROR(VLOOKUP($C113,Summary!$C:$CB,4,FALSE)/J113,IF(J113=0,"",IF(J113="","",0)))</f>
        <v>0</v>
      </c>
      <c r="G113" s="25">
        <f>IFERROR(VLOOKUP($C113,Summary!$C:$CB,5,FALSE)/J113,IF(J113=0,"",IF(J113="","",0)))</f>
        <v>0</v>
      </c>
      <c r="H113" s="26">
        <f>IFERROR(VLOOKUP($C113,Summary!$C:$CB,6,FALSE)/J113,IF(J113=0,"",IF(J113="","",0)))</f>
        <v>0</v>
      </c>
      <c r="I113" s="25">
        <f>IFERROR(VLOOKUP($C113,Summary!$C:$CB,7,FALSE)/J113,IF(J113=0,"",IF(J113="","",0)))</f>
        <v>1</v>
      </c>
      <c r="J113" s="27">
        <f>VLOOKUP($C113,Summary!$C:$CB,8,FALSE)</f>
        <v>1</v>
      </c>
      <c r="K113" s="24" t="str">
        <f>IFERROR(VLOOKUP($C113,Summary!$C:$CB,9,FALSE)/Q113,IF(Q113=0,"",IF(Q113="","",0)))</f>
        <v/>
      </c>
      <c r="L113" s="25" t="str">
        <f>IFERROR(VLOOKUP($C113,Summary!$C:$CB,10,FALSE)/Q113,IF(Q113=0,"",IF(Q113="","",0)))</f>
        <v/>
      </c>
      <c r="M113" s="26" t="str">
        <f>IFERROR(VLOOKUP($C113,Summary!$C:$CB,11,FALSE)/Q113,IF(Q113=0,"",IF(Q113="","",0)))</f>
        <v/>
      </c>
      <c r="N113" s="25" t="str">
        <f>IFERROR(VLOOKUP($C113,Summary!$C:$CB,12,FALSE)/Q113,IF(Q113=0,"",IF(Q113="","",0)))</f>
        <v/>
      </c>
      <c r="O113" s="26" t="str">
        <f>IFERROR(VLOOKUP($C113,Summary!$C:$CB,13,FALSE)/Q113,IF(Q113=0,"",IF(Q113="","",0)))</f>
        <v/>
      </c>
      <c r="P113" s="25" t="str">
        <f>IFERROR(VLOOKUP($C113,Summary!$C:$CB,14,FALSE)/Q113,IF(Q113=0,"",IF(Q113="","",0)))</f>
        <v/>
      </c>
      <c r="Q113" s="27">
        <f>VLOOKUP($C113,Summary!$C:$CB,15,FALSE)</f>
        <v>0</v>
      </c>
      <c r="R113" s="24" t="str">
        <f>IFERROR(VLOOKUP($C113,Summary!$C:$CB,16,FALSE)/X113,IF(X113=0,"",IF(X113="","",0)))</f>
        <v/>
      </c>
      <c r="S113" s="25" t="str">
        <f>IFERROR(VLOOKUP($C113,Summary!$C:$CB,17,FALSE)/X113,IF(X113=0,"",IF(X113="","",0)))</f>
        <v/>
      </c>
      <c r="T113" s="26" t="str">
        <f>IFERROR(VLOOKUP($C113,Summary!$C:$CB,18,FALSE)/X113,IF(X113=0,"",IF(X113="","",0)))</f>
        <v/>
      </c>
      <c r="U113" s="25" t="str">
        <f>IFERROR(VLOOKUP($C113,Summary!$C:$CB,19,FALSE)/X113,IF(X113=0,"",IF(X113="","",0)))</f>
        <v/>
      </c>
      <c r="V113" s="26" t="str">
        <f>IFERROR(VLOOKUP($C113,Summary!$C:$CB,20,FALSE)/X113,IF(X113=0,"",IF(X113="","",0)))</f>
        <v/>
      </c>
      <c r="W113" s="25" t="str">
        <f>IFERROR(VLOOKUP($C113,Summary!$C:$CB,21,FALSE)/X113,IF(X113=0,"",IF(X113="","",0)))</f>
        <v/>
      </c>
      <c r="X113" s="27">
        <f>VLOOKUP($C113,Summary!$C:$CB,22,FALSE)</f>
        <v>0</v>
      </c>
      <c r="Y113" s="24">
        <f>IFERROR(VLOOKUP($C113,Summary!$C:$CB,23,FALSE)/AE113,IF(AE113=0,"",IF(AE113="","",0)))</f>
        <v>0</v>
      </c>
      <c r="Z113" s="25">
        <f>IFERROR(VLOOKUP($C113,Summary!$C:$CB,24,FALSE)/AE113,IF(AE113=0,"",IF(AE113="","",0)))</f>
        <v>0</v>
      </c>
      <c r="AA113" s="26">
        <f>IFERROR(VLOOKUP($C113,Summary!$C:$CB,25,FALSE)/AE113,IF(AE113=0,"",IF(AE113="","",0)))</f>
        <v>0</v>
      </c>
      <c r="AB113" s="25">
        <f>IFERROR(VLOOKUP($C113,Summary!$C:$CB,26,FALSE)/AE113,IF(AE113=0,"",IF(AE113="","",0)))</f>
        <v>0</v>
      </c>
      <c r="AC113" s="26">
        <f>IFERROR(VLOOKUP($C113,Summary!$C:$CB,27,FALSE)/AE113,IF(AE113=0,"",IF(AE113="","",0)))</f>
        <v>0</v>
      </c>
      <c r="AD113" s="25">
        <f>IFERROR(VLOOKUP($C113,Summary!$C:$CB,28,FALSE)/AE113,IF(AE113=0,"",IF(AE113="","",0)))</f>
        <v>1</v>
      </c>
      <c r="AE113" s="27">
        <f>VLOOKUP($C113,Summary!$C:$CB,29,FALSE)</f>
        <v>1</v>
      </c>
      <c r="AF113" s="24" t="str">
        <f>IFERROR(VLOOKUP($C113,Summary!$C:$CB,30,FALSE)/VLOOKUP($C113,Summary!$C:$CB,32,FALSE),IF(AL113=0,"",IF(AL113="","",0)))</f>
        <v/>
      </c>
      <c r="AG113" s="25" t="str">
        <f>IFERROR(VLOOKUP($C113,Summary!$C:$CB,31,FALSE)/VLOOKUP($C113,Summary!$C:$CB,32,FALSE),IF(AL113=0,"",IF(AL113="","",0)))</f>
        <v/>
      </c>
      <c r="AH113" s="26" t="str">
        <f>IFERROR(VLOOKUP($C113,Summary!$C:$CB,32,FALSE)/VLOOKUP($C113,Summary!$C:$CB,34,FALSE),IF(AL113=0,"",IF(AL113="","",0)))</f>
        <v/>
      </c>
      <c r="AI113" s="25" t="str">
        <f>IFERROR(VLOOKUP($C113,Summary!$C:$CB,33,FALSE)/VLOOKUP($C113,Summary!$C:$CB,34,FALSE),IF(AL113=0,"",IF(AL113="","",0)))</f>
        <v/>
      </c>
      <c r="AJ113" s="26" t="str">
        <f>IFERROR(VLOOKUP($C113,Summary!$C:$CB,34,FALSE)/AL113,IF(AL113=0,"",IF(AL113="","",0)))</f>
        <v/>
      </c>
      <c r="AK113" s="25" t="str">
        <f>IFERROR(VLOOKUP($C113,Summary!$C:$CB,35,FALSE)/AL113,IF(AL113=0,"",IF(AL113="","",0)))</f>
        <v/>
      </c>
      <c r="AL113" s="27">
        <f>VLOOKUP($C113,Summary!$C:$CB,36,FALSE)</f>
        <v>0</v>
      </c>
      <c r="AM113" s="24" t="str">
        <f>IFERROR(VLOOKUP($C113,Summary!$C:$CB,37,FALSE)/AS113,IF(AS113=0,"",IF(AS113="","",0)))</f>
        <v/>
      </c>
      <c r="AN113" s="25" t="str">
        <f>IFERROR(VLOOKUP($C113,Summary!$C:$CB,38,FALSE)/AS113,IF(AS113=0,"",IF(AS113="","",0)))</f>
        <v/>
      </c>
      <c r="AO113" s="26" t="str">
        <f>IFERROR(VLOOKUP($C113,Summary!$C:$CB,39,FALSE)/AS113,IF(AS113=0,"",IF(AS113="","",0)))</f>
        <v/>
      </c>
      <c r="AP113" s="25" t="str">
        <f>IFERROR(VLOOKUP($C113,Summary!$C:$CB,40,FALSE)/AS113,IF(AS113=0,"",IF(AS113="","",0)))</f>
        <v/>
      </c>
      <c r="AQ113" s="26" t="str">
        <f>IFERROR(VLOOKUP($C113,Summary!$C:$CB,41,FALSE)/AS113,IF(AS113=0,"",IF(AS113="","",0)))</f>
        <v/>
      </c>
      <c r="AR113" s="25" t="str">
        <f>IFERROR(VLOOKUP($C113,Summary!$C:$CB,42,FALSE)/AS113,IF(AS113=0,"",IF(AS113="","",0)))</f>
        <v/>
      </c>
      <c r="AS113" s="27">
        <f>VLOOKUP($C113,Summary!$C:$CB,43,FALSE)</f>
        <v>0</v>
      </c>
      <c r="AT113" s="24" t="str">
        <f>IFERROR(VLOOKUP($C113,Summary!$C:$CB,44,FALSE)/AZ113,IF(AZ113=0,"",IF(AZ113="","",0)))</f>
        <v/>
      </c>
      <c r="AU113" s="25" t="str">
        <f>IFERROR(VLOOKUP($C113,Summary!$C:$CB,45,FALSE)/AZ113,IF(AZ113=0,"",IF(AZ113="","",0)))</f>
        <v/>
      </c>
      <c r="AV113" s="26" t="str">
        <f>IFERROR(VLOOKUP($C113,Summary!$C:$CB,46,FALSE)/AZ113,IF(AZ113=0,"",IF(AZ113="","",0)))</f>
        <v/>
      </c>
      <c r="AW113" s="25" t="str">
        <f>IFERROR(VLOOKUP($C113,Summary!$C:$CB,47,FALSE)/AZ113,IF(AZ113=0,"",IF(AZ113="","",0)))</f>
        <v/>
      </c>
      <c r="AX113" s="26" t="str">
        <f>IFERROR(VLOOKUP($C113,Summary!$C:$CB,48,FALSE)/AZ113,IF(AZ113=0,"",IF(AZ113="","",0)))</f>
        <v/>
      </c>
      <c r="AY113" s="25" t="str">
        <f>IFERROR(VLOOKUP($C113,Summary!$C:$CB,49,FALSE)/AZ113,IF(AZ113=0,"",IF(AZ113="","",0)))</f>
        <v/>
      </c>
      <c r="AZ113" s="27">
        <f>VLOOKUP($C113,Summary!$C:$CB,50,FALSE)</f>
        <v>0</v>
      </c>
      <c r="BA113" s="24" t="str">
        <f>IFERROR(VLOOKUP($C113,Summary!$C:$CB,51,FALSE)/BG113,IF(BG113=0,"",IF(BG113="","",0)))</f>
        <v/>
      </c>
      <c r="BB113" s="25" t="str">
        <f>IFERROR(VLOOKUP($C113,Summary!$C:$CB,52,FALSE)/BG113,IF(BG113=0,"",IF(BG113="","",0)))</f>
        <v/>
      </c>
      <c r="BC113" s="26" t="str">
        <f>IFERROR(VLOOKUP($C113,Summary!$C:$CB,53,FALSE)/BG113,IF(BG113=0,"",IF(BG113="","",0)))</f>
        <v/>
      </c>
      <c r="BD113" s="25" t="str">
        <f>IFERROR(VLOOKUP($C113,Summary!$C:$CB,54,FALSE)/BG113,IF(BG113=0,"",IF(BG113="","",0)))</f>
        <v/>
      </c>
      <c r="BE113" s="26" t="str">
        <f>IFERROR(VLOOKUP($C113,Summary!$C:$CB,55,FALSE)/BG113,IF(BG113=0,"",IF(BG113="","",0)))</f>
        <v/>
      </c>
      <c r="BF113" s="25" t="str">
        <f>IFERROR(VLOOKUP($C113,Summary!$C:$CB,56,FALSE)/BG113,IF(BG113=0,"",IF(BG113="","",0)))</f>
        <v/>
      </c>
      <c r="BG113" s="27">
        <f>VLOOKUP($C113,Summary!$C:$CB,57,FALSE)</f>
        <v>0</v>
      </c>
      <c r="BH113" s="24" t="str">
        <f>IFERROR(VLOOKUP($C113,Summary!$C:$CB,58,FALSE)/BN113,IF(BN113=0,"",IF(BN113="","",0)))</f>
        <v/>
      </c>
      <c r="BI113" s="25" t="str">
        <f>IFERROR(VLOOKUP($C113,Summary!$C:$CB,59,FALSE)/BN113,IF(BN113=0,"",IF(BN113="","",0)))</f>
        <v/>
      </c>
      <c r="BJ113" s="26" t="str">
        <f>IFERROR(VLOOKUP($C113,Summary!$C:$CB,60,FALSE)/BN113,IF(BN113=0,"",IF(BN113="","",0)))</f>
        <v/>
      </c>
      <c r="BK113" s="25" t="str">
        <f>IFERROR(VLOOKUP($C113,Summary!$C:$CB,61,FALSE)/BN113,IF(BN113=0,"",IF(BN113="","",0)))</f>
        <v/>
      </c>
      <c r="BL113" s="26" t="str">
        <f>IFERROR(VLOOKUP($C113,Summary!$C:$CB,62,FALSE)/BN113,IF(BN113=0,"",IF(BN113="","",0)))</f>
        <v/>
      </c>
      <c r="BM113" s="25" t="str">
        <f>IFERROR(VLOOKUP($C113,Summary!$C:$CB,63,FALSE)/BN113,IF(BN113=0,"",IF(BN113="","",0)))</f>
        <v/>
      </c>
      <c r="BN113" s="27">
        <f>VLOOKUP($C113,Summary!$C:$CB,64,FALSE)</f>
        <v>0</v>
      </c>
      <c r="BO113" s="24" t="str">
        <f>IFERROR(VLOOKUP($C113,Summary!$C:$CB,65,FALSE)/BU113,IF(BU113=0,"",IF(BU113="","",0)))</f>
        <v/>
      </c>
      <c r="BP113" s="25" t="str">
        <f>IFERROR(VLOOKUP($C113,Summary!$C:$CB,66,FALSE)/BU113,IF(BU113=0,"",IF(BU113="","",0)))</f>
        <v/>
      </c>
      <c r="BQ113" s="26" t="str">
        <f>IFERROR(VLOOKUP($C113,Summary!$C:$CB,67,FALSE)/BU113,IF(BU113=0,"",IF(BU113="","",0)))</f>
        <v/>
      </c>
      <c r="BR113" s="25" t="str">
        <f>IFERROR(VLOOKUP($C113,Summary!$C:$CB,68,FALSE)/BU113,IF(BU113=0,"",IF(BU113="","",0)))</f>
        <v/>
      </c>
      <c r="BS113" s="26" t="str">
        <f>IFERROR(VLOOKUP($C113,Summary!$C:$CB,69,FALSE)/BU113,IF(BU113=0,"",IF(BU113="","",0)))</f>
        <v/>
      </c>
      <c r="BT113" s="25" t="str">
        <f>IFERROR(VLOOKUP($C113,Summary!$C:$CB,70,FALSE)/BU113,IF(BU113=0,"",IF(BU113="","",0)))</f>
        <v/>
      </c>
      <c r="BU113" s="27">
        <f>VLOOKUP($C113,Summary!$C:$CB,71,FALSE)</f>
        <v>0</v>
      </c>
      <c r="BV113" s="24" t="str">
        <f>IFERROR(VLOOKUP($C113,Summary!$C:$CB,72,FALSE)/CB113,IF(CB113=0,"",IF(CB113="","",0)))</f>
        <v/>
      </c>
      <c r="BW113" s="25" t="str">
        <f>IFERROR(VLOOKUP($C113,Summary!$C:$CB,73,FALSE)/CB113,IF(CB113=0,"",IF(CB113="","",0)))</f>
        <v/>
      </c>
      <c r="BX113" s="26" t="str">
        <f>IFERROR(VLOOKUP($C113,Summary!$C:$CB,74,FALSE)/CB113,IF(CB113=0,"",IF(CB113="","",0)))</f>
        <v/>
      </c>
      <c r="BY113" s="25" t="str">
        <f>IFERROR(VLOOKUP($C113,Summary!$C:$CB,75,FALSE)/CB113,IF(CB113=0,"",IF(CB113="","",0)))</f>
        <v/>
      </c>
      <c r="BZ113" s="26" t="str">
        <f>IFERROR(VLOOKUP($C113,Summary!$C:$CB,76,FALSE)/CB113,IF(CB113=0,"",IF(CB113="","",0)))</f>
        <v/>
      </c>
      <c r="CA113" s="25" t="str">
        <f>IFERROR(VLOOKUP($C113,Summary!$C:$CB,77,FALSE)/CB113,IF(CB113=0,"",IF(CB113="","",0)))</f>
        <v/>
      </c>
      <c r="CB113" s="27">
        <f>VLOOKUP($C113,Summary!$C:$CB,78,FALSE)</f>
        <v>0</v>
      </c>
    </row>
    <row r="114" spans="1:80" x14ac:dyDescent="0.3">
      <c r="A114">
        <v>110</v>
      </c>
      <c r="B114" t="str">
        <f>IF(Namelist!A111="","",UPPER(Namelist!A111))</f>
        <v>HONGYI GUO</v>
      </c>
      <c r="C114" t="str">
        <f>IF(Namelist!B111="","",UPPER(Namelist!B111))</f>
        <v>NUSSTU\E0957728</v>
      </c>
      <c r="D114" s="24">
        <f>IFERROR(VLOOKUP($C114,Summary!$C:$CB,2,FALSE)/J114,IF(J114=0,"",IF(J114="","",0)))</f>
        <v>0.5</v>
      </c>
      <c r="E114" s="25">
        <f>IFERROR(VLOOKUP($C114,Summary!$C:$CB,3,FALSE)/J114,IF(J114=0,"",IF(J114="","",0)))</f>
        <v>0</v>
      </c>
      <c r="F114" s="26">
        <f>IFERROR(VLOOKUP($C114,Summary!$C:$CB,4,FALSE)/J114,IF(J114=0,"",IF(J114="","",0)))</f>
        <v>0.5</v>
      </c>
      <c r="G114" s="25">
        <f>IFERROR(VLOOKUP($C114,Summary!$C:$CB,5,FALSE)/J114,IF(J114=0,"",IF(J114="","",0)))</f>
        <v>0</v>
      </c>
      <c r="H114" s="26">
        <f>IFERROR(VLOOKUP($C114,Summary!$C:$CB,6,FALSE)/J114,IF(J114=0,"",IF(J114="","",0)))</f>
        <v>0.5</v>
      </c>
      <c r="I114" s="25">
        <f>IFERROR(VLOOKUP($C114,Summary!$C:$CB,7,FALSE)/J114,IF(J114=0,"",IF(J114="","",0)))</f>
        <v>0.5</v>
      </c>
      <c r="J114" s="27">
        <f>VLOOKUP($C114,Summary!$C:$CB,8,FALSE)</f>
        <v>2</v>
      </c>
      <c r="K114" s="24" t="str">
        <f>IFERROR(VLOOKUP($C114,Summary!$C:$CB,9,FALSE)/Q114,IF(Q114=0,"",IF(Q114="","",0)))</f>
        <v/>
      </c>
      <c r="L114" s="25" t="str">
        <f>IFERROR(VLOOKUP($C114,Summary!$C:$CB,10,FALSE)/Q114,IF(Q114=0,"",IF(Q114="","",0)))</f>
        <v/>
      </c>
      <c r="M114" s="26" t="str">
        <f>IFERROR(VLOOKUP($C114,Summary!$C:$CB,11,FALSE)/Q114,IF(Q114=0,"",IF(Q114="","",0)))</f>
        <v/>
      </c>
      <c r="N114" s="25" t="str">
        <f>IFERROR(VLOOKUP($C114,Summary!$C:$CB,12,FALSE)/Q114,IF(Q114=0,"",IF(Q114="","",0)))</f>
        <v/>
      </c>
      <c r="O114" s="26" t="str">
        <f>IFERROR(VLOOKUP($C114,Summary!$C:$CB,13,FALSE)/Q114,IF(Q114=0,"",IF(Q114="","",0)))</f>
        <v/>
      </c>
      <c r="P114" s="25" t="str">
        <f>IFERROR(VLOOKUP($C114,Summary!$C:$CB,14,FALSE)/Q114,IF(Q114=0,"",IF(Q114="","",0)))</f>
        <v/>
      </c>
      <c r="Q114" s="27">
        <f>VLOOKUP($C114,Summary!$C:$CB,15,FALSE)</f>
        <v>0</v>
      </c>
      <c r="R114" s="24">
        <f>IFERROR(VLOOKUP($C114,Summary!$C:$CB,16,FALSE)/X114,IF(X114=0,"",IF(X114="","",0)))</f>
        <v>0.5</v>
      </c>
      <c r="S114" s="25">
        <f>IFERROR(VLOOKUP($C114,Summary!$C:$CB,17,FALSE)/X114,IF(X114=0,"",IF(X114="","",0)))</f>
        <v>0</v>
      </c>
      <c r="T114" s="26">
        <f>IFERROR(VLOOKUP($C114,Summary!$C:$CB,18,FALSE)/X114,IF(X114=0,"",IF(X114="","",0)))</f>
        <v>0.5</v>
      </c>
      <c r="U114" s="25">
        <f>IFERROR(VLOOKUP($C114,Summary!$C:$CB,19,FALSE)/X114,IF(X114=0,"",IF(X114="","",0)))</f>
        <v>0</v>
      </c>
      <c r="V114" s="26">
        <f>IFERROR(VLOOKUP($C114,Summary!$C:$CB,20,FALSE)/X114,IF(X114=0,"",IF(X114="","",0)))</f>
        <v>0.5</v>
      </c>
      <c r="W114" s="25">
        <f>IFERROR(VLOOKUP($C114,Summary!$C:$CB,21,FALSE)/X114,IF(X114=0,"",IF(X114="","",0)))</f>
        <v>0.5</v>
      </c>
      <c r="X114" s="27">
        <f>VLOOKUP($C114,Summary!$C:$CB,22,FALSE)</f>
        <v>2</v>
      </c>
      <c r="Y114" s="24" t="str">
        <f>IFERROR(VLOOKUP($C114,Summary!$C:$CB,23,FALSE)/AE114,IF(AE114=0,"",IF(AE114="","",0)))</f>
        <v/>
      </c>
      <c r="Z114" s="25" t="str">
        <f>IFERROR(VLOOKUP($C114,Summary!$C:$CB,24,FALSE)/AE114,IF(AE114=0,"",IF(AE114="","",0)))</f>
        <v/>
      </c>
      <c r="AA114" s="26" t="str">
        <f>IFERROR(VLOOKUP($C114,Summary!$C:$CB,25,FALSE)/AE114,IF(AE114=0,"",IF(AE114="","",0)))</f>
        <v/>
      </c>
      <c r="AB114" s="25" t="str">
        <f>IFERROR(VLOOKUP($C114,Summary!$C:$CB,26,FALSE)/AE114,IF(AE114=0,"",IF(AE114="","",0)))</f>
        <v/>
      </c>
      <c r="AC114" s="26" t="str">
        <f>IFERROR(VLOOKUP($C114,Summary!$C:$CB,27,FALSE)/AE114,IF(AE114=0,"",IF(AE114="","",0)))</f>
        <v/>
      </c>
      <c r="AD114" s="25" t="str">
        <f>IFERROR(VLOOKUP($C114,Summary!$C:$CB,28,FALSE)/AE114,IF(AE114=0,"",IF(AE114="","",0)))</f>
        <v/>
      </c>
      <c r="AE114" s="27">
        <f>VLOOKUP($C114,Summary!$C:$CB,29,FALSE)</f>
        <v>0</v>
      </c>
      <c r="AF114" s="24" t="str">
        <f>IFERROR(VLOOKUP($C114,Summary!$C:$CB,30,FALSE)/VLOOKUP($C114,Summary!$C:$CB,32,FALSE),IF(AL114=0,"",IF(AL114="","",0)))</f>
        <v/>
      </c>
      <c r="AG114" s="25" t="str">
        <f>IFERROR(VLOOKUP($C114,Summary!$C:$CB,31,FALSE)/VLOOKUP($C114,Summary!$C:$CB,32,FALSE),IF(AL114=0,"",IF(AL114="","",0)))</f>
        <v/>
      </c>
      <c r="AH114" s="26" t="str">
        <f>IFERROR(VLOOKUP($C114,Summary!$C:$CB,32,FALSE)/VLOOKUP($C114,Summary!$C:$CB,34,FALSE),IF(AL114=0,"",IF(AL114="","",0)))</f>
        <v/>
      </c>
      <c r="AI114" s="25" t="str">
        <f>IFERROR(VLOOKUP($C114,Summary!$C:$CB,33,FALSE)/VLOOKUP($C114,Summary!$C:$CB,34,FALSE),IF(AL114=0,"",IF(AL114="","",0)))</f>
        <v/>
      </c>
      <c r="AJ114" s="26" t="str">
        <f>IFERROR(VLOOKUP($C114,Summary!$C:$CB,34,FALSE)/AL114,IF(AL114=0,"",IF(AL114="","",0)))</f>
        <v/>
      </c>
      <c r="AK114" s="25" t="str">
        <f>IFERROR(VLOOKUP($C114,Summary!$C:$CB,35,FALSE)/AL114,IF(AL114=0,"",IF(AL114="","",0)))</f>
        <v/>
      </c>
      <c r="AL114" s="27">
        <f>VLOOKUP($C114,Summary!$C:$CB,36,FALSE)</f>
        <v>0</v>
      </c>
      <c r="AM114" s="24" t="str">
        <f>IFERROR(VLOOKUP($C114,Summary!$C:$CB,37,FALSE)/AS114,IF(AS114=0,"",IF(AS114="","",0)))</f>
        <v/>
      </c>
      <c r="AN114" s="25" t="str">
        <f>IFERROR(VLOOKUP($C114,Summary!$C:$CB,38,FALSE)/AS114,IF(AS114=0,"",IF(AS114="","",0)))</f>
        <v/>
      </c>
      <c r="AO114" s="26" t="str">
        <f>IFERROR(VLOOKUP($C114,Summary!$C:$CB,39,FALSE)/AS114,IF(AS114=0,"",IF(AS114="","",0)))</f>
        <v/>
      </c>
      <c r="AP114" s="25" t="str">
        <f>IFERROR(VLOOKUP($C114,Summary!$C:$CB,40,FALSE)/AS114,IF(AS114=0,"",IF(AS114="","",0)))</f>
        <v/>
      </c>
      <c r="AQ114" s="26" t="str">
        <f>IFERROR(VLOOKUP($C114,Summary!$C:$CB,41,FALSE)/AS114,IF(AS114=0,"",IF(AS114="","",0)))</f>
        <v/>
      </c>
      <c r="AR114" s="25" t="str">
        <f>IFERROR(VLOOKUP($C114,Summary!$C:$CB,42,FALSE)/AS114,IF(AS114=0,"",IF(AS114="","",0)))</f>
        <v/>
      </c>
      <c r="AS114" s="27">
        <f>VLOOKUP($C114,Summary!$C:$CB,43,FALSE)</f>
        <v>0</v>
      </c>
      <c r="AT114" s="24" t="str">
        <f>IFERROR(VLOOKUP($C114,Summary!$C:$CB,44,FALSE)/AZ114,IF(AZ114=0,"",IF(AZ114="","",0)))</f>
        <v/>
      </c>
      <c r="AU114" s="25" t="str">
        <f>IFERROR(VLOOKUP($C114,Summary!$C:$CB,45,FALSE)/AZ114,IF(AZ114=0,"",IF(AZ114="","",0)))</f>
        <v/>
      </c>
      <c r="AV114" s="26" t="str">
        <f>IFERROR(VLOOKUP($C114,Summary!$C:$CB,46,FALSE)/AZ114,IF(AZ114=0,"",IF(AZ114="","",0)))</f>
        <v/>
      </c>
      <c r="AW114" s="25" t="str">
        <f>IFERROR(VLOOKUP($C114,Summary!$C:$CB,47,FALSE)/AZ114,IF(AZ114=0,"",IF(AZ114="","",0)))</f>
        <v/>
      </c>
      <c r="AX114" s="26" t="str">
        <f>IFERROR(VLOOKUP($C114,Summary!$C:$CB,48,FALSE)/AZ114,IF(AZ114=0,"",IF(AZ114="","",0)))</f>
        <v/>
      </c>
      <c r="AY114" s="25" t="str">
        <f>IFERROR(VLOOKUP($C114,Summary!$C:$CB,49,FALSE)/AZ114,IF(AZ114=0,"",IF(AZ114="","",0)))</f>
        <v/>
      </c>
      <c r="AZ114" s="27">
        <f>VLOOKUP($C114,Summary!$C:$CB,50,FALSE)</f>
        <v>0</v>
      </c>
      <c r="BA114" s="24" t="str">
        <f>IFERROR(VLOOKUP($C114,Summary!$C:$CB,51,FALSE)/BG114,IF(BG114=0,"",IF(BG114="","",0)))</f>
        <v/>
      </c>
      <c r="BB114" s="25" t="str">
        <f>IFERROR(VLOOKUP($C114,Summary!$C:$CB,52,FALSE)/BG114,IF(BG114=0,"",IF(BG114="","",0)))</f>
        <v/>
      </c>
      <c r="BC114" s="26" t="str">
        <f>IFERROR(VLOOKUP($C114,Summary!$C:$CB,53,FALSE)/BG114,IF(BG114=0,"",IF(BG114="","",0)))</f>
        <v/>
      </c>
      <c r="BD114" s="25" t="str">
        <f>IFERROR(VLOOKUP($C114,Summary!$C:$CB,54,FALSE)/BG114,IF(BG114=0,"",IF(BG114="","",0)))</f>
        <v/>
      </c>
      <c r="BE114" s="26" t="str">
        <f>IFERROR(VLOOKUP($C114,Summary!$C:$CB,55,FALSE)/BG114,IF(BG114=0,"",IF(BG114="","",0)))</f>
        <v/>
      </c>
      <c r="BF114" s="25" t="str">
        <f>IFERROR(VLOOKUP($C114,Summary!$C:$CB,56,FALSE)/BG114,IF(BG114=0,"",IF(BG114="","",0)))</f>
        <v/>
      </c>
      <c r="BG114" s="27">
        <f>VLOOKUP($C114,Summary!$C:$CB,57,FALSE)</f>
        <v>0</v>
      </c>
      <c r="BH114" s="24" t="str">
        <f>IFERROR(VLOOKUP($C114,Summary!$C:$CB,58,FALSE)/BN114,IF(BN114=0,"",IF(BN114="","",0)))</f>
        <v/>
      </c>
      <c r="BI114" s="25" t="str">
        <f>IFERROR(VLOOKUP($C114,Summary!$C:$CB,59,FALSE)/BN114,IF(BN114=0,"",IF(BN114="","",0)))</f>
        <v/>
      </c>
      <c r="BJ114" s="26" t="str">
        <f>IFERROR(VLOOKUP($C114,Summary!$C:$CB,60,FALSE)/BN114,IF(BN114=0,"",IF(BN114="","",0)))</f>
        <v/>
      </c>
      <c r="BK114" s="25" t="str">
        <f>IFERROR(VLOOKUP($C114,Summary!$C:$CB,61,FALSE)/BN114,IF(BN114=0,"",IF(BN114="","",0)))</f>
        <v/>
      </c>
      <c r="BL114" s="26" t="str">
        <f>IFERROR(VLOOKUP($C114,Summary!$C:$CB,62,FALSE)/BN114,IF(BN114=0,"",IF(BN114="","",0)))</f>
        <v/>
      </c>
      <c r="BM114" s="25" t="str">
        <f>IFERROR(VLOOKUP($C114,Summary!$C:$CB,63,FALSE)/BN114,IF(BN114=0,"",IF(BN114="","",0)))</f>
        <v/>
      </c>
      <c r="BN114" s="27">
        <f>VLOOKUP($C114,Summary!$C:$CB,64,FALSE)</f>
        <v>0</v>
      </c>
      <c r="BO114" s="24" t="str">
        <f>IFERROR(VLOOKUP($C114,Summary!$C:$CB,65,FALSE)/BU114,IF(BU114=0,"",IF(BU114="","",0)))</f>
        <v/>
      </c>
      <c r="BP114" s="25" t="str">
        <f>IFERROR(VLOOKUP($C114,Summary!$C:$CB,66,FALSE)/BU114,IF(BU114=0,"",IF(BU114="","",0)))</f>
        <v/>
      </c>
      <c r="BQ114" s="26" t="str">
        <f>IFERROR(VLOOKUP($C114,Summary!$C:$CB,67,FALSE)/BU114,IF(BU114=0,"",IF(BU114="","",0)))</f>
        <v/>
      </c>
      <c r="BR114" s="25" t="str">
        <f>IFERROR(VLOOKUP($C114,Summary!$C:$CB,68,FALSE)/BU114,IF(BU114=0,"",IF(BU114="","",0)))</f>
        <v/>
      </c>
      <c r="BS114" s="26" t="str">
        <f>IFERROR(VLOOKUP($C114,Summary!$C:$CB,69,FALSE)/BU114,IF(BU114=0,"",IF(BU114="","",0)))</f>
        <v/>
      </c>
      <c r="BT114" s="25" t="str">
        <f>IFERROR(VLOOKUP($C114,Summary!$C:$CB,70,FALSE)/BU114,IF(BU114=0,"",IF(BU114="","",0)))</f>
        <v/>
      </c>
      <c r="BU114" s="27">
        <f>VLOOKUP($C114,Summary!$C:$CB,71,FALSE)</f>
        <v>0</v>
      </c>
      <c r="BV114" s="24" t="str">
        <f>IFERROR(VLOOKUP($C114,Summary!$C:$CB,72,FALSE)/CB114,IF(CB114=0,"",IF(CB114="","",0)))</f>
        <v/>
      </c>
      <c r="BW114" s="25" t="str">
        <f>IFERROR(VLOOKUP($C114,Summary!$C:$CB,73,FALSE)/CB114,IF(CB114=0,"",IF(CB114="","",0)))</f>
        <v/>
      </c>
      <c r="BX114" s="26" t="str">
        <f>IFERROR(VLOOKUP($C114,Summary!$C:$CB,74,FALSE)/CB114,IF(CB114=0,"",IF(CB114="","",0)))</f>
        <v/>
      </c>
      <c r="BY114" s="25" t="str">
        <f>IFERROR(VLOOKUP($C114,Summary!$C:$CB,75,FALSE)/CB114,IF(CB114=0,"",IF(CB114="","",0)))</f>
        <v/>
      </c>
      <c r="BZ114" s="26" t="str">
        <f>IFERROR(VLOOKUP($C114,Summary!$C:$CB,76,FALSE)/CB114,IF(CB114=0,"",IF(CB114="","",0)))</f>
        <v/>
      </c>
      <c r="CA114" s="25" t="str">
        <f>IFERROR(VLOOKUP($C114,Summary!$C:$CB,77,FALSE)/CB114,IF(CB114=0,"",IF(CB114="","",0)))</f>
        <v/>
      </c>
      <c r="CB114" s="27">
        <f>VLOOKUP($C114,Summary!$C:$CB,78,FALSE)</f>
        <v>0</v>
      </c>
    </row>
    <row r="115" spans="1:80" x14ac:dyDescent="0.3">
      <c r="A115">
        <v>111</v>
      </c>
      <c r="B115" t="str">
        <f>IF(Namelist!A112="","",UPPER(Namelist!A112))</f>
        <v>HSUEN WEI MELISSA YONG</v>
      </c>
      <c r="C115" t="str">
        <f>IF(Namelist!B112="","",UPPER(Namelist!B112))</f>
        <v>NUSSTU\E0859915</v>
      </c>
      <c r="D115" s="24">
        <f>IFERROR(VLOOKUP($C115,Summary!$C:$CB,2,FALSE)/J115,IF(J115=0,"",IF(J115="","",0)))</f>
        <v>0.66666666666666663</v>
      </c>
      <c r="E115" s="25">
        <f>IFERROR(VLOOKUP($C115,Summary!$C:$CB,3,FALSE)/J115,IF(J115=0,"",IF(J115="","",0)))</f>
        <v>0</v>
      </c>
      <c r="F115" s="26">
        <f>IFERROR(VLOOKUP($C115,Summary!$C:$CB,4,FALSE)/J115,IF(J115=0,"",IF(J115="","",0)))</f>
        <v>0.66666666666666663</v>
      </c>
      <c r="G115" s="25">
        <f>IFERROR(VLOOKUP($C115,Summary!$C:$CB,5,FALSE)/J115,IF(J115=0,"",IF(J115="","",0)))</f>
        <v>0</v>
      </c>
      <c r="H115" s="26">
        <f>IFERROR(VLOOKUP($C115,Summary!$C:$CB,6,FALSE)/J115,IF(J115=0,"",IF(J115="","",0)))</f>
        <v>0.66666666666666663</v>
      </c>
      <c r="I115" s="25">
        <f>IFERROR(VLOOKUP($C115,Summary!$C:$CB,7,FALSE)/J115,IF(J115=0,"",IF(J115="","",0)))</f>
        <v>0.33333333333333331</v>
      </c>
      <c r="J115" s="27">
        <f>VLOOKUP($C115,Summary!$C:$CB,8,FALSE)</f>
        <v>3</v>
      </c>
      <c r="K115" s="24" t="str">
        <f>IFERROR(VLOOKUP($C115,Summary!$C:$CB,9,FALSE)/Q115,IF(Q115=0,"",IF(Q115="","",0)))</f>
        <v/>
      </c>
      <c r="L115" s="25" t="str">
        <f>IFERROR(VLOOKUP($C115,Summary!$C:$CB,10,FALSE)/Q115,IF(Q115=0,"",IF(Q115="","",0)))</f>
        <v/>
      </c>
      <c r="M115" s="26" t="str">
        <f>IFERROR(VLOOKUP($C115,Summary!$C:$CB,11,FALSE)/Q115,IF(Q115=0,"",IF(Q115="","",0)))</f>
        <v/>
      </c>
      <c r="N115" s="25" t="str">
        <f>IFERROR(VLOOKUP($C115,Summary!$C:$CB,12,FALSE)/Q115,IF(Q115=0,"",IF(Q115="","",0)))</f>
        <v/>
      </c>
      <c r="O115" s="26" t="str">
        <f>IFERROR(VLOOKUP($C115,Summary!$C:$CB,13,FALSE)/Q115,IF(Q115=0,"",IF(Q115="","",0)))</f>
        <v/>
      </c>
      <c r="P115" s="25" t="str">
        <f>IFERROR(VLOOKUP($C115,Summary!$C:$CB,14,FALSE)/Q115,IF(Q115=0,"",IF(Q115="","",0)))</f>
        <v/>
      </c>
      <c r="Q115" s="27">
        <f>VLOOKUP($C115,Summary!$C:$CB,15,FALSE)</f>
        <v>0</v>
      </c>
      <c r="R115" s="24" t="str">
        <f>IFERROR(VLOOKUP($C115,Summary!$C:$CB,16,FALSE)/X115,IF(X115=0,"",IF(X115="","",0)))</f>
        <v/>
      </c>
      <c r="S115" s="25" t="str">
        <f>IFERROR(VLOOKUP($C115,Summary!$C:$CB,17,FALSE)/X115,IF(X115=0,"",IF(X115="","",0)))</f>
        <v/>
      </c>
      <c r="T115" s="26" t="str">
        <f>IFERROR(VLOOKUP($C115,Summary!$C:$CB,18,FALSE)/X115,IF(X115=0,"",IF(X115="","",0)))</f>
        <v/>
      </c>
      <c r="U115" s="25" t="str">
        <f>IFERROR(VLOOKUP($C115,Summary!$C:$CB,19,FALSE)/X115,IF(X115=0,"",IF(X115="","",0)))</f>
        <v/>
      </c>
      <c r="V115" s="26" t="str">
        <f>IFERROR(VLOOKUP($C115,Summary!$C:$CB,20,FALSE)/X115,IF(X115=0,"",IF(X115="","",0)))</f>
        <v/>
      </c>
      <c r="W115" s="25" t="str">
        <f>IFERROR(VLOOKUP($C115,Summary!$C:$CB,21,FALSE)/X115,IF(X115=0,"",IF(X115="","",0)))</f>
        <v/>
      </c>
      <c r="X115" s="27">
        <f>VLOOKUP($C115,Summary!$C:$CB,22,FALSE)</f>
        <v>0</v>
      </c>
      <c r="Y115" s="24" t="str">
        <f>IFERROR(VLOOKUP($C115,Summary!$C:$CB,23,FALSE)/AE115,IF(AE115=0,"",IF(AE115="","",0)))</f>
        <v/>
      </c>
      <c r="Z115" s="25" t="str">
        <f>IFERROR(VLOOKUP($C115,Summary!$C:$CB,24,FALSE)/AE115,IF(AE115=0,"",IF(AE115="","",0)))</f>
        <v/>
      </c>
      <c r="AA115" s="26" t="str">
        <f>IFERROR(VLOOKUP($C115,Summary!$C:$CB,25,FALSE)/AE115,IF(AE115=0,"",IF(AE115="","",0)))</f>
        <v/>
      </c>
      <c r="AB115" s="25" t="str">
        <f>IFERROR(VLOOKUP($C115,Summary!$C:$CB,26,FALSE)/AE115,IF(AE115=0,"",IF(AE115="","",0)))</f>
        <v/>
      </c>
      <c r="AC115" s="26" t="str">
        <f>IFERROR(VLOOKUP($C115,Summary!$C:$CB,27,FALSE)/AE115,IF(AE115=0,"",IF(AE115="","",0)))</f>
        <v/>
      </c>
      <c r="AD115" s="25" t="str">
        <f>IFERROR(VLOOKUP($C115,Summary!$C:$CB,28,FALSE)/AE115,IF(AE115=0,"",IF(AE115="","",0)))</f>
        <v/>
      </c>
      <c r="AE115" s="27">
        <f>VLOOKUP($C115,Summary!$C:$CB,29,FALSE)</f>
        <v>0</v>
      </c>
      <c r="AF115" s="24" t="str">
        <f>IFERROR(VLOOKUP($C115,Summary!$C:$CB,30,FALSE)/VLOOKUP($C115,Summary!$C:$CB,32,FALSE),IF(AL115=0,"",IF(AL115="","",0)))</f>
        <v/>
      </c>
      <c r="AG115" s="25" t="str">
        <f>IFERROR(VLOOKUP($C115,Summary!$C:$CB,31,FALSE)/VLOOKUP($C115,Summary!$C:$CB,32,FALSE),IF(AL115=0,"",IF(AL115="","",0)))</f>
        <v/>
      </c>
      <c r="AH115" s="26" t="str">
        <f>IFERROR(VLOOKUP($C115,Summary!$C:$CB,32,FALSE)/VLOOKUP($C115,Summary!$C:$CB,34,FALSE),IF(AL115=0,"",IF(AL115="","",0)))</f>
        <v/>
      </c>
      <c r="AI115" s="25" t="str">
        <f>IFERROR(VLOOKUP($C115,Summary!$C:$CB,33,FALSE)/VLOOKUP($C115,Summary!$C:$CB,34,FALSE),IF(AL115=0,"",IF(AL115="","",0)))</f>
        <v/>
      </c>
      <c r="AJ115" s="26" t="str">
        <f>IFERROR(VLOOKUP($C115,Summary!$C:$CB,34,FALSE)/AL115,IF(AL115=0,"",IF(AL115="","",0)))</f>
        <v/>
      </c>
      <c r="AK115" s="25" t="str">
        <f>IFERROR(VLOOKUP($C115,Summary!$C:$CB,35,FALSE)/AL115,IF(AL115=0,"",IF(AL115="","",0)))</f>
        <v/>
      </c>
      <c r="AL115" s="27">
        <f>VLOOKUP($C115,Summary!$C:$CB,36,FALSE)</f>
        <v>0</v>
      </c>
      <c r="AM115" s="24" t="str">
        <f>IFERROR(VLOOKUP($C115,Summary!$C:$CB,37,FALSE)/AS115,IF(AS115=0,"",IF(AS115="","",0)))</f>
        <v/>
      </c>
      <c r="AN115" s="25" t="str">
        <f>IFERROR(VLOOKUP($C115,Summary!$C:$CB,38,FALSE)/AS115,IF(AS115=0,"",IF(AS115="","",0)))</f>
        <v/>
      </c>
      <c r="AO115" s="26" t="str">
        <f>IFERROR(VLOOKUP($C115,Summary!$C:$CB,39,FALSE)/AS115,IF(AS115=0,"",IF(AS115="","",0)))</f>
        <v/>
      </c>
      <c r="AP115" s="25" t="str">
        <f>IFERROR(VLOOKUP($C115,Summary!$C:$CB,40,FALSE)/AS115,IF(AS115=0,"",IF(AS115="","",0)))</f>
        <v/>
      </c>
      <c r="AQ115" s="26" t="str">
        <f>IFERROR(VLOOKUP($C115,Summary!$C:$CB,41,FALSE)/AS115,IF(AS115=0,"",IF(AS115="","",0)))</f>
        <v/>
      </c>
      <c r="AR115" s="25" t="str">
        <f>IFERROR(VLOOKUP($C115,Summary!$C:$CB,42,FALSE)/AS115,IF(AS115=0,"",IF(AS115="","",0)))</f>
        <v/>
      </c>
      <c r="AS115" s="27">
        <f>VLOOKUP($C115,Summary!$C:$CB,43,FALSE)</f>
        <v>0</v>
      </c>
      <c r="AT115" s="24" t="str">
        <f>IFERROR(VLOOKUP($C115,Summary!$C:$CB,44,FALSE)/AZ115,IF(AZ115=0,"",IF(AZ115="","",0)))</f>
        <v/>
      </c>
      <c r="AU115" s="25" t="str">
        <f>IFERROR(VLOOKUP($C115,Summary!$C:$CB,45,FALSE)/AZ115,IF(AZ115=0,"",IF(AZ115="","",0)))</f>
        <v/>
      </c>
      <c r="AV115" s="26" t="str">
        <f>IFERROR(VLOOKUP($C115,Summary!$C:$CB,46,FALSE)/AZ115,IF(AZ115=0,"",IF(AZ115="","",0)))</f>
        <v/>
      </c>
      <c r="AW115" s="25" t="str">
        <f>IFERROR(VLOOKUP($C115,Summary!$C:$CB,47,FALSE)/AZ115,IF(AZ115=0,"",IF(AZ115="","",0)))</f>
        <v/>
      </c>
      <c r="AX115" s="26" t="str">
        <f>IFERROR(VLOOKUP($C115,Summary!$C:$CB,48,FALSE)/AZ115,IF(AZ115=0,"",IF(AZ115="","",0)))</f>
        <v/>
      </c>
      <c r="AY115" s="25" t="str">
        <f>IFERROR(VLOOKUP($C115,Summary!$C:$CB,49,FALSE)/AZ115,IF(AZ115=0,"",IF(AZ115="","",0)))</f>
        <v/>
      </c>
      <c r="AZ115" s="27">
        <f>VLOOKUP($C115,Summary!$C:$CB,50,FALSE)</f>
        <v>0</v>
      </c>
      <c r="BA115" s="24" t="str">
        <f>IFERROR(VLOOKUP($C115,Summary!$C:$CB,51,FALSE)/BG115,IF(BG115=0,"",IF(BG115="","",0)))</f>
        <v/>
      </c>
      <c r="BB115" s="25" t="str">
        <f>IFERROR(VLOOKUP($C115,Summary!$C:$CB,52,FALSE)/BG115,IF(BG115=0,"",IF(BG115="","",0)))</f>
        <v/>
      </c>
      <c r="BC115" s="26" t="str">
        <f>IFERROR(VLOOKUP($C115,Summary!$C:$CB,53,FALSE)/BG115,IF(BG115=0,"",IF(BG115="","",0)))</f>
        <v/>
      </c>
      <c r="BD115" s="25" t="str">
        <f>IFERROR(VLOOKUP($C115,Summary!$C:$CB,54,FALSE)/BG115,IF(BG115=0,"",IF(BG115="","",0)))</f>
        <v/>
      </c>
      <c r="BE115" s="26" t="str">
        <f>IFERROR(VLOOKUP($C115,Summary!$C:$CB,55,FALSE)/BG115,IF(BG115=0,"",IF(BG115="","",0)))</f>
        <v/>
      </c>
      <c r="BF115" s="25" t="str">
        <f>IFERROR(VLOOKUP($C115,Summary!$C:$CB,56,FALSE)/BG115,IF(BG115=0,"",IF(BG115="","",0)))</f>
        <v/>
      </c>
      <c r="BG115" s="27">
        <f>VLOOKUP($C115,Summary!$C:$CB,57,FALSE)</f>
        <v>0</v>
      </c>
      <c r="BH115" s="24" t="str">
        <f>IFERROR(VLOOKUP($C115,Summary!$C:$CB,58,FALSE)/BN115,IF(BN115=0,"",IF(BN115="","",0)))</f>
        <v/>
      </c>
      <c r="BI115" s="25" t="str">
        <f>IFERROR(VLOOKUP($C115,Summary!$C:$CB,59,FALSE)/BN115,IF(BN115=0,"",IF(BN115="","",0)))</f>
        <v/>
      </c>
      <c r="BJ115" s="26" t="str">
        <f>IFERROR(VLOOKUP($C115,Summary!$C:$CB,60,FALSE)/BN115,IF(BN115=0,"",IF(BN115="","",0)))</f>
        <v/>
      </c>
      <c r="BK115" s="25" t="str">
        <f>IFERROR(VLOOKUP($C115,Summary!$C:$CB,61,FALSE)/BN115,IF(BN115=0,"",IF(BN115="","",0)))</f>
        <v/>
      </c>
      <c r="BL115" s="26" t="str">
        <f>IFERROR(VLOOKUP($C115,Summary!$C:$CB,62,FALSE)/BN115,IF(BN115=0,"",IF(BN115="","",0)))</f>
        <v/>
      </c>
      <c r="BM115" s="25" t="str">
        <f>IFERROR(VLOOKUP($C115,Summary!$C:$CB,63,FALSE)/BN115,IF(BN115=0,"",IF(BN115="","",0)))</f>
        <v/>
      </c>
      <c r="BN115" s="27">
        <f>VLOOKUP($C115,Summary!$C:$CB,64,FALSE)</f>
        <v>0</v>
      </c>
      <c r="BO115" s="24">
        <f>IFERROR(VLOOKUP($C115,Summary!$C:$CB,65,FALSE)/BU115,IF(BU115=0,"",IF(BU115="","",0)))</f>
        <v>0.66666666666666663</v>
      </c>
      <c r="BP115" s="25">
        <f>IFERROR(VLOOKUP($C115,Summary!$C:$CB,66,FALSE)/BU115,IF(BU115=0,"",IF(BU115="","",0)))</f>
        <v>0</v>
      </c>
      <c r="BQ115" s="26">
        <f>IFERROR(VLOOKUP($C115,Summary!$C:$CB,67,FALSE)/BU115,IF(BU115=0,"",IF(BU115="","",0)))</f>
        <v>0.66666666666666663</v>
      </c>
      <c r="BR115" s="25">
        <f>IFERROR(VLOOKUP($C115,Summary!$C:$CB,68,FALSE)/BU115,IF(BU115=0,"",IF(BU115="","",0)))</f>
        <v>0</v>
      </c>
      <c r="BS115" s="26">
        <f>IFERROR(VLOOKUP($C115,Summary!$C:$CB,69,FALSE)/BU115,IF(BU115=0,"",IF(BU115="","",0)))</f>
        <v>0.66666666666666663</v>
      </c>
      <c r="BT115" s="25">
        <f>IFERROR(VLOOKUP($C115,Summary!$C:$CB,70,FALSE)/BU115,IF(BU115=0,"",IF(BU115="","",0)))</f>
        <v>0.33333333333333331</v>
      </c>
      <c r="BU115" s="27">
        <f>VLOOKUP($C115,Summary!$C:$CB,71,FALSE)</f>
        <v>3</v>
      </c>
      <c r="BV115" s="24" t="str">
        <f>IFERROR(VLOOKUP($C115,Summary!$C:$CB,72,FALSE)/CB115,IF(CB115=0,"",IF(CB115="","",0)))</f>
        <v/>
      </c>
      <c r="BW115" s="25" t="str">
        <f>IFERROR(VLOOKUP($C115,Summary!$C:$CB,73,FALSE)/CB115,IF(CB115=0,"",IF(CB115="","",0)))</f>
        <v/>
      </c>
      <c r="BX115" s="26" t="str">
        <f>IFERROR(VLOOKUP($C115,Summary!$C:$CB,74,FALSE)/CB115,IF(CB115=0,"",IF(CB115="","",0)))</f>
        <v/>
      </c>
      <c r="BY115" s="25" t="str">
        <f>IFERROR(VLOOKUP($C115,Summary!$C:$CB,75,FALSE)/CB115,IF(CB115=0,"",IF(CB115="","",0)))</f>
        <v/>
      </c>
      <c r="BZ115" s="26" t="str">
        <f>IFERROR(VLOOKUP($C115,Summary!$C:$CB,76,FALSE)/CB115,IF(CB115=0,"",IF(CB115="","",0)))</f>
        <v/>
      </c>
      <c r="CA115" s="25" t="str">
        <f>IFERROR(VLOOKUP($C115,Summary!$C:$CB,77,FALSE)/CB115,IF(CB115=0,"",IF(CB115="","",0)))</f>
        <v/>
      </c>
      <c r="CB115" s="27">
        <f>VLOOKUP($C115,Summary!$C:$CB,78,FALSE)</f>
        <v>0</v>
      </c>
    </row>
    <row r="116" spans="1:80" x14ac:dyDescent="0.3">
      <c r="A116">
        <v>112</v>
      </c>
      <c r="B116" t="str">
        <f>IF(Namelist!A113="","",UPPER(Namelist!A113))</f>
        <v>HUAI ZE KOH</v>
      </c>
      <c r="C116" t="str">
        <f>IF(Namelist!B113="","",UPPER(Namelist!B113))</f>
        <v>NUSSTU\E0426227</v>
      </c>
      <c r="D116" s="24">
        <f>IFERROR(VLOOKUP($C116,Summary!$C:$CB,2,FALSE)/J116,IF(J116=0,"",IF(J116="","",0)))</f>
        <v>0.5625</v>
      </c>
      <c r="E116" s="25">
        <f>IFERROR(VLOOKUP($C116,Summary!$C:$CB,3,FALSE)/J116,IF(J116=0,"",IF(J116="","",0)))</f>
        <v>0</v>
      </c>
      <c r="F116" s="26">
        <f>IFERROR(VLOOKUP($C116,Summary!$C:$CB,4,FALSE)/J116,IF(J116=0,"",IF(J116="","",0)))</f>
        <v>0.5625</v>
      </c>
      <c r="G116" s="25">
        <f>IFERROR(VLOOKUP($C116,Summary!$C:$CB,5,FALSE)/J116,IF(J116=0,"",IF(J116="","",0)))</f>
        <v>0</v>
      </c>
      <c r="H116" s="26">
        <f>IFERROR(VLOOKUP($C116,Summary!$C:$CB,6,FALSE)/J116,IF(J116=0,"",IF(J116="","",0)))</f>
        <v>0.5625</v>
      </c>
      <c r="I116" s="25">
        <f>IFERROR(VLOOKUP($C116,Summary!$C:$CB,7,FALSE)/J116,IF(J116=0,"",IF(J116="","",0)))</f>
        <v>0.4375</v>
      </c>
      <c r="J116" s="27">
        <f>VLOOKUP($C116,Summary!$C:$CB,8,FALSE)</f>
        <v>16</v>
      </c>
      <c r="K116" s="24" t="str">
        <f>IFERROR(VLOOKUP($C116,Summary!$C:$CB,9,FALSE)/Q116,IF(Q116=0,"",IF(Q116="","",0)))</f>
        <v/>
      </c>
      <c r="L116" s="25" t="str">
        <f>IFERROR(VLOOKUP($C116,Summary!$C:$CB,10,FALSE)/Q116,IF(Q116=0,"",IF(Q116="","",0)))</f>
        <v/>
      </c>
      <c r="M116" s="26" t="str">
        <f>IFERROR(VLOOKUP($C116,Summary!$C:$CB,11,FALSE)/Q116,IF(Q116=0,"",IF(Q116="","",0)))</f>
        <v/>
      </c>
      <c r="N116" s="25" t="str">
        <f>IFERROR(VLOOKUP($C116,Summary!$C:$CB,12,FALSE)/Q116,IF(Q116=0,"",IF(Q116="","",0)))</f>
        <v/>
      </c>
      <c r="O116" s="26" t="str">
        <f>IFERROR(VLOOKUP($C116,Summary!$C:$CB,13,FALSE)/Q116,IF(Q116=0,"",IF(Q116="","",0)))</f>
        <v/>
      </c>
      <c r="P116" s="25" t="str">
        <f>IFERROR(VLOOKUP($C116,Summary!$C:$CB,14,FALSE)/Q116,IF(Q116=0,"",IF(Q116="","",0)))</f>
        <v/>
      </c>
      <c r="Q116" s="27">
        <f>VLOOKUP($C116,Summary!$C:$CB,15,FALSE)</f>
        <v>0</v>
      </c>
      <c r="R116" s="24">
        <f>IFERROR(VLOOKUP($C116,Summary!$C:$CB,16,FALSE)/X116,IF(X116=0,"",IF(X116="","",0)))</f>
        <v>1</v>
      </c>
      <c r="S116" s="25">
        <f>IFERROR(VLOOKUP($C116,Summary!$C:$CB,17,FALSE)/X116,IF(X116=0,"",IF(X116="","",0)))</f>
        <v>0</v>
      </c>
      <c r="T116" s="26">
        <f>IFERROR(VLOOKUP($C116,Summary!$C:$CB,18,FALSE)/X116,IF(X116=0,"",IF(X116="","",0)))</f>
        <v>1</v>
      </c>
      <c r="U116" s="25">
        <f>IFERROR(VLOOKUP($C116,Summary!$C:$CB,19,FALSE)/X116,IF(X116=0,"",IF(X116="","",0)))</f>
        <v>0</v>
      </c>
      <c r="V116" s="26">
        <f>IFERROR(VLOOKUP($C116,Summary!$C:$CB,20,FALSE)/X116,IF(X116=0,"",IF(X116="","",0)))</f>
        <v>1</v>
      </c>
      <c r="W116" s="25">
        <f>IFERROR(VLOOKUP($C116,Summary!$C:$CB,21,FALSE)/X116,IF(X116=0,"",IF(X116="","",0)))</f>
        <v>0</v>
      </c>
      <c r="X116" s="27">
        <f>VLOOKUP($C116,Summary!$C:$CB,22,FALSE)</f>
        <v>2</v>
      </c>
      <c r="Y116" s="24">
        <f>IFERROR(VLOOKUP($C116,Summary!$C:$CB,23,FALSE)/AE116,IF(AE116=0,"",IF(AE116="","",0)))</f>
        <v>0.33333333333333331</v>
      </c>
      <c r="Z116" s="25">
        <f>IFERROR(VLOOKUP($C116,Summary!$C:$CB,24,FALSE)/AE116,IF(AE116=0,"",IF(AE116="","",0)))</f>
        <v>0</v>
      </c>
      <c r="AA116" s="26">
        <f>IFERROR(VLOOKUP($C116,Summary!$C:$CB,25,FALSE)/AE116,IF(AE116=0,"",IF(AE116="","",0)))</f>
        <v>0.33333333333333331</v>
      </c>
      <c r="AB116" s="25">
        <f>IFERROR(VLOOKUP($C116,Summary!$C:$CB,26,FALSE)/AE116,IF(AE116=0,"",IF(AE116="","",0)))</f>
        <v>0</v>
      </c>
      <c r="AC116" s="26">
        <f>IFERROR(VLOOKUP($C116,Summary!$C:$CB,27,FALSE)/AE116,IF(AE116=0,"",IF(AE116="","",0)))</f>
        <v>0.33333333333333331</v>
      </c>
      <c r="AD116" s="25">
        <f>IFERROR(VLOOKUP($C116,Summary!$C:$CB,28,FALSE)/AE116,IF(AE116=0,"",IF(AE116="","",0)))</f>
        <v>0.66666666666666663</v>
      </c>
      <c r="AE116" s="27">
        <f>VLOOKUP($C116,Summary!$C:$CB,29,FALSE)</f>
        <v>3</v>
      </c>
      <c r="AF116" s="24" t="str">
        <f>IFERROR(VLOOKUP($C116,Summary!$C:$CB,30,FALSE)/VLOOKUP($C116,Summary!$C:$CB,32,FALSE),IF(AL116=0,"",IF(AL116="","",0)))</f>
        <v/>
      </c>
      <c r="AG116" s="25" t="str">
        <f>IFERROR(VLOOKUP($C116,Summary!$C:$CB,31,FALSE)/VLOOKUP($C116,Summary!$C:$CB,32,FALSE),IF(AL116=0,"",IF(AL116="","",0)))</f>
        <v/>
      </c>
      <c r="AH116" s="26" t="str">
        <f>IFERROR(VLOOKUP($C116,Summary!$C:$CB,32,FALSE)/VLOOKUP($C116,Summary!$C:$CB,34,FALSE),IF(AL116=0,"",IF(AL116="","",0)))</f>
        <v/>
      </c>
      <c r="AI116" s="25" t="str">
        <f>IFERROR(VLOOKUP($C116,Summary!$C:$CB,33,FALSE)/VLOOKUP($C116,Summary!$C:$CB,34,FALSE),IF(AL116=0,"",IF(AL116="","",0)))</f>
        <v/>
      </c>
      <c r="AJ116" s="26" t="str">
        <f>IFERROR(VLOOKUP($C116,Summary!$C:$CB,34,FALSE)/AL116,IF(AL116=0,"",IF(AL116="","",0)))</f>
        <v/>
      </c>
      <c r="AK116" s="25" t="str">
        <f>IFERROR(VLOOKUP($C116,Summary!$C:$CB,35,FALSE)/AL116,IF(AL116=0,"",IF(AL116="","",0)))</f>
        <v/>
      </c>
      <c r="AL116" s="27">
        <f>VLOOKUP($C116,Summary!$C:$CB,36,FALSE)</f>
        <v>0</v>
      </c>
      <c r="AM116" s="24">
        <f>IFERROR(VLOOKUP($C116,Summary!$C:$CB,37,FALSE)/AS116,IF(AS116=0,"",IF(AS116="","",0)))</f>
        <v>1</v>
      </c>
      <c r="AN116" s="25">
        <f>IFERROR(VLOOKUP($C116,Summary!$C:$CB,38,FALSE)/AS116,IF(AS116=0,"",IF(AS116="","",0)))</f>
        <v>0</v>
      </c>
      <c r="AO116" s="26">
        <f>IFERROR(VLOOKUP($C116,Summary!$C:$CB,39,FALSE)/AS116,IF(AS116=0,"",IF(AS116="","",0)))</f>
        <v>1</v>
      </c>
      <c r="AP116" s="25">
        <f>IFERROR(VLOOKUP($C116,Summary!$C:$CB,40,FALSE)/AS116,IF(AS116=0,"",IF(AS116="","",0)))</f>
        <v>0</v>
      </c>
      <c r="AQ116" s="26">
        <f>IFERROR(VLOOKUP($C116,Summary!$C:$CB,41,FALSE)/AS116,IF(AS116=0,"",IF(AS116="","",0)))</f>
        <v>1</v>
      </c>
      <c r="AR116" s="25">
        <f>IFERROR(VLOOKUP($C116,Summary!$C:$CB,42,FALSE)/AS116,IF(AS116=0,"",IF(AS116="","",0)))</f>
        <v>0</v>
      </c>
      <c r="AS116" s="27">
        <f>VLOOKUP($C116,Summary!$C:$CB,43,FALSE)</f>
        <v>1</v>
      </c>
      <c r="AT116" s="24">
        <f>IFERROR(VLOOKUP($C116,Summary!$C:$CB,44,FALSE)/AZ116,IF(AZ116=0,"",IF(AZ116="","",0)))</f>
        <v>0</v>
      </c>
      <c r="AU116" s="25">
        <f>IFERROR(VLOOKUP($C116,Summary!$C:$CB,45,FALSE)/AZ116,IF(AZ116=0,"",IF(AZ116="","",0)))</f>
        <v>0</v>
      </c>
      <c r="AV116" s="26">
        <f>IFERROR(VLOOKUP($C116,Summary!$C:$CB,46,FALSE)/AZ116,IF(AZ116=0,"",IF(AZ116="","",0)))</f>
        <v>0</v>
      </c>
      <c r="AW116" s="25">
        <f>IFERROR(VLOOKUP($C116,Summary!$C:$CB,47,FALSE)/AZ116,IF(AZ116=0,"",IF(AZ116="","",0)))</f>
        <v>0</v>
      </c>
      <c r="AX116" s="26">
        <f>IFERROR(VLOOKUP($C116,Summary!$C:$CB,48,FALSE)/AZ116,IF(AZ116=0,"",IF(AZ116="","",0)))</f>
        <v>0</v>
      </c>
      <c r="AY116" s="25">
        <f>IFERROR(VLOOKUP($C116,Summary!$C:$CB,49,FALSE)/AZ116,IF(AZ116=0,"",IF(AZ116="","",0)))</f>
        <v>1</v>
      </c>
      <c r="AZ116" s="27">
        <f>VLOOKUP($C116,Summary!$C:$CB,50,FALSE)</f>
        <v>3</v>
      </c>
      <c r="BA116" s="24">
        <f>IFERROR(VLOOKUP($C116,Summary!$C:$CB,51,FALSE)/BG116,IF(BG116=0,"",IF(BG116="","",0)))</f>
        <v>1</v>
      </c>
      <c r="BB116" s="25">
        <f>IFERROR(VLOOKUP($C116,Summary!$C:$CB,52,FALSE)/BG116,IF(BG116=0,"",IF(BG116="","",0)))</f>
        <v>0</v>
      </c>
      <c r="BC116" s="26">
        <f>IFERROR(VLOOKUP($C116,Summary!$C:$CB,53,FALSE)/BG116,IF(BG116=0,"",IF(BG116="","",0)))</f>
        <v>1</v>
      </c>
      <c r="BD116" s="25">
        <f>IFERROR(VLOOKUP($C116,Summary!$C:$CB,54,FALSE)/BG116,IF(BG116=0,"",IF(BG116="","",0)))</f>
        <v>0</v>
      </c>
      <c r="BE116" s="26">
        <f>IFERROR(VLOOKUP($C116,Summary!$C:$CB,55,FALSE)/BG116,IF(BG116=0,"",IF(BG116="","",0)))</f>
        <v>1</v>
      </c>
      <c r="BF116" s="25">
        <f>IFERROR(VLOOKUP($C116,Summary!$C:$CB,56,FALSE)/BG116,IF(BG116=0,"",IF(BG116="","",0)))</f>
        <v>0</v>
      </c>
      <c r="BG116" s="27">
        <f>VLOOKUP($C116,Summary!$C:$CB,57,FALSE)</f>
        <v>1</v>
      </c>
      <c r="BH116" s="24">
        <f>IFERROR(VLOOKUP($C116,Summary!$C:$CB,58,FALSE)/BN116,IF(BN116=0,"",IF(BN116="","",0)))</f>
        <v>0.75</v>
      </c>
      <c r="BI116" s="25">
        <f>IFERROR(VLOOKUP($C116,Summary!$C:$CB,59,FALSE)/BN116,IF(BN116=0,"",IF(BN116="","",0)))</f>
        <v>0</v>
      </c>
      <c r="BJ116" s="26">
        <f>IFERROR(VLOOKUP($C116,Summary!$C:$CB,60,FALSE)/BN116,IF(BN116=0,"",IF(BN116="","",0)))</f>
        <v>0.75</v>
      </c>
      <c r="BK116" s="25">
        <f>IFERROR(VLOOKUP($C116,Summary!$C:$CB,61,FALSE)/BN116,IF(BN116=0,"",IF(BN116="","",0)))</f>
        <v>0</v>
      </c>
      <c r="BL116" s="26">
        <f>IFERROR(VLOOKUP($C116,Summary!$C:$CB,62,FALSE)/BN116,IF(BN116=0,"",IF(BN116="","",0)))</f>
        <v>0.75</v>
      </c>
      <c r="BM116" s="25">
        <f>IFERROR(VLOOKUP($C116,Summary!$C:$CB,63,FALSE)/BN116,IF(BN116=0,"",IF(BN116="","",0)))</f>
        <v>0.25</v>
      </c>
      <c r="BN116" s="27">
        <f>VLOOKUP($C116,Summary!$C:$CB,64,FALSE)</f>
        <v>4</v>
      </c>
      <c r="BO116" s="24">
        <f>IFERROR(VLOOKUP($C116,Summary!$C:$CB,65,FALSE)/BU116,IF(BU116=0,"",IF(BU116="","",0)))</f>
        <v>0.5</v>
      </c>
      <c r="BP116" s="25">
        <f>IFERROR(VLOOKUP($C116,Summary!$C:$CB,66,FALSE)/BU116,IF(BU116=0,"",IF(BU116="","",0)))</f>
        <v>0</v>
      </c>
      <c r="BQ116" s="26">
        <f>IFERROR(VLOOKUP($C116,Summary!$C:$CB,67,FALSE)/BU116,IF(BU116=0,"",IF(BU116="","",0)))</f>
        <v>0.5</v>
      </c>
      <c r="BR116" s="25">
        <f>IFERROR(VLOOKUP($C116,Summary!$C:$CB,68,FALSE)/BU116,IF(BU116=0,"",IF(BU116="","",0)))</f>
        <v>0</v>
      </c>
      <c r="BS116" s="26">
        <f>IFERROR(VLOOKUP($C116,Summary!$C:$CB,69,FALSE)/BU116,IF(BU116=0,"",IF(BU116="","",0)))</f>
        <v>0.5</v>
      </c>
      <c r="BT116" s="25">
        <f>IFERROR(VLOOKUP($C116,Summary!$C:$CB,70,FALSE)/BU116,IF(BU116=0,"",IF(BU116="","",0)))</f>
        <v>0.5</v>
      </c>
      <c r="BU116" s="27">
        <f>VLOOKUP($C116,Summary!$C:$CB,71,FALSE)</f>
        <v>2</v>
      </c>
      <c r="BV116" s="24" t="str">
        <f>IFERROR(VLOOKUP($C116,Summary!$C:$CB,72,FALSE)/CB116,IF(CB116=0,"",IF(CB116="","",0)))</f>
        <v/>
      </c>
      <c r="BW116" s="25" t="str">
        <f>IFERROR(VLOOKUP($C116,Summary!$C:$CB,73,FALSE)/CB116,IF(CB116=0,"",IF(CB116="","",0)))</f>
        <v/>
      </c>
      <c r="BX116" s="26" t="str">
        <f>IFERROR(VLOOKUP($C116,Summary!$C:$CB,74,FALSE)/CB116,IF(CB116=0,"",IF(CB116="","",0)))</f>
        <v/>
      </c>
      <c r="BY116" s="25" t="str">
        <f>IFERROR(VLOOKUP($C116,Summary!$C:$CB,75,FALSE)/CB116,IF(CB116=0,"",IF(CB116="","",0)))</f>
        <v/>
      </c>
      <c r="BZ116" s="26" t="str">
        <f>IFERROR(VLOOKUP($C116,Summary!$C:$CB,76,FALSE)/CB116,IF(CB116=0,"",IF(CB116="","",0)))</f>
        <v/>
      </c>
      <c r="CA116" s="25" t="str">
        <f>IFERROR(VLOOKUP($C116,Summary!$C:$CB,77,FALSE)/CB116,IF(CB116=0,"",IF(CB116="","",0)))</f>
        <v/>
      </c>
      <c r="CB116" s="27">
        <f>VLOOKUP($C116,Summary!$C:$CB,78,FALSE)</f>
        <v>0</v>
      </c>
    </row>
    <row r="117" spans="1:80" x14ac:dyDescent="0.3">
      <c r="A117">
        <v>113</v>
      </c>
      <c r="B117" t="str">
        <f>IF(Namelist!A114="","",UPPER(Namelist!A114))</f>
        <v>HUI FANG KOH</v>
      </c>
      <c r="C117" t="str">
        <f>IF(Namelist!B114="","",UPPER(Namelist!B114))</f>
        <v>NUSSTU\E0748500</v>
      </c>
      <c r="D117" s="24">
        <f>IFERROR(VLOOKUP($C117,Summary!$C:$CB,2,FALSE)/J117,IF(J117=0,"",IF(J117="","",0)))</f>
        <v>0.2857142857142857</v>
      </c>
      <c r="E117" s="25">
        <f>IFERROR(VLOOKUP($C117,Summary!$C:$CB,3,FALSE)/J117,IF(J117=0,"",IF(J117="","",0)))</f>
        <v>0.14285714285714285</v>
      </c>
      <c r="F117" s="26">
        <f>IFERROR(VLOOKUP($C117,Summary!$C:$CB,4,FALSE)/J117,IF(J117=0,"",IF(J117="","",0)))</f>
        <v>0.42857142857142855</v>
      </c>
      <c r="G117" s="25">
        <f>IFERROR(VLOOKUP($C117,Summary!$C:$CB,5,FALSE)/J117,IF(J117=0,"",IF(J117="","",0)))</f>
        <v>0</v>
      </c>
      <c r="H117" s="26">
        <f>IFERROR(VLOOKUP($C117,Summary!$C:$CB,6,FALSE)/J117,IF(J117=0,"",IF(J117="","",0)))</f>
        <v>0.42857142857142855</v>
      </c>
      <c r="I117" s="25">
        <f>IFERROR(VLOOKUP($C117,Summary!$C:$CB,7,FALSE)/J117,IF(J117=0,"",IF(J117="","",0)))</f>
        <v>0.5714285714285714</v>
      </c>
      <c r="J117" s="27">
        <f>VLOOKUP($C117,Summary!$C:$CB,8,FALSE)</f>
        <v>7</v>
      </c>
      <c r="K117" s="24" t="str">
        <f>IFERROR(VLOOKUP($C117,Summary!$C:$CB,9,FALSE)/Q117,IF(Q117=0,"",IF(Q117="","",0)))</f>
        <v/>
      </c>
      <c r="L117" s="25" t="str">
        <f>IFERROR(VLOOKUP($C117,Summary!$C:$CB,10,FALSE)/Q117,IF(Q117=0,"",IF(Q117="","",0)))</f>
        <v/>
      </c>
      <c r="M117" s="26" t="str">
        <f>IFERROR(VLOOKUP($C117,Summary!$C:$CB,11,FALSE)/Q117,IF(Q117=0,"",IF(Q117="","",0)))</f>
        <v/>
      </c>
      <c r="N117" s="25" t="str">
        <f>IFERROR(VLOOKUP($C117,Summary!$C:$CB,12,FALSE)/Q117,IF(Q117=0,"",IF(Q117="","",0)))</f>
        <v/>
      </c>
      <c r="O117" s="26" t="str">
        <f>IFERROR(VLOOKUP($C117,Summary!$C:$CB,13,FALSE)/Q117,IF(Q117=0,"",IF(Q117="","",0)))</f>
        <v/>
      </c>
      <c r="P117" s="25" t="str">
        <f>IFERROR(VLOOKUP($C117,Summary!$C:$CB,14,FALSE)/Q117,IF(Q117=0,"",IF(Q117="","",0)))</f>
        <v/>
      </c>
      <c r="Q117" s="27">
        <f>VLOOKUP($C117,Summary!$C:$CB,15,FALSE)</f>
        <v>0</v>
      </c>
      <c r="R117" s="24" t="str">
        <f>IFERROR(VLOOKUP($C117,Summary!$C:$CB,16,FALSE)/X117,IF(X117=0,"",IF(X117="","",0)))</f>
        <v/>
      </c>
      <c r="S117" s="25" t="str">
        <f>IFERROR(VLOOKUP($C117,Summary!$C:$CB,17,FALSE)/X117,IF(X117=0,"",IF(X117="","",0)))</f>
        <v/>
      </c>
      <c r="T117" s="26" t="str">
        <f>IFERROR(VLOOKUP($C117,Summary!$C:$CB,18,FALSE)/X117,IF(X117=0,"",IF(X117="","",0)))</f>
        <v/>
      </c>
      <c r="U117" s="25" t="str">
        <f>IFERROR(VLOOKUP($C117,Summary!$C:$CB,19,FALSE)/X117,IF(X117=0,"",IF(X117="","",0)))</f>
        <v/>
      </c>
      <c r="V117" s="26" t="str">
        <f>IFERROR(VLOOKUP($C117,Summary!$C:$CB,20,FALSE)/X117,IF(X117=0,"",IF(X117="","",0)))</f>
        <v/>
      </c>
      <c r="W117" s="25" t="str">
        <f>IFERROR(VLOOKUP($C117,Summary!$C:$CB,21,FALSE)/X117,IF(X117=0,"",IF(X117="","",0)))</f>
        <v/>
      </c>
      <c r="X117" s="27">
        <f>VLOOKUP($C117,Summary!$C:$CB,22,FALSE)</f>
        <v>0</v>
      </c>
      <c r="Y117" s="24" t="str">
        <f>IFERROR(VLOOKUP($C117,Summary!$C:$CB,23,FALSE)/AE117,IF(AE117=0,"",IF(AE117="","",0)))</f>
        <v/>
      </c>
      <c r="Z117" s="25" t="str">
        <f>IFERROR(VLOOKUP($C117,Summary!$C:$CB,24,FALSE)/AE117,IF(AE117=0,"",IF(AE117="","",0)))</f>
        <v/>
      </c>
      <c r="AA117" s="26" t="str">
        <f>IFERROR(VLOOKUP($C117,Summary!$C:$CB,25,FALSE)/AE117,IF(AE117=0,"",IF(AE117="","",0)))</f>
        <v/>
      </c>
      <c r="AB117" s="25" t="str">
        <f>IFERROR(VLOOKUP($C117,Summary!$C:$CB,26,FALSE)/AE117,IF(AE117=0,"",IF(AE117="","",0)))</f>
        <v/>
      </c>
      <c r="AC117" s="26" t="str">
        <f>IFERROR(VLOOKUP($C117,Summary!$C:$CB,27,FALSE)/AE117,IF(AE117=0,"",IF(AE117="","",0)))</f>
        <v/>
      </c>
      <c r="AD117" s="25" t="str">
        <f>IFERROR(VLOOKUP($C117,Summary!$C:$CB,28,FALSE)/AE117,IF(AE117=0,"",IF(AE117="","",0)))</f>
        <v/>
      </c>
      <c r="AE117" s="27">
        <f>VLOOKUP($C117,Summary!$C:$CB,29,FALSE)</f>
        <v>0</v>
      </c>
      <c r="AF117" s="24" t="str">
        <f>IFERROR(VLOOKUP($C117,Summary!$C:$CB,30,FALSE)/VLOOKUP($C117,Summary!$C:$CB,32,FALSE),IF(AL117=0,"",IF(AL117="","",0)))</f>
        <v/>
      </c>
      <c r="AG117" s="25" t="str">
        <f>IFERROR(VLOOKUP($C117,Summary!$C:$CB,31,FALSE)/VLOOKUP($C117,Summary!$C:$CB,32,FALSE),IF(AL117=0,"",IF(AL117="","",0)))</f>
        <v/>
      </c>
      <c r="AH117" s="26" t="str">
        <f>IFERROR(VLOOKUP($C117,Summary!$C:$CB,32,FALSE)/VLOOKUP($C117,Summary!$C:$CB,34,FALSE),IF(AL117=0,"",IF(AL117="","",0)))</f>
        <v/>
      </c>
      <c r="AI117" s="25" t="str">
        <f>IFERROR(VLOOKUP($C117,Summary!$C:$CB,33,FALSE)/VLOOKUP($C117,Summary!$C:$CB,34,FALSE),IF(AL117=0,"",IF(AL117="","",0)))</f>
        <v/>
      </c>
      <c r="AJ117" s="26" t="str">
        <f>IFERROR(VLOOKUP($C117,Summary!$C:$CB,34,FALSE)/AL117,IF(AL117=0,"",IF(AL117="","",0)))</f>
        <v/>
      </c>
      <c r="AK117" s="25" t="str">
        <f>IFERROR(VLOOKUP($C117,Summary!$C:$CB,35,FALSE)/AL117,IF(AL117=0,"",IF(AL117="","",0)))</f>
        <v/>
      </c>
      <c r="AL117" s="27">
        <f>VLOOKUP($C117,Summary!$C:$CB,36,FALSE)</f>
        <v>0</v>
      </c>
      <c r="AM117" s="24" t="str">
        <f>IFERROR(VLOOKUP($C117,Summary!$C:$CB,37,FALSE)/AS117,IF(AS117=0,"",IF(AS117="","",0)))</f>
        <v/>
      </c>
      <c r="AN117" s="25" t="str">
        <f>IFERROR(VLOOKUP($C117,Summary!$C:$CB,38,FALSE)/AS117,IF(AS117=0,"",IF(AS117="","",0)))</f>
        <v/>
      </c>
      <c r="AO117" s="26" t="str">
        <f>IFERROR(VLOOKUP($C117,Summary!$C:$CB,39,FALSE)/AS117,IF(AS117=0,"",IF(AS117="","",0)))</f>
        <v/>
      </c>
      <c r="AP117" s="25" t="str">
        <f>IFERROR(VLOOKUP($C117,Summary!$C:$CB,40,FALSE)/AS117,IF(AS117=0,"",IF(AS117="","",0)))</f>
        <v/>
      </c>
      <c r="AQ117" s="26" t="str">
        <f>IFERROR(VLOOKUP($C117,Summary!$C:$CB,41,FALSE)/AS117,IF(AS117=0,"",IF(AS117="","",0)))</f>
        <v/>
      </c>
      <c r="AR117" s="25" t="str">
        <f>IFERROR(VLOOKUP($C117,Summary!$C:$CB,42,FALSE)/AS117,IF(AS117=0,"",IF(AS117="","",0)))</f>
        <v/>
      </c>
      <c r="AS117" s="27">
        <f>VLOOKUP($C117,Summary!$C:$CB,43,FALSE)</f>
        <v>0</v>
      </c>
      <c r="AT117" s="24">
        <f>IFERROR(VLOOKUP($C117,Summary!$C:$CB,44,FALSE)/AZ117,IF(AZ117=0,"",IF(AZ117="","",0)))</f>
        <v>0.33333333333333331</v>
      </c>
      <c r="AU117" s="25">
        <f>IFERROR(VLOOKUP($C117,Summary!$C:$CB,45,FALSE)/AZ117,IF(AZ117=0,"",IF(AZ117="","",0)))</f>
        <v>0.33333333333333331</v>
      </c>
      <c r="AV117" s="26">
        <f>IFERROR(VLOOKUP($C117,Summary!$C:$CB,46,FALSE)/AZ117,IF(AZ117=0,"",IF(AZ117="","",0)))</f>
        <v>0.66666666666666663</v>
      </c>
      <c r="AW117" s="25">
        <f>IFERROR(VLOOKUP($C117,Summary!$C:$CB,47,FALSE)/AZ117,IF(AZ117=0,"",IF(AZ117="","",0)))</f>
        <v>0</v>
      </c>
      <c r="AX117" s="26">
        <f>IFERROR(VLOOKUP($C117,Summary!$C:$CB,48,FALSE)/AZ117,IF(AZ117=0,"",IF(AZ117="","",0)))</f>
        <v>0.66666666666666663</v>
      </c>
      <c r="AY117" s="25">
        <f>IFERROR(VLOOKUP($C117,Summary!$C:$CB,49,FALSE)/AZ117,IF(AZ117=0,"",IF(AZ117="","",0)))</f>
        <v>0.33333333333333331</v>
      </c>
      <c r="AZ117" s="27">
        <f>VLOOKUP($C117,Summary!$C:$CB,50,FALSE)</f>
        <v>3</v>
      </c>
      <c r="BA117" s="24" t="str">
        <f>IFERROR(VLOOKUP($C117,Summary!$C:$CB,51,FALSE)/BG117,IF(BG117=0,"",IF(BG117="","",0)))</f>
        <v/>
      </c>
      <c r="BB117" s="25" t="str">
        <f>IFERROR(VLOOKUP($C117,Summary!$C:$CB,52,FALSE)/BG117,IF(BG117=0,"",IF(BG117="","",0)))</f>
        <v/>
      </c>
      <c r="BC117" s="26" t="str">
        <f>IFERROR(VLOOKUP($C117,Summary!$C:$CB,53,FALSE)/BG117,IF(BG117=0,"",IF(BG117="","",0)))</f>
        <v/>
      </c>
      <c r="BD117" s="25" t="str">
        <f>IFERROR(VLOOKUP($C117,Summary!$C:$CB,54,FALSE)/BG117,IF(BG117=0,"",IF(BG117="","",0)))</f>
        <v/>
      </c>
      <c r="BE117" s="26" t="str">
        <f>IFERROR(VLOOKUP($C117,Summary!$C:$CB,55,FALSE)/BG117,IF(BG117=0,"",IF(BG117="","",0)))</f>
        <v/>
      </c>
      <c r="BF117" s="25" t="str">
        <f>IFERROR(VLOOKUP($C117,Summary!$C:$CB,56,FALSE)/BG117,IF(BG117=0,"",IF(BG117="","",0)))</f>
        <v/>
      </c>
      <c r="BG117" s="27">
        <f>VLOOKUP($C117,Summary!$C:$CB,57,FALSE)</f>
        <v>0</v>
      </c>
      <c r="BH117" s="24">
        <f>IFERROR(VLOOKUP($C117,Summary!$C:$CB,58,FALSE)/BN117,IF(BN117=0,"",IF(BN117="","",0)))</f>
        <v>0.25</v>
      </c>
      <c r="BI117" s="25">
        <f>IFERROR(VLOOKUP($C117,Summary!$C:$CB,59,FALSE)/BN117,IF(BN117=0,"",IF(BN117="","",0)))</f>
        <v>0</v>
      </c>
      <c r="BJ117" s="26">
        <f>IFERROR(VLOOKUP($C117,Summary!$C:$CB,60,FALSE)/BN117,IF(BN117=0,"",IF(BN117="","",0)))</f>
        <v>0.25</v>
      </c>
      <c r="BK117" s="25">
        <f>IFERROR(VLOOKUP($C117,Summary!$C:$CB,61,FALSE)/BN117,IF(BN117=0,"",IF(BN117="","",0)))</f>
        <v>0</v>
      </c>
      <c r="BL117" s="26">
        <f>IFERROR(VLOOKUP($C117,Summary!$C:$CB,62,FALSE)/BN117,IF(BN117=0,"",IF(BN117="","",0)))</f>
        <v>0.25</v>
      </c>
      <c r="BM117" s="25">
        <f>IFERROR(VLOOKUP($C117,Summary!$C:$CB,63,FALSE)/BN117,IF(BN117=0,"",IF(BN117="","",0)))</f>
        <v>0.75</v>
      </c>
      <c r="BN117" s="27">
        <f>VLOOKUP($C117,Summary!$C:$CB,64,FALSE)</f>
        <v>4</v>
      </c>
      <c r="BO117" s="24" t="str">
        <f>IFERROR(VLOOKUP($C117,Summary!$C:$CB,65,FALSE)/BU117,IF(BU117=0,"",IF(BU117="","",0)))</f>
        <v/>
      </c>
      <c r="BP117" s="25" t="str">
        <f>IFERROR(VLOOKUP($C117,Summary!$C:$CB,66,FALSE)/BU117,IF(BU117=0,"",IF(BU117="","",0)))</f>
        <v/>
      </c>
      <c r="BQ117" s="26" t="str">
        <f>IFERROR(VLOOKUP($C117,Summary!$C:$CB,67,FALSE)/BU117,IF(BU117=0,"",IF(BU117="","",0)))</f>
        <v/>
      </c>
      <c r="BR117" s="25" t="str">
        <f>IFERROR(VLOOKUP($C117,Summary!$C:$CB,68,FALSE)/BU117,IF(BU117=0,"",IF(BU117="","",0)))</f>
        <v/>
      </c>
      <c r="BS117" s="26" t="str">
        <f>IFERROR(VLOOKUP($C117,Summary!$C:$CB,69,FALSE)/BU117,IF(BU117=0,"",IF(BU117="","",0)))</f>
        <v/>
      </c>
      <c r="BT117" s="25" t="str">
        <f>IFERROR(VLOOKUP($C117,Summary!$C:$CB,70,FALSE)/BU117,IF(BU117=0,"",IF(BU117="","",0)))</f>
        <v/>
      </c>
      <c r="BU117" s="27">
        <f>VLOOKUP($C117,Summary!$C:$CB,71,FALSE)</f>
        <v>0</v>
      </c>
      <c r="BV117" s="24" t="str">
        <f>IFERROR(VLOOKUP($C117,Summary!$C:$CB,72,FALSE)/CB117,IF(CB117=0,"",IF(CB117="","",0)))</f>
        <v/>
      </c>
      <c r="BW117" s="25" t="str">
        <f>IFERROR(VLOOKUP($C117,Summary!$C:$CB,73,FALSE)/CB117,IF(CB117=0,"",IF(CB117="","",0)))</f>
        <v/>
      </c>
      <c r="BX117" s="26" t="str">
        <f>IFERROR(VLOOKUP($C117,Summary!$C:$CB,74,FALSE)/CB117,IF(CB117=0,"",IF(CB117="","",0)))</f>
        <v/>
      </c>
      <c r="BY117" s="25" t="str">
        <f>IFERROR(VLOOKUP($C117,Summary!$C:$CB,75,FALSE)/CB117,IF(CB117=0,"",IF(CB117="","",0)))</f>
        <v/>
      </c>
      <c r="BZ117" s="26" t="str">
        <f>IFERROR(VLOOKUP($C117,Summary!$C:$CB,76,FALSE)/CB117,IF(CB117=0,"",IF(CB117="","",0)))</f>
        <v/>
      </c>
      <c r="CA117" s="25" t="str">
        <f>IFERROR(VLOOKUP($C117,Summary!$C:$CB,77,FALSE)/CB117,IF(CB117=0,"",IF(CB117="","",0)))</f>
        <v/>
      </c>
      <c r="CB117" s="27">
        <f>VLOOKUP($C117,Summary!$C:$CB,78,FALSE)</f>
        <v>0</v>
      </c>
    </row>
    <row r="118" spans="1:80" x14ac:dyDescent="0.3">
      <c r="A118">
        <v>114</v>
      </c>
      <c r="B118" t="str">
        <f>IF(Namelist!A115="","",UPPER(Namelist!A115))</f>
        <v>HUI WEN STACY KHO</v>
      </c>
      <c r="C118" t="str">
        <f>IF(Namelist!B115="","",UPPER(Namelist!B115))</f>
        <v>NUSSTU\E0746373</v>
      </c>
      <c r="D118" s="24">
        <f>IFERROR(VLOOKUP($C118,Summary!$C:$CB,2,FALSE)/J118,IF(J118=0,"",IF(J118="","",0)))</f>
        <v>0.14285714285714285</v>
      </c>
      <c r="E118" s="25">
        <f>IFERROR(VLOOKUP($C118,Summary!$C:$CB,3,FALSE)/J118,IF(J118=0,"",IF(J118="","",0)))</f>
        <v>0</v>
      </c>
      <c r="F118" s="26">
        <f>IFERROR(VLOOKUP($C118,Summary!$C:$CB,4,FALSE)/J118,IF(J118=0,"",IF(J118="","",0)))</f>
        <v>0.14285714285714285</v>
      </c>
      <c r="G118" s="25">
        <f>IFERROR(VLOOKUP($C118,Summary!$C:$CB,5,FALSE)/J118,IF(J118=0,"",IF(J118="","",0)))</f>
        <v>0</v>
      </c>
      <c r="H118" s="26">
        <f>IFERROR(VLOOKUP($C118,Summary!$C:$CB,6,FALSE)/J118,IF(J118=0,"",IF(J118="","",0)))</f>
        <v>0.14285714285714285</v>
      </c>
      <c r="I118" s="25">
        <f>IFERROR(VLOOKUP($C118,Summary!$C:$CB,7,FALSE)/J118,IF(J118=0,"",IF(J118="","",0)))</f>
        <v>0.8571428571428571</v>
      </c>
      <c r="J118" s="27">
        <f>VLOOKUP($C118,Summary!$C:$CB,8,FALSE)</f>
        <v>7</v>
      </c>
      <c r="K118" s="24" t="str">
        <f>IFERROR(VLOOKUP($C118,Summary!$C:$CB,9,FALSE)/Q118,IF(Q118=0,"",IF(Q118="","",0)))</f>
        <v/>
      </c>
      <c r="L118" s="25" t="str">
        <f>IFERROR(VLOOKUP($C118,Summary!$C:$CB,10,FALSE)/Q118,IF(Q118=0,"",IF(Q118="","",0)))</f>
        <v/>
      </c>
      <c r="M118" s="26" t="str">
        <f>IFERROR(VLOOKUP($C118,Summary!$C:$CB,11,FALSE)/Q118,IF(Q118=0,"",IF(Q118="","",0)))</f>
        <v/>
      </c>
      <c r="N118" s="25" t="str">
        <f>IFERROR(VLOOKUP($C118,Summary!$C:$CB,12,FALSE)/Q118,IF(Q118=0,"",IF(Q118="","",0)))</f>
        <v/>
      </c>
      <c r="O118" s="26" t="str">
        <f>IFERROR(VLOOKUP($C118,Summary!$C:$CB,13,FALSE)/Q118,IF(Q118=0,"",IF(Q118="","",0)))</f>
        <v/>
      </c>
      <c r="P118" s="25" t="str">
        <f>IFERROR(VLOOKUP($C118,Summary!$C:$CB,14,FALSE)/Q118,IF(Q118=0,"",IF(Q118="","",0)))</f>
        <v/>
      </c>
      <c r="Q118" s="27">
        <f>VLOOKUP($C118,Summary!$C:$CB,15,FALSE)</f>
        <v>0</v>
      </c>
      <c r="R118" s="24" t="str">
        <f>IFERROR(VLOOKUP($C118,Summary!$C:$CB,16,FALSE)/X118,IF(X118=0,"",IF(X118="","",0)))</f>
        <v/>
      </c>
      <c r="S118" s="25" t="str">
        <f>IFERROR(VLOOKUP($C118,Summary!$C:$CB,17,FALSE)/X118,IF(X118=0,"",IF(X118="","",0)))</f>
        <v/>
      </c>
      <c r="T118" s="26" t="str">
        <f>IFERROR(VLOOKUP($C118,Summary!$C:$CB,18,FALSE)/X118,IF(X118=0,"",IF(X118="","",0)))</f>
        <v/>
      </c>
      <c r="U118" s="25" t="str">
        <f>IFERROR(VLOOKUP($C118,Summary!$C:$CB,19,FALSE)/X118,IF(X118=0,"",IF(X118="","",0)))</f>
        <v/>
      </c>
      <c r="V118" s="26" t="str">
        <f>IFERROR(VLOOKUP($C118,Summary!$C:$CB,20,FALSE)/X118,IF(X118=0,"",IF(X118="","",0)))</f>
        <v/>
      </c>
      <c r="W118" s="25" t="str">
        <f>IFERROR(VLOOKUP($C118,Summary!$C:$CB,21,FALSE)/X118,IF(X118=0,"",IF(X118="","",0)))</f>
        <v/>
      </c>
      <c r="X118" s="27">
        <f>VLOOKUP($C118,Summary!$C:$CB,22,FALSE)</f>
        <v>0</v>
      </c>
      <c r="Y118" s="24">
        <f>IFERROR(VLOOKUP($C118,Summary!$C:$CB,23,FALSE)/AE118,IF(AE118=0,"",IF(AE118="","",0)))</f>
        <v>0</v>
      </c>
      <c r="Z118" s="25">
        <f>IFERROR(VLOOKUP($C118,Summary!$C:$CB,24,FALSE)/AE118,IF(AE118=0,"",IF(AE118="","",0)))</f>
        <v>0</v>
      </c>
      <c r="AA118" s="26">
        <f>IFERROR(VLOOKUP($C118,Summary!$C:$CB,25,FALSE)/AE118,IF(AE118=0,"",IF(AE118="","",0)))</f>
        <v>0</v>
      </c>
      <c r="AB118" s="25">
        <f>IFERROR(VLOOKUP($C118,Summary!$C:$CB,26,FALSE)/AE118,IF(AE118=0,"",IF(AE118="","",0)))</f>
        <v>0</v>
      </c>
      <c r="AC118" s="26">
        <f>IFERROR(VLOOKUP($C118,Summary!$C:$CB,27,FALSE)/AE118,IF(AE118=0,"",IF(AE118="","",0)))</f>
        <v>0</v>
      </c>
      <c r="AD118" s="25">
        <f>IFERROR(VLOOKUP($C118,Summary!$C:$CB,28,FALSE)/AE118,IF(AE118=0,"",IF(AE118="","",0)))</f>
        <v>1</v>
      </c>
      <c r="AE118" s="27">
        <f>VLOOKUP($C118,Summary!$C:$CB,29,FALSE)</f>
        <v>3</v>
      </c>
      <c r="AF118" s="24" t="str">
        <f>IFERROR(VLOOKUP($C118,Summary!$C:$CB,30,FALSE)/VLOOKUP($C118,Summary!$C:$CB,32,FALSE),IF(AL118=0,"",IF(AL118="","",0)))</f>
        <v/>
      </c>
      <c r="AG118" s="25" t="str">
        <f>IFERROR(VLOOKUP($C118,Summary!$C:$CB,31,FALSE)/VLOOKUP($C118,Summary!$C:$CB,32,FALSE),IF(AL118=0,"",IF(AL118="","",0)))</f>
        <v/>
      </c>
      <c r="AH118" s="26" t="str">
        <f>IFERROR(VLOOKUP($C118,Summary!$C:$CB,32,FALSE)/VLOOKUP($C118,Summary!$C:$CB,34,FALSE),IF(AL118=0,"",IF(AL118="","",0)))</f>
        <v/>
      </c>
      <c r="AI118" s="25" t="str">
        <f>IFERROR(VLOOKUP($C118,Summary!$C:$CB,33,FALSE)/VLOOKUP($C118,Summary!$C:$CB,34,FALSE),IF(AL118=0,"",IF(AL118="","",0)))</f>
        <v/>
      </c>
      <c r="AJ118" s="26" t="str">
        <f>IFERROR(VLOOKUP($C118,Summary!$C:$CB,34,FALSE)/AL118,IF(AL118=0,"",IF(AL118="","",0)))</f>
        <v/>
      </c>
      <c r="AK118" s="25" t="str">
        <f>IFERROR(VLOOKUP($C118,Summary!$C:$CB,35,FALSE)/AL118,IF(AL118=0,"",IF(AL118="","",0)))</f>
        <v/>
      </c>
      <c r="AL118" s="27">
        <f>VLOOKUP($C118,Summary!$C:$CB,36,FALSE)</f>
        <v>0</v>
      </c>
      <c r="AM118" s="24" t="str">
        <f>IFERROR(VLOOKUP($C118,Summary!$C:$CB,37,FALSE)/AS118,IF(AS118=0,"",IF(AS118="","",0)))</f>
        <v/>
      </c>
      <c r="AN118" s="25" t="str">
        <f>IFERROR(VLOOKUP($C118,Summary!$C:$CB,38,FALSE)/AS118,IF(AS118=0,"",IF(AS118="","",0)))</f>
        <v/>
      </c>
      <c r="AO118" s="26" t="str">
        <f>IFERROR(VLOOKUP($C118,Summary!$C:$CB,39,FALSE)/AS118,IF(AS118=0,"",IF(AS118="","",0)))</f>
        <v/>
      </c>
      <c r="AP118" s="25" t="str">
        <f>IFERROR(VLOOKUP($C118,Summary!$C:$CB,40,FALSE)/AS118,IF(AS118=0,"",IF(AS118="","",0)))</f>
        <v/>
      </c>
      <c r="AQ118" s="26" t="str">
        <f>IFERROR(VLOOKUP($C118,Summary!$C:$CB,41,FALSE)/AS118,IF(AS118=0,"",IF(AS118="","",0)))</f>
        <v/>
      </c>
      <c r="AR118" s="25" t="str">
        <f>IFERROR(VLOOKUP($C118,Summary!$C:$CB,42,FALSE)/AS118,IF(AS118=0,"",IF(AS118="","",0)))</f>
        <v/>
      </c>
      <c r="AS118" s="27">
        <f>VLOOKUP($C118,Summary!$C:$CB,43,FALSE)</f>
        <v>0</v>
      </c>
      <c r="AT118" s="24" t="str">
        <f>IFERROR(VLOOKUP($C118,Summary!$C:$CB,44,FALSE)/AZ118,IF(AZ118=0,"",IF(AZ118="","",0)))</f>
        <v/>
      </c>
      <c r="AU118" s="25" t="str">
        <f>IFERROR(VLOOKUP($C118,Summary!$C:$CB,45,FALSE)/AZ118,IF(AZ118=0,"",IF(AZ118="","",0)))</f>
        <v/>
      </c>
      <c r="AV118" s="26" t="str">
        <f>IFERROR(VLOOKUP($C118,Summary!$C:$CB,46,FALSE)/AZ118,IF(AZ118=0,"",IF(AZ118="","",0)))</f>
        <v/>
      </c>
      <c r="AW118" s="25" t="str">
        <f>IFERROR(VLOOKUP($C118,Summary!$C:$CB,47,FALSE)/AZ118,IF(AZ118=0,"",IF(AZ118="","",0)))</f>
        <v/>
      </c>
      <c r="AX118" s="26" t="str">
        <f>IFERROR(VLOOKUP($C118,Summary!$C:$CB,48,FALSE)/AZ118,IF(AZ118=0,"",IF(AZ118="","",0)))</f>
        <v/>
      </c>
      <c r="AY118" s="25" t="str">
        <f>IFERROR(VLOOKUP($C118,Summary!$C:$CB,49,FALSE)/AZ118,IF(AZ118=0,"",IF(AZ118="","",0)))</f>
        <v/>
      </c>
      <c r="AZ118" s="27">
        <f>VLOOKUP($C118,Summary!$C:$CB,50,FALSE)</f>
        <v>0</v>
      </c>
      <c r="BA118" s="24" t="str">
        <f>IFERROR(VLOOKUP($C118,Summary!$C:$CB,51,FALSE)/BG118,IF(BG118=0,"",IF(BG118="","",0)))</f>
        <v/>
      </c>
      <c r="BB118" s="25" t="str">
        <f>IFERROR(VLOOKUP($C118,Summary!$C:$CB,52,FALSE)/BG118,IF(BG118=0,"",IF(BG118="","",0)))</f>
        <v/>
      </c>
      <c r="BC118" s="26" t="str">
        <f>IFERROR(VLOOKUP($C118,Summary!$C:$CB,53,FALSE)/BG118,IF(BG118=0,"",IF(BG118="","",0)))</f>
        <v/>
      </c>
      <c r="BD118" s="25" t="str">
        <f>IFERROR(VLOOKUP($C118,Summary!$C:$CB,54,FALSE)/BG118,IF(BG118=0,"",IF(BG118="","",0)))</f>
        <v/>
      </c>
      <c r="BE118" s="26" t="str">
        <f>IFERROR(VLOOKUP($C118,Summary!$C:$CB,55,FALSE)/BG118,IF(BG118=0,"",IF(BG118="","",0)))</f>
        <v/>
      </c>
      <c r="BF118" s="25" t="str">
        <f>IFERROR(VLOOKUP($C118,Summary!$C:$CB,56,FALSE)/BG118,IF(BG118=0,"",IF(BG118="","",0)))</f>
        <v/>
      </c>
      <c r="BG118" s="27">
        <f>VLOOKUP($C118,Summary!$C:$CB,57,FALSE)</f>
        <v>0</v>
      </c>
      <c r="BH118" s="24">
        <f>IFERROR(VLOOKUP($C118,Summary!$C:$CB,58,FALSE)/BN118,IF(BN118=0,"",IF(BN118="","",0)))</f>
        <v>0.25</v>
      </c>
      <c r="BI118" s="25">
        <f>IFERROR(VLOOKUP($C118,Summary!$C:$CB,59,FALSE)/BN118,IF(BN118=0,"",IF(BN118="","",0)))</f>
        <v>0</v>
      </c>
      <c r="BJ118" s="26">
        <f>IFERROR(VLOOKUP($C118,Summary!$C:$CB,60,FALSE)/BN118,IF(BN118=0,"",IF(BN118="","",0)))</f>
        <v>0.25</v>
      </c>
      <c r="BK118" s="25">
        <f>IFERROR(VLOOKUP($C118,Summary!$C:$CB,61,FALSE)/BN118,IF(BN118=0,"",IF(BN118="","",0)))</f>
        <v>0</v>
      </c>
      <c r="BL118" s="26">
        <f>IFERROR(VLOOKUP($C118,Summary!$C:$CB,62,FALSE)/BN118,IF(BN118=0,"",IF(BN118="","",0)))</f>
        <v>0.25</v>
      </c>
      <c r="BM118" s="25">
        <f>IFERROR(VLOOKUP($C118,Summary!$C:$CB,63,FALSE)/BN118,IF(BN118=0,"",IF(BN118="","",0)))</f>
        <v>0.75</v>
      </c>
      <c r="BN118" s="27">
        <f>VLOOKUP($C118,Summary!$C:$CB,64,FALSE)</f>
        <v>4</v>
      </c>
      <c r="BO118" s="24" t="str">
        <f>IFERROR(VLOOKUP($C118,Summary!$C:$CB,65,FALSE)/BU118,IF(BU118=0,"",IF(BU118="","",0)))</f>
        <v/>
      </c>
      <c r="BP118" s="25" t="str">
        <f>IFERROR(VLOOKUP($C118,Summary!$C:$CB,66,FALSE)/BU118,IF(BU118=0,"",IF(BU118="","",0)))</f>
        <v/>
      </c>
      <c r="BQ118" s="26" t="str">
        <f>IFERROR(VLOOKUP($C118,Summary!$C:$CB,67,FALSE)/BU118,IF(BU118=0,"",IF(BU118="","",0)))</f>
        <v/>
      </c>
      <c r="BR118" s="25" t="str">
        <f>IFERROR(VLOOKUP($C118,Summary!$C:$CB,68,FALSE)/BU118,IF(BU118=0,"",IF(BU118="","",0)))</f>
        <v/>
      </c>
      <c r="BS118" s="26" t="str">
        <f>IFERROR(VLOOKUP($C118,Summary!$C:$CB,69,FALSE)/BU118,IF(BU118=0,"",IF(BU118="","",0)))</f>
        <v/>
      </c>
      <c r="BT118" s="25" t="str">
        <f>IFERROR(VLOOKUP($C118,Summary!$C:$CB,70,FALSE)/BU118,IF(BU118=0,"",IF(BU118="","",0)))</f>
        <v/>
      </c>
      <c r="BU118" s="27">
        <f>VLOOKUP($C118,Summary!$C:$CB,71,FALSE)</f>
        <v>0</v>
      </c>
      <c r="BV118" s="24" t="str">
        <f>IFERROR(VLOOKUP($C118,Summary!$C:$CB,72,FALSE)/CB118,IF(CB118=0,"",IF(CB118="","",0)))</f>
        <v/>
      </c>
      <c r="BW118" s="25" t="str">
        <f>IFERROR(VLOOKUP($C118,Summary!$C:$CB,73,FALSE)/CB118,IF(CB118=0,"",IF(CB118="","",0)))</f>
        <v/>
      </c>
      <c r="BX118" s="26" t="str">
        <f>IFERROR(VLOOKUP($C118,Summary!$C:$CB,74,FALSE)/CB118,IF(CB118=0,"",IF(CB118="","",0)))</f>
        <v/>
      </c>
      <c r="BY118" s="25" t="str">
        <f>IFERROR(VLOOKUP($C118,Summary!$C:$CB,75,FALSE)/CB118,IF(CB118=0,"",IF(CB118="","",0)))</f>
        <v/>
      </c>
      <c r="BZ118" s="26" t="str">
        <f>IFERROR(VLOOKUP($C118,Summary!$C:$CB,76,FALSE)/CB118,IF(CB118=0,"",IF(CB118="","",0)))</f>
        <v/>
      </c>
      <c r="CA118" s="25" t="str">
        <f>IFERROR(VLOOKUP($C118,Summary!$C:$CB,77,FALSE)/CB118,IF(CB118=0,"",IF(CB118="","",0)))</f>
        <v/>
      </c>
      <c r="CB118" s="27">
        <f>VLOOKUP($C118,Summary!$C:$CB,78,FALSE)</f>
        <v>0</v>
      </c>
    </row>
    <row r="119" spans="1:80" x14ac:dyDescent="0.3">
      <c r="A119">
        <v>115</v>
      </c>
      <c r="B119" t="str">
        <f>IF(Namelist!A116="","",UPPER(Namelist!A116))</f>
        <v>HUI ZHEN LEE</v>
      </c>
      <c r="C119" t="str">
        <f>IF(Namelist!B116="","",UPPER(Namelist!B116))</f>
        <v>NUSSTU\E0969484</v>
      </c>
      <c r="D119" s="24">
        <f>IFERROR(VLOOKUP($C119,Summary!$C:$CB,2,FALSE)/J119,IF(J119=0,"",IF(J119="","",0)))</f>
        <v>0.2</v>
      </c>
      <c r="E119" s="25">
        <f>IFERROR(VLOOKUP($C119,Summary!$C:$CB,3,FALSE)/J119,IF(J119=0,"",IF(J119="","",0)))</f>
        <v>0</v>
      </c>
      <c r="F119" s="26">
        <f>IFERROR(VLOOKUP($C119,Summary!$C:$CB,4,FALSE)/J119,IF(J119=0,"",IF(J119="","",0)))</f>
        <v>0.2</v>
      </c>
      <c r="G119" s="25">
        <f>IFERROR(VLOOKUP($C119,Summary!$C:$CB,5,FALSE)/J119,IF(J119=0,"",IF(J119="","",0)))</f>
        <v>0</v>
      </c>
      <c r="H119" s="26">
        <f>IFERROR(VLOOKUP($C119,Summary!$C:$CB,6,FALSE)/J119,IF(J119=0,"",IF(J119="","",0)))</f>
        <v>0.2</v>
      </c>
      <c r="I119" s="25">
        <f>IFERROR(VLOOKUP($C119,Summary!$C:$CB,7,FALSE)/J119,IF(J119=0,"",IF(J119="","",0)))</f>
        <v>0.8</v>
      </c>
      <c r="J119" s="27">
        <f>VLOOKUP($C119,Summary!$C:$CB,8,FALSE)</f>
        <v>5</v>
      </c>
      <c r="K119" s="24" t="str">
        <f>IFERROR(VLOOKUP($C119,Summary!$C:$CB,9,FALSE)/Q119,IF(Q119=0,"",IF(Q119="","",0)))</f>
        <v/>
      </c>
      <c r="L119" s="25" t="str">
        <f>IFERROR(VLOOKUP($C119,Summary!$C:$CB,10,FALSE)/Q119,IF(Q119=0,"",IF(Q119="","",0)))</f>
        <v/>
      </c>
      <c r="M119" s="26" t="str">
        <f>IFERROR(VLOOKUP($C119,Summary!$C:$CB,11,FALSE)/Q119,IF(Q119=0,"",IF(Q119="","",0)))</f>
        <v/>
      </c>
      <c r="N119" s="25" t="str">
        <f>IFERROR(VLOOKUP($C119,Summary!$C:$CB,12,FALSE)/Q119,IF(Q119=0,"",IF(Q119="","",0)))</f>
        <v/>
      </c>
      <c r="O119" s="26" t="str">
        <f>IFERROR(VLOOKUP($C119,Summary!$C:$CB,13,FALSE)/Q119,IF(Q119=0,"",IF(Q119="","",0)))</f>
        <v/>
      </c>
      <c r="P119" s="25" t="str">
        <f>IFERROR(VLOOKUP($C119,Summary!$C:$CB,14,FALSE)/Q119,IF(Q119=0,"",IF(Q119="","",0)))</f>
        <v/>
      </c>
      <c r="Q119" s="27">
        <f>VLOOKUP($C119,Summary!$C:$CB,15,FALSE)</f>
        <v>0</v>
      </c>
      <c r="R119" s="24" t="str">
        <f>IFERROR(VLOOKUP($C119,Summary!$C:$CB,16,FALSE)/X119,IF(X119=0,"",IF(X119="","",0)))</f>
        <v/>
      </c>
      <c r="S119" s="25" t="str">
        <f>IFERROR(VLOOKUP($C119,Summary!$C:$CB,17,FALSE)/X119,IF(X119=0,"",IF(X119="","",0)))</f>
        <v/>
      </c>
      <c r="T119" s="26" t="str">
        <f>IFERROR(VLOOKUP($C119,Summary!$C:$CB,18,FALSE)/X119,IF(X119=0,"",IF(X119="","",0)))</f>
        <v/>
      </c>
      <c r="U119" s="25" t="str">
        <f>IFERROR(VLOOKUP($C119,Summary!$C:$CB,19,FALSE)/X119,IF(X119=0,"",IF(X119="","",0)))</f>
        <v/>
      </c>
      <c r="V119" s="26" t="str">
        <f>IFERROR(VLOOKUP($C119,Summary!$C:$CB,20,FALSE)/X119,IF(X119=0,"",IF(X119="","",0)))</f>
        <v/>
      </c>
      <c r="W119" s="25" t="str">
        <f>IFERROR(VLOOKUP($C119,Summary!$C:$CB,21,FALSE)/X119,IF(X119=0,"",IF(X119="","",0)))</f>
        <v/>
      </c>
      <c r="X119" s="27">
        <f>VLOOKUP($C119,Summary!$C:$CB,22,FALSE)</f>
        <v>0</v>
      </c>
      <c r="Y119" s="24" t="str">
        <f>IFERROR(VLOOKUP($C119,Summary!$C:$CB,23,FALSE)/AE119,IF(AE119=0,"",IF(AE119="","",0)))</f>
        <v/>
      </c>
      <c r="Z119" s="25" t="str">
        <f>IFERROR(VLOOKUP($C119,Summary!$C:$CB,24,FALSE)/AE119,IF(AE119=0,"",IF(AE119="","",0)))</f>
        <v/>
      </c>
      <c r="AA119" s="26" t="str">
        <f>IFERROR(VLOOKUP($C119,Summary!$C:$CB,25,FALSE)/AE119,IF(AE119=0,"",IF(AE119="","",0)))</f>
        <v/>
      </c>
      <c r="AB119" s="25" t="str">
        <f>IFERROR(VLOOKUP($C119,Summary!$C:$CB,26,FALSE)/AE119,IF(AE119=0,"",IF(AE119="","",0)))</f>
        <v/>
      </c>
      <c r="AC119" s="26" t="str">
        <f>IFERROR(VLOOKUP($C119,Summary!$C:$CB,27,FALSE)/AE119,IF(AE119=0,"",IF(AE119="","",0)))</f>
        <v/>
      </c>
      <c r="AD119" s="25" t="str">
        <f>IFERROR(VLOOKUP($C119,Summary!$C:$CB,28,FALSE)/AE119,IF(AE119=0,"",IF(AE119="","",0)))</f>
        <v/>
      </c>
      <c r="AE119" s="27">
        <f>VLOOKUP($C119,Summary!$C:$CB,29,FALSE)</f>
        <v>0</v>
      </c>
      <c r="AF119" s="24" t="str">
        <f>IFERROR(VLOOKUP($C119,Summary!$C:$CB,30,FALSE)/VLOOKUP($C119,Summary!$C:$CB,32,FALSE),IF(AL119=0,"",IF(AL119="","",0)))</f>
        <v/>
      </c>
      <c r="AG119" s="25" t="str">
        <f>IFERROR(VLOOKUP($C119,Summary!$C:$CB,31,FALSE)/VLOOKUP($C119,Summary!$C:$CB,32,FALSE),IF(AL119=0,"",IF(AL119="","",0)))</f>
        <v/>
      </c>
      <c r="AH119" s="26" t="str">
        <f>IFERROR(VLOOKUP($C119,Summary!$C:$CB,32,FALSE)/VLOOKUP($C119,Summary!$C:$CB,34,FALSE),IF(AL119=0,"",IF(AL119="","",0)))</f>
        <v/>
      </c>
      <c r="AI119" s="25" t="str">
        <f>IFERROR(VLOOKUP($C119,Summary!$C:$CB,33,FALSE)/VLOOKUP($C119,Summary!$C:$CB,34,FALSE),IF(AL119=0,"",IF(AL119="","",0)))</f>
        <v/>
      </c>
      <c r="AJ119" s="26" t="str">
        <f>IFERROR(VLOOKUP($C119,Summary!$C:$CB,34,FALSE)/AL119,IF(AL119=0,"",IF(AL119="","",0)))</f>
        <v/>
      </c>
      <c r="AK119" s="25" t="str">
        <f>IFERROR(VLOOKUP($C119,Summary!$C:$CB,35,FALSE)/AL119,IF(AL119=0,"",IF(AL119="","",0)))</f>
        <v/>
      </c>
      <c r="AL119" s="27">
        <f>VLOOKUP($C119,Summary!$C:$CB,36,FALSE)</f>
        <v>0</v>
      </c>
      <c r="AM119" s="24">
        <f>IFERROR(VLOOKUP($C119,Summary!$C:$CB,37,FALSE)/AS119,IF(AS119=0,"",IF(AS119="","",0)))</f>
        <v>0</v>
      </c>
      <c r="AN119" s="25">
        <f>IFERROR(VLOOKUP($C119,Summary!$C:$CB,38,FALSE)/AS119,IF(AS119=0,"",IF(AS119="","",0)))</f>
        <v>0</v>
      </c>
      <c r="AO119" s="26">
        <f>IFERROR(VLOOKUP($C119,Summary!$C:$CB,39,FALSE)/AS119,IF(AS119=0,"",IF(AS119="","",0)))</f>
        <v>0</v>
      </c>
      <c r="AP119" s="25">
        <f>IFERROR(VLOOKUP($C119,Summary!$C:$CB,40,FALSE)/AS119,IF(AS119=0,"",IF(AS119="","",0)))</f>
        <v>0</v>
      </c>
      <c r="AQ119" s="26">
        <f>IFERROR(VLOOKUP($C119,Summary!$C:$CB,41,FALSE)/AS119,IF(AS119=0,"",IF(AS119="","",0)))</f>
        <v>0</v>
      </c>
      <c r="AR119" s="25">
        <f>IFERROR(VLOOKUP($C119,Summary!$C:$CB,42,FALSE)/AS119,IF(AS119=0,"",IF(AS119="","",0)))</f>
        <v>1</v>
      </c>
      <c r="AS119" s="27">
        <f>VLOOKUP($C119,Summary!$C:$CB,43,FALSE)</f>
        <v>2</v>
      </c>
      <c r="AT119" s="24">
        <f>IFERROR(VLOOKUP($C119,Summary!$C:$CB,44,FALSE)/AZ119,IF(AZ119=0,"",IF(AZ119="","",0)))</f>
        <v>1</v>
      </c>
      <c r="AU119" s="25">
        <f>IFERROR(VLOOKUP($C119,Summary!$C:$CB,45,FALSE)/AZ119,IF(AZ119=0,"",IF(AZ119="","",0)))</f>
        <v>0</v>
      </c>
      <c r="AV119" s="26">
        <f>IFERROR(VLOOKUP($C119,Summary!$C:$CB,46,FALSE)/AZ119,IF(AZ119=0,"",IF(AZ119="","",0)))</f>
        <v>1</v>
      </c>
      <c r="AW119" s="25">
        <f>IFERROR(VLOOKUP($C119,Summary!$C:$CB,47,FALSE)/AZ119,IF(AZ119=0,"",IF(AZ119="","",0)))</f>
        <v>0</v>
      </c>
      <c r="AX119" s="26">
        <f>IFERROR(VLOOKUP($C119,Summary!$C:$CB,48,FALSE)/AZ119,IF(AZ119=0,"",IF(AZ119="","",0)))</f>
        <v>1</v>
      </c>
      <c r="AY119" s="25">
        <f>IFERROR(VLOOKUP($C119,Summary!$C:$CB,49,FALSE)/AZ119,IF(AZ119=0,"",IF(AZ119="","",0)))</f>
        <v>0</v>
      </c>
      <c r="AZ119" s="27">
        <f>VLOOKUP($C119,Summary!$C:$CB,50,FALSE)</f>
        <v>1</v>
      </c>
      <c r="BA119" s="24" t="str">
        <f>IFERROR(VLOOKUP($C119,Summary!$C:$CB,51,FALSE)/BG119,IF(BG119=0,"",IF(BG119="","",0)))</f>
        <v/>
      </c>
      <c r="BB119" s="25" t="str">
        <f>IFERROR(VLOOKUP($C119,Summary!$C:$CB,52,FALSE)/BG119,IF(BG119=0,"",IF(BG119="","",0)))</f>
        <v/>
      </c>
      <c r="BC119" s="26" t="str">
        <f>IFERROR(VLOOKUP($C119,Summary!$C:$CB,53,FALSE)/BG119,IF(BG119=0,"",IF(BG119="","",0)))</f>
        <v/>
      </c>
      <c r="BD119" s="25" t="str">
        <f>IFERROR(VLOOKUP($C119,Summary!$C:$CB,54,FALSE)/BG119,IF(BG119=0,"",IF(BG119="","",0)))</f>
        <v/>
      </c>
      <c r="BE119" s="26" t="str">
        <f>IFERROR(VLOOKUP($C119,Summary!$C:$CB,55,FALSE)/BG119,IF(BG119=0,"",IF(BG119="","",0)))</f>
        <v/>
      </c>
      <c r="BF119" s="25" t="str">
        <f>IFERROR(VLOOKUP($C119,Summary!$C:$CB,56,FALSE)/BG119,IF(BG119=0,"",IF(BG119="","",0)))</f>
        <v/>
      </c>
      <c r="BG119" s="27">
        <f>VLOOKUP($C119,Summary!$C:$CB,57,FALSE)</f>
        <v>0</v>
      </c>
      <c r="BH119" s="24" t="str">
        <f>IFERROR(VLOOKUP($C119,Summary!$C:$CB,58,FALSE)/BN119,IF(BN119=0,"",IF(BN119="","",0)))</f>
        <v/>
      </c>
      <c r="BI119" s="25" t="str">
        <f>IFERROR(VLOOKUP($C119,Summary!$C:$CB,59,FALSE)/BN119,IF(BN119=0,"",IF(BN119="","",0)))</f>
        <v/>
      </c>
      <c r="BJ119" s="26" t="str">
        <f>IFERROR(VLOOKUP($C119,Summary!$C:$CB,60,FALSE)/BN119,IF(BN119=0,"",IF(BN119="","",0)))</f>
        <v/>
      </c>
      <c r="BK119" s="25" t="str">
        <f>IFERROR(VLOOKUP($C119,Summary!$C:$CB,61,FALSE)/BN119,IF(BN119=0,"",IF(BN119="","",0)))</f>
        <v/>
      </c>
      <c r="BL119" s="26" t="str">
        <f>IFERROR(VLOOKUP($C119,Summary!$C:$CB,62,FALSE)/BN119,IF(BN119=0,"",IF(BN119="","",0)))</f>
        <v/>
      </c>
      <c r="BM119" s="25" t="str">
        <f>IFERROR(VLOOKUP($C119,Summary!$C:$CB,63,FALSE)/BN119,IF(BN119=0,"",IF(BN119="","",0)))</f>
        <v/>
      </c>
      <c r="BN119" s="27">
        <f>VLOOKUP($C119,Summary!$C:$CB,64,FALSE)</f>
        <v>0</v>
      </c>
      <c r="BO119" s="24">
        <f>IFERROR(VLOOKUP($C119,Summary!$C:$CB,65,FALSE)/BU119,IF(BU119=0,"",IF(BU119="","",0)))</f>
        <v>0</v>
      </c>
      <c r="BP119" s="25">
        <f>IFERROR(VLOOKUP($C119,Summary!$C:$CB,66,FALSE)/BU119,IF(BU119=0,"",IF(BU119="","",0)))</f>
        <v>0</v>
      </c>
      <c r="BQ119" s="26">
        <f>IFERROR(VLOOKUP($C119,Summary!$C:$CB,67,FALSE)/BU119,IF(BU119=0,"",IF(BU119="","",0)))</f>
        <v>0</v>
      </c>
      <c r="BR119" s="25">
        <f>IFERROR(VLOOKUP($C119,Summary!$C:$CB,68,FALSE)/BU119,IF(BU119=0,"",IF(BU119="","",0)))</f>
        <v>0</v>
      </c>
      <c r="BS119" s="26">
        <f>IFERROR(VLOOKUP($C119,Summary!$C:$CB,69,FALSE)/BU119,IF(BU119=0,"",IF(BU119="","",0)))</f>
        <v>0</v>
      </c>
      <c r="BT119" s="25">
        <f>IFERROR(VLOOKUP($C119,Summary!$C:$CB,70,FALSE)/BU119,IF(BU119=0,"",IF(BU119="","",0)))</f>
        <v>1</v>
      </c>
      <c r="BU119" s="27">
        <f>VLOOKUP($C119,Summary!$C:$CB,71,FALSE)</f>
        <v>2</v>
      </c>
      <c r="BV119" s="24" t="str">
        <f>IFERROR(VLOOKUP($C119,Summary!$C:$CB,72,FALSE)/CB119,IF(CB119=0,"",IF(CB119="","",0)))</f>
        <v/>
      </c>
      <c r="BW119" s="25" t="str">
        <f>IFERROR(VLOOKUP($C119,Summary!$C:$CB,73,FALSE)/CB119,IF(CB119=0,"",IF(CB119="","",0)))</f>
        <v/>
      </c>
      <c r="BX119" s="26" t="str">
        <f>IFERROR(VLOOKUP($C119,Summary!$C:$CB,74,FALSE)/CB119,IF(CB119=0,"",IF(CB119="","",0)))</f>
        <v/>
      </c>
      <c r="BY119" s="25" t="str">
        <f>IFERROR(VLOOKUP($C119,Summary!$C:$CB,75,FALSE)/CB119,IF(CB119=0,"",IF(CB119="","",0)))</f>
        <v/>
      </c>
      <c r="BZ119" s="26" t="str">
        <f>IFERROR(VLOOKUP($C119,Summary!$C:$CB,76,FALSE)/CB119,IF(CB119=0,"",IF(CB119="","",0)))</f>
        <v/>
      </c>
      <c r="CA119" s="25" t="str">
        <f>IFERROR(VLOOKUP($C119,Summary!$C:$CB,77,FALSE)/CB119,IF(CB119=0,"",IF(CB119="","",0)))</f>
        <v/>
      </c>
      <c r="CB119" s="27">
        <f>VLOOKUP($C119,Summary!$C:$CB,78,FALSE)</f>
        <v>0</v>
      </c>
    </row>
    <row r="120" spans="1:80" x14ac:dyDescent="0.3">
      <c r="A120">
        <v>116</v>
      </c>
      <c r="B120" t="str">
        <f>IF(Namelist!A117="","",UPPER(Namelist!A117))</f>
        <v>IMAN BASHIR</v>
      </c>
      <c r="C120" t="str">
        <f>IF(Namelist!B117="","",UPPER(Namelist!B117))</f>
        <v>NUSSTU\E0968541</v>
      </c>
      <c r="D120" s="24">
        <f>IFERROR(VLOOKUP($C120,Summary!$C:$CB,2,FALSE)/J120,IF(J120=0,"",IF(J120="","",0)))</f>
        <v>0</v>
      </c>
      <c r="E120" s="25">
        <f>IFERROR(VLOOKUP($C120,Summary!$C:$CB,3,FALSE)/J120,IF(J120=0,"",IF(J120="","",0)))</f>
        <v>0.33333333333333331</v>
      </c>
      <c r="F120" s="26">
        <f>IFERROR(VLOOKUP($C120,Summary!$C:$CB,4,FALSE)/J120,IF(J120=0,"",IF(J120="","",0)))</f>
        <v>0.33333333333333331</v>
      </c>
      <c r="G120" s="25">
        <f>IFERROR(VLOOKUP($C120,Summary!$C:$CB,5,FALSE)/J120,IF(J120=0,"",IF(J120="","",0)))</f>
        <v>0</v>
      </c>
      <c r="H120" s="26">
        <f>IFERROR(VLOOKUP($C120,Summary!$C:$CB,6,FALSE)/J120,IF(J120=0,"",IF(J120="","",0)))</f>
        <v>0.33333333333333331</v>
      </c>
      <c r="I120" s="25">
        <f>IFERROR(VLOOKUP($C120,Summary!$C:$CB,7,FALSE)/J120,IF(J120=0,"",IF(J120="","",0)))</f>
        <v>0.66666666666666663</v>
      </c>
      <c r="J120" s="27">
        <f>VLOOKUP($C120,Summary!$C:$CB,8,FALSE)</f>
        <v>3</v>
      </c>
      <c r="K120" s="24">
        <f>IFERROR(VLOOKUP($C120,Summary!$C:$CB,9,FALSE)/Q120,IF(Q120=0,"",IF(Q120="","",0)))</f>
        <v>0</v>
      </c>
      <c r="L120" s="25">
        <f>IFERROR(VLOOKUP($C120,Summary!$C:$CB,10,FALSE)/Q120,IF(Q120=0,"",IF(Q120="","",0)))</f>
        <v>0.33333333333333331</v>
      </c>
      <c r="M120" s="26">
        <f>IFERROR(VLOOKUP($C120,Summary!$C:$CB,11,FALSE)/Q120,IF(Q120=0,"",IF(Q120="","",0)))</f>
        <v>0.33333333333333331</v>
      </c>
      <c r="N120" s="25">
        <f>IFERROR(VLOOKUP($C120,Summary!$C:$CB,12,FALSE)/Q120,IF(Q120=0,"",IF(Q120="","",0)))</f>
        <v>0</v>
      </c>
      <c r="O120" s="26">
        <f>IFERROR(VLOOKUP($C120,Summary!$C:$CB,13,FALSE)/Q120,IF(Q120=0,"",IF(Q120="","",0)))</f>
        <v>0.33333333333333331</v>
      </c>
      <c r="P120" s="25">
        <f>IFERROR(VLOOKUP($C120,Summary!$C:$CB,14,FALSE)/Q120,IF(Q120=0,"",IF(Q120="","",0)))</f>
        <v>0.66666666666666663</v>
      </c>
      <c r="Q120" s="27">
        <f>VLOOKUP($C120,Summary!$C:$CB,15,FALSE)</f>
        <v>3</v>
      </c>
      <c r="R120" s="24" t="str">
        <f>IFERROR(VLOOKUP($C120,Summary!$C:$CB,16,FALSE)/X120,IF(X120=0,"",IF(X120="","",0)))</f>
        <v/>
      </c>
      <c r="S120" s="25" t="str">
        <f>IFERROR(VLOOKUP($C120,Summary!$C:$CB,17,FALSE)/X120,IF(X120=0,"",IF(X120="","",0)))</f>
        <v/>
      </c>
      <c r="T120" s="26" t="str">
        <f>IFERROR(VLOOKUP($C120,Summary!$C:$CB,18,FALSE)/X120,IF(X120=0,"",IF(X120="","",0)))</f>
        <v/>
      </c>
      <c r="U120" s="25" t="str">
        <f>IFERROR(VLOOKUP($C120,Summary!$C:$CB,19,FALSE)/X120,IF(X120=0,"",IF(X120="","",0)))</f>
        <v/>
      </c>
      <c r="V120" s="26" t="str">
        <f>IFERROR(VLOOKUP($C120,Summary!$C:$CB,20,FALSE)/X120,IF(X120=0,"",IF(X120="","",0)))</f>
        <v/>
      </c>
      <c r="W120" s="25" t="str">
        <f>IFERROR(VLOOKUP($C120,Summary!$C:$CB,21,FALSE)/X120,IF(X120=0,"",IF(X120="","",0)))</f>
        <v/>
      </c>
      <c r="X120" s="27">
        <f>VLOOKUP($C120,Summary!$C:$CB,22,FALSE)</f>
        <v>0</v>
      </c>
      <c r="Y120" s="24" t="str">
        <f>IFERROR(VLOOKUP($C120,Summary!$C:$CB,23,FALSE)/AE120,IF(AE120=0,"",IF(AE120="","",0)))</f>
        <v/>
      </c>
      <c r="Z120" s="25" t="str">
        <f>IFERROR(VLOOKUP($C120,Summary!$C:$CB,24,FALSE)/AE120,IF(AE120=0,"",IF(AE120="","",0)))</f>
        <v/>
      </c>
      <c r="AA120" s="26" t="str">
        <f>IFERROR(VLOOKUP($C120,Summary!$C:$CB,25,FALSE)/AE120,IF(AE120=0,"",IF(AE120="","",0)))</f>
        <v/>
      </c>
      <c r="AB120" s="25" t="str">
        <f>IFERROR(VLOOKUP($C120,Summary!$C:$CB,26,FALSE)/AE120,IF(AE120=0,"",IF(AE120="","",0)))</f>
        <v/>
      </c>
      <c r="AC120" s="26" t="str">
        <f>IFERROR(VLOOKUP($C120,Summary!$C:$CB,27,FALSE)/AE120,IF(AE120=0,"",IF(AE120="","",0)))</f>
        <v/>
      </c>
      <c r="AD120" s="25" t="str">
        <f>IFERROR(VLOOKUP($C120,Summary!$C:$CB,28,FALSE)/AE120,IF(AE120=0,"",IF(AE120="","",0)))</f>
        <v/>
      </c>
      <c r="AE120" s="27">
        <f>VLOOKUP($C120,Summary!$C:$CB,29,FALSE)</f>
        <v>0</v>
      </c>
      <c r="AF120" s="24" t="str">
        <f>IFERROR(VLOOKUP($C120,Summary!$C:$CB,30,FALSE)/VLOOKUP($C120,Summary!$C:$CB,32,FALSE),IF(AL120=0,"",IF(AL120="","",0)))</f>
        <v/>
      </c>
      <c r="AG120" s="25" t="str">
        <f>IFERROR(VLOOKUP($C120,Summary!$C:$CB,31,FALSE)/VLOOKUP($C120,Summary!$C:$CB,32,FALSE),IF(AL120=0,"",IF(AL120="","",0)))</f>
        <v/>
      </c>
      <c r="AH120" s="26" t="str">
        <f>IFERROR(VLOOKUP($C120,Summary!$C:$CB,32,FALSE)/VLOOKUP($C120,Summary!$C:$CB,34,FALSE),IF(AL120=0,"",IF(AL120="","",0)))</f>
        <v/>
      </c>
      <c r="AI120" s="25" t="str">
        <f>IFERROR(VLOOKUP($C120,Summary!$C:$CB,33,FALSE)/VLOOKUP($C120,Summary!$C:$CB,34,FALSE),IF(AL120=0,"",IF(AL120="","",0)))</f>
        <v/>
      </c>
      <c r="AJ120" s="26" t="str">
        <f>IFERROR(VLOOKUP($C120,Summary!$C:$CB,34,FALSE)/AL120,IF(AL120=0,"",IF(AL120="","",0)))</f>
        <v/>
      </c>
      <c r="AK120" s="25" t="str">
        <f>IFERROR(VLOOKUP($C120,Summary!$C:$CB,35,FALSE)/AL120,IF(AL120=0,"",IF(AL120="","",0)))</f>
        <v/>
      </c>
      <c r="AL120" s="27">
        <f>VLOOKUP($C120,Summary!$C:$CB,36,FALSE)</f>
        <v>0</v>
      </c>
      <c r="AM120" s="24" t="str">
        <f>IFERROR(VLOOKUP($C120,Summary!$C:$CB,37,FALSE)/AS120,IF(AS120=0,"",IF(AS120="","",0)))</f>
        <v/>
      </c>
      <c r="AN120" s="25" t="str">
        <f>IFERROR(VLOOKUP($C120,Summary!$C:$CB,38,FALSE)/AS120,IF(AS120=0,"",IF(AS120="","",0)))</f>
        <v/>
      </c>
      <c r="AO120" s="26" t="str">
        <f>IFERROR(VLOOKUP($C120,Summary!$C:$CB,39,FALSE)/AS120,IF(AS120=0,"",IF(AS120="","",0)))</f>
        <v/>
      </c>
      <c r="AP120" s="25" t="str">
        <f>IFERROR(VLOOKUP($C120,Summary!$C:$CB,40,FALSE)/AS120,IF(AS120=0,"",IF(AS120="","",0)))</f>
        <v/>
      </c>
      <c r="AQ120" s="26" t="str">
        <f>IFERROR(VLOOKUP($C120,Summary!$C:$CB,41,FALSE)/AS120,IF(AS120=0,"",IF(AS120="","",0)))</f>
        <v/>
      </c>
      <c r="AR120" s="25" t="str">
        <f>IFERROR(VLOOKUP($C120,Summary!$C:$CB,42,FALSE)/AS120,IF(AS120=0,"",IF(AS120="","",0)))</f>
        <v/>
      </c>
      <c r="AS120" s="27">
        <f>VLOOKUP($C120,Summary!$C:$CB,43,FALSE)</f>
        <v>0</v>
      </c>
      <c r="AT120" s="24" t="str">
        <f>IFERROR(VLOOKUP($C120,Summary!$C:$CB,44,FALSE)/AZ120,IF(AZ120=0,"",IF(AZ120="","",0)))</f>
        <v/>
      </c>
      <c r="AU120" s="25" t="str">
        <f>IFERROR(VLOOKUP($C120,Summary!$C:$CB,45,FALSE)/AZ120,IF(AZ120=0,"",IF(AZ120="","",0)))</f>
        <v/>
      </c>
      <c r="AV120" s="26" t="str">
        <f>IFERROR(VLOOKUP($C120,Summary!$C:$CB,46,FALSE)/AZ120,IF(AZ120=0,"",IF(AZ120="","",0)))</f>
        <v/>
      </c>
      <c r="AW120" s="25" t="str">
        <f>IFERROR(VLOOKUP($C120,Summary!$C:$CB,47,FALSE)/AZ120,IF(AZ120=0,"",IF(AZ120="","",0)))</f>
        <v/>
      </c>
      <c r="AX120" s="26" t="str">
        <f>IFERROR(VLOOKUP($C120,Summary!$C:$CB,48,FALSE)/AZ120,IF(AZ120=0,"",IF(AZ120="","",0)))</f>
        <v/>
      </c>
      <c r="AY120" s="25" t="str">
        <f>IFERROR(VLOOKUP($C120,Summary!$C:$CB,49,FALSE)/AZ120,IF(AZ120=0,"",IF(AZ120="","",0)))</f>
        <v/>
      </c>
      <c r="AZ120" s="27">
        <f>VLOOKUP($C120,Summary!$C:$CB,50,FALSE)</f>
        <v>0</v>
      </c>
      <c r="BA120" s="24" t="str">
        <f>IFERROR(VLOOKUP($C120,Summary!$C:$CB,51,FALSE)/BG120,IF(BG120=0,"",IF(BG120="","",0)))</f>
        <v/>
      </c>
      <c r="BB120" s="25" t="str">
        <f>IFERROR(VLOOKUP($C120,Summary!$C:$CB,52,FALSE)/BG120,IF(BG120=0,"",IF(BG120="","",0)))</f>
        <v/>
      </c>
      <c r="BC120" s="26" t="str">
        <f>IFERROR(VLOOKUP($C120,Summary!$C:$CB,53,FALSE)/BG120,IF(BG120=0,"",IF(BG120="","",0)))</f>
        <v/>
      </c>
      <c r="BD120" s="25" t="str">
        <f>IFERROR(VLOOKUP($C120,Summary!$C:$CB,54,FALSE)/BG120,IF(BG120=0,"",IF(BG120="","",0)))</f>
        <v/>
      </c>
      <c r="BE120" s="26" t="str">
        <f>IFERROR(VLOOKUP($C120,Summary!$C:$CB,55,FALSE)/BG120,IF(BG120=0,"",IF(BG120="","",0)))</f>
        <v/>
      </c>
      <c r="BF120" s="25" t="str">
        <f>IFERROR(VLOOKUP($C120,Summary!$C:$CB,56,FALSE)/BG120,IF(BG120=0,"",IF(BG120="","",0)))</f>
        <v/>
      </c>
      <c r="BG120" s="27">
        <f>VLOOKUP($C120,Summary!$C:$CB,57,FALSE)</f>
        <v>0</v>
      </c>
      <c r="BH120" s="24" t="str">
        <f>IFERROR(VLOOKUP($C120,Summary!$C:$CB,58,FALSE)/BN120,IF(BN120=0,"",IF(BN120="","",0)))</f>
        <v/>
      </c>
      <c r="BI120" s="25" t="str">
        <f>IFERROR(VLOOKUP($C120,Summary!$C:$CB,59,FALSE)/BN120,IF(BN120=0,"",IF(BN120="","",0)))</f>
        <v/>
      </c>
      <c r="BJ120" s="26" t="str">
        <f>IFERROR(VLOOKUP($C120,Summary!$C:$CB,60,FALSE)/BN120,IF(BN120=0,"",IF(BN120="","",0)))</f>
        <v/>
      </c>
      <c r="BK120" s="25" t="str">
        <f>IFERROR(VLOOKUP($C120,Summary!$C:$CB,61,FALSE)/BN120,IF(BN120=0,"",IF(BN120="","",0)))</f>
        <v/>
      </c>
      <c r="BL120" s="26" t="str">
        <f>IFERROR(VLOOKUP($C120,Summary!$C:$CB,62,FALSE)/BN120,IF(BN120=0,"",IF(BN120="","",0)))</f>
        <v/>
      </c>
      <c r="BM120" s="25" t="str">
        <f>IFERROR(VLOOKUP($C120,Summary!$C:$CB,63,FALSE)/BN120,IF(BN120=0,"",IF(BN120="","",0)))</f>
        <v/>
      </c>
      <c r="BN120" s="27">
        <f>VLOOKUP($C120,Summary!$C:$CB,64,FALSE)</f>
        <v>0</v>
      </c>
      <c r="BO120" s="24" t="str">
        <f>IFERROR(VLOOKUP($C120,Summary!$C:$CB,65,FALSE)/BU120,IF(BU120=0,"",IF(BU120="","",0)))</f>
        <v/>
      </c>
      <c r="BP120" s="25" t="str">
        <f>IFERROR(VLOOKUP($C120,Summary!$C:$CB,66,FALSE)/BU120,IF(BU120=0,"",IF(BU120="","",0)))</f>
        <v/>
      </c>
      <c r="BQ120" s="26" t="str">
        <f>IFERROR(VLOOKUP($C120,Summary!$C:$CB,67,FALSE)/BU120,IF(BU120=0,"",IF(BU120="","",0)))</f>
        <v/>
      </c>
      <c r="BR120" s="25" t="str">
        <f>IFERROR(VLOOKUP($C120,Summary!$C:$CB,68,FALSE)/BU120,IF(BU120=0,"",IF(BU120="","",0)))</f>
        <v/>
      </c>
      <c r="BS120" s="26" t="str">
        <f>IFERROR(VLOOKUP($C120,Summary!$C:$CB,69,FALSE)/BU120,IF(BU120=0,"",IF(BU120="","",0)))</f>
        <v/>
      </c>
      <c r="BT120" s="25" t="str">
        <f>IFERROR(VLOOKUP($C120,Summary!$C:$CB,70,FALSE)/BU120,IF(BU120=0,"",IF(BU120="","",0)))</f>
        <v/>
      </c>
      <c r="BU120" s="27">
        <f>VLOOKUP($C120,Summary!$C:$CB,71,FALSE)</f>
        <v>0</v>
      </c>
      <c r="BV120" s="24" t="str">
        <f>IFERROR(VLOOKUP($C120,Summary!$C:$CB,72,FALSE)/CB120,IF(CB120=0,"",IF(CB120="","",0)))</f>
        <v/>
      </c>
      <c r="BW120" s="25" t="str">
        <f>IFERROR(VLOOKUP($C120,Summary!$C:$CB,73,FALSE)/CB120,IF(CB120=0,"",IF(CB120="","",0)))</f>
        <v/>
      </c>
      <c r="BX120" s="26" t="str">
        <f>IFERROR(VLOOKUP($C120,Summary!$C:$CB,74,FALSE)/CB120,IF(CB120=0,"",IF(CB120="","",0)))</f>
        <v/>
      </c>
      <c r="BY120" s="25" t="str">
        <f>IFERROR(VLOOKUP($C120,Summary!$C:$CB,75,FALSE)/CB120,IF(CB120=0,"",IF(CB120="","",0)))</f>
        <v/>
      </c>
      <c r="BZ120" s="26" t="str">
        <f>IFERROR(VLOOKUP($C120,Summary!$C:$CB,76,FALSE)/CB120,IF(CB120=0,"",IF(CB120="","",0)))</f>
        <v/>
      </c>
      <c r="CA120" s="25" t="str">
        <f>IFERROR(VLOOKUP($C120,Summary!$C:$CB,77,FALSE)/CB120,IF(CB120=0,"",IF(CB120="","",0)))</f>
        <v/>
      </c>
      <c r="CB120" s="27">
        <f>VLOOKUP($C120,Summary!$C:$CB,78,FALSE)</f>
        <v>0</v>
      </c>
    </row>
    <row r="121" spans="1:80" x14ac:dyDescent="0.3">
      <c r="A121">
        <v>117</v>
      </c>
      <c r="B121" t="str">
        <f>IF(Namelist!A118="","",UPPER(Namelist!A118))</f>
        <v>IMELDA NATHAN</v>
      </c>
      <c r="C121" t="str">
        <f>IF(Namelist!B118="","",UPPER(Namelist!B118))</f>
        <v>NUSSTU\E0959777</v>
      </c>
      <c r="D121" s="24">
        <f>IFERROR(VLOOKUP($C121,Summary!$C:$CB,2,FALSE)/J121,IF(J121=0,"",IF(J121="","",0)))</f>
        <v>1</v>
      </c>
      <c r="E121" s="25">
        <f>IFERROR(VLOOKUP($C121,Summary!$C:$CB,3,FALSE)/J121,IF(J121=0,"",IF(J121="","",0)))</f>
        <v>0</v>
      </c>
      <c r="F121" s="26">
        <f>IFERROR(VLOOKUP($C121,Summary!$C:$CB,4,FALSE)/J121,IF(J121=0,"",IF(J121="","",0)))</f>
        <v>1</v>
      </c>
      <c r="G121" s="25">
        <f>IFERROR(VLOOKUP($C121,Summary!$C:$CB,5,FALSE)/J121,IF(J121=0,"",IF(J121="","",0)))</f>
        <v>0</v>
      </c>
      <c r="H121" s="26">
        <f>IFERROR(VLOOKUP($C121,Summary!$C:$CB,6,FALSE)/J121,IF(J121=0,"",IF(J121="","",0)))</f>
        <v>1</v>
      </c>
      <c r="I121" s="25">
        <f>IFERROR(VLOOKUP($C121,Summary!$C:$CB,7,FALSE)/J121,IF(J121=0,"",IF(J121="","",0)))</f>
        <v>0</v>
      </c>
      <c r="J121" s="27">
        <f>VLOOKUP($C121,Summary!$C:$CB,8,FALSE)</f>
        <v>1</v>
      </c>
      <c r="K121" s="24" t="str">
        <f>IFERROR(VLOOKUP($C121,Summary!$C:$CB,9,FALSE)/Q121,IF(Q121=0,"",IF(Q121="","",0)))</f>
        <v/>
      </c>
      <c r="L121" s="25" t="str">
        <f>IFERROR(VLOOKUP($C121,Summary!$C:$CB,10,FALSE)/Q121,IF(Q121=0,"",IF(Q121="","",0)))</f>
        <v/>
      </c>
      <c r="M121" s="26" t="str">
        <f>IFERROR(VLOOKUP($C121,Summary!$C:$CB,11,FALSE)/Q121,IF(Q121=0,"",IF(Q121="","",0)))</f>
        <v/>
      </c>
      <c r="N121" s="25" t="str">
        <f>IFERROR(VLOOKUP($C121,Summary!$C:$CB,12,FALSE)/Q121,IF(Q121=0,"",IF(Q121="","",0)))</f>
        <v/>
      </c>
      <c r="O121" s="26" t="str">
        <f>IFERROR(VLOOKUP($C121,Summary!$C:$CB,13,FALSE)/Q121,IF(Q121=0,"",IF(Q121="","",0)))</f>
        <v/>
      </c>
      <c r="P121" s="25" t="str">
        <f>IFERROR(VLOOKUP($C121,Summary!$C:$CB,14,FALSE)/Q121,IF(Q121=0,"",IF(Q121="","",0)))</f>
        <v/>
      </c>
      <c r="Q121" s="27">
        <f>VLOOKUP($C121,Summary!$C:$CB,15,FALSE)</f>
        <v>0</v>
      </c>
      <c r="R121" s="24" t="str">
        <f>IFERROR(VLOOKUP($C121,Summary!$C:$CB,16,FALSE)/X121,IF(X121=0,"",IF(X121="","",0)))</f>
        <v/>
      </c>
      <c r="S121" s="25" t="str">
        <f>IFERROR(VLOOKUP($C121,Summary!$C:$CB,17,FALSE)/X121,IF(X121=0,"",IF(X121="","",0)))</f>
        <v/>
      </c>
      <c r="T121" s="26" t="str">
        <f>IFERROR(VLOOKUP($C121,Summary!$C:$CB,18,FALSE)/X121,IF(X121=0,"",IF(X121="","",0)))</f>
        <v/>
      </c>
      <c r="U121" s="25" t="str">
        <f>IFERROR(VLOOKUP($C121,Summary!$C:$CB,19,FALSE)/X121,IF(X121=0,"",IF(X121="","",0)))</f>
        <v/>
      </c>
      <c r="V121" s="26" t="str">
        <f>IFERROR(VLOOKUP($C121,Summary!$C:$CB,20,FALSE)/X121,IF(X121=0,"",IF(X121="","",0)))</f>
        <v/>
      </c>
      <c r="W121" s="25" t="str">
        <f>IFERROR(VLOOKUP($C121,Summary!$C:$CB,21,FALSE)/X121,IF(X121=0,"",IF(X121="","",0)))</f>
        <v/>
      </c>
      <c r="X121" s="27">
        <f>VLOOKUP($C121,Summary!$C:$CB,22,FALSE)</f>
        <v>0</v>
      </c>
      <c r="Y121" s="24" t="str">
        <f>IFERROR(VLOOKUP($C121,Summary!$C:$CB,23,FALSE)/AE121,IF(AE121=0,"",IF(AE121="","",0)))</f>
        <v/>
      </c>
      <c r="Z121" s="25" t="str">
        <f>IFERROR(VLOOKUP($C121,Summary!$C:$CB,24,FALSE)/AE121,IF(AE121=0,"",IF(AE121="","",0)))</f>
        <v/>
      </c>
      <c r="AA121" s="26" t="str">
        <f>IFERROR(VLOOKUP($C121,Summary!$C:$CB,25,FALSE)/AE121,IF(AE121=0,"",IF(AE121="","",0)))</f>
        <v/>
      </c>
      <c r="AB121" s="25" t="str">
        <f>IFERROR(VLOOKUP($C121,Summary!$C:$CB,26,FALSE)/AE121,IF(AE121=0,"",IF(AE121="","",0)))</f>
        <v/>
      </c>
      <c r="AC121" s="26" t="str">
        <f>IFERROR(VLOOKUP($C121,Summary!$C:$CB,27,FALSE)/AE121,IF(AE121=0,"",IF(AE121="","",0)))</f>
        <v/>
      </c>
      <c r="AD121" s="25" t="str">
        <f>IFERROR(VLOOKUP($C121,Summary!$C:$CB,28,FALSE)/AE121,IF(AE121=0,"",IF(AE121="","",0)))</f>
        <v/>
      </c>
      <c r="AE121" s="27">
        <f>VLOOKUP($C121,Summary!$C:$CB,29,FALSE)</f>
        <v>0</v>
      </c>
      <c r="AF121" s="24" t="str">
        <f>IFERROR(VLOOKUP($C121,Summary!$C:$CB,30,FALSE)/VLOOKUP($C121,Summary!$C:$CB,32,FALSE),IF(AL121=0,"",IF(AL121="","",0)))</f>
        <v/>
      </c>
      <c r="AG121" s="25" t="str">
        <f>IFERROR(VLOOKUP($C121,Summary!$C:$CB,31,FALSE)/VLOOKUP($C121,Summary!$C:$CB,32,FALSE),IF(AL121=0,"",IF(AL121="","",0)))</f>
        <v/>
      </c>
      <c r="AH121" s="26" t="str">
        <f>IFERROR(VLOOKUP($C121,Summary!$C:$CB,32,FALSE)/VLOOKUP($C121,Summary!$C:$CB,34,FALSE),IF(AL121=0,"",IF(AL121="","",0)))</f>
        <v/>
      </c>
      <c r="AI121" s="25" t="str">
        <f>IFERROR(VLOOKUP($C121,Summary!$C:$CB,33,FALSE)/VLOOKUP($C121,Summary!$C:$CB,34,FALSE),IF(AL121=0,"",IF(AL121="","",0)))</f>
        <v/>
      </c>
      <c r="AJ121" s="26" t="str">
        <f>IFERROR(VLOOKUP($C121,Summary!$C:$CB,34,FALSE)/AL121,IF(AL121=0,"",IF(AL121="","",0)))</f>
        <v/>
      </c>
      <c r="AK121" s="25" t="str">
        <f>IFERROR(VLOOKUP($C121,Summary!$C:$CB,35,FALSE)/AL121,IF(AL121=0,"",IF(AL121="","",0)))</f>
        <v/>
      </c>
      <c r="AL121" s="27">
        <f>VLOOKUP($C121,Summary!$C:$CB,36,FALSE)</f>
        <v>0</v>
      </c>
      <c r="AM121" s="24" t="str">
        <f>IFERROR(VLOOKUP($C121,Summary!$C:$CB,37,FALSE)/AS121,IF(AS121=0,"",IF(AS121="","",0)))</f>
        <v/>
      </c>
      <c r="AN121" s="25" t="str">
        <f>IFERROR(VLOOKUP($C121,Summary!$C:$CB,38,FALSE)/AS121,IF(AS121=0,"",IF(AS121="","",0)))</f>
        <v/>
      </c>
      <c r="AO121" s="26" t="str">
        <f>IFERROR(VLOOKUP($C121,Summary!$C:$CB,39,FALSE)/AS121,IF(AS121=0,"",IF(AS121="","",0)))</f>
        <v/>
      </c>
      <c r="AP121" s="25" t="str">
        <f>IFERROR(VLOOKUP($C121,Summary!$C:$CB,40,FALSE)/AS121,IF(AS121=0,"",IF(AS121="","",0)))</f>
        <v/>
      </c>
      <c r="AQ121" s="26" t="str">
        <f>IFERROR(VLOOKUP($C121,Summary!$C:$CB,41,FALSE)/AS121,IF(AS121=0,"",IF(AS121="","",0)))</f>
        <v/>
      </c>
      <c r="AR121" s="25" t="str">
        <f>IFERROR(VLOOKUP($C121,Summary!$C:$CB,42,FALSE)/AS121,IF(AS121=0,"",IF(AS121="","",0)))</f>
        <v/>
      </c>
      <c r="AS121" s="27">
        <f>VLOOKUP($C121,Summary!$C:$CB,43,FALSE)</f>
        <v>0</v>
      </c>
      <c r="AT121" s="24" t="str">
        <f>IFERROR(VLOOKUP($C121,Summary!$C:$CB,44,FALSE)/AZ121,IF(AZ121=0,"",IF(AZ121="","",0)))</f>
        <v/>
      </c>
      <c r="AU121" s="25" t="str">
        <f>IFERROR(VLOOKUP($C121,Summary!$C:$CB,45,FALSE)/AZ121,IF(AZ121=0,"",IF(AZ121="","",0)))</f>
        <v/>
      </c>
      <c r="AV121" s="26" t="str">
        <f>IFERROR(VLOOKUP($C121,Summary!$C:$CB,46,FALSE)/AZ121,IF(AZ121=0,"",IF(AZ121="","",0)))</f>
        <v/>
      </c>
      <c r="AW121" s="25" t="str">
        <f>IFERROR(VLOOKUP($C121,Summary!$C:$CB,47,FALSE)/AZ121,IF(AZ121=0,"",IF(AZ121="","",0)))</f>
        <v/>
      </c>
      <c r="AX121" s="26" t="str">
        <f>IFERROR(VLOOKUP($C121,Summary!$C:$CB,48,FALSE)/AZ121,IF(AZ121=0,"",IF(AZ121="","",0)))</f>
        <v/>
      </c>
      <c r="AY121" s="25" t="str">
        <f>IFERROR(VLOOKUP($C121,Summary!$C:$CB,49,FALSE)/AZ121,IF(AZ121=0,"",IF(AZ121="","",0)))</f>
        <v/>
      </c>
      <c r="AZ121" s="27">
        <f>VLOOKUP($C121,Summary!$C:$CB,50,FALSE)</f>
        <v>0</v>
      </c>
      <c r="BA121" s="24" t="str">
        <f>IFERROR(VLOOKUP($C121,Summary!$C:$CB,51,FALSE)/BG121,IF(BG121=0,"",IF(BG121="","",0)))</f>
        <v/>
      </c>
      <c r="BB121" s="25" t="str">
        <f>IFERROR(VLOOKUP($C121,Summary!$C:$CB,52,FALSE)/BG121,IF(BG121=0,"",IF(BG121="","",0)))</f>
        <v/>
      </c>
      <c r="BC121" s="26" t="str">
        <f>IFERROR(VLOOKUP($C121,Summary!$C:$CB,53,FALSE)/BG121,IF(BG121=0,"",IF(BG121="","",0)))</f>
        <v/>
      </c>
      <c r="BD121" s="25" t="str">
        <f>IFERROR(VLOOKUP($C121,Summary!$C:$CB,54,FALSE)/BG121,IF(BG121=0,"",IF(BG121="","",0)))</f>
        <v/>
      </c>
      <c r="BE121" s="26" t="str">
        <f>IFERROR(VLOOKUP($C121,Summary!$C:$CB,55,FALSE)/BG121,IF(BG121=0,"",IF(BG121="","",0)))</f>
        <v/>
      </c>
      <c r="BF121" s="25" t="str">
        <f>IFERROR(VLOOKUP($C121,Summary!$C:$CB,56,FALSE)/BG121,IF(BG121=0,"",IF(BG121="","",0)))</f>
        <v/>
      </c>
      <c r="BG121" s="27">
        <f>VLOOKUP($C121,Summary!$C:$CB,57,FALSE)</f>
        <v>0</v>
      </c>
      <c r="BH121" s="24">
        <f>IFERROR(VLOOKUP($C121,Summary!$C:$CB,58,FALSE)/BN121,IF(BN121=0,"",IF(BN121="","",0)))</f>
        <v>1</v>
      </c>
      <c r="BI121" s="25">
        <f>IFERROR(VLOOKUP($C121,Summary!$C:$CB,59,FALSE)/BN121,IF(BN121=0,"",IF(BN121="","",0)))</f>
        <v>0</v>
      </c>
      <c r="BJ121" s="26">
        <f>IFERROR(VLOOKUP($C121,Summary!$C:$CB,60,FALSE)/BN121,IF(BN121=0,"",IF(BN121="","",0)))</f>
        <v>1</v>
      </c>
      <c r="BK121" s="25">
        <f>IFERROR(VLOOKUP($C121,Summary!$C:$CB,61,FALSE)/BN121,IF(BN121=0,"",IF(BN121="","",0)))</f>
        <v>0</v>
      </c>
      <c r="BL121" s="26">
        <f>IFERROR(VLOOKUP($C121,Summary!$C:$CB,62,FALSE)/BN121,IF(BN121=0,"",IF(BN121="","",0)))</f>
        <v>1</v>
      </c>
      <c r="BM121" s="25">
        <f>IFERROR(VLOOKUP($C121,Summary!$C:$CB,63,FALSE)/BN121,IF(BN121=0,"",IF(BN121="","",0)))</f>
        <v>0</v>
      </c>
      <c r="BN121" s="27">
        <f>VLOOKUP($C121,Summary!$C:$CB,64,FALSE)</f>
        <v>1</v>
      </c>
      <c r="BO121" s="24" t="str">
        <f>IFERROR(VLOOKUP($C121,Summary!$C:$CB,65,FALSE)/BU121,IF(BU121=0,"",IF(BU121="","",0)))</f>
        <v/>
      </c>
      <c r="BP121" s="25" t="str">
        <f>IFERROR(VLOOKUP($C121,Summary!$C:$CB,66,FALSE)/BU121,IF(BU121=0,"",IF(BU121="","",0)))</f>
        <v/>
      </c>
      <c r="BQ121" s="26" t="str">
        <f>IFERROR(VLOOKUP($C121,Summary!$C:$CB,67,FALSE)/BU121,IF(BU121=0,"",IF(BU121="","",0)))</f>
        <v/>
      </c>
      <c r="BR121" s="25" t="str">
        <f>IFERROR(VLOOKUP($C121,Summary!$C:$CB,68,FALSE)/BU121,IF(BU121=0,"",IF(BU121="","",0)))</f>
        <v/>
      </c>
      <c r="BS121" s="26" t="str">
        <f>IFERROR(VLOOKUP($C121,Summary!$C:$CB,69,FALSE)/BU121,IF(BU121=0,"",IF(BU121="","",0)))</f>
        <v/>
      </c>
      <c r="BT121" s="25" t="str">
        <f>IFERROR(VLOOKUP($C121,Summary!$C:$CB,70,FALSE)/BU121,IF(BU121=0,"",IF(BU121="","",0)))</f>
        <v/>
      </c>
      <c r="BU121" s="27">
        <f>VLOOKUP($C121,Summary!$C:$CB,71,FALSE)</f>
        <v>0</v>
      </c>
      <c r="BV121" s="24" t="str">
        <f>IFERROR(VLOOKUP($C121,Summary!$C:$CB,72,FALSE)/CB121,IF(CB121=0,"",IF(CB121="","",0)))</f>
        <v/>
      </c>
      <c r="BW121" s="25" t="str">
        <f>IFERROR(VLOOKUP($C121,Summary!$C:$CB,73,FALSE)/CB121,IF(CB121=0,"",IF(CB121="","",0)))</f>
        <v/>
      </c>
      <c r="BX121" s="26" t="str">
        <f>IFERROR(VLOOKUP($C121,Summary!$C:$CB,74,FALSE)/CB121,IF(CB121=0,"",IF(CB121="","",0)))</f>
        <v/>
      </c>
      <c r="BY121" s="25" t="str">
        <f>IFERROR(VLOOKUP($C121,Summary!$C:$CB,75,FALSE)/CB121,IF(CB121=0,"",IF(CB121="","",0)))</f>
        <v/>
      </c>
      <c r="BZ121" s="26" t="str">
        <f>IFERROR(VLOOKUP($C121,Summary!$C:$CB,76,FALSE)/CB121,IF(CB121=0,"",IF(CB121="","",0)))</f>
        <v/>
      </c>
      <c r="CA121" s="25" t="str">
        <f>IFERROR(VLOOKUP($C121,Summary!$C:$CB,77,FALSE)/CB121,IF(CB121=0,"",IF(CB121="","",0)))</f>
        <v/>
      </c>
      <c r="CB121" s="27">
        <f>VLOOKUP($C121,Summary!$C:$CB,78,FALSE)</f>
        <v>0</v>
      </c>
    </row>
    <row r="122" spans="1:80" x14ac:dyDescent="0.3">
      <c r="A122">
        <v>118</v>
      </c>
      <c r="B122" t="str">
        <f>IF(Namelist!A119="","",UPPER(Namelist!A119))</f>
        <v>IMMANUEL CHIA</v>
      </c>
      <c r="C122" t="str">
        <f>IF(Namelist!B119="","",UPPER(Namelist!B119))</f>
        <v>NUSSTU\E0958018</v>
      </c>
      <c r="D122" s="24">
        <f>IFERROR(VLOOKUP($C122,Summary!$C:$CB,2,FALSE)/J122,IF(J122=0,"",IF(J122="","",0)))</f>
        <v>0.7</v>
      </c>
      <c r="E122" s="25">
        <f>IFERROR(VLOOKUP($C122,Summary!$C:$CB,3,FALSE)/J122,IF(J122=0,"",IF(J122="","",0)))</f>
        <v>0</v>
      </c>
      <c r="F122" s="26">
        <f>IFERROR(VLOOKUP($C122,Summary!$C:$CB,4,FALSE)/J122,IF(J122=0,"",IF(J122="","",0)))</f>
        <v>0.7</v>
      </c>
      <c r="G122" s="25">
        <f>IFERROR(VLOOKUP($C122,Summary!$C:$CB,5,FALSE)/J122,IF(J122=0,"",IF(J122="","",0)))</f>
        <v>0</v>
      </c>
      <c r="H122" s="26">
        <f>IFERROR(VLOOKUP($C122,Summary!$C:$CB,6,FALSE)/J122,IF(J122=0,"",IF(J122="","",0)))</f>
        <v>0.7</v>
      </c>
      <c r="I122" s="25">
        <f>IFERROR(VLOOKUP($C122,Summary!$C:$CB,7,FALSE)/J122,IF(J122=0,"",IF(J122="","",0)))</f>
        <v>0.3</v>
      </c>
      <c r="J122" s="27">
        <f>VLOOKUP($C122,Summary!$C:$CB,8,FALSE)</f>
        <v>10</v>
      </c>
      <c r="K122" s="24" t="str">
        <f>IFERROR(VLOOKUP($C122,Summary!$C:$CB,9,FALSE)/Q122,IF(Q122=0,"",IF(Q122="","",0)))</f>
        <v/>
      </c>
      <c r="L122" s="25" t="str">
        <f>IFERROR(VLOOKUP($C122,Summary!$C:$CB,10,FALSE)/Q122,IF(Q122=0,"",IF(Q122="","",0)))</f>
        <v/>
      </c>
      <c r="M122" s="26" t="str">
        <f>IFERROR(VLOOKUP($C122,Summary!$C:$CB,11,FALSE)/Q122,IF(Q122=0,"",IF(Q122="","",0)))</f>
        <v/>
      </c>
      <c r="N122" s="25" t="str">
        <f>IFERROR(VLOOKUP($C122,Summary!$C:$CB,12,FALSE)/Q122,IF(Q122=0,"",IF(Q122="","",0)))</f>
        <v/>
      </c>
      <c r="O122" s="26" t="str">
        <f>IFERROR(VLOOKUP($C122,Summary!$C:$CB,13,FALSE)/Q122,IF(Q122=0,"",IF(Q122="","",0)))</f>
        <v/>
      </c>
      <c r="P122" s="25" t="str">
        <f>IFERROR(VLOOKUP($C122,Summary!$C:$CB,14,FALSE)/Q122,IF(Q122=0,"",IF(Q122="","",0)))</f>
        <v/>
      </c>
      <c r="Q122" s="27">
        <f>VLOOKUP($C122,Summary!$C:$CB,15,FALSE)</f>
        <v>0</v>
      </c>
      <c r="R122" s="24">
        <f>IFERROR(VLOOKUP($C122,Summary!$C:$CB,16,FALSE)/X122,IF(X122=0,"",IF(X122="","",0)))</f>
        <v>0.75</v>
      </c>
      <c r="S122" s="25">
        <f>IFERROR(VLOOKUP($C122,Summary!$C:$CB,17,FALSE)/X122,IF(X122=0,"",IF(X122="","",0)))</f>
        <v>0</v>
      </c>
      <c r="T122" s="26">
        <f>IFERROR(VLOOKUP($C122,Summary!$C:$CB,18,FALSE)/X122,IF(X122=0,"",IF(X122="","",0)))</f>
        <v>0.75</v>
      </c>
      <c r="U122" s="25">
        <f>IFERROR(VLOOKUP($C122,Summary!$C:$CB,19,FALSE)/X122,IF(X122=0,"",IF(X122="","",0)))</f>
        <v>0</v>
      </c>
      <c r="V122" s="26">
        <f>IFERROR(VLOOKUP($C122,Summary!$C:$CB,20,FALSE)/X122,IF(X122=0,"",IF(X122="","",0)))</f>
        <v>0.75</v>
      </c>
      <c r="W122" s="25">
        <f>IFERROR(VLOOKUP($C122,Summary!$C:$CB,21,FALSE)/X122,IF(X122=0,"",IF(X122="","",0)))</f>
        <v>0.25</v>
      </c>
      <c r="X122" s="27">
        <f>VLOOKUP($C122,Summary!$C:$CB,22,FALSE)</f>
        <v>4</v>
      </c>
      <c r="Y122" s="24">
        <f>IFERROR(VLOOKUP($C122,Summary!$C:$CB,23,FALSE)/AE122,IF(AE122=0,"",IF(AE122="","",0)))</f>
        <v>1</v>
      </c>
      <c r="Z122" s="25">
        <f>IFERROR(VLOOKUP($C122,Summary!$C:$CB,24,FALSE)/AE122,IF(AE122=0,"",IF(AE122="","",0)))</f>
        <v>0</v>
      </c>
      <c r="AA122" s="26">
        <f>IFERROR(VLOOKUP($C122,Summary!$C:$CB,25,FALSE)/AE122,IF(AE122=0,"",IF(AE122="","",0)))</f>
        <v>1</v>
      </c>
      <c r="AB122" s="25">
        <f>IFERROR(VLOOKUP($C122,Summary!$C:$CB,26,FALSE)/AE122,IF(AE122=0,"",IF(AE122="","",0)))</f>
        <v>0</v>
      </c>
      <c r="AC122" s="26">
        <f>IFERROR(VLOOKUP($C122,Summary!$C:$CB,27,FALSE)/AE122,IF(AE122=0,"",IF(AE122="","",0)))</f>
        <v>1</v>
      </c>
      <c r="AD122" s="25">
        <f>IFERROR(VLOOKUP($C122,Summary!$C:$CB,28,FALSE)/AE122,IF(AE122=0,"",IF(AE122="","",0)))</f>
        <v>0</v>
      </c>
      <c r="AE122" s="27">
        <f>VLOOKUP($C122,Summary!$C:$CB,29,FALSE)</f>
        <v>3</v>
      </c>
      <c r="AF122" s="24" t="str">
        <f>IFERROR(VLOOKUP($C122,Summary!$C:$CB,30,FALSE)/VLOOKUP($C122,Summary!$C:$CB,32,FALSE),IF(AL122=0,"",IF(AL122="","",0)))</f>
        <v/>
      </c>
      <c r="AG122" s="25" t="str">
        <f>IFERROR(VLOOKUP($C122,Summary!$C:$CB,31,FALSE)/VLOOKUP($C122,Summary!$C:$CB,32,FALSE),IF(AL122=0,"",IF(AL122="","",0)))</f>
        <v/>
      </c>
      <c r="AH122" s="26" t="str">
        <f>IFERROR(VLOOKUP($C122,Summary!$C:$CB,32,FALSE)/VLOOKUP($C122,Summary!$C:$CB,34,FALSE),IF(AL122=0,"",IF(AL122="","",0)))</f>
        <v/>
      </c>
      <c r="AI122" s="25" t="str">
        <f>IFERROR(VLOOKUP($C122,Summary!$C:$CB,33,FALSE)/VLOOKUP($C122,Summary!$C:$CB,34,FALSE),IF(AL122=0,"",IF(AL122="","",0)))</f>
        <v/>
      </c>
      <c r="AJ122" s="26" t="str">
        <f>IFERROR(VLOOKUP($C122,Summary!$C:$CB,34,FALSE)/AL122,IF(AL122=0,"",IF(AL122="","",0)))</f>
        <v/>
      </c>
      <c r="AK122" s="25" t="str">
        <f>IFERROR(VLOOKUP($C122,Summary!$C:$CB,35,FALSE)/AL122,IF(AL122=0,"",IF(AL122="","",0)))</f>
        <v/>
      </c>
      <c r="AL122" s="27">
        <f>VLOOKUP($C122,Summary!$C:$CB,36,FALSE)</f>
        <v>0</v>
      </c>
      <c r="AM122" s="24">
        <f>IFERROR(VLOOKUP($C122,Summary!$C:$CB,37,FALSE)/AS122,IF(AS122=0,"",IF(AS122="","",0)))</f>
        <v>0.33333333333333331</v>
      </c>
      <c r="AN122" s="25">
        <f>IFERROR(VLOOKUP($C122,Summary!$C:$CB,38,FALSE)/AS122,IF(AS122=0,"",IF(AS122="","",0)))</f>
        <v>0</v>
      </c>
      <c r="AO122" s="26">
        <f>IFERROR(VLOOKUP($C122,Summary!$C:$CB,39,FALSE)/AS122,IF(AS122=0,"",IF(AS122="","",0)))</f>
        <v>0.33333333333333331</v>
      </c>
      <c r="AP122" s="25">
        <f>IFERROR(VLOOKUP($C122,Summary!$C:$CB,40,FALSE)/AS122,IF(AS122=0,"",IF(AS122="","",0)))</f>
        <v>0</v>
      </c>
      <c r="AQ122" s="26">
        <f>IFERROR(VLOOKUP($C122,Summary!$C:$CB,41,FALSE)/AS122,IF(AS122=0,"",IF(AS122="","",0)))</f>
        <v>0.33333333333333331</v>
      </c>
      <c r="AR122" s="25">
        <f>IFERROR(VLOOKUP($C122,Summary!$C:$CB,42,FALSE)/AS122,IF(AS122=0,"",IF(AS122="","",0)))</f>
        <v>0.66666666666666663</v>
      </c>
      <c r="AS122" s="27">
        <f>VLOOKUP($C122,Summary!$C:$CB,43,FALSE)</f>
        <v>3</v>
      </c>
      <c r="AT122" s="24" t="str">
        <f>IFERROR(VLOOKUP($C122,Summary!$C:$CB,44,FALSE)/AZ122,IF(AZ122=0,"",IF(AZ122="","",0)))</f>
        <v/>
      </c>
      <c r="AU122" s="25" t="str">
        <f>IFERROR(VLOOKUP($C122,Summary!$C:$CB,45,FALSE)/AZ122,IF(AZ122=0,"",IF(AZ122="","",0)))</f>
        <v/>
      </c>
      <c r="AV122" s="26" t="str">
        <f>IFERROR(VLOOKUP($C122,Summary!$C:$CB,46,FALSE)/AZ122,IF(AZ122=0,"",IF(AZ122="","",0)))</f>
        <v/>
      </c>
      <c r="AW122" s="25" t="str">
        <f>IFERROR(VLOOKUP($C122,Summary!$C:$CB,47,FALSE)/AZ122,IF(AZ122=0,"",IF(AZ122="","",0)))</f>
        <v/>
      </c>
      <c r="AX122" s="26" t="str">
        <f>IFERROR(VLOOKUP($C122,Summary!$C:$CB,48,FALSE)/AZ122,IF(AZ122=0,"",IF(AZ122="","",0)))</f>
        <v/>
      </c>
      <c r="AY122" s="25" t="str">
        <f>IFERROR(VLOOKUP($C122,Summary!$C:$CB,49,FALSE)/AZ122,IF(AZ122=0,"",IF(AZ122="","",0)))</f>
        <v/>
      </c>
      <c r="AZ122" s="27">
        <f>VLOOKUP($C122,Summary!$C:$CB,50,FALSE)</f>
        <v>0</v>
      </c>
      <c r="BA122" s="24" t="str">
        <f>IFERROR(VLOOKUP($C122,Summary!$C:$CB,51,FALSE)/BG122,IF(BG122=0,"",IF(BG122="","",0)))</f>
        <v/>
      </c>
      <c r="BB122" s="25" t="str">
        <f>IFERROR(VLOOKUP($C122,Summary!$C:$CB,52,FALSE)/BG122,IF(BG122=0,"",IF(BG122="","",0)))</f>
        <v/>
      </c>
      <c r="BC122" s="26" t="str">
        <f>IFERROR(VLOOKUP($C122,Summary!$C:$CB,53,FALSE)/BG122,IF(BG122=0,"",IF(BG122="","",0)))</f>
        <v/>
      </c>
      <c r="BD122" s="25" t="str">
        <f>IFERROR(VLOOKUP($C122,Summary!$C:$CB,54,FALSE)/BG122,IF(BG122=0,"",IF(BG122="","",0)))</f>
        <v/>
      </c>
      <c r="BE122" s="26" t="str">
        <f>IFERROR(VLOOKUP($C122,Summary!$C:$CB,55,FALSE)/BG122,IF(BG122=0,"",IF(BG122="","",0)))</f>
        <v/>
      </c>
      <c r="BF122" s="25" t="str">
        <f>IFERROR(VLOOKUP($C122,Summary!$C:$CB,56,FALSE)/BG122,IF(BG122=0,"",IF(BG122="","",0)))</f>
        <v/>
      </c>
      <c r="BG122" s="27">
        <f>VLOOKUP($C122,Summary!$C:$CB,57,FALSE)</f>
        <v>0</v>
      </c>
      <c r="BH122" s="24" t="str">
        <f>IFERROR(VLOOKUP($C122,Summary!$C:$CB,58,FALSE)/BN122,IF(BN122=0,"",IF(BN122="","",0)))</f>
        <v/>
      </c>
      <c r="BI122" s="25" t="str">
        <f>IFERROR(VLOOKUP($C122,Summary!$C:$CB,59,FALSE)/BN122,IF(BN122=0,"",IF(BN122="","",0)))</f>
        <v/>
      </c>
      <c r="BJ122" s="26" t="str">
        <f>IFERROR(VLOOKUP($C122,Summary!$C:$CB,60,FALSE)/BN122,IF(BN122=0,"",IF(BN122="","",0)))</f>
        <v/>
      </c>
      <c r="BK122" s="25" t="str">
        <f>IFERROR(VLOOKUP($C122,Summary!$C:$CB,61,FALSE)/BN122,IF(BN122=0,"",IF(BN122="","",0)))</f>
        <v/>
      </c>
      <c r="BL122" s="26" t="str">
        <f>IFERROR(VLOOKUP($C122,Summary!$C:$CB,62,FALSE)/BN122,IF(BN122=0,"",IF(BN122="","",0)))</f>
        <v/>
      </c>
      <c r="BM122" s="25" t="str">
        <f>IFERROR(VLOOKUP($C122,Summary!$C:$CB,63,FALSE)/BN122,IF(BN122=0,"",IF(BN122="","",0)))</f>
        <v/>
      </c>
      <c r="BN122" s="27">
        <f>VLOOKUP($C122,Summary!$C:$CB,64,FALSE)</f>
        <v>0</v>
      </c>
      <c r="BO122" s="24" t="str">
        <f>IFERROR(VLOOKUP($C122,Summary!$C:$CB,65,FALSE)/BU122,IF(BU122=0,"",IF(BU122="","",0)))</f>
        <v/>
      </c>
      <c r="BP122" s="25" t="str">
        <f>IFERROR(VLOOKUP($C122,Summary!$C:$CB,66,FALSE)/BU122,IF(BU122=0,"",IF(BU122="","",0)))</f>
        <v/>
      </c>
      <c r="BQ122" s="26" t="str">
        <f>IFERROR(VLOOKUP($C122,Summary!$C:$CB,67,FALSE)/BU122,IF(BU122=0,"",IF(BU122="","",0)))</f>
        <v/>
      </c>
      <c r="BR122" s="25" t="str">
        <f>IFERROR(VLOOKUP($C122,Summary!$C:$CB,68,FALSE)/BU122,IF(BU122=0,"",IF(BU122="","",0)))</f>
        <v/>
      </c>
      <c r="BS122" s="26" t="str">
        <f>IFERROR(VLOOKUP($C122,Summary!$C:$CB,69,FALSE)/BU122,IF(BU122=0,"",IF(BU122="","",0)))</f>
        <v/>
      </c>
      <c r="BT122" s="25" t="str">
        <f>IFERROR(VLOOKUP($C122,Summary!$C:$CB,70,FALSE)/BU122,IF(BU122=0,"",IF(BU122="","",0)))</f>
        <v/>
      </c>
      <c r="BU122" s="27">
        <f>VLOOKUP($C122,Summary!$C:$CB,71,FALSE)</f>
        <v>0</v>
      </c>
      <c r="BV122" s="24" t="str">
        <f>IFERROR(VLOOKUP($C122,Summary!$C:$CB,72,FALSE)/CB122,IF(CB122=0,"",IF(CB122="","",0)))</f>
        <v/>
      </c>
      <c r="BW122" s="25" t="str">
        <f>IFERROR(VLOOKUP($C122,Summary!$C:$CB,73,FALSE)/CB122,IF(CB122=0,"",IF(CB122="","",0)))</f>
        <v/>
      </c>
      <c r="BX122" s="26" t="str">
        <f>IFERROR(VLOOKUP($C122,Summary!$C:$CB,74,FALSE)/CB122,IF(CB122=0,"",IF(CB122="","",0)))</f>
        <v/>
      </c>
      <c r="BY122" s="25" t="str">
        <f>IFERROR(VLOOKUP($C122,Summary!$C:$CB,75,FALSE)/CB122,IF(CB122=0,"",IF(CB122="","",0)))</f>
        <v/>
      </c>
      <c r="BZ122" s="26" t="str">
        <f>IFERROR(VLOOKUP($C122,Summary!$C:$CB,76,FALSE)/CB122,IF(CB122=0,"",IF(CB122="","",0)))</f>
        <v/>
      </c>
      <c r="CA122" s="25" t="str">
        <f>IFERROR(VLOOKUP($C122,Summary!$C:$CB,77,FALSE)/CB122,IF(CB122=0,"",IF(CB122="","",0)))</f>
        <v/>
      </c>
      <c r="CB122" s="27">
        <f>VLOOKUP($C122,Summary!$C:$CB,78,FALSE)</f>
        <v>0</v>
      </c>
    </row>
    <row r="123" spans="1:80" x14ac:dyDescent="0.3">
      <c r="A123">
        <v>119</v>
      </c>
      <c r="B123" t="str">
        <f>IF(Namelist!A120="","",UPPER(Namelist!A120))</f>
        <v>IMRAJ SINGH SANDHU</v>
      </c>
      <c r="C123" t="str">
        <f>IF(Namelist!B120="","",UPPER(Namelist!B120))</f>
        <v>NUSSTU\E0543951</v>
      </c>
      <c r="D123" s="24" t="str">
        <f>IFERROR(VLOOKUP($C123,Summary!$C:$CB,2,FALSE)/J123,IF(J123=0,"",IF(J123="","",0)))</f>
        <v/>
      </c>
      <c r="E123" s="25" t="str">
        <f>IFERROR(VLOOKUP($C123,Summary!$C:$CB,3,FALSE)/J123,IF(J123=0,"",IF(J123="","",0)))</f>
        <v/>
      </c>
      <c r="F123" s="26" t="str">
        <f>IFERROR(VLOOKUP($C123,Summary!$C:$CB,4,FALSE)/J123,IF(J123=0,"",IF(J123="","",0)))</f>
        <v/>
      </c>
      <c r="G123" s="25" t="str">
        <f>IFERROR(VLOOKUP($C123,Summary!$C:$CB,5,FALSE)/J123,IF(J123=0,"",IF(J123="","",0)))</f>
        <v/>
      </c>
      <c r="H123" s="26" t="str">
        <f>IFERROR(VLOOKUP($C123,Summary!$C:$CB,6,FALSE)/J123,IF(J123=0,"",IF(J123="","",0)))</f>
        <v/>
      </c>
      <c r="I123" s="25" t="str">
        <f>IFERROR(VLOOKUP($C123,Summary!$C:$CB,7,FALSE)/J123,IF(J123=0,"",IF(J123="","",0)))</f>
        <v/>
      </c>
      <c r="J123" s="27">
        <f>VLOOKUP($C123,Summary!$C:$CB,8,FALSE)</f>
        <v>0</v>
      </c>
      <c r="K123" s="24" t="str">
        <f>IFERROR(VLOOKUP($C123,Summary!$C:$CB,9,FALSE)/Q123,IF(Q123=0,"",IF(Q123="","",0)))</f>
        <v/>
      </c>
      <c r="L123" s="25" t="str">
        <f>IFERROR(VLOOKUP($C123,Summary!$C:$CB,10,FALSE)/Q123,IF(Q123=0,"",IF(Q123="","",0)))</f>
        <v/>
      </c>
      <c r="M123" s="26" t="str">
        <f>IFERROR(VLOOKUP($C123,Summary!$C:$CB,11,FALSE)/Q123,IF(Q123=0,"",IF(Q123="","",0)))</f>
        <v/>
      </c>
      <c r="N123" s="25" t="str">
        <f>IFERROR(VLOOKUP($C123,Summary!$C:$CB,12,FALSE)/Q123,IF(Q123=0,"",IF(Q123="","",0)))</f>
        <v/>
      </c>
      <c r="O123" s="26" t="str">
        <f>IFERROR(VLOOKUP($C123,Summary!$C:$CB,13,FALSE)/Q123,IF(Q123=0,"",IF(Q123="","",0)))</f>
        <v/>
      </c>
      <c r="P123" s="25" t="str">
        <f>IFERROR(VLOOKUP($C123,Summary!$C:$CB,14,FALSE)/Q123,IF(Q123=0,"",IF(Q123="","",0)))</f>
        <v/>
      </c>
      <c r="Q123" s="27">
        <f>VLOOKUP($C123,Summary!$C:$CB,15,FALSE)</f>
        <v>0</v>
      </c>
      <c r="R123" s="24" t="str">
        <f>IFERROR(VLOOKUP($C123,Summary!$C:$CB,16,FALSE)/X123,IF(X123=0,"",IF(X123="","",0)))</f>
        <v/>
      </c>
      <c r="S123" s="25" t="str">
        <f>IFERROR(VLOOKUP($C123,Summary!$C:$CB,17,FALSE)/X123,IF(X123=0,"",IF(X123="","",0)))</f>
        <v/>
      </c>
      <c r="T123" s="26" t="str">
        <f>IFERROR(VLOOKUP($C123,Summary!$C:$CB,18,FALSE)/X123,IF(X123=0,"",IF(X123="","",0)))</f>
        <v/>
      </c>
      <c r="U123" s="25" t="str">
        <f>IFERROR(VLOOKUP($C123,Summary!$C:$CB,19,FALSE)/X123,IF(X123=0,"",IF(X123="","",0)))</f>
        <v/>
      </c>
      <c r="V123" s="26" t="str">
        <f>IFERROR(VLOOKUP($C123,Summary!$C:$CB,20,FALSE)/X123,IF(X123=0,"",IF(X123="","",0)))</f>
        <v/>
      </c>
      <c r="W123" s="25" t="str">
        <f>IFERROR(VLOOKUP($C123,Summary!$C:$CB,21,FALSE)/X123,IF(X123=0,"",IF(X123="","",0)))</f>
        <v/>
      </c>
      <c r="X123" s="27">
        <f>VLOOKUP($C123,Summary!$C:$CB,22,FALSE)</f>
        <v>0</v>
      </c>
      <c r="Y123" s="24" t="str">
        <f>IFERROR(VLOOKUP($C123,Summary!$C:$CB,23,FALSE)/AE123,IF(AE123=0,"",IF(AE123="","",0)))</f>
        <v/>
      </c>
      <c r="Z123" s="25" t="str">
        <f>IFERROR(VLOOKUP($C123,Summary!$C:$CB,24,FALSE)/AE123,IF(AE123=0,"",IF(AE123="","",0)))</f>
        <v/>
      </c>
      <c r="AA123" s="26" t="str">
        <f>IFERROR(VLOOKUP($C123,Summary!$C:$CB,25,FALSE)/AE123,IF(AE123=0,"",IF(AE123="","",0)))</f>
        <v/>
      </c>
      <c r="AB123" s="25" t="str">
        <f>IFERROR(VLOOKUP($C123,Summary!$C:$CB,26,FALSE)/AE123,IF(AE123=0,"",IF(AE123="","",0)))</f>
        <v/>
      </c>
      <c r="AC123" s="26" t="str">
        <f>IFERROR(VLOOKUP($C123,Summary!$C:$CB,27,FALSE)/AE123,IF(AE123=0,"",IF(AE123="","",0)))</f>
        <v/>
      </c>
      <c r="AD123" s="25" t="str">
        <f>IFERROR(VLOOKUP($C123,Summary!$C:$CB,28,FALSE)/AE123,IF(AE123=0,"",IF(AE123="","",0)))</f>
        <v/>
      </c>
      <c r="AE123" s="27">
        <f>VLOOKUP($C123,Summary!$C:$CB,29,FALSE)</f>
        <v>0</v>
      </c>
      <c r="AF123" s="24" t="str">
        <f>IFERROR(VLOOKUP($C123,Summary!$C:$CB,30,FALSE)/VLOOKUP($C123,Summary!$C:$CB,32,FALSE),IF(AL123=0,"",IF(AL123="","",0)))</f>
        <v/>
      </c>
      <c r="AG123" s="25" t="str">
        <f>IFERROR(VLOOKUP($C123,Summary!$C:$CB,31,FALSE)/VLOOKUP($C123,Summary!$C:$CB,32,FALSE),IF(AL123=0,"",IF(AL123="","",0)))</f>
        <v/>
      </c>
      <c r="AH123" s="26" t="str">
        <f>IFERROR(VLOOKUP($C123,Summary!$C:$CB,32,FALSE)/VLOOKUP($C123,Summary!$C:$CB,34,FALSE),IF(AL123=0,"",IF(AL123="","",0)))</f>
        <v/>
      </c>
      <c r="AI123" s="25" t="str">
        <f>IFERROR(VLOOKUP($C123,Summary!$C:$CB,33,FALSE)/VLOOKUP($C123,Summary!$C:$CB,34,FALSE),IF(AL123=0,"",IF(AL123="","",0)))</f>
        <v/>
      </c>
      <c r="AJ123" s="26" t="str">
        <f>IFERROR(VLOOKUP($C123,Summary!$C:$CB,34,FALSE)/AL123,IF(AL123=0,"",IF(AL123="","",0)))</f>
        <v/>
      </c>
      <c r="AK123" s="25" t="str">
        <f>IFERROR(VLOOKUP($C123,Summary!$C:$CB,35,FALSE)/AL123,IF(AL123=0,"",IF(AL123="","",0)))</f>
        <v/>
      </c>
      <c r="AL123" s="27">
        <f>VLOOKUP($C123,Summary!$C:$CB,36,FALSE)</f>
        <v>0</v>
      </c>
      <c r="AM123" s="24" t="str">
        <f>IFERROR(VLOOKUP($C123,Summary!$C:$CB,37,FALSE)/AS123,IF(AS123=0,"",IF(AS123="","",0)))</f>
        <v/>
      </c>
      <c r="AN123" s="25" t="str">
        <f>IFERROR(VLOOKUP($C123,Summary!$C:$CB,38,FALSE)/AS123,IF(AS123=0,"",IF(AS123="","",0)))</f>
        <v/>
      </c>
      <c r="AO123" s="26" t="str">
        <f>IFERROR(VLOOKUP($C123,Summary!$C:$CB,39,FALSE)/AS123,IF(AS123=0,"",IF(AS123="","",0)))</f>
        <v/>
      </c>
      <c r="AP123" s="25" t="str">
        <f>IFERROR(VLOOKUP($C123,Summary!$C:$CB,40,FALSE)/AS123,IF(AS123=0,"",IF(AS123="","",0)))</f>
        <v/>
      </c>
      <c r="AQ123" s="26" t="str">
        <f>IFERROR(VLOOKUP($C123,Summary!$C:$CB,41,FALSE)/AS123,IF(AS123=0,"",IF(AS123="","",0)))</f>
        <v/>
      </c>
      <c r="AR123" s="25" t="str">
        <f>IFERROR(VLOOKUP($C123,Summary!$C:$CB,42,FALSE)/AS123,IF(AS123=0,"",IF(AS123="","",0)))</f>
        <v/>
      </c>
      <c r="AS123" s="27">
        <f>VLOOKUP($C123,Summary!$C:$CB,43,FALSE)</f>
        <v>0</v>
      </c>
      <c r="AT123" s="24" t="str">
        <f>IFERROR(VLOOKUP($C123,Summary!$C:$CB,44,FALSE)/AZ123,IF(AZ123=0,"",IF(AZ123="","",0)))</f>
        <v/>
      </c>
      <c r="AU123" s="25" t="str">
        <f>IFERROR(VLOOKUP($C123,Summary!$C:$CB,45,FALSE)/AZ123,IF(AZ123=0,"",IF(AZ123="","",0)))</f>
        <v/>
      </c>
      <c r="AV123" s="26" t="str">
        <f>IFERROR(VLOOKUP($C123,Summary!$C:$CB,46,FALSE)/AZ123,IF(AZ123=0,"",IF(AZ123="","",0)))</f>
        <v/>
      </c>
      <c r="AW123" s="25" t="str">
        <f>IFERROR(VLOOKUP($C123,Summary!$C:$CB,47,FALSE)/AZ123,IF(AZ123=0,"",IF(AZ123="","",0)))</f>
        <v/>
      </c>
      <c r="AX123" s="26" t="str">
        <f>IFERROR(VLOOKUP($C123,Summary!$C:$CB,48,FALSE)/AZ123,IF(AZ123=0,"",IF(AZ123="","",0)))</f>
        <v/>
      </c>
      <c r="AY123" s="25" t="str">
        <f>IFERROR(VLOOKUP($C123,Summary!$C:$CB,49,FALSE)/AZ123,IF(AZ123=0,"",IF(AZ123="","",0)))</f>
        <v/>
      </c>
      <c r="AZ123" s="27">
        <f>VLOOKUP($C123,Summary!$C:$CB,50,FALSE)</f>
        <v>0</v>
      </c>
      <c r="BA123" s="24" t="str">
        <f>IFERROR(VLOOKUP($C123,Summary!$C:$CB,51,FALSE)/BG123,IF(BG123=0,"",IF(BG123="","",0)))</f>
        <v/>
      </c>
      <c r="BB123" s="25" t="str">
        <f>IFERROR(VLOOKUP($C123,Summary!$C:$CB,52,FALSE)/BG123,IF(BG123=0,"",IF(BG123="","",0)))</f>
        <v/>
      </c>
      <c r="BC123" s="26" t="str">
        <f>IFERROR(VLOOKUP($C123,Summary!$C:$CB,53,FALSE)/BG123,IF(BG123=0,"",IF(BG123="","",0)))</f>
        <v/>
      </c>
      <c r="BD123" s="25" t="str">
        <f>IFERROR(VLOOKUP($C123,Summary!$C:$CB,54,FALSE)/BG123,IF(BG123=0,"",IF(BG123="","",0)))</f>
        <v/>
      </c>
      <c r="BE123" s="26" t="str">
        <f>IFERROR(VLOOKUP($C123,Summary!$C:$CB,55,FALSE)/BG123,IF(BG123=0,"",IF(BG123="","",0)))</f>
        <v/>
      </c>
      <c r="BF123" s="25" t="str">
        <f>IFERROR(VLOOKUP($C123,Summary!$C:$CB,56,FALSE)/BG123,IF(BG123=0,"",IF(BG123="","",0)))</f>
        <v/>
      </c>
      <c r="BG123" s="27">
        <f>VLOOKUP($C123,Summary!$C:$CB,57,FALSE)</f>
        <v>0</v>
      </c>
      <c r="BH123" s="24" t="str">
        <f>IFERROR(VLOOKUP($C123,Summary!$C:$CB,58,FALSE)/BN123,IF(BN123=0,"",IF(BN123="","",0)))</f>
        <v/>
      </c>
      <c r="BI123" s="25" t="str">
        <f>IFERROR(VLOOKUP($C123,Summary!$C:$CB,59,FALSE)/BN123,IF(BN123=0,"",IF(BN123="","",0)))</f>
        <v/>
      </c>
      <c r="BJ123" s="26" t="str">
        <f>IFERROR(VLOOKUP($C123,Summary!$C:$CB,60,FALSE)/BN123,IF(BN123=0,"",IF(BN123="","",0)))</f>
        <v/>
      </c>
      <c r="BK123" s="25" t="str">
        <f>IFERROR(VLOOKUP($C123,Summary!$C:$CB,61,FALSE)/BN123,IF(BN123=0,"",IF(BN123="","",0)))</f>
        <v/>
      </c>
      <c r="BL123" s="26" t="str">
        <f>IFERROR(VLOOKUP($C123,Summary!$C:$CB,62,FALSE)/BN123,IF(BN123=0,"",IF(BN123="","",0)))</f>
        <v/>
      </c>
      <c r="BM123" s="25" t="str">
        <f>IFERROR(VLOOKUP($C123,Summary!$C:$CB,63,FALSE)/BN123,IF(BN123=0,"",IF(BN123="","",0)))</f>
        <v/>
      </c>
      <c r="BN123" s="27">
        <f>VLOOKUP($C123,Summary!$C:$CB,64,FALSE)</f>
        <v>0</v>
      </c>
      <c r="BO123" s="24" t="str">
        <f>IFERROR(VLOOKUP($C123,Summary!$C:$CB,65,FALSE)/BU123,IF(BU123=0,"",IF(BU123="","",0)))</f>
        <v/>
      </c>
      <c r="BP123" s="25" t="str">
        <f>IFERROR(VLOOKUP($C123,Summary!$C:$CB,66,FALSE)/BU123,IF(BU123=0,"",IF(BU123="","",0)))</f>
        <v/>
      </c>
      <c r="BQ123" s="26" t="str">
        <f>IFERROR(VLOOKUP($C123,Summary!$C:$CB,67,FALSE)/BU123,IF(BU123=0,"",IF(BU123="","",0)))</f>
        <v/>
      </c>
      <c r="BR123" s="25" t="str">
        <f>IFERROR(VLOOKUP($C123,Summary!$C:$CB,68,FALSE)/BU123,IF(BU123=0,"",IF(BU123="","",0)))</f>
        <v/>
      </c>
      <c r="BS123" s="26" t="str">
        <f>IFERROR(VLOOKUP($C123,Summary!$C:$CB,69,FALSE)/BU123,IF(BU123=0,"",IF(BU123="","",0)))</f>
        <v/>
      </c>
      <c r="BT123" s="25" t="str">
        <f>IFERROR(VLOOKUP($C123,Summary!$C:$CB,70,FALSE)/BU123,IF(BU123=0,"",IF(BU123="","",0)))</f>
        <v/>
      </c>
      <c r="BU123" s="27">
        <f>VLOOKUP($C123,Summary!$C:$CB,71,FALSE)</f>
        <v>0</v>
      </c>
      <c r="BV123" s="24" t="str">
        <f>IFERROR(VLOOKUP($C123,Summary!$C:$CB,72,FALSE)/CB123,IF(CB123=0,"",IF(CB123="","",0)))</f>
        <v/>
      </c>
      <c r="BW123" s="25" t="str">
        <f>IFERROR(VLOOKUP($C123,Summary!$C:$CB,73,FALSE)/CB123,IF(CB123=0,"",IF(CB123="","",0)))</f>
        <v/>
      </c>
      <c r="BX123" s="26" t="str">
        <f>IFERROR(VLOOKUP($C123,Summary!$C:$CB,74,FALSE)/CB123,IF(CB123=0,"",IF(CB123="","",0)))</f>
        <v/>
      </c>
      <c r="BY123" s="25" t="str">
        <f>IFERROR(VLOOKUP($C123,Summary!$C:$CB,75,FALSE)/CB123,IF(CB123=0,"",IF(CB123="","",0)))</f>
        <v/>
      </c>
      <c r="BZ123" s="26" t="str">
        <f>IFERROR(VLOOKUP($C123,Summary!$C:$CB,76,FALSE)/CB123,IF(CB123=0,"",IF(CB123="","",0)))</f>
        <v/>
      </c>
      <c r="CA123" s="25" t="str">
        <f>IFERROR(VLOOKUP($C123,Summary!$C:$CB,77,FALSE)/CB123,IF(CB123=0,"",IF(CB123="","",0)))</f>
        <v/>
      </c>
      <c r="CB123" s="27">
        <f>VLOOKUP($C123,Summary!$C:$CB,78,FALSE)</f>
        <v>0</v>
      </c>
    </row>
    <row r="124" spans="1:80" x14ac:dyDescent="0.3">
      <c r="A124">
        <v>120</v>
      </c>
      <c r="B124" t="str">
        <f>IF(Namelist!A121="","",UPPER(Namelist!A121))</f>
        <v>IRVINE LIM</v>
      </c>
      <c r="C124" t="str">
        <f>IF(Namelist!B121="","",UPPER(Namelist!B121))</f>
        <v>NUSSTU\E0967937</v>
      </c>
      <c r="D124" s="24">
        <f>IFERROR(VLOOKUP($C124,Summary!$C:$CB,2,FALSE)/J124,IF(J124=0,"",IF(J124="","",0)))</f>
        <v>0.66666666666666663</v>
      </c>
      <c r="E124" s="25">
        <f>IFERROR(VLOOKUP($C124,Summary!$C:$CB,3,FALSE)/J124,IF(J124=0,"",IF(J124="","",0)))</f>
        <v>0.16666666666666666</v>
      </c>
      <c r="F124" s="26">
        <f>IFERROR(VLOOKUP($C124,Summary!$C:$CB,4,FALSE)/J124,IF(J124=0,"",IF(J124="","",0)))</f>
        <v>0.83333333333333337</v>
      </c>
      <c r="G124" s="25">
        <f>IFERROR(VLOOKUP($C124,Summary!$C:$CB,5,FALSE)/J124,IF(J124=0,"",IF(J124="","",0)))</f>
        <v>0</v>
      </c>
      <c r="H124" s="26">
        <f>IFERROR(VLOOKUP($C124,Summary!$C:$CB,6,FALSE)/J124,IF(J124=0,"",IF(J124="","",0)))</f>
        <v>0.83333333333333337</v>
      </c>
      <c r="I124" s="25">
        <f>IFERROR(VLOOKUP($C124,Summary!$C:$CB,7,FALSE)/J124,IF(J124=0,"",IF(J124="","",0)))</f>
        <v>0.16666666666666666</v>
      </c>
      <c r="J124" s="27">
        <f>VLOOKUP($C124,Summary!$C:$CB,8,FALSE)</f>
        <v>6</v>
      </c>
      <c r="K124" s="24" t="str">
        <f>IFERROR(VLOOKUP($C124,Summary!$C:$CB,9,FALSE)/Q124,IF(Q124=0,"",IF(Q124="","",0)))</f>
        <v/>
      </c>
      <c r="L124" s="25" t="str">
        <f>IFERROR(VLOOKUP($C124,Summary!$C:$CB,10,FALSE)/Q124,IF(Q124=0,"",IF(Q124="","",0)))</f>
        <v/>
      </c>
      <c r="M124" s="26" t="str">
        <f>IFERROR(VLOOKUP($C124,Summary!$C:$CB,11,FALSE)/Q124,IF(Q124=0,"",IF(Q124="","",0)))</f>
        <v/>
      </c>
      <c r="N124" s="25" t="str">
        <f>IFERROR(VLOOKUP($C124,Summary!$C:$CB,12,FALSE)/Q124,IF(Q124=0,"",IF(Q124="","",0)))</f>
        <v/>
      </c>
      <c r="O124" s="26" t="str">
        <f>IFERROR(VLOOKUP($C124,Summary!$C:$CB,13,FALSE)/Q124,IF(Q124=0,"",IF(Q124="","",0)))</f>
        <v/>
      </c>
      <c r="P124" s="25" t="str">
        <f>IFERROR(VLOOKUP($C124,Summary!$C:$CB,14,FALSE)/Q124,IF(Q124=0,"",IF(Q124="","",0)))</f>
        <v/>
      </c>
      <c r="Q124" s="27">
        <f>VLOOKUP($C124,Summary!$C:$CB,15,FALSE)</f>
        <v>0</v>
      </c>
      <c r="R124" s="24" t="str">
        <f>IFERROR(VLOOKUP($C124,Summary!$C:$CB,16,FALSE)/X124,IF(X124=0,"",IF(X124="","",0)))</f>
        <v/>
      </c>
      <c r="S124" s="25" t="str">
        <f>IFERROR(VLOOKUP($C124,Summary!$C:$CB,17,FALSE)/X124,IF(X124=0,"",IF(X124="","",0)))</f>
        <v/>
      </c>
      <c r="T124" s="26" t="str">
        <f>IFERROR(VLOOKUP($C124,Summary!$C:$CB,18,FALSE)/X124,IF(X124=0,"",IF(X124="","",0)))</f>
        <v/>
      </c>
      <c r="U124" s="25" t="str">
        <f>IFERROR(VLOOKUP($C124,Summary!$C:$CB,19,FALSE)/X124,IF(X124=0,"",IF(X124="","",0)))</f>
        <v/>
      </c>
      <c r="V124" s="26" t="str">
        <f>IFERROR(VLOOKUP($C124,Summary!$C:$CB,20,FALSE)/X124,IF(X124=0,"",IF(X124="","",0)))</f>
        <v/>
      </c>
      <c r="W124" s="25" t="str">
        <f>IFERROR(VLOOKUP($C124,Summary!$C:$CB,21,FALSE)/X124,IF(X124=0,"",IF(X124="","",0)))</f>
        <v/>
      </c>
      <c r="X124" s="27">
        <f>VLOOKUP($C124,Summary!$C:$CB,22,FALSE)</f>
        <v>0</v>
      </c>
      <c r="Y124" s="24" t="str">
        <f>IFERROR(VLOOKUP($C124,Summary!$C:$CB,23,FALSE)/AE124,IF(AE124=0,"",IF(AE124="","",0)))</f>
        <v/>
      </c>
      <c r="Z124" s="25" t="str">
        <f>IFERROR(VLOOKUP($C124,Summary!$C:$CB,24,FALSE)/AE124,IF(AE124=0,"",IF(AE124="","",0)))</f>
        <v/>
      </c>
      <c r="AA124" s="26" t="str">
        <f>IFERROR(VLOOKUP($C124,Summary!$C:$CB,25,FALSE)/AE124,IF(AE124=0,"",IF(AE124="","",0)))</f>
        <v/>
      </c>
      <c r="AB124" s="25" t="str">
        <f>IFERROR(VLOOKUP($C124,Summary!$C:$CB,26,FALSE)/AE124,IF(AE124=0,"",IF(AE124="","",0)))</f>
        <v/>
      </c>
      <c r="AC124" s="26" t="str">
        <f>IFERROR(VLOOKUP($C124,Summary!$C:$CB,27,FALSE)/AE124,IF(AE124=0,"",IF(AE124="","",0)))</f>
        <v/>
      </c>
      <c r="AD124" s="25" t="str">
        <f>IFERROR(VLOOKUP($C124,Summary!$C:$CB,28,FALSE)/AE124,IF(AE124=0,"",IF(AE124="","",0)))</f>
        <v/>
      </c>
      <c r="AE124" s="27">
        <f>VLOOKUP($C124,Summary!$C:$CB,29,FALSE)</f>
        <v>0</v>
      </c>
      <c r="AF124" s="24" t="str">
        <f>IFERROR(VLOOKUP($C124,Summary!$C:$CB,30,FALSE)/VLOOKUP($C124,Summary!$C:$CB,32,FALSE),IF(AL124=0,"",IF(AL124="","",0)))</f>
        <v/>
      </c>
      <c r="AG124" s="25" t="str">
        <f>IFERROR(VLOOKUP($C124,Summary!$C:$CB,31,FALSE)/VLOOKUP($C124,Summary!$C:$CB,32,FALSE),IF(AL124=0,"",IF(AL124="","",0)))</f>
        <v/>
      </c>
      <c r="AH124" s="26" t="str">
        <f>IFERROR(VLOOKUP($C124,Summary!$C:$CB,32,FALSE)/VLOOKUP($C124,Summary!$C:$CB,34,FALSE),IF(AL124=0,"",IF(AL124="","",0)))</f>
        <v/>
      </c>
      <c r="AI124" s="25" t="str">
        <f>IFERROR(VLOOKUP($C124,Summary!$C:$CB,33,FALSE)/VLOOKUP($C124,Summary!$C:$CB,34,FALSE),IF(AL124=0,"",IF(AL124="","",0)))</f>
        <v/>
      </c>
      <c r="AJ124" s="26" t="str">
        <f>IFERROR(VLOOKUP($C124,Summary!$C:$CB,34,FALSE)/AL124,IF(AL124=0,"",IF(AL124="","",0)))</f>
        <v/>
      </c>
      <c r="AK124" s="25" t="str">
        <f>IFERROR(VLOOKUP($C124,Summary!$C:$CB,35,FALSE)/AL124,IF(AL124=0,"",IF(AL124="","",0)))</f>
        <v/>
      </c>
      <c r="AL124" s="27">
        <f>VLOOKUP($C124,Summary!$C:$CB,36,FALSE)</f>
        <v>0</v>
      </c>
      <c r="AM124" s="24" t="str">
        <f>IFERROR(VLOOKUP($C124,Summary!$C:$CB,37,FALSE)/AS124,IF(AS124=0,"",IF(AS124="","",0)))</f>
        <v/>
      </c>
      <c r="AN124" s="25" t="str">
        <f>IFERROR(VLOOKUP($C124,Summary!$C:$CB,38,FALSE)/AS124,IF(AS124=0,"",IF(AS124="","",0)))</f>
        <v/>
      </c>
      <c r="AO124" s="26" t="str">
        <f>IFERROR(VLOOKUP($C124,Summary!$C:$CB,39,FALSE)/AS124,IF(AS124=0,"",IF(AS124="","",0)))</f>
        <v/>
      </c>
      <c r="AP124" s="25" t="str">
        <f>IFERROR(VLOOKUP($C124,Summary!$C:$CB,40,FALSE)/AS124,IF(AS124=0,"",IF(AS124="","",0)))</f>
        <v/>
      </c>
      <c r="AQ124" s="26" t="str">
        <f>IFERROR(VLOOKUP($C124,Summary!$C:$CB,41,FALSE)/AS124,IF(AS124=0,"",IF(AS124="","",0)))</f>
        <v/>
      </c>
      <c r="AR124" s="25" t="str">
        <f>IFERROR(VLOOKUP($C124,Summary!$C:$CB,42,FALSE)/AS124,IF(AS124=0,"",IF(AS124="","",0)))</f>
        <v/>
      </c>
      <c r="AS124" s="27">
        <f>VLOOKUP($C124,Summary!$C:$CB,43,FALSE)</f>
        <v>0</v>
      </c>
      <c r="AT124" s="24" t="str">
        <f>IFERROR(VLOOKUP($C124,Summary!$C:$CB,44,FALSE)/AZ124,IF(AZ124=0,"",IF(AZ124="","",0)))</f>
        <v/>
      </c>
      <c r="AU124" s="25" t="str">
        <f>IFERROR(VLOOKUP($C124,Summary!$C:$CB,45,FALSE)/AZ124,IF(AZ124=0,"",IF(AZ124="","",0)))</f>
        <v/>
      </c>
      <c r="AV124" s="26" t="str">
        <f>IFERROR(VLOOKUP($C124,Summary!$C:$CB,46,FALSE)/AZ124,IF(AZ124=0,"",IF(AZ124="","",0)))</f>
        <v/>
      </c>
      <c r="AW124" s="25" t="str">
        <f>IFERROR(VLOOKUP($C124,Summary!$C:$CB,47,FALSE)/AZ124,IF(AZ124=0,"",IF(AZ124="","",0)))</f>
        <v/>
      </c>
      <c r="AX124" s="26" t="str">
        <f>IFERROR(VLOOKUP($C124,Summary!$C:$CB,48,FALSE)/AZ124,IF(AZ124=0,"",IF(AZ124="","",0)))</f>
        <v/>
      </c>
      <c r="AY124" s="25" t="str">
        <f>IFERROR(VLOOKUP($C124,Summary!$C:$CB,49,FALSE)/AZ124,IF(AZ124=0,"",IF(AZ124="","",0)))</f>
        <v/>
      </c>
      <c r="AZ124" s="27">
        <f>VLOOKUP($C124,Summary!$C:$CB,50,FALSE)</f>
        <v>0</v>
      </c>
      <c r="BA124" s="24" t="str">
        <f>IFERROR(VLOOKUP($C124,Summary!$C:$CB,51,FALSE)/BG124,IF(BG124=0,"",IF(BG124="","",0)))</f>
        <v/>
      </c>
      <c r="BB124" s="25" t="str">
        <f>IFERROR(VLOOKUP($C124,Summary!$C:$CB,52,FALSE)/BG124,IF(BG124=0,"",IF(BG124="","",0)))</f>
        <v/>
      </c>
      <c r="BC124" s="26" t="str">
        <f>IFERROR(VLOOKUP($C124,Summary!$C:$CB,53,FALSE)/BG124,IF(BG124=0,"",IF(BG124="","",0)))</f>
        <v/>
      </c>
      <c r="BD124" s="25" t="str">
        <f>IFERROR(VLOOKUP($C124,Summary!$C:$CB,54,FALSE)/BG124,IF(BG124=0,"",IF(BG124="","",0)))</f>
        <v/>
      </c>
      <c r="BE124" s="26" t="str">
        <f>IFERROR(VLOOKUP($C124,Summary!$C:$CB,55,FALSE)/BG124,IF(BG124=0,"",IF(BG124="","",0)))</f>
        <v/>
      </c>
      <c r="BF124" s="25" t="str">
        <f>IFERROR(VLOOKUP($C124,Summary!$C:$CB,56,FALSE)/BG124,IF(BG124=0,"",IF(BG124="","",0)))</f>
        <v/>
      </c>
      <c r="BG124" s="27">
        <f>VLOOKUP($C124,Summary!$C:$CB,57,FALSE)</f>
        <v>0</v>
      </c>
      <c r="BH124" s="24">
        <f>IFERROR(VLOOKUP($C124,Summary!$C:$CB,58,FALSE)/BN124,IF(BN124=0,"",IF(BN124="","",0)))</f>
        <v>0.66666666666666663</v>
      </c>
      <c r="BI124" s="25">
        <f>IFERROR(VLOOKUP($C124,Summary!$C:$CB,59,FALSE)/BN124,IF(BN124=0,"",IF(BN124="","",0)))</f>
        <v>0.33333333333333331</v>
      </c>
      <c r="BJ124" s="26">
        <f>IFERROR(VLOOKUP($C124,Summary!$C:$CB,60,FALSE)/BN124,IF(BN124=0,"",IF(BN124="","",0)))</f>
        <v>1</v>
      </c>
      <c r="BK124" s="25">
        <f>IFERROR(VLOOKUP($C124,Summary!$C:$CB,61,FALSE)/BN124,IF(BN124=0,"",IF(BN124="","",0)))</f>
        <v>0</v>
      </c>
      <c r="BL124" s="26">
        <f>IFERROR(VLOOKUP($C124,Summary!$C:$CB,62,FALSE)/BN124,IF(BN124=0,"",IF(BN124="","",0)))</f>
        <v>1</v>
      </c>
      <c r="BM124" s="25">
        <f>IFERROR(VLOOKUP($C124,Summary!$C:$CB,63,FALSE)/BN124,IF(BN124=0,"",IF(BN124="","",0)))</f>
        <v>0</v>
      </c>
      <c r="BN124" s="27">
        <f>VLOOKUP($C124,Summary!$C:$CB,64,FALSE)</f>
        <v>3</v>
      </c>
      <c r="BO124" s="24">
        <f>IFERROR(VLOOKUP($C124,Summary!$C:$CB,65,FALSE)/BU124,IF(BU124=0,"",IF(BU124="","",0)))</f>
        <v>0.66666666666666663</v>
      </c>
      <c r="BP124" s="25">
        <f>IFERROR(VLOOKUP($C124,Summary!$C:$CB,66,FALSE)/BU124,IF(BU124=0,"",IF(BU124="","",0)))</f>
        <v>0</v>
      </c>
      <c r="BQ124" s="26">
        <f>IFERROR(VLOOKUP($C124,Summary!$C:$CB,67,FALSE)/BU124,IF(BU124=0,"",IF(BU124="","",0)))</f>
        <v>0.66666666666666663</v>
      </c>
      <c r="BR124" s="25">
        <f>IFERROR(VLOOKUP($C124,Summary!$C:$CB,68,FALSE)/BU124,IF(BU124=0,"",IF(BU124="","",0)))</f>
        <v>0</v>
      </c>
      <c r="BS124" s="26">
        <f>IFERROR(VLOOKUP($C124,Summary!$C:$CB,69,FALSE)/BU124,IF(BU124=0,"",IF(BU124="","",0)))</f>
        <v>0.66666666666666663</v>
      </c>
      <c r="BT124" s="25">
        <f>IFERROR(VLOOKUP($C124,Summary!$C:$CB,70,FALSE)/BU124,IF(BU124=0,"",IF(BU124="","",0)))</f>
        <v>0.33333333333333331</v>
      </c>
      <c r="BU124" s="27">
        <f>VLOOKUP($C124,Summary!$C:$CB,71,FALSE)</f>
        <v>3</v>
      </c>
      <c r="BV124" s="24" t="str">
        <f>IFERROR(VLOOKUP($C124,Summary!$C:$CB,72,FALSE)/CB124,IF(CB124=0,"",IF(CB124="","",0)))</f>
        <v/>
      </c>
      <c r="BW124" s="25" t="str">
        <f>IFERROR(VLOOKUP($C124,Summary!$C:$CB,73,FALSE)/CB124,IF(CB124=0,"",IF(CB124="","",0)))</f>
        <v/>
      </c>
      <c r="BX124" s="26" t="str">
        <f>IFERROR(VLOOKUP($C124,Summary!$C:$CB,74,FALSE)/CB124,IF(CB124=0,"",IF(CB124="","",0)))</f>
        <v/>
      </c>
      <c r="BY124" s="25" t="str">
        <f>IFERROR(VLOOKUP($C124,Summary!$C:$CB,75,FALSE)/CB124,IF(CB124=0,"",IF(CB124="","",0)))</f>
        <v/>
      </c>
      <c r="BZ124" s="26" t="str">
        <f>IFERROR(VLOOKUP($C124,Summary!$C:$CB,76,FALSE)/CB124,IF(CB124=0,"",IF(CB124="","",0)))</f>
        <v/>
      </c>
      <c r="CA124" s="25" t="str">
        <f>IFERROR(VLOOKUP($C124,Summary!$C:$CB,77,FALSE)/CB124,IF(CB124=0,"",IF(CB124="","",0)))</f>
        <v/>
      </c>
      <c r="CB124" s="27">
        <f>VLOOKUP($C124,Summary!$C:$CB,78,FALSE)</f>
        <v>0</v>
      </c>
    </row>
    <row r="125" spans="1:80" x14ac:dyDescent="0.3">
      <c r="A125">
        <v>121</v>
      </c>
      <c r="B125" t="str">
        <f>IF(Namelist!A122="","",UPPER(Namelist!A122))</f>
        <v>ISAAC HAY</v>
      </c>
      <c r="C125" t="str">
        <f>IF(Namelist!B122="","",UPPER(Namelist!B122))</f>
        <v>NUSSTU\E0544151</v>
      </c>
      <c r="D125" s="24">
        <f>IFERROR(VLOOKUP($C125,Summary!$C:$CB,2,FALSE)/J125,IF(J125=0,"",IF(J125="","",0)))</f>
        <v>0</v>
      </c>
      <c r="E125" s="25">
        <f>IFERROR(VLOOKUP($C125,Summary!$C:$CB,3,FALSE)/J125,IF(J125=0,"",IF(J125="","",0)))</f>
        <v>0</v>
      </c>
      <c r="F125" s="26">
        <f>IFERROR(VLOOKUP($C125,Summary!$C:$CB,4,FALSE)/J125,IF(J125=0,"",IF(J125="","",0)))</f>
        <v>0</v>
      </c>
      <c r="G125" s="25">
        <f>IFERROR(VLOOKUP($C125,Summary!$C:$CB,5,FALSE)/J125,IF(J125=0,"",IF(J125="","",0)))</f>
        <v>0</v>
      </c>
      <c r="H125" s="26">
        <f>IFERROR(VLOOKUP($C125,Summary!$C:$CB,6,FALSE)/J125,IF(J125=0,"",IF(J125="","",0)))</f>
        <v>0</v>
      </c>
      <c r="I125" s="25">
        <f>IFERROR(VLOOKUP($C125,Summary!$C:$CB,7,FALSE)/J125,IF(J125=0,"",IF(J125="","",0)))</f>
        <v>1</v>
      </c>
      <c r="J125" s="27">
        <f>VLOOKUP($C125,Summary!$C:$CB,8,FALSE)</f>
        <v>2</v>
      </c>
      <c r="K125" s="24" t="str">
        <f>IFERROR(VLOOKUP($C125,Summary!$C:$CB,9,FALSE)/Q125,IF(Q125=0,"",IF(Q125="","",0)))</f>
        <v/>
      </c>
      <c r="L125" s="25" t="str">
        <f>IFERROR(VLOOKUP($C125,Summary!$C:$CB,10,FALSE)/Q125,IF(Q125=0,"",IF(Q125="","",0)))</f>
        <v/>
      </c>
      <c r="M125" s="26" t="str">
        <f>IFERROR(VLOOKUP($C125,Summary!$C:$CB,11,FALSE)/Q125,IF(Q125=0,"",IF(Q125="","",0)))</f>
        <v/>
      </c>
      <c r="N125" s="25" t="str">
        <f>IFERROR(VLOOKUP($C125,Summary!$C:$CB,12,FALSE)/Q125,IF(Q125=0,"",IF(Q125="","",0)))</f>
        <v/>
      </c>
      <c r="O125" s="26" t="str">
        <f>IFERROR(VLOOKUP($C125,Summary!$C:$CB,13,FALSE)/Q125,IF(Q125=0,"",IF(Q125="","",0)))</f>
        <v/>
      </c>
      <c r="P125" s="25" t="str">
        <f>IFERROR(VLOOKUP($C125,Summary!$C:$CB,14,FALSE)/Q125,IF(Q125=0,"",IF(Q125="","",0)))</f>
        <v/>
      </c>
      <c r="Q125" s="27">
        <f>VLOOKUP($C125,Summary!$C:$CB,15,FALSE)</f>
        <v>0</v>
      </c>
      <c r="R125" s="24" t="str">
        <f>IFERROR(VLOOKUP($C125,Summary!$C:$CB,16,FALSE)/X125,IF(X125=0,"",IF(X125="","",0)))</f>
        <v/>
      </c>
      <c r="S125" s="25" t="str">
        <f>IFERROR(VLOOKUP($C125,Summary!$C:$CB,17,FALSE)/X125,IF(X125=0,"",IF(X125="","",0)))</f>
        <v/>
      </c>
      <c r="T125" s="26" t="str">
        <f>IFERROR(VLOOKUP($C125,Summary!$C:$CB,18,FALSE)/X125,IF(X125=0,"",IF(X125="","",0)))</f>
        <v/>
      </c>
      <c r="U125" s="25" t="str">
        <f>IFERROR(VLOOKUP($C125,Summary!$C:$CB,19,FALSE)/X125,IF(X125=0,"",IF(X125="","",0)))</f>
        <v/>
      </c>
      <c r="V125" s="26" t="str">
        <f>IFERROR(VLOOKUP($C125,Summary!$C:$CB,20,FALSE)/X125,IF(X125=0,"",IF(X125="","",0)))</f>
        <v/>
      </c>
      <c r="W125" s="25" t="str">
        <f>IFERROR(VLOOKUP($C125,Summary!$C:$CB,21,FALSE)/X125,IF(X125=0,"",IF(X125="","",0)))</f>
        <v/>
      </c>
      <c r="X125" s="27">
        <f>VLOOKUP($C125,Summary!$C:$CB,22,FALSE)</f>
        <v>0</v>
      </c>
      <c r="Y125" s="24" t="str">
        <f>IFERROR(VLOOKUP($C125,Summary!$C:$CB,23,FALSE)/AE125,IF(AE125=0,"",IF(AE125="","",0)))</f>
        <v/>
      </c>
      <c r="Z125" s="25" t="str">
        <f>IFERROR(VLOOKUP($C125,Summary!$C:$CB,24,FALSE)/AE125,IF(AE125=0,"",IF(AE125="","",0)))</f>
        <v/>
      </c>
      <c r="AA125" s="26" t="str">
        <f>IFERROR(VLOOKUP($C125,Summary!$C:$CB,25,FALSE)/AE125,IF(AE125=0,"",IF(AE125="","",0)))</f>
        <v/>
      </c>
      <c r="AB125" s="25" t="str">
        <f>IFERROR(VLOOKUP($C125,Summary!$C:$CB,26,FALSE)/AE125,IF(AE125=0,"",IF(AE125="","",0)))</f>
        <v/>
      </c>
      <c r="AC125" s="26" t="str">
        <f>IFERROR(VLOOKUP($C125,Summary!$C:$CB,27,FALSE)/AE125,IF(AE125=0,"",IF(AE125="","",0)))</f>
        <v/>
      </c>
      <c r="AD125" s="25" t="str">
        <f>IFERROR(VLOOKUP($C125,Summary!$C:$CB,28,FALSE)/AE125,IF(AE125=0,"",IF(AE125="","",0)))</f>
        <v/>
      </c>
      <c r="AE125" s="27">
        <f>VLOOKUP($C125,Summary!$C:$CB,29,FALSE)</f>
        <v>0</v>
      </c>
      <c r="AF125" s="24" t="str">
        <f>IFERROR(VLOOKUP($C125,Summary!$C:$CB,30,FALSE)/VLOOKUP($C125,Summary!$C:$CB,32,FALSE),IF(AL125=0,"",IF(AL125="","",0)))</f>
        <v/>
      </c>
      <c r="AG125" s="25" t="str">
        <f>IFERROR(VLOOKUP($C125,Summary!$C:$CB,31,FALSE)/VLOOKUP($C125,Summary!$C:$CB,32,FALSE),IF(AL125=0,"",IF(AL125="","",0)))</f>
        <v/>
      </c>
      <c r="AH125" s="26" t="str">
        <f>IFERROR(VLOOKUP($C125,Summary!$C:$CB,32,FALSE)/VLOOKUP($C125,Summary!$C:$CB,34,FALSE),IF(AL125=0,"",IF(AL125="","",0)))</f>
        <v/>
      </c>
      <c r="AI125" s="25" t="str">
        <f>IFERROR(VLOOKUP($C125,Summary!$C:$CB,33,FALSE)/VLOOKUP($C125,Summary!$C:$CB,34,FALSE),IF(AL125=0,"",IF(AL125="","",0)))</f>
        <v/>
      </c>
      <c r="AJ125" s="26" t="str">
        <f>IFERROR(VLOOKUP($C125,Summary!$C:$CB,34,FALSE)/AL125,IF(AL125=0,"",IF(AL125="","",0)))</f>
        <v/>
      </c>
      <c r="AK125" s="25" t="str">
        <f>IFERROR(VLOOKUP($C125,Summary!$C:$CB,35,FALSE)/AL125,IF(AL125=0,"",IF(AL125="","",0)))</f>
        <v/>
      </c>
      <c r="AL125" s="27">
        <f>VLOOKUP($C125,Summary!$C:$CB,36,FALSE)</f>
        <v>0</v>
      </c>
      <c r="AM125" s="24">
        <f>IFERROR(VLOOKUP($C125,Summary!$C:$CB,37,FALSE)/AS125,IF(AS125=0,"",IF(AS125="","",0)))</f>
        <v>0</v>
      </c>
      <c r="AN125" s="25">
        <f>IFERROR(VLOOKUP($C125,Summary!$C:$CB,38,FALSE)/AS125,IF(AS125=0,"",IF(AS125="","",0)))</f>
        <v>0</v>
      </c>
      <c r="AO125" s="26">
        <f>IFERROR(VLOOKUP($C125,Summary!$C:$CB,39,FALSE)/AS125,IF(AS125=0,"",IF(AS125="","",0)))</f>
        <v>0</v>
      </c>
      <c r="AP125" s="25">
        <f>IFERROR(VLOOKUP($C125,Summary!$C:$CB,40,FALSE)/AS125,IF(AS125=0,"",IF(AS125="","",0)))</f>
        <v>0</v>
      </c>
      <c r="AQ125" s="26">
        <f>IFERROR(VLOOKUP($C125,Summary!$C:$CB,41,FALSE)/AS125,IF(AS125=0,"",IF(AS125="","",0)))</f>
        <v>0</v>
      </c>
      <c r="AR125" s="25">
        <f>IFERROR(VLOOKUP($C125,Summary!$C:$CB,42,FALSE)/AS125,IF(AS125=0,"",IF(AS125="","",0)))</f>
        <v>1</v>
      </c>
      <c r="AS125" s="27">
        <f>VLOOKUP($C125,Summary!$C:$CB,43,FALSE)</f>
        <v>2</v>
      </c>
      <c r="AT125" s="24" t="str">
        <f>IFERROR(VLOOKUP($C125,Summary!$C:$CB,44,FALSE)/AZ125,IF(AZ125=0,"",IF(AZ125="","",0)))</f>
        <v/>
      </c>
      <c r="AU125" s="25" t="str">
        <f>IFERROR(VLOOKUP($C125,Summary!$C:$CB,45,FALSE)/AZ125,IF(AZ125=0,"",IF(AZ125="","",0)))</f>
        <v/>
      </c>
      <c r="AV125" s="26" t="str">
        <f>IFERROR(VLOOKUP($C125,Summary!$C:$CB,46,FALSE)/AZ125,IF(AZ125=0,"",IF(AZ125="","",0)))</f>
        <v/>
      </c>
      <c r="AW125" s="25" t="str">
        <f>IFERROR(VLOOKUP($C125,Summary!$C:$CB,47,FALSE)/AZ125,IF(AZ125=0,"",IF(AZ125="","",0)))</f>
        <v/>
      </c>
      <c r="AX125" s="26" t="str">
        <f>IFERROR(VLOOKUP($C125,Summary!$C:$CB,48,FALSE)/AZ125,IF(AZ125=0,"",IF(AZ125="","",0)))</f>
        <v/>
      </c>
      <c r="AY125" s="25" t="str">
        <f>IFERROR(VLOOKUP($C125,Summary!$C:$CB,49,FALSE)/AZ125,IF(AZ125=0,"",IF(AZ125="","",0)))</f>
        <v/>
      </c>
      <c r="AZ125" s="27">
        <f>VLOOKUP($C125,Summary!$C:$CB,50,FALSE)</f>
        <v>0</v>
      </c>
      <c r="BA125" s="24" t="str">
        <f>IFERROR(VLOOKUP($C125,Summary!$C:$CB,51,FALSE)/BG125,IF(BG125=0,"",IF(BG125="","",0)))</f>
        <v/>
      </c>
      <c r="BB125" s="25" t="str">
        <f>IFERROR(VLOOKUP($C125,Summary!$C:$CB,52,FALSE)/BG125,IF(BG125=0,"",IF(BG125="","",0)))</f>
        <v/>
      </c>
      <c r="BC125" s="26" t="str">
        <f>IFERROR(VLOOKUP($C125,Summary!$C:$CB,53,FALSE)/BG125,IF(BG125=0,"",IF(BG125="","",0)))</f>
        <v/>
      </c>
      <c r="BD125" s="25" t="str">
        <f>IFERROR(VLOOKUP($C125,Summary!$C:$CB,54,FALSE)/BG125,IF(BG125=0,"",IF(BG125="","",0)))</f>
        <v/>
      </c>
      <c r="BE125" s="26" t="str">
        <f>IFERROR(VLOOKUP($C125,Summary!$C:$CB,55,FALSE)/BG125,IF(BG125=0,"",IF(BG125="","",0)))</f>
        <v/>
      </c>
      <c r="BF125" s="25" t="str">
        <f>IFERROR(VLOOKUP($C125,Summary!$C:$CB,56,FALSE)/BG125,IF(BG125=0,"",IF(BG125="","",0)))</f>
        <v/>
      </c>
      <c r="BG125" s="27">
        <f>VLOOKUP($C125,Summary!$C:$CB,57,FALSE)</f>
        <v>0</v>
      </c>
      <c r="BH125" s="24" t="str">
        <f>IFERROR(VLOOKUP($C125,Summary!$C:$CB,58,FALSE)/BN125,IF(BN125=0,"",IF(BN125="","",0)))</f>
        <v/>
      </c>
      <c r="BI125" s="25" t="str">
        <f>IFERROR(VLOOKUP($C125,Summary!$C:$CB,59,FALSE)/BN125,IF(BN125=0,"",IF(BN125="","",0)))</f>
        <v/>
      </c>
      <c r="BJ125" s="26" t="str">
        <f>IFERROR(VLOOKUP($C125,Summary!$C:$CB,60,FALSE)/BN125,IF(BN125=0,"",IF(BN125="","",0)))</f>
        <v/>
      </c>
      <c r="BK125" s="25" t="str">
        <f>IFERROR(VLOOKUP($C125,Summary!$C:$CB,61,FALSE)/BN125,IF(BN125=0,"",IF(BN125="","",0)))</f>
        <v/>
      </c>
      <c r="BL125" s="26" t="str">
        <f>IFERROR(VLOOKUP($C125,Summary!$C:$CB,62,FALSE)/BN125,IF(BN125=0,"",IF(BN125="","",0)))</f>
        <v/>
      </c>
      <c r="BM125" s="25" t="str">
        <f>IFERROR(VLOOKUP($C125,Summary!$C:$CB,63,FALSE)/BN125,IF(BN125=0,"",IF(BN125="","",0)))</f>
        <v/>
      </c>
      <c r="BN125" s="27">
        <f>VLOOKUP($C125,Summary!$C:$CB,64,FALSE)</f>
        <v>0</v>
      </c>
      <c r="BO125" s="24" t="str">
        <f>IFERROR(VLOOKUP($C125,Summary!$C:$CB,65,FALSE)/BU125,IF(BU125=0,"",IF(BU125="","",0)))</f>
        <v/>
      </c>
      <c r="BP125" s="25" t="str">
        <f>IFERROR(VLOOKUP($C125,Summary!$C:$CB,66,FALSE)/BU125,IF(BU125=0,"",IF(BU125="","",0)))</f>
        <v/>
      </c>
      <c r="BQ125" s="26" t="str">
        <f>IFERROR(VLOOKUP($C125,Summary!$C:$CB,67,FALSE)/BU125,IF(BU125=0,"",IF(BU125="","",0)))</f>
        <v/>
      </c>
      <c r="BR125" s="25" t="str">
        <f>IFERROR(VLOOKUP($C125,Summary!$C:$CB,68,FALSE)/BU125,IF(BU125=0,"",IF(BU125="","",0)))</f>
        <v/>
      </c>
      <c r="BS125" s="26" t="str">
        <f>IFERROR(VLOOKUP($C125,Summary!$C:$CB,69,FALSE)/BU125,IF(BU125=0,"",IF(BU125="","",0)))</f>
        <v/>
      </c>
      <c r="BT125" s="25" t="str">
        <f>IFERROR(VLOOKUP($C125,Summary!$C:$CB,70,FALSE)/BU125,IF(BU125=0,"",IF(BU125="","",0)))</f>
        <v/>
      </c>
      <c r="BU125" s="27">
        <f>VLOOKUP($C125,Summary!$C:$CB,71,FALSE)</f>
        <v>0</v>
      </c>
      <c r="BV125" s="24" t="str">
        <f>IFERROR(VLOOKUP($C125,Summary!$C:$CB,72,FALSE)/CB125,IF(CB125=0,"",IF(CB125="","",0)))</f>
        <v/>
      </c>
      <c r="BW125" s="25" t="str">
        <f>IFERROR(VLOOKUP($C125,Summary!$C:$CB,73,FALSE)/CB125,IF(CB125=0,"",IF(CB125="","",0)))</f>
        <v/>
      </c>
      <c r="BX125" s="26" t="str">
        <f>IFERROR(VLOOKUP($C125,Summary!$C:$CB,74,FALSE)/CB125,IF(CB125=0,"",IF(CB125="","",0)))</f>
        <v/>
      </c>
      <c r="BY125" s="25" t="str">
        <f>IFERROR(VLOOKUP($C125,Summary!$C:$CB,75,FALSE)/CB125,IF(CB125=0,"",IF(CB125="","",0)))</f>
        <v/>
      </c>
      <c r="BZ125" s="26" t="str">
        <f>IFERROR(VLOOKUP($C125,Summary!$C:$CB,76,FALSE)/CB125,IF(CB125=0,"",IF(CB125="","",0)))</f>
        <v/>
      </c>
      <c r="CA125" s="25" t="str">
        <f>IFERROR(VLOOKUP($C125,Summary!$C:$CB,77,FALSE)/CB125,IF(CB125=0,"",IF(CB125="","",0)))</f>
        <v/>
      </c>
      <c r="CB125" s="27">
        <f>VLOOKUP($C125,Summary!$C:$CB,78,FALSE)</f>
        <v>0</v>
      </c>
    </row>
    <row r="126" spans="1:80" x14ac:dyDescent="0.3">
      <c r="A126">
        <v>122</v>
      </c>
      <c r="B126" t="str">
        <f>IF(Namelist!A123="","",UPPER(Namelist!A123))</f>
        <v>ISAAC LIM</v>
      </c>
      <c r="C126" t="str">
        <f>IF(Namelist!B123="","",UPPER(Namelist!B123))</f>
        <v>NUSSTU\E0969489</v>
      </c>
      <c r="D126" s="24" t="str">
        <f>IFERROR(VLOOKUP($C126,Summary!$C:$CB,2,FALSE)/J126,IF(J126=0,"",IF(J126="","",0)))</f>
        <v/>
      </c>
      <c r="E126" s="25" t="str">
        <f>IFERROR(VLOOKUP($C126,Summary!$C:$CB,3,FALSE)/J126,IF(J126=0,"",IF(J126="","",0)))</f>
        <v/>
      </c>
      <c r="F126" s="26" t="str">
        <f>IFERROR(VLOOKUP($C126,Summary!$C:$CB,4,FALSE)/J126,IF(J126=0,"",IF(J126="","",0)))</f>
        <v/>
      </c>
      <c r="G126" s="25" t="str">
        <f>IFERROR(VLOOKUP($C126,Summary!$C:$CB,5,FALSE)/J126,IF(J126=0,"",IF(J126="","",0)))</f>
        <v/>
      </c>
      <c r="H126" s="26" t="str">
        <f>IFERROR(VLOOKUP($C126,Summary!$C:$CB,6,FALSE)/J126,IF(J126=0,"",IF(J126="","",0)))</f>
        <v/>
      </c>
      <c r="I126" s="25" t="str">
        <f>IFERROR(VLOOKUP($C126,Summary!$C:$CB,7,FALSE)/J126,IF(J126=0,"",IF(J126="","",0)))</f>
        <v/>
      </c>
      <c r="J126" s="27">
        <f>VLOOKUP($C126,Summary!$C:$CB,8,FALSE)</f>
        <v>0</v>
      </c>
      <c r="K126" s="24" t="str">
        <f>IFERROR(VLOOKUP($C126,Summary!$C:$CB,9,FALSE)/Q126,IF(Q126=0,"",IF(Q126="","",0)))</f>
        <v/>
      </c>
      <c r="L126" s="25" t="str">
        <f>IFERROR(VLOOKUP($C126,Summary!$C:$CB,10,FALSE)/Q126,IF(Q126=0,"",IF(Q126="","",0)))</f>
        <v/>
      </c>
      <c r="M126" s="26" t="str">
        <f>IFERROR(VLOOKUP($C126,Summary!$C:$CB,11,FALSE)/Q126,IF(Q126=0,"",IF(Q126="","",0)))</f>
        <v/>
      </c>
      <c r="N126" s="25" t="str">
        <f>IFERROR(VLOOKUP($C126,Summary!$C:$CB,12,FALSE)/Q126,IF(Q126=0,"",IF(Q126="","",0)))</f>
        <v/>
      </c>
      <c r="O126" s="26" t="str">
        <f>IFERROR(VLOOKUP($C126,Summary!$C:$CB,13,FALSE)/Q126,IF(Q126=0,"",IF(Q126="","",0)))</f>
        <v/>
      </c>
      <c r="P126" s="25" t="str">
        <f>IFERROR(VLOOKUP($C126,Summary!$C:$CB,14,FALSE)/Q126,IF(Q126=0,"",IF(Q126="","",0)))</f>
        <v/>
      </c>
      <c r="Q126" s="27">
        <f>VLOOKUP($C126,Summary!$C:$CB,15,FALSE)</f>
        <v>0</v>
      </c>
      <c r="R126" s="24" t="str">
        <f>IFERROR(VLOOKUP($C126,Summary!$C:$CB,16,FALSE)/X126,IF(X126=0,"",IF(X126="","",0)))</f>
        <v/>
      </c>
      <c r="S126" s="25" t="str">
        <f>IFERROR(VLOOKUP($C126,Summary!$C:$CB,17,FALSE)/X126,IF(X126=0,"",IF(X126="","",0)))</f>
        <v/>
      </c>
      <c r="T126" s="26" t="str">
        <f>IFERROR(VLOOKUP($C126,Summary!$C:$CB,18,FALSE)/X126,IF(X126=0,"",IF(X126="","",0)))</f>
        <v/>
      </c>
      <c r="U126" s="25" t="str">
        <f>IFERROR(VLOOKUP($C126,Summary!$C:$CB,19,FALSE)/X126,IF(X126=0,"",IF(X126="","",0)))</f>
        <v/>
      </c>
      <c r="V126" s="26" t="str">
        <f>IFERROR(VLOOKUP($C126,Summary!$C:$CB,20,FALSE)/X126,IF(X126=0,"",IF(X126="","",0)))</f>
        <v/>
      </c>
      <c r="W126" s="25" t="str">
        <f>IFERROR(VLOOKUP($C126,Summary!$C:$CB,21,FALSE)/X126,IF(X126=0,"",IF(X126="","",0)))</f>
        <v/>
      </c>
      <c r="X126" s="27">
        <f>VLOOKUP($C126,Summary!$C:$CB,22,FALSE)</f>
        <v>0</v>
      </c>
      <c r="Y126" s="24" t="str">
        <f>IFERROR(VLOOKUP($C126,Summary!$C:$CB,23,FALSE)/AE126,IF(AE126=0,"",IF(AE126="","",0)))</f>
        <v/>
      </c>
      <c r="Z126" s="25" t="str">
        <f>IFERROR(VLOOKUP($C126,Summary!$C:$CB,24,FALSE)/AE126,IF(AE126=0,"",IF(AE126="","",0)))</f>
        <v/>
      </c>
      <c r="AA126" s="26" t="str">
        <f>IFERROR(VLOOKUP($C126,Summary!$C:$CB,25,FALSE)/AE126,IF(AE126=0,"",IF(AE126="","",0)))</f>
        <v/>
      </c>
      <c r="AB126" s="25" t="str">
        <f>IFERROR(VLOOKUP($C126,Summary!$C:$CB,26,FALSE)/AE126,IF(AE126=0,"",IF(AE126="","",0)))</f>
        <v/>
      </c>
      <c r="AC126" s="26" t="str">
        <f>IFERROR(VLOOKUP($C126,Summary!$C:$CB,27,FALSE)/AE126,IF(AE126=0,"",IF(AE126="","",0)))</f>
        <v/>
      </c>
      <c r="AD126" s="25" t="str">
        <f>IFERROR(VLOOKUP($C126,Summary!$C:$CB,28,FALSE)/AE126,IF(AE126=0,"",IF(AE126="","",0)))</f>
        <v/>
      </c>
      <c r="AE126" s="27">
        <f>VLOOKUP($C126,Summary!$C:$CB,29,FALSE)</f>
        <v>0</v>
      </c>
      <c r="AF126" s="24" t="str">
        <f>IFERROR(VLOOKUP($C126,Summary!$C:$CB,30,FALSE)/VLOOKUP($C126,Summary!$C:$CB,32,FALSE),IF(AL126=0,"",IF(AL126="","",0)))</f>
        <v/>
      </c>
      <c r="AG126" s="25" t="str">
        <f>IFERROR(VLOOKUP($C126,Summary!$C:$CB,31,FALSE)/VLOOKUP($C126,Summary!$C:$CB,32,FALSE),IF(AL126=0,"",IF(AL126="","",0)))</f>
        <v/>
      </c>
      <c r="AH126" s="26" t="str">
        <f>IFERROR(VLOOKUP($C126,Summary!$C:$CB,32,FALSE)/VLOOKUP($C126,Summary!$C:$CB,34,FALSE),IF(AL126=0,"",IF(AL126="","",0)))</f>
        <v/>
      </c>
      <c r="AI126" s="25" t="str">
        <f>IFERROR(VLOOKUP($C126,Summary!$C:$CB,33,FALSE)/VLOOKUP($C126,Summary!$C:$CB,34,FALSE),IF(AL126=0,"",IF(AL126="","",0)))</f>
        <v/>
      </c>
      <c r="AJ126" s="26" t="str">
        <f>IFERROR(VLOOKUP($C126,Summary!$C:$CB,34,FALSE)/AL126,IF(AL126=0,"",IF(AL126="","",0)))</f>
        <v/>
      </c>
      <c r="AK126" s="25" t="str">
        <f>IFERROR(VLOOKUP($C126,Summary!$C:$CB,35,FALSE)/AL126,IF(AL126=0,"",IF(AL126="","",0)))</f>
        <v/>
      </c>
      <c r="AL126" s="27">
        <f>VLOOKUP($C126,Summary!$C:$CB,36,FALSE)</f>
        <v>0</v>
      </c>
      <c r="AM126" s="24" t="str">
        <f>IFERROR(VLOOKUP($C126,Summary!$C:$CB,37,FALSE)/AS126,IF(AS126=0,"",IF(AS126="","",0)))</f>
        <v/>
      </c>
      <c r="AN126" s="25" t="str">
        <f>IFERROR(VLOOKUP($C126,Summary!$C:$CB,38,FALSE)/AS126,IF(AS126=0,"",IF(AS126="","",0)))</f>
        <v/>
      </c>
      <c r="AO126" s="26" t="str">
        <f>IFERROR(VLOOKUP($C126,Summary!$C:$CB,39,FALSE)/AS126,IF(AS126=0,"",IF(AS126="","",0)))</f>
        <v/>
      </c>
      <c r="AP126" s="25" t="str">
        <f>IFERROR(VLOOKUP($C126,Summary!$C:$CB,40,FALSE)/AS126,IF(AS126=0,"",IF(AS126="","",0)))</f>
        <v/>
      </c>
      <c r="AQ126" s="26" t="str">
        <f>IFERROR(VLOOKUP($C126,Summary!$C:$CB,41,FALSE)/AS126,IF(AS126=0,"",IF(AS126="","",0)))</f>
        <v/>
      </c>
      <c r="AR126" s="25" t="str">
        <f>IFERROR(VLOOKUP($C126,Summary!$C:$CB,42,FALSE)/AS126,IF(AS126=0,"",IF(AS126="","",0)))</f>
        <v/>
      </c>
      <c r="AS126" s="27">
        <f>VLOOKUP($C126,Summary!$C:$CB,43,FALSE)</f>
        <v>0</v>
      </c>
      <c r="AT126" s="24" t="str">
        <f>IFERROR(VLOOKUP($C126,Summary!$C:$CB,44,FALSE)/AZ126,IF(AZ126=0,"",IF(AZ126="","",0)))</f>
        <v/>
      </c>
      <c r="AU126" s="25" t="str">
        <f>IFERROR(VLOOKUP($C126,Summary!$C:$CB,45,FALSE)/AZ126,IF(AZ126=0,"",IF(AZ126="","",0)))</f>
        <v/>
      </c>
      <c r="AV126" s="26" t="str">
        <f>IFERROR(VLOOKUP($C126,Summary!$C:$CB,46,FALSE)/AZ126,IF(AZ126=0,"",IF(AZ126="","",0)))</f>
        <v/>
      </c>
      <c r="AW126" s="25" t="str">
        <f>IFERROR(VLOOKUP($C126,Summary!$C:$CB,47,FALSE)/AZ126,IF(AZ126=0,"",IF(AZ126="","",0)))</f>
        <v/>
      </c>
      <c r="AX126" s="26" t="str">
        <f>IFERROR(VLOOKUP($C126,Summary!$C:$CB,48,FALSE)/AZ126,IF(AZ126=0,"",IF(AZ126="","",0)))</f>
        <v/>
      </c>
      <c r="AY126" s="25" t="str">
        <f>IFERROR(VLOOKUP($C126,Summary!$C:$CB,49,FALSE)/AZ126,IF(AZ126=0,"",IF(AZ126="","",0)))</f>
        <v/>
      </c>
      <c r="AZ126" s="27">
        <f>VLOOKUP($C126,Summary!$C:$CB,50,FALSE)</f>
        <v>0</v>
      </c>
      <c r="BA126" s="24" t="str">
        <f>IFERROR(VLOOKUP($C126,Summary!$C:$CB,51,FALSE)/BG126,IF(BG126=0,"",IF(BG126="","",0)))</f>
        <v/>
      </c>
      <c r="BB126" s="25" t="str">
        <f>IFERROR(VLOOKUP($C126,Summary!$C:$CB,52,FALSE)/BG126,IF(BG126=0,"",IF(BG126="","",0)))</f>
        <v/>
      </c>
      <c r="BC126" s="26" t="str">
        <f>IFERROR(VLOOKUP($C126,Summary!$C:$CB,53,FALSE)/BG126,IF(BG126=0,"",IF(BG126="","",0)))</f>
        <v/>
      </c>
      <c r="BD126" s="25" t="str">
        <f>IFERROR(VLOOKUP($C126,Summary!$C:$CB,54,FALSE)/BG126,IF(BG126=0,"",IF(BG126="","",0)))</f>
        <v/>
      </c>
      <c r="BE126" s="26" t="str">
        <f>IFERROR(VLOOKUP($C126,Summary!$C:$CB,55,FALSE)/BG126,IF(BG126=0,"",IF(BG126="","",0)))</f>
        <v/>
      </c>
      <c r="BF126" s="25" t="str">
        <f>IFERROR(VLOOKUP($C126,Summary!$C:$CB,56,FALSE)/BG126,IF(BG126=0,"",IF(BG126="","",0)))</f>
        <v/>
      </c>
      <c r="BG126" s="27">
        <f>VLOOKUP($C126,Summary!$C:$CB,57,FALSE)</f>
        <v>0</v>
      </c>
      <c r="BH126" s="24" t="str">
        <f>IFERROR(VLOOKUP($C126,Summary!$C:$CB,58,FALSE)/BN126,IF(BN126=0,"",IF(BN126="","",0)))</f>
        <v/>
      </c>
      <c r="BI126" s="25" t="str">
        <f>IFERROR(VLOOKUP($C126,Summary!$C:$CB,59,FALSE)/BN126,IF(BN126=0,"",IF(BN126="","",0)))</f>
        <v/>
      </c>
      <c r="BJ126" s="26" t="str">
        <f>IFERROR(VLOOKUP($C126,Summary!$C:$CB,60,FALSE)/BN126,IF(BN126=0,"",IF(BN126="","",0)))</f>
        <v/>
      </c>
      <c r="BK126" s="25" t="str">
        <f>IFERROR(VLOOKUP($C126,Summary!$C:$CB,61,FALSE)/BN126,IF(BN126=0,"",IF(BN126="","",0)))</f>
        <v/>
      </c>
      <c r="BL126" s="26" t="str">
        <f>IFERROR(VLOOKUP($C126,Summary!$C:$CB,62,FALSE)/BN126,IF(BN126=0,"",IF(BN126="","",0)))</f>
        <v/>
      </c>
      <c r="BM126" s="25" t="str">
        <f>IFERROR(VLOOKUP($C126,Summary!$C:$CB,63,FALSE)/BN126,IF(BN126=0,"",IF(BN126="","",0)))</f>
        <v/>
      </c>
      <c r="BN126" s="27">
        <f>VLOOKUP($C126,Summary!$C:$CB,64,FALSE)</f>
        <v>0</v>
      </c>
      <c r="BO126" s="24" t="str">
        <f>IFERROR(VLOOKUP($C126,Summary!$C:$CB,65,FALSE)/BU126,IF(BU126=0,"",IF(BU126="","",0)))</f>
        <v/>
      </c>
      <c r="BP126" s="25" t="str">
        <f>IFERROR(VLOOKUP($C126,Summary!$C:$CB,66,FALSE)/BU126,IF(BU126=0,"",IF(BU126="","",0)))</f>
        <v/>
      </c>
      <c r="BQ126" s="26" t="str">
        <f>IFERROR(VLOOKUP($C126,Summary!$C:$CB,67,FALSE)/BU126,IF(BU126=0,"",IF(BU126="","",0)))</f>
        <v/>
      </c>
      <c r="BR126" s="25" t="str">
        <f>IFERROR(VLOOKUP($C126,Summary!$C:$CB,68,FALSE)/BU126,IF(BU126=0,"",IF(BU126="","",0)))</f>
        <v/>
      </c>
      <c r="BS126" s="26" t="str">
        <f>IFERROR(VLOOKUP($C126,Summary!$C:$CB,69,FALSE)/BU126,IF(BU126=0,"",IF(BU126="","",0)))</f>
        <v/>
      </c>
      <c r="BT126" s="25" t="str">
        <f>IFERROR(VLOOKUP($C126,Summary!$C:$CB,70,FALSE)/BU126,IF(BU126=0,"",IF(BU126="","",0)))</f>
        <v/>
      </c>
      <c r="BU126" s="27">
        <f>VLOOKUP($C126,Summary!$C:$CB,71,FALSE)</f>
        <v>0</v>
      </c>
      <c r="BV126" s="24" t="str">
        <f>IFERROR(VLOOKUP($C126,Summary!$C:$CB,72,FALSE)/CB126,IF(CB126=0,"",IF(CB126="","",0)))</f>
        <v/>
      </c>
      <c r="BW126" s="25" t="str">
        <f>IFERROR(VLOOKUP($C126,Summary!$C:$CB,73,FALSE)/CB126,IF(CB126=0,"",IF(CB126="","",0)))</f>
        <v/>
      </c>
      <c r="BX126" s="26" t="str">
        <f>IFERROR(VLOOKUP($C126,Summary!$C:$CB,74,FALSE)/CB126,IF(CB126=0,"",IF(CB126="","",0)))</f>
        <v/>
      </c>
      <c r="BY126" s="25" t="str">
        <f>IFERROR(VLOOKUP($C126,Summary!$C:$CB,75,FALSE)/CB126,IF(CB126=0,"",IF(CB126="","",0)))</f>
        <v/>
      </c>
      <c r="BZ126" s="26" t="str">
        <f>IFERROR(VLOOKUP($C126,Summary!$C:$CB,76,FALSE)/CB126,IF(CB126=0,"",IF(CB126="","",0)))</f>
        <v/>
      </c>
      <c r="CA126" s="25" t="str">
        <f>IFERROR(VLOOKUP($C126,Summary!$C:$CB,77,FALSE)/CB126,IF(CB126=0,"",IF(CB126="","",0)))</f>
        <v/>
      </c>
      <c r="CB126" s="27">
        <f>VLOOKUP($C126,Summary!$C:$CB,78,FALSE)</f>
        <v>0</v>
      </c>
    </row>
    <row r="127" spans="1:80" x14ac:dyDescent="0.3">
      <c r="A127">
        <v>123</v>
      </c>
      <c r="B127" t="str">
        <f>IF(Namelist!A124="","",UPPER(Namelist!A124))</f>
        <v>ISABELLE SINGARAYAR</v>
      </c>
      <c r="C127" t="str">
        <f>IF(Namelist!B124="","",UPPER(Namelist!B124))</f>
        <v>NUSSTU\E0969028</v>
      </c>
      <c r="D127" s="24">
        <f>IFERROR(VLOOKUP($C127,Summary!$C:$CB,2,FALSE)/J127,IF(J127=0,"",IF(J127="","",0)))</f>
        <v>0.66666666666666663</v>
      </c>
      <c r="E127" s="25">
        <f>IFERROR(VLOOKUP($C127,Summary!$C:$CB,3,FALSE)/J127,IF(J127=0,"",IF(J127="","",0)))</f>
        <v>0</v>
      </c>
      <c r="F127" s="26">
        <f>IFERROR(VLOOKUP($C127,Summary!$C:$CB,4,FALSE)/J127,IF(J127=0,"",IF(J127="","",0)))</f>
        <v>0.66666666666666663</v>
      </c>
      <c r="G127" s="25">
        <f>IFERROR(VLOOKUP($C127,Summary!$C:$CB,5,FALSE)/J127,IF(J127=0,"",IF(J127="","",0)))</f>
        <v>0</v>
      </c>
      <c r="H127" s="26">
        <f>IFERROR(VLOOKUP($C127,Summary!$C:$CB,6,FALSE)/J127,IF(J127=0,"",IF(J127="","",0)))</f>
        <v>0.66666666666666663</v>
      </c>
      <c r="I127" s="25">
        <f>IFERROR(VLOOKUP($C127,Summary!$C:$CB,7,FALSE)/J127,IF(J127=0,"",IF(J127="","",0)))</f>
        <v>0.33333333333333331</v>
      </c>
      <c r="J127" s="27">
        <f>VLOOKUP($C127,Summary!$C:$CB,8,FALSE)</f>
        <v>3</v>
      </c>
      <c r="K127" s="24" t="str">
        <f>IFERROR(VLOOKUP($C127,Summary!$C:$CB,9,FALSE)/Q127,IF(Q127=0,"",IF(Q127="","",0)))</f>
        <v/>
      </c>
      <c r="L127" s="25" t="str">
        <f>IFERROR(VLOOKUP($C127,Summary!$C:$CB,10,FALSE)/Q127,IF(Q127=0,"",IF(Q127="","",0)))</f>
        <v/>
      </c>
      <c r="M127" s="26" t="str">
        <f>IFERROR(VLOOKUP($C127,Summary!$C:$CB,11,FALSE)/Q127,IF(Q127=0,"",IF(Q127="","",0)))</f>
        <v/>
      </c>
      <c r="N127" s="25" t="str">
        <f>IFERROR(VLOOKUP($C127,Summary!$C:$CB,12,FALSE)/Q127,IF(Q127=0,"",IF(Q127="","",0)))</f>
        <v/>
      </c>
      <c r="O127" s="26" t="str">
        <f>IFERROR(VLOOKUP($C127,Summary!$C:$CB,13,FALSE)/Q127,IF(Q127=0,"",IF(Q127="","",0)))</f>
        <v/>
      </c>
      <c r="P127" s="25" t="str">
        <f>IFERROR(VLOOKUP($C127,Summary!$C:$CB,14,FALSE)/Q127,IF(Q127=0,"",IF(Q127="","",0)))</f>
        <v/>
      </c>
      <c r="Q127" s="27">
        <f>VLOOKUP($C127,Summary!$C:$CB,15,FALSE)</f>
        <v>0</v>
      </c>
      <c r="R127" s="24" t="str">
        <f>IFERROR(VLOOKUP($C127,Summary!$C:$CB,16,FALSE)/X127,IF(X127=0,"",IF(X127="","",0)))</f>
        <v/>
      </c>
      <c r="S127" s="25" t="str">
        <f>IFERROR(VLOOKUP($C127,Summary!$C:$CB,17,FALSE)/X127,IF(X127=0,"",IF(X127="","",0)))</f>
        <v/>
      </c>
      <c r="T127" s="26" t="str">
        <f>IFERROR(VLOOKUP($C127,Summary!$C:$CB,18,FALSE)/X127,IF(X127=0,"",IF(X127="","",0)))</f>
        <v/>
      </c>
      <c r="U127" s="25" t="str">
        <f>IFERROR(VLOOKUP($C127,Summary!$C:$CB,19,FALSE)/X127,IF(X127=0,"",IF(X127="","",0)))</f>
        <v/>
      </c>
      <c r="V127" s="26" t="str">
        <f>IFERROR(VLOOKUP($C127,Summary!$C:$CB,20,FALSE)/X127,IF(X127=0,"",IF(X127="","",0)))</f>
        <v/>
      </c>
      <c r="W127" s="25" t="str">
        <f>IFERROR(VLOOKUP($C127,Summary!$C:$CB,21,FALSE)/X127,IF(X127=0,"",IF(X127="","",0)))</f>
        <v/>
      </c>
      <c r="X127" s="27">
        <f>VLOOKUP($C127,Summary!$C:$CB,22,FALSE)</f>
        <v>0</v>
      </c>
      <c r="Y127" s="24" t="str">
        <f>IFERROR(VLOOKUP($C127,Summary!$C:$CB,23,FALSE)/AE127,IF(AE127=0,"",IF(AE127="","",0)))</f>
        <v/>
      </c>
      <c r="Z127" s="25" t="str">
        <f>IFERROR(VLOOKUP($C127,Summary!$C:$CB,24,FALSE)/AE127,IF(AE127=0,"",IF(AE127="","",0)))</f>
        <v/>
      </c>
      <c r="AA127" s="26" t="str">
        <f>IFERROR(VLOOKUP($C127,Summary!$C:$CB,25,FALSE)/AE127,IF(AE127=0,"",IF(AE127="","",0)))</f>
        <v/>
      </c>
      <c r="AB127" s="25" t="str">
        <f>IFERROR(VLOOKUP($C127,Summary!$C:$CB,26,FALSE)/AE127,IF(AE127=0,"",IF(AE127="","",0)))</f>
        <v/>
      </c>
      <c r="AC127" s="26" t="str">
        <f>IFERROR(VLOOKUP($C127,Summary!$C:$CB,27,FALSE)/AE127,IF(AE127=0,"",IF(AE127="","",0)))</f>
        <v/>
      </c>
      <c r="AD127" s="25" t="str">
        <f>IFERROR(VLOOKUP($C127,Summary!$C:$CB,28,FALSE)/AE127,IF(AE127=0,"",IF(AE127="","",0)))</f>
        <v/>
      </c>
      <c r="AE127" s="27">
        <f>VLOOKUP($C127,Summary!$C:$CB,29,FALSE)</f>
        <v>0</v>
      </c>
      <c r="AF127" s="24" t="str">
        <f>IFERROR(VLOOKUP($C127,Summary!$C:$CB,30,FALSE)/VLOOKUP($C127,Summary!$C:$CB,32,FALSE),IF(AL127=0,"",IF(AL127="","",0)))</f>
        <v/>
      </c>
      <c r="AG127" s="25" t="str">
        <f>IFERROR(VLOOKUP($C127,Summary!$C:$CB,31,FALSE)/VLOOKUP($C127,Summary!$C:$CB,32,FALSE),IF(AL127=0,"",IF(AL127="","",0)))</f>
        <v/>
      </c>
      <c r="AH127" s="26" t="str">
        <f>IFERROR(VLOOKUP($C127,Summary!$C:$CB,32,FALSE)/VLOOKUP($C127,Summary!$C:$CB,34,FALSE),IF(AL127=0,"",IF(AL127="","",0)))</f>
        <v/>
      </c>
      <c r="AI127" s="25" t="str">
        <f>IFERROR(VLOOKUP($C127,Summary!$C:$CB,33,FALSE)/VLOOKUP($C127,Summary!$C:$CB,34,FALSE),IF(AL127=0,"",IF(AL127="","",0)))</f>
        <v/>
      </c>
      <c r="AJ127" s="26" t="str">
        <f>IFERROR(VLOOKUP($C127,Summary!$C:$CB,34,FALSE)/AL127,IF(AL127=0,"",IF(AL127="","",0)))</f>
        <v/>
      </c>
      <c r="AK127" s="25" t="str">
        <f>IFERROR(VLOOKUP($C127,Summary!$C:$CB,35,FALSE)/AL127,IF(AL127=0,"",IF(AL127="","",0)))</f>
        <v/>
      </c>
      <c r="AL127" s="27">
        <f>VLOOKUP($C127,Summary!$C:$CB,36,FALSE)</f>
        <v>0</v>
      </c>
      <c r="AM127" s="24" t="str">
        <f>IFERROR(VLOOKUP($C127,Summary!$C:$CB,37,FALSE)/AS127,IF(AS127=0,"",IF(AS127="","",0)))</f>
        <v/>
      </c>
      <c r="AN127" s="25" t="str">
        <f>IFERROR(VLOOKUP($C127,Summary!$C:$CB,38,FALSE)/AS127,IF(AS127=0,"",IF(AS127="","",0)))</f>
        <v/>
      </c>
      <c r="AO127" s="26" t="str">
        <f>IFERROR(VLOOKUP($C127,Summary!$C:$CB,39,FALSE)/AS127,IF(AS127=0,"",IF(AS127="","",0)))</f>
        <v/>
      </c>
      <c r="AP127" s="25" t="str">
        <f>IFERROR(VLOOKUP($C127,Summary!$C:$CB,40,FALSE)/AS127,IF(AS127=0,"",IF(AS127="","",0)))</f>
        <v/>
      </c>
      <c r="AQ127" s="26" t="str">
        <f>IFERROR(VLOOKUP($C127,Summary!$C:$CB,41,FALSE)/AS127,IF(AS127=0,"",IF(AS127="","",0)))</f>
        <v/>
      </c>
      <c r="AR127" s="25" t="str">
        <f>IFERROR(VLOOKUP($C127,Summary!$C:$CB,42,FALSE)/AS127,IF(AS127=0,"",IF(AS127="","",0)))</f>
        <v/>
      </c>
      <c r="AS127" s="27">
        <f>VLOOKUP($C127,Summary!$C:$CB,43,FALSE)</f>
        <v>0</v>
      </c>
      <c r="AT127" s="24" t="str">
        <f>IFERROR(VLOOKUP($C127,Summary!$C:$CB,44,FALSE)/AZ127,IF(AZ127=0,"",IF(AZ127="","",0)))</f>
        <v/>
      </c>
      <c r="AU127" s="25" t="str">
        <f>IFERROR(VLOOKUP($C127,Summary!$C:$CB,45,FALSE)/AZ127,IF(AZ127=0,"",IF(AZ127="","",0)))</f>
        <v/>
      </c>
      <c r="AV127" s="26" t="str">
        <f>IFERROR(VLOOKUP($C127,Summary!$C:$CB,46,FALSE)/AZ127,IF(AZ127=0,"",IF(AZ127="","",0)))</f>
        <v/>
      </c>
      <c r="AW127" s="25" t="str">
        <f>IFERROR(VLOOKUP($C127,Summary!$C:$CB,47,FALSE)/AZ127,IF(AZ127=0,"",IF(AZ127="","",0)))</f>
        <v/>
      </c>
      <c r="AX127" s="26" t="str">
        <f>IFERROR(VLOOKUP($C127,Summary!$C:$CB,48,FALSE)/AZ127,IF(AZ127=0,"",IF(AZ127="","",0)))</f>
        <v/>
      </c>
      <c r="AY127" s="25" t="str">
        <f>IFERROR(VLOOKUP($C127,Summary!$C:$CB,49,FALSE)/AZ127,IF(AZ127=0,"",IF(AZ127="","",0)))</f>
        <v/>
      </c>
      <c r="AZ127" s="27">
        <f>VLOOKUP($C127,Summary!$C:$CB,50,FALSE)</f>
        <v>0</v>
      </c>
      <c r="BA127" s="24" t="str">
        <f>IFERROR(VLOOKUP($C127,Summary!$C:$CB,51,FALSE)/BG127,IF(BG127=0,"",IF(BG127="","",0)))</f>
        <v/>
      </c>
      <c r="BB127" s="25" t="str">
        <f>IFERROR(VLOOKUP($C127,Summary!$C:$CB,52,FALSE)/BG127,IF(BG127=0,"",IF(BG127="","",0)))</f>
        <v/>
      </c>
      <c r="BC127" s="26" t="str">
        <f>IFERROR(VLOOKUP($C127,Summary!$C:$CB,53,FALSE)/BG127,IF(BG127=0,"",IF(BG127="","",0)))</f>
        <v/>
      </c>
      <c r="BD127" s="25" t="str">
        <f>IFERROR(VLOOKUP($C127,Summary!$C:$CB,54,FALSE)/BG127,IF(BG127=0,"",IF(BG127="","",0)))</f>
        <v/>
      </c>
      <c r="BE127" s="26" t="str">
        <f>IFERROR(VLOOKUP($C127,Summary!$C:$CB,55,FALSE)/BG127,IF(BG127=0,"",IF(BG127="","",0)))</f>
        <v/>
      </c>
      <c r="BF127" s="25" t="str">
        <f>IFERROR(VLOOKUP($C127,Summary!$C:$CB,56,FALSE)/BG127,IF(BG127=0,"",IF(BG127="","",0)))</f>
        <v/>
      </c>
      <c r="BG127" s="27">
        <f>VLOOKUP($C127,Summary!$C:$CB,57,FALSE)</f>
        <v>0</v>
      </c>
      <c r="BH127" s="24">
        <f>IFERROR(VLOOKUP($C127,Summary!$C:$CB,58,FALSE)/BN127,IF(BN127=0,"",IF(BN127="","",0)))</f>
        <v>0.66666666666666663</v>
      </c>
      <c r="BI127" s="25">
        <f>IFERROR(VLOOKUP($C127,Summary!$C:$CB,59,FALSE)/BN127,IF(BN127=0,"",IF(BN127="","",0)))</f>
        <v>0</v>
      </c>
      <c r="BJ127" s="26">
        <f>IFERROR(VLOOKUP($C127,Summary!$C:$CB,60,FALSE)/BN127,IF(BN127=0,"",IF(BN127="","",0)))</f>
        <v>0.66666666666666663</v>
      </c>
      <c r="BK127" s="25">
        <f>IFERROR(VLOOKUP($C127,Summary!$C:$CB,61,FALSE)/BN127,IF(BN127=0,"",IF(BN127="","",0)))</f>
        <v>0</v>
      </c>
      <c r="BL127" s="26">
        <f>IFERROR(VLOOKUP($C127,Summary!$C:$CB,62,FALSE)/BN127,IF(BN127=0,"",IF(BN127="","",0)))</f>
        <v>0.66666666666666663</v>
      </c>
      <c r="BM127" s="25">
        <f>IFERROR(VLOOKUP($C127,Summary!$C:$CB,63,FALSE)/BN127,IF(BN127=0,"",IF(BN127="","",0)))</f>
        <v>0.33333333333333331</v>
      </c>
      <c r="BN127" s="27">
        <f>VLOOKUP($C127,Summary!$C:$CB,64,FALSE)</f>
        <v>3</v>
      </c>
      <c r="BO127" s="24" t="str">
        <f>IFERROR(VLOOKUP($C127,Summary!$C:$CB,65,FALSE)/BU127,IF(BU127=0,"",IF(BU127="","",0)))</f>
        <v/>
      </c>
      <c r="BP127" s="25" t="str">
        <f>IFERROR(VLOOKUP($C127,Summary!$C:$CB,66,FALSE)/BU127,IF(BU127=0,"",IF(BU127="","",0)))</f>
        <v/>
      </c>
      <c r="BQ127" s="26" t="str">
        <f>IFERROR(VLOOKUP($C127,Summary!$C:$CB,67,FALSE)/BU127,IF(BU127=0,"",IF(BU127="","",0)))</f>
        <v/>
      </c>
      <c r="BR127" s="25" t="str">
        <f>IFERROR(VLOOKUP($C127,Summary!$C:$CB,68,FALSE)/BU127,IF(BU127=0,"",IF(BU127="","",0)))</f>
        <v/>
      </c>
      <c r="BS127" s="26" t="str">
        <f>IFERROR(VLOOKUP($C127,Summary!$C:$CB,69,FALSE)/BU127,IF(BU127=0,"",IF(BU127="","",0)))</f>
        <v/>
      </c>
      <c r="BT127" s="25" t="str">
        <f>IFERROR(VLOOKUP($C127,Summary!$C:$CB,70,FALSE)/BU127,IF(BU127=0,"",IF(BU127="","",0)))</f>
        <v/>
      </c>
      <c r="BU127" s="27">
        <f>VLOOKUP($C127,Summary!$C:$CB,71,FALSE)</f>
        <v>0</v>
      </c>
      <c r="BV127" s="24" t="str">
        <f>IFERROR(VLOOKUP($C127,Summary!$C:$CB,72,FALSE)/CB127,IF(CB127=0,"",IF(CB127="","",0)))</f>
        <v/>
      </c>
      <c r="BW127" s="25" t="str">
        <f>IFERROR(VLOOKUP($C127,Summary!$C:$CB,73,FALSE)/CB127,IF(CB127=0,"",IF(CB127="","",0)))</f>
        <v/>
      </c>
      <c r="BX127" s="26" t="str">
        <f>IFERROR(VLOOKUP($C127,Summary!$C:$CB,74,FALSE)/CB127,IF(CB127=0,"",IF(CB127="","",0)))</f>
        <v/>
      </c>
      <c r="BY127" s="25" t="str">
        <f>IFERROR(VLOOKUP($C127,Summary!$C:$CB,75,FALSE)/CB127,IF(CB127=0,"",IF(CB127="","",0)))</f>
        <v/>
      </c>
      <c r="BZ127" s="26" t="str">
        <f>IFERROR(VLOOKUP($C127,Summary!$C:$CB,76,FALSE)/CB127,IF(CB127=0,"",IF(CB127="","",0)))</f>
        <v/>
      </c>
      <c r="CA127" s="25" t="str">
        <f>IFERROR(VLOOKUP($C127,Summary!$C:$CB,77,FALSE)/CB127,IF(CB127=0,"",IF(CB127="","",0)))</f>
        <v/>
      </c>
      <c r="CB127" s="27">
        <f>VLOOKUP($C127,Summary!$C:$CB,78,FALSE)</f>
        <v>0</v>
      </c>
    </row>
    <row r="128" spans="1:80" x14ac:dyDescent="0.3">
      <c r="A128">
        <v>124</v>
      </c>
      <c r="B128" t="str">
        <f>IF(Namelist!A125="","",UPPER(Namelist!A125))</f>
        <v>ISAIAH SOH</v>
      </c>
      <c r="C128" t="str">
        <f>IF(Namelist!B125="","",UPPER(Namelist!B125))</f>
        <v>NUSSTU\E0969047</v>
      </c>
      <c r="D128" s="24" t="str">
        <f>IFERROR(VLOOKUP($C128,Summary!$C:$CB,2,FALSE)/J128,IF(J128=0,"",IF(J128="","",0)))</f>
        <v/>
      </c>
      <c r="E128" s="25" t="str">
        <f>IFERROR(VLOOKUP($C128,Summary!$C:$CB,3,FALSE)/J128,IF(J128=0,"",IF(J128="","",0)))</f>
        <v/>
      </c>
      <c r="F128" s="26" t="str">
        <f>IFERROR(VLOOKUP($C128,Summary!$C:$CB,4,FALSE)/J128,IF(J128=0,"",IF(J128="","",0)))</f>
        <v/>
      </c>
      <c r="G128" s="25" t="str">
        <f>IFERROR(VLOOKUP($C128,Summary!$C:$CB,5,FALSE)/J128,IF(J128=0,"",IF(J128="","",0)))</f>
        <v/>
      </c>
      <c r="H128" s="26" t="str">
        <f>IFERROR(VLOOKUP($C128,Summary!$C:$CB,6,FALSE)/J128,IF(J128=0,"",IF(J128="","",0)))</f>
        <v/>
      </c>
      <c r="I128" s="25" t="str">
        <f>IFERROR(VLOOKUP($C128,Summary!$C:$CB,7,FALSE)/J128,IF(J128=0,"",IF(J128="","",0)))</f>
        <v/>
      </c>
      <c r="J128" s="27">
        <f>VLOOKUP($C128,Summary!$C:$CB,8,FALSE)</f>
        <v>0</v>
      </c>
      <c r="K128" s="24" t="str">
        <f>IFERROR(VLOOKUP($C128,Summary!$C:$CB,9,FALSE)/Q128,IF(Q128=0,"",IF(Q128="","",0)))</f>
        <v/>
      </c>
      <c r="L128" s="25" t="str">
        <f>IFERROR(VLOOKUP($C128,Summary!$C:$CB,10,FALSE)/Q128,IF(Q128=0,"",IF(Q128="","",0)))</f>
        <v/>
      </c>
      <c r="M128" s="26" t="str">
        <f>IFERROR(VLOOKUP($C128,Summary!$C:$CB,11,FALSE)/Q128,IF(Q128=0,"",IF(Q128="","",0)))</f>
        <v/>
      </c>
      <c r="N128" s="25" t="str">
        <f>IFERROR(VLOOKUP($C128,Summary!$C:$CB,12,FALSE)/Q128,IF(Q128=0,"",IF(Q128="","",0)))</f>
        <v/>
      </c>
      <c r="O128" s="26" t="str">
        <f>IFERROR(VLOOKUP($C128,Summary!$C:$CB,13,FALSE)/Q128,IF(Q128=0,"",IF(Q128="","",0)))</f>
        <v/>
      </c>
      <c r="P128" s="25" t="str">
        <f>IFERROR(VLOOKUP($C128,Summary!$C:$CB,14,FALSE)/Q128,IF(Q128=0,"",IF(Q128="","",0)))</f>
        <v/>
      </c>
      <c r="Q128" s="27">
        <f>VLOOKUP($C128,Summary!$C:$CB,15,FALSE)</f>
        <v>0</v>
      </c>
      <c r="R128" s="24" t="str">
        <f>IFERROR(VLOOKUP($C128,Summary!$C:$CB,16,FALSE)/X128,IF(X128=0,"",IF(X128="","",0)))</f>
        <v/>
      </c>
      <c r="S128" s="25" t="str">
        <f>IFERROR(VLOOKUP($C128,Summary!$C:$CB,17,FALSE)/X128,IF(X128=0,"",IF(X128="","",0)))</f>
        <v/>
      </c>
      <c r="T128" s="26" t="str">
        <f>IFERROR(VLOOKUP($C128,Summary!$C:$CB,18,FALSE)/X128,IF(X128=0,"",IF(X128="","",0)))</f>
        <v/>
      </c>
      <c r="U128" s="25" t="str">
        <f>IFERROR(VLOOKUP($C128,Summary!$C:$CB,19,FALSE)/X128,IF(X128=0,"",IF(X128="","",0)))</f>
        <v/>
      </c>
      <c r="V128" s="26" t="str">
        <f>IFERROR(VLOOKUP($C128,Summary!$C:$CB,20,FALSE)/X128,IF(X128=0,"",IF(X128="","",0)))</f>
        <v/>
      </c>
      <c r="W128" s="25" t="str">
        <f>IFERROR(VLOOKUP($C128,Summary!$C:$CB,21,FALSE)/X128,IF(X128=0,"",IF(X128="","",0)))</f>
        <v/>
      </c>
      <c r="X128" s="27">
        <f>VLOOKUP($C128,Summary!$C:$CB,22,FALSE)</f>
        <v>0</v>
      </c>
      <c r="Y128" s="24" t="str">
        <f>IFERROR(VLOOKUP($C128,Summary!$C:$CB,23,FALSE)/AE128,IF(AE128=0,"",IF(AE128="","",0)))</f>
        <v/>
      </c>
      <c r="Z128" s="25" t="str">
        <f>IFERROR(VLOOKUP($C128,Summary!$C:$CB,24,FALSE)/AE128,IF(AE128=0,"",IF(AE128="","",0)))</f>
        <v/>
      </c>
      <c r="AA128" s="26" t="str">
        <f>IFERROR(VLOOKUP($C128,Summary!$C:$CB,25,FALSE)/AE128,IF(AE128=0,"",IF(AE128="","",0)))</f>
        <v/>
      </c>
      <c r="AB128" s="25" t="str">
        <f>IFERROR(VLOOKUP($C128,Summary!$C:$CB,26,FALSE)/AE128,IF(AE128=0,"",IF(AE128="","",0)))</f>
        <v/>
      </c>
      <c r="AC128" s="26" t="str">
        <f>IFERROR(VLOOKUP($C128,Summary!$C:$CB,27,FALSE)/AE128,IF(AE128=0,"",IF(AE128="","",0)))</f>
        <v/>
      </c>
      <c r="AD128" s="25" t="str">
        <f>IFERROR(VLOOKUP($C128,Summary!$C:$CB,28,FALSE)/AE128,IF(AE128=0,"",IF(AE128="","",0)))</f>
        <v/>
      </c>
      <c r="AE128" s="27">
        <f>VLOOKUP($C128,Summary!$C:$CB,29,FALSE)</f>
        <v>0</v>
      </c>
      <c r="AF128" s="24" t="str">
        <f>IFERROR(VLOOKUP($C128,Summary!$C:$CB,30,FALSE)/VLOOKUP($C128,Summary!$C:$CB,32,FALSE),IF(AL128=0,"",IF(AL128="","",0)))</f>
        <v/>
      </c>
      <c r="AG128" s="25" t="str">
        <f>IFERROR(VLOOKUP($C128,Summary!$C:$CB,31,FALSE)/VLOOKUP($C128,Summary!$C:$CB,32,FALSE),IF(AL128=0,"",IF(AL128="","",0)))</f>
        <v/>
      </c>
      <c r="AH128" s="26" t="str">
        <f>IFERROR(VLOOKUP($C128,Summary!$C:$CB,32,FALSE)/VLOOKUP($C128,Summary!$C:$CB,34,FALSE),IF(AL128=0,"",IF(AL128="","",0)))</f>
        <v/>
      </c>
      <c r="AI128" s="25" t="str">
        <f>IFERROR(VLOOKUP($C128,Summary!$C:$CB,33,FALSE)/VLOOKUP($C128,Summary!$C:$CB,34,FALSE),IF(AL128=0,"",IF(AL128="","",0)))</f>
        <v/>
      </c>
      <c r="AJ128" s="26" t="str">
        <f>IFERROR(VLOOKUP($C128,Summary!$C:$CB,34,FALSE)/AL128,IF(AL128=0,"",IF(AL128="","",0)))</f>
        <v/>
      </c>
      <c r="AK128" s="25" t="str">
        <f>IFERROR(VLOOKUP($C128,Summary!$C:$CB,35,FALSE)/AL128,IF(AL128=0,"",IF(AL128="","",0)))</f>
        <v/>
      </c>
      <c r="AL128" s="27">
        <f>VLOOKUP($C128,Summary!$C:$CB,36,FALSE)</f>
        <v>0</v>
      </c>
      <c r="AM128" s="24" t="str">
        <f>IFERROR(VLOOKUP($C128,Summary!$C:$CB,37,FALSE)/AS128,IF(AS128=0,"",IF(AS128="","",0)))</f>
        <v/>
      </c>
      <c r="AN128" s="25" t="str">
        <f>IFERROR(VLOOKUP($C128,Summary!$C:$CB,38,FALSE)/AS128,IF(AS128=0,"",IF(AS128="","",0)))</f>
        <v/>
      </c>
      <c r="AO128" s="26" t="str">
        <f>IFERROR(VLOOKUP($C128,Summary!$C:$CB,39,FALSE)/AS128,IF(AS128=0,"",IF(AS128="","",0)))</f>
        <v/>
      </c>
      <c r="AP128" s="25" t="str">
        <f>IFERROR(VLOOKUP($C128,Summary!$C:$CB,40,FALSE)/AS128,IF(AS128=0,"",IF(AS128="","",0)))</f>
        <v/>
      </c>
      <c r="AQ128" s="26" t="str">
        <f>IFERROR(VLOOKUP($C128,Summary!$C:$CB,41,FALSE)/AS128,IF(AS128=0,"",IF(AS128="","",0)))</f>
        <v/>
      </c>
      <c r="AR128" s="25" t="str">
        <f>IFERROR(VLOOKUP($C128,Summary!$C:$CB,42,FALSE)/AS128,IF(AS128=0,"",IF(AS128="","",0)))</f>
        <v/>
      </c>
      <c r="AS128" s="27">
        <f>VLOOKUP($C128,Summary!$C:$CB,43,FALSE)</f>
        <v>0</v>
      </c>
      <c r="AT128" s="24" t="str">
        <f>IFERROR(VLOOKUP($C128,Summary!$C:$CB,44,FALSE)/AZ128,IF(AZ128=0,"",IF(AZ128="","",0)))</f>
        <v/>
      </c>
      <c r="AU128" s="25" t="str">
        <f>IFERROR(VLOOKUP($C128,Summary!$C:$CB,45,FALSE)/AZ128,IF(AZ128=0,"",IF(AZ128="","",0)))</f>
        <v/>
      </c>
      <c r="AV128" s="26" t="str">
        <f>IFERROR(VLOOKUP($C128,Summary!$C:$CB,46,FALSE)/AZ128,IF(AZ128=0,"",IF(AZ128="","",0)))</f>
        <v/>
      </c>
      <c r="AW128" s="25" t="str">
        <f>IFERROR(VLOOKUP($C128,Summary!$C:$CB,47,FALSE)/AZ128,IF(AZ128=0,"",IF(AZ128="","",0)))</f>
        <v/>
      </c>
      <c r="AX128" s="26" t="str">
        <f>IFERROR(VLOOKUP($C128,Summary!$C:$CB,48,FALSE)/AZ128,IF(AZ128=0,"",IF(AZ128="","",0)))</f>
        <v/>
      </c>
      <c r="AY128" s="25" t="str">
        <f>IFERROR(VLOOKUP($C128,Summary!$C:$CB,49,FALSE)/AZ128,IF(AZ128=0,"",IF(AZ128="","",0)))</f>
        <v/>
      </c>
      <c r="AZ128" s="27">
        <f>VLOOKUP($C128,Summary!$C:$CB,50,FALSE)</f>
        <v>0</v>
      </c>
      <c r="BA128" s="24" t="str">
        <f>IFERROR(VLOOKUP($C128,Summary!$C:$CB,51,FALSE)/BG128,IF(BG128=0,"",IF(BG128="","",0)))</f>
        <v/>
      </c>
      <c r="BB128" s="25" t="str">
        <f>IFERROR(VLOOKUP($C128,Summary!$C:$CB,52,FALSE)/BG128,IF(BG128=0,"",IF(BG128="","",0)))</f>
        <v/>
      </c>
      <c r="BC128" s="26" t="str">
        <f>IFERROR(VLOOKUP($C128,Summary!$C:$CB,53,FALSE)/BG128,IF(BG128=0,"",IF(BG128="","",0)))</f>
        <v/>
      </c>
      <c r="BD128" s="25" t="str">
        <f>IFERROR(VLOOKUP($C128,Summary!$C:$CB,54,FALSE)/BG128,IF(BG128=0,"",IF(BG128="","",0)))</f>
        <v/>
      </c>
      <c r="BE128" s="26" t="str">
        <f>IFERROR(VLOOKUP($C128,Summary!$C:$CB,55,FALSE)/BG128,IF(BG128=0,"",IF(BG128="","",0)))</f>
        <v/>
      </c>
      <c r="BF128" s="25" t="str">
        <f>IFERROR(VLOOKUP($C128,Summary!$C:$CB,56,FALSE)/BG128,IF(BG128=0,"",IF(BG128="","",0)))</f>
        <v/>
      </c>
      <c r="BG128" s="27">
        <f>VLOOKUP($C128,Summary!$C:$CB,57,FALSE)</f>
        <v>0</v>
      </c>
      <c r="BH128" s="24" t="str">
        <f>IFERROR(VLOOKUP($C128,Summary!$C:$CB,58,FALSE)/BN128,IF(BN128=0,"",IF(BN128="","",0)))</f>
        <v/>
      </c>
      <c r="BI128" s="25" t="str">
        <f>IFERROR(VLOOKUP($C128,Summary!$C:$CB,59,FALSE)/BN128,IF(BN128=0,"",IF(BN128="","",0)))</f>
        <v/>
      </c>
      <c r="BJ128" s="26" t="str">
        <f>IFERROR(VLOOKUP($C128,Summary!$C:$CB,60,FALSE)/BN128,IF(BN128=0,"",IF(BN128="","",0)))</f>
        <v/>
      </c>
      <c r="BK128" s="25" t="str">
        <f>IFERROR(VLOOKUP($C128,Summary!$C:$CB,61,FALSE)/BN128,IF(BN128=0,"",IF(BN128="","",0)))</f>
        <v/>
      </c>
      <c r="BL128" s="26" t="str">
        <f>IFERROR(VLOOKUP($C128,Summary!$C:$CB,62,FALSE)/BN128,IF(BN128=0,"",IF(BN128="","",0)))</f>
        <v/>
      </c>
      <c r="BM128" s="25" t="str">
        <f>IFERROR(VLOOKUP($C128,Summary!$C:$CB,63,FALSE)/BN128,IF(BN128=0,"",IF(BN128="","",0)))</f>
        <v/>
      </c>
      <c r="BN128" s="27">
        <f>VLOOKUP($C128,Summary!$C:$CB,64,FALSE)</f>
        <v>0</v>
      </c>
      <c r="BO128" s="24" t="str">
        <f>IFERROR(VLOOKUP($C128,Summary!$C:$CB,65,FALSE)/BU128,IF(BU128=0,"",IF(BU128="","",0)))</f>
        <v/>
      </c>
      <c r="BP128" s="25" t="str">
        <f>IFERROR(VLOOKUP($C128,Summary!$C:$CB,66,FALSE)/BU128,IF(BU128=0,"",IF(BU128="","",0)))</f>
        <v/>
      </c>
      <c r="BQ128" s="26" t="str">
        <f>IFERROR(VLOOKUP($C128,Summary!$C:$CB,67,FALSE)/BU128,IF(BU128=0,"",IF(BU128="","",0)))</f>
        <v/>
      </c>
      <c r="BR128" s="25" t="str">
        <f>IFERROR(VLOOKUP($C128,Summary!$C:$CB,68,FALSE)/BU128,IF(BU128=0,"",IF(BU128="","",0)))</f>
        <v/>
      </c>
      <c r="BS128" s="26" t="str">
        <f>IFERROR(VLOOKUP($C128,Summary!$C:$CB,69,FALSE)/BU128,IF(BU128=0,"",IF(BU128="","",0)))</f>
        <v/>
      </c>
      <c r="BT128" s="25" t="str">
        <f>IFERROR(VLOOKUP($C128,Summary!$C:$CB,70,FALSE)/BU128,IF(BU128=0,"",IF(BU128="","",0)))</f>
        <v/>
      </c>
      <c r="BU128" s="27">
        <f>VLOOKUP($C128,Summary!$C:$CB,71,FALSE)</f>
        <v>0</v>
      </c>
      <c r="BV128" s="24" t="str">
        <f>IFERROR(VLOOKUP($C128,Summary!$C:$CB,72,FALSE)/CB128,IF(CB128=0,"",IF(CB128="","",0)))</f>
        <v/>
      </c>
      <c r="BW128" s="25" t="str">
        <f>IFERROR(VLOOKUP($C128,Summary!$C:$CB,73,FALSE)/CB128,IF(CB128=0,"",IF(CB128="","",0)))</f>
        <v/>
      </c>
      <c r="BX128" s="26" t="str">
        <f>IFERROR(VLOOKUP($C128,Summary!$C:$CB,74,FALSE)/CB128,IF(CB128=0,"",IF(CB128="","",0)))</f>
        <v/>
      </c>
      <c r="BY128" s="25" t="str">
        <f>IFERROR(VLOOKUP($C128,Summary!$C:$CB,75,FALSE)/CB128,IF(CB128=0,"",IF(CB128="","",0)))</f>
        <v/>
      </c>
      <c r="BZ128" s="26" t="str">
        <f>IFERROR(VLOOKUP($C128,Summary!$C:$CB,76,FALSE)/CB128,IF(CB128=0,"",IF(CB128="","",0)))</f>
        <v/>
      </c>
      <c r="CA128" s="25" t="str">
        <f>IFERROR(VLOOKUP($C128,Summary!$C:$CB,77,FALSE)/CB128,IF(CB128=0,"",IF(CB128="","",0)))</f>
        <v/>
      </c>
      <c r="CB128" s="27">
        <f>VLOOKUP($C128,Summary!$C:$CB,78,FALSE)</f>
        <v>0</v>
      </c>
    </row>
    <row r="129" spans="1:80" x14ac:dyDescent="0.3">
      <c r="A129">
        <v>125</v>
      </c>
      <c r="B129" t="str">
        <f>IF(Namelist!A126="","",UPPER(Namelist!A126))</f>
        <v>JACINTH TAN</v>
      </c>
      <c r="C129" t="str">
        <f>IF(Namelist!B126="","",UPPER(Namelist!B126))</f>
        <v>NUSSTU\E0772515</v>
      </c>
      <c r="D129" s="24">
        <f>IFERROR(VLOOKUP($C129,Summary!$C:$CB,2,FALSE)/J129,IF(J129=0,"",IF(J129="","",0)))</f>
        <v>0.5</v>
      </c>
      <c r="E129" s="25">
        <f>IFERROR(VLOOKUP($C129,Summary!$C:$CB,3,FALSE)/J129,IF(J129=0,"",IF(J129="","",0)))</f>
        <v>0</v>
      </c>
      <c r="F129" s="26">
        <f>IFERROR(VLOOKUP($C129,Summary!$C:$CB,4,FALSE)/J129,IF(J129=0,"",IF(J129="","",0)))</f>
        <v>0.5</v>
      </c>
      <c r="G129" s="25">
        <f>IFERROR(VLOOKUP($C129,Summary!$C:$CB,5,FALSE)/J129,IF(J129=0,"",IF(J129="","",0)))</f>
        <v>0</v>
      </c>
      <c r="H129" s="26">
        <f>IFERROR(VLOOKUP($C129,Summary!$C:$CB,6,FALSE)/J129,IF(J129=0,"",IF(J129="","",0)))</f>
        <v>0.5</v>
      </c>
      <c r="I129" s="25">
        <f>IFERROR(VLOOKUP($C129,Summary!$C:$CB,7,FALSE)/J129,IF(J129=0,"",IF(J129="","",0)))</f>
        <v>0.5</v>
      </c>
      <c r="J129" s="27">
        <f>VLOOKUP($C129,Summary!$C:$CB,8,FALSE)</f>
        <v>4</v>
      </c>
      <c r="K129" s="24" t="str">
        <f>IFERROR(VLOOKUP($C129,Summary!$C:$CB,9,FALSE)/Q129,IF(Q129=0,"",IF(Q129="","",0)))</f>
        <v/>
      </c>
      <c r="L129" s="25" t="str">
        <f>IFERROR(VLOOKUP($C129,Summary!$C:$CB,10,FALSE)/Q129,IF(Q129=0,"",IF(Q129="","",0)))</f>
        <v/>
      </c>
      <c r="M129" s="26" t="str">
        <f>IFERROR(VLOOKUP($C129,Summary!$C:$CB,11,FALSE)/Q129,IF(Q129=0,"",IF(Q129="","",0)))</f>
        <v/>
      </c>
      <c r="N129" s="25" t="str">
        <f>IFERROR(VLOOKUP($C129,Summary!$C:$CB,12,FALSE)/Q129,IF(Q129=0,"",IF(Q129="","",0)))</f>
        <v/>
      </c>
      <c r="O129" s="26" t="str">
        <f>IFERROR(VLOOKUP($C129,Summary!$C:$CB,13,FALSE)/Q129,IF(Q129=0,"",IF(Q129="","",0)))</f>
        <v/>
      </c>
      <c r="P129" s="25" t="str">
        <f>IFERROR(VLOOKUP($C129,Summary!$C:$CB,14,FALSE)/Q129,IF(Q129=0,"",IF(Q129="","",0)))</f>
        <v/>
      </c>
      <c r="Q129" s="27">
        <f>VLOOKUP($C129,Summary!$C:$CB,15,FALSE)</f>
        <v>0</v>
      </c>
      <c r="R129" s="24">
        <f>IFERROR(VLOOKUP($C129,Summary!$C:$CB,16,FALSE)/X129,IF(X129=0,"",IF(X129="","",0)))</f>
        <v>0.33333333333333331</v>
      </c>
      <c r="S129" s="25">
        <f>IFERROR(VLOOKUP($C129,Summary!$C:$CB,17,FALSE)/X129,IF(X129=0,"",IF(X129="","",0)))</f>
        <v>0</v>
      </c>
      <c r="T129" s="26">
        <f>IFERROR(VLOOKUP($C129,Summary!$C:$CB,18,FALSE)/X129,IF(X129=0,"",IF(X129="","",0)))</f>
        <v>0.33333333333333331</v>
      </c>
      <c r="U129" s="25">
        <f>IFERROR(VLOOKUP($C129,Summary!$C:$CB,19,FALSE)/X129,IF(X129=0,"",IF(X129="","",0)))</f>
        <v>0</v>
      </c>
      <c r="V129" s="26">
        <f>IFERROR(VLOOKUP($C129,Summary!$C:$CB,20,FALSE)/X129,IF(X129=0,"",IF(X129="","",0)))</f>
        <v>0.33333333333333331</v>
      </c>
      <c r="W129" s="25">
        <f>IFERROR(VLOOKUP($C129,Summary!$C:$CB,21,FALSE)/X129,IF(X129=0,"",IF(X129="","",0)))</f>
        <v>0.66666666666666663</v>
      </c>
      <c r="X129" s="27">
        <f>VLOOKUP($C129,Summary!$C:$CB,22,FALSE)</f>
        <v>3</v>
      </c>
      <c r="Y129" s="24">
        <f>IFERROR(VLOOKUP($C129,Summary!$C:$CB,23,FALSE)/AE129,IF(AE129=0,"",IF(AE129="","",0)))</f>
        <v>1</v>
      </c>
      <c r="Z129" s="25">
        <f>IFERROR(VLOOKUP($C129,Summary!$C:$CB,24,FALSE)/AE129,IF(AE129=0,"",IF(AE129="","",0)))</f>
        <v>0</v>
      </c>
      <c r="AA129" s="26">
        <f>IFERROR(VLOOKUP($C129,Summary!$C:$CB,25,FALSE)/AE129,IF(AE129=0,"",IF(AE129="","",0)))</f>
        <v>1</v>
      </c>
      <c r="AB129" s="25">
        <f>IFERROR(VLOOKUP($C129,Summary!$C:$CB,26,FALSE)/AE129,IF(AE129=0,"",IF(AE129="","",0)))</f>
        <v>0</v>
      </c>
      <c r="AC129" s="26">
        <f>IFERROR(VLOOKUP($C129,Summary!$C:$CB,27,FALSE)/AE129,IF(AE129=0,"",IF(AE129="","",0)))</f>
        <v>1</v>
      </c>
      <c r="AD129" s="25">
        <f>IFERROR(VLOOKUP($C129,Summary!$C:$CB,28,FALSE)/AE129,IF(AE129=0,"",IF(AE129="","",0)))</f>
        <v>0</v>
      </c>
      <c r="AE129" s="27">
        <f>VLOOKUP($C129,Summary!$C:$CB,29,FALSE)</f>
        <v>1</v>
      </c>
      <c r="AF129" s="24" t="str">
        <f>IFERROR(VLOOKUP($C129,Summary!$C:$CB,30,FALSE)/VLOOKUP($C129,Summary!$C:$CB,32,FALSE),IF(AL129=0,"",IF(AL129="","",0)))</f>
        <v/>
      </c>
      <c r="AG129" s="25" t="str">
        <f>IFERROR(VLOOKUP($C129,Summary!$C:$CB,31,FALSE)/VLOOKUP($C129,Summary!$C:$CB,32,FALSE),IF(AL129=0,"",IF(AL129="","",0)))</f>
        <v/>
      </c>
      <c r="AH129" s="26" t="str">
        <f>IFERROR(VLOOKUP($C129,Summary!$C:$CB,32,FALSE)/VLOOKUP($C129,Summary!$C:$CB,34,FALSE),IF(AL129=0,"",IF(AL129="","",0)))</f>
        <v/>
      </c>
      <c r="AI129" s="25" t="str">
        <f>IFERROR(VLOOKUP($C129,Summary!$C:$CB,33,FALSE)/VLOOKUP($C129,Summary!$C:$CB,34,FALSE),IF(AL129=0,"",IF(AL129="","",0)))</f>
        <v/>
      </c>
      <c r="AJ129" s="26" t="str">
        <f>IFERROR(VLOOKUP($C129,Summary!$C:$CB,34,FALSE)/AL129,IF(AL129=0,"",IF(AL129="","",0)))</f>
        <v/>
      </c>
      <c r="AK129" s="25" t="str">
        <f>IFERROR(VLOOKUP($C129,Summary!$C:$CB,35,FALSE)/AL129,IF(AL129=0,"",IF(AL129="","",0)))</f>
        <v/>
      </c>
      <c r="AL129" s="27">
        <f>VLOOKUP($C129,Summary!$C:$CB,36,FALSE)</f>
        <v>0</v>
      </c>
      <c r="AM129" s="24" t="str">
        <f>IFERROR(VLOOKUP($C129,Summary!$C:$CB,37,FALSE)/AS129,IF(AS129=0,"",IF(AS129="","",0)))</f>
        <v/>
      </c>
      <c r="AN129" s="25" t="str">
        <f>IFERROR(VLOOKUP($C129,Summary!$C:$CB,38,FALSE)/AS129,IF(AS129=0,"",IF(AS129="","",0)))</f>
        <v/>
      </c>
      <c r="AO129" s="26" t="str">
        <f>IFERROR(VLOOKUP($C129,Summary!$C:$CB,39,FALSE)/AS129,IF(AS129=0,"",IF(AS129="","",0)))</f>
        <v/>
      </c>
      <c r="AP129" s="25" t="str">
        <f>IFERROR(VLOOKUP($C129,Summary!$C:$CB,40,FALSE)/AS129,IF(AS129=0,"",IF(AS129="","",0)))</f>
        <v/>
      </c>
      <c r="AQ129" s="26" t="str">
        <f>IFERROR(VLOOKUP($C129,Summary!$C:$CB,41,FALSE)/AS129,IF(AS129=0,"",IF(AS129="","",0)))</f>
        <v/>
      </c>
      <c r="AR129" s="25" t="str">
        <f>IFERROR(VLOOKUP($C129,Summary!$C:$CB,42,FALSE)/AS129,IF(AS129=0,"",IF(AS129="","",0)))</f>
        <v/>
      </c>
      <c r="AS129" s="27">
        <f>VLOOKUP($C129,Summary!$C:$CB,43,FALSE)</f>
        <v>0</v>
      </c>
      <c r="AT129" s="24" t="str">
        <f>IFERROR(VLOOKUP($C129,Summary!$C:$CB,44,FALSE)/AZ129,IF(AZ129=0,"",IF(AZ129="","",0)))</f>
        <v/>
      </c>
      <c r="AU129" s="25" t="str">
        <f>IFERROR(VLOOKUP($C129,Summary!$C:$CB,45,FALSE)/AZ129,IF(AZ129=0,"",IF(AZ129="","",0)))</f>
        <v/>
      </c>
      <c r="AV129" s="26" t="str">
        <f>IFERROR(VLOOKUP($C129,Summary!$C:$CB,46,FALSE)/AZ129,IF(AZ129=0,"",IF(AZ129="","",0)))</f>
        <v/>
      </c>
      <c r="AW129" s="25" t="str">
        <f>IFERROR(VLOOKUP($C129,Summary!$C:$CB,47,FALSE)/AZ129,IF(AZ129=0,"",IF(AZ129="","",0)))</f>
        <v/>
      </c>
      <c r="AX129" s="26" t="str">
        <f>IFERROR(VLOOKUP($C129,Summary!$C:$CB,48,FALSE)/AZ129,IF(AZ129=0,"",IF(AZ129="","",0)))</f>
        <v/>
      </c>
      <c r="AY129" s="25" t="str">
        <f>IFERROR(VLOOKUP($C129,Summary!$C:$CB,49,FALSE)/AZ129,IF(AZ129=0,"",IF(AZ129="","",0)))</f>
        <v/>
      </c>
      <c r="AZ129" s="27">
        <f>VLOOKUP($C129,Summary!$C:$CB,50,FALSE)</f>
        <v>0</v>
      </c>
      <c r="BA129" s="24" t="str">
        <f>IFERROR(VLOOKUP($C129,Summary!$C:$CB,51,FALSE)/BG129,IF(BG129=0,"",IF(BG129="","",0)))</f>
        <v/>
      </c>
      <c r="BB129" s="25" t="str">
        <f>IFERROR(VLOOKUP($C129,Summary!$C:$CB,52,FALSE)/BG129,IF(BG129=0,"",IF(BG129="","",0)))</f>
        <v/>
      </c>
      <c r="BC129" s="26" t="str">
        <f>IFERROR(VLOOKUP($C129,Summary!$C:$CB,53,FALSE)/BG129,IF(BG129=0,"",IF(BG129="","",0)))</f>
        <v/>
      </c>
      <c r="BD129" s="25" t="str">
        <f>IFERROR(VLOOKUP($C129,Summary!$C:$CB,54,FALSE)/BG129,IF(BG129=0,"",IF(BG129="","",0)))</f>
        <v/>
      </c>
      <c r="BE129" s="26" t="str">
        <f>IFERROR(VLOOKUP($C129,Summary!$C:$CB,55,FALSE)/BG129,IF(BG129=0,"",IF(BG129="","",0)))</f>
        <v/>
      </c>
      <c r="BF129" s="25" t="str">
        <f>IFERROR(VLOOKUP($C129,Summary!$C:$CB,56,FALSE)/BG129,IF(BG129=0,"",IF(BG129="","",0)))</f>
        <v/>
      </c>
      <c r="BG129" s="27">
        <f>VLOOKUP($C129,Summary!$C:$CB,57,FALSE)</f>
        <v>0</v>
      </c>
      <c r="BH129" s="24" t="str">
        <f>IFERROR(VLOOKUP($C129,Summary!$C:$CB,58,FALSE)/BN129,IF(BN129=0,"",IF(BN129="","",0)))</f>
        <v/>
      </c>
      <c r="BI129" s="25" t="str">
        <f>IFERROR(VLOOKUP($C129,Summary!$C:$CB,59,FALSE)/BN129,IF(BN129=0,"",IF(BN129="","",0)))</f>
        <v/>
      </c>
      <c r="BJ129" s="26" t="str">
        <f>IFERROR(VLOOKUP($C129,Summary!$C:$CB,60,FALSE)/BN129,IF(BN129=0,"",IF(BN129="","",0)))</f>
        <v/>
      </c>
      <c r="BK129" s="25" t="str">
        <f>IFERROR(VLOOKUP($C129,Summary!$C:$CB,61,FALSE)/BN129,IF(BN129=0,"",IF(BN129="","",0)))</f>
        <v/>
      </c>
      <c r="BL129" s="26" t="str">
        <f>IFERROR(VLOOKUP($C129,Summary!$C:$CB,62,FALSE)/BN129,IF(BN129=0,"",IF(BN129="","",0)))</f>
        <v/>
      </c>
      <c r="BM129" s="25" t="str">
        <f>IFERROR(VLOOKUP($C129,Summary!$C:$CB,63,FALSE)/BN129,IF(BN129=0,"",IF(BN129="","",0)))</f>
        <v/>
      </c>
      <c r="BN129" s="27">
        <f>VLOOKUP($C129,Summary!$C:$CB,64,FALSE)</f>
        <v>0</v>
      </c>
      <c r="BO129" s="24" t="str">
        <f>IFERROR(VLOOKUP($C129,Summary!$C:$CB,65,FALSE)/BU129,IF(BU129=0,"",IF(BU129="","",0)))</f>
        <v/>
      </c>
      <c r="BP129" s="25" t="str">
        <f>IFERROR(VLOOKUP($C129,Summary!$C:$CB,66,FALSE)/BU129,IF(BU129=0,"",IF(BU129="","",0)))</f>
        <v/>
      </c>
      <c r="BQ129" s="26" t="str">
        <f>IFERROR(VLOOKUP($C129,Summary!$C:$CB,67,FALSE)/BU129,IF(BU129=0,"",IF(BU129="","",0)))</f>
        <v/>
      </c>
      <c r="BR129" s="25" t="str">
        <f>IFERROR(VLOOKUP($C129,Summary!$C:$CB,68,FALSE)/BU129,IF(BU129=0,"",IF(BU129="","",0)))</f>
        <v/>
      </c>
      <c r="BS129" s="26" t="str">
        <f>IFERROR(VLOOKUP($C129,Summary!$C:$CB,69,FALSE)/BU129,IF(BU129=0,"",IF(BU129="","",0)))</f>
        <v/>
      </c>
      <c r="BT129" s="25" t="str">
        <f>IFERROR(VLOOKUP($C129,Summary!$C:$CB,70,FALSE)/BU129,IF(BU129=0,"",IF(BU129="","",0)))</f>
        <v/>
      </c>
      <c r="BU129" s="27">
        <f>VLOOKUP($C129,Summary!$C:$CB,71,FALSE)</f>
        <v>0</v>
      </c>
      <c r="BV129" s="24" t="str">
        <f>IFERROR(VLOOKUP($C129,Summary!$C:$CB,72,FALSE)/CB129,IF(CB129=0,"",IF(CB129="","",0)))</f>
        <v/>
      </c>
      <c r="BW129" s="25" t="str">
        <f>IFERROR(VLOOKUP($C129,Summary!$C:$CB,73,FALSE)/CB129,IF(CB129=0,"",IF(CB129="","",0)))</f>
        <v/>
      </c>
      <c r="BX129" s="26" t="str">
        <f>IFERROR(VLOOKUP($C129,Summary!$C:$CB,74,FALSE)/CB129,IF(CB129=0,"",IF(CB129="","",0)))</f>
        <v/>
      </c>
      <c r="BY129" s="25" t="str">
        <f>IFERROR(VLOOKUP($C129,Summary!$C:$CB,75,FALSE)/CB129,IF(CB129=0,"",IF(CB129="","",0)))</f>
        <v/>
      </c>
      <c r="BZ129" s="26" t="str">
        <f>IFERROR(VLOOKUP($C129,Summary!$C:$CB,76,FALSE)/CB129,IF(CB129=0,"",IF(CB129="","",0)))</f>
        <v/>
      </c>
      <c r="CA129" s="25" t="str">
        <f>IFERROR(VLOOKUP($C129,Summary!$C:$CB,77,FALSE)/CB129,IF(CB129=0,"",IF(CB129="","",0)))</f>
        <v/>
      </c>
      <c r="CB129" s="27">
        <f>VLOOKUP($C129,Summary!$C:$CB,78,FALSE)</f>
        <v>0</v>
      </c>
    </row>
    <row r="130" spans="1:80" x14ac:dyDescent="0.3">
      <c r="A130">
        <v>126</v>
      </c>
      <c r="B130" t="str">
        <f>IF(Namelist!A127="","",UPPER(Namelist!A127))</f>
        <v>JAMES MAK</v>
      </c>
      <c r="C130" t="str">
        <f>IF(Namelist!B127="","",UPPER(Namelist!B127))</f>
        <v>NUSSTU\E0544454</v>
      </c>
      <c r="D130" s="24">
        <f>IFERROR(VLOOKUP($C130,Summary!$C:$CB,2,FALSE)/J130,IF(J130=0,"",IF(J130="","",0)))</f>
        <v>1</v>
      </c>
      <c r="E130" s="25">
        <f>IFERROR(VLOOKUP($C130,Summary!$C:$CB,3,FALSE)/J130,IF(J130=0,"",IF(J130="","",0)))</f>
        <v>0</v>
      </c>
      <c r="F130" s="26">
        <f>IFERROR(VLOOKUP($C130,Summary!$C:$CB,4,FALSE)/J130,IF(J130=0,"",IF(J130="","",0)))</f>
        <v>1</v>
      </c>
      <c r="G130" s="25">
        <f>IFERROR(VLOOKUP($C130,Summary!$C:$CB,5,FALSE)/J130,IF(J130=0,"",IF(J130="","",0)))</f>
        <v>0</v>
      </c>
      <c r="H130" s="26">
        <f>IFERROR(VLOOKUP($C130,Summary!$C:$CB,6,FALSE)/J130,IF(J130=0,"",IF(J130="","",0)))</f>
        <v>1</v>
      </c>
      <c r="I130" s="25">
        <f>IFERROR(VLOOKUP($C130,Summary!$C:$CB,7,FALSE)/J130,IF(J130=0,"",IF(J130="","",0)))</f>
        <v>0</v>
      </c>
      <c r="J130" s="27">
        <f>VLOOKUP($C130,Summary!$C:$CB,8,FALSE)</f>
        <v>1</v>
      </c>
      <c r="K130" s="24" t="str">
        <f>IFERROR(VLOOKUP($C130,Summary!$C:$CB,9,FALSE)/Q130,IF(Q130=0,"",IF(Q130="","",0)))</f>
        <v/>
      </c>
      <c r="L130" s="25" t="str">
        <f>IFERROR(VLOOKUP($C130,Summary!$C:$CB,10,FALSE)/Q130,IF(Q130=0,"",IF(Q130="","",0)))</f>
        <v/>
      </c>
      <c r="M130" s="26" t="str">
        <f>IFERROR(VLOOKUP($C130,Summary!$C:$CB,11,FALSE)/Q130,IF(Q130=0,"",IF(Q130="","",0)))</f>
        <v/>
      </c>
      <c r="N130" s="25" t="str">
        <f>IFERROR(VLOOKUP($C130,Summary!$C:$CB,12,FALSE)/Q130,IF(Q130=0,"",IF(Q130="","",0)))</f>
        <v/>
      </c>
      <c r="O130" s="26" t="str">
        <f>IFERROR(VLOOKUP($C130,Summary!$C:$CB,13,FALSE)/Q130,IF(Q130=0,"",IF(Q130="","",0)))</f>
        <v/>
      </c>
      <c r="P130" s="25" t="str">
        <f>IFERROR(VLOOKUP($C130,Summary!$C:$CB,14,FALSE)/Q130,IF(Q130=0,"",IF(Q130="","",0)))</f>
        <v/>
      </c>
      <c r="Q130" s="27">
        <f>VLOOKUP($C130,Summary!$C:$CB,15,FALSE)</f>
        <v>0</v>
      </c>
      <c r="R130" s="24" t="str">
        <f>IFERROR(VLOOKUP($C130,Summary!$C:$CB,16,FALSE)/X130,IF(X130=0,"",IF(X130="","",0)))</f>
        <v/>
      </c>
      <c r="S130" s="25" t="str">
        <f>IFERROR(VLOOKUP($C130,Summary!$C:$CB,17,FALSE)/X130,IF(X130=0,"",IF(X130="","",0)))</f>
        <v/>
      </c>
      <c r="T130" s="26" t="str">
        <f>IFERROR(VLOOKUP($C130,Summary!$C:$CB,18,FALSE)/X130,IF(X130=0,"",IF(X130="","",0)))</f>
        <v/>
      </c>
      <c r="U130" s="25" t="str">
        <f>IFERROR(VLOOKUP($C130,Summary!$C:$CB,19,FALSE)/X130,IF(X130=0,"",IF(X130="","",0)))</f>
        <v/>
      </c>
      <c r="V130" s="26" t="str">
        <f>IFERROR(VLOOKUP($C130,Summary!$C:$CB,20,FALSE)/X130,IF(X130=0,"",IF(X130="","",0)))</f>
        <v/>
      </c>
      <c r="W130" s="25" t="str">
        <f>IFERROR(VLOOKUP($C130,Summary!$C:$CB,21,FALSE)/X130,IF(X130=0,"",IF(X130="","",0)))</f>
        <v/>
      </c>
      <c r="X130" s="27">
        <f>VLOOKUP($C130,Summary!$C:$CB,22,FALSE)</f>
        <v>0</v>
      </c>
      <c r="Y130" s="24" t="str">
        <f>IFERROR(VLOOKUP($C130,Summary!$C:$CB,23,FALSE)/AE130,IF(AE130=0,"",IF(AE130="","",0)))</f>
        <v/>
      </c>
      <c r="Z130" s="25" t="str">
        <f>IFERROR(VLOOKUP($C130,Summary!$C:$CB,24,FALSE)/AE130,IF(AE130=0,"",IF(AE130="","",0)))</f>
        <v/>
      </c>
      <c r="AA130" s="26" t="str">
        <f>IFERROR(VLOOKUP($C130,Summary!$C:$CB,25,FALSE)/AE130,IF(AE130=0,"",IF(AE130="","",0)))</f>
        <v/>
      </c>
      <c r="AB130" s="25" t="str">
        <f>IFERROR(VLOOKUP($C130,Summary!$C:$CB,26,FALSE)/AE130,IF(AE130=0,"",IF(AE130="","",0)))</f>
        <v/>
      </c>
      <c r="AC130" s="26" t="str">
        <f>IFERROR(VLOOKUP($C130,Summary!$C:$CB,27,FALSE)/AE130,IF(AE130=0,"",IF(AE130="","",0)))</f>
        <v/>
      </c>
      <c r="AD130" s="25" t="str">
        <f>IFERROR(VLOOKUP($C130,Summary!$C:$CB,28,FALSE)/AE130,IF(AE130=0,"",IF(AE130="","",0)))</f>
        <v/>
      </c>
      <c r="AE130" s="27">
        <f>VLOOKUP($C130,Summary!$C:$CB,29,FALSE)</f>
        <v>0</v>
      </c>
      <c r="AF130" s="24" t="str">
        <f>IFERROR(VLOOKUP($C130,Summary!$C:$CB,30,FALSE)/VLOOKUP($C130,Summary!$C:$CB,32,FALSE),IF(AL130=0,"",IF(AL130="","",0)))</f>
        <v/>
      </c>
      <c r="AG130" s="25" t="str">
        <f>IFERROR(VLOOKUP($C130,Summary!$C:$CB,31,FALSE)/VLOOKUP($C130,Summary!$C:$CB,32,FALSE),IF(AL130=0,"",IF(AL130="","",0)))</f>
        <v/>
      </c>
      <c r="AH130" s="26" t="str">
        <f>IFERROR(VLOOKUP($C130,Summary!$C:$CB,32,FALSE)/VLOOKUP($C130,Summary!$C:$CB,34,FALSE),IF(AL130=0,"",IF(AL130="","",0)))</f>
        <v/>
      </c>
      <c r="AI130" s="25" t="str">
        <f>IFERROR(VLOOKUP($C130,Summary!$C:$CB,33,FALSE)/VLOOKUP($C130,Summary!$C:$CB,34,FALSE),IF(AL130=0,"",IF(AL130="","",0)))</f>
        <v/>
      </c>
      <c r="AJ130" s="26" t="str">
        <f>IFERROR(VLOOKUP($C130,Summary!$C:$CB,34,FALSE)/AL130,IF(AL130=0,"",IF(AL130="","",0)))</f>
        <v/>
      </c>
      <c r="AK130" s="25" t="str">
        <f>IFERROR(VLOOKUP($C130,Summary!$C:$CB,35,FALSE)/AL130,IF(AL130=0,"",IF(AL130="","",0)))</f>
        <v/>
      </c>
      <c r="AL130" s="27">
        <f>VLOOKUP($C130,Summary!$C:$CB,36,FALSE)</f>
        <v>0</v>
      </c>
      <c r="AM130" s="24" t="str">
        <f>IFERROR(VLOOKUP($C130,Summary!$C:$CB,37,FALSE)/AS130,IF(AS130=0,"",IF(AS130="","",0)))</f>
        <v/>
      </c>
      <c r="AN130" s="25" t="str">
        <f>IFERROR(VLOOKUP($C130,Summary!$C:$CB,38,FALSE)/AS130,IF(AS130=0,"",IF(AS130="","",0)))</f>
        <v/>
      </c>
      <c r="AO130" s="26" t="str">
        <f>IFERROR(VLOOKUP($C130,Summary!$C:$CB,39,FALSE)/AS130,IF(AS130=0,"",IF(AS130="","",0)))</f>
        <v/>
      </c>
      <c r="AP130" s="25" t="str">
        <f>IFERROR(VLOOKUP($C130,Summary!$C:$CB,40,FALSE)/AS130,IF(AS130=0,"",IF(AS130="","",0)))</f>
        <v/>
      </c>
      <c r="AQ130" s="26" t="str">
        <f>IFERROR(VLOOKUP($C130,Summary!$C:$CB,41,FALSE)/AS130,IF(AS130=0,"",IF(AS130="","",0)))</f>
        <v/>
      </c>
      <c r="AR130" s="25" t="str">
        <f>IFERROR(VLOOKUP($C130,Summary!$C:$CB,42,FALSE)/AS130,IF(AS130=0,"",IF(AS130="","",0)))</f>
        <v/>
      </c>
      <c r="AS130" s="27">
        <f>VLOOKUP($C130,Summary!$C:$CB,43,FALSE)</f>
        <v>0</v>
      </c>
      <c r="AT130" s="24">
        <f>IFERROR(VLOOKUP($C130,Summary!$C:$CB,44,FALSE)/AZ130,IF(AZ130=0,"",IF(AZ130="","",0)))</f>
        <v>1</v>
      </c>
      <c r="AU130" s="25">
        <f>IFERROR(VLOOKUP($C130,Summary!$C:$CB,45,FALSE)/AZ130,IF(AZ130=0,"",IF(AZ130="","",0)))</f>
        <v>0</v>
      </c>
      <c r="AV130" s="26">
        <f>IFERROR(VLOOKUP($C130,Summary!$C:$CB,46,FALSE)/AZ130,IF(AZ130=0,"",IF(AZ130="","",0)))</f>
        <v>1</v>
      </c>
      <c r="AW130" s="25">
        <f>IFERROR(VLOOKUP($C130,Summary!$C:$CB,47,FALSE)/AZ130,IF(AZ130=0,"",IF(AZ130="","",0)))</f>
        <v>0</v>
      </c>
      <c r="AX130" s="26">
        <f>IFERROR(VLOOKUP($C130,Summary!$C:$CB,48,FALSE)/AZ130,IF(AZ130=0,"",IF(AZ130="","",0)))</f>
        <v>1</v>
      </c>
      <c r="AY130" s="25">
        <f>IFERROR(VLOOKUP($C130,Summary!$C:$CB,49,FALSE)/AZ130,IF(AZ130=0,"",IF(AZ130="","",0)))</f>
        <v>0</v>
      </c>
      <c r="AZ130" s="27">
        <f>VLOOKUP($C130,Summary!$C:$CB,50,FALSE)</f>
        <v>1</v>
      </c>
      <c r="BA130" s="24" t="str">
        <f>IFERROR(VLOOKUP($C130,Summary!$C:$CB,51,FALSE)/BG130,IF(BG130=0,"",IF(BG130="","",0)))</f>
        <v/>
      </c>
      <c r="BB130" s="25" t="str">
        <f>IFERROR(VLOOKUP($C130,Summary!$C:$CB,52,FALSE)/BG130,IF(BG130=0,"",IF(BG130="","",0)))</f>
        <v/>
      </c>
      <c r="BC130" s="26" t="str">
        <f>IFERROR(VLOOKUP($C130,Summary!$C:$CB,53,FALSE)/BG130,IF(BG130=0,"",IF(BG130="","",0)))</f>
        <v/>
      </c>
      <c r="BD130" s="25" t="str">
        <f>IFERROR(VLOOKUP($C130,Summary!$C:$CB,54,FALSE)/BG130,IF(BG130=0,"",IF(BG130="","",0)))</f>
        <v/>
      </c>
      <c r="BE130" s="26" t="str">
        <f>IFERROR(VLOOKUP($C130,Summary!$C:$CB,55,FALSE)/BG130,IF(BG130=0,"",IF(BG130="","",0)))</f>
        <v/>
      </c>
      <c r="BF130" s="25" t="str">
        <f>IFERROR(VLOOKUP($C130,Summary!$C:$CB,56,FALSE)/BG130,IF(BG130=0,"",IF(BG130="","",0)))</f>
        <v/>
      </c>
      <c r="BG130" s="27">
        <f>VLOOKUP($C130,Summary!$C:$CB,57,FALSE)</f>
        <v>0</v>
      </c>
      <c r="BH130" s="24" t="str">
        <f>IFERROR(VLOOKUP($C130,Summary!$C:$CB,58,FALSE)/BN130,IF(BN130=0,"",IF(BN130="","",0)))</f>
        <v/>
      </c>
      <c r="BI130" s="25" t="str">
        <f>IFERROR(VLOOKUP($C130,Summary!$C:$CB,59,FALSE)/BN130,IF(BN130=0,"",IF(BN130="","",0)))</f>
        <v/>
      </c>
      <c r="BJ130" s="26" t="str">
        <f>IFERROR(VLOOKUP($C130,Summary!$C:$CB,60,FALSE)/BN130,IF(BN130=0,"",IF(BN130="","",0)))</f>
        <v/>
      </c>
      <c r="BK130" s="25" t="str">
        <f>IFERROR(VLOOKUP($C130,Summary!$C:$CB,61,FALSE)/BN130,IF(BN130=0,"",IF(BN130="","",0)))</f>
        <v/>
      </c>
      <c r="BL130" s="26" t="str">
        <f>IFERROR(VLOOKUP($C130,Summary!$C:$CB,62,FALSE)/BN130,IF(BN130=0,"",IF(BN130="","",0)))</f>
        <v/>
      </c>
      <c r="BM130" s="25" t="str">
        <f>IFERROR(VLOOKUP($C130,Summary!$C:$CB,63,FALSE)/BN130,IF(BN130=0,"",IF(BN130="","",0)))</f>
        <v/>
      </c>
      <c r="BN130" s="27">
        <f>VLOOKUP($C130,Summary!$C:$CB,64,FALSE)</f>
        <v>0</v>
      </c>
      <c r="BO130" s="24" t="str">
        <f>IFERROR(VLOOKUP($C130,Summary!$C:$CB,65,FALSE)/BU130,IF(BU130=0,"",IF(BU130="","",0)))</f>
        <v/>
      </c>
      <c r="BP130" s="25" t="str">
        <f>IFERROR(VLOOKUP($C130,Summary!$C:$CB,66,FALSE)/BU130,IF(BU130=0,"",IF(BU130="","",0)))</f>
        <v/>
      </c>
      <c r="BQ130" s="26" t="str">
        <f>IFERROR(VLOOKUP($C130,Summary!$C:$CB,67,FALSE)/BU130,IF(BU130=0,"",IF(BU130="","",0)))</f>
        <v/>
      </c>
      <c r="BR130" s="25" t="str">
        <f>IFERROR(VLOOKUP($C130,Summary!$C:$CB,68,FALSE)/BU130,IF(BU130=0,"",IF(BU130="","",0)))</f>
        <v/>
      </c>
      <c r="BS130" s="26" t="str">
        <f>IFERROR(VLOOKUP($C130,Summary!$C:$CB,69,FALSE)/BU130,IF(BU130=0,"",IF(BU130="","",0)))</f>
        <v/>
      </c>
      <c r="BT130" s="25" t="str">
        <f>IFERROR(VLOOKUP($C130,Summary!$C:$CB,70,FALSE)/BU130,IF(BU130=0,"",IF(BU130="","",0)))</f>
        <v/>
      </c>
      <c r="BU130" s="27">
        <f>VLOOKUP($C130,Summary!$C:$CB,71,FALSE)</f>
        <v>0</v>
      </c>
      <c r="BV130" s="24" t="str">
        <f>IFERROR(VLOOKUP($C130,Summary!$C:$CB,72,FALSE)/CB130,IF(CB130=0,"",IF(CB130="","",0)))</f>
        <v/>
      </c>
      <c r="BW130" s="25" t="str">
        <f>IFERROR(VLOOKUP($C130,Summary!$C:$CB,73,FALSE)/CB130,IF(CB130=0,"",IF(CB130="","",0)))</f>
        <v/>
      </c>
      <c r="BX130" s="26" t="str">
        <f>IFERROR(VLOOKUP($C130,Summary!$C:$CB,74,FALSE)/CB130,IF(CB130=0,"",IF(CB130="","",0)))</f>
        <v/>
      </c>
      <c r="BY130" s="25" t="str">
        <f>IFERROR(VLOOKUP($C130,Summary!$C:$CB,75,FALSE)/CB130,IF(CB130=0,"",IF(CB130="","",0)))</f>
        <v/>
      </c>
      <c r="BZ130" s="26" t="str">
        <f>IFERROR(VLOOKUP($C130,Summary!$C:$CB,76,FALSE)/CB130,IF(CB130=0,"",IF(CB130="","",0)))</f>
        <v/>
      </c>
      <c r="CA130" s="25" t="str">
        <f>IFERROR(VLOOKUP($C130,Summary!$C:$CB,77,FALSE)/CB130,IF(CB130=0,"",IF(CB130="","",0)))</f>
        <v/>
      </c>
      <c r="CB130" s="27">
        <f>VLOOKUP($C130,Summary!$C:$CB,78,FALSE)</f>
        <v>0</v>
      </c>
    </row>
    <row r="131" spans="1:80" x14ac:dyDescent="0.3">
      <c r="A131">
        <v>127</v>
      </c>
      <c r="B131" t="str">
        <f>IF(Namelist!A128="","",UPPER(Namelist!A128))</f>
        <v>JAMIE TEH</v>
      </c>
      <c r="C131" t="str">
        <f>IF(Namelist!B128="","",UPPER(Namelist!B128))</f>
        <v>NUSSTU\E1032445</v>
      </c>
      <c r="D131" s="24" t="str">
        <f>IFERROR(VLOOKUP($C131,Summary!$C:$CB,2,FALSE)/J131,IF(J131=0,"",IF(J131="","",0)))</f>
        <v/>
      </c>
      <c r="E131" s="25" t="str">
        <f>IFERROR(VLOOKUP($C131,Summary!$C:$CB,3,FALSE)/J131,IF(J131=0,"",IF(J131="","",0)))</f>
        <v/>
      </c>
      <c r="F131" s="26" t="str">
        <f>IFERROR(VLOOKUP($C131,Summary!$C:$CB,4,FALSE)/J131,IF(J131=0,"",IF(J131="","",0)))</f>
        <v/>
      </c>
      <c r="G131" s="25" t="str">
        <f>IFERROR(VLOOKUP($C131,Summary!$C:$CB,5,FALSE)/J131,IF(J131=0,"",IF(J131="","",0)))</f>
        <v/>
      </c>
      <c r="H131" s="26" t="str">
        <f>IFERROR(VLOOKUP($C131,Summary!$C:$CB,6,FALSE)/J131,IF(J131=0,"",IF(J131="","",0)))</f>
        <v/>
      </c>
      <c r="I131" s="25" t="str">
        <f>IFERROR(VLOOKUP($C131,Summary!$C:$CB,7,FALSE)/J131,IF(J131=0,"",IF(J131="","",0)))</f>
        <v/>
      </c>
      <c r="J131" s="27">
        <f>VLOOKUP($C131,Summary!$C:$CB,8,FALSE)</f>
        <v>0</v>
      </c>
      <c r="K131" s="24" t="str">
        <f>IFERROR(VLOOKUP($C131,Summary!$C:$CB,9,FALSE)/Q131,IF(Q131=0,"",IF(Q131="","",0)))</f>
        <v/>
      </c>
      <c r="L131" s="25" t="str">
        <f>IFERROR(VLOOKUP($C131,Summary!$C:$CB,10,FALSE)/Q131,IF(Q131=0,"",IF(Q131="","",0)))</f>
        <v/>
      </c>
      <c r="M131" s="26" t="str">
        <f>IFERROR(VLOOKUP($C131,Summary!$C:$CB,11,FALSE)/Q131,IF(Q131=0,"",IF(Q131="","",0)))</f>
        <v/>
      </c>
      <c r="N131" s="25" t="str">
        <f>IFERROR(VLOOKUP($C131,Summary!$C:$CB,12,FALSE)/Q131,IF(Q131=0,"",IF(Q131="","",0)))</f>
        <v/>
      </c>
      <c r="O131" s="26" t="str">
        <f>IFERROR(VLOOKUP($C131,Summary!$C:$CB,13,FALSE)/Q131,IF(Q131=0,"",IF(Q131="","",0)))</f>
        <v/>
      </c>
      <c r="P131" s="25" t="str">
        <f>IFERROR(VLOOKUP($C131,Summary!$C:$CB,14,FALSE)/Q131,IF(Q131=0,"",IF(Q131="","",0)))</f>
        <v/>
      </c>
      <c r="Q131" s="27">
        <f>VLOOKUP($C131,Summary!$C:$CB,15,FALSE)</f>
        <v>0</v>
      </c>
      <c r="R131" s="24" t="str">
        <f>IFERROR(VLOOKUP($C131,Summary!$C:$CB,16,FALSE)/X131,IF(X131=0,"",IF(X131="","",0)))</f>
        <v/>
      </c>
      <c r="S131" s="25" t="str">
        <f>IFERROR(VLOOKUP($C131,Summary!$C:$CB,17,FALSE)/X131,IF(X131=0,"",IF(X131="","",0)))</f>
        <v/>
      </c>
      <c r="T131" s="26" t="str">
        <f>IFERROR(VLOOKUP($C131,Summary!$C:$CB,18,FALSE)/X131,IF(X131=0,"",IF(X131="","",0)))</f>
        <v/>
      </c>
      <c r="U131" s="25" t="str">
        <f>IFERROR(VLOOKUP($C131,Summary!$C:$CB,19,FALSE)/X131,IF(X131=0,"",IF(X131="","",0)))</f>
        <v/>
      </c>
      <c r="V131" s="26" t="str">
        <f>IFERROR(VLOOKUP($C131,Summary!$C:$CB,20,FALSE)/X131,IF(X131=0,"",IF(X131="","",0)))</f>
        <v/>
      </c>
      <c r="W131" s="25" t="str">
        <f>IFERROR(VLOOKUP($C131,Summary!$C:$CB,21,FALSE)/X131,IF(X131=0,"",IF(X131="","",0)))</f>
        <v/>
      </c>
      <c r="X131" s="27">
        <f>VLOOKUP($C131,Summary!$C:$CB,22,FALSE)</f>
        <v>0</v>
      </c>
      <c r="Y131" s="24" t="str">
        <f>IFERROR(VLOOKUP($C131,Summary!$C:$CB,23,FALSE)/AE131,IF(AE131=0,"",IF(AE131="","",0)))</f>
        <v/>
      </c>
      <c r="Z131" s="25" t="str">
        <f>IFERROR(VLOOKUP($C131,Summary!$C:$CB,24,FALSE)/AE131,IF(AE131=0,"",IF(AE131="","",0)))</f>
        <v/>
      </c>
      <c r="AA131" s="26" t="str">
        <f>IFERROR(VLOOKUP($C131,Summary!$C:$CB,25,FALSE)/AE131,IF(AE131=0,"",IF(AE131="","",0)))</f>
        <v/>
      </c>
      <c r="AB131" s="25" t="str">
        <f>IFERROR(VLOOKUP($C131,Summary!$C:$CB,26,FALSE)/AE131,IF(AE131=0,"",IF(AE131="","",0)))</f>
        <v/>
      </c>
      <c r="AC131" s="26" t="str">
        <f>IFERROR(VLOOKUP($C131,Summary!$C:$CB,27,FALSE)/AE131,IF(AE131=0,"",IF(AE131="","",0)))</f>
        <v/>
      </c>
      <c r="AD131" s="25" t="str">
        <f>IFERROR(VLOOKUP($C131,Summary!$C:$CB,28,FALSE)/AE131,IF(AE131=0,"",IF(AE131="","",0)))</f>
        <v/>
      </c>
      <c r="AE131" s="27">
        <f>VLOOKUP($C131,Summary!$C:$CB,29,FALSE)</f>
        <v>0</v>
      </c>
      <c r="AF131" s="24" t="str">
        <f>IFERROR(VLOOKUP($C131,Summary!$C:$CB,30,FALSE)/VLOOKUP($C131,Summary!$C:$CB,32,FALSE),IF(AL131=0,"",IF(AL131="","",0)))</f>
        <v/>
      </c>
      <c r="AG131" s="25" t="str">
        <f>IFERROR(VLOOKUP($C131,Summary!$C:$CB,31,FALSE)/VLOOKUP($C131,Summary!$C:$CB,32,FALSE),IF(AL131=0,"",IF(AL131="","",0)))</f>
        <v/>
      </c>
      <c r="AH131" s="26" t="str">
        <f>IFERROR(VLOOKUP($C131,Summary!$C:$CB,32,FALSE)/VLOOKUP($C131,Summary!$C:$CB,34,FALSE),IF(AL131=0,"",IF(AL131="","",0)))</f>
        <v/>
      </c>
      <c r="AI131" s="25" t="str">
        <f>IFERROR(VLOOKUP($C131,Summary!$C:$CB,33,FALSE)/VLOOKUP($C131,Summary!$C:$CB,34,FALSE),IF(AL131=0,"",IF(AL131="","",0)))</f>
        <v/>
      </c>
      <c r="AJ131" s="26" t="str">
        <f>IFERROR(VLOOKUP($C131,Summary!$C:$CB,34,FALSE)/AL131,IF(AL131=0,"",IF(AL131="","",0)))</f>
        <v/>
      </c>
      <c r="AK131" s="25" t="str">
        <f>IFERROR(VLOOKUP($C131,Summary!$C:$CB,35,FALSE)/AL131,IF(AL131=0,"",IF(AL131="","",0)))</f>
        <v/>
      </c>
      <c r="AL131" s="27">
        <f>VLOOKUP($C131,Summary!$C:$CB,36,FALSE)</f>
        <v>0</v>
      </c>
      <c r="AM131" s="24" t="str">
        <f>IFERROR(VLOOKUP($C131,Summary!$C:$CB,37,FALSE)/AS131,IF(AS131=0,"",IF(AS131="","",0)))</f>
        <v/>
      </c>
      <c r="AN131" s="25" t="str">
        <f>IFERROR(VLOOKUP($C131,Summary!$C:$CB,38,FALSE)/AS131,IF(AS131=0,"",IF(AS131="","",0)))</f>
        <v/>
      </c>
      <c r="AO131" s="26" t="str">
        <f>IFERROR(VLOOKUP($C131,Summary!$C:$CB,39,FALSE)/AS131,IF(AS131=0,"",IF(AS131="","",0)))</f>
        <v/>
      </c>
      <c r="AP131" s="25" t="str">
        <f>IFERROR(VLOOKUP($C131,Summary!$C:$CB,40,FALSE)/AS131,IF(AS131=0,"",IF(AS131="","",0)))</f>
        <v/>
      </c>
      <c r="AQ131" s="26" t="str">
        <f>IFERROR(VLOOKUP($C131,Summary!$C:$CB,41,FALSE)/AS131,IF(AS131=0,"",IF(AS131="","",0)))</f>
        <v/>
      </c>
      <c r="AR131" s="25" t="str">
        <f>IFERROR(VLOOKUP($C131,Summary!$C:$CB,42,FALSE)/AS131,IF(AS131=0,"",IF(AS131="","",0)))</f>
        <v/>
      </c>
      <c r="AS131" s="27">
        <f>VLOOKUP($C131,Summary!$C:$CB,43,FALSE)</f>
        <v>0</v>
      </c>
      <c r="AT131" s="24" t="str">
        <f>IFERROR(VLOOKUP($C131,Summary!$C:$CB,44,FALSE)/AZ131,IF(AZ131=0,"",IF(AZ131="","",0)))</f>
        <v/>
      </c>
      <c r="AU131" s="25" t="str">
        <f>IFERROR(VLOOKUP($C131,Summary!$C:$CB,45,FALSE)/AZ131,IF(AZ131=0,"",IF(AZ131="","",0)))</f>
        <v/>
      </c>
      <c r="AV131" s="26" t="str">
        <f>IFERROR(VLOOKUP($C131,Summary!$C:$CB,46,FALSE)/AZ131,IF(AZ131=0,"",IF(AZ131="","",0)))</f>
        <v/>
      </c>
      <c r="AW131" s="25" t="str">
        <f>IFERROR(VLOOKUP($C131,Summary!$C:$CB,47,FALSE)/AZ131,IF(AZ131=0,"",IF(AZ131="","",0)))</f>
        <v/>
      </c>
      <c r="AX131" s="26" t="str">
        <f>IFERROR(VLOOKUP($C131,Summary!$C:$CB,48,FALSE)/AZ131,IF(AZ131=0,"",IF(AZ131="","",0)))</f>
        <v/>
      </c>
      <c r="AY131" s="25" t="str">
        <f>IFERROR(VLOOKUP($C131,Summary!$C:$CB,49,FALSE)/AZ131,IF(AZ131=0,"",IF(AZ131="","",0)))</f>
        <v/>
      </c>
      <c r="AZ131" s="27">
        <f>VLOOKUP($C131,Summary!$C:$CB,50,FALSE)</f>
        <v>0</v>
      </c>
      <c r="BA131" s="24" t="str">
        <f>IFERROR(VLOOKUP($C131,Summary!$C:$CB,51,FALSE)/BG131,IF(BG131=0,"",IF(BG131="","",0)))</f>
        <v/>
      </c>
      <c r="BB131" s="25" t="str">
        <f>IFERROR(VLOOKUP($C131,Summary!$C:$CB,52,FALSE)/BG131,IF(BG131=0,"",IF(BG131="","",0)))</f>
        <v/>
      </c>
      <c r="BC131" s="26" t="str">
        <f>IFERROR(VLOOKUP($C131,Summary!$C:$CB,53,FALSE)/BG131,IF(BG131=0,"",IF(BG131="","",0)))</f>
        <v/>
      </c>
      <c r="BD131" s="25" t="str">
        <f>IFERROR(VLOOKUP($C131,Summary!$C:$CB,54,FALSE)/BG131,IF(BG131=0,"",IF(BG131="","",0)))</f>
        <v/>
      </c>
      <c r="BE131" s="26" t="str">
        <f>IFERROR(VLOOKUP($C131,Summary!$C:$CB,55,FALSE)/BG131,IF(BG131=0,"",IF(BG131="","",0)))</f>
        <v/>
      </c>
      <c r="BF131" s="25" t="str">
        <f>IFERROR(VLOOKUP($C131,Summary!$C:$CB,56,FALSE)/BG131,IF(BG131=0,"",IF(BG131="","",0)))</f>
        <v/>
      </c>
      <c r="BG131" s="27">
        <f>VLOOKUP($C131,Summary!$C:$CB,57,FALSE)</f>
        <v>0</v>
      </c>
      <c r="BH131" s="24" t="str">
        <f>IFERROR(VLOOKUP($C131,Summary!$C:$CB,58,FALSE)/BN131,IF(BN131=0,"",IF(BN131="","",0)))</f>
        <v/>
      </c>
      <c r="BI131" s="25" t="str">
        <f>IFERROR(VLOOKUP($C131,Summary!$C:$CB,59,FALSE)/BN131,IF(BN131=0,"",IF(BN131="","",0)))</f>
        <v/>
      </c>
      <c r="BJ131" s="26" t="str">
        <f>IFERROR(VLOOKUP($C131,Summary!$C:$CB,60,FALSE)/BN131,IF(BN131=0,"",IF(BN131="","",0)))</f>
        <v/>
      </c>
      <c r="BK131" s="25" t="str">
        <f>IFERROR(VLOOKUP($C131,Summary!$C:$CB,61,FALSE)/BN131,IF(BN131=0,"",IF(BN131="","",0)))</f>
        <v/>
      </c>
      <c r="BL131" s="26" t="str">
        <f>IFERROR(VLOOKUP($C131,Summary!$C:$CB,62,FALSE)/BN131,IF(BN131=0,"",IF(BN131="","",0)))</f>
        <v/>
      </c>
      <c r="BM131" s="25" t="str">
        <f>IFERROR(VLOOKUP($C131,Summary!$C:$CB,63,FALSE)/BN131,IF(BN131=0,"",IF(BN131="","",0)))</f>
        <v/>
      </c>
      <c r="BN131" s="27">
        <f>VLOOKUP($C131,Summary!$C:$CB,64,FALSE)</f>
        <v>0</v>
      </c>
      <c r="BO131" s="24" t="str">
        <f>IFERROR(VLOOKUP($C131,Summary!$C:$CB,65,FALSE)/BU131,IF(BU131=0,"",IF(BU131="","",0)))</f>
        <v/>
      </c>
      <c r="BP131" s="25" t="str">
        <f>IFERROR(VLOOKUP($C131,Summary!$C:$CB,66,FALSE)/BU131,IF(BU131=0,"",IF(BU131="","",0)))</f>
        <v/>
      </c>
      <c r="BQ131" s="26" t="str">
        <f>IFERROR(VLOOKUP($C131,Summary!$C:$CB,67,FALSE)/BU131,IF(BU131=0,"",IF(BU131="","",0)))</f>
        <v/>
      </c>
      <c r="BR131" s="25" t="str">
        <f>IFERROR(VLOOKUP($C131,Summary!$C:$CB,68,FALSE)/BU131,IF(BU131=0,"",IF(BU131="","",0)))</f>
        <v/>
      </c>
      <c r="BS131" s="26" t="str">
        <f>IFERROR(VLOOKUP($C131,Summary!$C:$CB,69,FALSE)/BU131,IF(BU131=0,"",IF(BU131="","",0)))</f>
        <v/>
      </c>
      <c r="BT131" s="25" t="str">
        <f>IFERROR(VLOOKUP($C131,Summary!$C:$CB,70,FALSE)/BU131,IF(BU131=0,"",IF(BU131="","",0)))</f>
        <v/>
      </c>
      <c r="BU131" s="27">
        <f>VLOOKUP($C131,Summary!$C:$CB,71,FALSE)</f>
        <v>0</v>
      </c>
      <c r="BV131" s="24" t="str">
        <f>IFERROR(VLOOKUP($C131,Summary!$C:$CB,72,FALSE)/CB131,IF(CB131=0,"",IF(CB131="","",0)))</f>
        <v/>
      </c>
      <c r="BW131" s="25" t="str">
        <f>IFERROR(VLOOKUP($C131,Summary!$C:$CB,73,FALSE)/CB131,IF(CB131=0,"",IF(CB131="","",0)))</f>
        <v/>
      </c>
      <c r="BX131" s="26" t="str">
        <f>IFERROR(VLOOKUP($C131,Summary!$C:$CB,74,FALSE)/CB131,IF(CB131=0,"",IF(CB131="","",0)))</f>
        <v/>
      </c>
      <c r="BY131" s="25" t="str">
        <f>IFERROR(VLOOKUP($C131,Summary!$C:$CB,75,FALSE)/CB131,IF(CB131=0,"",IF(CB131="","",0)))</f>
        <v/>
      </c>
      <c r="BZ131" s="26" t="str">
        <f>IFERROR(VLOOKUP($C131,Summary!$C:$CB,76,FALSE)/CB131,IF(CB131=0,"",IF(CB131="","",0)))</f>
        <v/>
      </c>
      <c r="CA131" s="25" t="str">
        <f>IFERROR(VLOOKUP($C131,Summary!$C:$CB,77,FALSE)/CB131,IF(CB131=0,"",IF(CB131="","",0)))</f>
        <v/>
      </c>
      <c r="CB131" s="27">
        <f>VLOOKUP($C131,Summary!$C:$CB,78,FALSE)</f>
        <v>0</v>
      </c>
    </row>
    <row r="132" spans="1:80" x14ac:dyDescent="0.3">
      <c r="A132">
        <v>128</v>
      </c>
      <c r="B132" t="str">
        <f>IF(Namelist!A129="","",UPPER(Namelist!A129))</f>
        <v>JARRED HUN</v>
      </c>
      <c r="C132" t="str">
        <f>IF(Namelist!B129="","",UPPER(Namelist!B129))</f>
        <v>NUSSTU\E0543865</v>
      </c>
      <c r="D132" s="24">
        <f>IFERROR(VLOOKUP($C132,Summary!$C:$CB,2,FALSE)/J132,IF(J132=0,"",IF(J132="","",0)))</f>
        <v>0</v>
      </c>
      <c r="E132" s="25">
        <f>IFERROR(VLOOKUP($C132,Summary!$C:$CB,3,FALSE)/J132,IF(J132=0,"",IF(J132="","",0)))</f>
        <v>0</v>
      </c>
      <c r="F132" s="26">
        <f>IFERROR(VLOOKUP($C132,Summary!$C:$CB,4,FALSE)/J132,IF(J132=0,"",IF(J132="","",0)))</f>
        <v>0</v>
      </c>
      <c r="G132" s="25">
        <f>IFERROR(VLOOKUP($C132,Summary!$C:$CB,5,FALSE)/J132,IF(J132=0,"",IF(J132="","",0)))</f>
        <v>0</v>
      </c>
      <c r="H132" s="26">
        <f>IFERROR(VLOOKUP($C132,Summary!$C:$CB,6,FALSE)/J132,IF(J132=0,"",IF(J132="","",0)))</f>
        <v>0</v>
      </c>
      <c r="I132" s="25">
        <f>IFERROR(VLOOKUP($C132,Summary!$C:$CB,7,FALSE)/J132,IF(J132=0,"",IF(J132="","",0)))</f>
        <v>1</v>
      </c>
      <c r="J132" s="27">
        <f>VLOOKUP($C132,Summary!$C:$CB,8,FALSE)</f>
        <v>4</v>
      </c>
      <c r="K132" s="24" t="str">
        <f>IFERROR(VLOOKUP($C132,Summary!$C:$CB,9,FALSE)/Q132,IF(Q132=0,"",IF(Q132="","",0)))</f>
        <v/>
      </c>
      <c r="L132" s="25" t="str">
        <f>IFERROR(VLOOKUP($C132,Summary!$C:$CB,10,FALSE)/Q132,IF(Q132=0,"",IF(Q132="","",0)))</f>
        <v/>
      </c>
      <c r="M132" s="26" t="str">
        <f>IFERROR(VLOOKUP($C132,Summary!$C:$CB,11,FALSE)/Q132,IF(Q132=0,"",IF(Q132="","",0)))</f>
        <v/>
      </c>
      <c r="N132" s="25" t="str">
        <f>IFERROR(VLOOKUP($C132,Summary!$C:$CB,12,FALSE)/Q132,IF(Q132=0,"",IF(Q132="","",0)))</f>
        <v/>
      </c>
      <c r="O132" s="26" t="str">
        <f>IFERROR(VLOOKUP($C132,Summary!$C:$CB,13,FALSE)/Q132,IF(Q132=0,"",IF(Q132="","",0)))</f>
        <v/>
      </c>
      <c r="P132" s="25" t="str">
        <f>IFERROR(VLOOKUP($C132,Summary!$C:$CB,14,FALSE)/Q132,IF(Q132=0,"",IF(Q132="","",0)))</f>
        <v/>
      </c>
      <c r="Q132" s="27">
        <f>VLOOKUP($C132,Summary!$C:$CB,15,FALSE)</f>
        <v>0</v>
      </c>
      <c r="R132" s="24" t="str">
        <f>IFERROR(VLOOKUP($C132,Summary!$C:$CB,16,FALSE)/X132,IF(X132=0,"",IF(X132="","",0)))</f>
        <v/>
      </c>
      <c r="S132" s="25" t="str">
        <f>IFERROR(VLOOKUP($C132,Summary!$C:$CB,17,FALSE)/X132,IF(X132=0,"",IF(X132="","",0)))</f>
        <v/>
      </c>
      <c r="T132" s="26" t="str">
        <f>IFERROR(VLOOKUP($C132,Summary!$C:$CB,18,FALSE)/X132,IF(X132=0,"",IF(X132="","",0)))</f>
        <v/>
      </c>
      <c r="U132" s="25" t="str">
        <f>IFERROR(VLOOKUP($C132,Summary!$C:$CB,19,FALSE)/X132,IF(X132=0,"",IF(X132="","",0)))</f>
        <v/>
      </c>
      <c r="V132" s="26" t="str">
        <f>IFERROR(VLOOKUP($C132,Summary!$C:$CB,20,FALSE)/X132,IF(X132=0,"",IF(X132="","",0)))</f>
        <v/>
      </c>
      <c r="W132" s="25" t="str">
        <f>IFERROR(VLOOKUP($C132,Summary!$C:$CB,21,FALSE)/X132,IF(X132=0,"",IF(X132="","",0)))</f>
        <v/>
      </c>
      <c r="X132" s="27">
        <f>VLOOKUP($C132,Summary!$C:$CB,22,FALSE)</f>
        <v>0</v>
      </c>
      <c r="Y132" s="24" t="str">
        <f>IFERROR(VLOOKUP($C132,Summary!$C:$CB,23,FALSE)/AE132,IF(AE132=0,"",IF(AE132="","",0)))</f>
        <v/>
      </c>
      <c r="Z132" s="25" t="str">
        <f>IFERROR(VLOOKUP($C132,Summary!$C:$CB,24,FALSE)/AE132,IF(AE132=0,"",IF(AE132="","",0)))</f>
        <v/>
      </c>
      <c r="AA132" s="26" t="str">
        <f>IFERROR(VLOOKUP($C132,Summary!$C:$CB,25,FALSE)/AE132,IF(AE132=0,"",IF(AE132="","",0)))</f>
        <v/>
      </c>
      <c r="AB132" s="25" t="str">
        <f>IFERROR(VLOOKUP($C132,Summary!$C:$CB,26,FALSE)/AE132,IF(AE132=0,"",IF(AE132="","",0)))</f>
        <v/>
      </c>
      <c r="AC132" s="26" t="str">
        <f>IFERROR(VLOOKUP($C132,Summary!$C:$CB,27,FALSE)/AE132,IF(AE132=0,"",IF(AE132="","",0)))</f>
        <v/>
      </c>
      <c r="AD132" s="25" t="str">
        <f>IFERROR(VLOOKUP($C132,Summary!$C:$CB,28,FALSE)/AE132,IF(AE132=0,"",IF(AE132="","",0)))</f>
        <v/>
      </c>
      <c r="AE132" s="27">
        <f>VLOOKUP($C132,Summary!$C:$CB,29,FALSE)</f>
        <v>0</v>
      </c>
      <c r="AF132" s="24" t="str">
        <f>IFERROR(VLOOKUP($C132,Summary!$C:$CB,30,FALSE)/VLOOKUP($C132,Summary!$C:$CB,32,FALSE),IF(AL132=0,"",IF(AL132="","",0)))</f>
        <v/>
      </c>
      <c r="AG132" s="25" t="str">
        <f>IFERROR(VLOOKUP($C132,Summary!$C:$CB,31,FALSE)/VLOOKUP($C132,Summary!$C:$CB,32,FALSE),IF(AL132=0,"",IF(AL132="","",0)))</f>
        <v/>
      </c>
      <c r="AH132" s="26" t="str">
        <f>IFERROR(VLOOKUP($C132,Summary!$C:$CB,32,FALSE)/VLOOKUP($C132,Summary!$C:$CB,34,FALSE),IF(AL132=0,"",IF(AL132="","",0)))</f>
        <v/>
      </c>
      <c r="AI132" s="25" t="str">
        <f>IFERROR(VLOOKUP($C132,Summary!$C:$CB,33,FALSE)/VLOOKUP($C132,Summary!$C:$CB,34,FALSE),IF(AL132=0,"",IF(AL132="","",0)))</f>
        <v/>
      </c>
      <c r="AJ132" s="26" t="str">
        <f>IFERROR(VLOOKUP($C132,Summary!$C:$CB,34,FALSE)/AL132,IF(AL132=0,"",IF(AL132="","",0)))</f>
        <v/>
      </c>
      <c r="AK132" s="25" t="str">
        <f>IFERROR(VLOOKUP($C132,Summary!$C:$CB,35,FALSE)/AL132,IF(AL132=0,"",IF(AL132="","",0)))</f>
        <v/>
      </c>
      <c r="AL132" s="27">
        <f>VLOOKUP($C132,Summary!$C:$CB,36,FALSE)</f>
        <v>0</v>
      </c>
      <c r="AM132" s="24" t="str">
        <f>IFERROR(VLOOKUP($C132,Summary!$C:$CB,37,FALSE)/AS132,IF(AS132=0,"",IF(AS132="","",0)))</f>
        <v/>
      </c>
      <c r="AN132" s="25" t="str">
        <f>IFERROR(VLOOKUP($C132,Summary!$C:$CB,38,FALSE)/AS132,IF(AS132=0,"",IF(AS132="","",0)))</f>
        <v/>
      </c>
      <c r="AO132" s="26" t="str">
        <f>IFERROR(VLOOKUP($C132,Summary!$C:$CB,39,FALSE)/AS132,IF(AS132=0,"",IF(AS132="","",0)))</f>
        <v/>
      </c>
      <c r="AP132" s="25" t="str">
        <f>IFERROR(VLOOKUP($C132,Summary!$C:$CB,40,FALSE)/AS132,IF(AS132=0,"",IF(AS132="","",0)))</f>
        <v/>
      </c>
      <c r="AQ132" s="26" t="str">
        <f>IFERROR(VLOOKUP($C132,Summary!$C:$CB,41,FALSE)/AS132,IF(AS132=0,"",IF(AS132="","",0)))</f>
        <v/>
      </c>
      <c r="AR132" s="25" t="str">
        <f>IFERROR(VLOOKUP($C132,Summary!$C:$CB,42,FALSE)/AS132,IF(AS132=0,"",IF(AS132="","",0)))</f>
        <v/>
      </c>
      <c r="AS132" s="27">
        <f>VLOOKUP($C132,Summary!$C:$CB,43,FALSE)</f>
        <v>0</v>
      </c>
      <c r="AT132" s="24" t="str">
        <f>IFERROR(VLOOKUP($C132,Summary!$C:$CB,44,FALSE)/AZ132,IF(AZ132=0,"",IF(AZ132="","",0)))</f>
        <v/>
      </c>
      <c r="AU132" s="25" t="str">
        <f>IFERROR(VLOOKUP($C132,Summary!$C:$CB,45,FALSE)/AZ132,IF(AZ132=0,"",IF(AZ132="","",0)))</f>
        <v/>
      </c>
      <c r="AV132" s="26" t="str">
        <f>IFERROR(VLOOKUP($C132,Summary!$C:$CB,46,FALSE)/AZ132,IF(AZ132=0,"",IF(AZ132="","",0)))</f>
        <v/>
      </c>
      <c r="AW132" s="25" t="str">
        <f>IFERROR(VLOOKUP($C132,Summary!$C:$CB,47,FALSE)/AZ132,IF(AZ132=0,"",IF(AZ132="","",0)))</f>
        <v/>
      </c>
      <c r="AX132" s="26" t="str">
        <f>IFERROR(VLOOKUP($C132,Summary!$C:$CB,48,FALSE)/AZ132,IF(AZ132=0,"",IF(AZ132="","",0)))</f>
        <v/>
      </c>
      <c r="AY132" s="25" t="str">
        <f>IFERROR(VLOOKUP($C132,Summary!$C:$CB,49,FALSE)/AZ132,IF(AZ132=0,"",IF(AZ132="","",0)))</f>
        <v/>
      </c>
      <c r="AZ132" s="27">
        <f>VLOOKUP($C132,Summary!$C:$CB,50,FALSE)</f>
        <v>0</v>
      </c>
      <c r="BA132" s="24" t="str">
        <f>IFERROR(VLOOKUP($C132,Summary!$C:$CB,51,FALSE)/BG132,IF(BG132=0,"",IF(BG132="","",0)))</f>
        <v/>
      </c>
      <c r="BB132" s="25" t="str">
        <f>IFERROR(VLOOKUP($C132,Summary!$C:$CB,52,FALSE)/BG132,IF(BG132=0,"",IF(BG132="","",0)))</f>
        <v/>
      </c>
      <c r="BC132" s="26" t="str">
        <f>IFERROR(VLOOKUP($C132,Summary!$C:$CB,53,FALSE)/BG132,IF(BG132=0,"",IF(BG132="","",0)))</f>
        <v/>
      </c>
      <c r="BD132" s="25" t="str">
        <f>IFERROR(VLOOKUP($C132,Summary!$C:$CB,54,FALSE)/BG132,IF(BG132=0,"",IF(BG132="","",0)))</f>
        <v/>
      </c>
      <c r="BE132" s="26" t="str">
        <f>IFERROR(VLOOKUP($C132,Summary!$C:$CB,55,FALSE)/BG132,IF(BG132=0,"",IF(BG132="","",0)))</f>
        <v/>
      </c>
      <c r="BF132" s="25" t="str">
        <f>IFERROR(VLOOKUP($C132,Summary!$C:$CB,56,FALSE)/BG132,IF(BG132=0,"",IF(BG132="","",0)))</f>
        <v/>
      </c>
      <c r="BG132" s="27">
        <f>VLOOKUP($C132,Summary!$C:$CB,57,FALSE)</f>
        <v>0</v>
      </c>
      <c r="BH132" s="24">
        <f>IFERROR(VLOOKUP($C132,Summary!$C:$CB,58,FALSE)/BN132,IF(BN132=0,"",IF(BN132="","",0)))</f>
        <v>0</v>
      </c>
      <c r="BI132" s="25">
        <f>IFERROR(VLOOKUP($C132,Summary!$C:$CB,59,FALSE)/BN132,IF(BN132=0,"",IF(BN132="","",0)))</f>
        <v>0</v>
      </c>
      <c r="BJ132" s="26">
        <f>IFERROR(VLOOKUP($C132,Summary!$C:$CB,60,FALSE)/BN132,IF(BN132=0,"",IF(BN132="","",0)))</f>
        <v>0</v>
      </c>
      <c r="BK132" s="25">
        <f>IFERROR(VLOOKUP($C132,Summary!$C:$CB,61,FALSE)/BN132,IF(BN132=0,"",IF(BN132="","",0)))</f>
        <v>0</v>
      </c>
      <c r="BL132" s="26">
        <f>IFERROR(VLOOKUP($C132,Summary!$C:$CB,62,FALSE)/BN132,IF(BN132=0,"",IF(BN132="","",0)))</f>
        <v>0</v>
      </c>
      <c r="BM132" s="25">
        <f>IFERROR(VLOOKUP($C132,Summary!$C:$CB,63,FALSE)/BN132,IF(BN132=0,"",IF(BN132="","",0)))</f>
        <v>1</v>
      </c>
      <c r="BN132" s="27">
        <f>VLOOKUP($C132,Summary!$C:$CB,64,FALSE)</f>
        <v>4</v>
      </c>
      <c r="BO132" s="24" t="str">
        <f>IFERROR(VLOOKUP($C132,Summary!$C:$CB,65,FALSE)/BU132,IF(BU132=0,"",IF(BU132="","",0)))</f>
        <v/>
      </c>
      <c r="BP132" s="25" t="str">
        <f>IFERROR(VLOOKUP($C132,Summary!$C:$CB,66,FALSE)/BU132,IF(BU132=0,"",IF(BU132="","",0)))</f>
        <v/>
      </c>
      <c r="BQ132" s="26" t="str">
        <f>IFERROR(VLOOKUP($C132,Summary!$C:$CB,67,FALSE)/BU132,IF(BU132=0,"",IF(BU132="","",0)))</f>
        <v/>
      </c>
      <c r="BR132" s="25" t="str">
        <f>IFERROR(VLOOKUP($C132,Summary!$C:$CB,68,FALSE)/BU132,IF(BU132=0,"",IF(BU132="","",0)))</f>
        <v/>
      </c>
      <c r="BS132" s="26" t="str">
        <f>IFERROR(VLOOKUP($C132,Summary!$C:$CB,69,FALSE)/BU132,IF(BU132=0,"",IF(BU132="","",0)))</f>
        <v/>
      </c>
      <c r="BT132" s="25" t="str">
        <f>IFERROR(VLOOKUP($C132,Summary!$C:$CB,70,FALSE)/BU132,IF(BU132=0,"",IF(BU132="","",0)))</f>
        <v/>
      </c>
      <c r="BU132" s="27">
        <f>VLOOKUP($C132,Summary!$C:$CB,71,FALSE)</f>
        <v>0</v>
      </c>
      <c r="BV132" s="24" t="str">
        <f>IFERROR(VLOOKUP($C132,Summary!$C:$CB,72,FALSE)/CB132,IF(CB132=0,"",IF(CB132="","",0)))</f>
        <v/>
      </c>
      <c r="BW132" s="25" t="str">
        <f>IFERROR(VLOOKUP($C132,Summary!$C:$CB,73,FALSE)/CB132,IF(CB132=0,"",IF(CB132="","",0)))</f>
        <v/>
      </c>
      <c r="BX132" s="26" t="str">
        <f>IFERROR(VLOOKUP($C132,Summary!$C:$CB,74,FALSE)/CB132,IF(CB132=0,"",IF(CB132="","",0)))</f>
        <v/>
      </c>
      <c r="BY132" s="25" t="str">
        <f>IFERROR(VLOOKUP($C132,Summary!$C:$CB,75,FALSE)/CB132,IF(CB132=0,"",IF(CB132="","",0)))</f>
        <v/>
      </c>
      <c r="BZ132" s="26" t="str">
        <f>IFERROR(VLOOKUP($C132,Summary!$C:$CB,76,FALSE)/CB132,IF(CB132=0,"",IF(CB132="","",0)))</f>
        <v/>
      </c>
      <c r="CA132" s="25" t="str">
        <f>IFERROR(VLOOKUP($C132,Summary!$C:$CB,77,FALSE)/CB132,IF(CB132=0,"",IF(CB132="","",0)))</f>
        <v/>
      </c>
      <c r="CB132" s="27">
        <f>VLOOKUP($C132,Summary!$C:$CB,78,FALSE)</f>
        <v>0</v>
      </c>
    </row>
    <row r="133" spans="1:80" x14ac:dyDescent="0.3">
      <c r="A133">
        <v>129</v>
      </c>
      <c r="B133" t="str">
        <f>IF(Namelist!A130="","",UPPER(Namelist!A130))</f>
        <v>JASON CHAN</v>
      </c>
      <c r="C133" t="str">
        <f>IF(Namelist!B130="","",UPPER(Namelist!B130))</f>
        <v>NUSSTU\E0959634</v>
      </c>
      <c r="D133" s="24">
        <f>IFERROR(VLOOKUP($C133,Summary!$C:$CB,2,FALSE)/J133,IF(J133=0,"",IF(J133="","",0)))</f>
        <v>0</v>
      </c>
      <c r="E133" s="25">
        <f>IFERROR(VLOOKUP($C133,Summary!$C:$CB,3,FALSE)/J133,IF(J133=0,"",IF(J133="","",0)))</f>
        <v>0</v>
      </c>
      <c r="F133" s="26">
        <f>IFERROR(VLOOKUP($C133,Summary!$C:$CB,4,FALSE)/J133,IF(J133=0,"",IF(J133="","",0)))</f>
        <v>0</v>
      </c>
      <c r="G133" s="25">
        <f>IFERROR(VLOOKUP($C133,Summary!$C:$CB,5,FALSE)/J133,IF(J133=0,"",IF(J133="","",0)))</f>
        <v>0</v>
      </c>
      <c r="H133" s="26">
        <f>IFERROR(VLOOKUP($C133,Summary!$C:$CB,6,FALSE)/J133,IF(J133=0,"",IF(J133="","",0)))</f>
        <v>0</v>
      </c>
      <c r="I133" s="25">
        <f>IFERROR(VLOOKUP($C133,Summary!$C:$CB,7,FALSE)/J133,IF(J133=0,"",IF(J133="","",0)))</f>
        <v>1</v>
      </c>
      <c r="J133" s="27">
        <f>VLOOKUP($C133,Summary!$C:$CB,8,FALSE)</f>
        <v>1</v>
      </c>
      <c r="K133" s="24" t="str">
        <f>IFERROR(VLOOKUP($C133,Summary!$C:$CB,9,FALSE)/Q133,IF(Q133=0,"",IF(Q133="","",0)))</f>
        <v/>
      </c>
      <c r="L133" s="25" t="str">
        <f>IFERROR(VLOOKUP($C133,Summary!$C:$CB,10,FALSE)/Q133,IF(Q133=0,"",IF(Q133="","",0)))</f>
        <v/>
      </c>
      <c r="M133" s="26" t="str">
        <f>IFERROR(VLOOKUP($C133,Summary!$C:$CB,11,FALSE)/Q133,IF(Q133=0,"",IF(Q133="","",0)))</f>
        <v/>
      </c>
      <c r="N133" s="25" t="str">
        <f>IFERROR(VLOOKUP($C133,Summary!$C:$CB,12,FALSE)/Q133,IF(Q133=0,"",IF(Q133="","",0)))</f>
        <v/>
      </c>
      <c r="O133" s="26" t="str">
        <f>IFERROR(VLOOKUP($C133,Summary!$C:$CB,13,FALSE)/Q133,IF(Q133=0,"",IF(Q133="","",0)))</f>
        <v/>
      </c>
      <c r="P133" s="25" t="str">
        <f>IFERROR(VLOOKUP($C133,Summary!$C:$CB,14,FALSE)/Q133,IF(Q133=0,"",IF(Q133="","",0)))</f>
        <v/>
      </c>
      <c r="Q133" s="27">
        <f>VLOOKUP($C133,Summary!$C:$CB,15,FALSE)</f>
        <v>0</v>
      </c>
      <c r="R133" s="24">
        <f>IFERROR(VLOOKUP($C133,Summary!$C:$CB,16,FALSE)/X133,IF(X133=0,"",IF(X133="","",0)))</f>
        <v>0</v>
      </c>
      <c r="S133" s="25">
        <f>IFERROR(VLOOKUP($C133,Summary!$C:$CB,17,FALSE)/X133,IF(X133=0,"",IF(X133="","",0)))</f>
        <v>0</v>
      </c>
      <c r="T133" s="26">
        <f>IFERROR(VLOOKUP($C133,Summary!$C:$CB,18,FALSE)/X133,IF(X133=0,"",IF(X133="","",0)))</f>
        <v>0</v>
      </c>
      <c r="U133" s="25">
        <f>IFERROR(VLOOKUP($C133,Summary!$C:$CB,19,FALSE)/X133,IF(X133=0,"",IF(X133="","",0)))</f>
        <v>0</v>
      </c>
      <c r="V133" s="26">
        <f>IFERROR(VLOOKUP($C133,Summary!$C:$CB,20,FALSE)/X133,IF(X133=0,"",IF(X133="","",0)))</f>
        <v>0</v>
      </c>
      <c r="W133" s="25">
        <f>IFERROR(VLOOKUP($C133,Summary!$C:$CB,21,FALSE)/X133,IF(X133=0,"",IF(X133="","",0)))</f>
        <v>1</v>
      </c>
      <c r="X133" s="27">
        <f>VLOOKUP($C133,Summary!$C:$CB,22,FALSE)</f>
        <v>1</v>
      </c>
      <c r="Y133" s="24" t="str">
        <f>IFERROR(VLOOKUP($C133,Summary!$C:$CB,23,FALSE)/AE133,IF(AE133=0,"",IF(AE133="","",0)))</f>
        <v/>
      </c>
      <c r="Z133" s="25" t="str">
        <f>IFERROR(VLOOKUP($C133,Summary!$C:$CB,24,FALSE)/AE133,IF(AE133=0,"",IF(AE133="","",0)))</f>
        <v/>
      </c>
      <c r="AA133" s="26" t="str">
        <f>IFERROR(VLOOKUP($C133,Summary!$C:$CB,25,FALSE)/AE133,IF(AE133=0,"",IF(AE133="","",0)))</f>
        <v/>
      </c>
      <c r="AB133" s="25" t="str">
        <f>IFERROR(VLOOKUP($C133,Summary!$C:$CB,26,FALSE)/AE133,IF(AE133=0,"",IF(AE133="","",0)))</f>
        <v/>
      </c>
      <c r="AC133" s="26" t="str">
        <f>IFERROR(VLOOKUP($C133,Summary!$C:$CB,27,FALSE)/AE133,IF(AE133=0,"",IF(AE133="","",0)))</f>
        <v/>
      </c>
      <c r="AD133" s="25" t="str">
        <f>IFERROR(VLOOKUP($C133,Summary!$C:$CB,28,FALSE)/AE133,IF(AE133=0,"",IF(AE133="","",0)))</f>
        <v/>
      </c>
      <c r="AE133" s="27">
        <f>VLOOKUP($C133,Summary!$C:$CB,29,FALSE)</f>
        <v>0</v>
      </c>
      <c r="AF133" s="24" t="str">
        <f>IFERROR(VLOOKUP($C133,Summary!$C:$CB,30,FALSE)/VLOOKUP($C133,Summary!$C:$CB,32,FALSE),IF(AL133=0,"",IF(AL133="","",0)))</f>
        <v/>
      </c>
      <c r="AG133" s="25" t="str">
        <f>IFERROR(VLOOKUP($C133,Summary!$C:$CB,31,FALSE)/VLOOKUP($C133,Summary!$C:$CB,32,FALSE),IF(AL133=0,"",IF(AL133="","",0)))</f>
        <v/>
      </c>
      <c r="AH133" s="26" t="str">
        <f>IFERROR(VLOOKUP($C133,Summary!$C:$CB,32,FALSE)/VLOOKUP($C133,Summary!$C:$CB,34,FALSE),IF(AL133=0,"",IF(AL133="","",0)))</f>
        <v/>
      </c>
      <c r="AI133" s="25" t="str">
        <f>IFERROR(VLOOKUP($C133,Summary!$C:$CB,33,FALSE)/VLOOKUP($C133,Summary!$C:$CB,34,FALSE),IF(AL133=0,"",IF(AL133="","",0)))</f>
        <v/>
      </c>
      <c r="AJ133" s="26" t="str">
        <f>IFERROR(VLOOKUP($C133,Summary!$C:$CB,34,FALSE)/AL133,IF(AL133=0,"",IF(AL133="","",0)))</f>
        <v/>
      </c>
      <c r="AK133" s="25" t="str">
        <f>IFERROR(VLOOKUP($C133,Summary!$C:$CB,35,FALSE)/AL133,IF(AL133=0,"",IF(AL133="","",0)))</f>
        <v/>
      </c>
      <c r="AL133" s="27">
        <f>VLOOKUP($C133,Summary!$C:$CB,36,FALSE)</f>
        <v>0</v>
      </c>
      <c r="AM133" s="24" t="str">
        <f>IFERROR(VLOOKUP($C133,Summary!$C:$CB,37,FALSE)/AS133,IF(AS133=0,"",IF(AS133="","",0)))</f>
        <v/>
      </c>
      <c r="AN133" s="25" t="str">
        <f>IFERROR(VLOOKUP($C133,Summary!$C:$CB,38,FALSE)/AS133,IF(AS133=0,"",IF(AS133="","",0)))</f>
        <v/>
      </c>
      <c r="AO133" s="26" t="str">
        <f>IFERROR(VLOOKUP($C133,Summary!$C:$CB,39,FALSE)/AS133,IF(AS133=0,"",IF(AS133="","",0)))</f>
        <v/>
      </c>
      <c r="AP133" s="25" t="str">
        <f>IFERROR(VLOOKUP($C133,Summary!$C:$CB,40,FALSE)/AS133,IF(AS133=0,"",IF(AS133="","",0)))</f>
        <v/>
      </c>
      <c r="AQ133" s="26" t="str">
        <f>IFERROR(VLOOKUP($C133,Summary!$C:$CB,41,FALSE)/AS133,IF(AS133=0,"",IF(AS133="","",0)))</f>
        <v/>
      </c>
      <c r="AR133" s="25" t="str">
        <f>IFERROR(VLOOKUP($C133,Summary!$C:$CB,42,FALSE)/AS133,IF(AS133=0,"",IF(AS133="","",0)))</f>
        <v/>
      </c>
      <c r="AS133" s="27">
        <f>VLOOKUP($C133,Summary!$C:$CB,43,FALSE)</f>
        <v>0</v>
      </c>
      <c r="AT133" s="24" t="str">
        <f>IFERROR(VLOOKUP($C133,Summary!$C:$CB,44,FALSE)/AZ133,IF(AZ133=0,"",IF(AZ133="","",0)))</f>
        <v/>
      </c>
      <c r="AU133" s="25" t="str">
        <f>IFERROR(VLOOKUP($C133,Summary!$C:$CB,45,FALSE)/AZ133,IF(AZ133=0,"",IF(AZ133="","",0)))</f>
        <v/>
      </c>
      <c r="AV133" s="26" t="str">
        <f>IFERROR(VLOOKUP($C133,Summary!$C:$CB,46,FALSE)/AZ133,IF(AZ133=0,"",IF(AZ133="","",0)))</f>
        <v/>
      </c>
      <c r="AW133" s="25" t="str">
        <f>IFERROR(VLOOKUP($C133,Summary!$C:$CB,47,FALSE)/AZ133,IF(AZ133=0,"",IF(AZ133="","",0)))</f>
        <v/>
      </c>
      <c r="AX133" s="26" t="str">
        <f>IFERROR(VLOOKUP($C133,Summary!$C:$CB,48,FALSE)/AZ133,IF(AZ133=0,"",IF(AZ133="","",0)))</f>
        <v/>
      </c>
      <c r="AY133" s="25" t="str">
        <f>IFERROR(VLOOKUP($C133,Summary!$C:$CB,49,FALSE)/AZ133,IF(AZ133=0,"",IF(AZ133="","",0)))</f>
        <v/>
      </c>
      <c r="AZ133" s="27">
        <f>VLOOKUP($C133,Summary!$C:$CB,50,FALSE)</f>
        <v>0</v>
      </c>
      <c r="BA133" s="24" t="str">
        <f>IFERROR(VLOOKUP($C133,Summary!$C:$CB,51,FALSE)/BG133,IF(BG133=0,"",IF(BG133="","",0)))</f>
        <v/>
      </c>
      <c r="BB133" s="25" t="str">
        <f>IFERROR(VLOOKUP($C133,Summary!$C:$CB,52,FALSE)/BG133,IF(BG133=0,"",IF(BG133="","",0)))</f>
        <v/>
      </c>
      <c r="BC133" s="26" t="str">
        <f>IFERROR(VLOOKUP($C133,Summary!$C:$CB,53,FALSE)/BG133,IF(BG133=0,"",IF(BG133="","",0)))</f>
        <v/>
      </c>
      <c r="BD133" s="25" t="str">
        <f>IFERROR(VLOOKUP($C133,Summary!$C:$CB,54,FALSE)/BG133,IF(BG133=0,"",IF(BG133="","",0)))</f>
        <v/>
      </c>
      <c r="BE133" s="26" t="str">
        <f>IFERROR(VLOOKUP($C133,Summary!$C:$CB,55,FALSE)/BG133,IF(BG133=0,"",IF(BG133="","",0)))</f>
        <v/>
      </c>
      <c r="BF133" s="25" t="str">
        <f>IFERROR(VLOOKUP($C133,Summary!$C:$CB,56,FALSE)/BG133,IF(BG133=0,"",IF(BG133="","",0)))</f>
        <v/>
      </c>
      <c r="BG133" s="27">
        <f>VLOOKUP($C133,Summary!$C:$CB,57,FALSE)</f>
        <v>0</v>
      </c>
      <c r="BH133" s="24" t="str">
        <f>IFERROR(VLOOKUP($C133,Summary!$C:$CB,58,FALSE)/BN133,IF(BN133=0,"",IF(BN133="","",0)))</f>
        <v/>
      </c>
      <c r="BI133" s="25" t="str">
        <f>IFERROR(VLOOKUP($C133,Summary!$C:$CB,59,FALSE)/BN133,IF(BN133=0,"",IF(BN133="","",0)))</f>
        <v/>
      </c>
      <c r="BJ133" s="26" t="str">
        <f>IFERROR(VLOOKUP($C133,Summary!$C:$CB,60,FALSE)/BN133,IF(BN133=0,"",IF(BN133="","",0)))</f>
        <v/>
      </c>
      <c r="BK133" s="25" t="str">
        <f>IFERROR(VLOOKUP($C133,Summary!$C:$CB,61,FALSE)/BN133,IF(BN133=0,"",IF(BN133="","",0)))</f>
        <v/>
      </c>
      <c r="BL133" s="26" t="str">
        <f>IFERROR(VLOOKUP($C133,Summary!$C:$CB,62,FALSE)/BN133,IF(BN133=0,"",IF(BN133="","",0)))</f>
        <v/>
      </c>
      <c r="BM133" s="25" t="str">
        <f>IFERROR(VLOOKUP($C133,Summary!$C:$CB,63,FALSE)/BN133,IF(BN133=0,"",IF(BN133="","",0)))</f>
        <v/>
      </c>
      <c r="BN133" s="27">
        <f>VLOOKUP($C133,Summary!$C:$CB,64,FALSE)</f>
        <v>0</v>
      </c>
      <c r="BO133" s="24" t="str">
        <f>IFERROR(VLOOKUP($C133,Summary!$C:$CB,65,FALSE)/BU133,IF(BU133=0,"",IF(BU133="","",0)))</f>
        <v/>
      </c>
      <c r="BP133" s="25" t="str">
        <f>IFERROR(VLOOKUP($C133,Summary!$C:$CB,66,FALSE)/BU133,IF(BU133=0,"",IF(BU133="","",0)))</f>
        <v/>
      </c>
      <c r="BQ133" s="26" t="str">
        <f>IFERROR(VLOOKUP($C133,Summary!$C:$CB,67,FALSE)/BU133,IF(BU133=0,"",IF(BU133="","",0)))</f>
        <v/>
      </c>
      <c r="BR133" s="25" t="str">
        <f>IFERROR(VLOOKUP($C133,Summary!$C:$CB,68,FALSE)/BU133,IF(BU133=0,"",IF(BU133="","",0)))</f>
        <v/>
      </c>
      <c r="BS133" s="26" t="str">
        <f>IFERROR(VLOOKUP($C133,Summary!$C:$CB,69,FALSE)/BU133,IF(BU133=0,"",IF(BU133="","",0)))</f>
        <v/>
      </c>
      <c r="BT133" s="25" t="str">
        <f>IFERROR(VLOOKUP($C133,Summary!$C:$CB,70,FALSE)/BU133,IF(BU133=0,"",IF(BU133="","",0)))</f>
        <v/>
      </c>
      <c r="BU133" s="27">
        <f>VLOOKUP($C133,Summary!$C:$CB,71,FALSE)</f>
        <v>0</v>
      </c>
      <c r="BV133" s="24" t="str">
        <f>IFERROR(VLOOKUP($C133,Summary!$C:$CB,72,FALSE)/CB133,IF(CB133=0,"",IF(CB133="","",0)))</f>
        <v/>
      </c>
      <c r="BW133" s="25" t="str">
        <f>IFERROR(VLOOKUP($C133,Summary!$C:$CB,73,FALSE)/CB133,IF(CB133=0,"",IF(CB133="","",0)))</f>
        <v/>
      </c>
      <c r="BX133" s="26" t="str">
        <f>IFERROR(VLOOKUP($C133,Summary!$C:$CB,74,FALSE)/CB133,IF(CB133=0,"",IF(CB133="","",0)))</f>
        <v/>
      </c>
      <c r="BY133" s="25" t="str">
        <f>IFERROR(VLOOKUP($C133,Summary!$C:$CB,75,FALSE)/CB133,IF(CB133=0,"",IF(CB133="","",0)))</f>
        <v/>
      </c>
      <c r="BZ133" s="26" t="str">
        <f>IFERROR(VLOOKUP($C133,Summary!$C:$CB,76,FALSE)/CB133,IF(CB133=0,"",IF(CB133="","",0)))</f>
        <v/>
      </c>
      <c r="CA133" s="25" t="str">
        <f>IFERROR(VLOOKUP($C133,Summary!$C:$CB,77,FALSE)/CB133,IF(CB133=0,"",IF(CB133="","",0)))</f>
        <v/>
      </c>
      <c r="CB133" s="27">
        <f>VLOOKUP($C133,Summary!$C:$CB,78,FALSE)</f>
        <v>0</v>
      </c>
    </row>
    <row r="134" spans="1:80" x14ac:dyDescent="0.3">
      <c r="A134">
        <v>130</v>
      </c>
      <c r="B134" t="str">
        <f>IF(Namelist!A131="","",UPPER(Namelist!A131))</f>
        <v>JASON TEOH</v>
      </c>
      <c r="C134" t="str">
        <f>IF(Namelist!B131="","",UPPER(Namelist!B131))</f>
        <v>NUSSTU\E0957980</v>
      </c>
      <c r="D134" s="24">
        <f>IFERROR(VLOOKUP($C134,Summary!$C:$CB,2,FALSE)/J134,IF(J134=0,"",IF(J134="","",0)))</f>
        <v>1</v>
      </c>
      <c r="E134" s="25">
        <f>IFERROR(VLOOKUP($C134,Summary!$C:$CB,3,FALSE)/J134,IF(J134=0,"",IF(J134="","",0)))</f>
        <v>0</v>
      </c>
      <c r="F134" s="26">
        <f>IFERROR(VLOOKUP($C134,Summary!$C:$CB,4,FALSE)/J134,IF(J134=0,"",IF(J134="","",0)))</f>
        <v>1</v>
      </c>
      <c r="G134" s="25">
        <f>IFERROR(VLOOKUP($C134,Summary!$C:$CB,5,FALSE)/J134,IF(J134=0,"",IF(J134="","",0)))</f>
        <v>0</v>
      </c>
      <c r="H134" s="26">
        <f>IFERROR(VLOOKUP($C134,Summary!$C:$CB,6,FALSE)/J134,IF(J134=0,"",IF(J134="","",0)))</f>
        <v>1</v>
      </c>
      <c r="I134" s="25">
        <f>IFERROR(VLOOKUP($C134,Summary!$C:$CB,7,FALSE)/J134,IF(J134=0,"",IF(J134="","",0)))</f>
        <v>0</v>
      </c>
      <c r="J134" s="27">
        <f>VLOOKUP($C134,Summary!$C:$CB,8,FALSE)</f>
        <v>1</v>
      </c>
      <c r="K134" s="24" t="str">
        <f>IFERROR(VLOOKUP($C134,Summary!$C:$CB,9,FALSE)/Q134,IF(Q134=0,"",IF(Q134="","",0)))</f>
        <v/>
      </c>
      <c r="L134" s="25" t="str">
        <f>IFERROR(VLOOKUP($C134,Summary!$C:$CB,10,FALSE)/Q134,IF(Q134=0,"",IF(Q134="","",0)))</f>
        <v/>
      </c>
      <c r="M134" s="26" t="str">
        <f>IFERROR(VLOOKUP($C134,Summary!$C:$CB,11,FALSE)/Q134,IF(Q134=0,"",IF(Q134="","",0)))</f>
        <v/>
      </c>
      <c r="N134" s="25" t="str">
        <f>IFERROR(VLOOKUP($C134,Summary!$C:$CB,12,FALSE)/Q134,IF(Q134=0,"",IF(Q134="","",0)))</f>
        <v/>
      </c>
      <c r="O134" s="26" t="str">
        <f>IFERROR(VLOOKUP($C134,Summary!$C:$CB,13,FALSE)/Q134,IF(Q134=0,"",IF(Q134="","",0)))</f>
        <v/>
      </c>
      <c r="P134" s="25" t="str">
        <f>IFERROR(VLOOKUP($C134,Summary!$C:$CB,14,FALSE)/Q134,IF(Q134=0,"",IF(Q134="","",0)))</f>
        <v/>
      </c>
      <c r="Q134" s="27">
        <f>VLOOKUP($C134,Summary!$C:$CB,15,FALSE)</f>
        <v>0</v>
      </c>
      <c r="R134" s="24" t="str">
        <f>IFERROR(VLOOKUP($C134,Summary!$C:$CB,16,FALSE)/X134,IF(X134=0,"",IF(X134="","",0)))</f>
        <v/>
      </c>
      <c r="S134" s="25" t="str">
        <f>IFERROR(VLOOKUP($C134,Summary!$C:$CB,17,FALSE)/X134,IF(X134=0,"",IF(X134="","",0)))</f>
        <v/>
      </c>
      <c r="T134" s="26" t="str">
        <f>IFERROR(VLOOKUP($C134,Summary!$C:$CB,18,FALSE)/X134,IF(X134=0,"",IF(X134="","",0)))</f>
        <v/>
      </c>
      <c r="U134" s="25" t="str">
        <f>IFERROR(VLOOKUP($C134,Summary!$C:$CB,19,FALSE)/X134,IF(X134=0,"",IF(X134="","",0)))</f>
        <v/>
      </c>
      <c r="V134" s="26" t="str">
        <f>IFERROR(VLOOKUP($C134,Summary!$C:$CB,20,FALSE)/X134,IF(X134=0,"",IF(X134="","",0)))</f>
        <v/>
      </c>
      <c r="W134" s="25" t="str">
        <f>IFERROR(VLOOKUP($C134,Summary!$C:$CB,21,FALSE)/X134,IF(X134=0,"",IF(X134="","",0)))</f>
        <v/>
      </c>
      <c r="X134" s="27">
        <f>VLOOKUP($C134,Summary!$C:$CB,22,FALSE)</f>
        <v>0</v>
      </c>
      <c r="Y134" s="24">
        <f>IFERROR(VLOOKUP($C134,Summary!$C:$CB,23,FALSE)/AE134,IF(AE134=0,"",IF(AE134="","",0)))</f>
        <v>1</v>
      </c>
      <c r="Z134" s="25">
        <f>IFERROR(VLOOKUP($C134,Summary!$C:$CB,24,FALSE)/AE134,IF(AE134=0,"",IF(AE134="","",0)))</f>
        <v>0</v>
      </c>
      <c r="AA134" s="26">
        <f>IFERROR(VLOOKUP($C134,Summary!$C:$CB,25,FALSE)/AE134,IF(AE134=0,"",IF(AE134="","",0)))</f>
        <v>1</v>
      </c>
      <c r="AB134" s="25">
        <f>IFERROR(VLOOKUP($C134,Summary!$C:$CB,26,FALSE)/AE134,IF(AE134=0,"",IF(AE134="","",0)))</f>
        <v>0</v>
      </c>
      <c r="AC134" s="26">
        <f>IFERROR(VLOOKUP($C134,Summary!$C:$CB,27,FALSE)/AE134,IF(AE134=0,"",IF(AE134="","",0)))</f>
        <v>1</v>
      </c>
      <c r="AD134" s="25">
        <f>IFERROR(VLOOKUP($C134,Summary!$C:$CB,28,FALSE)/AE134,IF(AE134=0,"",IF(AE134="","",0)))</f>
        <v>0</v>
      </c>
      <c r="AE134" s="27">
        <f>VLOOKUP($C134,Summary!$C:$CB,29,FALSE)</f>
        <v>1</v>
      </c>
      <c r="AF134" s="24" t="str">
        <f>IFERROR(VLOOKUP($C134,Summary!$C:$CB,30,FALSE)/VLOOKUP($C134,Summary!$C:$CB,32,FALSE),IF(AL134=0,"",IF(AL134="","",0)))</f>
        <v/>
      </c>
      <c r="AG134" s="25" t="str">
        <f>IFERROR(VLOOKUP($C134,Summary!$C:$CB,31,FALSE)/VLOOKUP($C134,Summary!$C:$CB,32,FALSE),IF(AL134=0,"",IF(AL134="","",0)))</f>
        <v/>
      </c>
      <c r="AH134" s="26" t="str">
        <f>IFERROR(VLOOKUP($C134,Summary!$C:$CB,32,FALSE)/VLOOKUP($C134,Summary!$C:$CB,34,FALSE),IF(AL134=0,"",IF(AL134="","",0)))</f>
        <v/>
      </c>
      <c r="AI134" s="25" t="str">
        <f>IFERROR(VLOOKUP($C134,Summary!$C:$CB,33,FALSE)/VLOOKUP($C134,Summary!$C:$CB,34,FALSE),IF(AL134=0,"",IF(AL134="","",0)))</f>
        <v/>
      </c>
      <c r="AJ134" s="26" t="str">
        <f>IFERROR(VLOOKUP($C134,Summary!$C:$CB,34,FALSE)/AL134,IF(AL134=0,"",IF(AL134="","",0)))</f>
        <v/>
      </c>
      <c r="AK134" s="25" t="str">
        <f>IFERROR(VLOOKUP($C134,Summary!$C:$CB,35,FALSE)/AL134,IF(AL134=0,"",IF(AL134="","",0)))</f>
        <v/>
      </c>
      <c r="AL134" s="27">
        <f>VLOOKUP($C134,Summary!$C:$CB,36,FALSE)</f>
        <v>0</v>
      </c>
      <c r="AM134" s="24" t="str">
        <f>IFERROR(VLOOKUP($C134,Summary!$C:$CB,37,FALSE)/AS134,IF(AS134=0,"",IF(AS134="","",0)))</f>
        <v/>
      </c>
      <c r="AN134" s="25" t="str">
        <f>IFERROR(VLOOKUP($C134,Summary!$C:$CB,38,FALSE)/AS134,IF(AS134=0,"",IF(AS134="","",0)))</f>
        <v/>
      </c>
      <c r="AO134" s="26" t="str">
        <f>IFERROR(VLOOKUP($C134,Summary!$C:$CB,39,FALSE)/AS134,IF(AS134=0,"",IF(AS134="","",0)))</f>
        <v/>
      </c>
      <c r="AP134" s="25" t="str">
        <f>IFERROR(VLOOKUP($C134,Summary!$C:$CB,40,FALSE)/AS134,IF(AS134=0,"",IF(AS134="","",0)))</f>
        <v/>
      </c>
      <c r="AQ134" s="26" t="str">
        <f>IFERROR(VLOOKUP($C134,Summary!$C:$CB,41,FALSE)/AS134,IF(AS134=0,"",IF(AS134="","",0)))</f>
        <v/>
      </c>
      <c r="AR134" s="25" t="str">
        <f>IFERROR(VLOOKUP($C134,Summary!$C:$CB,42,FALSE)/AS134,IF(AS134=0,"",IF(AS134="","",0)))</f>
        <v/>
      </c>
      <c r="AS134" s="27">
        <f>VLOOKUP($C134,Summary!$C:$CB,43,FALSE)</f>
        <v>0</v>
      </c>
      <c r="AT134" s="24" t="str">
        <f>IFERROR(VLOOKUP($C134,Summary!$C:$CB,44,FALSE)/AZ134,IF(AZ134=0,"",IF(AZ134="","",0)))</f>
        <v/>
      </c>
      <c r="AU134" s="25" t="str">
        <f>IFERROR(VLOOKUP($C134,Summary!$C:$CB,45,FALSE)/AZ134,IF(AZ134=0,"",IF(AZ134="","",0)))</f>
        <v/>
      </c>
      <c r="AV134" s="26" t="str">
        <f>IFERROR(VLOOKUP($C134,Summary!$C:$CB,46,FALSE)/AZ134,IF(AZ134=0,"",IF(AZ134="","",0)))</f>
        <v/>
      </c>
      <c r="AW134" s="25" t="str">
        <f>IFERROR(VLOOKUP($C134,Summary!$C:$CB,47,FALSE)/AZ134,IF(AZ134=0,"",IF(AZ134="","",0)))</f>
        <v/>
      </c>
      <c r="AX134" s="26" t="str">
        <f>IFERROR(VLOOKUP($C134,Summary!$C:$CB,48,FALSE)/AZ134,IF(AZ134=0,"",IF(AZ134="","",0)))</f>
        <v/>
      </c>
      <c r="AY134" s="25" t="str">
        <f>IFERROR(VLOOKUP($C134,Summary!$C:$CB,49,FALSE)/AZ134,IF(AZ134=0,"",IF(AZ134="","",0)))</f>
        <v/>
      </c>
      <c r="AZ134" s="27">
        <f>VLOOKUP($C134,Summary!$C:$CB,50,FALSE)</f>
        <v>0</v>
      </c>
      <c r="BA134" s="24" t="str">
        <f>IFERROR(VLOOKUP($C134,Summary!$C:$CB,51,FALSE)/BG134,IF(BG134=0,"",IF(BG134="","",0)))</f>
        <v/>
      </c>
      <c r="BB134" s="25" t="str">
        <f>IFERROR(VLOOKUP($C134,Summary!$C:$CB,52,FALSE)/BG134,IF(BG134=0,"",IF(BG134="","",0)))</f>
        <v/>
      </c>
      <c r="BC134" s="26" t="str">
        <f>IFERROR(VLOOKUP($C134,Summary!$C:$CB,53,FALSE)/BG134,IF(BG134=0,"",IF(BG134="","",0)))</f>
        <v/>
      </c>
      <c r="BD134" s="25" t="str">
        <f>IFERROR(VLOOKUP($C134,Summary!$C:$CB,54,FALSE)/BG134,IF(BG134=0,"",IF(BG134="","",0)))</f>
        <v/>
      </c>
      <c r="BE134" s="26" t="str">
        <f>IFERROR(VLOOKUP($C134,Summary!$C:$CB,55,FALSE)/BG134,IF(BG134=0,"",IF(BG134="","",0)))</f>
        <v/>
      </c>
      <c r="BF134" s="25" t="str">
        <f>IFERROR(VLOOKUP($C134,Summary!$C:$CB,56,FALSE)/BG134,IF(BG134=0,"",IF(BG134="","",0)))</f>
        <v/>
      </c>
      <c r="BG134" s="27">
        <f>VLOOKUP($C134,Summary!$C:$CB,57,FALSE)</f>
        <v>0</v>
      </c>
      <c r="BH134" s="24" t="str">
        <f>IFERROR(VLOOKUP($C134,Summary!$C:$CB,58,FALSE)/BN134,IF(BN134=0,"",IF(BN134="","",0)))</f>
        <v/>
      </c>
      <c r="BI134" s="25" t="str">
        <f>IFERROR(VLOOKUP($C134,Summary!$C:$CB,59,FALSE)/BN134,IF(BN134=0,"",IF(BN134="","",0)))</f>
        <v/>
      </c>
      <c r="BJ134" s="26" t="str">
        <f>IFERROR(VLOOKUP($C134,Summary!$C:$CB,60,FALSE)/BN134,IF(BN134=0,"",IF(BN134="","",0)))</f>
        <v/>
      </c>
      <c r="BK134" s="25" t="str">
        <f>IFERROR(VLOOKUP($C134,Summary!$C:$CB,61,FALSE)/BN134,IF(BN134=0,"",IF(BN134="","",0)))</f>
        <v/>
      </c>
      <c r="BL134" s="26" t="str">
        <f>IFERROR(VLOOKUP($C134,Summary!$C:$CB,62,FALSE)/BN134,IF(BN134=0,"",IF(BN134="","",0)))</f>
        <v/>
      </c>
      <c r="BM134" s="25" t="str">
        <f>IFERROR(VLOOKUP($C134,Summary!$C:$CB,63,FALSE)/BN134,IF(BN134=0,"",IF(BN134="","",0)))</f>
        <v/>
      </c>
      <c r="BN134" s="27">
        <f>VLOOKUP($C134,Summary!$C:$CB,64,FALSE)</f>
        <v>0</v>
      </c>
      <c r="BO134" s="24" t="str">
        <f>IFERROR(VLOOKUP($C134,Summary!$C:$CB,65,FALSE)/BU134,IF(BU134=0,"",IF(BU134="","",0)))</f>
        <v/>
      </c>
      <c r="BP134" s="25" t="str">
        <f>IFERROR(VLOOKUP($C134,Summary!$C:$CB,66,FALSE)/BU134,IF(BU134=0,"",IF(BU134="","",0)))</f>
        <v/>
      </c>
      <c r="BQ134" s="26" t="str">
        <f>IFERROR(VLOOKUP($C134,Summary!$C:$CB,67,FALSE)/BU134,IF(BU134=0,"",IF(BU134="","",0)))</f>
        <v/>
      </c>
      <c r="BR134" s="25" t="str">
        <f>IFERROR(VLOOKUP($C134,Summary!$C:$CB,68,FALSE)/BU134,IF(BU134=0,"",IF(BU134="","",0)))</f>
        <v/>
      </c>
      <c r="BS134" s="26" t="str">
        <f>IFERROR(VLOOKUP($C134,Summary!$C:$CB,69,FALSE)/BU134,IF(BU134=0,"",IF(BU134="","",0)))</f>
        <v/>
      </c>
      <c r="BT134" s="25" t="str">
        <f>IFERROR(VLOOKUP($C134,Summary!$C:$CB,70,FALSE)/BU134,IF(BU134=0,"",IF(BU134="","",0)))</f>
        <v/>
      </c>
      <c r="BU134" s="27">
        <f>VLOOKUP($C134,Summary!$C:$CB,71,FALSE)</f>
        <v>0</v>
      </c>
      <c r="BV134" s="24" t="str">
        <f>IFERROR(VLOOKUP($C134,Summary!$C:$CB,72,FALSE)/CB134,IF(CB134=0,"",IF(CB134="","",0)))</f>
        <v/>
      </c>
      <c r="BW134" s="25" t="str">
        <f>IFERROR(VLOOKUP($C134,Summary!$C:$CB,73,FALSE)/CB134,IF(CB134=0,"",IF(CB134="","",0)))</f>
        <v/>
      </c>
      <c r="BX134" s="26" t="str">
        <f>IFERROR(VLOOKUP($C134,Summary!$C:$CB,74,FALSE)/CB134,IF(CB134=0,"",IF(CB134="","",0)))</f>
        <v/>
      </c>
      <c r="BY134" s="25" t="str">
        <f>IFERROR(VLOOKUP($C134,Summary!$C:$CB,75,FALSE)/CB134,IF(CB134=0,"",IF(CB134="","",0)))</f>
        <v/>
      </c>
      <c r="BZ134" s="26" t="str">
        <f>IFERROR(VLOOKUP($C134,Summary!$C:$CB,76,FALSE)/CB134,IF(CB134=0,"",IF(CB134="","",0)))</f>
        <v/>
      </c>
      <c r="CA134" s="25" t="str">
        <f>IFERROR(VLOOKUP($C134,Summary!$C:$CB,77,FALSE)/CB134,IF(CB134=0,"",IF(CB134="","",0)))</f>
        <v/>
      </c>
      <c r="CB134" s="27">
        <f>VLOOKUP($C134,Summary!$C:$CB,78,FALSE)</f>
        <v>0</v>
      </c>
    </row>
    <row r="135" spans="1:80" x14ac:dyDescent="0.3">
      <c r="A135">
        <v>131</v>
      </c>
      <c r="B135" t="str">
        <f>IF(Namelist!A132="","",UPPER(Namelist!A132))</f>
        <v>JAVIER ONG</v>
      </c>
      <c r="C135" t="str">
        <f>IF(Namelist!B132="","",UPPER(Namelist!B132))</f>
        <v>NUSSTU\E0725215</v>
      </c>
      <c r="D135" s="24">
        <f>IFERROR(VLOOKUP($C135,Summary!$C:$CB,2,FALSE)/J135,IF(J135=0,"",IF(J135="","",0)))</f>
        <v>1</v>
      </c>
      <c r="E135" s="25">
        <f>IFERROR(VLOOKUP($C135,Summary!$C:$CB,3,FALSE)/J135,IF(J135=0,"",IF(J135="","",0)))</f>
        <v>0</v>
      </c>
      <c r="F135" s="26">
        <f>IFERROR(VLOOKUP($C135,Summary!$C:$CB,4,FALSE)/J135,IF(J135=0,"",IF(J135="","",0)))</f>
        <v>1</v>
      </c>
      <c r="G135" s="25">
        <f>IFERROR(VLOOKUP($C135,Summary!$C:$CB,5,FALSE)/J135,IF(J135=0,"",IF(J135="","",0)))</f>
        <v>0</v>
      </c>
      <c r="H135" s="26">
        <f>IFERROR(VLOOKUP($C135,Summary!$C:$CB,6,FALSE)/J135,IF(J135=0,"",IF(J135="","",0)))</f>
        <v>1</v>
      </c>
      <c r="I135" s="25">
        <f>IFERROR(VLOOKUP($C135,Summary!$C:$CB,7,FALSE)/J135,IF(J135=0,"",IF(J135="","",0)))</f>
        <v>0</v>
      </c>
      <c r="J135" s="27">
        <f>VLOOKUP($C135,Summary!$C:$CB,8,FALSE)</f>
        <v>1</v>
      </c>
      <c r="K135" s="24" t="str">
        <f>IFERROR(VLOOKUP($C135,Summary!$C:$CB,9,FALSE)/Q135,IF(Q135=0,"",IF(Q135="","",0)))</f>
        <v/>
      </c>
      <c r="L135" s="25" t="str">
        <f>IFERROR(VLOOKUP($C135,Summary!$C:$CB,10,FALSE)/Q135,IF(Q135=0,"",IF(Q135="","",0)))</f>
        <v/>
      </c>
      <c r="M135" s="26" t="str">
        <f>IFERROR(VLOOKUP($C135,Summary!$C:$CB,11,FALSE)/Q135,IF(Q135=0,"",IF(Q135="","",0)))</f>
        <v/>
      </c>
      <c r="N135" s="25" t="str">
        <f>IFERROR(VLOOKUP($C135,Summary!$C:$CB,12,FALSE)/Q135,IF(Q135=0,"",IF(Q135="","",0)))</f>
        <v/>
      </c>
      <c r="O135" s="26" t="str">
        <f>IFERROR(VLOOKUP($C135,Summary!$C:$CB,13,FALSE)/Q135,IF(Q135=0,"",IF(Q135="","",0)))</f>
        <v/>
      </c>
      <c r="P135" s="25" t="str">
        <f>IFERROR(VLOOKUP($C135,Summary!$C:$CB,14,FALSE)/Q135,IF(Q135=0,"",IF(Q135="","",0)))</f>
        <v/>
      </c>
      <c r="Q135" s="27">
        <f>VLOOKUP($C135,Summary!$C:$CB,15,FALSE)</f>
        <v>0</v>
      </c>
      <c r="R135" s="24" t="str">
        <f>IFERROR(VLOOKUP($C135,Summary!$C:$CB,16,FALSE)/X135,IF(X135=0,"",IF(X135="","",0)))</f>
        <v/>
      </c>
      <c r="S135" s="25" t="str">
        <f>IFERROR(VLOOKUP($C135,Summary!$C:$CB,17,FALSE)/X135,IF(X135=0,"",IF(X135="","",0)))</f>
        <v/>
      </c>
      <c r="T135" s="26" t="str">
        <f>IFERROR(VLOOKUP($C135,Summary!$C:$CB,18,FALSE)/X135,IF(X135=0,"",IF(X135="","",0)))</f>
        <v/>
      </c>
      <c r="U135" s="25" t="str">
        <f>IFERROR(VLOOKUP($C135,Summary!$C:$CB,19,FALSE)/X135,IF(X135=0,"",IF(X135="","",0)))</f>
        <v/>
      </c>
      <c r="V135" s="26" t="str">
        <f>IFERROR(VLOOKUP($C135,Summary!$C:$CB,20,FALSE)/X135,IF(X135=0,"",IF(X135="","",0)))</f>
        <v/>
      </c>
      <c r="W135" s="25" t="str">
        <f>IFERROR(VLOOKUP($C135,Summary!$C:$CB,21,FALSE)/X135,IF(X135=0,"",IF(X135="","",0)))</f>
        <v/>
      </c>
      <c r="X135" s="27">
        <f>VLOOKUP($C135,Summary!$C:$CB,22,FALSE)</f>
        <v>0</v>
      </c>
      <c r="Y135" s="24" t="str">
        <f>IFERROR(VLOOKUP($C135,Summary!$C:$CB,23,FALSE)/AE135,IF(AE135=0,"",IF(AE135="","",0)))</f>
        <v/>
      </c>
      <c r="Z135" s="25" t="str">
        <f>IFERROR(VLOOKUP($C135,Summary!$C:$CB,24,FALSE)/AE135,IF(AE135=0,"",IF(AE135="","",0)))</f>
        <v/>
      </c>
      <c r="AA135" s="26" t="str">
        <f>IFERROR(VLOOKUP($C135,Summary!$C:$CB,25,FALSE)/AE135,IF(AE135=0,"",IF(AE135="","",0)))</f>
        <v/>
      </c>
      <c r="AB135" s="25" t="str">
        <f>IFERROR(VLOOKUP($C135,Summary!$C:$CB,26,FALSE)/AE135,IF(AE135=0,"",IF(AE135="","",0)))</f>
        <v/>
      </c>
      <c r="AC135" s="26" t="str">
        <f>IFERROR(VLOOKUP($C135,Summary!$C:$CB,27,FALSE)/AE135,IF(AE135=0,"",IF(AE135="","",0)))</f>
        <v/>
      </c>
      <c r="AD135" s="25" t="str">
        <f>IFERROR(VLOOKUP($C135,Summary!$C:$CB,28,FALSE)/AE135,IF(AE135=0,"",IF(AE135="","",0)))</f>
        <v/>
      </c>
      <c r="AE135" s="27">
        <f>VLOOKUP($C135,Summary!$C:$CB,29,FALSE)</f>
        <v>0</v>
      </c>
      <c r="AF135" s="24" t="str">
        <f>IFERROR(VLOOKUP($C135,Summary!$C:$CB,30,FALSE)/VLOOKUP($C135,Summary!$C:$CB,32,FALSE),IF(AL135=0,"",IF(AL135="","",0)))</f>
        <v/>
      </c>
      <c r="AG135" s="25" t="str">
        <f>IFERROR(VLOOKUP($C135,Summary!$C:$CB,31,FALSE)/VLOOKUP($C135,Summary!$C:$CB,32,FALSE),IF(AL135=0,"",IF(AL135="","",0)))</f>
        <v/>
      </c>
      <c r="AH135" s="26" t="str">
        <f>IFERROR(VLOOKUP($C135,Summary!$C:$CB,32,FALSE)/VLOOKUP($C135,Summary!$C:$CB,34,FALSE),IF(AL135=0,"",IF(AL135="","",0)))</f>
        <v/>
      </c>
      <c r="AI135" s="25" t="str">
        <f>IFERROR(VLOOKUP($C135,Summary!$C:$CB,33,FALSE)/VLOOKUP($C135,Summary!$C:$CB,34,FALSE),IF(AL135=0,"",IF(AL135="","",0)))</f>
        <v/>
      </c>
      <c r="AJ135" s="26" t="str">
        <f>IFERROR(VLOOKUP($C135,Summary!$C:$CB,34,FALSE)/AL135,IF(AL135=0,"",IF(AL135="","",0)))</f>
        <v/>
      </c>
      <c r="AK135" s="25" t="str">
        <f>IFERROR(VLOOKUP($C135,Summary!$C:$CB,35,FALSE)/AL135,IF(AL135=0,"",IF(AL135="","",0)))</f>
        <v/>
      </c>
      <c r="AL135" s="27">
        <f>VLOOKUP($C135,Summary!$C:$CB,36,FALSE)</f>
        <v>0</v>
      </c>
      <c r="AM135" s="24" t="str">
        <f>IFERROR(VLOOKUP($C135,Summary!$C:$CB,37,FALSE)/AS135,IF(AS135=0,"",IF(AS135="","",0)))</f>
        <v/>
      </c>
      <c r="AN135" s="25" t="str">
        <f>IFERROR(VLOOKUP($C135,Summary!$C:$CB,38,FALSE)/AS135,IF(AS135=0,"",IF(AS135="","",0)))</f>
        <v/>
      </c>
      <c r="AO135" s="26" t="str">
        <f>IFERROR(VLOOKUP($C135,Summary!$C:$CB,39,FALSE)/AS135,IF(AS135=0,"",IF(AS135="","",0)))</f>
        <v/>
      </c>
      <c r="AP135" s="25" t="str">
        <f>IFERROR(VLOOKUP($C135,Summary!$C:$CB,40,FALSE)/AS135,IF(AS135=0,"",IF(AS135="","",0)))</f>
        <v/>
      </c>
      <c r="AQ135" s="26" t="str">
        <f>IFERROR(VLOOKUP($C135,Summary!$C:$CB,41,FALSE)/AS135,IF(AS135=0,"",IF(AS135="","",0)))</f>
        <v/>
      </c>
      <c r="AR135" s="25" t="str">
        <f>IFERROR(VLOOKUP($C135,Summary!$C:$CB,42,FALSE)/AS135,IF(AS135=0,"",IF(AS135="","",0)))</f>
        <v/>
      </c>
      <c r="AS135" s="27">
        <f>VLOOKUP($C135,Summary!$C:$CB,43,FALSE)</f>
        <v>0</v>
      </c>
      <c r="AT135" s="24">
        <f>IFERROR(VLOOKUP($C135,Summary!$C:$CB,44,FALSE)/AZ135,IF(AZ135=0,"",IF(AZ135="","",0)))</f>
        <v>1</v>
      </c>
      <c r="AU135" s="25">
        <f>IFERROR(VLOOKUP($C135,Summary!$C:$CB,45,FALSE)/AZ135,IF(AZ135=0,"",IF(AZ135="","",0)))</f>
        <v>0</v>
      </c>
      <c r="AV135" s="26">
        <f>IFERROR(VLOOKUP($C135,Summary!$C:$CB,46,FALSE)/AZ135,IF(AZ135=0,"",IF(AZ135="","",0)))</f>
        <v>1</v>
      </c>
      <c r="AW135" s="25">
        <f>IFERROR(VLOOKUP($C135,Summary!$C:$CB,47,FALSE)/AZ135,IF(AZ135=0,"",IF(AZ135="","",0)))</f>
        <v>0</v>
      </c>
      <c r="AX135" s="26">
        <f>IFERROR(VLOOKUP($C135,Summary!$C:$CB,48,FALSE)/AZ135,IF(AZ135=0,"",IF(AZ135="","",0)))</f>
        <v>1</v>
      </c>
      <c r="AY135" s="25">
        <f>IFERROR(VLOOKUP($C135,Summary!$C:$CB,49,FALSE)/AZ135,IF(AZ135=0,"",IF(AZ135="","",0)))</f>
        <v>0</v>
      </c>
      <c r="AZ135" s="27">
        <f>VLOOKUP($C135,Summary!$C:$CB,50,FALSE)</f>
        <v>1</v>
      </c>
      <c r="BA135" s="24" t="str">
        <f>IFERROR(VLOOKUP($C135,Summary!$C:$CB,51,FALSE)/BG135,IF(BG135=0,"",IF(BG135="","",0)))</f>
        <v/>
      </c>
      <c r="BB135" s="25" t="str">
        <f>IFERROR(VLOOKUP($C135,Summary!$C:$CB,52,FALSE)/BG135,IF(BG135=0,"",IF(BG135="","",0)))</f>
        <v/>
      </c>
      <c r="BC135" s="26" t="str">
        <f>IFERROR(VLOOKUP($C135,Summary!$C:$CB,53,FALSE)/BG135,IF(BG135=0,"",IF(BG135="","",0)))</f>
        <v/>
      </c>
      <c r="BD135" s="25" t="str">
        <f>IFERROR(VLOOKUP($C135,Summary!$C:$CB,54,FALSE)/BG135,IF(BG135=0,"",IF(BG135="","",0)))</f>
        <v/>
      </c>
      <c r="BE135" s="26" t="str">
        <f>IFERROR(VLOOKUP($C135,Summary!$C:$CB,55,FALSE)/BG135,IF(BG135=0,"",IF(BG135="","",0)))</f>
        <v/>
      </c>
      <c r="BF135" s="25" t="str">
        <f>IFERROR(VLOOKUP($C135,Summary!$C:$CB,56,FALSE)/BG135,IF(BG135=0,"",IF(BG135="","",0)))</f>
        <v/>
      </c>
      <c r="BG135" s="27">
        <f>VLOOKUP($C135,Summary!$C:$CB,57,FALSE)</f>
        <v>0</v>
      </c>
      <c r="BH135" s="24" t="str">
        <f>IFERROR(VLOOKUP($C135,Summary!$C:$CB,58,FALSE)/BN135,IF(BN135=0,"",IF(BN135="","",0)))</f>
        <v/>
      </c>
      <c r="BI135" s="25" t="str">
        <f>IFERROR(VLOOKUP($C135,Summary!$C:$CB,59,FALSE)/BN135,IF(BN135=0,"",IF(BN135="","",0)))</f>
        <v/>
      </c>
      <c r="BJ135" s="26" t="str">
        <f>IFERROR(VLOOKUP($C135,Summary!$C:$CB,60,FALSE)/BN135,IF(BN135=0,"",IF(BN135="","",0)))</f>
        <v/>
      </c>
      <c r="BK135" s="25" t="str">
        <f>IFERROR(VLOOKUP($C135,Summary!$C:$CB,61,FALSE)/BN135,IF(BN135=0,"",IF(BN135="","",0)))</f>
        <v/>
      </c>
      <c r="BL135" s="26" t="str">
        <f>IFERROR(VLOOKUP($C135,Summary!$C:$CB,62,FALSE)/BN135,IF(BN135=0,"",IF(BN135="","",0)))</f>
        <v/>
      </c>
      <c r="BM135" s="25" t="str">
        <f>IFERROR(VLOOKUP($C135,Summary!$C:$CB,63,FALSE)/BN135,IF(BN135=0,"",IF(BN135="","",0)))</f>
        <v/>
      </c>
      <c r="BN135" s="27">
        <f>VLOOKUP($C135,Summary!$C:$CB,64,FALSE)</f>
        <v>0</v>
      </c>
      <c r="BO135" s="24" t="str">
        <f>IFERROR(VLOOKUP($C135,Summary!$C:$CB,65,FALSE)/BU135,IF(BU135=0,"",IF(BU135="","",0)))</f>
        <v/>
      </c>
      <c r="BP135" s="25" t="str">
        <f>IFERROR(VLOOKUP($C135,Summary!$C:$CB,66,FALSE)/BU135,IF(BU135=0,"",IF(BU135="","",0)))</f>
        <v/>
      </c>
      <c r="BQ135" s="26" t="str">
        <f>IFERROR(VLOOKUP($C135,Summary!$C:$CB,67,FALSE)/BU135,IF(BU135=0,"",IF(BU135="","",0)))</f>
        <v/>
      </c>
      <c r="BR135" s="25" t="str">
        <f>IFERROR(VLOOKUP($C135,Summary!$C:$CB,68,FALSE)/BU135,IF(BU135=0,"",IF(BU135="","",0)))</f>
        <v/>
      </c>
      <c r="BS135" s="26" t="str">
        <f>IFERROR(VLOOKUP($C135,Summary!$C:$CB,69,FALSE)/BU135,IF(BU135=0,"",IF(BU135="","",0)))</f>
        <v/>
      </c>
      <c r="BT135" s="25" t="str">
        <f>IFERROR(VLOOKUP($C135,Summary!$C:$CB,70,FALSE)/BU135,IF(BU135=0,"",IF(BU135="","",0)))</f>
        <v/>
      </c>
      <c r="BU135" s="27">
        <f>VLOOKUP($C135,Summary!$C:$CB,71,FALSE)</f>
        <v>0</v>
      </c>
      <c r="BV135" s="24" t="str">
        <f>IFERROR(VLOOKUP($C135,Summary!$C:$CB,72,FALSE)/CB135,IF(CB135=0,"",IF(CB135="","",0)))</f>
        <v/>
      </c>
      <c r="BW135" s="25" t="str">
        <f>IFERROR(VLOOKUP($C135,Summary!$C:$CB,73,FALSE)/CB135,IF(CB135=0,"",IF(CB135="","",0)))</f>
        <v/>
      </c>
      <c r="BX135" s="26" t="str">
        <f>IFERROR(VLOOKUP($C135,Summary!$C:$CB,74,FALSE)/CB135,IF(CB135=0,"",IF(CB135="","",0)))</f>
        <v/>
      </c>
      <c r="BY135" s="25" t="str">
        <f>IFERROR(VLOOKUP($C135,Summary!$C:$CB,75,FALSE)/CB135,IF(CB135=0,"",IF(CB135="","",0)))</f>
        <v/>
      </c>
      <c r="BZ135" s="26" t="str">
        <f>IFERROR(VLOOKUP($C135,Summary!$C:$CB,76,FALSE)/CB135,IF(CB135=0,"",IF(CB135="","",0)))</f>
        <v/>
      </c>
      <c r="CA135" s="25" t="str">
        <f>IFERROR(VLOOKUP($C135,Summary!$C:$CB,77,FALSE)/CB135,IF(CB135=0,"",IF(CB135="","",0)))</f>
        <v/>
      </c>
      <c r="CB135" s="27">
        <f>VLOOKUP($C135,Summary!$C:$CB,78,FALSE)</f>
        <v>0</v>
      </c>
    </row>
    <row r="136" spans="1:80" x14ac:dyDescent="0.3">
      <c r="A136">
        <v>132</v>
      </c>
      <c r="B136" t="str">
        <f>IF(Namelist!A133="","",UPPER(Namelist!A133))</f>
        <v>JAY-EN CHONG</v>
      </c>
      <c r="C136" t="str">
        <f>IF(Namelist!B133="","",UPPER(Namelist!B133))</f>
        <v>NUSSTU\E0941856</v>
      </c>
      <c r="D136" s="24">
        <f>IFERROR(VLOOKUP($C136,Summary!$C:$CB,2,FALSE)/J136,IF(J136=0,"",IF(J136="","",0)))</f>
        <v>0.2</v>
      </c>
      <c r="E136" s="25">
        <f>IFERROR(VLOOKUP($C136,Summary!$C:$CB,3,FALSE)/J136,IF(J136=0,"",IF(J136="","",0)))</f>
        <v>0.2</v>
      </c>
      <c r="F136" s="26">
        <f>IFERROR(VLOOKUP($C136,Summary!$C:$CB,4,FALSE)/J136,IF(J136=0,"",IF(J136="","",0)))</f>
        <v>0.4</v>
      </c>
      <c r="G136" s="25">
        <f>IFERROR(VLOOKUP($C136,Summary!$C:$CB,5,FALSE)/J136,IF(J136=0,"",IF(J136="","",0)))</f>
        <v>0</v>
      </c>
      <c r="H136" s="26">
        <f>IFERROR(VLOOKUP($C136,Summary!$C:$CB,6,FALSE)/J136,IF(J136=0,"",IF(J136="","",0)))</f>
        <v>0.4</v>
      </c>
      <c r="I136" s="25">
        <f>IFERROR(VLOOKUP($C136,Summary!$C:$CB,7,FALSE)/J136,IF(J136=0,"",IF(J136="","",0)))</f>
        <v>0.6</v>
      </c>
      <c r="J136" s="27">
        <f>VLOOKUP($C136,Summary!$C:$CB,8,FALSE)</f>
        <v>5</v>
      </c>
      <c r="K136" s="24" t="str">
        <f>IFERROR(VLOOKUP($C136,Summary!$C:$CB,9,FALSE)/Q136,IF(Q136=0,"",IF(Q136="","",0)))</f>
        <v/>
      </c>
      <c r="L136" s="25" t="str">
        <f>IFERROR(VLOOKUP($C136,Summary!$C:$CB,10,FALSE)/Q136,IF(Q136=0,"",IF(Q136="","",0)))</f>
        <v/>
      </c>
      <c r="M136" s="26" t="str">
        <f>IFERROR(VLOOKUP($C136,Summary!$C:$CB,11,FALSE)/Q136,IF(Q136=0,"",IF(Q136="","",0)))</f>
        <v/>
      </c>
      <c r="N136" s="25" t="str">
        <f>IFERROR(VLOOKUP($C136,Summary!$C:$CB,12,FALSE)/Q136,IF(Q136=0,"",IF(Q136="","",0)))</f>
        <v/>
      </c>
      <c r="O136" s="26" t="str">
        <f>IFERROR(VLOOKUP($C136,Summary!$C:$CB,13,FALSE)/Q136,IF(Q136=0,"",IF(Q136="","",0)))</f>
        <v/>
      </c>
      <c r="P136" s="25" t="str">
        <f>IFERROR(VLOOKUP($C136,Summary!$C:$CB,14,FALSE)/Q136,IF(Q136=0,"",IF(Q136="","",0)))</f>
        <v/>
      </c>
      <c r="Q136" s="27">
        <f>VLOOKUP($C136,Summary!$C:$CB,15,FALSE)</f>
        <v>0</v>
      </c>
      <c r="R136" s="24">
        <f>IFERROR(VLOOKUP($C136,Summary!$C:$CB,16,FALSE)/X136,IF(X136=0,"",IF(X136="","",0)))</f>
        <v>0.33333333333333331</v>
      </c>
      <c r="S136" s="25">
        <f>IFERROR(VLOOKUP($C136,Summary!$C:$CB,17,FALSE)/X136,IF(X136=0,"",IF(X136="","",0)))</f>
        <v>0.33333333333333331</v>
      </c>
      <c r="T136" s="26">
        <f>IFERROR(VLOOKUP($C136,Summary!$C:$CB,18,FALSE)/X136,IF(X136=0,"",IF(X136="","",0)))</f>
        <v>0.66666666666666663</v>
      </c>
      <c r="U136" s="25">
        <f>IFERROR(VLOOKUP($C136,Summary!$C:$CB,19,FALSE)/X136,IF(X136=0,"",IF(X136="","",0)))</f>
        <v>0</v>
      </c>
      <c r="V136" s="26">
        <f>IFERROR(VLOOKUP($C136,Summary!$C:$CB,20,FALSE)/X136,IF(X136=0,"",IF(X136="","",0)))</f>
        <v>0.66666666666666663</v>
      </c>
      <c r="W136" s="25">
        <f>IFERROR(VLOOKUP($C136,Summary!$C:$CB,21,FALSE)/X136,IF(X136=0,"",IF(X136="","",0)))</f>
        <v>0.33333333333333331</v>
      </c>
      <c r="X136" s="27">
        <f>VLOOKUP($C136,Summary!$C:$CB,22,FALSE)</f>
        <v>3</v>
      </c>
      <c r="Y136" s="24">
        <f>IFERROR(VLOOKUP($C136,Summary!$C:$CB,23,FALSE)/AE136,IF(AE136=0,"",IF(AE136="","",0)))</f>
        <v>0</v>
      </c>
      <c r="Z136" s="25">
        <f>IFERROR(VLOOKUP($C136,Summary!$C:$CB,24,FALSE)/AE136,IF(AE136=0,"",IF(AE136="","",0)))</f>
        <v>0</v>
      </c>
      <c r="AA136" s="26">
        <f>IFERROR(VLOOKUP($C136,Summary!$C:$CB,25,FALSE)/AE136,IF(AE136=0,"",IF(AE136="","",0)))</f>
        <v>0</v>
      </c>
      <c r="AB136" s="25">
        <f>IFERROR(VLOOKUP($C136,Summary!$C:$CB,26,FALSE)/AE136,IF(AE136=0,"",IF(AE136="","",0)))</f>
        <v>0</v>
      </c>
      <c r="AC136" s="26">
        <f>IFERROR(VLOOKUP($C136,Summary!$C:$CB,27,FALSE)/AE136,IF(AE136=0,"",IF(AE136="","",0)))</f>
        <v>0</v>
      </c>
      <c r="AD136" s="25">
        <f>IFERROR(VLOOKUP($C136,Summary!$C:$CB,28,FALSE)/AE136,IF(AE136=0,"",IF(AE136="","",0)))</f>
        <v>1</v>
      </c>
      <c r="AE136" s="27">
        <f>VLOOKUP($C136,Summary!$C:$CB,29,FALSE)</f>
        <v>2</v>
      </c>
      <c r="AF136" s="24" t="str">
        <f>IFERROR(VLOOKUP($C136,Summary!$C:$CB,30,FALSE)/VLOOKUP($C136,Summary!$C:$CB,32,FALSE),IF(AL136=0,"",IF(AL136="","",0)))</f>
        <v/>
      </c>
      <c r="AG136" s="25" t="str">
        <f>IFERROR(VLOOKUP($C136,Summary!$C:$CB,31,FALSE)/VLOOKUP($C136,Summary!$C:$CB,32,FALSE),IF(AL136=0,"",IF(AL136="","",0)))</f>
        <v/>
      </c>
      <c r="AH136" s="26" t="str">
        <f>IFERROR(VLOOKUP($C136,Summary!$C:$CB,32,FALSE)/VLOOKUP($C136,Summary!$C:$CB,34,FALSE),IF(AL136=0,"",IF(AL136="","",0)))</f>
        <v/>
      </c>
      <c r="AI136" s="25" t="str">
        <f>IFERROR(VLOOKUP($C136,Summary!$C:$CB,33,FALSE)/VLOOKUP($C136,Summary!$C:$CB,34,FALSE),IF(AL136=0,"",IF(AL136="","",0)))</f>
        <v/>
      </c>
      <c r="AJ136" s="26" t="str">
        <f>IFERROR(VLOOKUP($C136,Summary!$C:$CB,34,FALSE)/AL136,IF(AL136=0,"",IF(AL136="","",0)))</f>
        <v/>
      </c>
      <c r="AK136" s="25" t="str">
        <f>IFERROR(VLOOKUP($C136,Summary!$C:$CB,35,FALSE)/AL136,IF(AL136=0,"",IF(AL136="","",0)))</f>
        <v/>
      </c>
      <c r="AL136" s="27">
        <f>VLOOKUP($C136,Summary!$C:$CB,36,FALSE)</f>
        <v>0</v>
      </c>
      <c r="AM136" s="24" t="str">
        <f>IFERROR(VLOOKUP($C136,Summary!$C:$CB,37,FALSE)/AS136,IF(AS136=0,"",IF(AS136="","",0)))</f>
        <v/>
      </c>
      <c r="AN136" s="25" t="str">
        <f>IFERROR(VLOOKUP($C136,Summary!$C:$CB,38,FALSE)/AS136,IF(AS136=0,"",IF(AS136="","",0)))</f>
        <v/>
      </c>
      <c r="AO136" s="26" t="str">
        <f>IFERROR(VLOOKUP($C136,Summary!$C:$CB,39,FALSE)/AS136,IF(AS136=0,"",IF(AS136="","",0)))</f>
        <v/>
      </c>
      <c r="AP136" s="25" t="str">
        <f>IFERROR(VLOOKUP($C136,Summary!$C:$CB,40,FALSE)/AS136,IF(AS136=0,"",IF(AS136="","",0)))</f>
        <v/>
      </c>
      <c r="AQ136" s="26" t="str">
        <f>IFERROR(VLOOKUP($C136,Summary!$C:$CB,41,FALSE)/AS136,IF(AS136=0,"",IF(AS136="","",0)))</f>
        <v/>
      </c>
      <c r="AR136" s="25" t="str">
        <f>IFERROR(VLOOKUP($C136,Summary!$C:$CB,42,FALSE)/AS136,IF(AS136=0,"",IF(AS136="","",0)))</f>
        <v/>
      </c>
      <c r="AS136" s="27">
        <f>VLOOKUP($C136,Summary!$C:$CB,43,FALSE)</f>
        <v>0</v>
      </c>
      <c r="AT136" s="24" t="str">
        <f>IFERROR(VLOOKUP($C136,Summary!$C:$CB,44,FALSE)/AZ136,IF(AZ136=0,"",IF(AZ136="","",0)))</f>
        <v/>
      </c>
      <c r="AU136" s="25" t="str">
        <f>IFERROR(VLOOKUP($C136,Summary!$C:$CB,45,FALSE)/AZ136,IF(AZ136=0,"",IF(AZ136="","",0)))</f>
        <v/>
      </c>
      <c r="AV136" s="26" t="str">
        <f>IFERROR(VLOOKUP($C136,Summary!$C:$CB,46,FALSE)/AZ136,IF(AZ136=0,"",IF(AZ136="","",0)))</f>
        <v/>
      </c>
      <c r="AW136" s="25" t="str">
        <f>IFERROR(VLOOKUP($C136,Summary!$C:$CB,47,FALSE)/AZ136,IF(AZ136=0,"",IF(AZ136="","",0)))</f>
        <v/>
      </c>
      <c r="AX136" s="26" t="str">
        <f>IFERROR(VLOOKUP($C136,Summary!$C:$CB,48,FALSE)/AZ136,IF(AZ136=0,"",IF(AZ136="","",0)))</f>
        <v/>
      </c>
      <c r="AY136" s="25" t="str">
        <f>IFERROR(VLOOKUP($C136,Summary!$C:$CB,49,FALSE)/AZ136,IF(AZ136=0,"",IF(AZ136="","",0)))</f>
        <v/>
      </c>
      <c r="AZ136" s="27">
        <f>VLOOKUP($C136,Summary!$C:$CB,50,FALSE)</f>
        <v>0</v>
      </c>
      <c r="BA136" s="24" t="str">
        <f>IFERROR(VLOOKUP($C136,Summary!$C:$CB,51,FALSE)/BG136,IF(BG136=0,"",IF(BG136="","",0)))</f>
        <v/>
      </c>
      <c r="BB136" s="25" t="str">
        <f>IFERROR(VLOOKUP($C136,Summary!$C:$CB,52,FALSE)/BG136,IF(BG136=0,"",IF(BG136="","",0)))</f>
        <v/>
      </c>
      <c r="BC136" s="26" t="str">
        <f>IFERROR(VLOOKUP($C136,Summary!$C:$CB,53,FALSE)/BG136,IF(BG136=0,"",IF(BG136="","",0)))</f>
        <v/>
      </c>
      <c r="BD136" s="25" t="str">
        <f>IFERROR(VLOOKUP($C136,Summary!$C:$CB,54,FALSE)/BG136,IF(BG136=0,"",IF(BG136="","",0)))</f>
        <v/>
      </c>
      <c r="BE136" s="26" t="str">
        <f>IFERROR(VLOOKUP($C136,Summary!$C:$CB,55,FALSE)/BG136,IF(BG136=0,"",IF(BG136="","",0)))</f>
        <v/>
      </c>
      <c r="BF136" s="25" t="str">
        <f>IFERROR(VLOOKUP($C136,Summary!$C:$CB,56,FALSE)/BG136,IF(BG136=0,"",IF(BG136="","",0)))</f>
        <v/>
      </c>
      <c r="BG136" s="27">
        <f>VLOOKUP($C136,Summary!$C:$CB,57,FALSE)</f>
        <v>0</v>
      </c>
      <c r="BH136" s="24" t="str">
        <f>IFERROR(VLOOKUP($C136,Summary!$C:$CB,58,FALSE)/BN136,IF(BN136=0,"",IF(BN136="","",0)))</f>
        <v/>
      </c>
      <c r="BI136" s="25" t="str">
        <f>IFERROR(VLOOKUP($C136,Summary!$C:$CB,59,FALSE)/BN136,IF(BN136=0,"",IF(BN136="","",0)))</f>
        <v/>
      </c>
      <c r="BJ136" s="26" t="str">
        <f>IFERROR(VLOOKUP($C136,Summary!$C:$CB,60,FALSE)/BN136,IF(BN136=0,"",IF(BN136="","",0)))</f>
        <v/>
      </c>
      <c r="BK136" s="25" t="str">
        <f>IFERROR(VLOOKUP($C136,Summary!$C:$CB,61,FALSE)/BN136,IF(BN136=0,"",IF(BN136="","",0)))</f>
        <v/>
      </c>
      <c r="BL136" s="26" t="str">
        <f>IFERROR(VLOOKUP($C136,Summary!$C:$CB,62,FALSE)/BN136,IF(BN136=0,"",IF(BN136="","",0)))</f>
        <v/>
      </c>
      <c r="BM136" s="25" t="str">
        <f>IFERROR(VLOOKUP($C136,Summary!$C:$CB,63,FALSE)/BN136,IF(BN136=0,"",IF(BN136="","",0)))</f>
        <v/>
      </c>
      <c r="BN136" s="27">
        <f>VLOOKUP($C136,Summary!$C:$CB,64,FALSE)</f>
        <v>0</v>
      </c>
      <c r="BO136" s="24" t="str">
        <f>IFERROR(VLOOKUP($C136,Summary!$C:$CB,65,FALSE)/BU136,IF(BU136=0,"",IF(BU136="","",0)))</f>
        <v/>
      </c>
      <c r="BP136" s="25" t="str">
        <f>IFERROR(VLOOKUP($C136,Summary!$C:$CB,66,FALSE)/BU136,IF(BU136=0,"",IF(BU136="","",0)))</f>
        <v/>
      </c>
      <c r="BQ136" s="26" t="str">
        <f>IFERROR(VLOOKUP($C136,Summary!$C:$CB,67,FALSE)/BU136,IF(BU136=0,"",IF(BU136="","",0)))</f>
        <v/>
      </c>
      <c r="BR136" s="25" t="str">
        <f>IFERROR(VLOOKUP($C136,Summary!$C:$CB,68,FALSE)/BU136,IF(BU136=0,"",IF(BU136="","",0)))</f>
        <v/>
      </c>
      <c r="BS136" s="26" t="str">
        <f>IFERROR(VLOOKUP($C136,Summary!$C:$CB,69,FALSE)/BU136,IF(BU136=0,"",IF(BU136="","",0)))</f>
        <v/>
      </c>
      <c r="BT136" s="25" t="str">
        <f>IFERROR(VLOOKUP($C136,Summary!$C:$CB,70,FALSE)/BU136,IF(BU136=0,"",IF(BU136="","",0)))</f>
        <v/>
      </c>
      <c r="BU136" s="27">
        <f>VLOOKUP($C136,Summary!$C:$CB,71,FALSE)</f>
        <v>0</v>
      </c>
      <c r="BV136" s="24" t="str">
        <f>IFERROR(VLOOKUP($C136,Summary!$C:$CB,72,FALSE)/CB136,IF(CB136=0,"",IF(CB136="","",0)))</f>
        <v/>
      </c>
      <c r="BW136" s="25" t="str">
        <f>IFERROR(VLOOKUP($C136,Summary!$C:$CB,73,FALSE)/CB136,IF(CB136=0,"",IF(CB136="","",0)))</f>
        <v/>
      </c>
      <c r="BX136" s="26" t="str">
        <f>IFERROR(VLOOKUP($C136,Summary!$C:$CB,74,FALSE)/CB136,IF(CB136=0,"",IF(CB136="","",0)))</f>
        <v/>
      </c>
      <c r="BY136" s="25" t="str">
        <f>IFERROR(VLOOKUP($C136,Summary!$C:$CB,75,FALSE)/CB136,IF(CB136=0,"",IF(CB136="","",0)))</f>
        <v/>
      </c>
      <c r="BZ136" s="26" t="str">
        <f>IFERROR(VLOOKUP($C136,Summary!$C:$CB,76,FALSE)/CB136,IF(CB136=0,"",IF(CB136="","",0)))</f>
        <v/>
      </c>
      <c r="CA136" s="25" t="str">
        <f>IFERROR(VLOOKUP($C136,Summary!$C:$CB,77,FALSE)/CB136,IF(CB136=0,"",IF(CB136="","",0)))</f>
        <v/>
      </c>
      <c r="CB136" s="27">
        <f>VLOOKUP($C136,Summary!$C:$CB,78,FALSE)</f>
        <v>0</v>
      </c>
    </row>
    <row r="137" spans="1:80" x14ac:dyDescent="0.3">
      <c r="A137">
        <v>133</v>
      </c>
      <c r="B137" t="str">
        <f>IF(Namelist!A134="","",UPPER(Namelist!A134))</f>
        <v>JAYNIELLE CLAIRE PINEDA</v>
      </c>
      <c r="C137" t="str">
        <f>IF(Namelist!B134="","",UPPER(Namelist!B134))</f>
        <v>NUSSTU\E0774739</v>
      </c>
      <c r="D137" s="24">
        <f>IFERROR(VLOOKUP($C137,Summary!$C:$CB,2,FALSE)/J137,IF(J137=0,"",IF(J137="","",0)))</f>
        <v>0</v>
      </c>
      <c r="E137" s="25">
        <f>IFERROR(VLOOKUP($C137,Summary!$C:$CB,3,FALSE)/J137,IF(J137=0,"",IF(J137="","",0)))</f>
        <v>0</v>
      </c>
      <c r="F137" s="26">
        <f>IFERROR(VLOOKUP($C137,Summary!$C:$CB,4,FALSE)/J137,IF(J137=0,"",IF(J137="","",0)))</f>
        <v>0</v>
      </c>
      <c r="G137" s="25">
        <f>IFERROR(VLOOKUP($C137,Summary!$C:$CB,5,FALSE)/J137,IF(J137=0,"",IF(J137="","",0)))</f>
        <v>1</v>
      </c>
      <c r="H137" s="26">
        <f>IFERROR(VLOOKUP($C137,Summary!$C:$CB,6,FALSE)/J137,IF(J137=0,"",IF(J137="","",0)))</f>
        <v>1</v>
      </c>
      <c r="I137" s="25">
        <f>IFERROR(VLOOKUP($C137,Summary!$C:$CB,7,FALSE)/J137,IF(J137=0,"",IF(J137="","",0)))</f>
        <v>0</v>
      </c>
      <c r="J137" s="27">
        <f>VLOOKUP($C137,Summary!$C:$CB,8,FALSE)</f>
        <v>1</v>
      </c>
      <c r="K137" s="24" t="str">
        <f>IFERROR(VLOOKUP($C137,Summary!$C:$CB,9,FALSE)/Q137,IF(Q137=0,"",IF(Q137="","",0)))</f>
        <v/>
      </c>
      <c r="L137" s="25" t="str">
        <f>IFERROR(VLOOKUP($C137,Summary!$C:$CB,10,FALSE)/Q137,IF(Q137=0,"",IF(Q137="","",0)))</f>
        <v/>
      </c>
      <c r="M137" s="26" t="str">
        <f>IFERROR(VLOOKUP($C137,Summary!$C:$CB,11,FALSE)/Q137,IF(Q137=0,"",IF(Q137="","",0)))</f>
        <v/>
      </c>
      <c r="N137" s="25" t="str">
        <f>IFERROR(VLOOKUP($C137,Summary!$C:$CB,12,FALSE)/Q137,IF(Q137=0,"",IF(Q137="","",0)))</f>
        <v/>
      </c>
      <c r="O137" s="26" t="str">
        <f>IFERROR(VLOOKUP($C137,Summary!$C:$CB,13,FALSE)/Q137,IF(Q137=0,"",IF(Q137="","",0)))</f>
        <v/>
      </c>
      <c r="P137" s="25" t="str">
        <f>IFERROR(VLOOKUP($C137,Summary!$C:$CB,14,FALSE)/Q137,IF(Q137=0,"",IF(Q137="","",0)))</f>
        <v/>
      </c>
      <c r="Q137" s="27">
        <f>VLOOKUP($C137,Summary!$C:$CB,15,FALSE)</f>
        <v>0</v>
      </c>
      <c r="R137" s="24" t="str">
        <f>IFERROR(VLOOKUP($C137,Summary!$C:$CB,16,FALSE)/X137,IF(X137=0,"",IF(X137="","",0)))</f>
        <v/>
      </c>
      <c r="S137" s="25" t="str">
        <f>IFERROR(VLOOKUP($C137,Summary!$C:$CB,17,FALSE)/X137,IF(X137=0,"",IF(X137="","",0)))</f>
        <v/>
      </c>
      <c r="T137" s="26" t="str">
        <f>IFERROR(VLOOKUP($C137,Summary!$C:$CB,18,FALSE)/X137,IF(X137=0,"",IF(X137="","",0)))</f>
        <v/>
      </c>
      <c r="U137" s="25" t="str">
        <f>IFERROR(VLOOKUP($C137,Summary!$C:$CB,19,FALSE)/X137,IF(X137=0,"",IF(X137="","",0)))</f>
        <v/>
      </c>
      <c r="V137" s="26" t="str">
        <f>IFERROR(VLOOKUP($C137,Summary!$C:$CB,20,FALSE)/X137,IF(X137=0,"",IF(X137="","",0)))</f>
        <v/>
      </c>
      <c r="W137" s="25" t="str">
        <f>IFERROR(VLOOKUP($C137,Summary!$C:$CB,21,FALSE)/X137,IF(X137=0,"",IF(X137="","",0)))</f>
        <v/>
      </c>
      <c r="X137" s="27">
        <f>VLOOKUP($C137,Summary!$C:$CB,22,FALSE)</f>
        <v>0</v>
      </c>
      <c r="Y137" s="24" t="str">
        <f>IFERROR(VLOOKUP($C137,Summary!$C:$CB,23,FALSE)/AE137,IF(AE137=0,"",IF(AE137="","",0)))</f>
        <v/>
      </c>
      <c r="Z137" s="25" t="str">
        <f>IFERROR(VLOOKUP($C137,Summary!$C:$CB,24,FALSE)/AE137,IF(AE137=0,"",IF(AE137="","",0)))</f>
        <v/>
      </c>
      <c r="AA137" s="26" t="str">
        <f>IFERROR(VLOOKUP($C137,Summary!$C:$CB,25,FALSE)/AE137,IF(AE137=0,"",IF(AE137="","",0)))</f>
        <v/>
      </c>
      <c r="AB137" s="25" t="str">
        <f>IFERROR(VLOOKUP($C137,Summary!$C:$CB,26,FALSE)/AE137,IF(AE137=0,"",IF(AE137="","",0)))</f>
        <v/>
      </c>
      <c r="AC137" s="26" t="str">
        <f>IFERROR(VLOOKUP($C137,Summary!$C:$CB,27,FALSE)/AE137,IF(AE137=0,"",IF(AE137="","",0)))</f>
        <v/>
      </c>
      <c r="AD137" s="25" t="str">
        <f>IFERROR(VLOOKUP($C137,Summary!$C:$CB,28,FALSE)/AE137,IF(AE137=0,"",IF(AE137="","",0)))</f>
        <v/>
      </c>
      <c r="AE137" s="27">
        <f>VLOOKUP($C137,Summary!$C:$CB,29,FALSE)</f>
        <v>0</v>
      </c>
      <c r="AF137" s="24" t="str">
        <f>IFERROR(VLOOKUP($C137,Summary!$C:$CB,30,FALSE)/VLOOKUP($C137,Summary!$C:$CB,32,FALSE),IF(AL137=0,"",IF(AL137="","",0)))</f>
        <v/>
      </c>
      <c r="AG137" s="25" t="str">
        <f>IFERROR(VLOOKUP($C137,Summary!$C:$CB,31,FALSE)/VLOOKUP($C137,Summary!$C:$CB,32,FALSE),IF(AL137=0,"",IF(AL137="","",0)))</f>
        <v/>
      </c>
      <c r="AH137" s="26" t="str">
        <f>IFERROR(VLOOKUP($C137,Summary!$C:$CB,32,FALSE)/VLOOKUP($C137,Summary!$C:$CB,34,FALSE),IF(AL137=0,"",IF(AL137="","",0)))</f>
        <v/>
      </c>
      <c r="AI137" s="25" t="str">
        <f>IFERROR(VLOOKUP($C137,Summary!$C:$CB,33,FALSE)/VLOOKUP($C137,Summary!$C:$CB,34,FALSE),IF(AL137=0,"",IF(AL137="","",0)))</f>
        <v/>
      </c>
      <c r="AJ137" s="26" t="str">
        <f>IFERROR(VLOOKUP($C137,Summary!$C:$CB,34,FALSE)/AL137,IF(AL137=0,"",IF(AL137="","",0)))</f>
        <v/>
      </c>
      <c r="AK137" s="25" t="str">
        <f>IFERROR(VLOOKUP($C137,Summary!$C:$CB,35,FALSE)/AL137,IF(AL137=0,"",IF(AL137="","",0)))</f>
        <v/>
      </c>
      <c r="AL137" s="27">
        <f>VLOOKUP($C137,Summary!$C:$CB,36,FALSE)</f>
        <v>0</v>
      </c>
      <c r="AM137" s="24">
        <f>IFERROR(VLOOKUP($C137,Summary!$C:$CB,37,FALSE)/AS137,IF(AS137=0,"",IF(AS137="","",0)))</f>
        <v>0</v>
      </c>
      <c r="AN137" s="25">
        <f>IFERROR(VLOOKUP($C137,Summary!$C:$CB,38,FALSE)/AS137,IF(AS137=0,"",IF(AS137="","",0)))</f>
        <v>0</v>
      </c>
      <c r="AO137" s="26">
        <f>IFERROR(VLOOKUP($C137,Summary!$C:$CB,39,FALSE)/AS137,IF(AS137=0,"",IF(AS137="","",0)))</f>
        <v>0</v>
      </c>
      <c r="AP137" s="25">
        <f>IFERROR(VLOOKUP($C137,Summary!$C:$CB,40,FALSE)/AS137,IF(AS137=0,"",IF(AS137="","",0)))</f>
        <v>1</v>
      </c>
      <c r="AQ137" s="26">
        <f>IFERROR(VLOOKUP($C137,Summary!$C:$CB,41,FALSE)/AS137,IF(AS137=0,"",IF(AS137="","",0)))</f>
        <v>1</v>
      </c>
      <c r="AR137" s="25">
        <f>IFERROR(VLOOKUP($C137,Summary!$C:$CB,42,FALSE)/AS137,IF(AS137=0,"",IF(AS137="","",0)))</f>
        <v>0</v>
      </c>
      <c r="AS137" s="27">
        <f>VLOOKUP($C137,Summary!$C:$CB,43,FALSE)</f>
        <v>1</v>
      </c>
      <c r="AT137" s="24" t="str">
        <f>IFERROR(VLOOKUP($C137,Summary!$C:$CB,44,FALSE)/AZ137,IF(AZ137=0,"",IF(AZ137="","",0)))</f>
        <v/>
      </c>
      <c r="AU137" s="25" t="str">
        <f>IFERROR(VLOOKUP($C137,Summary!$C:$CB,45,FALSE)/AZ137,IF(AZ137=0,"",IF(AZ137="","",0)))</f>
        <v/>
      </c>
      <c r="AV137" s="26" t="str">
        <f>IFERROR(VLOOKUP($C137,Summary!$C:$CB,46,FALSE)/AZ137,IF(AZ137=0,"",IF(AZ137="","",0)))</f>
        <v/>
      </c>
      <c r="AW137" s="25" t="str">
        <f>IFERROR(VLOOKUP($C137,Summary!$C:$CB,47,FALSE)/AZ137,IF(AZ137=0,"",IF(AZ137="","",0)))</f>
        <v/>
      </c>
      <c r="AX137" s="26" t="str">
        <f>IFERROR(VLOOKUP($C137,Summary!$C:$CB,48,FALSE)/AZ137,IF(AZ137=0,"",IF(AZ137="","",0)))</f>
        <v/>
      </c>
      <c r="AY137" s="25" t="str">
        <f>IFERROR(VLOOKUP($C137,Summary!$C:$CB,49,FALSE)/AZ137,IF(AZ137=0,"",IF(AZ137="","",0)))</f>
        <v/>
      </c>
      <c r="AZ137" s="27">
        <f>VLOOKUP($C137,Summary!$C:$CB,50,FALSE)</f>
        <v>0</v>
      </c>
      <c r="BA137" s="24" t="str">
        <f>IFERROR(VLOOKUP($C137,Summary!$C:$CB,51,FALSE)/BG137,IF(BG137=0,"",IF(BG137="","",0)))</f>
        <v/>
      </c>
      <c r="BB137" s="25" t="str">
        <f>IFERROR(VLOOKUP($C137,Summary!$C:$CB,52,FALSE)/BG137,IF(BG137=0,"",IF(BG137="","",0)))</f>
        <v/>
      </c>
      <c r="BC137" s="26" t="str">
        <f>IFERROR(VLOOKUP($C137,Summary!$C:$CB,53,FALSE)/BG137,IF(BG137=0,"",IF(BG137="","",0)))</f>
        <v/>
      </c>
      <c r="BD137" s="25" t="str">
        <f>IFERROR(VLOOKUP($C137,Summary!$C:$CB,54,FALSE)/BG137,IF(BG137=0,"",IF(BG137="","",0)))</f>
        <v/>
      </c>
      <c r="BE137" s="26" t="str">
        <f>IFERROR(VLOOKUP($C137,Summary!$C:$CB,55,FALSE)/BG137,IF(BG137=0,"",IF(BG137="","",0)))</f>
        <v/>
      </c>
      <c r="BF137" s="25" t="str">
        <f>IFERROR(VLOOKUP($C137,Summary!$C:$CB,56,FALSE)/BG137,IF(BG137=0,"",IF(BG137="","",0)))</f>
        <v/>
      </c>
      <c r="BG137" s="27">
        <f>VLOOKUP($C137,Summary!$C:$CB,57,FALSE)</f>
        <v>0</v>
      </c>
      <c r="BH137" s="24" t="str">
        <f>IFERROR(VLOOKUP($C137,Summary!$C:$CB,58,FALSE)/BN137,IF(BN137=0,"",IF(BN137="","",0)))</f>
        <v/>
      </c>
      <c r="BI137" s="25" t="str">
        <f>IFERROR(VLOOKUP($C137,Summary!$C:$CB,59,FALSE)/BN137,IF(BN137=0,"",IF(BN137="","",0)))</f>
        <v/>
      </c>
      <c r="BJ137" s="26" t="str">
        <f>IFERROR(VLOOKUP($C137,Summary!$C:$CB,60,FALSE)/BN137,IF(BN137=0,"",IF(BN137="","",0)))</f>
        <v/>
      </c>
      <c r="BK137" s="25" t="str">
        <f>IFERROR(VLOOKUP($C137,Summary!$C:$CB,61,FALSE)/BN137,IF(BN137=0,"",IF(BN137="","",0)))</f>
        <v/>
      </c>
      <c r="BL137" s="26" t="str">
        <f>IFERROR(VLOOKUP($C137,Summary!$C:$CB,62,FALSE)/BN137,IF(BN137=0,"",IF(BN137="","",0)))</f>
        <v/>
      </c>
      <c r="BM137" s="25" t="str">
        <f>IFERROR(VLOOKUP($C137,Summary!$C:$CB,63,FALSE)/BN137,IF(BN137=0,"",IF(BN137="","",0)))</f>
        <v/>
      </c>
      <c r="BN137" s="27">
        <f>VLOOKUP($C137,Summary!$C:$CB,64,FALSE)</f>
        <v>0</v>
      </c>
      <c r="BO137" s="24" t="str">
        <f>IFERROR(VLOOKUP($C137,Summary!$C:$CB,65,FALSE)/BU137,IF(BU137=0,"",IF(BU137="","",0)))</f>
        <v/>
      </c>
      <c r="BP137" s="25" t="str">
        <f>IFERROR(VLOOKUP($C137,Summary!$C:$CB,66,FALSE)/BU137,IF(BU137=0,"",IF(BU137="","",0)))</f>
        <v/>
      </c>
      <c r="BQ137" s="26" t="str">
        <f>IFERROR(VLOOKUP($C137,Summary!$C:$CB,67,FALSE)/BU137,IF(BU137=0,"",IF(BU137="","",0)))</f>
        <v/>
      </c>
      <c r="BR137" s="25" t="str">
        <f>IFERROR(VLOOKUP($C137,Summary!$C:$CB,68,FALSE)/BU137,IF(BU137=0,"",IF(BU137="","",0)))</f>
        <v/>
      </c>
      <c r="BS137" s="26" t="str">
        <f>IFERROR(VLOOKUP($C137,Summary!$C:$CB,69,FALSE)/BU137,IF(BU137=0,"",IF(BU137="","",0)))</f>
        <v/>
      </c>
      <c r="BT137" s="25" t="str">
        <f>IFERROR(VLOOKUP($C137,Summary!$C:$CB,70,FALSE)/BU137,IF(BU137=0,"",IF(BU137="","",0)))</f>
        <v/>
      </c>
      <c r="BU137" s="27">
        <f>VLOOKUP($C137,Summary!$C:$CB,71,FALSE)</f>
        <v>0</v>
      </c>
      <c r="BV137" s="24" t="str">
        <f>IFERROR(VLOOKUP($C137,Summary!$C:$CB,72,FALSE)/CB137,IF(CB137=0,"",IF(CB137="","",0)))</f>
        <v/>
      </c>
      <c r="BW137" s="25" t="str">
        <f>IFERROR(VLOOKUP($C137,Summary!$C:$CB,73,FALSE)/CB137,IF(CB137=0,"",IF(CB137="","",0)))</f>
        <v/>
      </c>
      <c r="BX137" s="26" t="str">
        <f>IFERROR(VLOOKUP($C137,Summary!$C:$CB,74,FALSE)/CB137,IF(CB137=0,"",IF(CB137="","",0)))</f>
        <v/>
      </c>
      <c r="BY137" s="25" t="str">
        <f>IFERROR(VLOOKUP($C137,Summary!$C:$CB,75,FALSE)/CB137,IF(CB137=0,"",IF(CB137="","",0)))</f>
        <v/>
      </c>
      <c r="BZ137" s="26" t="str">
        <f>IFERROR(VLOOKUP($C137,Summary!$C:$CB,76,FALSE)/CB137,IF(CB137=0,"",IF(CB137="","",0)))</f>
        <v/>
      </c>
      <c r="CA137" s="25" t="str">
        <f>IFERROR(VLOOKUP($C137,Summary!$C:$CB,77,FALSE)/CB137,IF(CB137=0,"",IF(CB137="","",0)))</f>
        <v/>
      </c>
      <c r="CB137" s="27">
        <f>VLOOKUP($C137,Summary!$C:$CB,78,FALSE)</f>
        <v>0</v>
      </c>
    </row>
    <row r="138" spans="1:80" x14ac:dyDescent="0.3">
      <c r="A138">
        <v>134</v>
      </c>
      <c r="B138" t="str">
        <f>IF(Namelist!A135="","",UPPER(Namelist!A135))</f>
        <v>JIA JUN TAN</v>
      </c>
      <c r="C138" t="str">
        <f>IF(Namelist!B135="","",UPPER(Namelist!B135))</f>
        <v>NUSSTU\E0725056</v>
      </c>
      <c r="D138" s="24">
        <f>IFERROR(VLOOKUP($C138,Summary!$C:$CB,2,FALSE)/J138,IF(J138=0,"",IF(J138="","",0)))</f>
        <v>1</v>
      </c>
      <c r="E138" s="25">
        <f>IFERROR(VLOOKUP($C138,Summary!$C:$CB,3,FALSE)/J138,IF(J138=0,"",IF(J138="","",0)))</f>
        <v>0</v>
      </c>
      <c r="F138" s="26">
        <f>IFERROR(VLOOKUP($C138,Summary!$C:$CB,4,FALSE)/J138,IF(J138=0,"",IF(J138="","",0)))</f>
        <v>1</v>
      </c>
      <c r="G138" s="25">
        <f>IFERROR(VLOOKUP($C138,Summary!$C:$CB,5,FALSE)/J138,IF(J138=0,"",IF(J138="","",0)))</f>
        <v>0</v>
      </c>
      <c r="H138" s="26">
        <f>IFERROR(VLOOKUP($C138,Summary!$C:$CB,6,FALSE)/J138,IF(J138=0,"",IF(J138="","",0)))</f>
        <v>1</v>
      </c>
      <c r="I138" s="25">
        <f>IFERROR(VLOOKUP($C138,Summary!$C:$CB,7,FALSE)/J138,IF(J138=0,"",IF(J138="","",0)))</f>
        <v>0</v>
      </c>
      <c r="J138" s="27">
        <f>VLOOKUP($C138,Summary!$C:$CB,8,FALSE)</f>
        <v>2</v>
      </c>
      <c r="K138" s="24" t="str">
        <f>IFERROR(VLOOKUP($C138,Summary!$C:$CB,9,FALSE)/Q138,IF(Q138=0,"",IF(Q138="","",0)))</f>
        <v/>
      </c>
      <c r="L138" s="25" t="str">
        <f>IFERROR(VLOOKUP($C138,Summary!$C:$CB,10,FALSE)/Q138,IF(Q138=0,"",IF(Q138="","",0)))</f>
        <v/>
      </c>
      <c r="M138" s="26" t="str">
        <f>IFERROR(VLOOKUP($C138,Summary!$C:$CB,11,FALSE)/Q138,IF(Q138=0,"",IF(Q138="","",0)))</f>
        <v/>
      </c>
      <c r="N138" s="25" t="str">
        <f>IFERROR(VLOOKUP($C138,Summary!$C:$CB,12,FALSE)/Q138,IF(Q138=0,"",IF(Q138="","",0)))</f>
        <v/>
      </c>
      <c r="O138" s="26" t="str">
        <f>IFERROR(VLOOKUP($C138,Summary!$C:$CB,13,FALSE)/Q138,IF(Q138=0,"",IF(Q138="","",0)))</f>
        <v/>
      </c>
      <c r="P138" s="25" t="str">
        <f>IFERROR(VLOOKUP($C138,Summary!$C:$CB,14,FALSE)/Q138,IF(Q138=0,"",IF(Q138="","",0)))</f>
        <v/>
      </c>
      <c r="Q138" s="27">
        <f>VLOOKUP($C138,Summary!$C:$CB,15,FALSE)</f>
        <v>0</v>
      </c>
      <c r="R138" s="24" t="str">
        <f>IFERROR(VLOOKUP($C138,Summary!$C:$CB,16,FALSE)/X138,IF(X138=0,"",IF(X138="","",0)))</f>
        <v/>
      </c>
      <c r="S138" s="25" t="str">
        <f>IFERROR(VLOOKUP($C138,Summary!$C:$CB,17,FALSE)/X138,IF(X138=0,"",IF(X138="","",0)))</f>
        <v/>
      </c>
      <c r="T138" s="26" t="str">
        <f>IFERROR(VLOOKUP($C138,Summary!$C:$CB,18,FALSE)/X138,IF(X138=0,"",IF(X138="","",0)))</f>
        <v/>
      </c>
      <c r="U138" s="25" t="str">
        <f>IFERROR(VLOOKUP($C138,Summary!$C:$CB,19,FALSE)/X138,IF(X138=0,"",IF(X138="","",0)))</f>
        <v/>
      </c>
      <c r="V138" s="26" t="str">
        <f>IFERROR(VLOOKUP($C138,Summary!$C:$CB,20,FALSE)/X138,IF(X138=0,"",IF(X138="","",0)))</f>
        <v/>
      </c>
      <c r="W138" s="25" t="str">
        <f>IFERROR(VLOOKUP($C138,Summary!$C:$CB,21,FALSE)/X138,IF(X138=0,"",IF(X138="","",0)))</f>
        <v/>
      </c>
      <c r="X138" s="27">
        <f>VLOOKUP($C138,Summary!$C:$CB,22,FALSE)</f>
        <v>0</v>
      </c>
      <c r="Y138" s="24" t="str">
        <f>IFERROR(VLOOKUP($C138,Summary!$C:$CB,23,FALSE)/AE138,IF(AE138=0,"",IF(AE138="","",0)))</f>
        <v/>
      </c>
      <c r="Z138" s="25" t="str">
        <f>IFERROR(VLOOKUP($C138,Summary!$C:$CB,24,FALSE)/AE138,IF(AE138=0,"",IF(AE138="","",0)))</f>
        <v/>
      </c>
      <c r="AA138" s="26" t="str">
        <f>IFERROR(VLOOKUP($C138,Summary!$C:$CB,25,FALSE)/AE138,IF(AE138=0,"",IF(AE138="","",0)))</f>
        <v/>
      </c>
      <c r="AB138" s="25" t="str">
        <f>IFERROR(VLOOKUP($C138,Summary!$C:$CB,26,FALSE)/AE138,IF(AE138=0,"",IF(AE138="","",0)))</f>
        <v/>
      </c>
      <c r="AC138" s="26" t="str">
        <f>IFERROR(VLOOKUP($C138,Summary!$C:$CB,27,FALSE)/AE138,IF(AE138=0,"",IF(AE138="","",0)))</f>
        <v/>
      </c>
      <c r="AD138" s="25" t="str">
        <f>IFERROR(VLOOKUP($C138,Summary!$C:$CB,28,FALSE)/AE138,IF(AE138=0,"",IF(AE138="","",0)))</f>
        <v/>
      </c>
      <c r="AE138" s="27">
        <f>VLOOKUP($C138,Summary!$C:$CB,29,FALSE)</f>
        <v>0</v>
      </c>
      <c r="AF138" s="24" t="str">
        <f>IFERROR(VLOOKUP($C138,Summary!$C:$CB,30,FALSE)/VLOOKUP($C138,Summary!$C:$CB,32,FALSE),IF(AL138=0,"",IF(AL138="","",0)))</f>
        <v/>
      </c>
      <c r="AG138" s="25" t="str">
        <f>IFERROR(VLOOKUP($C138,Summary!$C:$CB,31,FALSE)/VLOOKUP($C138,Summary!$C:$CB,32,FALSE),IF(AL138=0,"",IF(AL138="","",0)))</f>
        <v/>
      </c>
      <c r="AH138" s="26" t="str">
        <f>IFERROR(VLOOKUP($C138,Summary!$C:$CB,32,FALSE)/VLOOKUP($C138,Summary!$C:$CB,34,FALSE),IF(AL138=0,"",IF(AL138="","",0)))</f>
        <v/>
      </c>
      <c r="AI138" s="25" t="str">
        <f>IFERROR(VLOOKUP($C138,Summary!$C:$CB,33,FALSE)/VLOOKUP($C138,Summary!$C:$CB,34,FALSE),IF(AL138=0,"",IF(AL138="","",0)))</f>
        <v/>
      </c>
      <c r="AJ138" s="26" t="str">
        <f>IFERROR(VLOOKUP($C138,Summary!$C:$CB,34,FALSE)/AL138,IF(AL138=0,"",IF(AL138="","",0)))</f>
        <v/>
      </c>
      <c r="AK138" s="25" t="str">
        <f>IFERROR(VLOOKUP($C138,Summary!$C:$CB,35,FALSE)/AL138,IF(AL138=0,"",IF(AL138="","",0)))</f>
        <v/>
      </c>
      <c r="AL138" s="27">
        <f>VLOOKUP($C138,Summary!$C:$CB,36,FALSE)</f>
        <v>0</v>
      </c>
      <c r="AM138" s="24">
        <f>IFERROR(VLOOKUP($C138,Summary!$C:$CB,37,FALSE)/AS138,IF(AS138=0,"",IF(AS138="","",0)))</f>
        <v>1</v>
      </c>
      <c r="AN138" s="25">
        <f>IFERROR(VLOOKUP($C138,Summary!$C:$CB,38,FALSE)/AS138,IF(AS138=0,"",IF(AS138="","",0)))</f>
        <v>0</v>
      </c>
      <c r="AO138" s="26">
        <f>IFERROR(VLOOKUP($C138,Summary!$C:$CB,39,FALSE)/AS138,IF(AS138=0,"",IF(AS138="","",0)))</f>
        <v>1</v>
      </c>
      <c r="AP138" s="25">
        <f>IFERROR(VLOOKUP($C138,Summary!$C:$CB,40,FALSE)/AS138,IF(AS138=0,"",IF(AS138="","",0)))</f>
        <v>0</v>
      </c>
      <c r="AQ138" s="26">
        <f>IFERROR(VLOOKUP($C138,Summary!$C:$CB,41,FALSE)/AS138,IF(AS138=0,"",IF(AS138="","",0)))</f>
        <v>1</v>
      </c>
      <c r="AR138" s="25">
        <f>IFERROR(VLOOKUP($C138,Summary!$C:$CB,42,FALSE)/AS138,IF(AS138=0,"",IF(AS138="","",0)))</f>
        <v>0</v>
      </c>
      <c r="AS138" s="27">
        <f>VLOOKUP($C138,Summary!$C:$CB,43,FALSE)</f>
        <v>2</v>
      </c>
      <c r="AT138" s="24" t="str">
        <f>IFERROR(VLOOKUP($C138,Summary!$C:$CB,44,FALSE)/AZ138,IF(AZ138=0,"",IF(AZ138="","",0)))</f>
        <v/>
      </c>
      <c r="AU138" s="25" t="str">
        <f>IFERROR(VLOOKUP($C138,Summary!$C:$CB,45,FALSE)/AZ138,IF(AZ138=0,"",IF(AZ138="","",0)))</f>
        <v/>
      </c>
      <c r="AV138" s="26" t="str">
        <f>IFERROR(VLOOKUP($C138,Summary!$C:$CB,46,FALSE)/AZ138,IF(AZ138=0,"",IF(AZ138="","",0)))</f>
        <v/>
      </c>
      <c r="AW138" s="25" t="str">
        <f>IFERROR(VLOOKUP($C138,Summary!$C:$CB,47,FALSE)/AZ138,IF(AZ138=0,"",IF(AZ138="","",0)))</f>
        <v/>
      </c>
      <c r="AX138" s="26" t="str">
        <f>IFERROR(VLOOKUP($C138,Summary!$C:$CB,48,FALSE)/AZ138,IF(AZ138=0,"",IF(AZ138="","",0)))</f>
        <v/>
      </c>
      <c r="AY138" s="25" t="str">
        <f>IFERROR(VLOOKUP($C138,Summary!$C:$CB,49,FALSE)/AZ138,IF(AZ138=0,"",IF(AZ138="","",0)))</f>
        <v/>
      </c>
      <c r="AZ138" s="27">
        <f>VLOOKUP($C138,Summary!$C:$CB,50,FALSE)</f>
        <v>0</v>
      </c>
      <c r="BA138" s="24" t="str">
        <f>IFERROR(VLOOKUP($C138,Summary!$C:$CB,51,FALSE)/BG138,IF(BG138=0,"",IF(BG138="","",0)))</f>
        <v/>
      </c>
      <c r="BB138" s="25" t="str">
        <f>IFERROR(VLOOKUP($C138,Summary!$C:$CB,52,FALSE)/BG138,IF(BG138=0,"",IF(BG138="","",0)))</f>
        <v/>
      </c>
      <c r="BC138" s="26" t="str">
        <f>IFERROR(VLOOKUP($C138,Summary!$C:$CB,53,FALSE)/BG138,IF(BG138=0,"",IF(BG138="","",0)))</f>
        <v/>
      </c>
      <c r="BD138" s="25" t="str">
        <f>IFERROR(VLOOKUP($C138,Summary!$C:$CB,54,FALSE)/BG138,IF(BG138=0,"",IF(BG138="","",0)))</f>
        <v/>
      </c>
      <c r="BE138" s="26" t="str">
        <f>IFERROR(VLOOKUP($C138,Summary!$C:$CB,55,FALSE)/BG138,IF(BG138=0,"",IF(BG138="","",0)))</f>
        <v/>
      </c>
      <c r="BF138" s="25" t="str">
        <f>IFERROR(VLOOKUP($C138,Summary!$C:$CB,56,FALSE)/BG138,IF(BG138=0,"",IF(BG138="","",0)))</f>
        <v/>
      </c>
      <c r="BG138" s="27">
        <f>VLOOKUP($C138,Summary!$C:$CB,57,FALSE)</f>
        <v>0</v>
      </c>
      <c r="BH138" s="24" t="str">
        <f>IFERROR(VLOOKUP($C138,Summary!$C:$CB,58,FALSE)/BN138,IF(BN138=0,"",IF(BN138="","",0)))</f>
        <v/>
      </c>
      <c r="BI138" s="25" t="str">
        <f>IFERROR(VLOOKUP($C138,Summary!$C:$CB,59,FALSE)/BN138,IF(BN138=0,"",IF(BN138="","",0)))</f>
        <v/>
      </c>
      <c r="BJ138" s="26" t="str">
        <f>IFERROR(VLOOKUP($C138,Summary!$C:$CB,60,FALSE)/BN138,IF(BN138=0,"",IF(BN138="","",0)))</f>
        <v/>
      </c>
      <c r="BK138" s="25" t="str">
        <f>IFERROR(VLOOKUP($C138,Summary!$C:$CB,61,FALSE)/BN138,IF(BN138=0,"",IF(BN138="","",0)))</f>
        <v/>
      </c>
      <c r="BL138" s="26" t="str">
        <f>IFERROR(VLOOKUP($C138,Summary!$C:$CB,62,FALSE)/BN138,IF(BN138=0,"",IF(BN138="","",0)))</f>
        <v/>
      </c>
      <c r="BM138" s="25" t="str">
        <f>IFERROR(VLOOKUP($C138,Summary!$C:$CB,63,FALSE)/BN138,IF(BN138=0,"",IF(BN138="","",0)))</f>
        <v/>
      </c>
      <c r="BN138" s="27">
        <f>VLOOKUP($C138,Summary!$C:$CB,64,FALSE)</f>
        <v>0</v>
      </c>
      <c r="BO138" s="24" t="str">
        <f>IFERROR(VLOOKUP($C138,Summary!$C:$CB,65,FALSE)/BU138,IF(BU138=0,"",IF(BU138="","",0)))</f>
        <v/>
      </c>
      <c r="BP138" s="25" t="str">
        <f>IFERROR(VLOOKUP($C138,Summary!$C:$CB,66,FALSE)/BU138,IF(BU138=0,"",IF(BU138="","",0)))</f>
        <v/>
      </c>
      <c r="BQ138" s="26" t="str">
        <f>IFERROR(VLOOKUP($C138,Summary!$C:$CB,67,FALSE)/BU138,IF(BU138=0,"",IF(BU138="","",0)))</f>
        <v/>
      </c>
      <c r="BR138" s="25" t="str">
        <f>IFERROR(VLOOKUP($C138,Summary!$C:$CB,68,FALSE)/BU138,IF(BU138=0,"",IF(BU138="","",0)))</f>
        <v/>
      </c>
      <c r="BS138" s="26" t="str">
        <f>IFERROR(VLOOKUP($C138,Summary!$C:$CB,69,FALSE)/BU138,IF(BU138=0,"",IF(BU138="","",0)))</f>
        <v/>
      </c>
      <c r="BT138" s="25" t="str">
        <f>IFERROR(VLOOKUP($C138,Summary!$C:$CB,70,FALSE)/BU138,IF(BU138=0,"",IF(BU138="","",0)))</f>
        <v/>
      </c>
      <c r="BU138" s="27">
        <f>VLOOKUP($C138,Summary!$C:$CB,71,FALSE)</f>
        <v>0</v>
      </c>
      <c r="BV138" s="24" t="str">
        <f>IFERROR(VLOOKUP($C138,Summary!$C:$CB,72,FALSE)/CB138,IF(CB138=0,"",IF(CB138="","",0)))</f>
        <v/>
      </c>
      <c r="BW138" s="25" t="str">
        <f>IFERROR(VLOOKUP($C138,Summary!$C:$CB,73,FALSE)/CB138,IF(CB138=0,"",IF(CB138="","",0)))</f>
        <v/>
      </c>
      <c r="BX138" s="26" t="str">
        <f>IFERROR(VLOOKUP($C138,Summary!$C:$CB,74,FALSE)/CB138,IF(CB138=0,"",IF(CB138="","",0)))</f>
        <v/>
      </c>
      <c r="BY138" s="25" t="str">
        <f>IFERROR(VLOOKUP($C138,Summary!$C:$CB,75,FALSE)/CB138,IF(CB138=0,"",IF(CB138="","",0)))</f>
        <v/>
      </c>
      <c r="BZ138" s="26" t="str">
        <f>IFERROR(VLOOKUP($C138,Summary!$C:$CB,76,FALSE)/CB138,IF(CB138=0,"",IF(CB138="","",0)))</f>
        <v/>
      </c>
      <c r="CA138" s="25" t="str">
        <f>IFERROR(VLOOKUP($C138,Summary!$C:$CB,77,FALSE)/CB138,IF(CB138=0,"",IF(CB138="","",0)))</f>
        <v/>
      </c>
      <c r="CB138" s="27">
        <f>VLOOKUP($C138,Summary!$C:$CB,78,FALSE)</f>
        <v>0</v>
      </c>
    </row>
    <row r="139" spans="1:80" x14ac:dyDescent="0.3">
      <c r="A139">
        <v>135</v>
      </c>
      <c r="B139" t="str">
        <f>IF(Namelist!A136="","",UPPER(Namelist!A136))</f>
        <v>JIA MING CHU</v>
      </c>
      <c r="C139" t="str">
        <f>IF(Namelist!B136="","",UPPER(Namelist!B136))</f>
        <v>NUSSTU\E0638849</v>
      </c>
      <c r="D139" s="24" t="str">
        <f>IFERROR(VLOOKUP($C139,Summary!$C:$CB,2,FALSE)/J139,IF(J139=0,"",IF(J139="","",0)))</f>
        <v/>
      </c>
      <c r="E139" s="25" t="str">
        <f>IFERROR(VLOOKUP($C139,Summary!$C:$CB,3,FALSE)/J139,IF(J139=0,"",IF(J139="","",0)))</f>
        <v/>
      </c>
      <c r="F139" s="26" t="str">
        <f>IFERROR(VLOOKUP($C139,Summary!$C:$CB,4,FALSE)/J139,IF(J139=0,"",IF(J139="","",0)))</f>
        <v/>
      </c>
      <c r="G139" s="25" t="str">
        <f>IFERROR(VLOOKUP($C139,Summary!$C:$CB,5,FALSE)/J139,IF(J139=0,"",IF(J139="","",0)))</f>
        <v/>
      </c>
      <c r="H139" s="26" t="str">
        <f>IFERROR(VLOOKUP($C139,Summary!$C:$CB,6,FALSE)/J139,IF(J139=0,"",IF(J139="","",0)))</f>
        <v/>
      </c>
      <c r="I139" s="25" t="str">
        <f>IFERROR(VLOOKUP($C139,Summary!$C:$CB,7,FALSE)/J139,IF(J139=0,"",IF(J139="","",0)))</f>
        <v/>
      </c>
      <c r="J139" s="27">
        <f>VLOOKUP($C139,Summary!$C:$CB,8,FALSE)</f>
        <v>0</v>
      </c>
      <c r="K139" s="24" t="str">
        <f>IFERROR(VLOOKUP($C139,Summary!$C:$CB,9,FALSE)/Q139,IF(Q139=0,"",IF(Q139="","",0)))</f>
        <v/>
      </c>
      <c r="L139" s="25" t="str">
        <f>IFERROR(VLOOKUP($C139,Summary!$C:$CB,10,FALSE)/Q139,IF(Q139=0,"",IF(Q139="","",0)))</f>
        <v/>
      </c>
      <c r="M139" s="26" t="str">
        <f>IFERROR(VLOOKUP($C139,Summary!$C:$CB,11,FALSE)/Q139,IF(Q139=0,"",IF(Q139="","",0)))</f>
        <v/>
      </c>
      <c r="N139" s="25" t="str">
        <f>IFERROR(VLOOKUP($C139,Summary!$C:$CB,12,FALSE)/Q139,IF(Q139=0,"",IF(Q139="","",0)))</f>
        <v/>
      </c>
      <c r="O139" s="26" t="str">
        <f>IFERROR(VLOOKUP($C139,Summary!$C:$CB,13,FALSE)/Q139,IF(Q139=0,"",IF(Q139="","",0)))</f>
        <v/>
      </c>
      <c r="P139" s="25" t="str">
        <f>IFERROR(VLOOKUP($C139,Summary!$C:$CB,14,FALSE)/Q139,IF(Q139=0,"",IF(Q139="","",0)))</f>
        <v/>
      </c>
      <c r="Q139" s="27">
        <f>VLOOKUP($C139,Summary!$C:$CB,15,FALSE)</f>
        <v>0</v>
      </c>
      <c r="R139" s="24" t="str">
        <f>IFERROR(VLOOKUP($C139,Summary!$C:$CB,16,FALSE)/X139,IF(X139=0,"",IF(X139="","",0)))</f>
        <v/>
      </c>
      <c r="S139" s="25" t="str">
        <f>IFERROR(VLOOKUP($C139,Summary!$C:$CB,17,FALSE)/X139,IF(X139=0,"",IF(X139="","",0)))</f>
        <v/>
      </c>
      <c r="T139" s="26" t="str">
        <f>IFERROR(VLOOKUP($C139,Summary!$C:$CB,18,FALSE)/X139,IF(X139=0,"",IF(X139="","",0)))</f>
        <v/>
      </c>
      <c r="U139" s="25" t="str">
        <f>IFERROR(VLOOKUP($C139,Summary!$C:$CB,19,FALSE)/X139,IF(X139=0,"",IF(X139="","",0)))</f>
        <v/>
      </c>
      <c r="V139" s="26" t="str">
        <f>IFERROR(VLOOKUP($C139,Summary!$C:$CB,20,FALSE)/X139,IF(X139=0,"",IF(X139="","",0)))</f>
        <v/>
      </c>
      <c r="W139" s="25" t="str">
        <f>IFERROR(VLOOKUP($C139,Summary!$C:$CB,21,FALSE)/X139,IF(X139=0,"",IF(X139="","",0)))</f>
        <v/>
      </c>
      <c r="X139" s="27">
        <f>VLOOKUP($C139,Summary!$C:$CB,22,FALSE)</f>
        <v>0</v>
      </c>
      <c r="Y139" s="24" t="str">
        <f>IFERROR(VLOOKUP($C139,Summary!$C:$CB,23,FALSE)/AE139,IF(AE139=0,"",IF(AE139="","",0)))</f>
        <v/>
      </c>
      <c r="Z139" s="25" t="str">
        <f>IFERROR(VLOOKUP($C139,Summary!$C:$CB,24,FALSE)/AE139,IF(AE139=0,"",IF(AE139="","",0)))</f>
        <v/>
      </c>
      <c r="AA139" s="26" t="str">
        <f>IFERROR(VLOOKUP($C139,Summary!$C:$CB,25,FALSE)/AE139,IF(AE139=0,"",IF(AE139="","",0)))</f>
        <v/>
      </c>
      <c r="AB139" s="25" t="str">
        <f>IFERROR(VLOOKUP($C139,Summary!$C:$CB,26,FALSE)/AE139,IF(AE139=0,"",IF(AE139="","",0)))</f>
        <v/>
      </c>
      <c r="AC139" s="26" t="str">
        <f>IFERROR(VLOOKUP($C139,Summary!$C:$CB,27,FALSE)/AE139,IF(AE139=0,"",IF(AE139="","",0)))</f>
        <v/>
      </c>
      <c r="AD139" s="25" t="str">
        <f>IFERROR(VLOOKUP($C139,Summary!$C:$CB,28,FALSE)/AE139,IF(AE139=0,"",IF(AE139="","",0)))</f>
        <v/>
      </c>
      <c r="AE139" s="27">
        <f>VLOOKUP($C139,Summary!$C:$CB,29,FALSE)</f>
        <v>0</v>
      </c>
      <c r="AF139" s="24" t="str">
        <f>IFERROR(VLOOKUP($C139,Summary!$C:$CB,30,FALSE)/VLOOKUP($C139,Summary!$C:$CB,32,FALSE),IF(AL139=0,"",IF(AL139="","",0)))</f>
        <v/>
      </c>
      <c r="AG139" s="25" t="str">
        <f>IFERROR(VLOOKUP($C139,Summary!$C:$CB,31,FALSE)/VLOOKUP($C139,Summary!$C:$CB,32,FALSE),IF(AL139=0,"",IF(AL139="","",0)))</f>
        <v/>
      </c>
      <c r="AH139" s="26" t="str">
        <f>IFERROR(VLOOKUP($C139,Summary!$C:$CB,32,FALSE)/VLOOKUP($C139,Summary!$C:$CB,34,FALSE),IF(AL139=0,"",IF(AL139="","",0)))</f>
        <v/>
      </c>
      <c r="AI139" s="25" t="str">
        <f>IFERROR(VLOOKUP($C139,Summary!$C:$CB,33,FALSE)/VLOOKUP($C139,Summary!$C:$CB,34,FALSE),IF(AL139=0,"",IF(AL139="","",0)))</f>
        <v/>
      </c>
      <c r="AJ139" s="26" t="str">
        <f>IFERROR(VLOOKUP($C139,Summary!$C:$CB,34,FALSE)/AL139,IF(AL139=0,"",IF(AL139="","",0)))</f>
        <v/>
      </c>
      <c r="AK139" s="25" t="str">
        <f>IFERROR(VLOOKUP($C139,Summary!$C:$CB,35,FALSE)/AL139,IF(AL139=0,"",IF(AL139="","",0)))</f>
        <v/>
      </c>
      <c r="AL139" s="27">
        <f>VLOOKUP($C139,Summary!$C:$CB,36,FALSE)</f>
        <v>0</v>
      </c>
      <c r="AM139" s="24" t="str">
        <f>IFERROR(VLOOKUP($C139,Summary!$C:$CB,37,FALSE)/AS139,IF(AS139=0,"",IF(AS139="","",0)))</f>
        <v/>
      </c>
      <c r="AN139" s="25" t="str">
        <f>IFERROR(VLOOKUP($C139,Summary!$C:$CB,38,FALSE)/AS139,IF(AS139=0,"",IF(AS139="","",0)))</f>
        <v/>
      </c>
      <c r="AO139" s="26" t="str">
        <f>IFERROR(VLOOKUP($C139,Summary!$C:$CB,39,FALSE)/AS139,IF(AS139=0,"",IF(AS139="","",0)))</f>
        <v/>
      </c>
      <c r="AP139" s="25" t="str">
        <f>IFERROR(VLOOKUP($C139,Summary!$C:$CB,40,FALSE)/AS139,IF(AS139=0,"",IF(AS139="","",0)))</f>
        <v/>
      </c>
      <c r="AQ139" s="26" t="str">
        <f>IFERROR(VLOOKUP($C139,Summary!$C:$CB,41,FALSE)/AS139,IF(AS139=0,"",IF(AS139="","",0)))</f>
        <v/>
      </c>
      <c r="AR139" s="25" t="str">
        <f>IFERROR(VLOOKUP($C139,Summary!$C:$CB,42,FALSE)/AS139,IF(AS139=0,"",IF(AS139="","",0)))</f>
        <v/>
      </c>
      <c r="AS139" s="27">
        <f>VLOOKUP($C139,Summary!$C:$CB,43,FALSE)</f>
        <v>0</v>
      </c>
      <c r="AT139" s="24" t="str">
        <f>IFERROR(VLOOKUP($C139,Summary!$C:$CB,44,FALSE)/AZ139,IF(AZ139=0,"",IF(AZ139="","",0)))</f>
        <v/>
      </c>
      <c r="AU139" s="25" t="str">
        <f>IFERROR(VLOOKUP($C139,Summary!$C:$CB,45,FALSE)/AZ139,IF(AZ139=0,"",IF(AZ139="","",0)))</f>
        <v/>
      </c>
      <c r="AV139" s="26" t="str">
        <f>IFERROR(VLOOKUP($C139,Summary!$C:$CB,46,FALSE)/AZ139,IF(AZ139=0,"",IF(AZ139="","",0)))</f>
        <v/>
      </c>
      <c r="AW139" s="25" t="str">
        <f>IFERROR(VLOOKUP($C139,Summary!$C:$CB,47,FALSE)/AZ139,IF(AZ139=0,"",IF(AZ139="","",0)))</f>
        <v/>
      </c>
      <c r="AX139" s="26" t="str">
        <f>IFERROR(VLOOKUP($C139,Summary!$C:$CB,48,FALSE)/AZ139,IF(AZ139=0,"",IF(AZ139="","",0)))</f>
        <v/>
      </c>
      <c r="AY139" s="25" t="str">
        <f>IFERROR(VLOOKUP($C139,Summary!$C:$CB,49,FALSE)/AZ139,IF(AZ139=0,"",IF(AZ139="","",0)))</f>
        <v/>
      </c>
      <c r="AZ139" s="27">
        <f>VLOOKUP($C139,Summary!$C:$CB,50,FALSE)</f>
        <v>0</v>
      </c>
      <c r="BA139" s="24" t="str">
        <f>IFERROR(VLOOKUP($C139,Summary!$C:$CB,51,FALSE)/BG139,IF(BG139=0,"",IF(BG139="","",0)))</f>
        <v/>
      </c>
      <c r="BB139" s="25" t="str">
        <f>IFERROR(VLOOKUP($C139,Summary!$C:$CB,52,FALSE)/BG139,IF(BG139=0,"",IF(BG139="","",0)))</f>
        <v/>
      </c>
      <c r="BC139" s="26" t="str">
        <f>IFERROR(VLOOKUP($C139,Summary!$C:$CB,53,FALSE)/BG139,IF(BG139=0,"",IF(BG139="","",0)))</f>
        <v/>
      </c>
      <c r="BD139" s="25" t="str">
        <f>IFERROR(VLOOKUP($C139,Summary!$C:$CB,54,FALSE)/BG139,IF(BG139=0,"",IF(BG139="","",0)))</f>
        <v/>
      </c>
      <c r="BE139" s="26" t="str">
        <f>IFERROR(VLOOKUP($C139,Summary!$C:$CB,55,FALSE)/BG139,IF(BG139=0,"",IF(BG139="","",0)))</f>
        <v/>
      </c>
      <c r="BF139" s="25" t="str">
        <f>IFERROR(VLOOKUP($C139,Summary!$C:$CB,56,FALSE)/BG139,IF(BG139=0,"",IF(BG139="","",0)))</f>
        <v/>
      </c>
      <c r="BG139" s="27">
        <f>VLOOKUP($C139,Summary!$C:$CB,57,FALSE)</f>
        <v>0</v>
      </c>
      <c r="BH139" s="24" t="str">
        <f>IFERROR(VLOOKUP($C139,Summary!$C:$CB,58,FALSE)/BN139,IF(BN139=0,"",IF(BN139="","",0)))</f>
        <v/>
      </c>
      <c r="BI139" s="25" t="str">
        <f>IFERROR(VLOOKUP($C139,Summary!$C:$CB,59,FALSE)/BN139,IF(BN139=0,"",IF(BN139="","",0)))</f>
        <v/>
      </c>
      <c r="BJ139" s="26" t="str">
        <f>IFERROR(VLOOKUP($C139,Summary!$C:$CB,60,FALSE)/BN139,IF(BN139=0,"",IF(BN139="","",0)))</f>
        <v/>
      </c>
      <c r="BK139" s="25" t="str">
        <f>IFERROR(VLOOKUP($C139,Summary!$C:$CB,61,FALSE)/BN139,IF(BN139=0,"",IF(BN139="","",0)))</f>
        <v/>
      </c>
      <c r="BL139" s="26" t="str">
        <f>IFERROR(VLOOKUP($C139,Summary!$C:$CB,62,FALSE)/BN139,IF(BN139=0,"",IF(BN139="","",0)))</f>
        <v/>
      </c>
      <c r="BM139" s="25" t="str">
        <f>IFERROR(VLOOKUP($C139,Summary!$C:$CB,63,FALSE)/BN139,IF(BN139=0,"",IF(BN139="","",0)))</f>
        <v/>
      </c>
      <c r="BN139" s="27">
        <f>VLOOKUP($C139,Summary!$C:$CB,64,FALSE)</f>
        <v>0</v>
      </c>
      <c r="BO139" s="24" t="str">
        <f>IFERROR(VLOOKUP($C139,Summary!$C:$CB,65,FALSE)/BU139,IF(BU139=0,"",IF(BU139="","",0)))</f>
        <v/>
      </c>
      <c r="BP139" s="25" t="str">
        <f>IFERROR(VLOOKUP($C139,Summary!$C:$CB,66,FALSE)/BU139,IF(BU139=0,"",IF(BU139="","",0)))</f>
        <v/>
      </c>
      <c r="BQ139" s="26" t="str">
        <f>IFERROR(VLOOKUP($C139,Summary!$C:$CB,67,FALSE)/BU139,IF(BU139=0,"",IF(BU139="","",0)))</f>
        <v/>
      </c>
      <c r="BR139" s="25" t="str">
        <f>IFERROR(VLOOKUP($C139,Summary!$C:$CB,68,FALSE)/BU139,IF(BU139=0,"",IF(BU139="","",0)))</f>
        <v/>
      </c>
      <c r="BS139" s="26" t="str">
        <f>IFERROR(VLOOKUP($C139,Summary!$C:$CB,69,FALSE)/BU139,IF(BU139=0,"",IF(BU139="","",0)))</f>
        <v/>
      </c>
      <c r="BT139" s="25" t="str">
        <f>IFERROR(VLOOKUP($C139,Summary!$C:$CB,70,FALSE)/BU139,IF(BU139=0,"",IF(BU139="","",0)))</f>
        <v/>
      </c>
      <c r="BU139" s="27">
        <f>VLOOKUP($C139,Summary!$C:$CB,71,FALSE)</f>
        <v>0</v>
      </c>
      <c r="BV139" s="24" t="str">
        <f>IFERROR(VLOOKUP($C139,Summary!$C:$CB,72,FALSE)/CB139,IF(CB139=0,"",IF(CB139="","",0)))</f>
        <v/>
      </c>
      <c r="BW139" s="25" t="str">
        <f>IFERROR(VLOOKUP($C139,Summary!$C:$CB,73,FALSE)/CB139,IF(CB139=0,"",IF(CB139="","",0)))</f>
        <v/>
      </c>
      <c r="BX139" s="26" t="str">
        <f>IFERROR(VLOOKUP($C139,Summary!$C:$CB,74,FALSE)/CB139,IF(CB139=0,"",IF(CB139="","",0)))</f>
        <v/>
      </c>
      <c r="BY139" s="25" t="str">
        <f>IFERROR(VLOOKUP($C139,Summary!$C:$CB,75,FALSE)/CB139,IF(CB139=0,"",IF(CB139="","",0)))</f>
        <v/>
      </c>
      <c r="BZ139" s="26" t="str">
        <f>IFERROR(VLOOKUP($C139,Summary!$C:$CB,76,FALSE)/CB139,IF(CB139=0,"",IF(CB139="","",0)))</f>
        <v/>
      </c>
      <c r="CA139" s="25" t="str">
        <f>IFERROR(VLOOKUP($C139,Summary!$C:$CB,77,FALSE)/CB139,IF(CB139=0,"",IF(CB139="","",0)))</f>
        <v/>
      </c>
      <c r="CB139" s="27">
        <f>VLOOKUP($C139,Summary!$C:$CB,78,FALSE)</f>
        <v>0</v>
      </c>
    </row>
    <row r="140" spans="1:80" x14ac:dyDescent="0.3">
      <c r="A140">
        <v>136</v>
      </c>
      <c r="B140" t="str">
        <f>IF(Namelist!A137="","",UPPER(Namelist!A137))</f>
        <v>JIA WEI CHUNG</v>
      </c>
      <c r="C140" t="str">
        <f>IF(Namelist!B137="","",UPPER(Namelist!B137))</f>
        <v>NUSSTU\E0959711</v>
      </c>
      <c r="D140" s="24">
        <f>IFERROR(VLOOKUP($C140,Summary!$C:$CB,2,FALSE)/J140,IF(J140=0,"",IF(J140="","",0)))</f>
        <v>0.47058823529411764</v>
      </c>
      <c r="E140" s="25">
        <f>IFERROR(VLOOKUP($C140,Summary!$C:$CB,3,FALSE)/J140,IF(J140=0,"",IF(J140="","",0)))</f>
        <v>0</v>
      </c>
      <c r="F140" s="26">
        <f>IFERROR(VLOOKUP($C140,Summary!$C:$CB,4,FALSE)/J140,IF(J140=0,"",IF(J140="","",0)))</f>
        <v>0.47058823529411764</v>
      </c>
      <c r="G140" s="25">
        <f>IFERROR(VLOOKUP($C140,Summary!$C:$CB,5,FALSE)/J140,IF(J140=0,"",IF(J140="","",0)))</f>
        <v>0</v>
      </c>
      <c r="H140" s="26">
        <f>IFERROR(VLOOKUP($C140,Summary!$C:$CB,6,FALSE)/J140,IF(J140=0,"",IF(J140="","",0)))</f>
        <v>0.47058823529411764</v>
      </c>
      <c r="I140" s="25">
        <f>IFERROR(VLOOKUP($C140,Summary!$C:$CB,7,FALSE)/J140,IF(J140=0,"",IF(J140="","",0)))</f>
        <v>0.52941176470588236</v>
      </c>
      <c r="J140" s="27">
        <f>VLOOKUP($C140,Summary!$C:$CB,8,FALSE)</f>
        <v>17</v>
      </c>
      <c r="K140" s="24" t="str">
        <f>IFERROR(VLOOKUP($C140,Summary!$C:$CB,9,FALSE)/Q140,IF(Q140=0,"",IF(Q140="","",0)))</f>
        <v/>
      </c>
      <c r="L140" s="25" t="str">
        <f>IFERROR(VLOOKUP($C140,Summary!$C:$CB,10,FALSE)/Q140,IF(Q140=0,"",IF(Q140="","",0)))</f>
        <v/>
      </c>
      <c r="M140" s="26" t="str">
        <f>IFERROR(VLOOKUP($C140,Summary!$C:$CB,11,FALSE)/Q140,IF(Q140=0,"",IF(Q140="","",0)))</f>
        <v/>
      </c>
      <c r="N140" s="25" t="str">
        <f>IFERROR(VLOOKUP($C140,Summary!$C:$CB,12,FALSE)/Q140,IF(Q140=0,"",IF(Q140="","",0)))</f>
        <v/>
      </c>
      <c r="O140" s="26" t="str">
        <f>IFERROR(VLOOKUP($C140,Summary!$C:$CB,13,FALSE)/Q140,IF(Q140=0,"",IF(Q140="","",0)))</f>
        <v/>
      </c>
      <c r="P140" s="25" t="str">
        <f>IFERROR(VLOOKUP($C140,Summary!$C:$CB,14,FALSE)/Q140,IF(Q140=0,"",IF(Q140="","",0)))</f>
        <v/>
      </c>
      <c r="Q140" s="27">
        <f>VLOOKUP($C140,Summary!$C:$CB,15,FALSE)</f>
        <v>0</v>
      </c>
      <c r="R140" s="24">
        <f>IFERROR(VLOOKUP($C140,Summary!$C:$CB,16,FALSE)/X140,IF(X140=0,"",IF(X140="","",0)))</f>
        <v>0.66666666666666663</v>
      </c>
      <c r="S140" s="25">
        <f>IFERROR(VLOOKUP($C140,Summary!$C:$CB,17,FALSE)/X140,IF(X140=0,"",IF(X140="","",0)))</f>
        <v>0</v>
      </c>
      <c r="T140" s="26">
        <f>IFERROR(VLOOKUP($C140,Summary!$C:$CB,18,FALSE)/X140,IF(X140=0,"",IF(X140="","",0)))</f>
        <v>0.66666666666666663</v>
      </c>
      <c r="U140" s="25">
        <f>IFERROR(VLOOKUP($C140,Summary!$C:$CB,19,FALSE)/X140,IF(X140=0,"",IF(X140="","",0)))</f>
        <v>0</v>
      </c>
      <c r="V140" s="26">
        <f>IFERROR(VLOOKUP($C140,Summary!$C:$CB,20,FALSE)/X140,IF(X140=0,"",IF(X140="","",0)))</f>
        <v>0.66666666666666663</v>
      </c>
      <c r="W140" s="25">
        <f>IFERROR(VLOOKUP($C140,Summary!$C:$CB,21,FALSE)/X140,IF(X140=0,"",IF(X140="","",0)))</f>
        <v>0.33333333333333331</v>
      </c>
      <c r="X140" s="27">
        <f>VLOOKUP($C140,Summary!$C:$CB,22,FALSE)</f>
        <v>3</v>
      </c>
      <c r="Y140" s="24">
        <f>IFERROR(VLOOKUP($C140,Summary!$C:$CB,23,FALSE)/AE140,IF(AE140=0,"",IF(AE140="","",0)))</f>
        <v>1</v>
      </c>
      <c r="Z140" s="25">
        <f>IFERROR(VLOOKUP($C140,Summary!$C:$CB,24,FALSE)/AE140,IF(AE140=0,"",IF(AE140="","",0)))</f>
        <v>0</v>
      </c>
      <c r="AA140" s="26">
        <f>IFERROR(VLOOKUP($C140,Summary!$C:$CB,25,FALSE)/AE140,IF(AE140=0,"",IF(AE140="","",0)))</f>
        <v>1</v>
      </c>
      <c r="AB140" s="25">
        <f>IFERROR(VLOOKUP($C140,Summary!$C:$CB,26,FALSE)/AE140,IF(AE140=0,"",IF(AE140="","",0)))</f>
        <v>0</v>
      </c>
      <c r="AC140" s="26">
        <f>IFERROR(VLOOKUP($C140,Summary!$C:$CB,27,FALSE)/AE140,IF(AE140=0,"",IF(AE140="","",0)))</f>
        <v>1</v>
      </c>
      <c r="AD140" s="25">
        <f>IFERROR(VLOOKUP($C140,Summary!$C:$CB,28,FALSE)/AE140,IF(AE140=0,"",IF(AE140="","",0)))</f>
        <v>0</v>
      </c>
      <c r="AE140" s="27">
        <f>VLOOKUP($C140,Summary!$C:$CB,29,FALSE)</f>
        <v>2</v>
      </c>
      <c r="AF140" s="24" t="str">
        <f>IFERROR(VLOOKUP($C140,Summary!$C:$CB,30,FALSE)/VLOOKUP($C140,Summary!$C:$CB,32,FALSE),IF(AL140=0,"",IF(AL140="","",0)))</f>
        <v/>
      </c>
      <c r="AG140" s="25" t="str">
        <f>IFERROR(VLOOKUP($C140,Summary!$C:$CB,31,FALSE)/VLOOKUP($C140,Summary!$C:$CB,32,FALSE),IF(AL140=0,"",IF(AL140="","",0)))</f>
        <v/>
      </c>
      <c r="AH140" s="26" t="str">
        <f>IFERROR(VLOOKUP($C140,Summary!$C:$CB,32,FALSE)/VLOOKUP($C140,Summary!$C:$CB,34,FALSE),IF(AL140=0,"",IF(AL140="","",0)))</f>
        <v/>
      </c>
      <c r="AI140" s="25" t="str">
        <f>IFERROR(VLOOKUP($C140,Summary!$C:$CB,33,FALSE)/VLOOKUP($C140,Summary!$C:$CB,34,FALSE),IF(AL140=0,"",IF(AL140="","",0)))</f>
        <v/>
      </c>
      <c r="AJ140" s="26" t="str">
        <f>IFERROR(VLOOKUP($C140,Summary!$C:$CB,34,FALSE)/AL140,IF(AL140=0,"",IF(AL140="","",0)))</f>
        <v/>
      </c>
      <c r="AK140" s="25" t="str">
        <f>IFERROR(VLOOKUP($C140,Summary!$C:$CB,35,FALSE)/AL140,IF(AL140=0,"",IF(AL140="","",0)))</f>
        <v/>
      </c>
      <c r="AL140" s="27">
        <f>VLOOKUP($C140,Summary!$C:$CB,36,FALSE)</f>
        <v>0</v>
      </c>
      <c r="AM140" s="24">
        <f>IFERROR(VLOOKUP($C140,Summary!$C:$CB,37,FALSE)/AS140,IF(AS140=0,"",IF(AS140="","",0)))</f>
        <v>1</v>
      </c>
      <c r="AN140" s="25">
        <f>IFERROR(VLOOKUP($C140,Summary!$C:$CB,38,FALSE)/AS140,IF(AS140=0,"",IF(AS140="","",0)))</f>
        <v>0</v>
      </c>
      <c r="AO140" s="26">
        <f>IFERROR(VLOOKUP($C140,Summary!$C:$CB,39,FALSE)/AS140,IF(AS140=0,"",IF(AS140="","",0)))</f>
        <v>1</v>
      </c>
      <c r="AP140" s="25">
        <f>IFERROR(VLOOKUP($C140,Summary!$C:$CB,40,FALSE)/AS140,IF(AS140=0,"",IF(AS140="","",0)))</f>
        <v>0</v>
      </c>
      <c r="AQ140" s="26">
        <f>IFERROR(VLOOKUP($C140,Summary!$C:$CB,41,FALSE)/AS140,IF(AS140=0,"",IF(AS140="","",0)))</f>
        <v>1</v>
      </c>
      <c r="AR140" s="25">
        <f>IFERROR(VLOOKUP($C140,Summary!$C:$CB,42,FALSE)/AS140,IF(AS140=0,"",IF(AS140="","",0)))</f>
        <v>0</v>
      </c>
      <c r="AS140" s="27">
        <f>VLOOKUP($C140,Summary!$C:$CB,43,FALSE)</f>
        <v>3</v>
      </c>
      <c r="AT140" s="24">
        <f>IFERROR(VLOOKUP($C140,Summary!$C:$CB,44,FALSE)/AZ140,IF(AZ140=0,"",IF(AZ140="","",0)))</f>
        <v>0</v>
      </c>
      <c r="AU140" s="25">
        <f>IFERROR(VLOOKUP($C140,Summary!$C:$CB,45,FALSE)/AZ140,IF(AZ140=0,"",IF(AZ140="","",0)))</f>
        <v>0</v>
      </c>
      <c r="AV140" s="26">
        <f>IFERROR(VLOOKUP($C140,Summary!$C:$CB,46,FALSE)/AZ140,IF(AZ140=0,"",IF(AZ140="","",0)))</f>
        <v>0</v>
      </c>
      <c r="AW140" s="25">
        <f>IFERROR(VLOOKUP($C140,Summary!$C:$CB,47,FALSE)/AZ140,IF(AZ140=0,"",IF(AZ140="","",0)))</f>
        <v>0</v>
      </c>
      <c r="AX140" s="26">
        <f>IFERROR(VLOOKUP($C140,Summary!$C:$CB,48,FALSE)/AZ140,IF(AZ140=0,"",IF(AZ140="","",0)))</f>
        <v>0</v>
      </c>
      <c r="AY140" s="25">
        <f>IFERROR(VLOOKUP($C140,Summary!$C:$CB,49,FALSE)/AZ140,IF(AZ140=0,"",IF(AZ140="","",0)))</f>
        <v>1</v>
      </c>
      <c r="AZ140" s="27">
        <f>VLOOKUP($C140,Summary!$C:$CB,50,FALSE)</f>
        <v>2</v>
      </c>
      <c r="BA140" s="24">
        <f>IFERROR(VLOOKUP($C140,Summary!$C:$CB,51,FALSE)/BG140,IF(BG140=0,"",IF(BG140="","",0)))</f>
        <v>0.5</v>
      </c>
      <c r="BB140" s="25">
        <f>IFERROR(VLOOKUP($C140,Summary!$C:$CB,52,FALSE)/BG140,IF(BG140=0,"",IF(BG140="","",0)))</f>
        <v>0</v>
      </c>
      <c r="BC140" s="26">
        <f>IFERROR(VLOOKUP($C140,Summary!$C:$CB,53,FALSE)/BG140,IF(BG140=0,"",IF(BG140="","",0)))</f>
        <v>0.5</v>
      </c>
      <c r="BD140" s="25">
        <f>IFERROR(VLOOKUP($C140,Summary!$C:$CB,54,FALSE)/BG140,IF(BG140=0,"",IF(BG140="","",0)))</f>
        <v>0</v>
      </c>
      <c r="BE140" s="26">
        <f>IFERROR(VLOOKUP($C140,Summary!$C:$CB,55,FALSE)/BG140,IF(BG140=0,"",IF(BG140="","",0)))</f>
        <v>0.5</v>
      </c>
      <c r="BF140" s="25">
        <f>IFERROR(VLOOKUP($C140,Summary!$C:$CB,56,FALSE)/BG140,IF(BG140=0,"",IF(BG140="","",0)))</f>
        <v>0.5</v>
      </c>
      <c r="BG140" s="27">
        <f>VLOOKUP($C140,Summary!$C:$CB,57,FALSE)</f>
        <v>2</v>
      </c>
      <c r="BH140" s="24">
        <f>IFERROR(VLOOKUP($C140,Summary!$C:$CB,58,FALSE)/BN140,IF(BN140=0,"",IF(BN140="","",0)))</f>
        <v>0</v>
      </c>
      <c r="BI140" s="25">
        <f>IFERROR(VLOOKUP($C140,Summary!$C:$CB,59,FALSE)/BN140,IF(BN140=0,"",IF(BN140="","",0)))</f>
        <v>0</v>
      </c>
      <c r="BJ140" s="26">
        <f>IFERROR(VLOOKUP($C140,Summary!$C:$CB,60,FALSE)/BN140,IF(BN140=0,"",IF(BN140="","",0)))</f>
        <v>0</v>
      </c>
      <c r="BK140" s="25">
        <f>IFERROR(VLOOKUP($C140,Summary!$C:$CB,61,FALSE)/BN140,IF(BN140=0,"",IF(BN140="","",0)))</f>
        <v>0</v>
      </c>
      <c r="BL140" s="26">
        <f>IFERROR(VLOOKUP($C140,Summary!$C:$CB,62,FALSE)/BN140,IF(BN140=0,"",IF(BN140="","",0)))</f>
        <v>0</v>
      </c>
      <c r="BM140" s="25">
        <f>IFERROR(VLOOKUP($C140,Summary!$C:$CB,63,FALSE)/BN140,IF(BN140=0,"",IF(BN140="","",0)))</f>
        <v>1</v>
      </c>
      <c r="BN140" s="27">
        <f>VLOOKUP($C140,Summary!$C:$CB,64,FALSE)</f>
        <v>2</v>
      </c>
      <c r="BO140" s="24">
        <f>IFERROR(VLOOKUP($C140,Summary!$C:$CB,65,FALSE)/BU140,IF(BU140=0,"",IF(BU140="","",0)))</f>
        <v>0</v>
      </c>
      <c r="BP140" s="25">
        <f>IFERROR(VLOOKUP($C140,Summary!$C:$CB,66,FALSE)/BU140,IF(BU140=0,"",IF(BU140="","",0)))</f>
        <v>0</v>
      </c>
      <c r="BQ140" s="26">
        <f>IFERROR(VLOOKUP($C140,Summary!$C:$CB,67,FALSE)/BU140,IF(BU140=0,"",IF(BU140="","",0)))</f>
        <v>0</v>
      </c>
      <c r="BR140" s="25">
        <f>IFERROR(VLOOKUP($C140,Summary!$C:$CB,68,FALSE)/BU140,IF(BU140=0,"",IF(BU140="","",0)))</f>
        <v>0</v>
      </c>
      <c r="BS140" s="26">
        <f>IFERROR(VLOOKUP($C140,Summary!$C:$CB,69,FALSE)/BU140,IF(BU140=0,"",IF(BU140="","",0)))</f>
        <v>0</v>
      </c>
      <c r="BT140" s="25">
        <f>IFERROR(VLOOKUP($C140,Summary!$C:$CB,70,FALSE)/BU140,IF(BU140=0,"",IF(BU140="","",0)))</f>
        <v>1</v>
      </c>
      <c r="BU140" s="27">
        <f>VLOOKUP($C140,Summary!$C:$CB,71,FALSE)</f>
        <v>3</v>
      </c>
      <c r="BV140" s="24" t="str">
        <f>IFERROR(VLOOKUP($C140,Summary!$C:$CB,72,FALSE)/CB140,IF(CB140=0,"",IF(CB140="","",0)))</f>
        <v/>
      </c>
      <c r="BW140" s="25" t="str">
        <f>IFERROR(VLOOKUP($C140,Summary!$C:$CB,73,FALSE)/CB140,IF(CB140=0,"",IF(CB140="","",0)))</f>
        <v/>
      </c>
      <c r="BX140" s="26" t="str">
        <f>IFERROR(VLOOKUP($C140,Summary!$C:$CB,74,FALSE)/CB140,IF(CB140=0,"",IF(CB140="","",0)))</f>
        <v/>
      </c>
      <c r="BY140" s="25" t="str">
        <f>IFERROR(VLOOKUP($C140,Summary!$C:$CB,75,FALSE)/CB140,IF(CB140=0,"",IF(CB140="","",0)))</f>
        <v/>
      </c>
      <c r="BZ140" s="26" t="str">
        <f>IFERROR(VLOOKUP($C140,Summary!$C:$CB,76,FALSE)/CB140,IF(CB140=0,"",IF(CB140="","",0)))</f>
        <v/>
      </c>
      <c r="CA140" s="25" t="str">
        <f>IFERROR(VLOOKUP($C140,Summary!$C:$CB,77,FALSE)/CB140,IF(CB140=0,"",IF(CB140="","",0)))</f>
        <v/>
      </c>
      <c r="CB140" s="27">
        <f>VLOOKUP($C140,Summary!$C:$CB,78,FALSE)</f>
        <v>0</v>
      </c>
    </row>
    <row r="141" spans="1:80" x14ac:dyDescent="0.3">
      <c r="A141">
        <v>137</v>
      </c>
      <c r="B141" t="str">
        <f>IF(Namelist!A138="","",UPPER(Namelist!A138))</f>
        <v>JIA YUE MOON NG</v>
      </c>
      <c r="C141" t="str">
        <f>IF(Namelist!B138="","",UPPER(Namelist!B138))</f>
        <v>NUSSTU\E0857385</v>
      </c>
      <c r="D141" s="24">
        <f>IFERROR(VLOOKUP($C141,Summary!$C:$CB,2,FALSE)/J141,IF(J141=0,"",IF(J141="","",0)))</f>
        <v>0</v>
      </c>
      <c r="E141" s="25">
        <f>IFERROR(VLOOKUP($C141,Summary!$C:$CB,3,FALSE)/J141,IF(J141=0,"",IF(J141="","",0)))</f>
        <v>0</v>
      </c>
      <c r="F141" s="26">
        <f>IFERROR(VLOOKUP($C141,Summary!$C:$CB,4,FALSE)/J141,IF(J141=0,"",IF(J141="","",0)))</f>
        <v>0</v>
      </c>
      <c r="G141" s="25">
        <f>IFERROR(VLOOKUP($C141,Summary!$C:$CB,5,FALSE)/J141,IF(J141=0,"",IF(J141="","",0)))</f>
        <v>0</v>
      </c>
      <c r="H141" s="26">
        <f>IFERROR(VLOOKUP($C141,Summary!$C:$CB,6,FALSE)/J141,IF(J141=0,"",IF(J141="","",0)))</f>
        <v>0</v>
      </c>
      <c r="I141" s="25">
        <f>IFERROR(VLOOKUP($C141,Summary!$C:$CB,7,FALSE)/J141,IF(J141=0,"",IF(J141="","",0)))</f>
        <v>1</v>
      </c>
      <c r="J141" s="27">
        <f>VLOOKUP($C141,Summary!$C:$CB,8,FALSE)</f>
        <v>2</v>
      </c>
      <c r="K141" s="24" t="str">
        <f>IFERROR(VLOOKUP($C141,Summary!$C:$CB,9,FALSE)/Q141,IF(Q141=0,"",IF(Q141="","",0)))</f>
        <v/>
      </c>
      <c r="L141" s="25" t="str">
        <f>IFERROR(VLOOKUP($C141,Summary!$C:$CB,10,FALSE)/Q141,IF(Q141=0,"",IF(Q141="","",0)))</f>
        <v/>
      </c>
      <c r="M141" s="26" t="str">
        <f>IFERROR(VLOOKUP($C141,Summary!$C:$CB,11,FALSE)/Q141,IF(Q141=0,"",IF(Q141="","",0)))</f>
        <v/>
      </c>
      <c r="N141" s="25" t="str">
        <f>IFERROR(VLOOKUP($C141,Summary!$C:$CB,12,FALSE)/Q141,IF(Q141=0,"",IF(Q141="","",0)))</f>
        <v/>
      </c>
      <c r="O141" s="26" t="str">
        <f>IFERROR(VLOOKUP($C141,Summary!$C:$CB,13,FALSE)/Q141,IF(Q141=0,"",IF(Q141="","",0)))</f>
        <v/>
      </c>
      <c r="P141" s="25" t="str">
        <f>IFERROR(VLOOKUP($C141,Summary!$C:$CB,14,FALSE)/Q141,IF(Q141=0,"",IF(Q141="","",0)))</f>
        <v/>
      </c>
      <c r="Q141" s="27">
        <f>VLOOKUP($C141,Summary!$C:$CB,15,FALSE)</f>
        <v>0</v>
      </c>
      <c r="R141" s="24" t="str">
        <f>IFERROR(VLOOKUP($C141,Summary!$C:$CB,16,FALSE)/X141,IF(X141=0,"",IF(X141="","",0)))</f>
        <v/>
      </c>
      <c r="S141" s="25" t="str">
        <f>IFERROR(VLOOKUP($C141,Summary!$C:$CB,17,FALSE)/X141,IF(X141=0,"",IF(X141="","",0)))</f>
        <v/>
      </c>
      <c r="T141" s="26" t="str">
        <f>IFERROR(VLOOKUP($C141,Summary!$C:$CB,18,FALSE)/X141,IF(X141=0,"",IF(X141="","",0)))</f>
        <v/>
      </c>
      <c r="U141" s="25" t="str">
        <f>IFERROR(VLOOKUP($C141,Summary!$C:$CB,19,FALSE)/X141,IF(X141=0,"",IF(X141="","",0)))</f>
        <v/>
      </c>
      <c r="V141" s="26" t="str">
        <f>IFERROR(VLOOKUP($C141,Summary!$C:$CB,20,FALSE)/X141,IF(X141=0,"",IF(X141="","",0)))</f>
        <v/>
      </c>
      <c r="W141" s="25" t="str">
        <f>IFERROR(VLOOKUP($C141,Summary!$C:$CB,21,FALSE)/X141,IF(X141=0,"",IF(X141="","",0)))</f>
        <v/>
      </c>
      <c r="X141" s="27">
        <f>VLOOKUP($C141,Summary!$C:$CB,22,FALSE)</f>
        <v>0</v>
      </c>
      <c r="Y141" s="24" t="str">
        <f>IFERROR(VLOOKUP($C141,Summary!$C:$CB,23,FALSE)/AE141,IF(AE141=0,"",IF(AE141="","",0)))</f>
        <v/>
      </c>
      <c r="Z141" s="25" t="str">
        <f>IFERROR(VLOOKUP($C141,Summary!$C:$CB,24,FALSE)/AE141,IF(AE141=0,"",IF(AE141="","",0)))</f>
        <v/>
      </c>
      <c r="AA141" s="26" t="str">
        <f>IFERROR(VLOOKUP($C141,Summary!$C:$CB,25,FALSE)/AE141,IF(AE141=0,"",IF(AE141="","",0)))</f>
        <v/>
      </c>
      <c r="AB141" s="25" t="str">
        <f>IFERROR(VLOOKUP($C141,Summary!$C:$CB,26,FALSE)/AE141,IF(AE141=0,"",IF(AE141="","",0)))</f>
        <v/>
      </c>
      <c r="AC141" s="26" t="str">
        <f>IFERROR(VLOOKUP($C141,Summary!$C:$CB,27,FALSE)/AE141,IF(AE141=0,"",IF(AE141="","",0)))</f>
        <v/>
      </c>
      <c r="AD141" s="25" t="str">
        <f>IFERROR(VLOOKUP($C141,Summary!$C:$CB,28,FALSE)/AE141,IF(AE141=0,"",IF(AE141="","",0)))</f>
        <v/>
      </c>
      <c r="AE141" s="27">
        <f>VLOOKUP($C141,Summary!$C:$CB,29,FALSE)</f>
        <v>0</v>
      </c>
      <c r="AF141" s="24" t="str">
        <f>IFERROR(VLOOKUP($C141,Summary!$C:$CB,30,FALSE)/VLOOKUP($C141,Summary!$C:$CB,32,FALSE),IF(AL141=0,"",IF(AL141="","",0)))</f>
        <v/>
      </c>
      <c r="AG141" s="25" t="str">
        <f>IFERROR(VLOOKUP($C141,Summary!$C:$CB,31,FALSE)/VLOOKUP($C141,Summary!$C:$CB,32,FALSE),IF(AL141=0,"",IF(AL141="","",0)))</f>
        <v/>
      </c>
      <c r="AH141" s="26" t="str">
        <f>IFERROR(VLOOKUP($C141,Summary!$C:$CB,32,FALSE)/VLOOKUP($C141,Summary!$C:$CB,34,FALSE),IF(AL141=0,"",IF(AL141="","",0)))</f>
        <v/>
      </c>
      <c r="AI141" s="25" t="str">
        <f>IFERROR(VLOOKUP($C141,Summary!$C:$CB,33,FALSE)/VLOOKUP($C141,Summary!$C:$CB,34,FALSE),IF(AL141=0,"",IF(AL141="","",0)))</f>
        <v/>
      </c>
      <c r="AJ141" s="26" t="str">
        <f>IFERROR(VLOOKUP($C141,Summary!$C:$CB,34,FALSE)/AL141,IF(AL141=0,"",IF(AL141="","",0)))</f>
        <v/>
      </c>
      <c r="AK141" s="25" t="str">
        <f>IFERROR(VLOOKUP($C141,Summary!$C:$CB,35,FALSE)/AL141,IF(AL141=0,"",IF(AL141="","",0)))</f>
        <v/>
      </c>
      <c r="AL141" s="27">
        <f>VLOOKUP($C141,Summary!$C:$CB,36,FALSE)</f>
        <v>0</v>
      </c>
      <c r="AM141" s="24" t="str">
        <f>IFERROR(VLOOKUP($C141,Summary!$C:$CB,37,FALSE)/AS141,IF(AS141=0,"",IF(AS141="","",0)))</f>
        <v/>
      </c>
      <c r="AN141" s="25" t="str">
        <f>IFERROR(VLOOKUP($C141,Summary!$C:$CB,38,FALSE)/AS141,IF(AS141=0,"",IF(AS141="","",0)))</f>
        <v/>
      </c>
      <c r="AO141" s="26" t="str">
        <f>IFERROR(VLOOKUP($C141,Summary!$C:$CB,39,FALSE)/AS141,IF(AS141=0,"",IF(AS141="","",0)))</f>
        <v/>
      </c>
      <c r="AP141" s="25" t="str">
        <f>IFERROR(VLOOKUP($C141,Summary!$C:$CB,40,FALSE)/AS141,IF(AS141=0,"",IF(AS141="","",0)))</f>
        <v/>
      </c>
      <c r="AQ141" s="26" t="str">
        <f>IFERROR(VLOOKUP($C141,Summary!$C:$CB,41,FALSE)/AS141,IF(AS141=0,"",IF(AS141="","",0)))</f>
        <v/>
      </c>
      <c r="AR141" s="25" t="str">
        <f>IFERROR(VLOOKUP($C141,Summary!$C:$CB,42,FALSE)/AS141,IF(AS141=0,"",IF(AS141="","",0)))</f>
        <v/>
      </c>
      <c r="AS141" s="27">
        <f>VLOOKUP($C141,Summary!$C:$CB,43,FALSE)</f>
        <v>0</v>
      </c>
      <c r="AT141" s="24" t="str">
        <f>IFERROR(VLOOKUP($C141,Summary!$C:$CB,44,FALSE)/AZ141,IF(AZ141=0,"",IF(AZ141="","",0)))</f>
        <v/>
      </c>
      <c r="AU141" s="25" t="str">
        <f>IFERROR(VLOOKUP($C141,Summary!$C:$CB,45,FALSE)/AZ141,IF(AZ141=0,"",IF(AZ141="","",0)))</f>
        <v/>
      </c>
      <c r="AV141" s="26" t="str">
        <f>IFERROR(VLOOKUP($C141,Summary!$C:$CB,46,FALSE)/AZ141,IF(AZ141=0,"",IF(AZ141="","",0)))</f>
        <v/>
      </c>
      <c r="AW141" s="25" t="str">
        <f>IFERROR(VLOOKUP($C141,Summary!$C:$CB,47,FALSE)/AZ141,IF(AZ141=0,"",IF(AZ141="","",0)))</f>
        <v/>
      </c>
      <c r="AX141" s="26" t="str">
        <f>IFERROR(VLOOKUP($C141,Summary!$C:$CB,48,FALSE)/AZ141,IF(AZ141=0,"",IF(AZ141="","",0)))</f>
        <v/>
      </c>
      <c r="AY141" s="25" t="str">
        <f>IFERROR(VLOOKUP($C141,Summary!$C:$CB,49,FALSE)/AZ141,IF(AZ141=0,"",IF(AZ141="","",0)))</f>
        <v/>
      </c>
      <c r="AZ141" s="27">
        <f>VLOOKUP($C141,Summary!$C:$CB,50,FALSE)</f>
        <v>0</v>
      </c>
      <c r="BA141" s="24" t="str">
        <f>IFERROR(VLOOKUP($C141,Summary!$C:$CB,51,FALSE)/BG141,IF(BG141=0,"",IF(BG141="","",0)))</f>
        <v/>
      </c>
      <c r="BB141" s="25" t="str">
        <f>IFERROR(VLOOKUP($C141,Summary!$C:$CB,52,FALSE)/BG141,IF(BG141=0,"",IF(BG141="","",0)))</f>
        <v/>
      </c>
      <c r="BC141" s="26" t="str">
        <f>IFERROR(VLOOKUP($C141,Summary!$C:$CB,53,FALSE)/BG141,IF(BG141=0,"",IF(BG141="","",0)))</f>
        <v/>
      </c>
      <c r="BD141" s="25" t="str">
        <f>IFERROR(VLOOKUP($C141,Summary!$C:$CB,54,FALSE)/BG141,IF(BG141=0,"",IF(BG141="","",0)))</f>
        <v/>
      </c>
      <c r="BE141" s="26" t="str">
        <f>IFERROR(VLOOKUP($C141,Summary!$C:$CB,55,FALSE)/BG141,IF(BG141=0,"",IF(BG141="","",0)))</f>
        <v/>
      </c>
      <c r="BF141" s="25" t="str">
        <f>IFERROR(VLOOKUP($C141,Summary!$C:$CB,56,FALSE)/BG141,IF(BG141=0,"",IF(BG141="","",0)))</f>
        <v/>
      </c>
      <c r="BG141" s="27">
        <f>VLOOKUP($C141,Summary!$C:$CB,57,FALSE)</f>
        <v>0</v>
      </c>
      <c r="BH141" s="24">
        <f>IFERROR(VLOOKUP($C141,Summary!$C:$CB,58,FALSE)/BN141,IF(BN141=0,"",IF(BN141="","",0)))</f>
        <v>0</v>
      </c>
      <c r="BI141" s="25">
        <f>IFERROR(VLOOKUP($C141,Summary!$C:$CB,59,FALSE)/BN141,IF(BN141=0,"",IF(BN141="","",0)))</f>
        <v>0</v>
      </c>
      <c r="BJ141" s="26">
        <f>IFERROR(VLOOKUP($C141,Summary!$C:$CB,60,FALSE)/BN141,IF(BN141=0,"",IF(BN141="","",0)))</f>
        <v>0</v>
      </c>
      <c r="BK141" s="25">
        <f>IFERROR(VLOOKUP($C141,Summary!$C:$CB,61,FALSE)/BN141,IF(BN141=0,"",IF(BN141="","",0)))</f>
        <v>0</v>
      </c>
      <c r="BL141" s="26">
        <f>IFERROR(VLOOKUP($C141,Summary!$C:$CB,62,FALSE)/BN141,IF(BN141=0,"",IF(BN141="","",0)))</f>
        <v>0</v>
      </c>
      <c r="BM141" s="25">
        <f>IFERROR(VLOOKUP($C141,Summary!$C:$CB,63,FALSE)/BN141,IF(BN141=0,"",IF(BN141="","",0)))</f>
        <v>1</v>
      </c>
      <c r="BN141" s="27">
        <f>VLOOKUP($C141,Summary!$C:$CB,64,FALSE)</f>
        <v>2</v>
      </c>
      <c r="BO141" s="24" t="str">
        <f>IFERROR(VLOOKUP($C141,Summary!$C:$CB,65,FALSE)/BU141,IF(BU141=0,"",IF(BU141="","",0)))</f>
        <v/>
      </c>
      <c r="BP141" s="25" t="str">
        <f>IFERROR(VLOOKUP($C141,Summary!$C:$CB,66,FALSE)/BU141,IF(BU141=0,"",IF(BU141="","",0)))</f>
        <v/>
      </c>
      <c r="BQ141" s="26" t="str">
        <f>IFERROR(VLOOKUP($C141,Summary!$C:$CB,67,FALSE)/BU141,IF(BU141=0,"",IF(BU141="","",0)))</f>
        <v/>
      </c>
      <c r="BR141" s="25" t="str">
        <f>IFERROR(VLOOKUP($C141,Summary!$C:$CB,68,FALSE)/BU141,IF(BU141=0,"",IF(BU141="","",0)))</f>
        <v/>
      </c>
      <c r="BS141" s="26" t="str">
        <f>IFERROR(VLOOKUP($C141,Summary!$C:$CB,69,FALSE)/BU141,IF(BU141=0,"",IF(BU141="","",0)))</f>
        <v/>
      </c>
      <c r="BT141" s="25" t="str">
        <f>IFERROR(VLOOKUP($C141,Summary!$C:$CB,70,FALSE)/BU141,IF(BU141=0,"",IF(BU141="","",0)))</f>
        <v/>
      </c>
      <c r="BU141" s="27">
        <f>VLOOKUP($C141,Summary!$C:$CB,71,FALSE)</f>
        <v>0</v>
      </c>
      <c r="BV141" s="24" t="str">
        <f>IFERROR(VLOOKUP($C141,Summary!$C:$CB,72,FALSE)/CB141,IF(CB141=0,"",IF(CB141="","",0)))</f>
        <v/>
      </c>
      <c r="BW141" s="25" t="str">
        <f>IFERROR(VLOOKUP($C141,Summary!$C:$CB,73,FALSE)/CB141,IF(CB141=0,"",IF(CB141="","",0)))</f>
        <v/>
      </c>
      <c r="BX141" s="26" t="str">
        <f>IFERROR(VLOOKUP($C141,Summary!$C:$CB,74,FALSE)/CB141,IF(CB141=0,"",IF(CB141="","",0)))</f>
        <v/>
      </c>
      <c r="BY141" s="25" t="str">
        <f>IFERROR(VLOOKUP($C141,Summary!$C:$CB,75,FALSE)/CB141,IF(CB141=0,"",IF(CB141="","",0)))</f>
        <v/>
      </c>
      <c r="BZ141" s="26" t="str">
        <f>IFERROR(VLOOKUP($C141,Summary!$C:$CB,76,FALSE)/CB141,IF(CB141=0,"",IF(CB141="","",0)))</f>
        <v/>
      </c>
      <c r="CA141" s="25" t="str">
        <f>IFERROR(VLOOKUP($C141,Summary!$C:$CB,77,FALSE)/CB141,IF(CB141=0,"",IF(CB141="","",0)))</f>
        <v/>
      </c>
      <c r="CB141" s="27">
        <f>VLOOKUP($C141,Summary!$C:$CB,78,FALSE)</f>
        <v>0</v>
      </c>
    </row>
    <row r="142" spans="1:80" x14ac:dyDescent="0.3">
      <c r="A142">
        <v>138</v>
      </c>
      <c r="B142" t="str">
        <f>IF(Namelist!A139="","",UPPER(Namelist!A139))</f>
        <v>JIEYI GAN</v>
      </c>
      <c r="C142" t="str">
        <f>IF(Namelist!B139="","",UPPER(Namelist!B139))</f>
        <v>NUSSTU\E0968126</v>
      </c>
      <c r="D142" s="24">
        <f>IFERROR(VLOOKUP($C142,Summary!$C:$CB,2,FALSE)/J142,IF(J142=0,"",IF(J142="","",0)))</f>
        <v>1</v>
      </c>
      <c r="E142" s="25">
        <f>IFERROR(VLOOKUP($C142,Summary!$C:$CB,3,FALSE)/J142,IF(J142=0,"",IF(J142="","",0)))</f>
        <v>0</v>
      </c>
      <c r="F142" s="26">
        <f>IFERROR(VLOOKUP($C142,Summary!$C:$CB,4,FALSE)/J142,IF(J142=0,"",IF(J142="","",0)))</f>
        <v>1</v>
      </c>
      <c r="G142" s="25">
        <f>IFERROR(VLOOKUP($C142,Summary!$C:$CB,5,FALSE)/J142,IF(J142=0,"",IF(J142="","",0)))</f>
        <v>0</v>
      </c>
      <c r="H142" s="26">
        <f>IFERROR(VLOOKUP($C142,Summary!$C:$CB,6,FALSE)/J142,IF(J142=0,"",IF(J142="","",0)))</f>
        <v>1</v>
      </c>
      <c r="I142" s="25">
        <f>IFERROR(VLOOKUP($C142,Summary!$C:$CB,7,FALSE)/J142,IF(J142=0,"",IF(J142="","",0)))</f>
        <v>0</v>
      </c>
      <c r="J142" s="27">
        <f>VLOOKUP($C142,Summary!$C:$CB,8,FALSE)</f>
        <v>1</v>
      </c>
      <c r="K142" s="24" t="str">
        <f>IFERROR(VLOOKUP($C142,Summary!$C:$CB,9,FALSE)/Q142,IF(Q142=0,"",IF(Q142="","",0)))</f>
        <v/>
      </c>
      <c r="L142" s="25" t="str">
        <f>IFERROR(VLOOKUP($C142,Summary!$C:$CB,10,FALSE)/Q142,IF(Q142=0,"",IF(Q142="","",0)))</f>
        <v/>
      </c>
      <c r="M142" s="26" t="str">
        <f>IFERROR(VLOOKUP($C142,Summary!$C:$CB,11,FALSE)/Q142,IF(Q142=0,"",IF(Q142="","",0)))</f>
        <v/>
      </c>
      <c r="N142" s="25" t="str">
        <f>IFERROR(VLOOKUP($C142,Summary!$C:$CB,12,FALSE)/Q142,IF(Q142=0,"",IF(Q142="","",0)))</f>
        <v/>
      </c>
      <c r="O142" s="26" t="str">
        <f>IFERROR(VLOOKUP($C142,Summary!$C:$CB,13,FALSE)/Q142,IF(Q142=0,"",IF(Q142="","",0)))</f>
        <v/>
      </c>
      <c r="P142" s="25" t="str">
        <f>IFERROR(VLOOKUP($C142,Summary!$C:$CB,14,FALSE)/Q142,IF(Q142=0,"",IF(Q142="","",0)))</f>
        <v/>
      </c>
      <c r="Q142" s="27">
        <f>VLOOKUP($C142,Summary!$C:$CB,15,FALSE)</f>
        <v>0</v>
      </c>
      <c r="R142" s="24" t="str">
        <f>IFERROR(VLOOKUP($C142,Summary!$C:$CB,16,FALSE)/X142,IF(X142=0,"",IF(X142="","",0)))</f>
        <v/>
      </c>
      <c r="S142" s="25" t="str">
        <f>IFERROR(VLOOKUP($C142,Summary!$C:$CB,17,FALSE)/X142,IF(X142=0,"",IF(X142="","",0)))</f>
        <v/>
      </c>
      <c r="T142" s="26" t="str">
        <f>IFERROR(VLOOKUP($C142,Summary!$C:$CB,18,FALSE)/X142,IF(X142=0,"",IF(X142="","",0)))</f>
        <v/>
      </c>
      <c r="U142" s="25" t="str">
        <f>IFERROR(VLOOKUP($C142,Summary!$C:$CB,19,FALSE)/X142,IF(X142=0,"",IF(X142="","",0)))</f>
        <v/>
      </c>
      <c r="V142" s="26" t="str">
        <f>IFERROR(VLOOKUP($C142,Summary!$C:$CB,20,FALSE)/X142,IF(X142=0,"",IF(X142="","",0)))</f>
        <v/>
      </c>
      <c r="W142" s="25" t="str">
        <f>IFERROR(VLOOKUP($C142,Summary!$C:$CB,21,FALSE)/X142,IF(X142=0,"",IF(X142="","",0)))</f>
        <v/>
      </c>
      <c r="X142" s="27">
        <f>VLOOKUP($C142,Summary!$C:$CB,22,FALSE)</f>
        <v>0</v>
      </c>
      <c r="Y142" s="24" t="str">
        <f>IFERROR(VLOOKUP($C142,Summary!$C:$CB,23,FALSE)/AE142,IF(AE142=0,"",IF(AE142="","",0)))</f>
        <v/>
      </c>
      <c r="Z142" s="25" t="str">
        <f>IFERROR(VLOOKUP($C142,Summary!$C:$CB,24,FALSE)/AE142,IF(AE142=0,"",IF(AE142="","",0)))</f>
        <v/>
      </c>
      <c r="AA142" s="26" t="str">
        <f>IFERROR(VLOOKUP($C142,Summary!$C:$CB,25,FALSE)/AE142,IF(AE142=0,"",IF(AE142="","",0)))</f>
        <v/>
      </c>
      <c r="AB142" s="25" t="str">
        <f>IFERROR(VLOOKUP($C142,Summary!$C:$CB,26,FALSE)/AE142,IF(AE142=0,"",IF(AE142="","",0)))</f>
        <v/>
      </c>
      <c r="AC142" s="26" t="str">
        <f>IFERROR(VLOOKUP($C142,Summary!$C:$CB,27,FALSE)/AE142,IF(AE142=0,"",IF(AE142="","",0)))</f>
        <v/>
      </c>
      <c r="AD142" s="25" t="str">
        <f>IFERROR(VLOOKUP($C142,Summary!$C:$CB,28,FALSE)/AE142,IF(AE142=0,"",IF(AE142="","",0)))</f>
        <v/>
      </c>
      <c r="AE142" s="27">
        <f>VLOOKUP($C142,Summary!$C:$CB,29,FALSE)</f>
        <v>0</v>
      </c>
      <c r="AF142" s="24" t="str">
        <f>IFERROR(VLOOKUP($C142,Summary!$C:$CB,30,FALSE)/VLOOKUP($C142,Summary!$C:$CB,32,FALSE),IF(AL142=0,"",IF(AL142="","",0)))</f>
        <v/>
      </c>
      <c r="AG142" s="25" t="str">
        <f>IFERROR(VLOOKUP($C142,Summary!$C:$CB,31,FALSE)/VLOOKUP($C142,Summary!$C:$CB,32,FALSE),IF(AL142=0,"",IF(AL142="","",0)))</f>
        <v/>
      </c>
      <c r="AH142" s="26" t="str">
        <f>IFERROR(VLOOKUP($C142,Summary!$C:$CB,32,FALSE)/VLOOKUP($C142,Summary!$C:$CB,34,FALSE),IF(AL142=0,"",IF(AL142="","",0)))</f>
        <v/>
      </c>
      <c r="AI142" s="25" t="str">
        <f>IFERROR(VLOOKUP($C142,Summary!$C:$CB,33,FALSE)/VLOOKUP($C142,Summary!$C:$CB,34,FALSE),IF(AL142=0,"",IF(AL142="","",0)))</f>
        <v/>
      </c>
      <c r="AJ142" s="26" t="str">
        <f>IFERROR(VLOOKUP($C142,Summary!$C:$CB,34,FALSE)/AL142,IF(AL142=0,"",IF(AL142="","",0)))</f>
        <v/>
      </c>
      <c r="AK142" s="25" t="str">
        <f>IFERROR(VLOOKUP($C142,Summary!$C:$CB,35,FALSE)/AL142,IF(AL142=0,"",IF(AL142="","",0)))</f>
        <v/>
      </c>
      <c r="AL142" s="27">
        <f>VLOOKUP($C142,Summary!$C:$CB,36,FALSE)</f>
        <v>0</v>
      </c>
      <c r="AM142" s="24">
        <f>IFERROR(VLOOKUP($C142,Summary!$C:$CB,37,FALSE)/AS142,IF(AS142=0,"",IF(AS142="","",0)))</f>
        <v>1</v>
      </c>
      <c r="AN142" s="25">
        <f>IFERROR(VLOOKUP($C142,Summary!$C:$CB,38,FALSE)/AS142,IF(AS142=0,"",IF(AS142="","",0)))</f>
        <v>0</v>
      </c>
      <c r="AO142" s="26">
        <f>IFERROR(VLOOKUP($C142,Summary!$C:$CB,39,FALSE)/AS142,IF(AS142=0,"",IF(AS142="","",0)))</f>
        <v>1</v>
      </c>
      <c r="AP142" s="25">
        <f>IFERROR(VLOOKUP($C142,Summary!$C:$CB,40,FALSE)/AS142,IF(AS142=0,"",IF(AS142="","",0)))</f>
        <v>0</v>
      </c>
      <c r="AQ142" s="26">
        <f>IFERROR(VLOOKUP($C142,Summary!$C:$CB,41,FALSE)/AS142,IF(AS142=0,"",IF(AS142="","",0)))</f>
        <v>1</v>
      </c>
      <c r="AR142" s="25">
        <f>IFERROR(VLOOKUP($C142,Summary!$C:$CB,42,FALSE)/AS142,IF(AS142=0,"",IF(AS142="","",0)))</f>
        <v>0</v>
      </c>
      <c r="AS142" s="27">
        <f>VLOOKUP($C142,Summary!$C:$CB,43,FALSE)</f>
        <v>1</v>
      </c>
      <c r="AT142" s="24" t="str">
        <f>IFERROR(VLOOKUP($C142,Summary!$C:$CB,44,FALSE)/AZ142,IF(AZ142=0,"",IF(AZ142="","",0)))</f>
        <v/>
      </c>
      <c r="AU142" s="25" t="str">
        <f>IFERROR(VLOOKUP($C142,Summary!$C:$CB,45,FALSE)/AZ142,IF(AZ142=0,"",IF(AZ142="","",0)))</f>
        <v/>
      </c>
      <c r="AV142" s="26" t="str">
        <f>IFERROR(VLOOKUP($C142,Summary!$C:$CB,46,FALSE)/AZ142,IF(AZ142=0,"",IF(AZ142="","",0)))</f>
        <v/>
      </c>
      <c r="AW142" s="25" t="str">
        <f>IFERROR(VLOOKUP($C142,Summary!$C:$CB,47,FALSE)/AZ142,IF(AZ142=0,"",IF(AZ142="","",0)))</f>
        <v/>
      </c>
      <c r="AX142" s="26" t="str">
        <f>IFERROR(VLOOKUP($C142,Summary!$C:$CB,48,FALSE)/AZ142,IF(AZ142=0,"",IF(AZ142="","",0)))</f>
        <v/>
      </c>
      <c r="AY142" s="25" t="str">
        <f>IFERROR(VLOOKUP($C142,Summary!$C:$CB,49,FALSE)/AZ142,IF(AZ142=0,"",IF(AZ142="","",0)))</f>
        <v/>
      </c>
      <c r="AZ142" s="27">
        <f>VLOOKUP($C142,Summary!$C:$CB,50,FALSE)</f>
        <v>0</v>
      </c>
      <c r="BA142" s="24" t="str">
        <f>IFERROR(VLOOKUP($C142,Summary!$C:$CB,51,FALSE)/BG142,IF(BG142=0,"",IF(BG142="","",0)))</f>
        <v/>
      </c>
      <c r="BB142" s="25" t="str">
        <f>IFERROR(VLOOKUP($C142,Summary!$C:$CB,52,FALSE)/BG142,IF(BG142=0,"",IF(BG142="","",0)))</f>
        <v/>
      </c>
      <c r="BC142" s="26" t="str">
        <f>IFERROR(VLOOKUP($C142,Summary!$C:$CB,53,FALSE)/BG142,IF(BG142=0,"",IF(BG142="","",0)))</f>
        <v/>
      </c>
      <c r="BD142" s="25" t="str">
        <f>IFERROR(VLOOKUP($C142,Summary!$C:$CB,54,FALSE)/BG142,IF(BG142=0,"",IF(BG142="","",0)))</f>
        <v/>
      </c>
      <c r="BE142" s="26" t="str">
        <f>IFERROR(VLOOKUP($C142,Summary!$C:$CB,55,FALSE)/BG142,IF(BG142=0,"",IF(BG142="","",0)))</f>
        <v/>
      </c>
      <c r="BF142" s="25" t="str">
        <f>IFERROR(VLOOKUP($C142,Summary!$C:$CB,56,FALSE)/BG142,IF(BG142=0,"",IF(BG142="","",0)))</f>
        <v/>
      </c>
      <c r="BG142" s="27">
        <f>VLOOKUP($C142,Summary!$C:$CB,57,FALSE)</f>
        <v>0</v>
      </c>
      <c r="BH142" s="24" t="str">
        <f>IFERROR(VLOOKUP($C142,Summary!$C:$CB,58,FALSE)/BN142,IF(BN142=0,"",IF(BN142="","",0)))</f>
        <v/>
      </c>
      <c r="BI142" s="25" t="str">
        <f>IFERROR(VLOOKUP($C142,Summary!$C:$CB,59,FALSE)/BN142,IF(BN142=0,"",IF(BN142="","",0)))</f>
        <v/>
      </c>
      <c r="BJ142" s="26" t="str">
        <f>IFERROR(VLOOKUP($C142,Summary!$C:$CB,60,FALSE)/BN142,IF(BN142=0,"",IF(BN142="","",0)))</f>
        <v/>
      </c>
      <c r="BK142" s="25" t="str">
        <f>IFERROR(VLOOKUP($C142,Summary!$C:$CB,61,FALSE)/BN142,IF(BN142=0,"",IF(BN142="","",0)))</f>
        <v/>
      </c>
      <c r="BL142" s="26" t="str">
        <f>IFERROR(VLOOKUP($C142,Summary!$C:$CB,62,FALSE)/BN142,IF(BN142=0,"",IF(BN142="","",0)))</f>
        <v/>
      </c>
      <c r="BM142" s="25" t="str">
        <f>IFERROR(VLOOKUP($C142,Summary!$C:$CB,63,FALSE)/BN142,IF(BN142=0,"",IF(BN142="","",0)))</f>
        <v/>
      </c>
      <c r="BN142" s="27">
        <f>VLOOKUP($C142,Summary!$C:$CB,64,FALSE)</f>
        <v>0</v>
      </c>
      <c r="BO142" s="24" t="str">
        <f>IFERROR(VLOOKUP($C142,Summary!$C:$CB,65,FALSE)/BU142,IF(BU142=0,"",IF(BU142="","",0)))</f>
        <v/>
      </c>
      <c r="BP142" s="25" t="str">
        <f>IFERROR(VLOOKUP($C142,Summary!$C:$CB,66,FALSE)/BU142,IF(BU142=0,"",IF(BU142="","",0)))</f>
        <v/>
      </c>
      <c r="BQ142" s="26" t="str">
        <f>IFERROR(VLOOKUP($C142,Summary!$C:$CB,67,FALSE)/BU142,IF(BU142=0,"",IF(BU142="","",0)))</f>
        <v/>
      </c>
      <c r="BR142" s="25" t="str">
        <f>IFERROR(VLOOKUP($C142,Summary!$C:$CB,68,FALSE)/BU142,IF(BU142=0,"",IF(BU142="","",0)))</f>
        <v/>
      </c>
      <c r="BS142" s="26" t="str">
        <f>IFERROR(VLOOKUP($C142,Summary!$C:$CB,69,FALSE)/BU142,IF(BU142=0,"",IF(BU142="","",0)))</f>
        <v/>
      </c>
      <c r="BT142" s="25" t="str">
        <f>IFERROR(VLOOKUP($C142,Summary!$C:$CB,70,FALSE)/BU142,IF(BU142=0,"",IF(BU142="","",0)))</f>
        <v/>
      </c>
      <c r="BU142" s="27">
        <f>VLOOKUP($C142,Summary!$C:$CB,71,FALSE)</f>
        <v>0</v>
      </c>
      <c r="BV142" s="24" t="str">
        <f>IFERROR(VLOOKUP($C142,Summary!$C:$CB,72,FALSE)/CB142,IF(CB142=0,"",IF(CB142="","",0)))</f>
        <v/>
      </c>
      <c r="BW142" s="25" t="str">
        <f>IFERROR(VLOOKUP($C142,Summary!$C:$CB,73,FALSE)/CB142,IF(CB142=0,"",IF(CB142="","",0)))</f>
        <v/>
      </c>
      <c r="BX142" s="26" t="str">
        <f>IFERROR(VLOOKUP($C142,Summary!$C:$CB,74,FALSE)/CB142,IF(CB142=0,"",IF(CB142="","",0)))</f>
        <v/>
      </c>
      <c r="BY142" s="25" t="str">
        <f>IFERROR(VLOOKUP($C142,Summary!$C:$CB,75,FALSE)/CB142,IF(CB142=0,"",IF(CB142="","",0)))</f>
        <v/>
      </c>
      <c r="BZ142" s="26" t="str">
        <f>IFERROR(VLOOKUP($C142,Summary!$C:$CB,76,FALSE)/CB142,IF(CB142=0,"",IF(CB142="","",0)))</f>
        <v/>
      </c>
      <c r="CA142" s="25" t="str">
        <f>IFERROR(VLOOKUP($C142,Summary!$C:$CB,77,FALSE)/CB142,IF(CB142=0,"",IF(CB142="","",0)))</f>
        <v/>
      </c>
      <c r="CB142" s="27">
        <f>VLOOKUP($C142,Summary!$C:$CB,78,FALSE)</f>
        <v>0</v>
      </c>
    </row>
    <row r="143" spans="1:80" x14ac:dyDescent="0.3">
      <c r="A143">
        <v>139</v>
      </c>
      <c r="B143" t="str">
        <f>IF(Namelist!A140="","",UPPER(Namelist!A140))</f>
        <v>JIM VINCENT ENGAY</v>
      </c>
      <c r="C143" t="str">
        <f>IF(Namelist!B140="","",UPPER(Namelist!B140))</f>
        <v>NUSSTU\E0425954</v>
      </c>
      <c r="D143" s="24">
        <f>IFERROR(VLOOKUP($C143,Summary!$C:$CB,2,FALSE)/J143,IF(J143=0,"",IF(J143="","",0)))</f>
        <v>0.44444444444444442</v>
      </c>
      <c r="E143" s="25">
        <f>IFERROR(VLOOKUP($C143,Summary!$C:$CB,3,FALSE)/J143,IF(J143=0,"",IF(J143="","",0)))</f>
        <v>0.22222222222222221</v>
      </c>
      <c r="F143" s="26">
        <f>IFERROR(VLOOKUP($C143,Summary!$C:$CB,4,FALSE)/J143,IF(J143=0,"",IF(J143="","",0)))</f>
        <v>0.66666666666666663</v>
      </c>
      <c r="G143" s="25">
        <f>IFERROR(VLOOKUP($C143,Summary!$C:$CB,5,FALSE)/J143,IF(J143=0,"",IF(J143="","",0)))</f>
        <v>5.5555555555555552E-2</v>
      </c>
      <c r="H143" s="26">
        <f>IFERROR(VLOOKUP($C143,Summary!$C:$CB,6,FALSE)/J143,IF(J143=0,"",IF(J143="","",0)))</f>
        <v>0.72222222222222221</v>
      </c>
      <c r="I143" s="25">
        <f>IFERROR(VLOOKUP($C143,Summary!$C:$CB,7,FALSE)/J143,IF(J143=0,"",IF(J143="","",0)))</f>
        <v>0.27777777777777779</v>
      </c>
      <c r="J143" s="27">
        <f>VLOOKUP($C143,Summary!$C:$CB,8,FALSE)</f>
        <v>18</v>
      </c>
      <c r="K143" s="24">
        <f>IFERROR(VLOOKUP($C143,Summary!$C:$CB,9,FALSE)/Q143,IF(Q143=0,"",IF(Q143="","",0)))</f>
        <v>0</v>
      </c>
      <c r="L143" s="25">
        <f>IFERROR(VLOOKUP($C143,Summary!$C:$CB,10,FALSE)/Q143,IF(Q143=0,"",IF(Q143="","",0)))</f>
        <v>1</v>
      </c>
      <c r="M143" s="26">
        <f>IFERROR(VLOOKUP($C143,Summary!$C:$CB,11,FALSE)/Q143,IF(Q143=0,"",IF(Q143="","",0)))</f>
        <v>1</v>
      </c>
      <c r="N143" s="25">
        <f>IFERROR(VLOOKUP($C143,Summary!$C:$CB,12,FALSE)/Q143,IF(Q143=0,"",IF(Q143="","",0)))</f>
        <v>0</v>
      </c>
      <c r="O143" s="26">
        <f>IFERROR(VLOOKUP($C143,Summary!$C:$CB,13,FALSE)/Q143,IF(Q143=0,"",IF(Q143="","",0)))</f>
        <v>1</v>
      </c>
      <c r="P143" s="25">
        <f>IFERROR(VLOOKUP($C143,Summary!$C:$CB,14,FALSE)/Q143,IF(Q143=0,"",IF(Q143="","",0)))</f>
        <v>0</v>
      </c>
      <c r="Q143" s="27">
        <f>VLOOKUP($C143,Summary!$C:$CB,15,FALSE)</f>
        <v>1</v>
      </c>
      <c r="R143" s="24">
        <f>IFERROR(VLOOKUP($C143,Summary!$C:$CB,16,FALSE)/X143,IF(X143=0,"",IF(X143="","",0)))</f>
        <v>0</v>
      </c>
      <c r="S143" s="25">
        <f>IFERROR(VLOOKUP($C143,Summary!$C:$CB,17,FALSE)/X143,IF(X143=0,"",IF(X143="","",0)))</f>
        <v>1</v>
      </c>
      <c r="T143" s="26">
        <f>IFERROR(VLOOKUP($C143,Summary!$C:$CB,18,FALSE)/X143,IF(X143=0,"",IF(X143="","",0)))</f>
        <v>1</v>
      </c>
      <c r="U143" s="25">
        <f>IFERROR(VLOOKUP($C143,Summary!$C:$CB,19,FALSE)/X143,IF(X143=0,"",IF(X143="","",0)))</f>
        <v>0</v>
      </c>
      <c r="V143" s="26">
        <f>IFERROR(VLOOKUP($C143,Summary!$C:$CB,20,FALSE)/X143,IF(X143=0,"",IF(X143="","",0)))</f>
        <v>1</v>
      </c>
      <c r="W143" s="25">
        <f>IFERROR(VLOOKUP($C143,Summary!$C:$CB,21,FALSE)/X143,IF(X143=0,"",IF(X143="","",0)))</f>
        <v>0</v>
      </c>
      <c r="X143" s="27">
        <f>VLOOKUP($C143,Summary!$C:$CB,22,FALSE)</f>
        <v>2</v>
      </c>
      <c r="Y143" s="24" t="str">
        <f>IFERROR(VLOOKUP($C143,Summary!$C:$CB,23,FALSE)/AE143,IF(AE143=0,"",IF(AE143="","",0)))</f>
        <v/>
      </c>
      <c r="Z143" s="25" t="str">
        <f>IFERROR(VLOOKUP($C143,Summary!$C:$CB,24,FALSE)/AE143,IF(AE143=0,"",IF(AE143="","",0)))</f>
        <v/>
      </c>
      <c r="AA143" s="26" t="str">
        <f>IFERROR(VLOOKUP($C143,Summary!$C:$CB,25,FALSE)/AE143,IF(AE143=0,"",IF(AE143="","",0)))</f>
        <v/>
      </c>
      <c r="AB143" s="25" t="str">
        <f>IFERROR(VLOOKUP($C143,Summary!$C:$CB,26,FALSE)/AE143,IF(AE143=0,"",IF(AE143="","",0)))</f>
        <v/>
      </c>
      <c r="AC143" s="26" t="str">
        <f>IFERROR(VLOOKUP($C143,Summary!$C:$CB,27,FALSE)/AE143,IF(AE143=0,"",IF(AE143="","",0)))</f>
        <v/>
      </c>
      <c r="AD143" s="25" t="str">
        <f>IFERROR(VLOOKUP($C143,Summary!$C:$CB,28,FALSE)/AE143,IF(AE143=0,"",IF(AE143="","",0)))</f>
        <v/>
      </c>
      <c r="AE143" s="27">
        <f>VLOOKUP($C143,Summary!$C:$CB,29,FALSE)</f>
        <v>0</v>
      </c>
      <c r="AF143" s="24" t="str">
        <f>IFERROR(VLOOKUP($C143,Summary!$C:$CB,30,FALSE)/VLOOKUP($C143,Summary!$C:$CB,32,FALSE),IF(AL143=0,"",IF(AL143="","",0)))</f>
        <v/>
      </c>
      <c r="AG143" s="25" t="str">
        <f>IFERROR(VLOOKUP($C143,Summary!$C:$CB,31,FALSE)/VLOOKUP($C143,Summary!$C:$CB,32,FALSE),IF(AL143=0,"",IF(AL143="","",0)))</f>
        <v/>
      </c>
      <c r="AH143" s="26" t="str">
        <f>IFERROR(VLOOKUP($C143,Summary!$C:$CB,32,FALSE)/VLOOKUP($C143,Summary!$C:$CB,34,FALSE),IF(AL143=0,"",IF(AL143="","",0)))</f>
        <v/>
      </c>
      <c r="AI143" s="25" t="str">
        <f>IFERROR(VLOOKUP($C143,Summary!$C:$CB,33,FALSE)/VLOOKUP($C143,Summary!$C:$CB,34,FALSE),IF(AL143=0,"",IF(AL143="","",0)))</f>
        <v/>
      </c>
      <c r="AJ143" s="26" t="str">
        <f>IFERROR(VLOOKUP($C143,Summary!$C:$CB,34,FALSE)/AL143,IF(AL143=0,"",IF(AL143="","",0)))</f>
        <v/>
      </c>
      <c r="AK143" s="25" t="str">
        <f>IFERROR(VLOOKUP($C143,Summary!$C:$CB,35,FALSE)/AL143,IF(AL143=0,"",IF(AL143="","",0)))</f>
        <v/>
      </c>
      <c r="AL143" s="27">
        <f>VLOOKUP($C143,Summary!$C:$CB,36,FALSE)</f>
        <v>0</v>
      </c>
      <c r="AM143" s="24">
        <f>IFERROR(VLOOKUP($C143,Summary!$C:$CB,37,FALSE)/AS143,IF(AS143=0,"",IF(AS143="","",0)))</f>
        <v>0.33333333333333331</v>
      </c>
      <c r="AN143" s="25">
        <f>IFERROR(VLOOKUP($C143,Summary!$C:$CB,38,FALSE)/AS143,IF(AS143=0,"",IF(AS143="","",0)))</f>
        <v>0.33333333333333331</v>
      </c>
      <c r="AO143" s="26">
        <f>IFERROR(VLOOKUP($C143,Summary!$C:$CB,39,FALSE)/AS143,IF(AS143=0,"",IF(AS143="","",0)))</f>
        <v>0.66666666666666663</v>
      </c>
      <c r="AP143" s="25">
        <f>IFERROR(VLOOKUP($C143,Summary!$C:$CB,40,FALSE)/AS143,IF(AS143=0,"",IF(AS143="","",0)))</f>
        <v>0</v>
      </c>
      <c r="AQ143" s="26">
        <f>IFERROR(VLOOKUP($C143,Summary!$C:$CB,41,FALSE)/AS143,IF(AS143=0,"",IF(AS143="","",0)))</f>
        <v>0.66666666666666663</v>
      </c>
      <c r="AR143" s="25">
        <f>IFERROR(VLOOKUP($C143,Summary!$C:$CB,42,FALSE)/AS143,IF(AS143=0,"",IF(AS143="","",0)))</f>
        <v>0.33333333333333331</v>
      </c>
      <c r="AS143" s="27">
        <f>VLOOKUP($C143,Summary!$C:$CB,43,FALSE)</f>
        <v>3</v>
      </c>
      <c r="AT143" s="24">
        <f>IFERROR(VLOOKUP($C143,Summary!$C:$CB,44,FALSE)/AZ143,IF(AZ143=0,"",IF(AZ143="","",0)))</f>
        <v>0.66666666666666663</v>
      </c>
      <c r="AU143" s="25">
        <f>IFERROR(VLOOKUP($C143,Summary!$C:$CB,45,FALSE)/AZ143,IF(AZ143=0,"",IF(AZ143="","",0)))</f>
        <v>0</v>
      </c>
      <c r="AV143" s="26">
        <f>IFERROR(VLOOKUP($C143,Summary!$C:$CB,46,FALSE)/AZ143,IF(AZ143=0,"",IF(AZ143="","",0)))</f>
        <v>0.66666666666666663</v>
      </c>
      <c r="AW143" s="25">
        <f>IFERROR(VLOOKUP($C143,Summary!$C:$CB,47,FALSE)/AZ143,IF(AZ143=0,"",IF(AZ143="","",0)))</f>
        <v>0</v>
      </c>
      <c r="AX143" s="26">
        <f>IFERROR(VLOOKUP($C143,Summary!$C:$CB,48,FALSE)/AZ143,IF(AZ143=0,"",IF(AZ143="","",0)))</f>
        <v>0.66666666666666663</v>
      </c>
      <c r="AY143" s="25">
        <f>IFERROR(VLOOKUP($C143,Summary!$C:$CB,49,FALSE)/AZ143,IF(AZ143=0,"",IF(AZ143="","",0)))</f>
        <v>0.33333333333333331</v>
      </c>
      <c r="AZ143" s="27">
        <f>VLOOKUP($C143,Summary!$C:$CB,50,FALSE)</f>
        <v>3</v>
      </c>
      <c r="BA143" s="24">
        <f>IFERROR(VLOOKUP($C143,Summary!$C:$CB,51,FALSE)/BG143,IF(BG143=0,"",IF(BG143="","",0)))</f>
        <v>1</v>
      </c>
      <c r="BB143" s="25">
        <f>IFERROR(VLOOKUP($C143,Summary!$C:$CB,52,FALSE)/BG143,IF(BG143=0,"",IF(BG143="","",0)))</f>
        <v>0</v>
      </c>
      <c r="BC143" s="26">
        <f>IFERROR(VLOOKUP($C143,Summary!$C:$CB,53,FALSE)/BG143,IF(BG143=0,"",IF(BG143="","",0)))</f>
        <v>1</v>
      </c>
      <c r="BD143" s="25">
        <f>IFERROR(VLOOKUP($C143,Summary!$C:$CB,54,FALSE)/BG143,IF(BG143=0,"",IF(BG143="","",0)))</f>
        <v>0</v>
      </c>
      <c r="BE143" s="26">
        <f>IFERROR(VLOOKUP($C143,Summary!$C:$CB,55,FALSE)/BG143,IF(BG143=0,"",IF(BG143="","",0)))</f>
        <v>1</v>
      </c>
      <c r="BF143" s="25">
        <f>IFERROR(VLOOKUP($C143,Summary!$C:$CB,56,FALSE)/BG143,IF(BG143=0,"",IF(BG143="","",0)))</f>
        <v>0</v>
      </c>
      <c r="BG143" s="27">
        <f>VLOOKUP($C143,Summary!$C:$CB,57,FALSE)</f>
        <v>2</v>
      </c>
      <c r="BH143" s="24">
        <f>IFERROR(VLOOKUP($C143,Summary!$C:$CB,58,FALSE)/BN143,IF(BN143=0,"",IF(BN143="","",0)))</f>
        <v>0.25</v>
      </c>
      <c r="BI143" s="25">
        <f>IFERROR(VLOOKUP($C143,Summary!$C:$CB,59,FALSE)/BN143,IF(BN143=0,"",IF(BN143="","",0)))</f>
        <v>0</v>
      </c>
      <c r="BJ143" s="26">
        <f>IFERROR(VLOOKUP($C143,Summary!$C:$CB,60,FALSE)/BN143,IF(BN143=0,"",IF(BN143="","",0)))</f>
        <v>0.25</v>
      </c>
      <c r="BK143" s="25">
        <f>IFERROR(VLOOKUP($C143,Summary!$C:$CB,61,FALSE)/BN143,IF(BN143=0,"",IF(BN143="","",0)))</f>
        <v>0.25</v>
      </c>
      <c r="BL143" s="26">
        <f>IFERROR(VLOOKUP($C143,Summary!$C:$CB,62,FALSE)/BN143,IF(BN143=0,"",IF(BN143="","",0)))</f>
        <v>0.5</v>
      </c>
      <c r="BM143" s="25">
        <f>IFERROR(VLOOKUP($C143,Summary!$C:$CB,63,FALSE)/BN143,IF(BN143=0,"",IF(BN143="","",0)))</f>
        <v>0.5</v>
      </c>
      <c r="BN143" s="27">
        <f>VLOOKUP($C143,Summary!$C:$CB,64,FALSE)</f>
        <v>4</v>
      </c>
      <c r="BO143" s="24">
        <f>IFERROR(VLOOKUP($C143,Summary!$C:$CB,65,FALSE)/BU143,IF(BU143=0,"",IF(BU143="","",0)))</f>
        <v>1</v>
      </c>
      <c r="BP143" s="25">
        <f>IFERROR(VLOOKUP($C143,Summary!$C:$CB,66,FALSE)/BU143,IF(BU143=0,"",IF(BU143="","",0)))</f>
        <v>0</v>
      </c>
      <c r="BQ143" s="26">
        <f>IFERROR(VLOOKUP($C143,Summary!$C:$CB,67,FALSE)/BU143,IF(BU143=0,"",IF(BU143="","",0)))</f>
        <v>1</v>
      </c>
      <c r="BR143" s="25">
        <f>IFERROR(VLOOKUP($C143,Summary!$C:$CB,68,FALSE)/BU143,IF(BU143=0,"",IF(BU143="","",0)))</f>
        <v>0</v>
      </c>
      <c r="BS143" s="26">
        <f>IFERROR(VLOOKUP($C143,Summary!$C:$CB,69,FALSE)/BU143,IF(BU143=0,"",IF(BU143="","",0)))</f>
        <v>1</v>
      </c>
      <c r="BT143" s="25">
        <f>IFERROR(VLOOKUP($C143,Summary!$C:$CB,70,FALSE)/BU143,IF(BU143=0,"",IF(BU143="","",0)))</f>
        <v>0</v>
      </c>
      <c r="BU143" s="27">
        <f>VLOOKUP($C143,Summary!$C:$CB,71,FALSE)</f>
        <v>1</v>
      </c>
      <c r="BV143" s="24">
        <f>IFERROR(VLOOKUP($C143,Summary!$C:$CB,72,FALSE)/CB143,IF(CB143=0,"",IF(CB143="","",0)))</f>
        <v>0.5</v>
      </c>
      <c r="BW143" s="25">
        <f>IFERROR(VLOOKUP($C143,Summary!$C:$CB,73,FALSE)/CB143,IF(CB143=0,"",IF(CB143="","",0)))</f>
        <v>0</v>
      </c>
      <c r="BX143" s="26">
        <f>IFERROR(VLOOKUP($C143,Summary!$C:$CB,74,FALSE)/CB143,IF(CB143=0,"",IF(CB143="","",0)))</f>
        <v>0.5</v>
      </c>
      <c r="BY143" s="25">
        <f>IFERROR(VLOOKUP($C143,Summary!$C:$CB,75,FALSE)/CB143,IF(CB143=0,"",IF(CB143="","",0)))</f>
        <v>0</v>
      </c>
      <c r="BZ143" s="26">
        <f>IFERROR(VLOOKUP($C143,Summary!$C:$CB,76,FALSE)/CB143,IF(CB143=0,"",IF(CB143="","",0)))</f>
        <v>0.5</v>
      </c>
      <c r="CA143" s="25">
        <f>IFERROR(VLOOKUP($C143,Summary!$C:$CB,77,FALSE)/CB143,IF(CB143=0,"",IF(CB143="","",0)))</f>
        <v>0.5</v>
      </c>
      <c r="CB143" s="27">
        <f>VLOOKUP($C143,Summary!$C:$CB,78,FALSE)</f>
        <v>2</v>
      </c>
    </row>
    <row r="144" spans="1:80" x14ac:dyDescent="0.3">
      <c r="A144">
        <v>140</v>
      </c>
      <c r="B144" t="str">
        <f>IF(Namelist!A141="","",UPPER(Namelist!A141))</f>
        <v>JIN HO SEAH</v>
      </c>
      <c r="C144" t="str">
        <f>IF(Namelist!B141="","",UPPER(Namelist!B141))</f>
        <v>NUSSTU\E0543813</v>
      </c>
      <c r="D144" s="24">
        <f>IFERROR(VLOOKUP($C144,Summary!$C:$CB,2,FALSE)/J144,IF(J144=0,"",IF(J144="","",0)))</f>
        <v>1</v>
      </c>
      <c r="E144" s="25">
        <f>IFERROR(VLOOKUP($C144,Summary!$C:$CB,3,FALSE)/J144,IF(J144=0,"",IF(J144="","",0)))</f>
        <v>0</v>
      </c>
      <c r="F144" s="26">
        <f>IFERROR(VLOOKUP($C144,Summary!$C:$CB,4,FALSE)/J144,IF(J144=0,"",IF(J144="","",0)))</f>
        <v>1</v>
      </c>
      <c r="G144" s="25">
        <f>IFERROR(VLOOKUP($C144,Summary!$C:$CB,5,FALSE)/J144,IF(J144=0,"",IF(J144="","",0)))</f>
        <v>0</v>
      </c>
      <c r="H144" s="26">
        <f>IFERROR(VLOOKUP($C144,Summary!$C:$CB,6,FALSE)/J144,IF(J144=0,"",IF(J144="","",0)))</f>
        <v>1</v>
      </c>
      <c r="I144" s="25">
        <f>IFERROR(VLOOKUP($C144,Summary!$C:$CB,7,FALSE)/J144,IF(J144=0,"",IF(J144="","",0)))</f>
        <v>0</v>
      </c>
      <c r="J144" s="27">
        <f>VLOOKUP($C144,Summary!$C:$CB,8,FALSE)</f>
        <v>2</v>
      </c>
      <c r="K144" s="24" t="str">
        <f>IFERROR(VLOOKUP($C144,Summary!$C:$CB,9,FALSE)/Q144,IF(Q144=0,"",IF(Q144="","",0)))</f>
        <v/>
      </c>
      <c r="L144" s="25" t="str">
        <f>IFERROR(VLOOKUP($C144,Summary!$C:$CB,10,FALSE)/Q144,IF(Q144=0,"",IF(Q144="","",0)))</f>
        <v/>
      </c>
      <c r="M144" s="26" t="str">
        <f>IFERROR(VLOOKUP($C144,Summary!$C:$CB,11,FALSE)/Q144,IF(Q144=0,"",IF(Q144="","",0)))</f>
        <v/>
      </c>
      <c r="N144" s="25" t="str">
        <f>IFERROR(VLOOKUP($C144,Summary!$C:$CB,12,FALSE)/Q144,IF(Q144=0,"",IF(Q144="","",0)))</f>
        <v/>
      </c>
      <c r="O144" s="26" t="str">
        <f>IFERROR(VLOOKUP($C144,Summary!$C:$CB,13,FALSE)/Q144,IF(Q144=0,"",IF(Q144="","",0)))</f>
        <v/>
      </c>
      <c r="P144" s="25" t="str">
        <f>IFERROR(VLOOKUP($C144,Summary!$C:$CB,14,FALSE)/Q144,IF(Q144=0,"",IF(Q144="","",0)))</f>
        <v/>
      </c>
      <c r="Q144" s="27">
        <f>VLOOKUP($C144,Summary!$C:$CB,15,FALSE)</f>
        <v>0</v>
      </c>
      <c r="R144" s="24" t="str">
        <f>IFERROR(VLOOKUP($C144,Summary!$C:$CB,16,FALSE)/X144,IF(X144=0,"",IF(X144="","",0)))</f>
        <v/>
      </c>
      <c r="S144" s="25" t="str">
        <f>IFERROR(VLOOKUP($C144,Summary!$C:$CB,17,FALSE)/X144,IF(X144=0,"",IF(X144="","",0)))</f>
        <v/>
      </c>
      <c r="T144" s="26" t="str">
        <f>IFERROR(VLOOKUP($C144,Summary!$C:$CB,18,FALSE)/X144,IF(X144=0,"",IF(X144="","",0)))</f>
        <v/>
      </c>
      <c r="U144" s="25" t="str">
        <f>IFERROR(VLOOKUP($C144,Summary!$C:$CB,19,FALSE)/X144,IF(X144=0,"",IF(X144="","",0)))</f>
        <v/>
      </c>
      <c r="V144" s="26" t="str">
        <f>IFERROR(VLOOKUP($C144,Summary!$C:$CB,20,FALSE)/X144,IF(X144=0,"",IF(X144="","",0)))</f>
        <v/>
      </c>
      <c r="W144" s="25" t="str">
        <f>IFERROR(VLOOKUP($C144,Summary!$C:$CB,21,FALSE)/X144,IF(X144=0,"",IF(X144="","",0)))</f>
        <v/>
      </c>
      <c r="X144" s="27">
        <f>VLOOKUP($C144,Summary!$C:$CB,22,FALSE)</f>
        <v>0</v>
      </c>
      <c r="Y144" s="24">
        <f>IFERROR(VLOOKUP($C144,Summary!$C:$CB,23,FALSE)/AE144,IF(AE144=0,"",IF(AE144="","",0)))</f>
        <v>1</v>
      </c>
      <c r="Z144" s="25">
        <f>IFERROR(VLOOKUP($C144,Summary!$C:$CB,24,FALSE)/AE144,IF(AE144=0,"",IF(AE144="","",0)))</f>
        <v>0</v>
      </c>
      <c r="AA144" s="26">
        <f>IFERROR(VLOOKUP($C144,Summary!$C:$CB,25,FALSE)/AE144,IF(AE144=0,"",IF(AE144="","",0)))</f>
        <v>1</v>
      </c>
      <c r="AB144" s="25">
        <f>IFERROR(VLOOKUP($C144,Summary!$C:$CB,26,FALSE)/AE144,IF(AE144=0,"",IF(AE144="","",0)))</f>
        <v>0</v>
      </c>
      <c r="AC144" s="26">
        <f>IFERROR(VLOOKUP($C144,Summary!$C:$CB,27,FALSE)/AE144,IF(AE144=0,"",IF(AE144="","",0)))</f>
        <v>1</v>
      </c>
      <c r="AD144" s="25">
        <f>IFERROR(VLOOKUP($C144,Summary!$C:$CB,28,FALSE)/AE144,IF(AE144=0,"",IF(AE144="","",0)))</f>
        <v>0</v>
      </c>
      <c r="AE144" s="27">
        <f>VLOOKUP($C144,Summary!$C:$CB,29,FALSE)</f>
        <v>2</v>
      </c>
      <c r="AF144" s="24" t="str">
        <f>IFERROR(VLOOKUP($C144,Summary!$C:$CB,30,FALSE)/VLOOKUP($C144,Summary!$C:$CB,32,FALSE),IF(AL144=0,"",IF(AL144="","",0)))</f>
        <v/>
      </c>
      <c r="AG144" s="25" t="str">
        <f>IFERROR(VLOOKUP($C144,Summary!$C:$CB,31,FALSE)/VLOOKUP($C144,Summary!$C:$CB,32,FALSE),IF(AL144=0,"",IF(AL144="","",0)))</f>
        <v/>
      </c>
      <c r="AH144" s="26" t="str">
        <f>IFERROR(VLOOKUP($C144,Summary!$C:$CB,32,FALSE)/VLOOKUP($C144,Summary!$C:$CB,34,FALSE),IF(AL144=0,"",IF(AL144="","",0)))</f>
        <v/>
      </c>
      <c r="AI144" s="25" t="str">
        <f>IFERROR(VLOOKUP($C144,Summary!$C:$CB,33,FALSE)/VLOOKUP($C144,Summary!$C:$CB,34,FALSE),IF(AL144=0,"",IF(AL144="","",0)))</f>
        <v/>
      </c>
      <c r="AJ144" s="26" t="str">
        <f>IFERROR(VLOOKUP($C144,Summary!$C:$CB,34,FALSE)/AL144,IF(AL144=0,"",IF(AL144="","",0)))</f>
        <v/>
      </c>
      <c r="AK144" s="25" t="str">
        <f>IFERROR(VLOOKUP($C144,Summary!$C:$CB,35,FALSE)/AL144,IF(AL144=0,"",IF(AL144="","",0)))</f>
        <v/>
      </c>
      <c r="AL144" s="27">
        <f>VLOOKUP($C144,Summary!$C:$CB,36,FALSE)</f>
        <v>0</v>
      </c>
      <c r="AM144" s="24" t="str">
        <f>IFERROR(VLOOKUP($C144,Summary!$C:$CB,37,FALSE)/AS144,IF(AS144=0,"",IF(AS144="","",0)))</f>
        <v/>
      </c>
      <c r="AN144" s="25" t="str">
        <f>IFERROR(VLOOKUP($C144,Summary!$C:$CB,38,FALSE)/AS144,IF(AS144=0,"",IF(AS144="","",0)))</f>
        <v/>
      </c>
      <c r="AO144" s="26" t="str">
        <f>IFERROR(VLOOKUP($C144,Summary!$C:$CB,39,FALSE)/AS144,IF(AS144=0,"",IF(AS144="","",0)))</f>
        <v/>
      </c>
      <c r="AP144" s="25" t="str">
        <f>IFERROR(VLOOKUP($C144,Summary!$C:$CB,40,FALSE)/AS144,IF(AS144=0,"",IF(AS144="","",0)))</f>
        <v/>
      </c>
      <c r="AQ144" s="26" t="str">
        <f>IFERROR(VLOOKUP($C144,Summary!$C:$CB,41,FALSE)/AS144,IF(AS144=0,"",IF(AS144="","",0)))</f>
        <v/>
      </c>
      <c r="AR144" s="25" t="str">
        <f>IFERROR(VLOOKUP($C144,Summary!$C:$CB,42,FALSE)/AS144,IF(AS144=0,"",IF(AS144="","",0)))</f>
        <v/>
      </c>
      <c r="AS144" s="27">
        <f>VLOOKUP($C144,Summary!$C:$CB,43,FALSE)</f>
        <v>0</v>
      </c>
      <c r="AT144" s="24" t="str">
        <f>IFERROR(VLOOKUP($C144,Summary!$C:$CB,44,FALSE)/AZ144,IF(AZ144=0,"",IF(AZ144="","",0)))</f>
        <v/>
      </c>
      <c r="AU144" s="25" t="str">
        <f>IFERROR(VLOOKUP($C144,Summary!$C:$CB,45,FALSE)/AZ144,IF(AZ144=0,"",IF(AZ144="","",0)))</f>
        <v/>
      </c>
      <c r="AV144" s="26" t="str">
        <f>IFERROR(VLOOKUP($C144,Summary!$C:$CB,46,FALSE)/AZ144,IF(AZ144=0,"",IF(AZ144="","",0)))</f>
        <v/>
      </c>
      <c r="AW144" s="25" t="str">
        <f>IFERROR(VLOOKUP($C144,Summary!$C:$CB,47,FALSE)/AZ144,IF(AZ144=0,"",IF(AZ144="","",0)))</f>
        <v/>
      </c>
      <c r="AX144" s="26" t="str">
        <f>IFERROR(VLOOKUP($C144,Summary!$C:$CB,48,FALSE)/AZ144,IF(AZ144=0,"",IF(AZ144="","",0)))</f>
        <v/>
      </c>
      <c r="AY144" s="25" t="str">
        <f>IFERROR(VLOOKUP($C144,Summary!$C:$CB,49,FALSE)/AZ144,IF(AZ144=0,"",IF(AZ144="","",0)))</f>
        <v/>
      </c>
      <c r="AZ144" s="27">
        <f>VLOOKUP($C144,Summary!$C:$CB,50,FALSE)</f>
        <v>0</v>
      </c>
      <c r="BA144" s="24" t="str">
        <f>IFERROR(VLOOKUP($C144,Summary!$C:$CB,51,FALSE)/BG144,IF(BG144=0,"",IF(BG144="","",0)))</f>
        <v/>
      </c>
      <c r="BB144" s="25" t="str">
        <f>IFERROR(VLOOKUP($C144,Summary!$C:$CB,52,FALSE)/BG144,IF(BG144=0,"",IF(BG144="","",0)))</f>
        <v/>
      </c>
      <c r="BC144" s="26" t="str">
        <f>IFERROR(VLOOKUP($C144,Summary!$C:$CB,53,FALSE)/BG144,IF(BG144=0,"",IF(BG144="","",0)))</f>
        <v/>
      </c>
      <c r="BD144" s="25" t="str">
        <f>IFERROR(VLOOKUP($C144,Summary!$C:$CB,54,FALSE)/BG144,IF(BG144=0,"",IF(BG144="","",0)))</f>
        <v/>
      </c>
      <c r="BE144" s="26" t="str">
        <f>IFERROR(VLOOKUP($C144,Summary!$C:$CB,55,FALSE)/BG144,IF(BG144=0,"",IF(BG144="","",0)))</f>
        <v/>
      </c>
      <c r="BF144" s="25" t="str">
        <f>IFERROR(VLOOKUP($C144,Summary!$C:$CB,56,FALSE)/BG144,IF(BG144=0,"",IF(BG144="","",0)))</f>
        <v/>
      </c>
      <c r="BG144" s="27">
        <f>VLOOKUP($C144,Summary!$C:$CB,57,FALSE)</f>
        <v>0</v>
      </c>
      <c r="BH144" s="24" t="str">
        <f>IFERROR(VLOOKUP($C144,Summary!$C:$CB,58,FALSE)/BN144,IF(BN144=0,"",IF(BN144="","",0)))</f>
        <v/>
      </c>
      <c r="BI144" s="25" t="str">
        <f>IFERROR(VLOOKUP($C144,Summary!$C:$CB,59,FALSE)/BN144,IF(BN144=0,"",IF(BN144="","",0)))</f>
        <v/>
      </c>
      <c r="BJ144" s="26" t="str">
        <f>IFERROR(VLOOKUP($C144,Summary!$C:$CB,60,FALSE)/BN144,IF(BN144=0,"",IF(BN144="","",0)))</f>
        <v/>
      </c>
      <c r="BK144" s="25" t="str">
        <f>IFERROR(VLOOKUP($C144,Summary!$C:$CB,61,FALSE)/BN144,IF(BN144=0,"",IF(BN144="","",0)))</f>
        <v/>
      </c>
      <c r="BL144" s="26" t="str">
        <f>IFERROR(VLOOKUP($C144,Summary!$C:$CB,62,FALSE)/BN144,IF(BN144=0,"",IF(BN144="","",0)))</f>
        <v/>
      </c>
      <c r="BM144" s="25" t="str">
        <f>IFERROR(VLOOKUP($C144,Summary!$C:$CB,63,FALSE)/BN144,IF(BN144=0,"",IF(BN144="","",0)))</f>
        <v/>
      </c>
      <c r="BN144" s="27">
        <f>VLOOKUP($C144,Summary!$C:$CB,64,FALSE)</f>
        <v>0</v>
      </c>
      <c r="BO144" s="24" t="str">
        <f>IFERROR(VLOOKUP($C144,Summary!$C:$CB,65,FALSE)/BU144,IF(BU144=0,"",IF(BU144="","",0)))</f>
        <v/>
      </c>
      <c r="BP144" s="25" t="str">
        <f>IFERROR(VLOOKUP($C144,Summary!$C:$CB,66,FALSE)/BU144,IF(BU144=0,"",IF(BU144="","",0)))</f>
        <v/>
      </c>
      <c r="BQ144" s="26" t="str">
        <f>IFERROR(VLOOKUP($C144,Summary!$C:$CB,67,FALSE)/BU144,IF(BU144=0,"",IF(BU144="","",0)))</f>
        <v/>
      </c>
      <c r="BR144" s="25" t="str">
        <f>IFERROR(VLOOKUP($C144,Summary!$C:$CB,68,FALSE)/BU144,IF(BU144=0,"",IF(BU144="","",0)))</f>
        <v/>
      </c>
      <c r="BS144" s="26" t="str">
        <f>IFERROR(VLOOKUP($C144,Summary!$C:$CB,69,FALSE)/BU144,IF(BU144=0,"",IF(BU144="","",0)))</f>
        <v/>
      </c>
      <c r="BT144" s="25" t="str">
        <f>IFERROR(VLOOKUP($C144,Summary!$C:$CB,70,FALSE)/BU144,IF(BU144=0,"",IF(BU144="","",0)))</f>
        <v/>
      </c>
      <c r="BU144" s="27">
        <f>VLOOKUP($C144,Summary!$C:$CB,71,FALSE)</f>
        <v>0</v>
      </c>
      <c r="BV144" s="24" t="str">
        <f>IFERROR(VLOOKUP($C144,Summary!$C:$CB,72,FALSE)/CB144,IF(CB144=0,"",IF(CB144="","",0)))</f>
        <v/>
      </c>
      <c r="BW144" s="25" t="str">
        <f>IFERROR(VLOOKUP($C144,Summary!$C:$CB,73,FALSE)/CB144,IF(CB144=0,"",IF(CB144="","",0)))</f>
        <v/>
      </c>
      <c r="BX144" s="26" t="str">
        <f>IFERROR(VLOOKUP($C144,Summary!$C:$CB,74,FALSE)/CB144,IF(CB144=0,"",IF(CB144="","",0)))</f>
        <v/>
      </c>
      <c r="BY144" s="25" t="str">
        <f>IFERROR(VLOOKUP($C144,Summary!$C:$CB,75,FALSE)/CB144,IF(CB144=0,"",IF(CB144="","",0)))</f>
        <v/>
      </c>
      <c r="BZ144" s="26" t="str">
        <f>IFERROR(VLOOKUP($C144,Summary!$C:$CB,76,FALSE)/CB144,IF(CB144=0,"",IF(CB144="","",0)))</f>
        <v/>
      </c>
      <c r="CA144" s="25" t="str">
        <f>IFERROR(VLOOKUP($C144,Summary!$C:$CB,77,FALSE)/CB144,IF(CB144=0,"",IF(CB144="","",0)))</f>
        <v/>
      </c>
      <c r="CB144" s="27">
        <f>VLOOKUP($C144,Summary!$C:$CB,78,FALSE)</f>
        <v>0</v>
      </c>
    </row>
    <row r="145" spans="1:80" x14ac:dyDescent="0.3">
      <c r="A145">
        <v>141</v>
      </c>
      <c r="B145" t="str">
        <f>IF(Namelist!A142="","",UPPER(Namelist!A142))</f>
        <v>JOE YEOW TAN</v>
      </c>
      <c r="C145" t="str">
        <f>IF(Namelist!B142="","",UPPER(Namelist!B142))</f>
        <v>NUSSTU\E0540157</v>
      </c>
      <c r="D145" s="24">
        <f>IFERROR(VLOOKUP($C145,Summary!$C:$CB,2,FALSE)/J145,IF(J145=0,"",IF(J145="","",0)))</f>
        <v>0.94117647058823528</v>
      </c>
      <c r="E145" s="25">
        <f>IFERROR(VLOOKUP($C145,Summary!$C:$CB,3,FALSE)/J145,IF(J145=0,"",IF(J145="","",0)))</f>
        <v>0</v>
      </c>
      <c r="F145" s="26">
        <f>IFERROR(VLOOKUP($C145,Summary!$C:$CB,4,FALSE)/J145,IF(J145=0,"",IF(J145="","",0)))</f>
        <v>0.94117647058823528</v>
      </c>
      <c r="G145" s="25">
        <f>IFERROR(VLOOKUP($C145,Summary!$C:$CB,5,FALSE)/J145,IF(J145=0,"",IF(J145="","",0)))</f>
        <v>0</v>
      </c>
      <c r="H145" s="26">
        <f>IFERROR(VLOOKUP($C145,Summary!$C:$CB,6,FALSE)/J145,IF(J145=0,"",IF(J145="","",0)))</f>
        <v>0.94117647058823528</v>
      </c>
      <c r="I145" s="25">
        <f>IFERROR(VLOOKUP($C145,Summary!$C:$CB,7,FALSE)/J145,IF(J145=0,"",IF(J145="","",0)))</f>
        <v>5.8823529411764705E-2</v>
      </c>
      <c r="J145" s="27">
        <f>VLOOKUP($C145,Summary!$C:$CB,8,FALSE)</f>
        <v>17</v>
      </c>
      <c r="K145" s="24" t="str">
        <f>IFERROR(VLOOKUP($C145,Summary!$C:$CB,9,FALSE)/Q145,IF(Q145=0,"",IF(Q145="","",0)))</f>
        <v/>
      </c>
      <c r="L145" s="25" t="str">
        <f>IFERROR(VLOOKUP($C145,Summary!$C:$CB,10,FALSE)/Q145,IF(Q145=0,"",IF(Q145="","",0)))</f>
        <v/>
      </c>
      <c r="M145" s="26" t="str">
        <f>IFERROR(VLOOKUP($C145,Summary!$C:$CB,11,FALSE)/Q145,IF(Q145=0,"",IF(Q145="","",0)))</f>
        <v/>
      </c>
      <c r="N145" s="25" t="str">
        <f>IFERROR(VLOOKUP($C145,Summary!$C:$CB,12,FALSE)/Q145,IF(Q145=0,"",IF(Q145="","",0)))</f>
        <v/>
      </c>
      <c r="O145" s="26" t="str">
        <f>IFERROR(VLOOKUP($C145,Summary!$C:$CB,13,FALSE)/Q145,IF(Q145=0,"",IF(Q145="","",0)))</f>
        <v/>
      </c>
      <c r="P145" s="25" t="str">
        <f>IFERROR(VLOOKUP($C145,Summary!$C:$CB,14,FALSE)/Q145,IF(Q145=0,"",IF(Q145="","",0)))</f>
        <v/>
      </c>
      <c r="Q145" s="27">
        <f>VLOOKUP($C145,Summary!$C:$CB,15,FALSE)</f>
        <v>0</v>
      </c>
      <c r="R145" s="24">
        <f>IFERROR(VLOOKUP($C145,Summary!$C:$CB,16,FALSE)/X145,IF(X145=0,"",IF(X145="","",0)))</f>
        <v>1</v>
      </c>
      <c r="S145" s="25">
        <f>IFERROR(VLOOKUP($C145,Summary!$C:$CB,17,FALSE)/X145,IF(X145=0,"",IF(X145="","",0)))</f>
        <v>0</v>
      </c>
      <c r="T145" s="26">
        <f>IFERROR(VLOOKUP($C145,Summary!$C:$CB,18,FALSE)/X145,IF(X145=0,"",IF(X145="","",0)))</f>
        <v>1</v>
      </c>
      <c r="U145" s="25">
        <f>IFERROR(VLOOKUP($C145,Summary!$C:$CB,19,FALSE)/X145,IF(X145=0,"",IF(X145="","",0)))</f>
        <v>0</v>
      </c>
      <c r="V145" s="26">
        <f>IFERROR(VLOOKUP($C145,Summary!$C:$CB,20,FALSE)/X145,IF(X145=0,"",IF(X145="","",0)))</f>
        <v>1</v>
      </c>
      <c r="W145" s="25">
        <f>IFERROR(VLOOKUP($C145,Summary!$C:$CB,21,FALSE)/X145,IF(X145=0,"",IF(X145="","",0)))</f>
        <v>0</v>
      </c>
      <c r="X145" s="27">
        <f>VLOOKUP($C145,Summary!$C:$CB,22,FALSE)</f>
        <v>3</v>
      </c>
      <c r="Y145" s="24">
        <f>IFERROR(VLOOKUP($C145,Summary!$C:$CB,23,FALSE)/AE145,IF(AE145=0,"",IF(AE145="","",0)))</f>
        <v>1</v>
      </c>
      <c r="Z145" s="25">
        <f>IFERROR(VLOOKUP($C145,Summary!$C:$CB,24,FALSE)/AE145,IF(AE145=0,"",IF(AE145="","",0)))</f>
        <v>0</v>
      </c>
      <c r="AA145" s="26">
        <f>IFERROR(VLOOKUP($C145,Summary!$C:$CB,25,FALSE)/AE145,IF(AE145=0,"",IF(AE145="","",0)))</f>
        <v>1</v>
      </c>
      <c r="AB145" s="25">
        <f>IFERROR(VLOOKUP($C145,Summary!$C:$CB,26,FALSE)/AE145,IF(AE145=0,"",IF(AE145="","",0)))</f>
        <v>0</v>
      </c>
      <c r="AC145" s="26">
        <f>IFERROR(VLOOKUP($C145,Summary!$C:$CB,27,FALSE)/AE145,IF(AE145=0,"",IF(AE145="","",0)))</f>
        <v>1</v>
      </c>
      <c r="AD145" s="25">
        <f>IFERROR(VLOOKUP($C145,Summary!$C:$CB,28,FALSE)/AE145,IF(AE145=0,"",IF(AE145="","",0)))</f>
        <v>0</v>
      </c>
      <c r="AE145" s="27">
        <f>VLOOKUP($C145,Summary!$C:$CB,29,FALSE)</f>
        <v>2</v>
      </c>
      <c r="AF145" s="24" t="str">
        <f>IFERROR(VLOOKUP($C145,Summary!$C:$CB,30,FALSE)/VLOOKUP($C145,Summary!$C:$CB,32,FALSE),IF(AL145=0,"",IF(AL145="","",0)))</f>
        <v/>
      </c>
      <c r="AG145" s="25" t="str">
        <f>IFERROR(VLOOKUP($C145,Summary!$C:$CB,31,FALSE)/VLOOKUP($C145,Summary!$C:$CB,32,FALSE),IF(AL145=0,"",IF(AL145="","",0)))</f>
        <v/>
      </c>
      <c r="AH145" s="26" t="str">
        <f>IFERROR(VLOOKUP($C145,Summary!$C:$CB,32,FALSE)/VLOOKUP($C145,Summary!$C:$CB,34,FALSE),IF(AL145=0,"",IF(AL145="","",0)))</f>
        <v/>
      </c>
      <c r="AI145" s="25" t="str">
        <f>IFERROR(VLOOKUP($C145,Summary!$C:$CB,33,FALSE)/VLOOKUP($C145,Summary!$C:$CB,34,FALSE),IF(AL145=0,"",IF(AL145="","",0)))</f>
        <v/>
      </c>
      <c r="AJ145" s="26" t="str">
        <f>IFERROR(VLOOKUP($C145,Summary!$C:$CB,34,FALSE)/AL145,IF(AL145=0,"",IF(AL145="","",0)))</f>
        <v/>
      </c>
      <c r="AK145" s="25" t="str">
        <f>IFERROR(VLOOKUP($C145,Summary!$C:$CB,35,FALSE)/AL145,IF(AL145=0,"",IF(AL145="","",0)))</f>
        <v/>
      </c>
      <c r="AL145" s="27">
        <f>VLOOKUP($C145,Summary!$C:$CB,36,FALSE)</f>
        <v>0</v>
      </c>
      <c r="AM145" s="24">
        <f>IFERROR(VLOOKUP($C145,Summary!$C:$CB,37,FALSE)/AS145,IF(AS145=0,"",IF(AS145="","",0)))</f>
        <v>1</v>
      </c>
      <c r="AN145" s="25">
        <f>IFERROR(VLOOKUP($C145,Summary!$C:$CB,38,FALSE)/AS145,IF(AS145=0,"",IF(AS145="","",0)))</f>
        <v>0</v>
      </c>
      <c r="AO145" s="26">
        <f>IFERROR(VLOOKUP($C145,Summary!$C:$CB,39,FALSE)/AS145,IF(AS145=0,"",IF(AS145="","",0)))</f>
        <v>1</v>
      </c>
      <c r="AP145" s="25">
        <f>IFERROR(VLOOKUP($C145,Summary!$C:$CB,40,FALSE)/AS145,IF(AS145=0,"",IF(AS145="","",0)))</f>
        <v>0</v>
      </c>
      <c r="AQ145" s="26">
        <f>IFERROR(VLOOKUP($C145,Summary!$C:$CB,41,FALSE)/AS145,IF(AS145=0,"",IF(AS145="","",0)))</f>
        <v>1</v>
      </c>
      <c r="AR145" s="25">
        <f>IFERROR(VLOOKUP($C145,Summary!$C:$CB,42,FALSE)/AS145,IF(AS145=0,"",IF(AS145="","",0)))</f>
        <v>0</v>
      </c>
      <c r="AS145" s="27">
        <f>VLOOKUP($C145,Summary!$C:$CB,43,FALSE)</f>
        <v>3</v>
      </c>
      <c r="AT145" s="24">
        <f>IFERROR(VLOOKUP($C145,Summary!$C:$CB,44,FALSE)/AZ145,IF(AZ145=0,"",IF(AZ145="","",0)))</f>
        <v>0.66666666666666663</v>
      </c>
      <c r="AU145" s="25">
        <f>IFERROR(VLOOKUP($C145,Summary!$C:$CB,45,FALSE)/AZ145,IF(AZ145=0,"",IF(AZ145="","",0)))</f>
        <v>0</v>
      </c>
      <c r="AV145" s="26">
        <f>IFERROR(VLOOKUP($C145,Summary!$C:$CB,46,FALSE)/AZ145,IF(AZ145=0,"",IF(AZ145="","",0)))</f>
        <v>0.66666666666666663</v>
      </c>
      <c r="AW145" s="25">
        <f>IFERROR(VLOOKUP($C145,Summary!$C:$CB,47,FALSE)/AZ145,IF(AZ145=0,"",IF(AZ145="","",0)))</f>
        <v>0</v>
      </c>
      <c r="AX145" s="26">
        <f>IFERROR(VLOOKUP($C145,Summary!$C:$CB,48,FALSE)/AZ145,IF(AZ145=0,"",IF(AZ145="","",0)))</f>
        <v>0.66666666666666663</v>
      </c>
      <c r="AY145" s="25">
        <f>IFERROR(VLOOKUP($C145,Summary!$C:$CB,49,FALSE)/AZ145,IF(AZ145=0,"",IF(AZ145="","",0)))</f>
        <v>0.33333333333333331</v>
      </c>
      <c r="AZ145" s="27">
        <f>VLOOKUP($C145,Summary!$C:$CB,50,FALSE)</f>
        <v>3</v>
      </c>
      <c r="BA145" s="24">
        <f>IFERROR(VLOOKUP($C145,Summary!$C:$CB,51,FALSE)/BG145,IF(BG145=0,"",IF(BG145="","",0)))</f>
        <v>1</v>
      </c>
      <c r="BB145" s="25">
        <f>IFERROR(VLOOKUP($C145,Summary!$C:$CB,52,FALSE)/BG145,IF(BG145=0,"",IF(BG145="","",0)))</f>
        <v>0</v>
      </c>
      <c r="BC145" s="26">
        <f>IFERROR(VLOOKUP($C145,Summary!$C:$CB,53,FALSE)/BG145,IF(BG145=0,"",IF(BG145="","",0)))</f>
        <v>1</v>
      </c>
      <c r="BD145" s="25">
        <f>IFERROR(VLOOKUP($C145,Summary!$C:$CB,54,FALSE)/BG145,IF(BG145=0,"",IF(BG145="","",0)))</f>
        <v>0</v>
      </c>
      <c r="BE145" s="26">
        <f>IFERROR(VLOOKUP($C145,Summary!$C:$CB,55,FALSE)/BG145,IF(BG145=0,"",IF(BG145="","",0)))</f>
        <v>1</v>
      </c>
      <c r="BF145" s="25">
        <f>IFERROR(VLOOKUP($C145,Summary!$C:$CB,56,FALSE)/BG145,IF(BG145=0,"",IF(BG145="","",0)))</f>
        <v>0</v>
      </c>
      <c r="BG145" s="27">
        <f>VLOOKUP($C145,Summary!$C:$CB,57,FALSE)</f>
        <v>2</v>
      </c>
      <c r="BH145" s="24">
        <f>IFERROR(VLOOKUP($C145,Summary!$C:$CB,58,FALSE)/BN145,IF(BN145=0,"",IF(BN145="","",0)))</f>
        <v>1</v>
      </c>
      <c r="BI145" s="25">
        <f>IFERROR(VLOOKUP($C145,Summary!$C:$CB,59,FALSE)/BN145,IF(BN145=0,"",IF(BN145="","",0)))</f>
        <v>0</v>
      </c>
      <c r="BJ145" s="26">
        <f>IFERROR(VLOOKUP($C145,Summary!$C:$CB,60,FALSE)/BN145,IF(BN145=0,"",IF(BN145="","",0)))</f>
        <v>1</v>
      </c>
      <c r="BK145" s="25">
        <f>IFERROR(VLOOKUP($C145,Summary!$C:$CB,61,FALSE)/BN145,IF(BN145=0,"",IF(BN145="","",0)))</f>
        <v>0</v>
      </c>
      <c r="BL145" s="26">
        <f>IFERROR(VLOOKUP($C145,Summary!$C:$CB,62,FALSE)/BN145,IF(BN145=0,"",IF(BN145="","",0)))</f>
        <v>1</v>
      </c>
      <c r="BM145" s="25">
        <f>IFERROR(VLOOKUP($C145,Summary!$C:$CB,63,FALSE)/BN145,IF(BN145=0,"",IF(BN145="","",0)))</f>
        <v>0</v>
      </c>
      <c r="BN145" s="27">
        <f>VLOOKUP($C145,Summary!$C:$CB,64,FALSE)</f>
        <v>4</v>
      </c>
      <c r="BO145" s="24" t="str">
        <f>IFERROR(VLOOKUP($C145,Summary!$C:$CB,65,FALSE)/BU145,IF(BU145=0,"",IF(BU145="","",0)))</f>
        <v/>
      </c>
      <c r="BP145" s="25" t="str">
        <f>IFERROR(VLOOKUP($C145,Summary!$C:$CB,66,FALSE)/BU145,IF(BU145=0,"",IF(BU145="","",0)))</f>
        <v/>
      </c>
      <c r="BQ145" s="26" t="str">
        <f>IFERROR(VLOOKUP($C145,Summary!$C:$CB,67,FALSE)/BU145,IF(BU145=0,"",IF(BU145="","",0)))</f>
        <v/>
      </c>
      <c r="BR145" s="25" t="str">
        <f>IFERROR(VLOOKUP($C145,Summary!$C:$CB,68,FALSE)/BU145,IF(BU145=0,"",IF(BU145="","",0)))</f>
        <v/>
      </c>
      <c r="BS145" s="26" t="str">
        <f>IFERROR(VLOOKUP($C145,Summary!$C:$CB,69,FALSE)/BU145,IF(BU145=0,"",IF(BU145="","",0)))</f>
        <v/>
      </c>
      <c r="BT145" s="25" t="str">
        <f>IFERROR(VLOOKUP($C145,Summary!$C:$CB,70,FALSE)/BU145,IF(BU145=0,"",IF(BU145="","",0)))</f>
        <v/>
      </c>
      <c r="BU145" s="27">
        <f>VLOOKUP($C145,Summary!$C:$CB,71,FALSE)</f>
        <v>0</v>
      </c>
      <c r="BV145" s="24" t="str">
        <f>IFERROR(VLOOKUP($C145,Summary!$C:$CB,72,FALSE)/CB145,IF(CB145=0,"",IF(CB145="","",0)))</f>
        <v/>
      </c>
      <c r="BW145" s="25" t="str">
        <f>IFERROR(VLOOKUP($C145,Summary!$C:$CB,73,FALSE)/CB145,IF(CB145=0,"",IF(CB145="","",0)))</f>
        <v/>
      </c>
      <c r="BX145" s="26" t="str">
        <f>IFERROR(VLOOKUP($C145,Summary!$C:$CB,74,FALSE)/CB145,IF(CB145=0,"",IF(CB145="","",0)))</f>
        <v/>
      </c>
      <c r="BY145" s="25" t="str">
        <f>IFERROR(VLOOKUP($C145,Summary!$C:$CB,75,FALSE)/CB145,IF(CB145=0,"",IF(CB145="","",0)))</f>
        <v/>
      </c>
      <c r="BZ145" s="26" t="str">
        <f>IFERROR(VLOOKUP($C145,Summary!$C:$CB,76,FALSE)/CB145,IF(CB145=0,"",IF(CB145="","",0)))</f>
        <v/>
      </c>
      <c r="CA145" s="25" t="str">
        <f>IFERROR(VLOOKUP($C145,Summary!$C:$CB,77,FALSE)/CB145,IF(CB145=0,"",IF(CB145="","",0)))</f>
        <v/>
      </c>
      <c r="CB145" s="27">
        <f>VLOOKUP($C145,Summary!$C:$CB,78,FALSE)</f>
        <v>0</v>
      </c>
    </row>
    <row r="146" spans="1:80" x14ac:dyDescent="0.3">
      <c r="A146">
        <v>142</v>
      </c>
      <c r="B146" t="str">
        <f>IF(Namelist!A143="","",UPPER(Namelist!A143))</f>
        <v>JOLLY CHEONG</v>
      </c>
      <c r="C146" t="str">
        <f>IF(Namelist!B143="","",UPPER(Namelist!B143))</f>
        <v>NUSSTU\E0538213</v>
      </c>
      <c r="D146" s="24">
        <f>IFERROR(VLOOKUP($C146,Summary!$C:$CB,2,FALSE)/J146,IF(J146=0,"",IF(J146="","",0)))</f>
        <v>1</v>
      </c>
      <c r="E146" s="25">
        <f>IFERROR(VLOOKUP($C146,Summary!$C:$CB,3,FALSE)/J146,IF(J146=0,"",IF(J146="","",0)))</f>
        <v>0</v>
      </c>
      <c r="F146" s="26">
        <f>IFERROR(VLOOKUP($C146,Summary!$C:$CB,4,FALSE)/J146,IF(J146=0,"",IF(J146="","",0)))</f>
        <v>1</v>
      </c>
      <c r="G146" s="25">
        <f>IFERROR(VLOOKUP($C146,Summary!$C:$CB,5,FALSE)/J146,IF(J146=0,"",IF(J146="","",0)))</f>
        <v>0</v>
      </c>
      <c r="H146" s="26">
        <f>IFERROR(VLOOKUP($C146,Summary!$C:$CB,6,FALSE)/J146,IF(J146=0,"",IF(J146="","",0)))</f>
        <v>1</v>
      </c>
      <c r="I146" s="25">
        <f>IFERROR(VLOOKUP($C146,Summary!$C:$CB,7,FALSE)/J146,IF(J146=0,"",IF(J146="","",0)))</f>
        <v>0</v>
      </c>
      <c r="J146" s="27">
        <f>VLOOKUP($C146,Summary!$C:$CB,8,FALSE)</f>
        <v>1</v>
      </c>
      <c r="K146" s="24" t="str">
        <f>IFERROR(VLOOKUP($C146,Summary!$C:$CB,9,FALSE)/Q146,IF(Q146=0,"",IF(Q146="","",0)))</f>
        <v/>
      </c>
      <c r="L146" s="25" t="str">
        <f>IFERROR(VLOOKUP($C146,Summary!$C:$CB,10,FALSE)/Q146,IF(Q146=0,"",IF(Q146="","",0)))</f>
        <v/>
      </c>
      <c r="M146" s="26" t="str">
        <f>IFERROR(VLOOKUP($C146,Summary!$C:$CB,11,FALSE)/Q146,IF(Q146=0,"",IF(Q146="","",0)))</f>
        <v/>
      </c>
      <c r="N146" s="25" t="str">
        <f>IFERROR(VLOOKUP($C146,Summary!$C:$CB,12,FALSE)/Q146,IF(Q146=0,"",IF(Q146="","",0)))</f>
        <v/>
      </c>
      <c r="O146" s="26" t="str">
        <f>IFERROR(VLOOKUP($C146,Summary!$C:$CB,13,FALSE)/Q146,IF(Q146=0,"",IF(Q146="","",0)))</f>
        <v/>
      </c>
      <c r="P146" s="25" t="str">
        <f>IFERROR(VLOOKUP($C146,Summary!$C:$CB,14,FALSE)/Q146,IF(Q146=0,"",IF(Q146="","",0)))</f>
        <v/>
      </c>
      <c r="Q146" s="27">
        <f>VLOOKUP($C146,Summary!$C:$CB,15,FALSE)</f>
        <v>0</v>
      </c>
      <c r="R146" s="24">
        <f>IFERROR(VLOOKUP($C146,Summary!$C:$CB,16,FALSE)/X146,IF(X146=0,"",IF(X146="","",0)))</f>
        <v>1</v>
      </c>
      <c r="S146" s="25">
        <f>IFERROR(VLOOKUP($C146,Summary!$C:$CB,17,FALSE)/X146,IF(X146=0,"",IF(X146="","",0)))</f>
        <v>0</v>
      </c>
      <c r="T146" s="26">
        <f>IFERROR(VLOOKUP($C146,Summary!$C:$CB,18,FALSE)/X146,IF(X146=0,"",IF(X146="","",0)))</f>
        <v>1</v>
      </c>
      <c r="U146" s="25">
        <f>IFERROR(VLOOKUP($C146,Summary!$C:$CB,19,FALSE)/X146,IF(X146=0,"",IF(X146="","",0)))</f>
        <v>0</v>
      </c>
      <c r="V146" s="26">
        <f>IFERROR(VLOOKUP($C146,Summary!$C:$CB,20,FALSE)/X146,IF(X146=0,"",IF(X146="","",0)))</f>
        <v>1</v>
      </c>
      <c r="W146" s="25">
        <f>IFERROR(VLOOKUP($C146,Summary!$C:$CB,21,FALSE)/X146,IF(X146=0,"",IF(X146="","",0)))</f>
        <v>0</v>
      </c>
      <c r="X146" s="27">
        <f>VLOOKUP($C146,Summary!$C:$CB,22,FALSE)</f>
        <v>1</v>
      </c>
      <c r="Y146" s="24" t="str">
        <f>IFERROR(VLOOKUP($C146,Summary!$C:$CB,23,FALSE)/AE146,IF(AE146=0,"",IF(AE146="","",0)))</f>
        <v/>
      </c>
      <c r="Z146" s="25" t="str">
        <f>IFERROR(VLOOKUP($C146,Summary!$C:$CB,24,FALSE)/AE146,IF(AE146=0,"",IF(AE146="","",0)))</f>
        <v/>
      </c>
      <c r="AA146" s="26" t="str">
        <f>IFERROR(VLOOKUP($C146,Summary!$C:$CB,25,FALSE)/AE146,IF(AE146=0,"",IF(AE146="","",0)))</f>
        <v/>
      </c>
      <c r="AB146" s="25" t="str">
        <f>IFERROR(VLOOKUP($C146,Summary!$C:$CB,26,FALSE)/AE146,IF(AE146=0,"",IF(AE146="","",0)))</f>
        <v/>
      </c>
      <c r="AC146" s="26" t="str">
        <f>IFERROR(VLOOKUP($C146,Summary!$C:$CB,27,FALSE)/AE146,IF(AE146=0,"",IF(AE146="","",0)))</f>
        <v/>
      </c>
      <c r="AD146" s="25" t="str">
        <f>IFERROR(VLOOKUP($C146,Summary!$C:$CB,28,FALSE)/AE146,IF(AE146=0,"",IF(AE146="","",0)))</f>
        <v/>
      </c>
      <c r="AE146" s="27">
        <f>VLOOKUP($C146,Summary!$C:$CB,29,FALSE)</f>
        <v>0</v>
      </c>
      <c r="AF146" s="24" t="str">
        <f>IFERROR(VLOOKUP($C146,Summary!$C:$CB,30,FALSE)/VLOOKUP($C146,Summary!$C:$CB,32,FALSE),IF(AL146=0,"",IF(AL146="","",0)))</f>
        <v/>
      </c>
      <c r="AG146" s="25" t="str">
        <f>IFERROR(VLOOKUP($C146,Summary!$C:$CB,31,FALSE)/VLOOKUP($C146,Summary!$C:$CB,32,FALSE),IF(AL146=0,"",IF(AL146="","",0)))</f>
        <v/>
      </c>
      <c r="AH146" s="26" t="str">
        <f>IFERROR(VLOOKUP($C146,Summary!$C:$CB,32,FALSE)/VLOOKUP($C146,Summary!$C:$CB,34,FALSE),IF(AL146=0,"",IF(AL146="","",0)))</f>
        <v/>
      </c>
      <c r="AI146" s="25" t="str">
        <f>IFERROR(VLOOKUP($C146,Summary!$C:$CB,33,FALSE)/VLOOKUP($C146,Summary!$C:$CB,34,FALSE),IF(AL146=0,"",IF(AL146="","",0)))</f>
        <v/>
      </c>
      <c r="AJ146" s="26" t="str">
        <f>IFERROR(VLOOKUP($C146,Summary!$C:$CB,34,FALSE)/AL146,IF(AL146=0,"",IF(AL146="","",0)))</f>
        <v/>
      </c>
      <c r="AK146" s="25" t="str">
        <f>IFERROR(VLOOKUP($C146,Summary!$C:$CB,35,FALSE)/AL146,IF(AL146=0,"",IF(AL146="","",0)))</f>
        <v/>
      </c>
      <c r="AL146" s="27">
        <f>VLOOKUP($C146,Summary!$C:$CB,36,FALSE)</f>
        <v>0</v>
      </c>
      <c r="AM146" s="24" t="str">
        <f>IFERROR(VLOOKUP($C146,Summary!$C:$CB,37,FALSE)/AS146,IF(AS146=0,"",IF(AS146="","",0)))</f>
        <v/>
      </c>
      <c r="AN146" s="25" t="str">
        <f>IFERROR(VLOOKUP($C146,Summary!$C:$CB,38,FALSE)/AS146,IF(AS146=0,"",IF(AS146="","",0)))</f>
        <v/>
      </c>
      <c r="AO146" s="26" t="str">
        <f>IFERROR(VLOOKUP($C146,Summary!$C:$CB,39,FALSE)/AS146,IF(AS146=0,"",IF(AS146="","",0)))</f>
        <v/>
      </c>
      <c r="AP146" s="25" t="str">
        <f>IFERROR(VLOOKUP($C146,Summary!$C:$CB,40,FALSE)/AS146,IF(AS146=0,"",IF(AS146="","",0)))</f>
        <v/>
      </c>
      <c r="AQ146" s="26" t="str">
        <f>IFERROR(VLOOKUP($C146,Summary!$C:$CB,41,FALSE)/AS146,IF(AS146=0,"",IF(AS146="","",0)))</f>
        <v/>
      </c>
      <c r="AR146" s="25" t="str">
        <f>IFERROR(VLOOKUP($C146,Summary!$C:$CB,42,FALSE)/AS146,IF(AS146=0,"",IF(AS146="","",0)))</f>
        <v/>
      </c>
      <c r="AS146" s="27">
        <f>VLOOKUP($C146,Summary!$C:$CB,43,FALSE)</f>
        <v>0</v>
      </c>
      <c r="AT146" s="24" t="str">
        <f>IFERROR(VLOOKUP($C146,Summary!$C:$CB,44,FALSE)/AZ146,IF(AZ146=0,"",IF(AZ146="","",0)))</f>
        <v/>
      </c>
      <c r="AU146" s="25" t="str">
        <f>IFERROR(VLOOKUP($C146,Summary!$C:$CB,45,FALSE)/AZ146,IF(AZ146=0,"",IF(AZ146="","",0)))</f>
        <v/>
      </c>
      <c r="AV146" s="26" t="str">
        <f>IFERROR(VLOOKUP($C146,Summary!$C:$CB,46,FALSE)/AZ146,IF(AZ146=0,"",IF(AZ146="","",0)))</f>
        <v/>
      </c>
      <c r="AW146" s="25" t="str">
        <f>IFERROR(VLOOKUP($C146,Summary!$C:$CB,47,FALSE)/AZ146,IF(AZ146=0,"",IF(AZ146="","",0)))</f>
        <v/>
      </c>
      <c r="AX146" s="26" t="str">
        <f>IFERROR(VLOOKUP($C146,Summary!$C:$CB,48,FALSE)/AZ146,IF(AZ146=0,"",IF(AZ146="","",0)))</f>
        <v/>
      </c>
      <c r="AY146" s="25" t="str">
        <f>IFERROR(VLOOKUP($C146,Summary!$C:$CB,49,FALSE)/AZ146,IF(AZ146=0,"",IF(AZ146="","",0)))</f>
        <v/>
      </c>
      <c r="AZ146" s="27">
        <f>VLOOKUP($C146,Summary!$C:$CB,50,FALSE)</f>
        <v>0</v>
      </c>
      <c r="BA146" s="24" t="str">
        <f>IFERROR(VLOOKUP($C146,Summary!$C:$CB,51,FALSE)/BG146,IF(BG146=0,"",IF(BG146="","",0)))</f>
        <v/>
      </c>
      <c r="BB146" s="25" t="str">
        <f>IFERROR(VLOOKUP($C146,Summary!$C:$CB,52,FALSE)/BG146,IF(BG146=0,"",IF(BG146="","",0)))</f>
        <v/>
      </c>
      <c r="BC146" s="26" t="str">
        <f>IFERROR(VLOOKUP($C146,Summary!$C:$CB,53,FALSE)/BG146,IF(BG146=0,"",IF(BG146="","",0)))</f>
        <v/>
      </c>
      <c r="BD146" s="25" t="str">
        <f>IFERROR(VLOOKUP($C146,Summary!$C:$CB,54,FALSE)/BG146,IF(BG146=0,"",IF(BG146="","",0)))</f>
        <v/>
      </c>
      <c r="BE146" s="26" t="str">
        <f>IFERROR(VLOOKUP($C146,Summary!$C:$CB,55,FALSE)/BG146,IF(BG146=0,"",IF(BG146="","",0)))</f>
        <v/>
      </c>
      <c r="BF146" s="25" t="str">
        <f>IFERROR(VLOOKUP($C146,Summary!$C:$CB,56,FALSE)/BG146,IF(BG146=0,"",IF(BG146="","",0)))</f>
        <v/>
      </c>
      <c r="BG146" s="27">
        <f>VLOOKUP($C146,Summary!$C:$CB,57,FALSE)</f>
        <v>0</v>
      </c>
      <c r="BH146" s="24" t="str">
        <f>IFERROR(VLOOKUP($C146,Summary!$C:$CB,58,FALSE)/BN146,IF(BN146=0,"",IF(BN146="","",0)))</f>
        <v/>
      </c>
      <c r="BI146" s="25" t="str">
        <f>IFERROR(VLOOKUP($C146,Summary!$C:$CB,59,FALSE)/BN146,IF(BN146=0,"",IF(BN146="","",0)))</f>
        <v/>
      </c>
      <c r="BJ146" s="26" t="str">
        <f>IFERROR(VLOOKUP($C146,Summary!$C:$CB,60,FALSE)/BN146,IF(BN146=0,"",IF(BN146="","",0)))</f>
        <v/>
      </c>
      <c r="BK146" s="25" t="str">
        <f>IFERROR(VLOOKUP($C146,Summary!$C:$CB,61,FALSE)/BN146,IF(BN146=0,"",IF(BN146="","",0)))</f>
        <v/>
      </c>
      <c r="BL146" s="26" t="str">
        <f>IFERROR(VLOOKUP($C146,Summary!$C:$CB,62,FALSE)/BN146,IF(BN146=0,"",IF(BN146="","",0)))</f>
        <v/>
      </c>
      <c r="BM146" s="25" t="str">
        <f>IFERROR(VLOOKUP($C146,Summary!$C:$CB,63,FALSE)/BN146,IF(BN146=0,"",IF(BN146="","",0)))</f>
        <v/>
      </c>
      <c r="BN146" s="27">
        <f>VLOOKUP($C146,Summary!$C:$CB,64,FALSE)</f>
        <v>0</v>
      </c>
      <c r="BO146" s="24" t="str">
        <f>IFERROR(VLOOKUP($C146,Summary!$C:$CB,65,FALSE)/BU146,IF(BU146=0,"",IF(BU146="","",0)))</f>
        <v/>
      </c>
      <c r="BP146" s="25" t="str">
        <f>IFERROR(VLOOKUP($C146,Summary!$C:$CB,66,FALSE)/BU146,IF(BU146=0,"",IF(BU146="","",0)))</f>
        <v/>
      </c>
      <c r="BQ146" s="26" t="str">
        <f>IFERROR(VLOOKUP($C146,Summary!$C:$CB,67,FALSE)/BU146,IF(BU146=0,"",IF(BU146="","",0)))</f>
        <v/>
      </c>
      <c r="BR146" s="25" t="str">
        <f>IFERROR(VLOOKUP($C146,Summary!$C:$CB,68,FALSE)/BU146,IF(BU146=0,"",IF(BU146="","",0)))</f>
        <v/>
      </c>
      <c r="BS146" s="26" t="str">
        <f>IFERROR(VLOOKUP($C146,Summary!$C:$CB,69,FALSE)/BU146,IF(BU146=0,"",IF(BU146="","",0)))</f>
        <v/>
      </c>
      <c r="BT146" s="25" t="str">
        <f>IFERROR(VLOOKUP($C146,Summary!$C:$CB,70,FALSE)/BU146,IF(BU146=0,"",IF(BU146="","",0)))</f>
        <v/>
      </c>
      <c r="BU146" s="27">
        <f>VLOOKUP($C146,Summary!$C:$CB,71,FALSE)</f>
        <v>0</v>
      </c>
      <c r="BV146" s="24" t="str">
        <f>IFERROR(VLOOKUP($C146,Summary!$C:$CB,72,FALSE)/CB146,IF(CB146=0,"",IF(CB146="","",0)))</f>
        <v/>
      </c>
      <c r="BW146" s="25" t="str">
        <f>IFERROR(VLOOKUP($C146,Summary!$C:$CB,73,FALSE)/CB146,IF(CB146=0,"",IF(CB146="","",0)))</f>
        <v/>
      </c>
      <c r="BX146" s="26" t="str">
        <f>IFERROR(VLOOKUP($C146,Summary!$C:$CB,74,FALSE)/CB146,IF(CB146=0,"",IF(CB146="","",0)))</f>
        <v/>
      </c>
      <c r="BY146" s="25" t="str">
        <f>IFERROR(VLOOKUP($C146,Summary!$C:$CB,75,FALSE)/CB146,IF(CB146=0,"",IF(CB146="","",0)))</f>
        <v/>
      </c>
      <c r="BZ146" s="26" t="str">
        <f>IFERROR(VLOOKUP($C146,Summary!$C:$CB,76,FALSE)/CB146,IF(CB146=0,"",IF(CB146="","",0)))</f>
        <v/>
      </c>
      <c r="CA146" s="25" t="str">
        <f>IFERROR(VLOOKUP($C146,Summary!$C:$CB,77,FALSE)/CB146,IF(CB146=0,"",IF(CB146="","",0)))</f>
        <v/>
      </c>
      <c r="CB146" s="27">
        <f>VLOOKUP($C146,Summary!$C:$CB,78,FALSE)</f>
        <v>0</v>
      </c>
    </row>
    <row r="147" spans="1:80" x14ac:dyDescent="0.3">
      <c r="A147">
        <v>143</v>
      </c>
      <c r="B147" t="str">
        <f>IF(Namelist!A144="","",UPPER(Namelist!A144))</f>
        <v>JONATHAN LIM</v>
      </c>
      <c r="C147" t="str">
        <f>IF(Namelist!B144="","",UPPER(Namelist!B144))</f>
        <v>NUSSTU\E0726119</v>
      </c>
      <c r="D147" s="24">
        <f>IFERROR(VLOOKUP($C147,Summary!$C:$CB,2,FALSE)/J147,IF(J147=0,"",IF(J147="","",0)))</f>
        <v>0.33333333333333331</v>
      </c>
      <c r="E147" s="25">
        <f>IFERROR(VLOOKUP($C147,Summary!$C:$CB,3,FALSE)/J147,IF(J147=0,"",IF(J147="","",0)))</f>
        <v>0.55555555555555558</v>
      </c>
      <c r="F147" s="26">
        <f>IFERROR(VLOOKUP($C147,Summary!$C:$CB,4,FALSE)/J147,IF(J147=0,"",IF(J147="","",0)))</f>
        <v>0.88888888888888884</v>
      </c>
      <c r="G147" s="25">
        <f>IFERROR(VLOOKUP($C147,Summary!$C:$CB,5,FALSE)/J147,IF(J147=0,"",IF(J147="","",0)))</f>
        <v>0</v>
      </c>
      <c r="H147" s="26">
        <f>IFERROR(VLOOKUP($C147,Summary!$C:$CB,6,FALSE)/J147,IF(J147=0,"",IF(J147="","",0)))</f>
        <v>0.88888888888888884</v>
      </c>
      <c r="I147" s="25">
        <f>IFERROR(VLOOKUP($C147,Summary!$C:$CB,7,FALSE)/J147,IF(J147=0,"",IF(J147="","",0)))</f>
        <v>0.1111111111111111</v>
      </c>
      <c r="J147" s="27">
        <f>VLOOKUP($C147,Summary!$C:$CB,8,FALSE)</f>
        <v>9</v>
      </c>
      <c r="K147" s="24">
        <f>IFERROR(VLOOKUP($C147,Summary!$C:$CB,9,FALSE)/Q147,IF(Q147=0,"",IF(Q147="","",0)))</f>
        <v>0</v>
      </c>
      <c r="L147" s="25">
        <f>IFERROR(VLOOKUP($C147,Summary!$C:$CB,10,FALSE)/Q147,IF(Q147=0,"",IF(Q147="","",0)))</f>
        <v>1</v>
      </c>
      <c r="M147" s="26">
        <f>IFERROR(VLOOKUP($C147,Summary!$C:$CB,11,FALSE)/Q147,IF(Q147=0,"",IF(Q147="","",0)))</f>
        <v>1</v>
      </c>
      <c r="N147" s="25">
        <f>IFERROR(VLOOKUP($C147,Summary!$C:$CB,12,FALSE)/Q147,IF(Q147=0,"",IF(Q147="","",0)))</f>
        <v>0</v>
      </c>
      <c r="O147" s="26">
        <f>IFERROR(VLOOKUP($C147,Summary!$C:$CB,13,FALSE)/Q147,IF(Q147=0,"",IF(Q147="","",0)))</f>
        <v>1</v>
      </c>
      <c r="P147" s="25">
        <f>IFERROR(VLOOKUP($C147,Summary!$C:$CB,14,FALSE)/Q147,IF(Q147=0,"",IF(Q147="","",0)))</f>
        <v>0</v>
      </c>
      <c r="Q147" s="27">
        <f>VLOOKUP($C147,Summary!$C:$CB,15,FALSE)</f>
        <v>2</v>
      </c>
      <c r="R147" s="24">
        <f>IFERROR(VLOOKUP($C147,Summary!$C:$CB,16,FALSE)/X147,IF(X147=0,"",IF(X147="","",0)))</f>
        <v>0.5</v>
      </c>
      <c r="S147" s="25">
        <f>IFERROR(VLOOKUP($C147,Summary!$C:$CB,17,FALSE)/X147,IF(X147=0,"",IF(X147="","",0)))</f>
        <v>0</v>
      </c>
      <c r="T147" s="26">
        <f>IFERROR(VLOOKUP($C147,Summary!$C:$CB,18,FALSE)/X147,IF(X147=0,"",IF(X147="","",0)))</f>
        <v>0.5</v>
      </c>
      <c r="U147" s="25">
        <f>IFERROR(VLOOKUP($C147,Summary!$C:$CB,19,FALSE)/X147,IF(X147=0,"",IF(X147="","",0)))</f>
        <v>0</v>
      </c>
      <c r="V147" s="26">
        <f>IFERROR(VLOOKUP($C147,Summary!$C:$CB,20,FALSE)/X147,IF(X147=0,"",IF(X147="","",0)))</f>
        <v>0.5</v>
      </c>
      <c r="W147" s="25">
        <f>IFERROR(VLOOKUP($C147,Summary!$C:$CB,21,FALSE)/X147,IF(X147=0,"",IF(X147="","",0)))</f>
        <v>0.5</v>
      </c>
      <c r="X147" s="27">
        <f>VLOOKUP($C147,Summary!$C:$CB,22,FALSE)</f>
        <v>2</v>
      </c>
      <c r="Y147" s="24">
        <f>IFERROR(VLOOKUP($C147,Summary!$C:$CB,23,FALSE)/AE147,IF(AE147=0,"",IF(AE147="","",0)))</f>
        <v>0.33333333333333331</v>
      </c>
      <c r="Z147" s="25">
        <f>IFERROR(VLOOKUP($C147,Summary!$C:$CB,24,FALSE)/AE147,IF(AE147=0,"",IF(AE147="","",0)))</f>
        <v>0.66666666666666663</v>
      </c>
      <c r="AA147" s="26">
        <f>IFERROR(VLOOKUP($C147,Summary!$C:$CB,25,FALSE)/AE147,IF(AE147=0,"",IF(AE147="","",0)))</f>
        <v>1</v>
      </c>
      <c r="AB147" s="25">
        <f>IFERROR(VLOOKUP($C147,Summary!$C:$CB,26,FALSE)/AE147,IF(AE147=0,"",IF(AE147="","",0)))</f>
        <v>0</v>
      </c>
      <c r="AC147" s="26">
        <f>IFERROR(VLOOKUP($C147,Summary!$C:$CB,27,FALSE)/AE147,IF(AE147=0,"",IF(AE147="","",0)))</f>
        <v>1</v>
      </c>
      <c r="AD147" s="25">
        <f>IFERROR(VLOOKUP($C147,Summary!$C:$CB,28,FALSE)/AE147,IF(AE147=0,"",IF(AE147="","",0)))</f>
        <v>0</v>
      </c>
      <c r="AE147" s="27">
        <f>VLOOKUP($C147,Summary!$C:$CB,29,FALSE)</f>
        <v>3</v>
      </c>
      <c r="AF147" s="24" t="str">
        <f>IFERROR(VLOOKUP($C147,Summary!$C:$CB,30,FALSE)/VLOOKUP($C147,Summary!$C:$CB,32,FALSE),IF(AL147=0,"",IF(AL147="","",0)))</f>
        <v/>
      </c>
      <c r="AG147" s="25" t="str">
        <f>IFERROR(VLOOKUP($C147,Summary!$C:$CB,31,FALSE)/VLOOKUP($C147,Summary!$C:$CB,32,FALSE),IF(AL147=0,"",IF(AL147="","",0)))</f>
        <v/>
      </c>
      <c r="AH147" s="26" t="str">
        <f>IFERROR(VLOOKUP($C147,Summary!$C:$CB,32,FALSE)/VLOOKUP($C147,Summary!$C:$CB,34,FALSE),IF(AL147=0,"",IF(AL147="","",0)))</f>
        <v/>
      </c>
      <c r="AI147" s="25" t="str">
        <f>IFERROR(VLOOKUP($C147,Summary!$C:$CB,33,FALSE)/VLOOKUP($C147,Summary!$C:$CB,34,FALSE),IF(AL147=0,"",IF(AL147="","",0)))</f>
        <v/>
      </c>
      <c r="AJ147" s="26" t="str">
        <f>IFERROR(VLOOKUP($C147,Summary!$C:$CB,34,FALSE)/AL147,IF(AL147=0,"",IF(AL147="","",0)))</f>
        <v/>
      </c>
      <c r="AK147" s="25" t="str">
        <f>IFERROR(VLOOKUP($C147,Summary!$C:$CB,35,FALSE)/AL147,IF(AL147=0,"",IF(AL147="","",0)))</f>
        <v/>
      </c>
      <c r="AL147" s="27">
        <f>VLOOKUP($C147,Summary!$C:$CB,36,FALSE)</f>
        <v>0</v>
      </c>
      <c r="AM147" s="24">
        <f>IFERROR(VLOOKUP($C147,Summary!$C:$CB,37,FALSE)/AS147,IF(AS147=0,"",IF(AS147="","",0)))</f>
        <v>0.5</v>
      </c>
      <c r="AN147" s="25">
        <f>IFERROR(VLOOKUP($C147,Summary!$C:$CB,38,FALSE)/AS147,IF(AS147=0,"",IF(AS147="","",0)))</f>
        <v>0.5</v>
      </c>
      <c r="AO147" s="26">
        <f>IFERROR(VLOOKUP($C147,Summary!$C:$CB,39,FALSE)/AS147,IF(AS147=0,"",IF(AS147="","",0)))</f>
        <v>1</v>
      </c>
      <c r="AP147" s="25">
        <f>IFERROR(VLOOKUP($C147,Summary!$C:$CB,40,FALSE)/AS147,IF(AS147=0,"",IF(AS147="","",0)))</f>
        <v>0</v>
      </c>
      <c r="AQ147" s="26">
        <f>IFERROR(VLOOKUP($C147,Summary!$C:$CB,41,FALSE)/AS147,IF(AS147=0,"",IF(AS147="","",0)))</f>
        <v>1</v>
      </c>
      <c r="AR147" s="25">
        <f>IFERROR(VLOOKUP($C147,Summary!$C:$CB,42,FALSE)/AS147,IF(AS147=0,"",IF(AS147="","",0)))</f>
        <v>0</v>
      </c>
      <c r="AS147" s="27">
        <f>VLOOKUP($C147,Summary!$C:$CB,43,FALSE)</f>
        <v>2</v>
      </c>
      <c r="AT147" s="24" t="str">
        <f>IFERROR(VLOOKUP($C147,Summary!$C:$CB,44,FALSE)/AZ147,IF(AZ147=0,"",IF(AZ147="","",0)))</f>
        <v/>
      </c>
      <c r="AU147" s="25" t="str">
        <f>IFERROR(VLOOKUP($C147,Summary!$C:$CB,45,FALSE)/AZ147,IF(AZ147=0,"",IF(AZ147="","",0)))</f>
        <v/>
      </c>
      <c r="AV147" s="26" t="str">
        <f>IFERROR(VLOOKUP($C147,Summary!$C:$CB,46,FALSE)/AZ147,IF(AZ147=0,"",IF(AZ147="","",0)))</f>
        <v/>
      </c>
      <c r="AW147" s="25" t="str">
        <f>IFERROR(VLOOKUP($C147,Summary!$C:$CB,47,FALSE)/AZ147,IF(AZ147=0,"",IF(AZ147="","",0)))</f>
        <v/>
      </c>
      <c r="AX147" s="26" t="str">
        <f>IFERROR(VLOOKUP($C147,Summary!$C:$CB,48,FALSE)/AZ147,IF(AZ147=0,"",IF(AZ147="","",0)))</f>
        <v/>
      </c>
      <c r="AY147" s="25" t="str">
        <f>IFERROR(VLOOKUP($C147,Summary!$C:$CB,49,FALSE)/AZ147,IF(AZ147=0,"",IF(AZ147="","",0)))</f>
        <v/>
      </c>
      <c r="AZ147" s="27">
        <f>VLOOKUP($C147,Summary!$C:$CB,50,FALSE)</f>
        <v>0</v>
      </c>
      <c r="BA147" s="24" t="str">
        <f>IFERROR(VLOOKUP($C147,Summary!$C:$CB,51,FALSE)/BG147,IF(BG147=0,"",IF(BG147="","",0)))</f>
        <v/>
      </c>
      <c r="BB147" s="25" t="str">
        <f>IFERROR(VLOOKUP($C147,Summary!$C:$CB,52,FALSE)/BG147,IF(BG147=0,"",IF(BG147="","",0)))</f>
        <v/>
      </c>
      <c r="BC147" s="26" t="str">
        <f>IFERROR(VLOOKUP($C147,Summary!$C:$CB,53,FALSE)/BG147,IF(BG147=0,"",IF(BG147="","",0)))</f>
        <v/>
      </c>
      <c r="BD147" s="25" t="str">
        <f>IFERROR(VLOOKUP($C147,Summary!$C:$CB,54,FALSE)/BG147,IF(BG147=0,"",IF(BG147="","",0)))</f>
        <v/>
      </c>
      <c r="BE147" s="26" t="str">
        <f>IFERROR(VLOOKUP($C147,Summary!$C:$CB,55,FALSE)/BG147,IF(BG147=0,"",IF(BG147="","",0)))</f>
        <v/>
      </c>
      <c r="BF147" s="25" t="str">
        <f>IFERROR(VLOOKUP($C147,Summary!$C:$CB,56,FALSE)/BG147,IF(BG147=0,"",IF(BG147="","",0)))</f>
        <v/>
      </c>
      <c r="BG147" s="27">
        <f>VLOOKUP($C147,Summary!$C:$CB,57,FALSE)</f>
        <v>0</v>
      </c>
      <c r="BH147" s="24" t="str">
        <f>IFERROR(VLOOKUP($C147,Summary!$C:$CB,58,FALSE)/BN147,IF(BN147=0,"",IF(BN147="","",0)))</f>
        <v/>
      </c>
      <c r="BI147" s="25" t="str">
        <f>IFERROR(VLOOKUP($C147,Summary!$C:$CB,59,FALSE)/BN147,IF(BN147=0,"",IF(BN147="","",0)))</f>
        <v/>
      </c>
      <c r="BJ147" s="26" t="str">
        <f>IFERROR(VLOOKUP($C147,Summary!$C:$CB,60,FALSE)/BN147,IF(BN147=0,"",IF(BN147="","",0)))</f>
        <v/>
      </c>
      <c r="BK147" s="25" t="str">
        <f>IFERROR(VLOOKUP($C147,Summary!$C:$CB,61,FALSE)/BN147,IF(BN147=0,"",IF(BN147="","",0)))</f>
        <v/>
      </c>
      <c r="BL147" s="26" t="str">
        <f>IFERROR(VLOOKUP($C147,Summary!$C:$CB,62,FALSE)/BN147,IF(BN147=0,"",IF(BN147="","",0)))</f>
        <v/>
      </c>
      <c r="BM147" s="25" t="str">
        <f>IFERROR(VLOOKUP($C147,Summary!$C:$CB,63,FALSE)/BN147,IF(BN147=0,"",IF(BN147="","",0)))</f>
        <v/>
      </c>
      <c r="BN147" s="27">
        <f>VLOOKUP($C147,Summary!$C:$CB,64,FALSE)</f>
        <v>0</v>
      </c>
      <c r="BO147" s="24" t="str">
        <f>IFERROR(VLOOKUP($C147,Summary!$C:$CB,65,FALSE)/BU147,IF(BU147=0,"",IF(BU147="","",0)))</f>
        <v/>
      </c>
      <c r="BP147" s="25" t="str">
        <f>IFERROR(VLOOKUP($C147,Summary!$C:$CB,66,FALSE)/BU147,IF(BU147=0,"",IF(BU147="","",0)))</f>
        <v/>
      </c>
      <c r="BQ147" s="26" t="str">
        <f>IFERROR(VLOOKUP($C147,Summary!$C:$CB,67,FALSE)/BU147,IF(BU147=0,"",IF(BU147="","",0)))</f>
        <v/>
      </c>
      <c r="BR147" s="25" t="str">
        <f>IFERROR(VLOOKUP($C147,Summary!$C:$CB,68,FALSE)/BU147,IF(BU147=0,"",IF(BU147="","",0)))</f>
        <v/>
      </c>
      <c r="BS147" s="26" t="str">
        <f>IFERROR(VLOOKUP($C147,Summary!$C:$CB,69,FALSE)/BU147,IF(BU147=0,"",IF(BU147="","",0)))</f>
        <v/>
      </c>
      <c r="BT147" s="25" t="str">
        <f>IFERROR(VLOOKUP($C147,Summary!$C:$CB,70,FALSE)/BU147,IF(BU147=0,"",IF(BU147="","",0)))</f>
        <v/>
      </c>
      <c r="BU147" s="27">
        <f>VLOOKUP($C147,Summary!$C:$CB,71,FALSE)</f>
        <v>0</v>
      </c>
      <c r="BV147" s="24" t="str">
        <f>IFERROR(VLOOKUP($C147,Summary!$C:$CB,72,FALSE)/CB147,IF(CB147=0,"",IF(CB147="","",0)))</f>
        <v/>
      </c>
      <c r="BW147" s="25" t="str">
        <f>IFERROR(VLOOKUP($C147,Summary!$C:$CB,73,FALSE)/CB147,IF(CB147=0,"",IF(CB147="","",0)))</f>
        <v/>
      </c>
      <c r="BX147" s="26" t="str">
        <f>IFERROR(VLOOKUP($C147,Summary!$C:$CB,74,FALSE)/CB147,IF(CB147=0,"",IF(CB147="","",0)))</f>
        <v/>
      </c>
      <c r="BY147" s="25" t="str">
        <f>IFERROR(VLOOKUP($C147,Summary!$C:$CB,75,FALSE)/CB147,IF(CB147=0,"",IF(CB147="","",0)))</f>
        <v/>
      </c>
      <c r="BZ147" s="26" t="str">
        <f>IFERROR(VLOOKUP($C147,Summary!$C:$CB,76,FALSE)/CB147,IF(CB147=0,"",IF(CB147="","",0)))</f>
        <v/>
      </c>
      <c r="CA147" s="25" t="str">
        <f>IFERROR(VLOOKUP($C147,Summary!$C:$CB,77,FALSE)/CB147,IF(CB147=0,"",IF(CB147="","",0)))</f>
        <v/>
      </c>
      <c r="CB147" s="27">
        <f>VLOOKUP($C147,Summary!$C:$CB,78,FALSE)</f>
        <v>0</v>
      </c>
    </row>
    <row r="148" spans="1:80" x14ac:dyDescent="0.3">
      <c r="A148">
        <v>144</v>
      </c>
      <c r="B148" t="str">
        <f>IF(Namelist!A145="","",UPPER(Namelist!A145))</f>
        <v>JORDAN LONG YEW TAN</v>
      </c>
      <c r="C148" t="str">
        <f>IF(Namelist!B145="","",UPPER(Namelist!B145))</f>
        <v>NUSSTU\E0957259</v>
      </c>
      <c r="D148" s="24">
        <f>IFERROR(VLOOKUP($C148,Summary!$C:$CB,2,FALSE)/J148,IF(J148=0,"",IF(J148="","",0)))</f>
        <v>0.4</v>
      </c>
      <c r="E148" s="25">
        <f>IFERROR(VLOOKUP($C148,Summary!$C:$CB,3,FALSE)/J148,IF(J148=0,"",IF(J148="","",0)))</f>
        <v>0.2</v>
      </c>
      <c r="F148" s="26">
        <f>IFERROR(VLOOKUP($C148,Summary!$C:$CB,4,FALSE)/J148,IF(J148=0,"",IF(J148="","",0)))</f>
        <v>0.6</v>
      </c>
      <c r="G148" s="25">
        <f>IFERROR(VLOOKUP($C148,Summary!$C:$CB,5,FALSE)/J148,IF(J148=0,"",IF(J148="","",0)))</f>
        <v>0</v>
      </c>
      <c r="H148" s="26">
        <f>IFERROR(VLOOKUP($C148,Summary!$C:$CB,6,FALSE)/J148,IF(J148=0,"",IF(J148="","",0)))</f>
        <v>0.6</v>
      </c>
      <c r="I148" s="25">
        <f>IFERROR(VLOOKUP($C148,Summary!$C:$CB,7,FALSE)/J148,IF(J148=0,"",IF(J148="","",0)))</f>
        <v>0.4</v>
      </c>
      <c r="J148" s="27">
        <f>VLOOKUP($C148,Summary!$C:$CB,8,FALSE)</f>
        <v>5</v>
      </c>
      <c r="K148" s="24">
        <f>IFERROR(VLOOKUP($C148,Summary!$C:$CB,9,FALSE)/Q148,IF(Q148=0,"",IF(Q148="","",0)))</f>
        <v>0.33333333333333331</v>
      </c>
      <c r="L148" s="25">
        <f>IFERROR(VLOOKUP($C148,Summary!$C:$CB,10,FALSE)/Q148,IF(Q148=0,"",IF(Q148="","",0)))</f>
        <v>0.33333333333333331</v>
      </c>
      <c r="M148" s="26">
        <f>IFERROR(VLOOKUP($C148,Summary!$C:$CB,11,FALSE)/Q148,IF(Q148=0,"",IF(Q148="","",0)))</f>
        <v>0.66666666666666663</v>
      </c>
      <c r="N148" s="25">
        <f>IFERROR(VLOOKUP($C148,Summary!$C:$CB,12,FALSE)/Q148,IF(Q148=0,"",IF(Q148="","",0)))</f>
        <v>0</v>
      </c>
      <c r="O148" s="26">
        <f>IFERROR(VLOOKUP($C148,Summary!$C:$CB,13,FALSE)/Q148,IF(Q148=0,"",IF(Q148="","",0)))</f>
        <v>0.66666666666666663</v>
      </c>
      <c r="P148" s="25">
        <f>IFERROR(VLOOKUP($C148,Summary!$C:$CB,14,FALSE)/Q148,IF(Q148=0,"",IF(Q148="","",0)))</f>
        <v>0.33333333333333331</v>
      </c>
      <c r="Q148" s="27">
        <f>VLOOKUP($C148,Summary!$C:$CB,15,FALSE)</f>
        <v>3</v>
      </c>
      <c r="R148" s="24">
        <f>IFERROR(VLOOKUP($C148,Summary!$C:$CB,16,FALSE)/X148,IF(X148=0,"",IF(X148="","",0)))</f>
        <v>0</v>
      </c>
      <c r="S148" s="25">
        <f>IFERROR(VLOOKUP($C148,Summary!$C:$CB,17,FALSE)/X148,IF(X148=0,"",IF(X148="","",0)))</f>
        <v>0</v>
      </c>
      <c r="T148" s="26">
        <f>IFERROR(VLOOKUP($C148,Summary!$C:$CB,18,FALSE)/X148,IF(X148=0,"",IF(X148="","",0)))</f>
        <v>0</v>
      </c>
      <c r="U148" s="25">
        <f>IFERROR(VLOOKUP($C148,Summary!$C:$CB,19,FALSE)/X148,IF(X148=0,"",IF(X148="","",0)))</f>
        <v>0</v>
      </c>
      <c r="V148" s="26">
        <f>IFERROR(VLOOKUP($C148,Summary!$C:$CB,20,FALSE)/X148,IF(X148=0,"",IF(X148="","",0)))</f>
        <v>0</v>
      </c>
      <c r="W148" s="25">
        <f>IFERROR(VLOOKUP($C148,Summary!$C:$CB,21,FALSE)/X148,IF(X148=0,"",IF(X148="","",0)))</f>
        <v>1</v>
      </c>
      <c r="X148" s="27">
        <f>VLOOKUP($C148,Summary!$C:$CB,22,FALSE)</f>
        <v>1</v>
      </c>
      <c r="Y148" s="24">
        <f>IFERROR(VLOOKUP($C148,Summary!$C:$CB,23,FALSE)/AE148,IF(AE148=0,"",IF(AE148="","",0)))</f>
        <v>1</v>
      </c>
      <c r="Z148" s="25">
        <f>IFERROR(VLOOKUP($C148,Summary!$C:$CB,24,FALSE)/AE148,IF(AE148=0,"",IF(AE148="","",0)))</f>
        <v>0</v>
      </c>
      <c r="AA148" s="26">
        <f>IFERROR(VLOOKUP($C148,Summary!$C:$CB,25,FALSE)/AE148,IF(AE148=0,"",IF(AE148="","",0)))</f>
        <v>1</v>
      </c>
      <c r="AB148" s="25">
        <f>IFERROR(VLOOKUP($C148,Summary!$C:$CB,26,FALSE)/AE148,IF(AE148=0,"",IF(AE148="","",0)))</f>
        <v>0</v>
      </c>
      <c r="AC148" s="26">
        <f>IFERROR(VLOOKUP($C148,Summary!$C:$CB,27,FALSE)/AE148,IF(AE148=0,"",IF(AE148="","",0)))</f>
        <v>1</v>
      </c>
      <c r="AD148" s="25">
        <f>IFERROR(VLOOKUP($C148,Summary!$C:$CB,28,FALSE)/AE148,IF(AE148=0,"",IF(AE148="","",0)))</f>
        <v>0</v>
      </c>
      <c r="AE148" s="27">
        <f>VLOOKUP($C148,Summary!$C:$CB,29,FALSE)</f>
        <v>1</v>
      </c>
      <c r="AF148" s="24" t="str">
        <f>IFERROR(VLOOKUP($C148,Summary!$C:$CB,30,FALSE)/VLOOKUP($C148,Summary!$C:$CB,32,FALSE),IF(AL148=0,"",IF(AL148="","",0)))</f>
        <v/>
      </c>
      <c r="AG148" s="25" t="str">
        <f>IFERROR(VLOOKUP($C148,Summary!$C:$CB,31,FALSE)/VLOOKUP($C148,Summary!$C:$CB,32,FALSE),IF(AL148=0,"",IF(AL148="","",0)))</f>
        <v/>
      </c>
      <c r="AH148" s="26" t="str">
        <f>IFERROR(VLOOKUP($C148,Summary!$C:$CB,32,FALSE)/VLOOKUP($C148,Summary!$C:$CB,34,FALSE),IF(AL148=0,"",IF(AL148="","",0)))</f>
        <v/>
      </c>
      <c r="AI148" s="25" t="str">
        <f>IFERROR(VLOOKUP($C148,Summary!$C:$CB,33,FALSE)/VLOOKUP($C148,Summary!$C:$CB,34,FALSE),IF(AL148=0,"",IF(AL148="","",0)))</f>
        <v/>
      </c>
      <c r="AJ148" s="26" t="str">
        <f>IFERROR(VLOOKUP($C148,Summary!$C:$CB,34,FALSE)/AL148,IF(AL148=0,"",IF(AL148="","",0)))</f>
        <v/>
      </c>
      <c r="AK148" s="25" t="str">
        <f>IFERROR(VLOOKUP($C148,Summary!$C:$CB,35,FALSE)/AL148,IF(AL148=0,"",IF(AL148="","",0)))</f>
        <v/>
      </c>
      <c r="AL148" s="27">
        <f>VLOOKUP($C148,Summary!$C:$CB,36,FALSE)</f>
        <v>0</v>
      </c>
      <c r="AM148" s="24" t="str">
        <f>IFERROR(VLOOKUP($C148,Summary!$C:$CB,37,FALSE)/AS148,IF(AS148=0,"",IF(AS148="","",0)))</f>
        <v/>
      </c>
      <c r="AN148" s="25" t="str">
        <f>IFERROR(VLOOKUP($C148,Summary!$C:$CB,38,FALSE)/AS148,IF(AS148=0,"",IF(AS148="","",0)))</f>
        <v/>
      </c>
      <c r="AO148" s="26" t="str">
        <f>IFERROR(VLOOKUP($C148,Summary!$C:$CB,39,FALSE)/AS148,IF(AS148=0,"",IF(AS148="","",0)))</f>
        <v/>
      </c>
      <c r="AP148" s="25" t="str">
        <f>IFERROR(VLOOKUP($C148,Summary!$C:$CB,40,FALSE)/AS148,IF(AS148=0,"",IF(AS148="","",0)))</f>
        <v/>
      </c>
      <c r="AQ148" s="26" t="str">
        <f>IFERROR(VLOOKUP($C148,Summary!$C:$CB,41,FALSE)/AS148,IF(AS148=0,"",IF(AS148="","",0)))</f>
        <v/>
      </c>
      <c r="AR148" s="25" t="str">
        <f>IFERROR(VLOOKUP($C148,Summary!$C:$CB,42,FALSE)/AS148,IF(AS148=0,"",IF(AS148="","",0)))</f>
        <v/>
      </c>
      <c r="AS148" s="27">
        <f>VLOOKUP($C148,Summary!$C:$CB,43,FALSE)</f>
        <v>0</v>
      </c>
      <c r="AT148" s="24" t="str">
        <f>IFERROR(VLOOKUP($C148,Summary!$C:$CB,44,FALSE)/AZ148,IF(AZ148=0,"",IF(AZ148="","",0)))</f>
        <v/>
      </c>
      <c r="AU148" s="25" t="str">
        <f>IFERROR(VLOOKUP($C148,Summary!$C:$CB,45,FALSE)/AZ148,IF(AZ148=0,"",IF(AZ148="","",0)))</f>
        <v/>
      </c>
      <c r="AV148" s="26" t="str">
        <f>IFERROR(VLOOKUP($C148,Summary!$C:$CB,46,FALSE)/AZ148,IF(AZ148=0,"",IF(AZ148="","",0)))</f>
        <v/>
      </c>
      <c r="AW148" s="25" t="str">
        <f>IFERROR(VLOOKUP($C148,Summary!$C:$CB,47,FALSE)/AZ148,IF(AZ148=0,"",IF(AZ148="","",0)))</f>
        <v/>
      </c>
      <c r="AX148" s="26" t="str">
        <f>IFERROR(VLOOKUP($C148,Summary!$C:$CB,48,FALSE)/AZ148,IF(AZ148=0,"",IF(AZ148="","",0)))</f>
        <v/>
      </c>
      <c r="AY148" s="25" t="str">
        <f>IFERROR(VLOOKUP($C148,Summary!$C:$CB,49,FALSE)/AZ148,IF(AZ148=0,"",IF(AZ148="","",0)))</f>
        <v/>
      </c>
      <c r="AZ148" s="27">
        <f>VLOOKUP($C148,Summary!$C:$CB,50,FALSE)</f>
        <v>0</v>
      </c>
      <c r="BA148" s="24" t="str">
        <f>IFERROR(VLOOKUP($C148,Summary!$C:$CB,51,FALSE)/BG148,IF(BG148=0,"",IF(BG148="","",0)))</f>
        <v/>
      </c>
      <c r="BB148" s="25" t="str">
        <f>IFERROR(VLOOKUP($C148,Summary!$C:$CB,52,FALSE)/BG148,IF(BG148=0,"",IF(BG148="","",0)))</f>
        <v/>
      </c>
      <c r="BC148" s="26" t="str">
        <f>IFERROR(VLOOKUP($C148,Summary!$C:$CB,53,FALSE)/BG148,IF(BG148=0,"",IF(BG148="","",0)))</f>
        <v/>
      </c>
      <c r="BD148" s="25" t="str">
        <f>IFERROR(VLOOKUP($C148,Summary!$C:$CB,54,FALSE)/BG148,IF(BG148=0,"",IF(BG148="","",0)))</f>
        <v/>
      </c>
      <c r="BE148" s="26" t="str">
        <f>IFERROR(VLOOKUP($C148,Summary!$C:$CB,55,FALSE)/BG148,IF(BG148=0,"",IF(BG148="","",0)))</f>
        <v/>
      </c>
      <c r="BF148" s="25" t="str">
        <f>IFERROR(VLOOKUP($C148,Summary!$C:$CB,56,FALSE)/BG148,IF(BG148=0,"",IF(BG148="","",0)))</f>
        <v/>
      </c>
      <c r="BG148" s="27">
        <f>VLOOKUP($C148,Summary!$C:$CB,57,FALSE)</f>
        <v>0</v>
      </c>
      <c r="BH148" s="24" t="str">
        <f>IFERROR(VLOOKUP($C148,Summary!$C:$CB,58,FALSE)/BN148,IF(BN148=0,"",IF(BN148="","",0)))</f>
        <v/>
      </c>
      <c r="BI148" s="25" t="str">
        <f>IFERROR(VLOOKUP($C148,Summary!$C:$CB,59,FALSE)/BN148,IF(BN148=0,"",IF(BN148="","",0)))</f>
        <v/>
      </c>
      <c r="BJ148" s="26" t="str">
        <f>IFERROR(VLOOKUP($C148,Summary!$C:$CB,60,FALSE)/BN148,IF(BN148=0,"",IF(BN148="","",0)))</f>
        <v/>
      </c>
      <c r="BK148" s="25" t="str">
        <f>IFERROR(VLOOKUP($C148,Summary!$C:$CB,61,FALSE)/BN148,IF(BN148=0,"",IF(BN148="","",0)))</f>
        <v/>
      </c>
      <c r="BL148" s="26" t="str">
        <f>IFERROR(VLOOKUP($C148,Summary!$C:$CB,62,FALSE)/BN148,IF(BN148=0,"",IF(BN148="","",0)))</f>
        <v/>
      </c>
      <c r="BM148" s="25" t="str">
        <f>IFERROR(VLOOKUP($C148,Summary!$C:$CB,63,FALSE)/BN148,IF(BN148=0,"",IF(BN148="","",0)))</f>
        <v/>
      </c>
      <c r="BN148" s="27">
        <f>VLOOKUP($C148,Summary!$C:$CB,64,FALSE)</f>
        <v>0</v>
      </c>
      <c r="BO148" s="24" t="str">
        <f>IFERROR(VLOOKUP($C148,Summary!$C:$CB,65,FALSE)/BU148,IF(BU148=0,"",IF(BU148="","",0)))</f>
        <v/>
      </c>
      <c r="BP148" s="25" t="str">
        <f>IFERROR(VLOOKUP($C148,Summary!$C:$CB,66,FALSE)/BU148,IF(BU148=0,"",IF(BU148="","",0)))</f>
        <v/>
      </c>
      <c r="BQ148" s="26" t="str">
        <f>IFERROR(VLOOKUP($C148,Summary!$C:$CB,67,FALSE)/BU148,IF(BU148=0,"",IF(BU148="","",0)))</f>
        <v/>
      </c>
      <c r="BR148" s="25" t="str">
        <f>IFERROR(VLOOKUP($C148,Summary!$C:$CB,68,FALSE)/BU148,IF(BU148=0,"",IF(BU148="","",0)))</f>
        <v/>
      </c>
      <c r="BS148" s="26" t="str">
        <f>IFERROR(VLOOKUP($C148,Summary!$C:$CB,69,FALSE)/BU148,IF(BU148=0,"",IF(BU148="","",0)))</f>
        <v/>
      </c>
      <c r="BT148" s="25" t="str">
        <f>IFERROR(VLOOKUP($C148,Summary!$C:$CB,70,FALSE)/BU148,IF(BU148=0,"",IF(BU148="","",0)))</f>
        <v/>
      </c>
      <c r="BU148" s="27">
        <f>VLOOKUP($C148,Summary!$C:$CB,71,FALSE)</f>
        <v>0</v>
      </c>
      <c r="BV148" s="24" t="str">
        <f>IFERROR(VLOOKUP($C148,Summary!$C:$CB,72,FALSE)/CB148,IF(CB148=0,"",IF(CB148="","",0)))</f>
        <v/>
      </c>
      <c r="BW148" s="25" t="str">
        <f>IFERROR(VLOOKUP($C148,Summary!$C:$CB,73,FALSE)/CB148,IF(CB148=0,"",IF(CB148="","",0)))</f>
        <v/>
      </c>
      <c r="BX148" s="26" t="str">
        <f>IFERROR(VLOOKUP($C148,Summary!$C:$CB,74,FALSE)/CB148,IF(CB148=0,"",IF(CB148="","",0)))</f>
        <v/>
      </c>
      <c r="BY148" s="25" t="str">
        <f>IFERROR(VLOOKUP($C148,Summary!$C:$CB,75,FALSE)/CB148,IF(CB148=0,"",IF(CB148="","",0)))</f>
        <v/>
      </c>
      <c r="BZ148" s="26" t="str">
        <f>IFERROR(VLOOKUP($C148,Summary!$C:$CB,76,FALSE)/CB148,IF(CB148=0,"",IF(CB148="","",0)))</f>
        <v/>
      </c>
      <c r="CA148" s="25" t="str">
        <f>IFERROR(VLOOKUP($C148,Summary!$C:$CB,77,FALSE)/CB148,IF(CB148=0,"",IF(CB148="","",0)))</f>
        <v/>
      </c>
      <c r="CB148" s="27">
        <f>VLOOKUP($C148,Summary!$C:$CB,78,FALSE)</f>
        <v>0</v>
      </c>
    </row>
    <row r="149" spans="1:80" x14ac:dyDescent="0.3">
      <c r="A149">
        <v>145</v>
      </c>
      <c r="B149" t="str">
        <f>IF(Namelist!A146="","",UPPER(Namelist!A146))</f>
        <v>JOSE TAN</v>
      </c>
      <c r="C149" t="str">
        <f>IF(Namelist!B146="","",UPPER(Namelist!B146))</f>
        <v>NUSSTU\E0544217</v>
      </c>
      <c r="D149" s="24">
        <f>IFERROR(VLOOKUP($C149,Summary!$C:$CB,2,FALSE)/J149,IF(J149=0,"",IF(J149="","",0)))</f>
        <v>0.25</v>
      </c>
      <c r="E149" s="25">
        <f>IFERROR(VLOOKUP($C149,Summary!$C:$CB,3,FALSE)/J149,IF(J149=0,"",IF(J149="","",0)))</f>
        <v>0</v>
      </c>
      <c r="F149" s="26">
        <f>IFERROR(VLOOKUP($C149,Summary!$C:$CB,4,FALSE)/J149,IF(J149=0,"",IF(J149="","",0)))</f>
        <v>0.25</v>
      </c>
      <c r="G149" s="25">
        <f>IFERROR(VLOOKUP($C149,Summary!$C:$CB,5,FALSE)/J149,IF(J149=0,"",IF(J149="","",0)))</f>
        <v>0</v>
      </c>
      <c r="H149" s="26">
        <f>IFERROR(VLOOKUP($C149,Summary!$C:$CB,6,FALSE)/J149,IF(J149=0,"",IF(J149="","",0)))</f>
        <v>0.25</v>
      </c>
      <c r="I149" s="25">
        <f>IFERROR(VLOOKUP($C149,Summary!$C:$CB,7,FALSE)/J149,IF(J149=0,"",IF(J149="","",0)))</f>
        <v>0.75</v>
      </c>
      <c r="J149" s="27">
        <f>VLOOKUP($C149,Summary!$C:$CB,8,FALSE)</f>
        <v>4</v>
      </c>
      <c r="K149" s="24">
        <f>IFERROR(VLOOKUP($C149,Summary!$C:$CB,9,FALSE)/Q149,IF(Q149=0,"",IF(Q149="","",0)))</f>
        <v>1</v>
      </c>
      <c r="L149" s="25">
        <f>IFERROR(VLOOKUP($C149,Summary!$C:$CB,10,FALSE)/Q149,IF(Q149=0,"",IF(Q149="","",0)))</f>
        <v>0</v>
      </c>
      <c r="M149" s="26">
        <f>IFERROR(VLOOKUP($C149,Summary!$C:$CB,11,FALSE)/Q149,IF(Q149=0,"",IF(Q149="","",0)))</f>
        <v>1</v>
      </c>
      <c r="N149" s="25">
        <f>IFERROR(VLOOKUP($C149,Summary!$C:$CB,12,FALSE)/Q149,IF(Q149=0,"",IF(Q149="","",0)))</f>
        <v>0</v>
      </c>
      <c r="O149" s="26">
        <f>IFERROR(VLOOKUP($C149,Summary!$C:$CB,13,FALSE)/Q149,IF(Q149=0,"",IF(Q149="","",0)))</f>
        <v>1</v>
      </c>
      <c r="P149" s="25">
        <f>IFERROR(VLOOKUP($C149,Summary!$C:$CB,14,FALSE)/Q149,IF(Q149=0,"",IF(Q149="","",0)))</f>
        <v>0</v>
      </c>
      <c r="Q149" s="27">
        <f>VLOOKUP($C149,Summary!$C:$CB,15,FALSE)</f>
        <v>1</v>
      </c>
      <c r="R149" s="24">
        <f>IFERROR(VLOOKUP($C149,Summary!$C:$CB,16,FALSE)/X149,IF(X149=0,"",IF(X149="","",0)))</f>
        <v>0</v>
      </c>
      <c r="S149" s="25">
        <f>IFERROR(VLOOKUP($C149,Summary!$C:$CB,17,FALSE)/X149,IF(X149=0,"",IF(X149="","",0)))</f>
        <v>0</v>
      </c>
      <c r="T149" s="26">
        <f>IFERROR(VLOOKUP($C149,Summary!$C:$CB,18,FALSE)/X149,IF(X149=0,"",IF(X149="","",0)))</f>
        <v>0</v>
      </c>
      <c r="U149" s="25">
        <f>IFERROR(VLOOKUP($C149,Summary!$C:$CB,19,FALSE)/X149,IF(X149=0,"",IF(X149="","",0)))</f>
        <v>0</v>
      </c>
      <c r="V149" s="26">
        <f>IFERROR(VLOOKUP($C149,Summary!$C:$CB,20,FALSE)/X149,IF(X149=0,"",IF(X149="","",0)))</f>
        <v>0</v>
      </c>
      <c r="W149" s="25">
        <f>IFERROR(VLOOKUP($C149,Summary!$C:$CB,21,FALSE)/X149,IF(X149=0,"",IF(X149="","",0)))</f>
        <v>1</v>
      </c>
      <c r="X149" s="27">
        <f>VLOOKUP($C149,Summary!$C:$CB,22,FALSE)</f>
        <v>3</v>
      </c>
      <c r="Y149" s="24" t="str">
        <f>IFERROR(VLOOKUP($C149,Summary!$C:$CB,23,FALSE)/AE149,IF(AE149=0,"",IF(AE149="","",0)))</f>
        <v/>
      </c>
      <c r="Z149" s="25" t="str">
        <f>IFERROR(VLOOKUP($C149,Summary!$C:$CB,24,FALSE)/AE149,IF(AE149=0,"",IF(AE149="","",0)))</f>
        <v/>
      </c>
      <c r="AA149" s="26" t="str">
        <f>IFERROR(VLOOKUP($C149,Summary!$C:$CB,25,FALSE)/AE149,IF(AE149=0,"",IF(AE149="","",0)))</f>
        <v/>
      </c>
      <c r="AB149" s="25" t="str">
        <f>IFERROR(VLOOKUP($C149,Summary!$C:$CB,26,FALSE)/AE149,IF(AE149=0,"",IF(AE149="","",0)))</f>
        <v/>
      </c>
      <c r="AC149" s="26" t="str">
        <f>IFERROR(VLOOKUP($C149,Summary!$C:$CB,27,FALSE)/AE149,IF(AE149=0,"",IF(AE149="","",0)))</f>
        <v/>
      </c>
      <c r="AD149" s="25" t="str">
        <f>IFERROR(VLOOKUP($C149,Summary!$C:$CB,28,FALSE)/AE149,IF(AE149=0,"",IF(AE149="","",0)))</f>
        <v/>
      </c>
      <c r="AE149" s="27">
        <f>VLOOKUP($C149,Summary!$C:$CB,29,FALSE)</f>
        <v>0</v>
      </c>
      <c r="AF149" s="24" t="str">
        <f>IFERROR(VLOOKUP($C149,Summary!$C:$CB,30,FALSE)/VLOOKUP($C149,Summary!$C:$CB,32,FALSE),IF(AL149=0,"",IF(AL149="","",0)))</f>
        <v/>
      </c>
      <c r="AG149" s="25" t="str">
        <f>IFERROR(VLOOKUP($C149,Summary!$C:$CB,31,FALSE)/VLOOKUP($C149,Summary!$C:$CB,32,FALSE),IF(AL149=0,"",IF(AL149="","",0)))</f>
        <v/>
      </c>
      <c r="AH149" s="26" t="str">
        <f>IFERROR(VLOOKUP($C149,Summary!$C:$CB,32,FALSE)/VLOOKUP($C149,Summary!$C:$CB,34,FALSE),IF(AL149=0,"",IF(AL149="","",0)))</f>
        <v/>
      </c>
      <c r="AI149" s="25" t="str">
        <f>IFERROR(VLOOKUP($C149,Summary!$C:$CB,33,FALSE)/VLOOKUP($C149,Summary!$C:$CB,34,FALSE),IF(AL149=0,"",IF(AL149="","",0)))</f>
        <v/>
      </c>
      <c r="AJ149" s="26" t="str">
        <f>IFERROR(VLOOKUP($C149,Summary!$C:$CB,34,FALSE)/AL149,IF(AL149=0,"",IF(AL149="","",0)))</f>
        <v/>
      </c>
      <c r="AK149" s="25" t="str">
        <f>IFERROR(VLOOKUP($C149,Summary!$C:$CB,35,FALSE)/AL149,IF(AL149=0,"",IF(AL149="","",0)))</f>
        <v/>
      </c>
      <c r="AL149" s="27">
        <f>VLOOKUP($C149,Summary!$C:$CB,36,FALSE)</f>
        <v>0</v>
      </c>
      <c r="AM149" s="24" t="str">
        <f>IFERROR(VLOOKUP($C149,Summary!$C:$CB,37,FALSE)/AS149,IF(AS149=0,"",IF(AS149="","",0)))</f>
        <v/>
      </c>
      <c r="AN149" s="25" t="str">
        <f>IFERROR(VLOOKUP($C149,Summary!$C:$CB,38,FALSE)/AS149,IF(AS149=0,"",IF(AS149="","",0)))</f>
        <v/>
      </c>
      <c r="AO149" s="26" t="str">
        <f>IFERROR(VLOOKUP($C149,Summary!$C:$CB,39,FALSE)/AS149,IF(AS149=0,"",IF(AS149="","",0)))</f>
        <v/>
      </c>
      <c r="AP149" s="25" t="str">
        <f>IFERROR(VLOOKUP($C149,Summary!$C:$CB,40,FALSE)/AS149,IF(AS149=0,"",IF(AS149="","",0)))</f>
        <v/>
      </c>
      <c r="AQ149" s="26" t="str">
        <f>IFERROR(VLOOKUP($C149,Summary!$C:$CB,41,FALSE)/AS149,IF(AS149=0,"",IF(AS149="","",0)))</f>
        <v/>
      </c>
      <c r="AR149" s="25" t="str">
        <f>IFERROR(VLOOKUP($C149,Summary!$C:$CB,42,FALSE)/AS149,IF(AS149=0,"",IF(AS149="","",0)))</f>
        <v/>
      </c>
      <c r="AS149" s="27">
        <f>VLOOKUP($C149,Summary!$C:$CB,43,FALSE)</f>
        <v>0</v>
      </c>
      <c r="AT149" s="24" t="str">
        <f>IFERROR(VLOOKUP($C149,Summary!$C:$CB,44,FALSE)/AZ149,IF(AZ149=0,"",IF(AZ149="","",0)))</f>
        <v/>
      </c>
      <c r="AU149" s="25" t="str">
        <f>IFERROR(VLOOKUP($C149,Summary!$C:$CB,45,FALSE)/AZ149,IF(AZ149=0,"",IF(AZ149="","",0)))</f>
        <v/>
      </c>
      <c r="AV149" s="26" t="str">
        <f>IFERROR(VLOOKUP($C149,Summary!$C:$CB,46,FALSE)/AZ149,IF(AZ149=0,"",IF(AZ149="","",0)))</f>
        <v/>
      </c>
      <c r="AW149" s="25" t="str">
        <f>IFERROR(VLOOKUP($C149,Summary!$C:$CB,47,FALSE)/AZ149,IF(AZ149=0,"",IF(AZ149="","",0)))</f>
        <v/>
      </c>
      <c r="AX149" s="26" t="str">
        <f>IFERROR(VLOOKUP($C149,Summary!$C:$CB,48,FALSE)/AZ149,IF(AZ149=0,"",IF(AZ149="","",0)))</f>
        <v/>
      </c>
      <c r="AY149" s="25" t="str">
        <f>IFERROR(VLOOKUP($C149,Summary!$C:$CB,49,FALSE)/AZ149,IF(AZ149=0,"",IF(AZ149="","",0)))</f>
        <v/>
      </c>
      <c r="AZ149" s="27">
        <f>VLOOKUP($C149,Summary!$C:$CB,50,FALSE)</f>
        <v>0</v>
      </c>
      <c r="BA149" s="24" t="str">
        <f>IFERROR(VLOOKUP($C149,Summary!$C:$CB,51,FALSE)/BG149,IF(BG149=0,"",IF(BG149="","",0)))</f>
        <v/>
      </c>
      <c r="BB149" s="25" t="str">
        <f>IFERROR(VLOOKUP($C149,Summary!$C:$CB,52,FALSE)/BG149,IF(BG149=0,"",IF(BG149="","",0)))</f>
        <v/>
      </c>
      <c r="BC149" s="26" t="str">
        <f>IFERROR(VLOOKUP($C149,Summary!$C:$CB,53,FALSE)/BG149,IF(BG149=0,"",IF(BG149="","",0)))</f>
        <v/>
      </c>
      <c r="BD149" s="25" t="str">
        <f>IFERROR(VLOOKUP($C149,Summary!$C:$CB,54,FALSE)/BG149,IF(BG149=0,"",IF(BG149="","",0)))</f>
        <v/>
      </c>
      <c r="BE149" s="26" t="str">
        <f>IFERROR(VLOOKUP($C149,Summary!$C:$CB,55,FALSE)/BG149,IF(BG149=0,"",IF(BG149="","",0)))</f>
        <v/>
      </c>
      <c r="BF149" s="25" t="str">
        <f>IFERROR(VLOOKUP($C149,Summary!$C:$CB,56,FALSE)/BG149,IF(BG149=0,"",IF(BG149="","",0)))</f>
        <v/>
      </c>
      <c r="BG149" s="27">
        <f>VLOOKUP($C149,Summary!$C:$CB,57,FALSE)</f>
        <v>0</v>
      </c>
      <c r="BH149" s="24" t="str">
        <f>IFERROR(VLOOKUP($C149,Summary!$C:$CB,58,FALSE)/BN149,IF(BN149=0,"",IF(BN149="","",0)))</f>
        <v/>
      </c>
      <c r="BI149" s="25" t="str">
        <f>IFERROR(VLOOKUP($C149,Summary!$C:$CB,59,FALSE)/BN149,IF(BN149=0,"",IF(BN149="","",0)))</f>
        <v/>
      </c>
      <c r="BJ149" s="26" t="str">
        <f>IFERROR(VLOOKUP($C149,Summary!$C:$CB,60,FALSE)/BN149,IF(BN149=0,"",IF(BN149="","",0)))</f>
        <v/>
      </c>
      <c r="BK149" s="25" t="str">
        <f>IFERROR(VLOOKUP($C149,Summary!$C:$CB,61,FALSE)/BN149,IF(BN149=0,"",IF(BN149="","",0)))</f>
        <v/>
      </c>
      <c r="BL149" s="26" t="str">
        <f>IFERROR(VLOOKUP($C149,Summary!$C:$CB,62,FALSE)/BN149,IF(BN149=0,"",IF(BN149="","",0)))</f>
        <v/>
      </c>
      <c r="BM149" s="25" t="str">
        <f>IFERROR(VLOOKUP($C149,Summary!$C:$CB,63,FALSE)/BN149,IF(BN149=0,"",IF(BN149="","",0)))</f>
        <v/>
      </c>
      <c r="BN149" s="27">
        <f>VLOOKUP($C149,Summary!$C:$CB,64,FALSE)</f>
        <v>0</v>
      </c>
      <c r="BO149" s="24" t="str">
        <f>IFERROR(VLOOKUP($C149,Summary!$C:$CB,65,FALSE)/BU149,IF(BU149=0,"",IF(BU149="","",0)))</f>
        <v/>
      </c>
      <c r="BP149" s="25" t="str">
        <f>IFERROR(VLOOKUP($C149,Summary!$C:$CB,66,FALSE)/BU149,IF(BU149=0,"",IF(BU149="","",0)))</f>
        <v/>
      </c>
      <c r="BQ149" s="26" t="str">
        <f>IFERROR(VLOOKUP($C149,Summary!$C:$CB,67,FALSE)/BU149,IF(BU149=0,"",IF(BU149="","",0)))</f>
        <v/>
      </c>
      <c r="BR149" s="25" t="str">
        <f>IFERROR(VLOOKUP($C149,Summary!$C:$CB,68,FALSE)/BU149,IF(BU149=0,"",IF(BU149="","",0)))</f>
        <v/>
      </c>
      <c r="BS149" s="26" t="str">
        <f>IFERROR(VLOOKUP($C149,Summary!$C:$CB,69,FALSE)/BU149,IF(BU149=0,"",IF(BU149="","",0)))</f>
        <v/>
      </c>
      <c r="BT149" s="25" t="str">
        <f>IFERROR(VLOOKUP($C149,Summary!$C:$CB,70,FALSE)/BU149,IF(BU149=0,"",IF(BU149="","",0)))</f>
        <v/>
      </c>
      <c r="BU149" s="27">
        <f>VLOOKUP($C149,Summary!$C:$CB,71,FALSE)</f>
        <v>0</v>
      </c>
      <c r="BV149" s="24" t="str">
        <f>IFERROR(VLOOKUP($C149,Summary!$C:$CB,72,FALSE)/CB149,IF(CB149=0,"",IF(CB149="","",0)))</f>
        <v/>
      </c>
      <c r="BW149" s="25" t="str">
        <f>IFERROR(VLOOKUP($C149,Summary!$C:$CB,73,FALSE)/CB149,IF(CB149=0,"",IF(CB149="","",0)))</f>
        <v/>
      </c>
      <c r="BX149" s="26" t="str">
        <f>IFERROR(VLOOKUP($C149,Summary!$C:$CB,74,FALSE)/CB149,IF(CB149=0,"",IF(CB149="","",0)))</f>
        <v/>
      </c>
      <c r="BY149" s="25" t="str">
        <f>IFERROR(VLOOKUP($C149,Summary!$C:$CB,75,FALSE)/CB149,IF(CB149=0,"",IF(CB149="","",0)))</f>
        <v/>
      </c>
      <c r="BZ149" s="26" t="str">
        <f>IFERROR(VLOOKUP($C149,Summary!$C:$CB,76,FALSE)/CB149,IF(CB149=0,"",IF(CB149="","",0)))</f>
        <v/>
      </c>
      <c r="CA149" s="25" t="str">
        <f>IFERROR(VLOOKUP($C149,Summary!$C:$CB,77,FALSE)/CB149,IF(CB149=0,"",IF(CB149="","",0)))</f>
        <v/>
      </c>
      <c r="CB149" s="27">
        <f>VLOOKUP($C149,Summary!$C:$CB,78,FALSE)</f>
        <v>0</v>
      </c>
    </row>
    <row r="150" spans="1:80" x14ac:dyDescent="0.3">
      <c r="A150">
        <v>146</v>
      </c>
      <c r="B150" t="str">
        <f>IF(Namelist!A147="","",UPPER(Namelist!A147))</f>
        <v>JOSHUA TAN</v>
      </c>
      <c r="C150" t="str">
        <f>IF(Namelist!B147="","",UPPER(Namelist!B147))</f>
        <v>NUSSTU\E0560196</v>
      </c>
      <c r="D150" s="24">
        <f>IFERROR(VLOOKUP($C150,Summary!$C:$CB,2,FALSE)/J150,IF(J150=0,"",IF(J150="","",0)))</f>
        <v>0.69230769230769229</v>
      </c>
      <c r="E150" s="25">
        <f>IFERROR(VLOOKUP($C150,Summary!$C:$CB,3,FALSE)/J150,IF(J150=0,"",IF(J150="","",0)))</f>
        <v>0</v>
      </c>
      <c r="F150" s="26">
        <f>IFERROR(VLOOKUP($C150,Summary!$C:$CB,4,FALSE)/J150,IF(J150=0,"",IF(J150="","",0)))</f>
        <v>0.69230769230769229</v>
      </c>
      <c r="G150" s="25">
        <f>IFERROR(VLOOKUP($C150,Summary!$C:$CB,5,FALSE)/J150,IF(J150=0,"",IF(J150="","",0)))</f>
        <v>0</v>
      </c>
      <c r="H150" s="26">
        <f>IFERROR(VLOOKUP($C150,Summary!$C:$CB,6,FALSE)/J150,IF(J150=0,"",IF(J150="","",0)))</f>
        <v>0.69230769230769229</v>
      </c>
      <c r="I150" s="25">
        <f>IFERROR(VLOOKUP($C150,Summary!$C:$CB,7,FALSE)/J150,IF(J150=0,"",IF(J150="","",0)))</f>
        <v>0.30769230769230771</v>
      </c>
      <c r="J150" s="27">
        <f>VLOOKUP($C150,Summary!$C:$CB,8,FALSE)</f>
        <v>13</v>
      </c>
      <c r="K150" s="24" t="str">
        <f>IFERROR(VLOOKUP($C150,Summary!$C:$CB,9,FALSE)/Q150,IF(Q150=0,"",IF(Q150="","",0)))</f>
        <v/>
      </c>
      <c r="L150" s="25" t="str">
        <f>IFERROR(VLOOKUP($C150,Summary!$C:$CB,10,FALSE)/Q150,IF(Q150=0,"",IF(Q150="","",0)))</f>
        <v/>
      </c>
      <c r="M150" s="26" t="str">
        <f>IFERROR(VLOOKUP($C150,Summary!$C:$CB,11,FALSE)/Q150,IF(Q150=0,"",IF(Q150="","",0)))</f>
        <v/>
      </c>
      <c r="N150" s="25" t="str">
        <f>IFERROR(VLOOKUP($C150,Summary!$C:$CB,12,FALSE)/Q150,IF(Q150=0,"",IF(Q150="","",0)))</f>
        <v/>
      </c>
      <c r="O150" s="26" t="str">
        <f>IFERROR(VLOOKUP($C150,Summary!$C:$CB,13,FALSE)/Q150,IF(Q150=0,"",IF(Q150="","",0)))</f>
        <v/>
      </c>
      <c r="P150" s="25" t="str">
        <f>IFERROR(VLOOKUP($C150,Summary!$C:$CB,14,FALSE)/Q150,IF(Q150=0,"",IF(Q150="","",0)))</f>
        <v/>
      </c>
      <c r="Q150" s="27">
        <f>VLOOKUP($C150,Summary!$C:$CB,15,FALSE)</f>
        <v>0</v>
      </c>
      <c r="R150" s="24" t="str">
        <f>IFERROR(VLOOKUP($C150,Summary!$C:$CB,16,FALSE)/X150,IF(X150=0,"",IF(X150="","",0)))</f>
        <v/>
      </c>
      <c r="S150" s="25" t="str">
        <f>IFERROR(VLOOKUP($C150,Summary!$C:$CB,17,FALSE)/X150,IF(X150=0,"",IF(X150="","",0)))</f>
        <v/>
      </c>
      <c r="T150" s="26" t="str">
        <f>IFERROR(VLOOKUP($C150,Summary!$C:$CB,18,FALSE)/X150,IF(X150=0,"",IF(X150="","",0)))</f>
        <v/>
      </c>
      <c r="U150" s="25" t="str">
        <f>IFERROR(VLOOKUP($C150,Summary!$C:$CB,19,FALSE)/X150,IF(X150=0,"",IF(X150="","",0)))</f>
        <v/>
      </c>
      <c r="V150" s="26" t="str">
        <f>IFERROR(VLOOKUP($C150,Summary!$C:$CB,20,FALSE)/X150,IF(X150=0,"",IF(X150="","",0)))</f>
        <v/>
      </c>
      <c r="W150" s="25" t="str">
        <f>IFERROR(VLOOKUP($C150,Summary!$C:$CB,21,FALSE)/X150,IF(X150=0,"",IF(X150="","",0)))</f>
        <v/>
      </c>
      <c r="X150" s="27">
        <f>VLOOKUP($C150,Summary!$C:$CB,22,FALSE)</f>
        <v>0</v>
      </c>
      <c r="Y150" s="24">
        <f>IFERROR(VLOOKUP($C150,Summary!$C:$CB,23,FALSE)/AE150,IF(AE150=0,"",IF(AE150="","",0)))</f>
        <v>0.66666666666666663</v>
      </c>
      <c r="Z150" s="25">
        <f>IFERROR(VLOOKUP($C150,Summary!$C:$CB,24,FALSE)/AE150,IF(AE150=0,"",IF(AE150="","",0)))</f>
        <v>0</v>
      </c>
      <c r="AA150" s="26">
        <f>IFERROR(VLOOKUP($C150,Summary!$C:$CB,25,FALSE)/AE150,IF(AE150=0,"",IF(AE150="","",0)))</f>
        <v>0.66666666666666663</v>
      </c>
      <c r="AB150" s="25">
        <f>IFERROR(VLOOKUP($C150,Summary!$C:$CB,26,FALSE)/AE150,IF(AE150=0,"",IF(AE150="","",0)))</f>
        <v>0</v>
      </c>
      <c r="AC150" s="26">
        <f>IFERROR(VLOOKUP($C150,Summary!$C:$CB,27,FALSE)/AE150,IF(AE150=0,"",IF(AE150="","",0)))</f>
        <v>0.66666666666666663</v>
      </c>
      <c r="AD150" s="25">
        <f>IFERROR(VLOOKUP($C150,Summary!$C:$CB,28,FALSE)/AE150,IF(AE150=0,"",IF(AE150="","",0)))</f>
        <v>0.33333333333333331</v>
      </c>
      <c r="AE150" s="27">
        <f>VLOOKUP($C150,Summary!$C:$CB,29,FALSE)</f>
        <v>3</v>
      </c>
      <c r="AF150" s="24" t="str">
        <f>IFERROR(VLOOKUP($C150,Summary!$C:$CB,30,FALSE)/VLOOKUP($C150,Summary!$C:$CB,32,FALSE),IF(AL150=0,"",IF(AL150="","",0)))</f>
        <v/>
      </c>
      <c r="AG150" s="25" t="str">
        <f>IFERROR(VLOOKUP($C150,Summary!$C:$CB,31,FALSE)/VLOOKUP($C150,Summary!$C:$CB,32,FALSE),IF(AL150=0,"",IF(AL150="","",0)))</f>
        <v/>
      </c>
      <c r="AH150" s="26" t="str">
        <f>IFERROR(VLOOKUP($C150,Summary!$C:$CB,32,FALSE)/VLOOKUP($C150,Summary!$C:$CB,34,FALSE),IF(AL150=0,"",IF(AL150="","",0)))</f>
        <v/>
      </c>
      <c r="AI150" s="25" t="str">
        <f>IFERROR(VLOOKUP($C150,Summary!$C:$CB,33,FALSE)/VLOOKUP($C150,Summary!$C:$CB,34,FALSE),IF(AL150=0,"",IF(AL150="","",0)))</f>
        <v/>
      </c>
      <c r="AJ150" s="26" t="str">
        <f>IFERROR(VLOOKUP($C150,Summary!$C:$CB,34,FALSE)/AL150,IF(AL150=0,"",IF(AL150="","",0)))</f>
        <v/>
      </c>
      <c r="AK150" s="25" t="str">
        <f>IFERROR(VLOOKUP($C150,Summary!$C:$CB,35,FALSE)/AL150,IF(AL150=0,"",IF(AL150="","",0)))</f>
        <v/>
      </c>
      <c r="AL150" s="27">
        <f>VLOOKUP($C150,Summary!$C:$CB,36,FALSE)</f>
        <v>0</v>
      </c>
      <c r="AM150" s="24">
        <f>IFERROR(VLOOKUP($C150,Summary!$C:$CB,37,FALSE)/AS150,IF(AS150=0,"",IF(AS150="","",0)))</f>
        <v>1</v>
      </c>
      <c r="AN150" s="25">
        <f>IFERROR(VLOOKUP($C150,Summary!$C:$CB,38,FALSE)/AS150,IF(AS150=0,"",IF(AS150="","",0)))</f>
        <v>0</v>
      </c>
      <c r="AO150" s="26">
        <f>IFERROR(VLOOKUP($C150,Summary!$C:$CB,39,FALSE)/AS150,IF(AS150=0,"",IF(AS150="","",0)))</f>
        <v>1</v>
      </c>
      <c r="AP150" s="25">
        <f>IFERROR(VLOOKUP($C150,Summary!$C:$CB,40,FALSE)/AS150,IF(AS150=0,"",IF(AS150="","",0)))</f>
        <v>0</v>
      </c>
      <c r="AQ150" s="26">
        <f>IFERROR(VLOOKUP($C150,Summary!$C:$CB,41,FALSE)/AS150,IF(AS150=0,"",IF(AS150="","",0)))</f>
        <v>1</v>
      </c>
      <c r="AR150" s="25">
        <f>IFERROR(VLOOKUP($C150,Summary!$C:$CB,42,FALSE)/AS150,IF(AS150=0,"",IF(AS150="","",0)))</f>
        <v>0</v>
      </c>
      <c r="AS150" s="27">
        <f>VLOOKUP($C150,Summary!$C:$CB,43,FALSE)</f>
        <v>3</v>
      </c>
      <c r="AT150" s="24">
        <f>IFERROR(VLOOKUP($C150,Summary!$C:$CB,44,FALSE)/AZ150,IF(AZ150=0,"",IF(AZ150="","",0)))</f>
        <v>1</v>
      </c>
      <c r="AU150" s="25">
        <f>IFERROR(VLOOKUP($C150,Summary!$C:$CB,45,FALSE)/AZ150,IF(AZ150=0,"",IF(AZ150="","",0)))</f>
        <v>0</v>
      </c>
      <c r="AV150" s="26">
        <f>IFERROR(VLOOKUP($C150,Summary!$C:$CB,46,FALSE)/AZ150,IF(AZ150=0,"",IF(AZ150="","",0)))</f>
        <v>1</v>
      </c>
      <c r="AW150" s="25">
        <f>IFERROR(VLOOKUP($C150,Summary!$C:$CB,47,FALSE)/AZ150,IF(AZ150=0,"",IF(AZ150="","",0)))</f>
        <v>0</v>
      </c>
      <c r="AX150" s="26">
        <f>IFERROR(VLOOKUP($C150,Summary!$C:$CB,48,FALSE)/AZ150,IF(AZ150=0,"",IF(AZ150="","",0)))</f>
        <v>1</v>
      </c>
      <c r="AY150" s="25">
        <f>IFERROR(VLOOKUP($C150,Summary!$C:$CB,49,FALSE)/AZ150,IF(AZ150=0,"",IF(AZ150="","",0)))</f>
        <v>0</v>
      </c>
      <c r="AZ150" s="27">
        <f>VLOOKUP($C150,Summary!$C:$CB,50,FALSE)</f>
        <v>2</v>
      </c>
      <c r="BA150" s="24" t="str">
        <f>IFERROR(VLOOKUP($C150,Summary!$C:$CB,51,FALSE)/BG150,IF(BG150=0,"",IF(BG150="","",0)))</f>
        <v/>
      </c>
      <c r="BB150" s="25" t="str">
        <f>IFERROR(VLOOKUP($C150,Summary!$C:$CB,52,FALSE)/BG150,IF(BG150=0,"",IF(BG150="","",0)))</f>
        <v/>
      </c>
      <c r="BC150" s="26" t="str">
        <f>IFERROR(VLOOKUP($C150,Summary!$C:$CB,53,FALSE)/BG150,IF(BG150=0,"",IF(BG150="","",0)))</f>
        <v/>
      </c>
      <c r="BD150" s="25" t="str">
        <f>IFERROR(VLOOKUP($C150,Summary!$C:$CB,54,FALSE)/BG150,IF(BG150=0,"",IF(BG150="","",0)))</f>
        <v/>
      </c>
      <c r="BE150" s="26" t="str">
        <f>IFERROR(VLOOKUP($C150,Summary!$C:$CB,55,FALSE)/BG150,IF(BG150=0,"",IF(BG150="","",0)))</f>
        <v/>
      </c>
      <c r="BF150" s="25" t="str">
        <f>IFERROR(VLOOKUP($C150,Summary!$C:$CB,56,FALSE)/BG150,IF(BG150=0,"",IF(BG150="","",0)))</f>
        <v/>
      </c>
      <c r="BG150" s="27">
        <f>VLOOKUP($C150,Summary!$C:$CB,57,FALSE)</f>
        <v>0</v>
      </c>
      <c r="BH150" s="24">
        <f>IFERROR(VLOOKUP($C150,Summary!$C:$CB,58,FALSE)/BN150,IF(BN150=0,"",IF(BN150="","",0)))</f>
        <v>0.5</v>
      </c>
      <c r="BI150" s="25">
        <f>IFERROR(VLOOKUP($C150,Summary!$C:$CB,59,FALSE)/BN150,IF(BN150=0,"",IF(BN150="","",0)))</f>
        <v>0</v>
      </c>
      <c r="BJ150" s="26">
        <f>IFERROR(VLOOKUP($C150,Summary!$C:$CB,60,FALSE)/BN150,IF(BN150=0,"",IF(BN150="","",0)))</f>
        <v>0.5</v>
      </c>
      <c r="BK150" s="25">
        <f>IFERROR(VLOOKUP($C150,Summary!$C:$CB,61,FALSE)/BN150,IF(BN150=0,"",IF(BN150="","",0)))</f>
        <v>0</v>
      </c>
      <c r="BL150" s="26">
        <f>IFERROR(VLOOKUP($C150,Summary!$C:$CB,62,FALSE)/BN150,IF(BN150=0,"",IF(BN150="","",0)))</f>
        <v>0.5</v>
      </c>
      <c r="BM150" s="25">
        <f>IFERROR(VLOOKUP($C150,Summary!$C:$CB,63,FALSE)/BN150,IF(BN150=0,"",IF(BN150="","",0)))</f>
        <v>0.5</v>
      </c>
      <c r="BN150" s="27">
        <f>VLOOKUP($C150,Summary!$C:$CB,64,FALSE)</f>
        <v>4</v>
      </c>
      <c r="BO150" s="24">
        <f>IFERROR(VLOOKUP($C150,Summary!$C:$CB,65,FALSE)/BU150,IF(BU150=0,"",IF(BU150="","",0)))</f>
        <v>0</v>
      </c>
      <c r="BP150" s="25">
        <f>IFERROR(VLOOKUP($C150,Summary!$C:$CB,66,FALSE)/BU150,IF(BU150=0,"",IF(BU150="","",0)))</f>
        <v>0</v>
      </c>
      <c r="BQ150" s="26">
        <f>IFERROR(VLOOKUP($C150,Summary!$C:$CB,67,FALSE)/BU150,IF(BU150=0,"",IF(BU150="","",0)))</f>
        <v>0</v>
      </c>
      <c r="BR150" s="25">
        <f>IFERROR(VLOOKUP($C150,Summary!$C:$CB,68,FALSE)/BU150,IF(BU150=0,"",IF(BU150="","",0)))</f>
        <v>0</v>
      </c>
      <c r="BS150" s="26">
        <f>IFERROR(VLOOKUP($C150,Summary!$C:$CB,69,FALSE)/BU150,IF(BU150=0,"",IF(BU150="","",0)))</f>
        <v>0</v>
      </c>
      <c r="BT150" s="25">
        <f>IFERROR(VLOOKUP($C150,Summary!$C:$CB,70,FALSE)/BU150,IF(BU150=0,"",IF(BU150="","",0)))</f>
        <v>1</v>
      </c>
      <c r="BU150" s="27">
        <f>VLOOKUP($C150,Summary!$C:$CB,71,FALSE)</f>
        <v>1</v>
      </c>
      <c r="BV150" s="24" t="str">
        <f>IFERROR(VLOOKUP($C150,Summary!$C:$CB,72,FALSE)/CB150,IF(CB150=0,"",IF(CB150="","",0)))</f>
        <v/>
      </c>
      <c r="BW150" s="25" t="str">
        <f>IFERROR(VLOOKUP($C150,Summary!$C:$CB,73,FALSE)/CB150,IF(CB150=0,"",IF(CB150="","",0)))</f>
        <v/>
      </c>
      <c r="BX150" s="26" t="str">
        <f>IFERROR(VLOOKUP($C150,Summary!$C:$CB,74,FALSE)/CB150,IF(CB150=0,"",IF(CB150="","",0)))</f>
        <v/>
      </c>
      <c r="BY150" s="25" t="str">
        <f>IFERROR(VLOOKUP($C150,Summary!$C:$CB,75,FALSE)/CB150,IF(CB150=0,"",IF(CB150="","",0)))</f>
        <v/>
      </c>
      <c r="BZ150" s="26" t="str">
        <f>IFERROR(VLOOKUP($C150,Summary!$C:$CB,76,FALSE)/CB150,IF(CB150=0,"",IF(CB150="","",0)))</f>
        <v/>
      </c>
      <c r="CA150" s="25" t="str">
        <f>IFERROR(VLOOKUP($C150,Summary!$C:$CB,77,FALSE)/CB150,IF(CB150=0,"",IF(CB150="","",0)))</f>
        <v/>
      </c>
      <c r="CB150" s="27">
        <f>VLOOKUP($C150,Summary!$C:$CB,78,FALSE)</f>
        <v>0</v>
      </c>
    </row>
    <row r="151" spans="1:80" x14ac:dyDescent="0.3">
      <c r="A151">
        <v>147</v>
      </c>
      <c r="B151" t="str">
        <f>IF(Namelist!A148="","",UPPER(Namelist!A148))</f>
        <v>JOYCE HO</v>
      </c>
      <c r="C151" t="str">
        <f>IF(Namelist!B148="","",UPPER(Namelist!B148))</f>
        <v>NUSSTU\E0968360</v>
      </c>
      <c r="D151" s="24" t="str">
        <f>IFERROR(VLOOKUP($C151,Summary!$C:$CB,2,FALSE)/J151,IF(J151=0,"",IF(J151="","",0)))</f>
        <v/>
      </c>
      <c r="E151" s="25" t="str">
        <f>IFERROR(VLOOKUP($C151,Summary!$C:$CB,3,FALSE)/J151,IF(J151=0,"",IF(J151="","",0)))</f>
        <v/>
      </c>
      <c r="F151" s="26" t="str">
        <f>IFERROR(VLOOKUP($C151,Summary!$C:$CB,4,FALSE)/J151,IF(J151=0,"",IF(J151="","",0)))</f>
        <v/>
      </c>
      <c r="G151" s="25" t="str">
        <f>IFERROR(VLOOKUP($C151,Summary!$C:$CB,5,FALSE)/J151,IF(J151=0,"",IF(J151="","",0)))</f>
        <v/>
      </c>
      <c r="H151" s="26" t="str">
        <f>IFERROR(VLOOKUP($C151,Summary!$C:$CB,6,FALSE)/J151,IF(J151=0,"",IF(J151="","",0)))</f>
        <v/>
      </c>
      <c r="I151" s="25" t="str">
        <f>IFERROR(VLOOKUP($C151,Summary!$C:$CB,7,FALSE)/J151,IF(J151=0,"",IF(J151="","",0)))</f>
        <v/>
      </c>
      <c r="J151" s="27">
        <f>VLOOKUP($C151,Summary!$C:$CB,8,FALSE)</f>
        <v>0</v>
      </c>
      <c r="K151" s="24" t="str">
        <f>IFERROR(VLOOKUP($C151,Summary!$C:$CB,9,FALSE)/Q151,IF(Q151=0,"",IF(Q151="","",0)))</f>
        <v/>
      </c>
      <c r="L151" s="25" t="str">
        <f>IFERROR(VLOOKUP($C151,Summary!$C:$CB,10,FALSE)/Q151,IF(Q151=0,"",IF(Q151="","",0)))</f>
        <v/>
      </c>
      <c r="M151" s="26" t="str">
        <f>IFERROR(VLOOKUP($C151,Summary!$C:$CB,11,FALSE)/Q151,IF(Q151=0,"",IF(Q151="","",0)))</f>
        <v/>
      </c>
      <c r="N151" s="25" t="str">
        <f>IFERROR(VLOOKUP($C151,Summary!$C:$CB,12,FALSE)/Q151,IF(Q151=0,"",IF(Q151="","",0)))</f>
        <v/>
      </c>
      <c r="O151" s="26" t="str">
        <f>IFERROR(VLOOKUP($C151,Summary!$C:$CB,13,FALSE)/Q151,IF(Q151=0,"",IF(Q151="","",0)))</f>
        <v/>
      </c>
      <c r="P151" s="25" t="str">
        <f>IFERROR(VLOOKUP($C151,Summary!$C:$CB,14,FALSE)/Q151,IF(Q151=0,"",IF(Q151="","",0)))</f>
        <v/>
      </c>
      <c r="Q151" s="27">
        <f>VLOOKUP($C151,Summary!$C:$CB,15,FALSE)</f>
        <v>0</v>
      </c>
      <c r="R151" s="24" t="str">
        <f>IFERROR(VLOOKUP($C151,Summary!$C:$CB,16,FALSE)/X151,IF(X151=0,"",IF(X151="","",0)))</f>
        <v/>
      </c>
      <c r="S151" s="25" t="str">
        <f>IFERROR(VLOOKUP($C151,Summary!$C:$CB,17,FALSE)/X151,IF(X151=0,"",IF(X151="","",0)))</f>
        <v/>
      </c>
      <c r="T151" s="26" t="str">
        <f>IFERROR(VLOOKUP($C151,Summary!$C:$CB,18,FALSE)/X151,IF(X151=0,"",IF(X151="","",0)))</f>
        <v/>
      </c>
      <c r="U151" s="25" t="str">
        <f>IFERROR(VLOOKUP($C151,Summary!$C:$CB,19,FALSE)/X151,IF(X151=0,"",IF(X151="","",0)))</f>
        <v/>
      </c>
      <c r="V151" s="26" t="str">
        <f>IFERROR(VLOOKUP($C151,Summary!$C:$CB,20,FALSE)/X151,IF(X151=0,"",IF(X151="","",0)))</f>
        <v/>
      </c>
      <c r="W151" s="25" t="str">
        <f>IFERROR(VLOOKUP($C151,Summary!$C:$CB,21,FALSE)/X151,IF(X151=0,"",IF(X151="","",0)))</f>
        <v/>
      </c>
      <c r="X151" s="27">
        <f>VLOOKUP($C151,Summary!$C:$CB,22,FALSE)</f>
        <v>0</v>
      </c>
      <c r="Y151" s="24" t="str">
        <f>IFERROR(VLOOKUP($C151,Summary!$C:$CB,23,FALSE)/AE151,IF(AE151=0,"",IF(AE151="","",0)))</f>
        <v/>
      </c>
      <c r="Z151" s="25" t="str">
        <f>IFERROR(VLOOKUP($C151,Summary!$C:$CB,24,FALSE)/AE151,IF(AE151=0,"",IF(AE151="","",0)))</f>
        <v/>
      </c>
      <c r="AA151" s="26" t="str">
        <f>IFERROR(VLOOKUP($C151,Summary!$C:$CB,25,FALSE)/AE151,IF(AE151=0,"",IF(AE151="","",0)))</f>
        <v/>
      </c>
      <c r="AB151" s="25" t="str">
        <f>IFERROR(VLOOKUP($C151,Summary!$C:$CB,26,FALSE)/AE151,IF(AE151=0,"",IF(AE151="","",0)))</f>
        <v/>
      </c>
      <c r="AC151" s="26" t="str">
        <f>IFERROR(VLOOKUP($C151,Summary!$C:$CB,27,FALSE)/AE151,IF(AE151=0,"",IF(AE151="","",0)))</f>
        <v/>
      </c>
      <c r="AD151" s="25" t="str">
        <f>IFERROR(VLOOKUP($C151,Summary!$C:$CB,28,FALSE)/AE151,IF(AE151=0,"",IF(AE151="","",0)))</f>
        <v/>
      </c>
      <c r="AE151" s="27">
        <f>VLOOKUP($C151,Summary!$C:$CB,29,FALSE)</f>
        <v>0</v>
      </c>
      <c r="AF151" s="24" t="str">
        <f>IFERROR(VLOOKUP($C151,Summary!$C:$CB,30,FALSE)/VLOOKUP($C151,Summary!$C:$CB,32,FALSE),IF(AL151=0,"",IF(AL151="","",0)))</f>
        <v/>
      </c>
      <c r="AG151" s="25" t="str">
        <f>IFERROR(VLOOKUP($C151,Summary!$C:$CB,31,FALSE)/VLOOKUP($C151,Summary!$C:$CB,32,FALSE),IF(AL151=0,"",IF(AL151="","",0)))</f>
        <v/>
      </c>
      <c r="AH151" s="26" t="str">
        <f>IFERROR(VLOOKUP($C151,Summary!$C:$CB,32,FALSE)/VLOOKUP($C151,Summary!$C:$CB,34,FALSE),IF(AL151=0,"",IF(AL151="","",0)))</f>
        <v/>
      </c>
      <c r="AI151" s="25" t="str">
        <f>IFERROR(VLOOKUP($C151,Summary!$C:$CB,33,FALSE)/VLOOKUP($C151,Summary!$C:$CB,34,FALSE),IF(AL151=0,"",IF(AL151="","",0)))</f>
        <v/>
      </c>
      <c r="AJ151" s="26" t="str">
        <f>IFERROR(VLOOKUP($C151,Summary!$C:$CB,34,FALSE)/AL151,IF(AL151=0,"",IF(AL151="","",0)))</f>
        <v/>
      </c>
      <c r="AK151" s="25" t="str">
        <f>IFERROR(VLOOKUP($C151,Summary!$C:$CB,35,FALSE)/AL151,IF(AL151=0,"",IF(AL151="","",0)))</f>
        <v/>
      </c>
      <c r="AL151" s="27">
        <f>VLOOKUP($C151,Summary!$C:$CB,36,FALSE)</f>
        <v>0</v>
      </c>
      <c r="AM151" s="24" t="str">
        <f>IFERROR(VLOOKUP($C151,Summary!$C:$CB,37,FALSE)/AS151,IF(AS151=0,"",IF(AS151="","",0)))</f>
        <v/>
      </c>
      <c r="AN151" s="25" t="str">
        <f>IFERROR(VLOOKUP($C151,Summary!$C:$CB,38,FALSE)/AS151,IF(AS151=0,"",IF(AS151="","",0)))</f>
        <v/>
      </c>
      <c r="AO151" s="26" t="str">
        <f>IFERROR(VLOOKUP($C151,Summary!$C:$CB,39,FALSE)/AS151,IF(AS151=0,"",IF(AS151="","",0)))</f>
        <v/>
      </c>
      <c r="AP151" s="25" t="str">
        <f>IFERROR(VLOOKUP($C151,Summary!$C:$CB,40,FALSE)/AS151,IF(AS151=0,"",IF(AS151="","",0)))</f>
        <v/>
      </c>
      <c r="AQ151" s="26" t="str">
        <f>IFERROR(VLOOKUP($C151,Summary!$C:$CB,41,FALSE)/AS151,IF(AS151=0,"",IF(AS151="","",0)))</f>
        <v/>
      </c>
      <c r="AR151" s="25" t="str">
        <f>IFERROR(VLOOKUP($C151,Summary!$C:$CB,42,FALSE)/AS151,IF(AS151=0,"",IF(AS151="","",0)))</f>
        <v/>
      </c>
      <c r="AS151" s="27">
        <f>VLOOKUP($C151,Summary!$C:$CB,43,FALSE)</f>
        <v>0</v>
      </c>
      <c r="AT151" s="24" t="str">
        <f>IFERROR(VLOOKUP($C151,Summary!$C:$CB,44,FALSE)/AZ151,IF(AZ151=0,"",IF(AZ151="","",0)))</f>
        <v/>
      </c>
      <c r="AU151" s="25" t="str">
        <f>IFERROR(VLOOKUP($C151,Summary!$C:$CB,45,FALSE)/AZ151,IF(AZ151=0,"",IF(AZ151="","",0)))</f>
        <v/>
      </c>
      <c r="AV151" s="26" t="str">
        <f>IFERROR(VLOOKUP($C151,Summary!$C:$CB,46,FALSE)/AZ151,IF(AZ151=0,"",IF(AZ151="","",0)))</f>
        <v/>
      </c>
      <c r="AW151" s="25" t="str">
        <f>IFERROR(VLOOKUP($C151,Summary!$C:$CB,47,FALSE)/AZ151,IF(AZ151=0,"",IF(AZ151="","",0)))</f>
        <v/>
      </c>
      <c r="AX151" s="26" t="str">
        <f>IFERROR(VLOOKUP($C151,Summary!$C:$CB,48,FALSE)/AZ151,IF(AZ151=0,"",IF(AZ151="","",0)))</f>
        <v/>
      </c>
      <c r="AY151" s="25" t="str">
        <f>IFERROR(VLOOKUP($C151,Summary!$C:$CB,49,FALSE)/AZ151,IF(AZ151=0,"",IF(AZ151="","",0)))</f>
        <v/>
      </c>
      <c r="AZ151" s="27">
        <f>VLOOKUP($C151,Summary!$C:$CB,50,FALSE)</f>
        <v>0</v>
      </c>
      <c r="BA151" s="24" t="str">
        <f>IFERROR(VLOOKUP($C151,Summary!$C:$CB,51,FALSE)/BG151,IF(BG151=0,"",IF(BG151="","",0)))</f>
        <v/>
      </c>
      <c r="BB151" s="25" t="str">
        <f>IFERROR(VLOOKUP($C151,Summary!$C:$CB,52,FALSE)/BG151,IF(BG151=0,"",IF(BG151="","",0)))</f>
        <v/>
      </c>
      <c r="BC151" s="26" t="str">
        <f>IFERROR(VLOOKUP($C151,Summary!$C:$CB,53,FALSE)/BG151,IF(BG151=0,"",IF(BG151="","",0)))</f>
        <v/>
      </c>
      <c r="BD151" s="25" t="str">
        <f>IFERROR(VLOOKUP($C151,Summary!$C:$CB,54,FALSE)/BG151,IF(BG151=0,"",IF(BG151="","",0)))</f>
        <v/>
      </c>
      <c r="BE151" s="26" t="str">
        <f>IFERROR(VLOOKUP($C151,Summary!$C:$CB,55,FALSE)/BG151,IF(BG151=0,"",IF(BG151="","",0)))</f>
        <v/>
      </c>
      <c r="BF151" s="25" t="str">
        <f>IFERROR(VLOOKUP($C151,Summary!$C:$CB,56,FALSE)/BG151,IF(BG151=0,"",IF(BG151="","",0)))</f>
        <v/>
      </c>
      <c r="BG151" s="27">
        <f>VLOOKUP($C151,Summary!$C:$CB,57,FALSE)</f>
        <v>0</v>
      </c>
      <c r="BH151" s="24" t="str">
        <f>IFERROR(VLOOKUP($C151,Summary!$C:$CB,58,FALSE)/BN151,IF(BN151=0,"",IF(BN151="","",0)))</f>
        <v/>
      </c>
      <c r="BI151" s="25" t="str">
        <f>IFERROR(VLOOKUP($C151,Summary!$C:$CB,59,FALSE)/BN151,IF(BN151=0,"",IF(BN151="","",0)))</f>
        <v/>
      </c>
      <c r="BJ151" s="26" t="str">
        <f>IFERROR(VLOOKUP($C151,Summary!$C:$CB,60,FALSE)/BN151,IF(BN151=0,"",IF(BN151="","",0)))</f>
        <v/>
      </c>
      <c r="BK151" s="25" t="str">
        <f>IFERROR(VLOOKUP($C151,Summary!$C:$CB,61,FALSE)/BN151,IF(BN151=0,"",IF(BN151="","",0)))</f>
        <v/>
      </c>
      <c r="BL151" s="26" t="str">
        <f>IFERROR(VLOOKUP($C151,Summary!$C:$CB,62,FALSE)/BN151,IF(BN151=0,"",IF(BN151="","",0)))</f>
        <v/>
      </c>
      <c r="BM151" s="25" t="str">
        <f>IFERROR(VLOOKUP($C151,Summary!$C:$CB,63,FALSE)/BN151,IF(BN151=0,"",IF(BN151="","",0)))</f>
        <v/>
      </c>
      <c r="BN151" s="27">
        <f>VLOOKUP($C151,Summary!$C:$CB,64,FALSE)</f>
        <v>0</v>
      </c>
      <c r="BO151" s="24" t="str">
        <f>IFERROR(VLOOKUP($C151,Summary!$C:$CB,65,FALSE)/BU151,IF(BU151=0,"",IF(BU151="","",0)))</f>
        <v/>
      </c>
      <c r="BP151" s="25" t="str">
        <f>IFERROR(VLOOKUP($C151,Summary!$C:$CB,66,FALSE)/BU151,IF(BU151=0,"",IF(BU151="","",0)))</f>
        <v/>
      </c>
      <c r="BQ151" s="26" t="str">
        <f>IFERROR(VLOOKUP($C151,Summary!$C:$CB,67,FALSE)/BU151,IF(BU151=0,"",IF(BU151="","",0)))</f>
        <v/>
      </c>
      <c r="BR151" s="25" t="str">
        <f>IFERROR(VLOOKUP($C151,Summary!$C:$CB,68,FALSE)/BU151,IF(BU151=0,"",IF(BU151="","",0)))</f>
        <v/>
      </c>
      <c r="BS151" s="26" t="str">
        <f>IFERROR(VLOOKUP($C151,Summary!$C:$CB,69,FALSE)/BU151,IF(BU151=0,"",IF(BU151="","",0)))</f>
        <v/>
      </c>
      <c r="BT151" s="25" t="str">
        <f>IFERROR(VLOOKUP($C151,Summary!$C:$CB,70,FALSE)/BU151,IF(BU151=0,"",IF(BU151="","",0)))</f>
        <v/>
      </c>
      <c r="BU151" s="27">
        <f>VLOOKUP($C151,Summary!$C:$CB,71,FALSE)</f>
        <v>0</v>
      </c>
      <c r="BV151" s="24" t="str">
        <f>IFERROR(VLOOKUP($C151,Summary!$C:$CB,72,FALSE)/CB151,IF(CB151=0,"",IF(CB151="","",0)))</f>
        <v/>
      </c>
      <c r="BW151" s="25" t="str">
        <f>IFERROR(VLOOKUP($C151,Summary!$C:$CB,73,FALSE)/CB151,IF(CB151=0,"",IF(CB151="","",0)))</f>
        <v/>
      </c>
      <c r="BX151" s="26" t="str">
        <f>IFERROR(VLOOKUP($C151,Summary!$C:$CB,74,FALSE)/CB151,IF(CB151=0,"",IF(CB151="","",0)))</f>
        <v/>
      </c>
      <c r="BY151" s="25" t="str">
        <f>IFERROR(VLOOKUP($C151,Summary!$C:$CB,75,FALSE)/CB151,IF(CB151=0,"",IF(CB151="","",0)))</f>
        <v/>
      </c>
      <c r="BZ151" s="26" t="str">
        <f>IFERROR(VLOOKUP($C151,Summary!$C:$CB,76,FALSE)/CB151,IF(CB151=0,"",IF(CB151="","",0)))</f>
        <v/>
      </c>
      <c r="CA151" s="25" t="str">
        <f>IFERROR(VLOOKUP($C151,Summary!$C:$CB,77,FALSE)/CB151,IF(CB151=0,"",IF(CB151="","",0)))</f>
        <v/>
      </c>
      <c r="CB151" s="27">
        <f>VLOOKUP($C151,Summary!$C:$CB,78,FALSE)</f>
        <v>0</v>
      </c>
    </row>
    <row r="152" spans="1:80" x14ac:dyDescent="0.3">
      <c r="A152">
        <v>148</v>
      </c>
      <c r="B152" t="str">
        <f>IF(Namelist!A149="","",UPPER(Namelist!A149))</f>
        <v>JUN HENG LEOW</v>
      </c>
      <c r="C152" t="str">
        <f>IF(Namelist!B149="","",UPPER(Namelist!B149))</f>
        <v>NUSSTU\E0543895</v>
      </c>
      <c r="D152" s="24">
        <f>IFERROR(VLOOKUP($C152,Summary!$C:$CB,2,FALSE)/J152,IF(J152=0,"",IF(J152="","",0)))</f>
        <v>0</v>
      </c>
      <c r="E152" s="25">
        <f>IFERROR(VLOOKUP($C152,Summary!$C:$CB,3,FALSE)/J152,IF(J152=0,"",IF(J152="","",0)))</f>
        <v>0</v>
      </c>
      <c r="F152" s="26">
        <f>IFERROR(VLOOKUP($C152,Summary!$C:$CB,4,FALSE)/J152,IF(J152=0,"",IF(J152="","",0)))</f>
        <v>0</v>
      </c>
      <c r="G152" s="25">
        <f>IFERROR(VLOOKUP($C152,Summary!$C:$CB,5,FALSE)/J152,IF(J152=0,"",IF(J152="","",0)))</f>
        <v>0</v>
      </c>
      <c r="H152" s="26">
        <f>IFERROR(VLOOKUP($C152,Summary!$C:$CB,6,FALSE)/J152,IF(J152=0,"",IF(J152="","",0)))</f>
        <v>0</v>
      </c>
      <c r="I152" s="25">
        <f>IFERROR(VLOOKUP($C152,Summary!$C:$CB,7,FALSE)/J152,IF(J152=0,"",IF(J152="","",0)))</f>
        <v>1</v>
      </c>
      <c r="J152" s="27">
        <f>VLOOKUP($C152,Summary!$C:$CB,8,FALSE)</f>
        <v>2</v>
      </c>
      <c r="K152" s="24" t="str">
        <f>IFERROR(VLOOKUP($C152,Summary!$C:$CB,9,FALSE)/Q152,IF(Q152=0,"",IF(Q152="","",0)))</f>
        <v/>
      </c>
      <c r="L152" s="25" t="str">
        <f>IFERROR(VLOOKUP($C152,Summary!$C:$CB,10,FALSE)/Q152,IF(Q152=0,"",IF(Q152="","",0)))</f>
        <v/>
      </c>
      <c r="M152" s="26" t="str">
        <f>IFERROR(VLOOKUP($C152,Summary!$C:$CB,11,FALSE)/Q152,IF(Q152=0,"",IF(Q152="","",0)))</f>
        <v/>
      </c>
      <c r="N152" s="25" t="str">
        <f>IFERROR(VLOOKUP($C152,Summary!$C:$CB,12,FALSE)/Q152,IF(Q152=0,"",IF(Q152="","",0)))</f>
        <v/>
      </c>
      <c r="O152" s="26" t="str">
        <f>IFERROR(VLOOKUP($C152,Summary!$C:$CB,13,FALSE)/Q152,IF(Q152=0,"",IF(Q152="","",0)))</f>
        <v/>
      </c>
      <c r="P152" s="25" t="str">
        <f>IFERROR(VLOOKUP($C152,Summary!$C:$CB,14,FALSE)/Q152,IF(Q152=0,"",IF(Q152="","",0)))</f>
        <v/>
      </c>
      <c r="Q152" s="27">
        <f>VLOOKUP($C152,Summary!$C:$CB,15,FALSE)</f>
        <v>0</v>
      </c>
      <c r="R152" s="24" t="str">
        <f>IFERROR(VLOOKUP($C152,Summary!$C:$CB,16,FALSE)/X152,IF(X152=0,"",IF(X152="","",0)))</f>
        <v/>
      </c>
      <c r="S152" s="25" t="str">
        <f>IFERROR(VLOOKUP($C152,Summary!$C:$CB,17,FALSE)/X152,IF(X152=0,"",IF(X152="","",0)))</f>
        <v/>
      </c>
      <c r="T152" s="26" t="str">
        <f>IFERROR(VLOOKUP($C152,Summary!$C:$CB,18,FALSE)/X152,IF(X152=0,"",IF(X152="","",0)))</f>
        <v/>
      </c>
      <c r="U152" s="25" t="str">
        <f>IFERROR(VLOOKUP($C152,Summary!$C:$CB,19,FALSE)/X152,IF(X152=0,"",IF(X152="","",0)))</f>
        <v/>
      </c>
      <c r="V152" s="26" t="str">
        <f>IFERROR(VLOOKUP($C152,Summary!$C:$CB,20,FALSE)/X152,IF(X152=0,"",IF(X152="","",0)))</f>
        <v/>
      </c>
      <c r="W152" s="25" t="str">
        <f>IFERROR(VLOOKUP($C152,Summary!$C:$CB,21,FALSE)/X152,IF(X152=0,"",IF(X152="","",0)))</f>
        <v/>
      </c>
      <c r="X152" s="27">
        <f>VLOOKUP($C152,Summary!$C:$CB,22,FALSE)</f>
        <v>0</v>
      </c>
      <c r="Y152" s="24" t="str">
        <f>IFERROR(VLOOKUP($C152,Summary!$C:$CB,23,FALSE)/AE152,IF(AE152=0,"",IF(AE152="","",0)))</f>
        <v/>
      </c>
      <c r="Z152" s="25" t="str">
        <f>IFERROR(VLOOKUP($C152,Summary!$C:$CB,24,FALSE)/AE152,IF(AE152=0,"",IF(AE152="","",0)))</f>
        <v/>
      </c>
      <c r="AA152" s="26" t="str">
        <f>IFERROR(VLOOKUP($C152,Summary!$C:$CB,25,FALSE)/AE152,IF(AE152=0,"",IF(AE152="","",0)))</f>
        <v/>
      </c>
      <c r="AB152" s="25" t="str">
        <f>IFERROR(VLOOKUP($C152,Summary!$C:$CB,26,FALSE)/AE152,IF(AE152=0,"",IF(AE152="","",0)))</f>
        <v/>
      </c>
      <c r="AC152" s="26" t="str">
        <f>IFERROR(VLOOKUP($C152,Summary!$C:$CB,27,FALSE)/AE152,IF(AE152=0,"",IF(AE152="","",0)))</f>
        <v/>
      </c>
      <c r="AD152" s="25" t="str">
        <f>IFERROR(VLOOKUP($C152,Summary!$C:$CB,28,FALSE)/AE152,IF(AE152=0,"",IF(AE152="","",0)))</f>
        <v/>
      </c>
      <c r="AE152" s="27">
        <f>VLOOKUP($C152,Summary!$C:$CB,29,FALSE)</f>
        <v>0</v>
      </c>
      <c r="AF152" s="24" t="str">
        <f>IFERROR(VLOOKUP($C152,Summary!$C:$CB,30,FALSE)/VLOOKUP($C152,Summary!$C:$CB,32,FALSE),IF(AL152=0,"",IF(AL152="","",0)))</f>
        <v/>
      </c>
      <c r="AG152" s="25" t="str">
        <f>IFERROR(VLOOKUP($C152,Summary!$C:$CB,31,FALSE)/VLOOKUP($C152,Summary!$C:$CB,32,FALSE),IF(AL152=0,"",IF(AL152="","",0)))</f>
        <v/>
      </c>
      <c r="AH152" s="26" t="str">
        <f>IFERROR(VLOOKUP($C152,Summary!$C:$CB,32,FALSE)/VLOOKUP($C152,Summary!$C:$CB,34,FALSE),IF(AL152=0,"",IF(AL152="","",0)))</f>
        <v/>
      </c>
      <c r="AI152" s="25" t="str">
        <f>IFERROR(VLOOKUP($C152,Summary!$C:$CB,33,FALSE)/VLOOKUP($C152,Summary!$C:$CB,34,FALSE),IF(AL152=0,"",IF(AL152="","",0)))</f>
        <v/>
      </c>
      <c r="AJ152" s="26" t="str">
        <f>IFERROR(VLOOKUP($C152,Summary!$C:$CB,34,FALSE)/AL152,IF(AL152=0,"",IF(AL152="","",0)))</f>
        <v/>
      </c>
      <c r="AK152" s="25" t="str">
        <f>IFERROR(VLOOKUP($C152,Summary!$C:$CB,35,FALSE)/AL152,IF(AL152=0,"",IF(AL152="","",0)))</f>
        <v/>
      </c>
      <c r="AL152" s="27">
        <f>VLOOKUP($C152,Summary!$C:$CB,36,FALSE)</f>
        <v>0</v>
      </c>
      <c r="AM152" s="24" t="str">
        <f>IFERROR(VLOOKUP($C152,Summary!$C:$CB,37,FALSE)/AS152,IF(AS152=0,"",IF(AS152="","",0)))</f>
        <v/>
      </c>
      <c r="AN152" s="25" t="str">
        <f>IFERROR(VLOOKUP($C152,Summary!$C:$CB,38,FALSE)/AS152,IF(AS152=0,"",IF(AS152="","",0)))</f>
        <v/>
      </c>
      <c r="AO152" s="26" t="str">
        <f>IFERROR(VLOOKUP($C152,Summary!$C:$CB,39,FALSE)/AS152,IF(AS152=0,"",IF(AS152="","",0)))</f>
        <v/>
      </c>
      <c r="AP152" s="25" t="str">
        <f>IFERROR(VLOOKUP($C152,Summary!$C:$CB,40,FALSE)/AS152,IF(AS152=0,"",IF(AS152="","",0)))</f>
        <v/>
      </c>
      <c r="AQ152" s="26" t="str">
        <f>IFERROR(VLOOKUP($C152,Summary!$C:$CB,41,FALSE)/AS152,IF(AS152=0,"",IF(AS152="","",0)))</f>
        <v/>
      </c>
      <c r="AR152" s="25" t="str">
        <f>IFERROR(VLOOKUP($C152,Summary!$C:$CB,42,FALSE)/AS152,IF(AS152=0,"",IF(AS152="","",0)))</f>
        <v/>
      </c>
      <c r="AS152" s="27">
        <f>VLOOKUP($C152,Summary!$C:$CB,43,FALSE)</f>
        <v>0</v>
      </c>
      <c r="AT152" s="24" t="str">
        <f>IFERROR(VLOOKUP($C152,Summary!$C:$CB,44,FALSE)/AZ152,IF(AZ152=0,"",IF(AZ152="","",0)))</f>
        <v/>
      </c>
      <c r="AU152" s="25" t="str">
        <f>IFERROR(VLOOKUP($C152,Summary!$C:$CB,45,FALSE)/AZ152,IF(AZ152=0,"",IF(AZ152="","",0)))</f>
        <v/>
      </c>
      <c r="AV152" s="26" t="str">
        <f>IFERROR(VLOOKUP($C152,Summary!$C:$CB,46,FALSE)/AZ152,IF(AZ152=0,"",IF(AZ152="","",0)))</f>
        <v/>
      </c>
      <c r="AW152" s="25" t="str">
        <f>IFERROR(VLOOKUP($C152,Summary!$C:$CB,47,FALSE)/AZ152,IF(AZ152=0,"",IF(AZ152="","",0)))</f>
        <v/>
      </c>
      <c r="AX152" s="26" t="str">
        <f>IFERROR(VLOOKUP($C152,Summary!$C:$CB,48,FALSE)/AZ152,IF(AZ152=0,"",IF(AZ152="","",0)))</f>
        <v/>
      </c>
      <c r="AY152" s="25" t="str">
        <f>IFERROR(VLOOKUP($C152,Summary!$C:$CB,49,FALSE)/AZ152,IF(AZ152=0,"",IF(AZ152="","",0)))</f>
        <v/>
      </c>
      <c r="AZ152" s="27">
        <f>VLOOKUP($C152,Summary!$C:$CB,50,FALSE)</f>
        <v>0</v>
      </c>
      <c r="BA152" s="24">
        <f>IFERROR(VLOOKUP($C152,Summary!$C:$CB,51,FALSE)/BG152,IF(BG152=0,"",IF(BG152="","",0)))</f>
        <v>0</v>
      </c>
      <c r="BB152" s="25">
        <f>IFERROR(VLOOKUP($C152,Summary!$C:$CB,52,FALSE)/BG152,IF(BG152=0,"",IF(BG152="","",0)))</f>
        <v>0</v>
      </c>
      <c r="BC152" s="26">
        <f>IFERROR(VLOOKUP($C152,Summary!$C:$CB,53,FALSE)/BG152,IF(BG152=0,"",IF(BG152="","",0)))</f>
        <v>0</v>
      </c>
      <c r="BD152" s="25">
        <f>IFERROR(VLOOKUP($C152,Summary!$C:$CB,54,FALSE)/BG152,IF(BG152=0,"",IF(BG152="","",0)))</f>
        <v>0</v>
      </c>
      <c r="BE152" s="26">
        <f>IFERROR(VLOOKUP($C152,Summary!$C:$CB,55,FALSE)/BG152,IF(BG152=0,"",IF(BG152="","",0)))</f>
        <v>0</v>
      </c>
      <c r="BF152" s="25">
        <f>IFERROR(VLOOKUP($C152,Summary!$C:$CB,56,FALSE)/BG152,IF(BG152=0,"",IF(BG152="","",0)))</f>
        <v>1</v>
      </c>
      <c r="BG152" s="27">
        <f>VLOOKUP($C152,Summary!$C:$CB,57,FALSE)</f>
        <v>2</v>
      </c>
      <c r="BH152" s="24" t="str">
        <f>IFERROR(VLOOKUP($C152,Summary!$C:$CB,58,FALSE)/BN152,IF(BN152=0,"",IF(BN152="","",0)))</f>
        <v/>
      </c>
      <c r="BI152" s="25" t="str">
        <f>IFERROR(VLOOKUP($C152,Summary!$C:$CB,59,FALSE)/BN152,IF(BN152=0,"",IF(BN152="","",0)))</f>
        <v/>
      </c>
      <c r="BJ152" s="26" t="str">
        <f>IFERROR(VLOOKUP($C152,Summary!$C:$CB,60,FALSE)/BN152,IF(BN152=0,"",IF(BN152="","",0)))</f>
        <v/>
      </c>
      <c r="BK152" s="25" t="str">
        <f>IFERROR(VLOOKUP($C152,Summary!$C:$CB,61,FALSE)/BN152,IF(BN152=0,"",IF(BN152="","",0)))</f>
        <v/>
      </c>
      <c r="BL152" s="26" t="str">
        <f>IFERROR(VLOOKUP($C152,Summary!$C:$CB,62,FALSE)/BN152,IF(BN152=0,"",IF(BN152="","",0)))</f>
        <v/>
      </c>
      <c r="BM152" s="25" t="str">
        <f>IFERROR(VLOOKUP($C152,Summary!$C:$CB,63,FALSE)/BN152,IF(BN152=0,"",IF(BN152="","",0)))</f>
        <v/>
      </c>
      <c r="BN152" s="27">
        <f>VLOOKUP($C152,Summary!$C:$CB,64,FALSE)</f>
        <v>0</v>
      </c>
      <c r="BO152" s="24" t="str">
        <f>IFERROR(VLOOKUP($C152,Summary!$C:$CB,65,FALSE)/BU152,IF(BU152=0,"",IF(BU152="","",0)))</f>
        <v/>
      </c>
      <c r="BP152" s="25" t="str">
        <f>IFERROR(VLOOKUP($C152,Summary!$C:$CB,66,FALSE)/BU152,IF(BU152=0,"",IF(BU152="","",0)))</f>
        <v/>
      </c>
      <c r="BQ152" s="26" t="str">
        <f>IFERROR(VLOOKUP($C152,Summary!$C:$CB,67,FALSE)/BU152,IF(BU152=0,"",IF(BU152="","",0)))</f>
        <v/>
      </c>
      <c r="BR152" s="25" t="str">
        <f>IFERROR(VLOOKUP($C152,Summary!$C:$CB,68,FALSE)/BU152,IF(BU152=0,"",IF(BU152="","",0)))</f>
        <v/>
      </c>
      <c r="BS152" s="26" t="str">
        <f>IFERROR(VLOOKUP($C152,Summary!$C:$CB,69,FALSE)/BU152,IF(BU152=0,"",IF(BU152="","",0)))</f>
        <v/>
      </c>
      <c r="BT152" s="25" t="str">
        <f>IFERROR(VLOOKUP($C152,Summary!$C:$CB,70,FALSE)/BU152,IF(BU152=0,"",IF(BU152="","",0)))</f>
        <v/>
      </c>
      <c r="BU152" s="27">
        <f>VLOOKUP($C152,Summary!$C:$CB,71,FALSE)</f>
        <v>0</v>
      </c>
      <c r="BV152" s="24" t="str">
        <f>IFERROR(VLOOKUP($C152,Summary!$C:$CB,72,FALSE)/CB152,IF(CB152=0,"",IF(CB152="","",0)))</f>
        <v/>
      </c>
      <c r="BW152" s="25" t="str">
        <f>IFERROR(VLOOKUP($C152,Summary!$C:$CB,73,FALSE)/CB152,IF(CB152=0,"",IF(CB152="","",0)))</f>
        <v/>
      </c>
      <c r="BX152" s="26" t="str">
        <f>IFERROR(VLOOKUP($C152,Summary!$C:$CB,74,FALSE)/CB152,IF(CB152=0,"",IF(CB152="","",0)))</f>
        <v/>
      </c>
      <c r="BY152" s="25" t="str">
        <f>IFERROR(VLOOKUP($C152,Summary!$C:$CB,75,FALSE)/CB152,IF(CB152=0,"",IF(CB152="","",0)))</f>
        <v/>
      </c>
      <c r="BZ152" s="26" t="str">
        <f>IFERROR(VLOOKUP($C152,Summary!$C:$CB,76,FALSE)/CB152,IF(CB152=0,"",IF(CB152="","",0)))</f>
        <v/>
      </c>
      <c r="CA152" s="25" t="str">
        <f>IFERROR(VLOOKUP($C152,Summary!$C:$CB,77,FALSE)/CB152,IF(CB152=0,"",IF(CB152="","",0)))</f>
        <v/>
      </c>
      <c r="CB152" s="27">
        <f>VLOOKUP($C152,Summary!$C:$CB,78,FALSE)</f>
        <v>0</v>
      </c>
    </row>
    <row r="153" spans="1:80" x14ac:dyDescent="0.3">
      <c r="A153">
        <v>149</v>
      </c>
      <c r="B153" t="str">
        <f>IF(Namelist!A150="","",UPPER(Namelist!A150))</f>
        <v>JUN HONG WONG</v>
      </c>
      <c r="C153" t="str">
        <f>IF(Namelist!B150="","",UPPER(Namelist!B150))</f>
        <v>NUSSTU\E0958161</v>
      </c>
      <c r="D153" s="24">
        <f>IFERROR(VLOOKUP($C153,Summary!$C:$CB,2,FALSE)/J153,IF(J153=0,"",IF(J153="","",0)))</f>
        <v>0.25</v>
      </c>
      <c r="E153" s="25">
        <f>IFERROR(VLOOKUP($C153,Summary!$C:$CB,3,FALSE)/J153,IF(J153=0,"",IF(J153="","",0)))</f>
        <v>0.125</v>
      </c>
      <c r="F153" s="26">
        <f>IFERROR(VLOOKUP($C153,Summary!$C:$CB,4,FALSE)/J153,IF(J153=0,"",IF(J153="","",0)))</f>
        <v>0.375</v>
      </c>
      <c r="G153" s="25">
        <f>IFERROR(VLOOKUP($C153,Summary!$C:$CB,5,FALSE)/J153,IF(J153=0,"",IF(J153="","",0)))</f>
        <v>0</v>
      </c>
      <c r="H153" s="26">
        <f>IFERROR(VLOOKUP($C153,Summary!$C:$CB,6,FALSE)/J153,IF(J153=0,"",IF(J153="","",0)))</f>
        <v>0.375</v>
      </c>
      <c r="I153" s="25">
        <f>IFERROR(VLOOKUP($C153,Summary!$C:$CB,7,FALSE)/J153,IF(J153=0,"",IF(J153="","",0)))</f>
        <v>0.625</v>
      </c>
      <c r="J153" s="27">
        <f>VLOOKUP($C153,Summary!$C:$CB,8,FALSE)</f>
        <v>8</v>
      </c>
      <c r="K153" s="24">
        <f>IFERROR(VLOOKUP($C153,Summary!$C:$CB,9,FALSE)/Q153,IF(Q153=0,"",IF(Q153="","",0)))</f>
        <v>0</v>
      </c>
      <c r="L153" s="25">
        <f>IFERROR(VLOOKUP($C153,Summary!$C:$CB,10,FALSE)/Q153,IF(Q153=0,"",IF(Q153="","",0)))</f>
        <v>0</v>
      </c>
      <c r="M153" s="26">
        <f>IFERROR(VLOOKUP($C153,Summary!$C:$CB,11,FALSE)/Q153,IF(Q153=0,"",IF(Q153="","",0)))</f>
        <v>0</v>
      </c>
      <c r="N153" s="25">
        <f>IFERROR(VLOOKUP($C153,Summary!$C:$CB,12,FALSE)/Q153,IF(Q153=0,"",IF(Q153="","",0)))</f>
        <v>0</v>
      </c>
      <c r="O153" s="26">
        <f>IFERROR(VLOOKUP($C153,Summary!$C:$CB,13,FALSE)/Q153,IF(Q153=0,"",IF(Q153="","",0)))</f>
        <v>0</v>
      </c>
      <c r="P153" s="25">
        <f>IFERROR(VLOOKUP($C153,Summary!$C:$CB,14,FALSE)/Q153,IF(Q153=0,"",IF(Q153="","",0)))</f>
        <v>1</v>
      </c>
      <c r="Q153" s="27">
        <f>VLOOKUP($C153,Summary!$C:$CB,15,FALSE)</f>
        <v>3</v>
      </c>
      <c r="R153" s="24">
        <f>IFERROR(VLOOKUP($C153,Summary!$C:$CB,16,FALSE)/X153,IF(X153=0,"",IF(X153="","",0)))</f>
        <v>0.5</v>
      </c>
      <c r="S153" s="25">
        <f>IFERROR(VLOOKUP($C153,Summary!$C:$CB,17,FALSE)/X153,IF(X153=0,"",IF(X153="","",0)))</f>
        <v>0.5</v>
      </c>
      <c r="T153" s="26">
        <f>IFERROR(VLOOKUP($C153,Summary!$C:$CB,18,FALSE)/X153,IF(X153=0,"",IF(X153="","",0)))</f>
        <v>1</v>
      </c>
      <c r="U153" s="25">
        <f>IFERROR(VLOOKUP($C153,Summary!$C:$CB,19,FALSE)/X153,IF(X153=0,"",IF(X153="","",0)))</f>
        <v>0</v>
      </c>
      <c r="V153" s="26">
        <f>IFERROR(VLOOKUP($C153,Summary!$C:$CB,20,FALSE)/X153,IF(X153=0,"",IF(X153="","",0)))</f>
        <v>1</v>
      </c>
      <c r="W153" s="25">
        <f>IFERROR(VLOOKUP($C153,Summary!$C:$CB,21,FALSE)/X153,IF(X153=0,"",IF(X153="","",0)))</f>
        <v>0</v>
      </c>
      <c r="X153" s="27">
        <f>VLOOKUP($C153,Summary!$C:$CB,22,FALSE)</f>
        <v>2</v>
      </c>
      <c r="Y153" s="24">
        <f>IFERROR(VLOOKUP($C153,Summary!$C:$CB,23,FALSE)/AE153,IF(AE153=0,"",IF(AE153="","",0)))</f>
        <v>0.33333333333333331</v>
      </c>
      <c r="Z153" s="25">
        <f>IFERROR(VLOOKUP($C153,Summary!$C:$CB,24,FALSE)/AE153,IF(AE153=0,"",IF(AE153="","",0)))</f>
        <v>0</v>
      </c>
      <c r="AA153" s="26">
        <f>IFERROR(VLOOKUP($C153,Summary!$C:$CB,25,FALSE)/AE153,IF(AE153=0,"",IF(AE153="","",0)))</f>
        <v>0.33333333333333331</v>
      </c>
      <c r="AB153" s="25">
        <f>IFERROR(VLOOKUP($C153,Summary!$C:$CB,26,FALSE)/AE153,IF(AE153=0,"",IF(AE153="","",0)))</f>
        <v>0</v>
      </c>
      <c r="AC153" s="26">
        <f>IFERROR(VLOOKUP($C153,Summary!$C:$CB,27,FALSE)/AE153,IF(AE153=0,"",IF(AE153="","",0)))</f>
        <v>0.33333333333333331</v>
      </c>
      <c r="AD153" s="25">
        <f>IFERROR(VLOOKUP($C153,Summary!$C:$CB,28,FALSE)/AE153,IF(AE153=0,"",IF(AE153="","",0)))</f>
        <v>0.66666666666666663</v>
      </c>
      <c r="AE153" s="27">
        <f>VLOOKUP($C153,Summary!$C:$CB,29,FALSE)</f>
        <v>3</v>
      </c>
      <c r="AF153" s="24" t="str">
        <f>IFERROR(VLOOKUP($C153,Summary!$C:$CB,30,FALSE)/VLOOKUP($C153,Summary!$C:$CB,32,FALSE),IF(AL153=0,"",IF(AL153="","",0)))</f>
        <v/>
      </c>
      <c r="AG153" s="25" t="str">
        <f>IFERROR(VLOOKUP($C153,Summary!$C:$CB,31,FALSE)/VLOOKUP($C153,Summary!$C:$CB,32,FALSE),IF(AL153=0,"",IF(AL153="","",0)))</f>
        <v/>
      </c>
      <c r="AH153" s="26" t="str">
        <f>IFERROR(VLOOKUP($C153,Summary!$C:$CB,32,FALSE)/VLOOKUP($C153,Summary!$C:$CB,34,FALSE),IF(AL153=0,"",IF(AL153="","",0)))</f>
        <v/>
      </c>
      <c r="AI153" s="25" t="str">
        <f>IFERROR(VLOOKUP($C153,Summary!$C:$CB,33,FALSE)/VLOOKUP($C153,Summary!$C:$CB,34,FALSE),IF(AL153=0,"",IF(AL153="","",0)))</f>
        <v/>
      </c>
      <c r="AJ153" s="26" t="str">
        <f>IFERROR(VLOOKUP($C153,Summary!$C:$CB,34,FALSE)/AL153,IF(AL153=0,"",IF(AL153="","",0)))</f>
        <v/>
      </c>
      <c r="AK153" s="25" t="str">
        <f>IFERROR(VLOOKUP($C153,Summary!$C:$CB,35,FALSE)/AL153,IF(AL153=0,"",IF(AL153="","",0)))</f>
        <v/>
      </c>
      <c r="AL153" s="27">
        <f>VLOOKUP($C153,Summary!$C:$CB,36,FALSE)</f>
        <v>0</v>
      </c>
      <c r="AM153" s="24" t="str">
        <f>IFERROR(VLOOKUP($C153,Summary!$C:$CB,37,FALSE)/AS153,IF(AS153=0,"",IF(AS153="","",0)))</f>
        <v/>
      </c>
      <c r="AN153" s="25" t="str">
        <f>IFERROR(VLOOKUP($C153,Summary!$C:$CB,38,FALSE)/AS153,IF(AS153=0,"",IF(AS153="","",0)))</f>
        <v/>
      </c>
      <c r="AO153" s="26" t="str">
        <f>IFERROR(VLOOKUP($C153,Summary!$C:$CB,39,FALSE)/AS153,IF(AS153=0,"",IF(AS153="","",0)))</f>
        <v/>
      </c>
      <c r="AP153" s="25" t="str">
        <f>IFERROR(VLOOKUP($C153,Summary!$C:$CB,40,FALSE)/AS153,IF(AS153=0,"",IF(AS153="","",0)))</f>
        <v/>
      </c>
      <c r="AQ153" s="26" t="str">
        <f>IFERROR(VLOOKUP($C153,Summary!$C:$CB,41,FALSE)/AS153,IF(AS153=0,"",IF(AS153="","",0)))</f>
        <v/>
      </c>
      <c r="AR153" s="25" t="str">
        <f>IFERROR(VLOOKUP($C153,Summary!$C:$CB,42,FALSE)/AS153,IF(AS153=0,"",IF(AS153="","",0)))</f>
        <v/>
      </c>
      <c r="AS153" s="27">
        <f>VLOOKUP($C153,Summary!$C:$CB,43,FALSE)</f>
        <v>0</v>
      </c>
      <c r="AT153" s="24" t="str">
        <f>IFERROR(VLOOKUP($C153,Summary!$C:$CB,44,FALSE)/AZ153,IF(AZ153=0,"",IF(AZ153="","",0)))</f>
        <v/>
      </c>
      <c r="AU153" s="25" t="str">
        <f>IFERROR(VLOOKUP($C153,Summary!$C:$CB,45,FALSE)/AZ153,IF(AZ153=0,"",IF(AZ153="","",0)))</f>
        <v/>
      </c>
      <c r="AV153" s="26" t="str">
        <f>IFERROR(VLOOKUP($C153,Summary!$C:$CB,46,FALSE)/AZ153,IF(AZ153=0,"",IF(AZ153="","",0)))</f>
        <v/>
      </c>
      <c r="AW153" s="25" t="str">
        <f>IFERROR(VLOOKUP($C153,Summary!$C:$CB,47,FALSE)/AZ153,IF(AZ153=0,"",IF(AZ153="","",0)))</f>
        <v/>
      </c>
      <c r="AX153" s="26" t="str">
        <f>IFERROR(VLOOKUP($C153,Summary!$C:$CB,48,FALSE)/AZ153,IF(AZ153=0,"",IF(AZ153="","",0)))</f>
        <v/>
      </c>
      <c r="AY153" s="25" t="str">
        <f>IFERROR(VLOOKUP($C153,Summary!$C:$CB,49,FALSE)/AZ153,IF(AZ153=0,"",IF(AZ153="","",0)))</f>
        <v/>
      </c>
      <c r="AZ153" s="27">
        <f>VLOOKUP($C153,Summary!$C:$CB,50,FALSE)</f>
        <v>0</v>
      </c>
      <c r="BA153" s="24" t="str">
        <f>IFERROR(VLOOKUP($C153,Summary!$C:$CB,51,FALSE)/BG153,IF(BG153=0,"",IF(BG153="","",0)))</f>
        <v/>
      </c>
      <c r="BB153" s="25" t="str">
        <f>IFERROR(VLOOKUP($C153,Summary!$C:$CB,52,FALSE)/BG153,IF(BG153=0,"",IF(BG153="","",0)))</f>
        <v/>
      </c>
      <c r="BC153" s="26" t="str">
        <f>IFERROR(VLOOKUP($C153,Summary!$C:$CB,53,FALSE)/BG153,IF(BG153=0,"",IF(BG153="","",0)))</f>
        <v/>
      </c>
      <c r="BD153" s="25" t="str">
        <f>IFERROR(VLOOKUP($C153,Summary!$C:$CB,54,FALSE)/BG153,IF(BG153=0,"",IF(BG153="","",0)))</f>
        <v/>
      </c>
      <c r="BE153" s="26" t="str">
        <f>IFERROR(VLOOKUP($C153,Summary!$C:$CB,55,FALSE)/BG153,IF(BG153=0,"",IF(BG153="","",0)))</f>
        <v/>
      </c>
      <c r="BF153" s="25" t="str">
        <f>IFERROR(VLOOKUP($C153,Summary!$C:$CB,56,FALSE)/BG153,IF(BG153=0,"",IF(BG153="","",0)))</f>
        <v/>
      </c>
      <c r="BG153" s="27">
        <f>VLOOKUP($C153,Summary!$C:$CB,57,FALSE)</f>
        <v>0</v>
      </c>
      <c r="BH153" s="24" t="str">
        <f>IFERROR(VLOOKUP($C153,Summary!$C:$CB,58,FALSE)/BN153,IF(BN153=0,"",IF(BN153="","",0)))</f>
        <v/>
      </c>
      <c r="BI153" s="25" t="str">
        <f>IFERROR(VLOOKUP($C153,Summary!$C:$CB,59,FALSE)/BN153,IF(BN153=0,"",IF(BN153="","",0)))</f>
        <v/>
      </c>
      <c r="BJ153" s="26" t="str">
        <f>IFERROR(VLOOKUP($C153,Summary!$C:$CB,60,FALSE)/BN153,IF(BN153=0,"",IF(BN153="","",0)))</f>
        <v/>
      </c>
      <c r="BK153" s="25" t="str">
        <f>IFERROR(VLOOKUP($C153,Summary!$C:$CB,61,FALSE)/BN153,IF(BN153=0,"",IF(BN153="","",0)))</f>
        <v/>
      </c>
      <c r="BL153" s="26" t="str">
        <f>IFERROR(VLOOKUP($C153,Summary!$C:$CB,62,FALSE)/BN153,IF(BN153=0,"",IF(BN153="","",0)))</f>
        <v/>
      </c>
      <c r="BM153" s="25" t="str">
        <f>IFERROR(VLOOKUP($C153,Summary!$C:$CB,63,FALSE)/BN153,IF(BN153=0,"",IF(BN153="","",0)))</f>
        <v/>
      </c>
      <c r="BN153" s="27">
        <f>VLOOKUP($C153,Summary!$C:$CB,64,FALSE)</f>
        <v>0</v>
      </c>
      <c r="BO153" s="24" t="str">
        <f>IFERROR(VLOOKUP($C153,Summary!$C:$CB,65,FALSE)/BU153,IF(BU153=0,"",IF(BU153="","",0)))</f>
        <v/>
      </c>
      <c r="BP153" s="25" t="str">
        <f>IFERROR(VLOOKUP($C153,Summary!$C:$CB,66,FALSE)/BU153,IF(BU153=0,"",IF(BU153="","",0)))</f>
        <v/>
      </c>
      <c r="BQ153" s="26" t="str">
        <f>IFERROR(VLOOKUP($C153,Summary!$C:$CB,67,FALSE)/BU153,IF(BU153=0,"",IF(BU153="","",0)))</f>
        <v/>
      </c>
      <c r="BR153" s="25" t="str">
        <f>IFERROR(VLOOKUP($C153,Summary!$C:$CB,68,FALSE)/BU153,IF(BU153=0,"",IF(BU153="","",0)))</f>
        <v/>
      </c>
      <c r="BS153" s="26" t="str">
        <f>IFERROR(VLOOKUP($C153,Summary!$C:$CB,69,FALSE)/BU153,IF(BU153=0,"",IF(BU153="","",0)))</f>
        <v/>
      </c>
      <c r="BT153" s="25" t="str">
        <f>IFERROR(VLOOKUP($C153,Summary!$C:$CB,70,FALSE)/BU153,IF(BU153=0,"",IF(BU153="","",0)))</f>
        <v/>
      </c>
      <c r="BU153" s="27">
        <f>VLOOKUP($C153,Summary!$C:$CB,71,FALSE)</f>
        <v>0</v>
      </c>
      <c r="BV153" s="24" t="str">
        <f>IFERROR(VLOOKUP($C153,Summary!$C:$CB,72,FALSE)/CB153,IF(CB153=0,"",IF(CB153="","",0)))</f>
        <v/>
      </c>
      <c r="BW153" s="25" t="str">
        <f>IFERROR(VLOOKUP($C153,Summary!$C:$CB,73,FALSE)/CB153,IF(CB153=0,"",IF(CB153="","",0)))</f>
        <v/>
      </c>
      <c r="BX153" s="26" t="str">
        <f>IFERROR(VLOOKUP($C153,Summary!$C:$CB,74,FALSE)/CB153,IF(CB153=0,"",IF(CB153="","",0)))</f>
        <v/>
      </c>
      <c r="BY153" s="25" t="str">
        <f>IFERROR(VLOOKUP($C153,Summary!$C:$CB,75,FALSE)/CB153,IF(CB153=0,"",IF(CB153="","",0)))</f>
        <v/>
      </c>
      <c r="BZ153" s="26" t="str">
        <f>IFERROR(VLOOKUP($C153,Summary!$C:$CB,76,FALSE)/CB153,IF(CB153=0,"",IF(CB153="","",0)))</f>
        <v/>
      </c>
      <c r="CA153" s="25" t="str">
        <f>IFERROR(VLOOKUP($C153,Summary!$C:$CB,77,FALSE)/CB153,IF(CB153=0,"",IF(CB153="","",0)))</f>
        <v/>
      </c>
      <c r="CB153" s="27">
        <f>VLOOKUP($C153,Summary!$C:$CB,78,FALSE)</f>
        <v>0</v>
      </c>
    </row>
    <row r="154" spans="1:80" x14ac:dyDescent="0.3">
      <c r="A154">
        <v>150</v>
      </c>
      <c r="B154" t="str">
        <f>IF(Namelist!A151="","",UPPER(Namelist!A151))</f>
        <v>JUN KAI GREGORY LER</v>
      </c>
      <c r="C154" t="str">
        <f>IF(Namelist!B151="","",UPPER(Namelist!B151))</f>
        <v>NUSSTU\E0727122</v>
      </c>
      <c r="D154" s="24">
        <f>IFERROR(VLOOKUP($C154,Summary!$C:$CB,2,FALSE)/J154,IF(J154=0,"",IF(J154="","",0)))</f>
        <v>0.5</v>
      </c>
      <c r="E154" s="25">
        <f>IFERROR(VLOOKUP($C154,Summary!$C:$CB,3,FALSE)/J154,IF(J154=0,"",IF(J154="","",0)))</f>
        <v>0</v>
      </c>
      <c r="F154" s="26">
        <f>IFERROR(VLOOKUP($C154,Summary!$C:$CB,4,FALSE)/J154,IF(J154=0,"",IF(J154="","",0)))</f>
        <v>0.5</v>
      </c>
      <c r="G154" s="25">
        <f>IFERROR(VLOOKUP($C154,Summary!$C:$CB,5,FALSE)/J154,IF(J154=0,"",IF(J154="","",0)))</f>
        <v>0</v>
      </c>
      <c r="H154" s="26">
        <f>IFERROR(VLOOKUP($C154,Summary!$C:$CB,6,FALSE)/J154,IF(J154=0,"",IF(J154="","",0)))</f>
        <v>0.5</v>
      </c>
      <c r="I154" s="25">
        <f>IFERROR(VLOOKUP($C154,Summary!$C:$CB,7,FALSE)/J154,IF(J154=0,"",IF(J154="","",0)))</f>
        <v>0.5</v>
      </c>
      <c r="J154" s="27">
        <f>VLOOKUP($C154,Summary!$C:$CB,8,FALSE)</f>
        <v>6</v>
      </c>
      <c r="K154" s="24">
        <f>IFERROR(VLOOKUP($C154,Summary!$C:$CB,9,FALSE)/Q154,IF(Q154=0,"",IF(Q154="","",0)))</f>
        <v>0.66666666666666663</v>
      </c>
      <c r="L154" s="25">
        <f>IFERROR(VLOOKUP($C154,Summary!$C:$CB,10,FALSE)/Q154,IF(Q154=0,"",IF(Q154="","",0)))</f>
        <v>0</v>
      </c>
      <c r="M154" s="26">
        <f>IFERROR(VLOOKUP($C154,Summary!$C:$CB,11,FALSE)/Q154,IF(Q154=0,"",IF(Q154="","",0)))</f>
        <v>0.66666666666666663</v>
      </c>
      <c r="N154" s="25">
        <f>IFERROR(VLOOKUP($C154,Summary!$C:$CB,12,FALSE)/Q154,IF(Q154=0,"",IF(Q154="","",0)))</f>
        <v>0</v>
      </c>
      <c r="O154" s="26">
        <f>IFERROR(VLOOKUP($C154,Summary!$C:$CB,13,FALSE)/Q154,IF(Q154=0,"",IF(Q154="","",0)))</f>
        <v>0.66666666666666663</v>
      </c>
      <c r="P154" s="25">
        <f>IFERROR(VLOOKUP($C154,Summary!$C:$CB,14,FALSE)/Q154,IF(Q154=0,"",IF(Q154="","",0)))</f>
        <v>0.33333333333333331</v>
      </c>
      <c r="Q154" s="27">
        <f>VLOOKUP($C154,Summary!$C:$CB,15,FALSE)</f>
        <v>3</v>
      </c>
      <c r="R154" s="24">
        <f>IFERROR(VLOOKUP($C154,Summary!$C:$CB,16,FALSE)/X154,IF(X154=0,"",IF(X154="","",0)))</f>
        <v>0.33333333333333331</v>
      </c>
      <c r="S154" s="25">
        <f>IFERROR(VLOOKUP($C154,Summary!$C:$CB,17,FALSE)/X154,IF(X154=0,"",IF(X154="","",0)))</f>
        <v>0</v>
      </c>
      <c r="T154" s="26">
        <f>IFERROR(VLOOKUP($C154,Summary!$C:$CB,18,FALSE)/X154,IF(X154=0,"",IF(X154="","",0)))</f>
        <v>0.33333333333333331</v>
      </c>
      <c r="U154" s="25">
        <f>IFERROR(VLOOKUP($C154,Summary!$C:$CB,19,FALSE)/X154,IF(X154=0,"",IF(X154="","",0)))</f>
        <v>0</v>
      </c>
      <c r="V154" s="26">
        <f>IFERROR(VLOOKUP($C154,Summary!$C:$CB,20,FALSE)/X154,IF(X154=0,"",IF(X154="","",0)))</f>
        <v>0.33333333333333331</v>
      </c>
      <c r="W154" s="25">
        <f>IFERROR(VLOOKUP($C154,Summary!$C:$CB,21,FALSE)/X154,IF(X154=0,"",IF(X154="","",0)))</f>
        <v>0.66666666666666663</v>
      </c>
      <c r="X154" s="27">
        <f>VLOOKUP($C154,Summary!$C:$CB,22,FALSE)</f>
        <v>3</v>
      </c>
      <c r="Y154" s="24" t="str">
        <f>IFERROR(VLOOKUP($C154,Summary!$C:$CB,23,FALSE)/AE154,IF(AE154=0,"",IF(AE154="","",0)))</f>
        <v/>
      </c>
      <c r="Z154" s="25" t="str">
        <f>IFERROR(VLOOKUP($C154,Summary!$C:$CB,24,FALSE)/AE154,IF(AE154=0,"",IF(AE154="","",0)))</f>
        <v/>
      </c>
      <c r="AA154" s="26" t="str">
        <f>IFERROR(VLOOKUP($C154,Summary!$C:$CB,25,FALSE)/AE154,IF(AE154=0,"",IF(AE154="","",0)))</f>
        <v/>
      </c>
      <c r="AB154" s="25" t="str">
        <f>IFERROR(VLOOKUP($C154,Summary!$C:$CB,26,FALSE)/AE154,IF(AE154=0,"",IF(AE154="","",0)))</f>
        <v/>
      </c>
      <c r="AC154" s="26" t="str">
        <f>IFERROR(VLOOKUP($C154,Summary!$C:$CB,27,FALSE)/AE154,IF(AE154=0,"",IF(AE154="","",0)))</f>
        <v/>
      </c>
      <c r="AD154" s="25" t="str">
        <f>IFERROR(VLOOKUP($C154,Summary!$C:$CB,28,FALSE)/AE154,IF(AE154=0,"",IF(AE154="","",0)))</f>
        <v/>
      </c>
      <c r="AE154" s="27">
        <f>VLOOKUP($C154,Summary!$C:$CB,29,FALSE)</f>
        <v>0</v>
      </c>
      <c r="AF154" s="24" t="str">
        <f>IFERROR(VLOOKUP($C154,Summary!$C:$CB,30,FALSE)/VLOOKUP($C154,Summary!$C:$CB,32,FALSE),IF(AL154=0,"",IF(AL154="","",0)))</f>
        <v/>
      </c>
      <c r="AG154" s="25" t="str">
        <f>IFERROR(VLOOKUP($C154,Summary!$C:$CB,31,FALSE)/VLOOKUP($C154,Summary!$C:$CB,32,FALSE),IF(AL154=0,"",IF(AL154="","",0)))</f>
        <v/>
      </c>
      <c r="AH154" s="26" t="str">
        <f>IFERROR(VLOOKUP($C154,Summary!$C:$CB,32,FALSE)/VLOOKUP($C154,Summary!$C:$CB,34,FALSE),IF(AL154=0,"",IF(AL154="","",0)))</f>
        <v/>
      </c>
      <c r="AI154" s="25" t="str">
        <f>IFERROR(VLOOKUP($C154,Summary!$C:$CB,33,FALSE)/VLOOKUP($C154,Summary!$C:$CB,34,FALSE),IF(AL154=0,"",IF(AL154="","",0)))</f>
        <v/>
      </c>
      <c r="AJ154" s="26" t="str">
        <f>IFERROR(VLOOKUP($C154,Summary!$C:$CB,34,FALSE)/AL154,IF(AL154=0,"",IF(AL154="","",0)))</f>
        <v/>
      </c>
      <c r="AK154" s="25" t="str">
        <f>IFERROR(VLOOKUP($C154,Summary!$C:$CB,35,FALSE)/AL154,IF(AL154=0,"",IF(AL154="","",0)))</f>
        <v/>
      </c>
      <c r="AL154" s="27">
        <f>VLOOKUP($C154,Summary!$C:$CB,36,FALSE)</f>
        <v>0</v>
      </c>
      <c r="AM154" s="24" t="str">
        <f>IFERROR(VLOOKUP($C154,Summary!$C:$CB,37,FALSE)/AS154,IF(AS154=0,"",IF(AS154="","",0)))</f>
        <v/>
      </c>
      <c r="AN154" s="25" t="str">
        <f>IFERROR(VLOOKUP($C154,Summary!$C:$CB,38,FALSE)/AS154,IF(AS154=0,"",IF(AS154="","",0)))</f>
        <v/>
      </c>
      <c r="AO154" s="26" t="str">
        <f>IFERROR(VLOOKUP($C154,Summary!$C:$CB,39,FALSE)/AS154,IF(AS154=0,"",IF(AS154="","",0)))</f>
        <v/>
      </c>
      <c r="AP154" s="25" t="str">
        <f>IFERROR(VLOOKUP($C154,Summary!$C:$CB,40,FALSE)/AS154,IF(AS154=0,"",IF(AS154="","",0)))</f>
        <v/>
      </c>
      <c r="AQ154" s="26" t="str">
        <f>IFERROR(VLOOKUP($C154,Summary!$C:$CB,41,FALSE)/AS154,IF(AS154=0,"",IF(AS154="","",0)))</f>
        <v/>
      </c>
      <c r="AR154" s="25" t="str">
        <f>IFERROR(VLOOKUP($C154,Summary!$C:$CB,42,FALSE)/AS154,IF(AS154=0,"",IF(AS154="","",0)))</f>
        <v/>
      </c>
      <c r="AS154" s="27">
        <f>VLOOKUP($C154,Summary!$C:$CB,43,FALSE)</f>
        <v>0</v>
      </c>
      <c r="AT154" s="24" t="str">
        <f>IFERROR(VLOOKUP($C154,Summary!$C:$CB,44,FALSE)/AZ154,IF(AZ154=0,"",IF(AZ154="","",0)))</f>
        <v/>
      </c>
      <c r="AU154" s="25" t="str">
        <f>IFERROR(VLOOKUP($C154,Summary!$C:$CB,45,FALSE)/AZ154,IF(AZ154=0,"",IF(AZ154="","",0)))</f>
        <v/>
      </c>
      <c r="AV154" s="26" t="str">
        <f>IFERROR(VLOOKUP($C154,Summary!$C:$CB,46,FALSE)/AZ154,IF(AZ154=0,"",IF(AZ154="","",0)))</f>
        <v/>
      </c>
      <c r="AW154" s="25" t="str">
        <f>IFERROR(VLOOKUP($C154,Summary!$C:$CB,47,FALSE)/AZ154,IF(AZ154=0,"",IF(AZ154="","",0)))</f>
        <v/>
      </c>
      <c r="AX154" s="26" t="str">
        <f>IFERROR(VLOOKUP($C154,Summary!$C:$CB,48,FALSE)/AZ154,IF(AZ154=0,"",IF(AZ154="","",0)))</f>
        <v/>
      </c>
      <c r="AY154" s="25" t="str">
        <f>IFERROR(VLOOKUP($C154,Summary!$C:$CB,49,FALSE)/AZ154,IF(AZ154=0,"",IF(AZ154="","",0)))</f>
        <v/>
      </c>
      <c r="AZ154" s="27">
        <f>VLOOKUP($C154,Summary!$C:$CB,50,FALSE)</f>
        <v>0</v>
      </c>
      <c r="BA154" s="24" t="str">
        <f>IFERROR(VLOOKUP($C154,Summary!$C:$CB,51,FALSE)/BG154,IF(BG154=0,"",IF(BG154="","",0)))</f>
        <v/>
      </c>
      <c r="BB154" s="25" t="str">
        <f>IFERROR(VLOOKUP($C154,Summary!$C:$CB,52,FALSE)/BG154,IF(BG154=0,"",IF(BG154="","",0)))</f>
        <v/>
      </c>
      <c r="BC154" s="26" t="str">
        <f>IFERROR(VLOOKUP($C154,Summary!$C:$CB,53,FALSE)/BG154,IF(BG154=0,"",IF(BG154="","",0)))</f>
        <v/>
      </c>
      <c r="BD154" s="25" t="str">
        <f>IFERROR(VLOOKUP($C154,Summary!$C:$CB,54,FALSE)/BG154,IF(BG154=0,"",IF(BG154="","",0)))</f>
        <v/>
      </c>
      <c r="BE154" s="26" t="str">
        <f>IFERROR(VLOOKUP($C154,Summary!$C:$CB,55,FALSE)/BG154,IF(BG154=0,"",IF(BG154="","",0)))</f>
        <v/>
      </c>
      <c r="BF154" s="25" t="str">
        <f>IFERROR(VLOOKUP($C154,Summary!$C:$CB,56,FALSE)/BG154,IF(BG154=0,"",IF(BG154="","",0)))</f>
        <v/>
      </c>
      <c r="BG154" s="27">
        <f>VLOOKUP($C154,Summary!$C:$CB,57,FALSE)</f>
        <v>0</v>
      </c>
      <c r="BH154" s="24" t="str">
        <f>IFERROR(VLOOKUP($C154,Summary!$C:$CB,58,FALSE)/BN154,IF(BN154=0,"",IF(BN154="","",0)))</f>
        <v/>
      </c>
      <c r="BI154" s="25" t="str">
        <f>IFERROR(VLOOKUP($C154,Summary!$C:$CB,59,FALSE)/BN154,IF(BN154=0,"",IF(BN154="","",0)))</f>
        <v/>
      </c>
      <c r="BJ154" s="26" t="str">
        <f>IFERROR(VLOOKUP($C154,Summary!$C:$CB,60,FALSE)/BN154,IF(BN154=0,"",IF(BN154="","",0)))</f>
        <v/>
      </c>
      <c r="BK154" s="25" t="str">
        <f>IFERROR(VLOOKUP($C154,Summary!$C:$CB,61,FALSE)/BN154,IF(BN154=0,"",IF(BN154="","",0)))</f>
        <v/>
      </c>
      <c r="BL154" s="26" t="str">
        <f>IFERROR(VLOOKUP($C154,Summary!$C:$CB,62,FALSE)/BN154,IF(BN154=0,"",IF(BN154="","",0)))</f>
        <v/>
      </c>
      <c r="BM154" s="25" t="str">
        <f>IFERROR(VLOOKUP($C154,Summary!$C:$CB,63,FALSE)/BN154,IF(BN154=0,"",IF(BN154="","",0)))</f>
        <v/>
      </c>
      <c r="BN154" s="27">
        <f>VLOOKUP($C154,Summary!$C:$CB,64,FALSE)</f>
        <v>0</v>
      </c>
      <c r="BO154" s="24" t="str">
        <f>IFERROR(VLOOKUP($C154,Summary!$C:$CB,65,FALSE)/BU154,IF(BU154=0,"",IF(BU154="","",0)))</f>
        <v/>
      </c>
      <c r="BP154" s="25" t="str">
        <f>IFERROR(VLOOKUP($C154,Summary!$C:$CB,66,FALSE)/BU154,IF(BU154=0,"",IF(BU154="","",0)))</f>
        <v/>
      </c>
      <c r="BQ154" s="26" t="str">
        <f>IFERROR(VLOOKUP($C154,Summary!$C:$CB,67,FALSE)/BU154,IF(BU154=0,"",IF(BU154="","",0)))</f>
        <v/>
      </c>
      <c r="BR154" s="25" t="str">
        <f>IFERROR(VLOOKUP($C154,Summary!$C:$CB,68,FALSE)/BU154,IF(BU154=0,"",IF(BU154="","",0)))</f>
        <v/>
      </c>
      <c r="BS154" s="26" t="str">
        <f>IFERROR(VLOOKUP($C154,Summary!$C:$CB,69,FALSE)/BU154,IF(BU154=0,"",IF(BU154="","",0)))</f>
        <v/>
      </c>
      <c r="BT154" s="25" t="str">
        <f>IFERROR(VLOOKUP($C154,Summary!$C:$CB,70,FALSE)/BU154,IF(BU154=0,"",IF(BU154="","",0)))</f>
        <v/>
      </c>
      <c r="BU154" s="27">
        <f>VLOOKUP($C154,Summary!$C:$CB,71,FALSE)</f>
        <v>0</v>
      </c>
      <c r="BV154" s="24" t="str">
        <f>IFERROR(VLOOKUP($C154,Summary!$C:$CB,72,FALSE)/CB154,IF(CB154=0,"",IF(CB154="","",0)))</f>
        <v/>
      </c>
      <c r="BW154" s="25" t="str">
        <f>IFERROR(VLOOKUP($C154,Summary!$C:$CB,73,FALSE)/CB154,IF(CB154=0,"",IF(CB154="","",0)))</f>
        <v/>
      </c>
      <c r="BX154" s="26" t="str">
        <f>IFERROR(VLOOKUP($C154,Summary!$C:$CB,74,FALSE)/CB154,IF(CB154=0,"",IF(CB154="","",0)))</f>
        <v/>
      </c>
      <c r="BY154" s="25" t="str">
        <f>IFERROR(VLOOKUP($C154,Summary!$C:$CB,75,FALSE)/CB154,IF(CB154=0,"",IF(CB154="","",0)))</f>
        <v/>
      </c>
      <c r="BZ154" s="26" t="str">
        <f>IFERROR(VLOOKUP($C154,Summary!$C:$CB,76,FALSE)/CB154,IF(CB154=0,"",IF(CB154="","",0)))</f>
        <v/>
      </c>
      <c r="CA154" s="25" t="str">
        <f>IFERROR(VLOOKUP($C154,Summary!$C:$CB,77,FALSE)/CB154,IF(CB154=0,"",IF(CB154="","",0)))</f>
        <v/>
      </c>
      <c r="CB154" s="27">
        <f>VLOOKUP($C154,Summary!$C:$CB,78,FALSE)</f>
        <v>0</v>
      </c>
    </row>
    <row r="155" spans="1:80" x14ac:dyDescent="0.3">
      <c r="A155">
        <v>151</v>
      </c>
      <c r="B155" t="str">
        <f>IF(Namelist!A152="","",UPPER(Namelist!A152))</f>
        <v>JUN NING OH</v>
      </c>
      <c r="C155" t="str">
        <f>IF(Namelist!B152="","",UPPER(Namelist!B152))</f>
        <v>NUSSTU\E0773467</v>
      </c>
      <c r="D155" s="24" t="str">
        <f>IFERROR(VLOOKUP($C155,Summary!$C:$CB,2,FALSE)/J155,IF(J155=0,"",IF(J155="","",0)))</f>
        <v/>
      </c>
      <c r="E155" s="25" t="str">
        <f>IFERROR(VLOOKUP($C155,Summary!$C:$CB,3,FALSE)/J155,IF(J155=0,"",IF(J155="","",0)))</f>
        <v/>
      </c>
      <c r="F155" s="26" t="str">
        <f>IFERROR(VLOOKUP($C155,Summary!$C:$CB,4,FALSE)/J155,IF(J155=0,"",IF(J155="","",0)))</f>
        <v/>
      </c>
      <c r="G155" s="25" t="str">
        <f>IFERROR(VLOOKUP($C155,Summary!$C:$CB,5,FALSE)/J155,IF(J155=0,"",IF(J155="","",0)))</f>
        <v/>
      </c>
      <c r="H155" s="26" t="str">
        <f>IFERROR(VLOOKUP($C155,Summary!$C:$CB,6,FALSE)/J155,IF(J155=0,"",IF(J155="","",0)))</f>
        <v/>
      </c>
      <c r="I155" s="25" t="str">
        <f>IFERROR(VLOOKUP($C155,Summary!$C:$CB,7,FALSE)/J155,IF(J155=0,"",IF(J155="","",0)))</f>
        <v/>
      </c>
      <c r="J155" s="27">
        <f>VLOOKUP($C155,Summary!$C:$CB,8,FALSE)</f>
        <v>0</v>
      </c>
      <c r="K155" s="24" t="str">
        <f>IFERROR(VLOOKUP($C155,Summary!$C:$CB,9,FALSE)/Q155,IF(Q155=0,"",IF(Q155="","",0)))</f>
        <v/>
      </c>
      <c r="L155" s="25" t="str">
        <f>IFERROR(VLOOKUP($C155,Summary!$C:$CB,10,FALSE)/Q155,IF(Q155=0,"",IF(Q155="","",0)))</f>
        <v/>
      </c>
      <c r="M155" s="26" t="str">
        <f>IFERROR(VLOOKUP($C155,Summary!$C:$CB,11,FALSE)/Q155,IF(Q155=0,"",IF(Q155="","",0)))</f>
        <v/>
      </c>
      <c r="N155" s="25" t="str">
        <f>IFERROR(VLOOKUP($C155,Summary!$C:$CB,12,FALSE)/Q155,IF(Q155=0,"",IF(Q155="","",0)))</f>
        <v/>
      </c>
      <c r="O155" s="26" t="str">
        <f>IFERROR(VLOOKUP($C155,Summary!$C:$CB,13,FALSE)/Q155,IF(Q155=0,"",IF(Q155="","",0)))</f>
        <v/>
      </c>
      <c r="P155" s="25" t="str">
        <f>IFERROR(VLOOKUP($C155,Summary!$C:$CB,14,FALSE)/Q155,IF(Q155=0,"",IF(Q155="","",0)))</f>
        <v/>
      </c>
      <c r="Q155" s="27">
        <f>VLOOKUP($C155,Summary!$C:$CB,15,FALSE)</f>
        <v>0</v>
      </c>
      <c r="R155" s="24" t="str">
        <f>IFERROR(VLOOKUP($C155,Summary!$C:$CB,16,FALSE)/X155,IF(X155=0,"",IF(X155="","",0)))</f>
        <v/>
      </c>
      <c r="S155" s="25" t="str">
        <f>IFERROR(VLOOKUP($C155,Summary!$C:$CB,17,FALSE)/X155,IF(X155=0,"",IF(X155="","",0)))</f>
        <v/>
      </c>
      <c r="T155" s="26" t="str">
        <f>IFERROR(VLOOKUP($C155,Summary!$C:$CB,18,FALSE)/X155,IF(X155=0,"",IF(X155="","",0)))</f>
        <v/>
      </c>
      <c r="U155" s="25" t="str">
        <f>IFERROR(VLOOKUP($C155,Summary!$C:$CB,19,FALSE)/X155,IF(X155=0,"",IF(X155="","",0)))</f>
        <v/>
      </c>
      <c r="V155" s="26" t="str">
        <f>IFERROR(VLOOKUP($C155,Summary!$C:$CB,20,FALSE)/X155,IF(X155=0,"",IF(X155="","",0)))</f>
        <v/>
      </c>
      <c r="W155" s="25" t="str">
        <f>IFERROR(VLOOKUP($C155,Summary!$C:$CB,21,FALSE)/X155,IF(X155=0,"",IF(X155="","",0)))</f>
        <v/>
      </c>
      <c r="X155" s="27">
        <f>VLOOKUP($C155,Summary!$C:$CB,22,FALSE)</f>
        <v>0</v>
      </c>
      <c r="Y155" s="24" t="str">
        <f>IFERROR(VLOOKUP($C155,Summary!$C:$CB,23,FALSE)/AE155,IF(AE155=0,"",IF(AE155="","",0)))</f>
        <v/>
      </c>
      <c r="Z155" s="25" t="str">
        <f>IFERROR(VLOOKUP($C155,Summary!$C:$CB,24,FALSE)/AE155,IF(AE155=0,"",IF(AE155="","",0)))</f>
        <v/>
      </c>
      <c r="AA155" s="26" t="str">
        <f>IFERROR(VLOOKUP($C155,Summary!$C:$CB,25,FALSE)/AE155,IF(AE155=0,"",IF(AE155="","",0)))</f>
        <v/>
      </c>
      <c r="AB155" s="25" t="str">
        <f>IFERROR(VLOOKUP($C155,Summary!$C:$CB,26,FALSE)/AE155,IF(AE155=0,"",IF(AE155="","",0)))</f>
        <v/>
      </c>
      <c r="AC155" s="26" t="str">
        <f>IFERROR(VLOOKUP($C155,Summary!$C:$CB,27,FALSE)/AE155,IF(AE155=0,"",IF(AE155="","",0)))</f>
        <v/>
      </c>
      <c r="AD155" s="25" t="str">
        <f>IFERROR(VLOOKUP($C155,Summary!$C:$CB,28,FALSE)/AE155,IF(AE155=0,"",IF(AE155="","",0)))</f>
        <v/>
      </c>
      <c r="AE155" s="27">
        <f>VLOOKUP($C155,Summary!$C:$CB,29,FALSE)</f>
        <v>0</v>
      </c>
      <c r="AF155" s="24" t="str">
        <f>IFERROR(VLOOKUP($C155,Summary!$C:$CB,30,FALSE)/VLOOKUP($C155,Summary!$C:$CB,32,FALSE),IF(AL155=0,"",IF(AL155="","",0)))</f>
        <v/>
      </c>
      <c r="AG155" s="25" t="str">
        <f>IFERROR(VLOOKUP($C155,Summary!$C:$CB,31,FALSE)/VLOOKUP($C155,Summary!$C:$CB,32,FALSE),IF(AL155=0,"",IF(AL155="","",0)))</f>
        <v/>
      </c>
      <c r="AH155" s="26" t="str">
        <f>IFERROR(VLOOKUP($C155,Summary!$C:$CB,32,FALSE)/VLOOKUP($C155,Summary!$C:$CB,34,FALSE),IF(AL155=0,"",IF(AL155="","",0)))</f>
        <v/>
      </c>
      <c r="AI155" s="25" t="str">
        <f>IFERROR(VLOOKUP($C155,Summary!$C:$CB,33,FALSE)/VLOOKUP($C155,Summary!$C:$CB,34,FALSE),IF(AL155=0,"",IF(AL155="","",0)))</f>
        <v/>
      </c>
      <c r="AJ155" s="26" t="str">
        <f>IFERROR(VLOOKUP($C155,Summary!$C:$CB,34,FALSE)/AL155,IF(AL155=0,"",IF(AL155="","",0)))</f>
        <v/>
      </c>
      <c r="AK155" s="25" t="str">
        <f>IFERROR(VLOOKUP($C155,Summary!$C:$CB,35,FALSE)/AL155,IF(AL155=0,"",IF(AL155="","",0)))</f>
        <v/>
      </c>
      <c r="AL155" s="27">
        <f>VLOOKUP($C155,Summary!$C:$CB,36,FALSE)</f>
        <v>0</v>
      </c>
      <c r="AM155" s="24" t="str">
        <f>IFERROR(VLOOKUP($C155,Summary!$C:$CB,37,FALSE)/AS155,IF(AS155=0,"",IF(AS155="","",0)))</f>
        <v/>
      </c>
      <c r="AN155" s="25" t="str">
        <f>IFERROR(VLOOKUP($C155,Summary!$C:$CB,38,FALSE)/AS155,IF(AS155=0,"",IF(AS155="","",0)))</f>
        <v/>
      </c>
      <c r="AO155" s="26" t="str">
        <f>IFERROR(VLOOKUP($C155,Summary!$C:$CB,39,FALSE)/AS155,IF(AS155=0,"",IF(AS155="","",0)))</f>
        <v/>
      </c>
      <c r="AP155" s="25" t="str">
        <f>IFERROR(VLOOKUP($C155,Summary!$C:$CB,40,FALSE)/AS155,IF(AS155=0,"",IF(AS155="","",0)))</f>
        <v/>
      </c>
      <c r="AQ155" s="26" t="str">
        <f>IFERROR(VLOOKUP($C155,Summary!$C:$CB,41,FALSE)/AS155,IF(AS155=0,"",IF(AS155="","",0)))</f>
        <v/>
      </c>
      <c r="AR155" s="25" t="str">
        <f>IFERROR(VLOOKUP($C155,Summary!$C:$CB,42,FALSE)/AS155,IF(AS155=0,"",IF(AS155="","",0)))</f>
        <v/>
      </c>
      <c r="AS155" s="27">
        <f>VLOOKUP($C155,Summary!$C:$CB,43,FALSE)</f>
        <v>0</v>
      </c>
      <c r="AT155" s="24" t="str">
        <f>IFERROR(VLOOKUP($C155,Summary!$C:$CB,44,FALSE)/AZ155,IF(AZ155=0,"",IF(AZ155="","",0)))</f>
        <v/>
      </c>
      <c r="AU155" s="25" t="str">
        <f>IFERROR(VLOOKUP($C155,Summary!$C:$CB,45,FALSE)/AZ155,IF(AZ155=0,"",IF(AZ155="","",0)))</f>
        <v/>
      </c>
      <c r="AV155" s="26" t="str">
        <f>IFERROR(VLOOKUP($C155,Summary!$C:$CB,46,FALSE)/AZ155,IF(AZ155=0,"",IF(AZ155="","",0)))</f>
        <v/>
      </c>
      <c r="AW155" s="25" t="str">
        <f>IFERROR(VLOOKUP($C155,Summary!$C:$CB,47,FALSE)/AZ155,IF(AZ155=0,"",IF(AZ155="","",0)))</f>
        <v/>
      </c>
      <c r="AX155" s="26" t="str">
        <f>IFERROR(VLOOKUP($C155,Summary!$C:$CB,48,FALSE)/AZ155,IF(AZ155=0,"",IF(AZ155="","",0)))</f>
        <v/>
      </c>
      <c r="AY155" s="25" t="str">
        <f>IFERROR(VLOOKUP($C155,Summary!$C:$CB,49,FALSE)/AZ155,IF(AZ155=0,"",IF(AZ155="","",0)))</f>
        <v/>
      </c>
      <c r="AZ155" s="27">
        <f>VLOOKUP($C155,Summary!$C:$CB,50,FALSE)</f>
        <v>0</v>
      </c>
      <c r="BA155" s="24" t="str">
        <f>IFERROR(VLOOKUP($C155,Summary!$C:$CB,51,FALSE)/BG155,IF(BG155=0,"",IF(BG155="","",0)))</f>
        <v/>
      </c>
      <c r="BB155" s="25" t="str">
        <f>IFERROR(VLOOKUP($C155,Summary!$C:$CB,52,FALSE)/BG155,IF(BG155=0,"",IF(BG155="","",0)))</f>
        <v/>
      </c>
      <c r="BC155" s="26" t="str">
        <f>IFERROR(VLOOKUP($C155,Summary!$C:$CB,53,FALSE)/BG155,IF(BG155=0,"",IF(BG155="","",0)))</f>
        <v/>
      </c>
      <c r="BD155" s="25" t="str">
        <f>IFERROR(VLOOKUP($C155,Summary!$C:$CB,54,FALSE)/BG155,IF(BG155=0,"",IF(BG155="","",0)))</f>
        <v/>
      </c>
      <c r="BE155" s="26" t="str">
        <f>IFERROR(VLOOKUP($C155,Summary!$C:$CB,55,FALSE)/BG155,IF(BG155=0,"",IF(BG155="","",0)))</f>
        <v/>
      </c>
      <c r="BF155" s="25" t="str">
        <f>IFERROR(VLOOKUP($C155,Summary!$C:$CB,56,FALSE)/BG155,IF(BG155=0,"",IF(BG155="","",0)))</f>
        <v/>
      </c>
      <c r="BG155" s="27">
        <f>VLOOKUP($C155,Summary!$C:$CB,57,FALSE)</f>
        <v>0</v>
      </c>
      <c r="BH155" s="24" t="str">
        <f>IFERROR(VLOOKUP($C155,Summary!$C:$CB,58,FALSE)/BN155,IF(BN155=0,"",IF(BN155="","",0)))</f>
        <v/>
      </c>
      <c r="BI155" s="25" t="str">
        <f>IFERROR(VLOOKUP($C155,Summary!$C:$CB,59,FALSE)/BN155,IF(BN155=0,"",IF(BN155="","",0)))</f>
        <v/>
      </c>
      <c r="BJ155" s="26" t="str">
        <f>IFERROR(VLOOKUP($C155,Summary!$C:$CB,60,FALSE)/BN155,IF(BN155=0,"",IF(BN155="","",0)))</f>
        <v/>
      </c>
      <c r="BK155" s="25" t="str">
        <f>IFERROR(VLOOKUP($C155,Summary!$C:$CB,61,FALSE)/BN155,IF(BN155=0,"",IF(BN155="","",0)))</f>
        <v/>
      </c>
      <c r="BL155" s="26" t="str">
        <f>IFERROR(VLOOKUP($C155,Summary!$C:$CB,62,FALSE)/BN155,IF(BN155=0,"",IF(BN155="","",0)))</f>
        <v/>
      </c>
      <c r="BM155" s="25" t="str">
        <f>IFERROR(VLOOKUP($C155,Summary!$C:$CB,63,FALSE)/BN155,IF(BN155=0,"",IF(BN155="","",0)))</f>
        <v/>
      </c>
      <c r="BN155" s="27">
        <f>VLOOKUP($C155,Summary!$C:$CB,64,FALSE)</f>
        <v>0</v>
      </c>
      <c r="BO155" s="24" t="str">
        <f>IFERROR(VLOOKUP($C155,Summary!$C:$CB,65,FALSE)/BU155,IF(BU155=0,"",IF(BU155="","",0)))</f>
        <v/>
      </c>
      <c r="BP155" s="25" t="str">
        <f>IFERROR(VLOOKUP($C155,Summary!$C:$CB,66,FALSE)/BU155,IF(BU155=0,"",IF(BU155="","",0)))</f>
        <v/>
      </c>
      <c r="BQ155" s="26" t="str">
        <f>IFERROR(VLOOKUP($C155,Summary!$C:$CB,67,FALSE)/BU155,IF(BU155=0,"",IF(BU155="","",0)))</f>
        <v/>
      </c>
      <c r="BR155" s="25" t="str">
        <f>IFERROR(VLOOKUP($C155,Summary!$C:$CB,68,FALSE)/BU155,IF(BU155=0,"",IF(BU155="","",0)))</f>
        <v/>
      </c>
      <c r="BS155" s="26" t="str">
        <f>IFERROR(VLOOKUP($C155,Summary!$C:$CB,69,FALSE)/BU155,IF(BU155=0,"",IF(BU155="","",0)))</f>
        <v/>
      </c>
      <c r="BT155" s="25" t="str">
        <f>IFERROR(VLOOKUP($C155,Summary!$C:$CB,70,FALSE)/BU155,IF(BU155=0,"",IF(BU155="","",0)))</f>
        <v/>
      </c>
      <c r="BU155" s="27">
        <f>VLOOKUP($C155,Summary!$C:$CB,71,FALSE)</f>
        <v>0</v>
      </c>
      <c r="BV155" s="24" t="str">
        <f>IFERROR(VLOOKUP($C155,Summary!$C:$CB,72,FALSE)/CB155,IF(CB155=0,"",IF(CB155="","",0)))</f>
        <v/>
      </c>
      <c r="BW155" s="25" t="str">
        <f>IFERROR(VLOOKUP($C155,Summary!$C:$CB,73,FALSE)/CB155,IF(CB155=0,"",IF(CB155="","",0)))</f>
        <v/>
      </c>
      <c r="BX155" s="26" t="str">
        <f>IFERROR(VLOOKUP($C155,Summary!$C:$CB,74,FALSE)/CB155,IF(CB155=0,"",IF(CB155="","",0)))</f>
        <v/>
      </c>
      <c r="BY155" s="25" t="str">
        <f>IFERROR(VLOOKUP($C155,Summary!$C:$CB,75,FALSE)/CB155,IF(CB155=0,"",IF(CB155="","",0)))</f>
        <v/>
      </c>
      <c r="BZ155" s="26" t="str">
        <f>IFERROR(VLOOKUP($C155,Summary!$C:$CB,76,FALSE)/CB155,IF(CB155=0,"",IF(CB155="","",0)))</f>
        <v/>
      </c>
      <c r="CA155" s="25" t="str">
        <f>IFERROR(VLOOKUP($C155,Summary!$C:$CB,77,FALSE)/CB155,IF(CB155=0,"",IF(CB155="","",0)))</f>
        <v/>
      </c>
      <c r="CB155" s="27">
        <f>VLOOKUP($C155,Summary!$C:$CB,78,FALSE)</f>
        <v>0</v>
      </c>
    </row>
    <row r="156" spans="1:80" x14ac:dyDescent="0.3">
      <c r="A156">
        <v>152</v>
      </c>
      <c r="B156" t="str">
        <f>IF(Namelist!A153="","",UPPER(Namelist!A153))</f>
        <v>JUN WEI NG</v>
      </c>
      <c r="C156" t="str">
        <f>IF(Namelist!B153="","",UPPER(Namelist!B153))</f>
        <v>NUSSTU\E0725199</v>
      </c>
      <c r="D156" s="24">
        <f>IFERROR(VLOOKUP($C156,Summary!$C:$CB,2,FALSE)/J156,IF(J156=0,"",IF(J156="","",0)))</f>
        <v>0</v>
      </c>
      <c r="E156" s="25">
        <f>IFERROR(VLOOKUP($C156,Summary!$C:$CB,3,FALSE)/J156,IF(J156=0,"",IF(J156="","",0)))</f>
        <v>0.25</v>
      </c>
      <c r="F156" s="26">
        <f>IFERROR(VLOOKUP($C156,Summary!$C:$CB,4,FALSE)/J156,IF(J156=0,"",IF(J156="","",0)))</f>
        <v>0.25</v>
      </c>
      <c r="G156" s="25">
        <f>IFERROR(VLOOKUP($C156,Summary!$C:$CB,5,FALSE)/J156,IF(J156=0,"",IF(J156="","",0)))</f>
        <v>0</v>
      </c>
      <c r="H156" s="26">
        <f>IFERROR(VLOOKUP($C156,Summary!$C:$CB,6,FALSE)/J156,IF(J156=0,"",IF(J156="","",0)))</f>
        <v>0.25</v>
      </c>
      <c r="I156" s="25">
        <f>IFERROR(VLOOKUP($C156,Summary!$C:$CB,7,FALSE)/J156,IF(J156=0,"",IF(J156="","",0)))</f>
        <v>0.75</v>
      </c>
      <c r="J156" s="27">
        <f>VLOOKUP($C156,Summary!$C:$CB,8,FALSE)</f>
        <v>4</v>
      </c>
      <c r="K156" s="24" t="str">
        <f>IFERROR(VLOOKUP($C156,Summary!$C:$CB,9,FALSE)/Q156,IF(Q156=0,"",IF(Q156="","",0)))</f>
        <v/>
      </c>
      <c r="L156" s="25" t="str">
        <f>IFERROR(VLOOKUP($C156,Summary!$C:$CB,10,FALSE)/Q156,IF(Q156=0,"",IF(Q156="","",0)))</f>
        <v/>
      </c>
      <c r="M156" s="26" t="str">
        <f>IFERROR(VLOOKUP($C156,Summary!$C:$CB,11,FALSE)/Q156,IF(Q156=0,"",IF(Q156="","",0)))</f>
        <v/>
      </c>
      <c r="N156" s="25" t="str">
        <f>IFERROR(VLOOKUP($C156,Summary!$C:$CB,12,FALSE)/Q156,IF(Q156=0,"",IF(Q156="","",0)))</f>
        <v/>
      </c>
      <c r="O156" s="26" t="str">
        <f>IFERROR(VLOOKUP($C156,Summary!$C:$CB,13,FALSE)/Q156,IF(Q156=0,"",IF(Q156="","",0)))</f>
        <v/>
      </c>
      <c r="P156" s="25" t="str">
        <f>IFERROR(VLOOKUP($C156,Summary!$C:$CB,14,FALSE)/Q156,IF(Q156=0,"",IF(Q156="","",0)))</f>
        <v/>
      </c>
      <c r="Q156" s="27">
        <f>VLOOKUP($C156,Summary!$C:$CB,15,FALSE)</f>
        <v>0</v>
      </c>
      <c r="R156" s="24" t="str">
        <f>IFERROR(VLOOKUP($C156,Summary!$C:$CB,16,FALSE)/X156,IF(X156=0,"",IF(X156="","",0)))</f>
        <v/>
      </c>
      <c r="S156" s="25" t="str">
        <f>IFERROR(VLOOKUP($C156,Summary!$C:$CB,17,FALSE)/X156,IF(X156=0,"",IF(X156="","",0)))</f>
        <v/>
      </c>
      <c r="T156" s="26" t="str">
        <f>IFERROR(VLOOKUP($C156,Summary!$C:$CB,18,FALSE)/X156,IF(X156=0,"",IF(X156="","",0)))</f>
        <v/>
      </c>
      <c r="U156" s="25" t="str">
        <f>IFERROR(VLOOKUP($C156,Summary!$C:$CB,19,FALSE)/X156,IF(X156=0,"",IF(X156="","",0)))</f>
        <v/>
      </c>
      <c r="V156" s="26" t="str">
        <f>IFERROR(VLOOKUP($C156,Summary!$C:$CB,20,FALSE)/X156,IF(X156=0,"",IF(X156="","",0)))</f>
        <v/>
      </c>
      <c r="W156" s="25" t="str">
        <f>IFERROR(VLOOKUP($C156,Summary!$C:$CB,21,FALSE)/X156,IF(X156=0,"",IF(X156="","",0)))</f>
        <v/>
      </c>
      <c r="X156" s="27">
        <f>VLOOKUP($C156,Summary!$C:$CB,22,FALSE)</f>
        <v>0</v>
      </c>
      <c r="Y156" s="24" t="str">
        <f>IFERROR(VLOOKUP($C156,Summary!$C:$CB,23,FALSE)/AE156,IF(AE156=0,"",IF(AE156="","",0)))</f>
        <v/>
      </c>
      <c r="Z156" s="25" t="str">
        <f>IFERROR(VLOOKUP($C156,Summary!$C:$CB,24,FALSE)/AE156,IF(AE156=0,"",IF(AE156="","",0)))</f>
        <v/>
      </c>
      <c r="AA156" s="26" t="str">
        <f>IFERROR(VLOOKUP($C156,Summary!$C:$CB,25,FALSE)/AE156,IF(AE156=0,"",IF(AE156="","",0)))</f>
        <v/>
      </c>
      <c r="AB156" s="25" t="str">
        <f>IFERROR(VLOOKUP($C156,Summary!$C:$CB,26,FALSE)/AE156,IF(AE156=0,"",IF(AE156="","",0)))</f>
        <v/>
      </c>
      <c r="AC156" s="26" t="str">
        <f>IFERROR(VLOOKUP($C156,Summary!$C:$CB,27,FALSE)/AE156,IF(AE156=0,"",IF(AE156="","",0)))</f>
        <v/>
      </c>
      <c r="AD156" s="25" t="str">
        <f>IFERROR(VLOOKUP($C156,Summary!$C:$CB,28,FALSE)/AE156,IF(AE156=0,"",IF(AE156="","",0)))</f>
        <v/>
      </c>
      <c r="AE156" s="27">
        <f>VLOOKUP($C156,Summary!$C:$CB,29,FALSE)</f>
        <v>0</v>
      </c>
      <c r="AF156" s="24" t="str">
        <f>IFERROR(VLOOKUP($C156,Summary!$C:$CB,30,FALSE)/VLOOKUP($C156,Summary!$C:$CB,32,FALSE),IF(AL156=0,"",IF(AL156="","",0)))</f>
        <v/>
      </c>
      <c r="AG156" s="25" t="str">
        <f>IFERROR(VLOOKUP($C156,Summary!$C:$CB,31,FALSE)/VLOOKUP($C156,Summary!$C:$CB,32,FALSE),IF(AL156=0,"",IF(AL156="","",0)))</f>
        <v/>
      </c>
      <c r="AH156" s="26" t="str">
        <f>IFERROR(VLOOKUP($C156,Summary!$C:$CB,32,FALSE)/VLOOKUP($C156,Summary!$C:$CB,34,FALSE),IF(AL156=0,"",IF(AL156="","",0)))</f>
        <v/>
      </c>
      <c r="AI156" s="25" t="str">
        <f>IFERROR(VLOOKUP($C156,Summary!$C:$CB,33,FALSE)/VLOOKUP($C156,Summary!$C:$CB,34,FALSE),IF(AL156=0,"",IF(AL156="","",0)))</f>
        <v/>
      </c>
      <c r="AJ156" s="26" t="str">
        <f>IFERROR(VLOOKUP($C156,Summary!$C:$CB,34,FALSE)/AL156,IF(AL156=0,"",IF(AL156="","",0)))</f>
        <v/>
      </c>
      <c r="AK156" s="25" t="str">
        <f>IFERROR(VLOOKUP($C156,Summary!$C:$CB,35,FALSE)/AL156,IF(AL156=0,"",IF(AL156="","",0)))</f>
        <v/>
      </c>
      <c r="AL156" s="27">
        <f>VLOOKUP($C156,Summary!$C:$CB,36,FALSE)</f>
        <v>0</v>
      </c>
      <c r="AM156" s="24" t="str">
        <f>IFERROR(VLOOKUP($C156,Summary!$C:$CB,37,FALSE)/AS156,IF(AS156=0,"",IF(AS156="","",0)))</f>
        <v/>
      </c>
      <c r="AN156" s="25" t="str">
        <f>IFERROR(VLOOKUP($C156,Summary!$C:$CB,38,FALSE)/AS156,IF(AS156=0,"",IF(AS156="","",0)))</f>
        <v/>
      </c>
      <c r="AO156" s="26" t="str">
        <f>IFERROR(VLOOKUP($C156,Summary!$C:$CB,39,FALSE)/AS156,IF(AS156=0,"",IF(AS156="","",0)))</f>
        <v/>
      </c>
      <c r="AP156" s="25" t="str">
        <f>IFERROR(VLOOKUP($C156,Summary!$C:$CB,40,FALSE)/AS156,IF(AS156=0,"",IF(AS156="","",0)))</f>
        <v/>
      </c>
      <c r="AQ156" s="26" t="str">
        <f>IFERROR(VLOOKUP($C156,Summary!$C:$CB,41,FALSE)/AS156,IF(AS156=0,"",IF(AS156="","",0)))</f>
        <v/>
      </c>
      <c r="AR156" s="25" t="str">
        <f>IFERROR(VLOOKUP($C156,Summary!$C:$CB,42,FALSE)/AS156,IF(AS156=0,"",IF(AS156="","",0)))</f>
        <v/>
      </c>
      <c r="AS156" s="27">
        <f>VLOOKUP($C156,Summary!$C:$CB,43,FALSE)</f>
        <v>0</v>
      </c>
      <c r="AT156" s="24" t="str">
        <f>IFERROR(VLOOKUP($C156,Summary!$C:$CB,44,FALSE)/AZ156,IF(AZ156=0,"",IF(AZ156="","",0)))</f>
        <v/>
      </c>
      <c r="AU156" s="25" t="str">
        <f>IFERROR(VLOOKUP($C156,Summary!$C:$CB,45,FALSE)/AZ156,IF(AZ156=0,"",IF(AZ156="","",0)))</f>
        <v/>
      </c>
      <c r="AV156" s="26" t="str">
        <f>IFERROR(VLOOKUP($C156,Summary!$C:$CB,46,FALSE)/AZ156,IF(AZ156=0,"",IF(AZ156="","",0)))</f>
        <v/>
      </c>
      <c r="AW156" s="25" t="str">
        <f>IFERROR(VLOOKUP($C156,Summary!$C:$CB,47,FALSE)/AZ156,IF(AZ156=0,"",IF(AZ156="","",0)))</f>
        <v/>
      </c>
      <c r="AX156" s="26" t="str">
        <f>IFERROR(VLOOKUP($C156,Summary!$C:$CB,48,FALSE)/AZ156,IF(AZ156=0,"",IF(AZ156="","",0)))</f>
        <v/>
      </c>
      <c r="AY156" s="25" t="str">
        <f>IFERROR(VLOOKUP($C156,Summary!$C:$CB,49,FALSE)/AZ156,IF(AZ156=0,"",IF(AZ156="","",0)))</f>
        <v/>
      </c>
      <c r="AZ156" s="27">
        <f>VLOOKUP($C156,Summary!$C:$CB,50,FALSE)</f>
        <v>0</v>
      </c>
      <c r="BA156" s="24" t="str">
        <f>IFERROR(VLOOKUP($C156,Summary!$C:$CB,51,FALSE)/BG156,IF(BG156=0,"",IF(BG156="","",0)))</f>
        <v/>
      </c>
      <c r="BB156" s="25" t="str">
        <f>IFERROR(VLOOKUP($C156,Summary!$C:$CB,52,FALSE)/BG156,IF(BG156=0,"",IF(BG156="","",0)))</f>
        <v/>
      </c>
      <c r="BC156" s="26" t="str">
        <f>IFERROR(VLOOKUP($C156,Summary!$C:$CB,53,FALSE)/BG156,IF(BG156=0,"",IF(BG156="","",0)))</f>
        <v/>
      </c>
      <c r="BD156" s="25" t="str">
        <f>IFERROR(VLOOKUP($C156,Summary!$C:$CB,54,FALSE)/BG156,IF(BG156=0,"",IF(BG156="","",0)))</f>
        <v/>
      </c>
      <c r="BE156" s="26" t="str">
        <f>IFERROR(VLOOKUP($C156,Summary!$C:$CB,55,FALSE)/BG156,IF(BG156=0,"",IF(BG156="","",0)))</f>
        <v/>
      </c>
      <c r="BF156" s="25" t="str">
        <f>IFERROR(VLOOKUP($C156,Summary!$C:$CB,56,FALSE)/BG156,IF(BG156=0,"",IF(BG156="","",0)))</f>
        <v/>
      </c>
      <c r="BG156" s="27">
        <f>VLOOKUP($C156,Summary!$C:$CB,57,FALSE)</f>
        <v>0</v>
      </c>
      <c r="BH156" s="24">
        <f>IFERROR(VLOOKUP($C156,Summary!$C:$CB,58,FALSE)/BN156,IF(BN156=0,"",IF(BN156="","",0)))</f>
        <v>0</v>
      </c>
      <c r="BI156" s="25">
        <f>IFERROR(VLOOKUP($C156,Summary!$C:$CB,59,FALSE)/BN156,IF(BN156=0,"",IF(BN156="","",0)))</f>
        <v>0.25</v>
      </c>
      <c r="BJ156" s="26">
        <f>IFERROR(VLOOKUP($C156,Summary!$C:$CB,60,FALSE)/BN156,IF(BN156=0,"",IF(BN156="","",0)))</f>
        <v>0.25</v>
      </c>
      <c r="BK156" s="25">
        <f>IFERROR(VLOOKUP($C156,Summary!$C:$CB,61,FALSE)/BN156,IF(BN156=0,"",IF(BN156="","",0)))</f>
        <v>0</v>
      </c>
      <c r="BL156" s="26">
        <f>IFERROR(VLOOKUP($C156,Summary!$C:$CB,62,FALSE)/BN156,IF(BN156=0,"",IF(BN156="","",0)))</f>
        <v>0.25</v>
      </c>
      <c r="BM156" s="25">
        <f>IFERROR(VLOOKUP($C156,Summary!$C:$CB,63,FALSE)/BN156,IF(BN156=0,"",IF(BN156="","",0)))</f>
        <v>0.75</v>
      </c>
      <c r="BN156" s="27">
        <f>VLOOKUP($C156,Summary!$C:$CB,64,FALSE)</f>
        <v>4</v>
      </c>
      <c r="BO156" s="24" t="str">
        <f>IFERROR(VLOOKUP($C156,Summary!$C:$CB,65,FALSE)/BU156,IF(BU156=0,"",IF(BU156="","",0)))</f>
        <v/>
      </c>
      <c r="BP156" s="25" t="str">
        <f>IFERROR(VLOOKUP($C156,Summary!$C:$CB,66,FALSE)/BU156,IF(BU156=0,"",IF(BU156="","",0)))</f>
        <v/>
      </c>
      <c r="BQ156" s="26" t="str">
        <f>IFERROR(VLOOKUP($C156,Summary!$C:$CB,67,FALSE)/BU156,IF(BU156=0,"",IF(BU156="","",0)))</f>
        <v/>
      </c>
      <c r="BR156" s="25" t="str">
        <f>IFERROR(VLOOKUP($C156,Summary!$C:$CB,68,FALSE)/BU156,IF(BU156=0,"",IF(BU156="","",0)))</f>
        <v/>
      </c>
      <c r="BS156" s="26" t="str">
        <f>IFERROR(VLOOKUP($C156,Summary!$C:$CB,69,FALSE)/BU156,IF(BU156=0,"",IF(BU156="","",0)))</f>
        <v/>
      </c>
      <c r="BT156" s="25" t="str">
        <f>IFERROR(VLOOKUP($C156,Summary!$C:$CB,70,FALSE)/BU156,IF(BU156=0,"",IF(BU156="","",0)))</f>
        <v/>
      </c>
      <c r="BU156" s="27">
        <f>VLOOKUP($C156,Summary!$C:$CB,71,FALSE)</f>
        <v>0</v>
      </c>
      <c r="BV156" s="24" t="str">
        <f>IFERROR(VLOOKUP($C156,Summary!$C:$CB,72,FALSE)/CB156,IF(CB156=0,"",IF(CB156="","",0)))</f>
        <v/>
      </c>
      <c r="BW156" s="25" t="str">
        <f>IFERROR(VLOOKUP($C156,Summary!$C:$CB,73,FALSE)/CB156,IF(CB156=0,"",IF(CB156="","",0)))</f>
        <v/>
      </c>
      <c r="BX156" s="26" t="str">
        <f>IFERROR(VLOOKUP($C156,Summary!$C:$CB,74,FALSE)/CB156,IF(CB156=0,"",IF(CB156="","",0)))</f>
        <v/>
      </c>
      <c r="BY156" s="25" t="str">
        <f>IFERROR(VLOOKUP($C156,Summary!$C:$CB,75,FALSE)/CB156,IF(CB156=0,"",IF(CB156="","",0)))</f>
        <v/>
      </c>
      <c r="BZ156" s="26" t="str">
        <f>IFERROR(VLOOKUP($C156,Summary!$C:$CB,76,FALSE)/CB156,IF(CB156=0,"",IF(CB156="","",0)))</f>
        <v/>
      </c>
      <c r="CA156" s="25" t="str">
        <f>IFERROR(VLOOKUP($C156,Summary!$C:$CB,77,FALSE)/CB156,IF(CB156=0,"",IF(CB156="","",0)))</f>
        <v/>
      </c>
      <c r="CB156" s="27">
        <f>VLOOKUP($C156,Summary!$C:$CB,78,FALSE)</f>
        <v>0</v>
      </c>
    </row>
    <row r="157" spans="1:80" x14ac:dyDescent="0.3">
      <c r="A157">
        <v>153</v>
      </c>
      <c r="B157" t="str">
        <f>IF(Namelist!A154="","",UPPER(Namelist!A154))</f>
        <v>JUN YANG, LEROY TEO</v>
      </c>
      <c r="C157" t="str">
        <f>IF(Namelist!B154="","",UPPER(Namelist!B154))</f>
        <v>NUSSTU\E0957961</v>
      </c>
      <c r="D157" s="24">
        <f>IFERROR(VLOOKUP($C157,Summary!$C:$CB,2,FALSE)/J157,IF(J157=0,"",IF(J157="","",0)))</f>
        <v>0.77777777777777779</v>
      </c>
      <c r="E157" s="25">
        <f>IFERROR(VLOOKUP($C157,Summary!$C:$CB,3,FALSE)/J157,IF(J157=0,"",IF(J157="","",0)))</f>
        <v>0</v>
      </c>
      <c r="F157" s="26">
        <f>IFERROR(VLOOKUP($C157,Summary!$C:$CB,4,FALSE)/J157,IF(J157=0,"",IF(J157="","",0)))</f>
        <v>0.77777777777777779</v>
      </c>
      <c r="G157" s="25">
        <f>IFERROR(VLOOKUP($C157,Summary!$C:$CB,5,FALSE)/J157,IF(J157=0,"",IF(J157="","",0)))</f>
        <v>0</v>
      </c>
      <c r="H157" s="26">
        <f>IFERROR(VLOOKUP($C157,Summary!$C:$CB,6,FALSE)/J157,IF(J157=0,"",IF(J157="","",0)))</f>
        <v>0.77777777777777779</v>
      </c>
      <c r="I157" s="25">
        <f>IFERROR(VLOOKUP($C157,Summary!$C:$CB,7,FALSE)/J157,IF(J157=0,"",IF(J157="","",0)))</f>
        <v>0.22222222222222221</v>
      </c>
      <c r="J157" s="27">
        <f>VLOOKUP($C157,Summary!$C:$CB,8,FALSE)</f>
        <v>9</v>
      </c>
      <c r="K157" s="24">
        <f>IFERROR(VLOOKUP($C157,Summary!$C:$CB,9,FALSE)/Q157,IF(Q157=0,"",IF(Q157="","",0)))</f>
        <v>0.66666666666666663</v>
      </c>
      <c r="L157" s="25">
        <f>IFERROR(VLOOKUP($C157,Summary!$C:$CB,10,FALSE)/Q157,IF(Q157=0,"",IF(Q157="","",0)))</f>
        <v>0</v>
      </c>
      <c r="M157" s="26">
        <f>IFERROR(VLOOKUP($C157,Summary!$C:$CB,11,FALSE)/Q157,IF(Q157=0,"",IF(Q157="","",0)))</f>
        <v>0.66666666666666663</v>
      </c>
      <c r="N157" s="25">
        <f>IFERROR(VLOOKUP($C157,Summary!$C:$CB,12,FALSE)/Q157,IF(Q157=0,"",IF(Q157="","",0)))</f>
        <v>0</v>
      </c>
      <c r="O157" s="26">
        <f>IFERROR(VLOOKUP($C157,Summary!$C:$CB,13,FALSE)/Q157,IF(Q157=0,"",IF(Q157="","",0)))</f>
        <v>0.66666666666666663</v>
      </c>
      <c r="P157" s="25">
        <f>IFERROR(VLOOKUP($C157,Summary!$C:$CB,14,FALSE)/Q157,IF(Q157=0,"",IF(Q157="","",0)))</f>
        <v>0.33333333333333331</v>
      </c>
      <c r="Q157" s="27">
        <f>VLOOKUP($C157,Summary!$C:$CB,15,FALSE)</f>
        <v>3</v>
      </c>
      <c r="R157" s="24">
        <f>IFERROR(VLOOKUP($C157,Summary!$C:$CB,16,FALSE)/X157,IF(X157=0,"",IF(X157="","",0)))</f>
        <v>1</v>
      </c>
      <c r="S157" s="25">
        <f>IFERROR(VLOOKUP($C157,Summary!$C:$CB,17,FALSE)/X157,IF(X157=0,"",IF(X157="","",0)))</f>
        <v>0</v>
      </c>
      <c r="T157" s="26">
        <f>IFERROR(VLOOKUP($C157,Summary!$C:$CB,18,FALSE)/X157,IF(X157=0,"",IF(X157="","",0)))</f>
        <v>1</v>
      </c>
      <c r="U157" s="25">
        <f>IFERROR(VLOOKUP($C157,Summary!$C:$CB,19,FALSE)/X157,IF(X157=0,"",IF(X157="","",0)))</f>
        <v>0</v>
      </c>
      <c r="V157" s="26">
        <f>IFERROR(VLOOKUP($C157,Summary!$C:$CB,20,FALSE)/X157,IF(X157=0,"",IF(X157="","",0)))</f>
        <v>1</v>
      </c>
      <c r="W157" s="25">
        <f>IFERROR(VLOOKUP($C157,Summary!$C:$CB,21,FALSE)/X157,IF(X157=0,"",IF(X157="","",0)))</f>
        <v>0</v>
      </c>
      <c r="X157" s="27">
        <f>VLOOKUP($C157,Summary!$C:$CB,22,FALSE)</f>
        <v>3</v>
      </c>
      <c r="Y157" s="24" t="str">
        <f>IFERROR(VLOOKUP($C157,Summary!$C:$CB,23,FALSE)/AE157,IF(AE157=0,"",IF(AE157="","",0)))</f>
        <v/>
      </c>
      <c r="Z157" s="25" t="str">
        <f>IFERROR(VLOOKUP($C157,Summary!$C:$CB,24,FALSE)/AE157,IF(AE157=0,"",IF(AE157="","",0)))</f>
        <v/>
      </c>
      <c r="AA157" s="26" t="str">
        <f>IFERROR(VLOOKUP($C157,Summary!$C:$CB,25,FALSE)/AE157,IF(AE157=0,"",IF(AE157="","",0)))</f>
        <v/>
      </c>
      <c r="AB157" s="25" t="str">
        <f>IFERROR(VLOOKUP($C157,Summary!$C:$CB,26,FALSE)/AE157,IF(AE157=0,"",IF(AE157="","",0)))</f>
        <v/>
      </c>
      <c r="AC157" s="26" t="str">
        <f>IFERROR(VLOOKUP($C157,Summary!$C:$CB,27,FALSE)/AE157,IF(AE157=0,"",IF(AE157="","",0)))</f>
        <v/>
      </c>
      <c r="AD157" s="25" t="str">
        <f>IFERROR(VLOOKUP($C157,Summary!$C:$CB,28,FALSE)/AE157,IF(AE157=0,"",IF(AE157="","",0)))</f>
        <v/>
      </c>
      <c r="AE157" s="27">
        <f>VLOOKUP($C157,Summary!$C:$CB,29,FALSE)</f>
        <v>0</v>
      </c>
      <c r="AF157" s="24" t="str">
        <f>IFERROR(VLOOKUP($C157,Summary!$C:$CB,30,FALSE)/VLOOKUP($C157,Summary!$C:$CB,32,FALSE),IF(AL157=0,"",IF(AL157="","",0)))</f>
        <v/>
      </c>
      <c r="AG157" s="25" t="str">
        <f>IFERROR(VLOOKUP($C157,Summary!$C:$CB,31,FALSE)/VLOOKUP($C157,Summary!$C:$CB,32,FALSE),IF(AL157=0,"",IF(AL157="","",0)))</f>
        <v/>
      </c>
      <c r="AH157" s="26" t="str">
        <f>IFERROR(VLOOKUP($C157,Summary!$C:$CB,32,FALSE)/VLOOKUP($C157,Summary!$C:$CB,34,FALSE),IF(AL157=0,"",IF(AL157="","",0)))</f>
        <v/>
      </c>
      <c r="AI157" s="25" t="str">
        <f>IFERROR(VLOOKUP($C157,Summary!$C:$CB,33,FALSE)/VLOOKUP($C157,Summary!$C:$CB,34,FALSE),IF(AL157=0,"",IF(AL157="","",0)))</f>
        <v/>
      </c>
      <c r="AJ157" s="26" t="str">
        <f>IFERROR(VLOOKUP($C157,Summary!$C:$CB,34,FALSE)/AL157,IF(AL157=0,"",IF(AL157="","",0)))</f>
        <v/>
      </c>
      <c r="AK157" s="25" t="str">
        <f>IFERROR(VLOOKUP($C157,Summary!$C:$CB,35,FALSE)/AL157,IF(AL157=0,"",IF(AL157="","",0)))</f>
        <v/>
      </c>
      <c r="AL157" s="27">
        <f>VLOOKUP($C157,Summary!$C:$CB,36,FALSE)</f>
        <v>0</v>
      </c>
      <c r="AM157" s="24">
        <f>IFERROR(VLOOKUP($C157,Summary!$C:$CB,37,FALSE)/AS157,IF(AS157=0,"",IF(AS157="","",0)))</f>
        <v>0.66666666666666663</v>
      </c>
      <c r="AN157" s="25">
        <f>IFERROR(VLOOKUP($C157,Summary!$C:$CB,38,FALSE)/AS157,IF(AS157=0,"",IF(AS157="","",0)))</f>
        <v>0</v>
      </c>
      <c r="AO157" s="26">
        <f>IFERROR(VLOOKUP($C157,Summary!$C:$CB,39,FALSE)/AS157,IF(AS157=0,"",IF(AS157="","",0)))</f>
        <v>0.66666666666666663</v>
      </c>
      <c r="AP157" s="25">
        <f>IFERROR(VLOOKUP($C157,Summary!$C:$CB,40,FALSE)/AS157,IF(AS157=0,"",IF(AS157="","",0)))</f>
        <v>0</v>
      </c>
      <c r="AQ157" s="26">
        <f>IFERROR(VLOOKUP($C157,Summary!$C:$CB,41,FALSE)/AS157,IF(AS157=0,"",IF(AS157="","",0)))</f>
        <v>0.66666666666666663</v>
      </c>
      <c r="AR157" s="25">
        <f>IFERROR(VLOOKUP($C157,Summary!$C:$CB,42,FALSE)/AS157,IF(AS157=0,"",IF(AS157="","",0)))</f>
        <v>0.33333333333333331</v>
      </c>
      <c r="AS157" s="27">
        <f>VLOOKUP($C157,Summary!$C:$CB,43,FALSE)</f>
        <v>3</v>
      </c>
      <c r="AT157" s="24" t="str">
        <f>IFERROR(VLOOKUP($C157,Summary!$C:$CB,44,FALSE)/AZ157,IF(AZ157=0,"",IF(AZ157="","",0)))</f>
        <v/>
      </c>
      <c r="AU157" s="25" t="str">
        <f>IFERROR(VLOOKUP($C157,Summary!$C:$CB,45,FALSE)/AZ157,IF(AZ157=0,"",IF(AZ157="","",0)))</f>
        <v/>
      </c>
      <c r="AV157" s="26" t="str">
        <f>IFERROR(VLOOKUP($C157,Summary!$C:$CB,46,FALSE)/AZ157,IF(AZ157=0,"",IF(AZ157="","",0)))</f>
        <v/>
      </c>
      <c r="AW157" s="25" t="str">
        <f>IFERROR(VLOOKUP($C157,Summary!$C:$CB,47,FALSE)/AZ157,IF(AZ157=0,"",IF(AZ157="","",0)))</f>
        <v/>
      </c>
      <c r="AX157" s="26" t="str">
        <f>IFERROR(VLOOKUP($C157,Summary!$C:$CB,48,FALSE)/AZ157,IF(AZ157=0,"",IF(AZ157="","",0)))</f>
        <v/>
      </c>
      <c r="AY157" s="25" t="str">
        <f>IFERROR(VLOOKUP($C157,Summary!$C:$CB,49,FALSE)/AZ157,IF(AZ157=0,"",IF(AZ157="","",0)))</f>
        <v/>
      </c>
      <c r="AZ157" s="27">
        <f>VLOOKUP($C157,Summary!$C:$CB,50,FALSE)</f>
        <v>0</v>
      </c>
      <c r="BA157" s="24" t="str">
        <f>IFERROR(VLOOKUP($C157,Summary!$C:$CB,51,FALSE)/BG157,IF(BG157=0,"",IF(BG157="","",0)))</f>
        <v/>
      </c>
      <c r="BB157" s="25" t="str">
        <f>IFERROR(VLOOKUP($C157,Summary!$C:$CB,52,FALSE)/BG157,IF(BG157=0,"",IF(BG157="","",0)))</f>
        <v/>
      </c>
      <c r="BC157" s="26" t="str">
        <f>IFERROR(VLOOKUP($C157,Summary!$C:$CB,53,FALSE)/BG157,IF(BG157=0,"",IF(BG157="","",0)))</f>
        <v/>
      </c>
      <c r="BD157" s="25" t="str">
        <f>IFERROR(VLOOKUP($C157,Summary!$C:$CB,54,FALSE)/BG157,IF(BG157=0,"",IF(BG157="","",0)))</f>
        <v/>
      </c>
      <c r="BE157" s="26" t="str">
        <f>IFERROR(VLOOKUP($C157,Summary!$C:$CB,55,FALSE)/BG157,IF(BG157=0,"",IF(BG157="","",0)))</f>
        <v/>
      </c>
      <c r="BF157" s="25" t="str">
        <f>IFERROR(VLOOKUP($C157,Summary!$C:$CB,56,FALSE)/BG157,IF(BG157=0,"",IF(BG157="","",0)))</f>
        <v/>
      </c>
      <c r="BG157" s="27">
        <f>VLOOKUP($C157,Summary!$C:$CB,57,FALSE)</f>
        <v>0</v>
      </c>
      <c r="BH157" s="24" t="str">
        <f>IFERROR(VLOOKUP($C157,Summary!$C:$CB,58,FALSE)/BN157,IF(BN157=0,"",IF(BN157="","",0)))</f>
        <v/>
      </c>
      <c r="BI157" s="25" t="str">
        <f>IFERROR(VLOOKUP($C157,Summary!$C:$CB,59,FALSE)/BN157,IF(BN157=0,"",IF(BN157="","",0)))</f>
        <v/>
      </c>
      <c r="BJ157" s="26" t="str">
        <f>IFERROR(VLOOKUP($C157,Summary!$C:$CB,60,FALSE)/BN157,IF(BN157=0,"",IF(BN157="","",0)))</f>
        <v/>
      </c>
      <c r="BK157" s="25" t="str">
        <f>IFERROR(VLOOKUP($C157,Summary!$C:$CB,61,FALSE)/BN157,IF(BN157=0,"",IF(BN157="","",0)))</f>
        <v/>
      </c>
      <c r="BL157" s="26" t="str">
        <f>IFERROR(VLOOKUP($C157,Summary!$C:$CB,62,FALSE)/BN157,IF(BN157=0,"",IF(BN157="","",0)))</f>
        <v/>
      </c>
      <c r="BM157" s="25" t="str">
        <f>IFERROR(VLOOKUP($C157,Summary!$C:$CB,63,FALSE)/BN157,IF(BN157=0,"",IF(BN157="","",0)))</f>
        <v/>
      </c>
      <c r="BN157" s="27">
        <f>VLOOKUP($C157,Summary!$C:$CB,64,FALSE)</f>
        <v>0</v>
      </c>
      <c r="BO157" s="24" t="str">
        <f>IFERROR(VLOOKUP($C157,Summary!$C:$CB,65,FALSE)/BU157,IF(BU157=0,"",IF(BU157="","",0)))</f>
        <v/>
      </c>
      <c r="BP157" s="25" t="str">
        <f>IFERROR(VLOOKUP($C157,Summary!$C:$CB,66,FALSE)/BU157,IF(BU157=0,"",IF(BU157="","",0)))</f>
        <v/>
      </c>
      <c r="BQ157" s="26" t="str">
        <f>IFERROR(VLOOKUP($C157,Summary!$C:$CB,67,FALSE)/BU157,IF(BU157=0,"",IF(BU157="","",0)))</f>
        <v/>
      </c>
      <c r="BR157" s="25" t="str">
        <f>IFERROR(VLOOKUP($C157,Summary!$C:$CB,68,FALSE)/BU157,IF(BU157=0,"",IF(BU157="","",0)))</f>
        <v/>
      </c>
      <c r="BS157" s="26" t="str">
        <f>IFERROR(VLOOKUP($C157,Summary!$C:$CB,69,FALSE)/BU157,IF(BU157=0,"",IF(BU157="","",0)))</f>
        <v/>
      </c>
      <c r="BT157" s="25" t="str">
        <f>IFERROR(VLOOKUP($C157,Summary!$C:$CB,70,FALSE)/BU157,IF(BU157=0,"",IF(BU157="","",0)))</f>
        <v/>
      </c>
      <c r="BU157" s="27">
        <f>VLOOKUP($C157,Summary!$C:$CB,71,FALSE)</f>
        <v>0</v>
      </c>
      <c r="BV157" s="24" t="str">
        <f>IFERROR(VLOOKUP($C157,Summary!$C:$CB,72,FALSE)/CB157,IF(CB157=0,"",IF(CB157="","",0)))</f>
        <v/>
      </c>
      <c r="BW157" s="25" t="str">
        <f>IFERROR(VLOOKUP($C157,Summary!$C:$CB,73,FALSE)/CB157,IF(CB157=0,"",IF(CB157="","",0)))</f>
        <v/>
      </c>
      <c r="BX157" s="26" t="str">
        <f>IFERROR(VLOOKUP($C157,Summary!$C:$CB,74,FALSE)/CB157,IF(CB157=0,"",IF(CB157="","",0)))</f>
        <v/>
      </c>
      <c r="BY157" s="25" t="str">
        <f>IFERROR(VLOOKUP($C157,Summary!$C:$CB,75,FALSE)/CB157,IF(CB157=0,"",IF(CB157="","",0)))</f>
        <v/>
      </c>
      <c r="BZ157" s="26" t="str">
        <f>IFERROR(VLOOKUP($C157,Summary!$C:$CB,76,FALSE)/CB157,IF(CB157=0,"",IF(CB157="","",0)))</f>
        <v/>
      </c>
      <c r="CA157" s="25" t="str">
        <f>IFERROR(VLOOKUP($C157,Summary!$C:$CB,77,FALSE)/CB157,IF(CB157=0,"",IF(CB157="","",0)))</f>
        <v/>
      </c>
      <c r="CB157" s="27">
        <f>VLOOKUP($C157,Summary!$C:$CB,78,FALSE)</f>
        <v>0</v>
      </c>
    </row>
    <row r="158" spans="1:80" x14ac:dyDescent="0.3">
      <c r="A158">
        <v>154</v>
      </c>
      <c r="B158" t="str">
        <f>IF(Namelist!A155="","",UPPER(Namelist!A155))</f>
        <v>JUN YOU SIM</v>
      </c>
      <c r="C158" t="str">
        <f>IF(Namelist!B155="","",UPPER(Namelist!B155))</f>
        <v>NUSSTU\E0407179</v>
      </c>
      <c r="D158" s="24">
        <f>IFERROR(VLOOKUP($C158,Summary!$C:$CB,2,FALSE)/J158,IF(J158=0,"",IF(J158="","",0)))</f>
        <v>0.33333333333333331</v>
      </c>
      <c r="E158" s="25">
        <f>IFERROR(VLOOKUP($C158,Summary!$C:$CB,3,FALSE)/J158,IF(J158=0,"",IF(J158="","",0)))</f>
        <v>0</v>
      </c>
      <c r="F158" s="26">
        <f>IFERROR(VLOOKUP($C158,Summary!$C:$CB,4,FALSE)/J158,IF(J158=0,"",IF(J158="","",0)))</f>
        <v>0.33333333333333331</v>
      </c>
      <c r="G158" s="25">
        <f>IFERROR(VLOOKUP($C158,Summary!$C:$CB,5,FALSE)/J158,IF(J158=0,"",IF(J158="","",0)))</f>
        <v>0</v>
      </c>
      <c r="H158" s="26">
        <f>IFERROR(VLOOKUP($C158,Summary!$C:$CB,6,FALSE)/J158,IF(J158=0,"",IF(J158="","",0)))</f>
        <v>0.33333333333333331</v>
      </c>
      <c r="I158" s="25">
        <f>IFERROR(VLOOKUP($C158,Summary!$C:$CB,7,FALSE)/J158,IF(J158=0,"",IF(J158="","",0)))</f>
        <v>0.66666666666666663</v>
      </c>
      <c r="J158" s="27">
        <f>VLOOKUP($C158,Summary!$C:$CB,8,FALSE)</f>
        <v>3</v>
      </c>
      <c r="K158" s="24" t="str">
        <f>IFERROR(VLOOKUP($C158,Summary!$C:$CB,9,FALSE)/Q158,IF(Q158=0,"",IF(Q158="","",0)))</f>
        <v/>
      </c>
      <c r="L158" s="25" t="str">
        <f>IFERROR(VLOOKUP($C158,Summary!$C:$CB,10,FALSE)/Q158,IF(Q158=0,"",IF(Q158="","",0)))</f>
        <v/>
      </c>
      <c r="M158" s="26" t="str">
        <f>IFERROR(VLOOKUP($C158,Summary!$C:$CB,11,FALSE)/Q158,IF(Q158=0,"",IF(Q158="","",0)))</f>
        <v/>
      </c>
      <c r="N158" s="25" t="str">
        <f>IFERROR(VLOOKUP($C158,Summary!$C:$CB,12,FALSE)/Q158,IF(Q158=0,"",IF(Q158="","",0)))</f>
        <v/>
      </c>
      <c r="O158" s="26" t="str">
        <f>IFERROR(VLOOKUP($C158,Summary!$C:$CB,13,FALSE)/Q158,IF(Q158=0,"",IF(Q158="","",0)))</f>
        <v/>
      </c>
      <c r="P158" s="25" t="str">
        <f>IFERROR(VLOOKUP($C158,Summary!$C:$CB,14,FALSE)/Q158,IF(Q158=0,"",IF(Q158="","",0)))</f>
        <v/>
      </c>
      <c r="Q158" s="27">
        <f>VLOOKUP($C158,Summary!$C:$CB,15,FALSE)</f>
        <v>0</v>
      </c>
      <c r="R158" s="24">
        <f>IFERROR(VLOOKUP($C158,Summary!$C:$CB,16,FALSE)/X158,IF(X158=0,"",IF(X158="","",0)))</f>
        <v>0.33333333333333331</v>
      </c>
      <c r="S158" s="25">
        <f>IFERROR(VLOOKUP($C158,Summary!$C:$CB,17,FALSE)/X158,IF(X158=0,"",IF(X158="","",0)))</f>
        <v>0</v>
      </c>
      <c r="T158" s="26">
        <f>IFERROR(VLOOKUP($C158,Summary!$C:$CB,18,FALSE)/X158,IF(X158=0,"",IF(X158="","",0)))</f>
        <v>0.33333333333333331</v>
      </c>
      <c r="U158" s="25">
        <f>IFERROR(VLOOKUP($C158,Summary!$C:$CB,19,FALSE)/X158,IF(X158=0,"",IF(X158="","",0)))</f>
        <v>0</v>
      </c>
      <c r="V158" s="26">
        <f>IFERROR(VLOOKUP($C158,Summary!$C:$CB,20,FALSE)/X158,IF(X158=0,"",IF(X158="","",0)))</f>
        <v>0.33333333333333331</v>
      </c>
      <c r="W158" s="25">
        <f>IFERROR(VLOOKUP($C158,Summary!$C:$CB,21,FALSE)/X158,IF(X158=0,"",IF(X158="","",0)))</f>
        <v>0.66666666666666663</v>
      </c>
      <c r="X158" s="27">
        <f>VLOOKUP($C158,Summary!$C:$CB,22,FALSE)</f>
        <v>3</v>
      </c>
      <c r="Y158" s="24" t="str">
        <f>IFERROR(VLOOKUP($C158,Summary!$C:$CB,23,FALSE)/AE158,IF(AE158=0,"",IF(AE158="","",0)))</f>
        <v/>
      </c>
      <c r="Z158" s="25" t="str">
        <f>IFERROR(VLOOKUP($C158,Summary!$C:$CB,24,FALSE)/AE158,IF(AE158=0,"",IF(AE158="","",0)))</f>
        <v/>
      </c>
      <c r="AA158" s="26" t="str">
        <f>IFERROR(VLOOKUP($C158,Summary!$C:$CB,25,FALSE)/AE158,IF(AE158=0,"",IF(AE158="","",0)))</f>
        <v/>
      </c>
      <c r="AB158" s="25" t="str">
        <f>IFERROR(VLOOKUP($C158,Summary!$C:$CB,26,FALSE)/AE158,IF(AE158=0,"",IF(AE158="","",0)))</f>
        <v/>
      </c>
      <c r="AC158" s="26" t="str">
        <f>IFERROR(VLOOKUP($C158,Summary!$C:$CB,27,FALSE)/AE158,IF(AE158=0,"",IF(AE158="","",0)))</f>
        <v/>
      </c>
      <c r="AD158" s="25" t="str">
        <f>IFERROR(VLOOKUP($C158,Summary!$C:$CB,28,FALSE)/AE158,IF(AE158=0,"",IF(AE158="","",0)))</f>
        <v/>
      </c>
      <c r="AE158" s="27">
        <f>VLOOKUP($C158,Summary!$C:$CB,29,FALSE)</f>
        <v>0</v>
      </c>
      <c r="AF158" s="24" t="str">
        <f>IFERROR(VLOOKUP($C158,Summary!$C:$CB,30,FALSE)/VLOOKUP($C158,Summary!$C:$CB,32,FALSE),IF(AL158=0,"",IF(AL158="","",0)))</f>
        <v/>
      </c>
      <c r="AG158" s="25" t="str">
        <f>IFERROR(VLOOKUP($C158,Summary!$C:$CB,31,FALSE)/VLOOKUP($C158,Summary!$C:$CB,32,FALSE),IF(AL158=0,"",IF(AL158="","",0)))</f>
        <v/>
      </c>
      <c r="AH158" s="26" t="str">
        <f>IFERROR(VLOOKUP($C158,Summary!$C:$CB,32,FALSE)/VLOOKUP($C158,Summary!$C:$CB,34,FALSE),IF(AL158=0,"",IF(AL158="","",0)))</f>
        <v/>
      </c>
      <c r="AI158" s="25" t="str">
        <f>IFERROR(VLOOKUP($C158,Summary!$C:$CB,33,FALSE)/VLOOKUP($C158,Summary!$C:$CB,34,FALSE),IF(AL158=0,"",IF(AL158="","",0)))</f>
        <v/>
      </c>
      <c r="AJ158" s="26" t="str">
        <f>IFERROR(VLOOKUP($C158,Summary!$C:$CB,34,FALSE)/AL158,IF(AL158=0,"",IF(AL158="","",0)))</f>
        <v/>
      </c>
      <c r="AK158" s="25" t="str">
        <f>IFERROR(VLOOKUP($C158,Summary!$C:$CB,35,FALSE)/AL158,IF(AL158=0,"",IF(AL158="","",0)))</f>
        <v/>
      </c>
      <c r="AL158" s="27">
        <f>VLOOKUP($C158,Summary!$C:$CB,36,FALSE)</f>
        <v>0</v>
      </c>
      <c r="AM158" s="24" t="str">
        <f>IFERROR(VLOOKUP($C158,Summary!$C:$CB,37,FALSE)/AS158,IF(AS158=0,"",IF(AS158="","",0)))</f>
        <v/>
      </c>
      <c r="AN158" s="25" t="str">
        <f>IFERROR(VLOOKUP($C158,Summary!$C:$CB,38,FALSE)/AS158,IF(AS158=0,"",IF(AS158="","",0)))</f>
        <v/>
      </c>
      <c r="AO158" s="26" t="str">
        <f>IFERROR(VLOOKUP($C158,Summary!$C:$CB,39,FALSE)/AS158,IF(AS158=0,"",IF(AS158="","",0)))</f>
        <v/>
      </c>
      <c r="AP158" s="25" t="str">
        <f>IFERROR(VLOOKUP($C158,Summary!$C:$CB,40,FALSE)/AS158,IF(AS158=0,"",IF(AS158="","",0)))</f>
        <v/>
      </c>
      <c r="AQ158" s="26" t="str">
        <f>IFERROR(VLOOKUP($C158,Summary!$C:$CB,41,FALSE)/AS158,IF(AS158=0,"",IF(AS158="","",0)))</f>
        <v/>
      </c>
      <c r="AR158" s="25" t="str">
        <f>IFERROR(VLOOKUP($C158,Summary!$C:$CB,42,FALSE)/AS158,IF(AS158=0,"",IF(AS158="","",0)))</f>
        <v/>
      </c>
      <c r="AS158" s="27">
        <f>VLOOKUP($C158,Summary!$C:$CB,43,FALSE)</f>
        <v>0</v>
      </c>
      <c r="AT158" s="24" t="str">
        <f>IFERROR(VLOOKUP($C158,Summary!$C:$CB,44,FALSE)/AZ158,IF(AZ158=0,"",IF(AZ158="","",0)))</f>
        <v/>
      </c>
      <c r="AU158" s="25" t="str">
        <f>IFERROR(VLOOKUP($C158,Summary!$C:$CB,45,FALSE)/AZ158,IF(AZ158=0,"",IF(AZ158="","",0)))</f>
        <v/>
      </c>
      <c r="AV158" s="26" t="str">
        <f>IFERROR(VLOOKUP($C158,Summary!$C:$CB,46,FALSE)/AZ158,IF(AZ158=0,"",IF(AZ158="","",0)))</f>
        <v/>
      </c>
      <c r="AW158" s="25" t="str">
        <f>IFERROR(VLOOKUP($C158,Summary!$C:$CB,47,FALSE)/AZ158,IF(AZ158=0,"",IF(AZ158="","",0)))</f>
        <v/>
      </c>
      <c r="AX158" s="26" t="str">
        <f>IFERROR(VLOOKUP($C158,Summary!$C:$CB,48,FALSE)/AZ158,IF(AZ158=0,"",IF(AZ158="","",0)))</f>
        <v/>
      </c>
      <c r="AY158" s="25" t="str">
        <f>IFERROR(VLOOKUP($C158,Summary!$C:$CB,49,FALSE)/AZ158,IF(AZ158=0,"",IF(AZ158="","",0)))</f>
        <v/>
      </c>
      <c r="AZ158" s="27">
        <f>VLOOKUP($C158,Summary!$C:$CB,50,FALSE)</f>
        <v>0</v>
      </c>
      <c r="BA158" s="24" t="str">
        <f>IFERROR(VLOOKUP($C158,Summary!$C:$CB,51,FALSE)/BG158,IF(BG158=0,"",IF(BG158="","",0)))</f>
        <v/>
      </c>
      <c r="BB158" s="25" t="str">
        <f>IFERROR(VLOOKUP($C158,Summary!$C:$CB,52,FALSE)/BG158,IF(BG158=0,"",IF(BG158="","",0)))</f>
        <v/>
      </c>
      <c r="BC158" s="26" t="str">
        <f>IFERROR(VLOOKUP($C158,Summary!$C:$CB,53,FALSE)/BG158,IF(BG158=0,"",IF(BG158="","",0)))</f>
        <v/>
      </c>
      <c r="BD158" s="25" t="str">
        <f>IFERROR(VLOOKUP($C158,Summary!$C:$CB,54,FALSE)/BG158,IF(BG158=0,"",IF(BG158="","",0)))</f>
        <v/>
      </c>
      <c r="BE158" s="26" t="str">
        <f>IFERROR(VLOOKUP($C158,Summary!$C:$CB,55,FALSE)/BG158,IF(BG158=0,"",IF(BG158="","",0)))</f>
        <v/>
      </c>
      <c r="BF158" s="25" t="str">
        <f>IFERROR(VLOOKUP($C158,Summary!$C:$CB,56,FALSE)/BG158,IF(BG158=0,"",IF(BG158="","",0)))</f>
        <v/>
      </c>
      <c r="BG158" s="27">
        <f>VLOOKUP($C158,Summary!$C:$CB,57,FALSE)</f>
        <v>0</v>
      </c>
      <c r="BH158" s="24" t="str">
        <f>IFERROR(VLOOKUP($C158,Summary!$C:$CB,58,FALSE)/BN158,IF(BN158=0,"",IF(BN158="","",0)))</f>
        <v/>
      </c>
      <c r="BI158" s="25" t="str">
        <f>IFERROR(VLOOKUP($C158,Summary!$C:$CB,59,FALSE)/BN158,IF(BN158=0,"",IF(BN158="","",0)))</f>
        <v/>
      </c>
      <c r="BJ158" s="26" t="str">
        <f>IFERROR(VLOOKUP($C158,Summary!$C:$CB,60,FALSE)/BN158,IF(BN158=0,"",IF(BN158="","",0)))</f>
        <v/>
      </c>
      <c r="BK158" s="25" t="str">
        <f>IFERROR(VLOOKUP($C158,Summary!$C:$CB,61,FALSE)/BN158,IF(BN158=0,"",IF(BN158="","",0)))</f>
        <v/>
      </c>
      <c r="BL158" s="26" t="str">
        <f>IFERROR(VLOOKUP($C158,Summary!$C:$CB,62,FALSE)/BN158,IF(BN158=0,"",IF(BN158="","",0)))</f>
        <v/>
      </c>
      <c r="BM158" s="25" t="str">
        <f>IFERROR(VLOOKUP($C158,Summary!$C:$CB,63,FALSE)/BN158,IF(BN158=0,"",IF(BN158="","",0)))</f>
        <v/>
      </c>
      <c r="BN158" s="27">
        <f>VLOOKUP($C158,Summary!$C:$CB,64,FALSE)</f>
        <v>0</v>
      </c>
      <c r="BO158" s="24" t="str">
        <f>IFERROR(VLOOKUP($C158,Summary!$C:$CB,65,FALSE)/BU158,IF(BU158=0,"",IF(BU158="","",0)))</f>
        <v/>
      </c>
      <c r="BP158" s="25" t="str">
        <f>IFERROR(VLOOKUP($C158,Summary!$C:$CB,66,FALSE)/BU158,IF(BU158=0,"",IF(BU158="","",0)))</f>
        <v/>
      </c>
      <c r="BQ158" s="26" t="str">
        <f>IFERROR(VLOOKUP($C158,Summary!$C:$CB,67,FALSE)/BU158,IF(BU158=0,"",IF(BU158="","",0)))</f>
        <v/>
      </c>
      <c r="BR158" s="25" t="str">
        <f>IFERROR(VLOOKUP($C158,Summary!$C:$CB,68,FALSE)/BU158,IF(BU158=0,"",IF(BU158="","",0)))</f>
        <v/>
      </c>
      <c r="BS158" s="26" t="str">
        <f>IFERROR(VLOOKUP($C158,Summary!$C:$CB,69,FALSE)/BU158,IF(BU158=0,"",IF(BU158="","",0)))</f>
        <v/>
      </c>
      <c r="BT158" s="25" t="str">
        <f>IFERROR(VLOOKUP($C158,Summary!$C:$CB,70,FALSE)/BU158,IF(BU158=0,"",IF(BU158="","",0)))</f>
        <v/>
      </c>
      <c r="BU158" s="27">
        <f>VLOOKUP($C158,Summary!$C:$CB,71,FALSE)</f>
        <v>0</v>
      </c>
      <c r="BV158" s="24" t="str">
        <f>IFERROR(VLOOKUP($C158,Summary!$C:$CB,72,FALSE)/CB158,IF(CB158=0,"",IF(CB158="","",0)))</f>
        <v/>
      </c>
      <c r="BW158" s="25" t="str">
        <f>IFERROR(VLOOKUP($C158,Summary!$C:$CB,73,FALSE)/CB158,IF(CB158=0,"",IF(CB158="","",0)))</f>
        <v/>
      </c>
      <c r="BX158" s="26" t="str">
        <f>IFERROR(VLOOKUP($C158,Summary!$C:$CB,74,FALSE)/CB158,IF(CB158=0,"",IF(CB158="","",0)))</f>
        <v/>
      </c>
      <c r="BY158" s="25" t="str">
        <f>IFERROR(VLOOKUP($C158,Summary!$C:$CB,75,FALSE)/CB158,IF(CB158=0,"",IF(CB158="","",0)))</f>
        <v/>
      </c>
      <c r="BZ158" s="26" t="str">
        <f>IFERROR(VLOOKUP($C158,Summary!$C:$CB,76,FALSE)/CB158,IF(CB158=0,"",IF(CB158="","",0)))</f>
        <v/>
      </c>
      <c r="CA158" s="25" t="str">
        <f>IFERROR(VLOOKUP($C158,Summary!$C:$CB,77,FALSE)/CB158,IF(CB158=0,"",IF(CB158="","",0)))</f>
        <v/>
      </c>
      <c r="CB158" s="27">
        <f>VLOOKUP($C158,Summary!$C:$CB,78,FALSE)</f>
        <v>0</v>
      </c>
    </row>
    <row r="159" spans="1:80" x14ac:dyDescent="0.3">
      <c r="A159">
        <v>155</v>
      </c>
      <c r="B159" t="str">
        <f>IF(Namelist!A156="","",UPPER(Namelist!A156))</f>
        <v>JUNJIN CHEN</v>
      </c>
      <c r="C159" t="str">
        <f>IF(Namelist!B156="","",UPPER(Namelist!B156))</f>
        <v>NUSSTU\E0540060</v>
      </c>
      <c r="D159" s="24">
        <f>IFERROR(VLOOKUP($C159,Summary!$C:$CB,2,FALSE)/J159,IF(J159=0,"",IF(J159="","",0)))</f>
        <v>0.80769230769230771</v>
      </c>
      <c r="E159" s="25">
        <f>IFERROR(VLOOKUP($C159,Summary!$C:$CB,3,FALSE)/J159,IF(J159=0,"",IF(J159="","",0)))</f>
        <v>0.11538461538461539</v>
      </c>
      <c r="F159" s="26">
        <f>IFERROR(VLOOKUP($C159,Summary!$C:$CB,4,FALSE)/J159,IF(J159=0,"",IF(J159="","",0)))</f>
        <v>0.92307692307692313</v>
      </c>
      <c r="G159" s="25">
        <f>IFERROR(VLOOKUP($C159,Summary!$C:$CB,5,FALSE)/J159,IF(J159=0,"",IF(J159="","",0)))</f>
        <v>0</v>
      </c>
      <c r="H159" s="26">
        <f>IFERROR(VLOOKUP($C159,Summary!$C:$CB,6,FALSE)/J159,IF(J159=0,"",IF(J159="","",0)))</f>
        <v>0.92307692307692313</v>
      </c>
      <c r="I159" s="25">
        <f>IFERROR(VLOOKUP($C159,Summary!$C:$CB,7,FALSE)/J159,IF(J159=0,"",IF(J159="","",0)))</f>
        <v>7.6923076923076927E-2</v>
      </c>
      <c r="J159" s="27">
        <f>VLOOKUP($C159,Summary!$C:$CB,8,FALSE)</f>
        <v>26</v>
      </c>
      <c r="K159" s="24" t="str">
        <f>IFERROR(VLOOKUP($C159,Summary!$C:$CB,9,FALSE)/Q159,IF(Q159=0,"",IF(Q159="","",0)))</f>
        <v/>
      </c>
      <c r="L159" s="25" t="str">
        <f>IFERROR(VLOOKUP($C159,Summary!$C:$CB,10,FALSE)/Q159,IF(Q159=0,"",IF(Q159="","",0)))</f>
        <v/>
      </c>
      <c r="M159" s="26" t="str">
        <f>IFERROR(VLOOKUP($C159,Summary!$C:$CB,11,FALSE)/Q159,IF(Q159=0,"",IF(Q159="","",0)))</f>
        <v/>
      </c>
      <c r="N159" s="25" t="str">
        <f>IFERROR(VLOOKUP($C159,Summary!$C:$CB,12,FALSE)/Q159,IF(Q159=0,"",IF(Q159="","",0)))</f>
        <v/>
      </c>
      <c r="O159" s="26" t="str">
        <f>IFERROR(VLOOKUP($C159,Summary!$C:$CB,13,FALSE)/Q159,IF(Q159=0,"",IF(Q159="","",0)))</f>
        <v/>
      </c>
      <c r="P159" s="25" t="str">
        <f>IFERROR(VLOOKUP($C159,Summary!$C:$CB,14,FALSE)/Q159,IF(Q159=0,"",IF(Q159="","",0)))</f>
        <v/>
      </c>
      <c r="Q159" s="27">
        <f>VLOOKUP($C159,Summary!$C:$CB,15,FALSE)</f>
        <v>0</v>
      </c>
      <c r="R159" s="24">
        <f>IFERROR(VLOOKUP($C159,Summary!$C:$CB,16,FALSE)/X159,IF(X159=0,"",IF(X159="","",0)))</f>
        <v>0.75</v>
      </c>
      <c r="S159" s="25">
        <f>IFERROR(VLOOKUP($C159,Summary!$C:$CB,17,FALSE)/X159,IF(X159=0,"",IF(X159="","",0)))</f>
        <v>0</v>
      </c>
      <c r="T159" s="26">
        <f>IFERROR(VLOOKUP($C159,Summary!$C:$CB,18,FALSE)/X159,IF(X159=0,"",IF(X159="","",0)))</f>
        <v>0.75</v>
      </c>
      <c r="U159" s="25">
        <f>IFERROR(VLOOKUP($C159,Summary!$C:$CB,19,FALSE)/X159,IF(X159=0,"",IF(X159="","",0)))</f>
        <v>0</v>
      </c>
      <c r="V159" s="26">
        <f>IFERROR(VLOOKUP($C159,Summary!$C:$CB,20,FALSE)/X159,IF(X159=0,"",IF(X159="","",0)))</f>
        <v>0.75</v>
      </c>
      <c r="W159" s="25">
        <f>IFERROR(VLOOKUP($C159,Summary!$C:$CB,21,FALSE)/X159,IF(X159=0,"",IF(X159="","",0)))</f>
        <v>0.25</v>
      </c>
      <c r="X159" s="27">
        <f>VLOOKUP($C159,Summary!$C:$CB,22,FALSE)</f>
        <v>4</v>
      </c>
      <c r="Y159" s="24">
        <f>IFERROR(VLOOKUP($C159,Summary!$C:$CB,23,FALSE)/AE159,IF(AE159=0,"",IF(AE159="","",0)))</f>
        <v>0.5</v>
      </c>
      <c r="Z159" s="25">
        <f>IFERROR(VLOOKUP($C159,Summary!$C:$CB,24,FALSE)/AE159,IF(AE159=0,"",IF(AE159="","",0)))</f>
        <v>0.5</v>
      </c>
      <c r="AA159" s="26">
        <f>IFERROR(VLOOKUP($C159,Summary!$C:$CB,25,FALSE)/AE159,IF(AE159=0,"",IF(AE159="","",0)))</f>
        <v>1</v>
      </c>
      <c r="AB159" s="25">
        <f>IFERROR(VLOOKUP($C159,Summary!$C:$CB,26,FALSE)/AE159,IF(AE159=0,"",IF(AE159="","",0)))</f>
        <v>0</v>
      </c>
      <c r="AC159" s="26">
        <f>IFERROR(VLOOKUP($C159,Summary!$C:$CB,27,FALSE)/AE159,IF(AE159=0,"",IF(AE159="","",0)))</f>
        <v>1</v>
      </c>
      <c r="AD159" s="25">
        <f>IFERROR(VLOOKUP($C159,Summary!$C:$CB,28,FALSE)/AE159,IF(AE159=0,"",IF(AE159="","",0)))</f>
        <v>0</v>
      </c>
      <c r="AE159" s="27">
        <f>VLOOKUP($C159,Summary!$C:$CB,29,FALSE)</f>
        <v>2</v>
      </c>
      <c r="AF159" s="24" t="str">
        <f>IFERROR(VLOOKUP($C159,Summary!$C:$CB,30,FALSE)/VLOOKUP($C159,Summary!$C:$CB,32,FALSE),IF(AL159=0,"",IF(AL159="","",0)))</f>
        <v/>
      </c>
      <c r="AG159" s="25" t="str">
        <f>IFERROR(VLOOKUP($C159,Summary!$C:$CB,31,FALSE)/VLOOKUP($C159,Summary!$C:$CB,32,FALSE),IF(AL159=0,"",IF(AL159="","",0)))</f>
        <v/>
      </c>
      <c r="AH159" s="26" t="str">
        <f>IFERROR(VLOOKUP($C159,Summary!$C:$CB,32,FALSE)/VLOOKUP($C159,Summary!$C:$CB,34,FALSE),IF(AL159=0,"",IF(AL159="","",0)))</f>
        <v/>
      </c>
      <c r="AI159" s="25" t="str">
        <f>IFERROR(VLOOKUP($C159,Summary!$C:$CB,33,FALSE)/VLOOKUP($C159,Summary!$C:$CB,34,FALSE),IF(AL159=0,"",IF(AL159="","",0)))</f>
        <v/>
      </c>
      <c r="AJ159" s="26" t="str">
        <f>IFERROR(VLOOKUP($C159,Summary!$C:$CB,34,FALSE)/AL159,IF(AL159=0,"",IF(AL159="","",0)))</f>
        <v/>
      </c>
      <c r="AK159" s="25" t="str">
        <f>IFERROR(VLOOKUP($C159,Summary!$C:$CB,35,FALSE)/AL159,IF(AL159=0,"",IF(AL159="","",0)))</f>
        <v/>
      </c>
      <c r="AL159" s="27">
        <f>VLOOKUP($C159,Summary!$C:$CB,36,FALSE)</f>
        <v>0</v>
      </c>
      <c r="AM159" s="24">
        <f>IFERROR(VLOOKUP($C159,Summary!$C:$CB,37,FALSE)/AS159,IF(AS159=0,"",IF(AS159="","",0)))</f>
        <v>1</v>
      </c>
      <c r="AN159" s="25">
        <f>IFERROR(VLOOKUP($C159,Summary!$C:$CB,38,FALSE)/AS159,IF(AS159=0,"",IF(AS159="","",0)))</f>
        <v>0</v>
      </c>
      <c r="AO159" s="26">
        <f>IFERROR(VLOOKUP($C159,Summary!$C:$CB,39,FALSE)/AS159,IF(AS159=0,"",IF(AS159="","",0)))</f>
        <v>1</v>
      </c>
      <c r="AP159" s="25">
        <f>IFERROR(VLOOKUP($C159,Summary!$C:$CB,40,FALSE)/AS159,IF(AS159=0,"",IF(AS159="","",0)))</f>
        <v>0</v>
      </c>
      <c r="AQ159" s="26">
        <f>IFERROR(VLOOKUP($C159,Summary!$C:$CB,41,FALSE)/AS159,IF(AS159=0,"",IF(AS159="","",0)))</f>
        <v>1</v>
      </c>
      <c r="AR159" s="25">
        <f>IFERROR(VLOOKUP($C159,Summary!$C:$CB,42,FALSE)/AS159,IF(AS159=0,"",IF(AS159="","",0)))</f>
        <v>0</v>
      </c>
      <c r="AS159" s="27">
        <f>VLOOKUP($C159,Summary!$C:$CB,43,FALSE)</f>
        <v>3</v>
      </c>
      <c r="AT159" s="24">
        <f>IFERROR(VLOOKUP($C159,Summary!$C:$CB,44,FALSE)/AZ159,IF(AZ159=0,"",IF(AZ159="","",0)))</f>
        <v>1</v>
      </c>
      <c r="AU159" s="25">
        <f>IFERROR(VLOOKUP($C159,Summary!$C:$CB,45,FALSE)/AZ159,IF(AZ159=0,"",IF(AZ159="","",0)))</f>
        <v>0</v>
      </c>
      <c r="AV159" s="26">
        <f>IFERROR(VLOOKUP($C159,Summary!$C:$CB,46,FALSE)/AZ159,IF(AZ159=0,"",IF(AZ159="","",0)))</f>
        <v>1</v>
      </c>
      <c r="AW159" s="25">
        <f>IFERROR(VLOOKUP($C159,Summary!$C:$CB,47,FALSE)/AZ159,IF(AZ159=0,"",IF(AZ159="","",0)))</f>
        <v>0</v>
      </c>
      <c r="AX159" s="26">
        <f>IFERROR(VLOOKUP($C159,Summary!$C:$CB,48,FALSE)/AZ159,IF(AZ159=0,"",IF(AZ159="","",0)))</f>
        <v>1</v>
      </c>
      <c r="AY159" s="25">
        <f>IFERROR(VLOOKUP($C159,Summary!$C:$CB,49,FALSE)/AZ159,IF(AZ159=0,"",IF(AZ159="","",0)))</f>
        <v>0</v>
      </c>
      <c r="AZ159" s="27">
        <f>VLOOKUP($C159,Summary!$C:$CB,50,FALSE)</f>
        <v>3</v>
      </c>
      <c r="BA159" s="24">
        <f>IFERROR(VLOOKUP($C159,Summary!$C:$CB,51,FALSE)/BG159,IF(BG159=0,"",IF(BG159="","",0)))</f>
        <v>1</v>
      </c>
      <c r="BB159" s="25">
        <f>IFERROR(VLOOKUP($C159,Summary!$C:$CB,52,FALSE)/BG159,IF(BG159=0,"",IF(BG159="","",0)))</f>
        <v>0</v>
      </c>
      <c r="BC159" s="26">
        <f>IFERROR(VLOOKUP($C159,Summary!$C:$CB,53,FALSE)/BG159,IF(BG159=0,"",IF(BG159="","",0)))</f>
        <v>1</v>
      </c>
      <c r="BD159" s="25">
        <f>IFERROR(VLOOKUP($C159,Summary!$C:$CB,54,FALSE)/BG159,IF(BG159=0,"",IF(BG159="","",0)))</f>
        <v>0</v>
      </c>
      <c r="BE159" s="26">
        <f>IFERROR(VLOOKUP($C159,Summary!$C:$CB,55,FALSE)/BG159,IF(BG159=0,"",IF(BG159="","",0)))</f>
        <v>1</v>
      </c>
      <c r="BF159" s="25">
        <f>IFERROR(VLOOKUP($C159,Summary!$C:$CB,56,FALSE)/BG159,IF(BG159=0,"",IF(BG159="","",0)))</f>
        <v>0</v>
      </c>
      <c r="BG159" s="27">
        <f>VLOOKUP($C159,Summary!$C:$CB,57,FALSE)</f>
        <v>2</v>
      </c>
      <c r="BH159" s="24">
        <f>IFERROR(VLOOKUP($C159,Summary!$C:$CB,58,FALSE)/BN159,IF(BN159=0,"",IF(BN159="","",0)))</f>
        <v>0.8</v>
      </c>
      <c r="BI159" s="25">
        <f>IFERROR(VLOOKUP($C159,Summary!$C:$CB,59,FALSE)/BN159,IF(BN159=0,"",IF(BN159="","",0)))</f>
        <v>0.2</v>
      </c>
      <c r="BJ159" s="26">
        <f>IFERROR(VLOOKUP($C159,Summary!$C:$CB,60,FALSE)/BN159,IF(BN159=0,"",IF(BN159="","",0)))</f>
        <v>1</v>
      </c>
      <c r="BK159" s="25">
        <f>IFERROR(VLOOKUP($C159,Summary!$C:$CB,61,FALSE)/BN159,IF(BN159=0,"",IF(BN159="","",0)))</f>
        <v>0</v>
      </c>
      <c r="BL159" s="26">
        <f>IFERROR(VLOOKUP($C159,Summary!$C:$CB,62,FALSE)/BN159,IF(BN159=0,"",IF(BN159="","",0)))</f>
        <v>1</v>
      </c>
      <c r="BM159" s="25">
        <f>IFERROR(VLOOKUP($C159,Summary!$C:$CB,63,FALSE)/BN159,IF(BN159=0,"",IF(BN159="","",0)))</f>
        <v>0</v>
      </c>
      <c r="BN159" s="27">
        <f>VLOOKUP($C159,Summary!$C:$CB,64,FALSE)</f>
        <v>5</v>
      </c>
      <c r="BO159" s="24">
        <f>IFERROR(VLOOKUP($C159,Summary!$C:$CB,65,FALSE)/BU159,IF(BU159=0,"",IF(BU159="","",0)))</f>
        <v>0.6</v>
      </c>
      <c r="BP159" s="25">
        <f>IFERROR(VLOOKUP($C159,Summary!$C:$CB,66,FALSE)/BU159,IF(BU159=0,"",IF(BU159="","",0)))</f>
        <v>0.2</v>
      </c>
      <c r="BQ159" s="26">
        <f>IFERROR(VLOOKUP($C159,Summary!$C:$CB,67,FALSE)/BU159,IF(BU159=0,"",IF(BU159="","",0)))</f>
        <v>0.8</v>
      </c>
      <c r="BR159" s="25">
        <f>IFERROR(VLOOKUP($C159,Summary!$C:$CB,68,FALSE)/BU159,IF(BU159=0,"",IF(BU159="","",0)))</f>
        <v>0</v>
      </c>
      <c r="BS159" s="26">
        <f>IFERROR(VLOOKUP($C159,Summary!$C:$CB,69,FALSE)/BU159,IF(BU159=0,"",IF(BU159="","",0)))</f>
        <v>0.8</v>
      </c>
      <c r="BT159" s="25">
        <f>IFERROR(VLOOKUP($C159,Summary!$C:$CB,70,FALSE)/BU159,IF(BU159=0,"",IF(BU159="","",0)))</f>
        <v>0.2</v>
      </c>
      <c r="BU159" s="27">
        <f>VLOOKUP($C159,Summary!$C:$CB,71,FALSE)</f>
        <v>5</v>
      </c>
      <c r="BV159" s="24">
        <f>IFERROR(VLOOKUP($C159,Summary!$C:$CB,72,FALSE)/CB159,IF(CB159=0,"",IF(CB159="","",0)))</f>
        <v>1</v>
      </c>
      <c r="BW159" s="25">
        <f>IFERROR(VLOOKUP($C159,Summary!$C:$CB,73,FALSE)/CB159,IF(CB159=0,"",IF(CB159="","",0)))</f>
        <v>0</v>
      </c>
      <c r="BX159" s="26">
        <f>IFERROR(VLOOKUP($C159,Summary!$C:$CB,74,FALSE)/CB159,IF(CB159=0,"",IF(CB159="","",0)))</f>
        <v>1</v>
      </c>
      <c r="BY159" s="25">
        <f>IFERROR(VLOOKUP($C159,Summary!$C:$CB,75,FALSE)/CB159,IF(CB159=0,"",IF(CB159="","",0)))</f>
        <v>0</v>
      </c>
      <c r="BZ159" s="26">
        <f>IFERROR(VLOOKUP($C159,Summary!$C:$CB,76,FALSE)/CB159,IF(CB159=0,"",IF(CB159="","",0)))</f>
        <v>1</v>
      </c>
      <c r="CA159" s="25">
        <f>IFERROR(VLOOKUP($C159,Summary!$C:$CB,77,FALSE)/CB159,IF(CB159=0,"",IF(CB159="","",0)))</f>
        <v>0</v>
      </c>
      <c r="CB159" s="27">
        <f>VLOOKUP($C159,Summary!$C:$CB,78,FALSE)</f>
        <v>2</v>
      </c>
    </row>
    <row r="160" spans="1:80" x14ac:dyDescent="0.3">
      <c r="A160">
        <v>156</v>
      </c>
      <c r="B160" t="str">
        <f>IF(Namelist!A157="","",UPPER(Namelist!A157))</f>
        <v>KAI CHIN TAN</v>
      </c>
      <c r="C160" t="str">
        <f>IF(Namelist!B157="","",UPPER(Namelist!B157))</f>
        <v>NUSSTU\E0726643</v>
      </c>
      <c r="D160" s="24">
        <f>IFERROR(VLOOKUP($C160,Summary!$C:$CB,2,FALSE)/J160,IF(J160=0,"",IF(J160="","",0)))</f>
        <v>0</v>
      </c>
      <c r="E160" s="25">
        <f>IFERROR(VLOOKUP($C160,Summary!$C:$CB,3,FALSE)/J160,IF(J160=0,"",IF(J160="","",0)))</f>
        <v>0</v>
      </c>
      <c r="F160" s="26">
        <f>IFERROR(VLOOKUP($C160,Summary!$C:$CB,4,FALSE)/J160,IF(J160=0,"",IF(J160="","",0)))</f>
        <v>0</v>
      </c>
      <c r="G160" s="25">
        <f>IFERROR(VLOOKUP($C160,Summary!$C:$CB,5,FALSE)/J160,IF(J160=0,"",IF(J160="","",0)))</f>
        <v>0.5</v>
      </c>
      <c r="H160" s="26">
        <f>IFERROR(VLOOKUP($C160,Summary!$C:$CB,6,FALSE)/J160,IF(J160=0,"",IF(J160="","",0)))</f>
        <v>0.5</v>
      </c>
      <c r="I160" s="25">
        <f>IFERROR(VLOOKUP($C160,Summary!$C:$CB,7,FALSE)/J160,IF(J160=0,"",IF(J160="","",0)))</f>
        <v>0.5</v>
      </c>
      <c r="J160" s="27">
        <f>VLOOKUP($C160,Summary!$C:$CB,8,FALSE)</f>
        <v>2</v>
      </c>
      <c r="K160" s="24" t="str">
        <f>IFERROR(VLOOKUP($C160,Summary!$C:$CB,9,FALSE)/Q160,IF(Q160=0,"",IF(Q160="","",0)))</f>
        <v/>
      </c>
      <c r="L160" s="25" t="str">
        <f>IFERROR(VLOOKUP($C160,Summary!$C:$CB,10,FALSE)/Q160,IF(Q160=0,"",IF(Q160="","",0)))</f>
        <v/>
      </c>
      <c r="M160" s="26" t="str">
        <f>IFERROR(VLOOKUP($C160,Summary!$C:$CB,11,FALSE)/Q160,IF(Q160=0,"",IF(Q160="","",0)))</f>
        <v/>
      </c>
      <c r="N160" s="25" t="str">
        <f>IFERROR(VLOOKUP($C160,Summary!$C:$CB,12,FALSE)/Q160,IF(Q160=0,"",IF(Q160="","",0)))</f>
        <v/>
      </c>
      <c r="O160" s="26" t="str">
        <f>IFERROR(VLOOKUP($C160,Summary!$C:$CB,13,FALSE)/Q160,IF(Q160=0,"",IF(Q160="","",0)))</f>
        <v/>
      </c>
      <c r="P160" s="25" t="str">
        <f>IFERROR(VLOOKUP($C160,Summary!$C:$CB,14,FALSE)/Q160,IF(Q160=0,"",IF(Q160="","",0)))</f>
        <v/>
      </c>
      <c r="Q160" s="27">
        <f>VLOOKUP($C160,Summary!$C:$CB,15,FALSE)</f>
        <v>0</v>
      </c>
      <c r="R160" s="24" t="str">
        <f>IFERROR(VLOOKUP($C160,Summary!$C:$CB,16,FALSE)/X160,IF(X160=0,"",IF(X160="","",0)))</f>
        <v/>
      </c>
      <c r="S160" s="25" t="str">
        <f>IFERROR(VLOOKUP($C160,Summary!$C:$CB,17,FALSE)/X160,IF(X160=0,"",IF(X160="","",0)))</f>
        <v/>
      </c>
      <c r="T160" s="26" t="str">
        <f>IFERROR(VLOOKUP($C160,Summary!$C:$CB,18,FALSE)/X160,IF(X160=0,"",IF(X160="","",0)))</f>
        <v/>
      </c>
      <c r="U160" s="25" t="str">
        <f>IFERROR(VLOOKUP($C160,Summary!$C:$CB,19,FALSE)/X160,IF(X160=0,"",IF(X160="","",0)))</f>
        <v/>
      </c>
      <c r="V160" s="26" t="str">
        <f>IFERROR(VLOOKUP($C160,Summary!$C:$CB,20,FALSE)/X160,IF(X160=0,"",IF(X160="","",0)))</f>
        <v/>
      </c>
      <c r="W160" s="25" t="str">
        <f>IFERROR(VLOOKUP($C160,Summary!$C:$CB,21,FALSE)/X160,IF(X160=0,"",IF(X160="","",0)))</f>
        <v/>
      </c>
      <c r="X160" s="27">
        <f>VLOOKUP($C160,Summary!$C:$CB,22,FALSE)</f>
        <v>0</v>
      </c>
      <c r="Y160" s="24" t="str">
        <f>IFERROR(VLOOKUP($C160,Summary!$C:$CB,23,FALSE)/AE160,IF(AE160=0,"",IF(AE160="","",0)))</f>
        <v/>
      </c>
      <c r="Z160" s="25" t="str">
        <f>IFERROR(VLOOKUP($C160,Summary!$C:$CB,24,FALSE)/AE160,IF(AE160=0,"",IF(AE160="","",0)))</f>
        <v/>
      </c>
      <c r="AA160" s="26" t="str">
        <f>IFERROR(VLOOKUP($C160,Summary!$C:$CB,25,FALSE)/AE160,IF(AE160=0,"",IF(AE160="","",0)))</f>
        <v/>
      </c>
      <c r="AB160" s="25" t="str">
        <f>IFERROR(VLOOKUP($C160,Summary!$C:$CB,26,FALSE)/AE160,IF(AE160=0,"",IF(AE160="","",0)))</f>
        <v/>
      </c>
      <c r="AC160" s="26" t="str">
        <f>IFERROR(VLOOKUP($C160,Summary!$C:$CB,27,FALSE)/AE160,IF(AE160=0,"",IF(AE160="","",0)))</f>
        <v/>
      </c>
      <c r="AD160" s="25" t="str">
        <f>IFERROR(VLOOKUP($C160,Summary!$C:$CB,28,FALSE)/AE160,IF(AE160=0,"",IF(AE160="","",0)))</f>
        <v/>
      </c>
      <c r="AE160" s="27">
        <f>VLOOKUP($C160,Summary!$C:$CB,29,FALSE)</f>
        <v>0</v>
      </c>
      <c r="AF160" s="24" t="str">
        <f>IFERROR(VLOOKUP($C160,Summary!$C:$CB,30,FALSE)/VLOOKUP($C160,Summary!$C:$CB,32,FALSE),IF(AL160=0,"",IF(AL160="","",0)))</f>
        <v/>
      </c>
      <c r="AG160" s="25" t="str">
        <f>IFERROR(VLOOKUP($C160,Summary!$C:$CB,31,FALSE)/VLOOKUP($C160,Summary!$C:$CB,32,FALSE),IF(AL160=0,"",IF(AL160="","",0)))</f>
        <v/>
      </c>
      <c r="AH160" s="26" t="str">
        <f>IFERROR(VLOOKUP($C160,Summary!$C:$CB,32,FALSE)/VLOOKUP($C160,Summary!$C:$CB,34,FALSE),IF(AL160=0,"",IF(AL160="","",0)))</f>
        <v/>
      </c>
      <c r="AI160" s="25" t="str">
        <f>IFERROR(VLOOKUP($C160,Summary!$C:$CB,33,FALSE)/VLOOKUP($C160,Summary!$C:$CB,34,FALSE),IF(AL160=0,"",IF(AL160="","",0)))</f>
        <v/>
      </c>
      <c r="AJ160" s="26" t="str">
        <f>IFERROR(VLOOKUP($C160,Summary!$C:$CB,34,FALSE)/AL160,IF(AL160=0,"",IF(AL160="","",0)))</f>
        <v/>
      </c>
      <c r="AK160" s="25" t="str">
        <f>IFERROR(VLOOKUP($C160,Summary!$C:$CB,35,FALSE)/AL160,IF(AL160=0,"",IF(AL160="","",0)))</f>
        <v/>
      </c>
      <c r="AL160" s="27">
        <f>VLOOKUP($C160,Summary!$C:$CB,36,FALSE)</f>
        <v>0</v>
      </c>
      <c r="AM160" s="24" t="str">
        <f>IFERROR(VLOOKUP($C160,Summary!$C:$CB,37,FALSE)/AS160,IF(AS160=0,"",IF(AS160="","",0)))</f>
        <v/>
      </c>
      <c r="AN160" s="25" t="str">
        <f>IFERROR(VLOOKUP($C160,Summary!$C:$CB,38,FALSE)/AS160,IF(AS160=0,"",IF(AS160="","",0)))</f>
        <v/>
      </c>
      <c r="AO160" s="26" t="str">
        <f>IFERROR(VLOOKUP($C160,Summary!$C:$CB,39,FALSE)/AS160,IF(AS160=0,"",IF(AS160="","",0)))</f>
        <v/>
      </c>
      <c r="AP160" s="25" t="str">
        <f>IFERROR(VLOOKUP($C160,Summary!$C:$CB,40,FALSE)/AS160,IF(AS160=0,"",IF(AS160="","",0)))</f>
        <v/>
      </c>
      <c r="AQ160" s="26" t="str">
        <f>IFERROR(VLOOKUP($C160,Summary!$C:$CB,41,FALSE)/AS160,IF(AS160=0,"",IF(AS160="","",0)))</f>
        <v/>
      </c>
      <c r="AR160" s="25" t="str">
        <f>IFERROR(VLOOKUP($C160,Summary!$C:$CB,42,FALSE)/AS160,IF(AS160=0,"",IF(AS160="","",0)))</f>
        <v/>
      </c>
      <c r="AS160" s="27">
        <f>VLOOKUP($C160,Summary!$C:$CB,43,FALSE)</f>
        <v>0</v>
      </c>
      <c r="AT160" s="24" t="str">
        <f>IFERROR(VLOOKUP($C160,Summary!$C:$CB,44,FALSE)/AZ160,IF(AZ160=0,"",IF(AZ160="","",0)))</f>
        <v/>
      </c>
      <c r="AU160" s="25" t="str">
        <f>IFERROR(VLOOKUP($C160,Summary!$C:$CB,45,FALSE)/AZ160,IF(AZ160=0,"",IF(AZ160="","",0)))</f>
        <v/>
      </c>
      <c r="AV160" s="26" t="str">
        <f>IFERROR(VLOOKUP($C160,Summary!$C:$CB,46,FALSE)/AZ160,IF(AZ160=0,"",IF(AZ160="","",0)))</f>
        <v/>
      </c>
      <c r="AW160" s="25" t="str">
        <f>IFERROR(VLOOKUP($C160,Summary!$C:$CB,47,FALSE)/AZ160,IF(AZ160=0,"",IF(AZ160="","",0)))</f>
        <v/>
      </c>
      <c r="AX160" s="26" t="str">
        <f>IFERROR(VLOOKUP($C160,Summary!$C:$CB,48,FALSE)/AZ160,IF(AZ160=0,"",IF(AZ160="","",0)))</f>
        <v/>
      </c>
      <c r="AY160" s="25" t="str">
        <f>IFERROR(VLOOKUP($C160,Summary!$C:$CB,49,FALSE)/AZ160,IF(AZ160=0,"",IF(AZ160="","",0)))</f>
        <v/>
      </c>
      <c r="AZ160" s="27">
        <f>VLOOKUP($C160,Summary!$C:$CB,50,FALSE)</f>
        <v>0</v>
      </c>
      <c r="BA160" s="24" t="str">
        <f>IFERROR(VLOOKUP($C160,Summary!$C:$CB,51,FALSE)/BG160,IF(BG160=0,"",IF(BG160="","",0)))</f>
        <v/>
      </c>
      <c r="BB160" s="25" t="str">
        <f>IFERROR(VLOOKUP($C160,Summary!$C:$CB,52,FALSE)/BG160,IF(BG160=0,"",IF(BG160="","",0)))</f>
        <v/>
      </c>
      <c r="BC160" s="26" t="str">
        <f>IFERROR(VLOOKUP($C160,Summary!$C:$CB,53,FALSE)/BG160,IF(BG160=0,"",IF(BG160="","",0)))</f>
        <v/>
      </c>
      <c r="BD160" s="25" t="str">
        <f>IFERROR(VLOOKUP($C160,Summary!$C:$CB,54,FALSE)/BG160,IF(BG160=0,"",IF(BG160="","",0)))</f>
        <v/>
      </c>
      <c r="BE160" s="26" t="str">
        <f>IFERROR(VLOOKUP($C160,Summary!$C:$CB,55,FALSE)/BG160,IF(BG160=0,"",IF(BG160="","",0)))</f>
        <v/>
      </c>
      <c r="BF160" s="25" t="str">
        <f>IFERROR(VLOOKUP($C160,Summary!$C:$CB,56,FALSE)/BG160,IF(BG160=0,"",IF(BG160="","",0)))</f>
        <v/>
      </c>
      <c r="BG160" s="27">
        <f>VLOOKUP($C160,Summary!$C:$CB,57,FALSE)</f>
        <v>0</v>
      </c>
      <c r="BH160" s="24">
        <f>IFERROR(VLOOKUP($C160,Summary!$C:$CB,58,FALSE)/BN160,IF(BN160=0,"",IF(BN160="","",0)))</f>
        <v>0</v>
      </c>
      <c r="BI160" s="25">
        <f>IFERROR(VLOOKUP($C160,Summary!$C:$CB,59,FALSE)/BN160,IF(BN160=0,"",IF(BN160="","",0)))</f>
        <v>0</v>
      </c>
      <c r="BJ160" s="26">
        <f>IFERROR(VLOOKUP($C160,Summary!$C:$CB,60,FALSE)/BN160,IF(BN160=0,"",IF(BN160="","",0)))</f>
        <v>0</v>
      </c>
      <c r="BK160" s="25">
        <f>IFERROR(VLOOKUP($C160,Summary!$C:$CB,61,FALSE)/BN160,IF(BN160=0,"",IF(BN160="","",0)))</f>
        <v>0.5</v>
      </c>
      <c r="BL160" s="26">
        <f>IFERROR(VLOOKUP($C160,Summary!$C:$CB,62,FALSE)/BN160,IF(BN160=0,"",IF(BN160="","",0)))</f>
        <v>0.5</v>
      </c>
      <c r="BM160" s="25">
        <f>IFERROR(VLOOKUP($C160,Summary!$C:$CB,63,FALSE)/BN160,IF(BN160=0,"",IF(BN160="","",0)))</f>
        <v>0.5</v>
      </c>
      <c r="BN160" s="27">
        <f>VLOOKUP($C160,Summary!$C:$CB,64,FALSE)</f>
        <v>2</v>
      </c>
      <c r="BO160" s="24" t="str">
        <f>IFERROR(VLOOKUP($C160,Summary!$C:$CB,65,FALSE)/BU160,IF(BU160=0,"",IF(BU160="","",0)))</f>
        <v/>
      </c>
      <c r="BP160" s="25" t="str">
        <f>IFERROR(VLOOKUP($C160,Summary!$C:$CB,66,FALSE)/BU160,IF(BU160=0,"",IF(BU160="","",0)))</f>
        <v/>
      </c>
      <c r="BQ160" s="26" t="str">
        <f>IFERROR(VLOOKUP($C160,Summary!$C:$CB,67,FALSE)/BU160,IF(BU160=0,"",IF(BU160="","",0)))</f>
        <v/>
      </c>
      <c r="BR160" s="25" t="str">
        <f>IFERROR(VLOOKUP($C160,Summary!$C:$CB,68,FALSE)/BU160,IF(BU160=0,"",IF(BU160="","",0)))</f>
        <v/>
      </c>
      <c r="BS160" s="26" t="str">
        <f>IFERROR(VLOOKUP($C160,Summary!$C:$CB,69,FALSE)/BU160,IF(BU160=0,"",IF(BU160="","",0)))</f>
        <v/>
      </c>
      <c r="BT160" s="25" t="str">
        <f>IFERROR(VLOOKUP($C160,Summary!$C:$CB,70,FALSE)/BU160,IF(BU160=0,"",IF(BU160="","",0)))</f>
        <v/>
      </c>
      <c r="BU160" s="27">
        <f>VLOOKUP($C160,Summary!$C:$CB,71,FALSE)</f>
        <v>0</v>
      </c>
      <c r="BV160" s="24" t="str">
        <f>IFERROR(VLOOKUP($C160,Summary!$C:$CB,72,FALSE)/CB160,IF(CB160=0,"",IF(CB160="","",0)))</f>
        <v/>
      </c>
      <c r="BW160" s="25" t="str">
        <f>IFERROR(VLOOKUP($C160,Summary!$C:$CB,73,FALSE)/CB160,IF(CB160=0,"",IF(CB160="","",0)))</f>
        <v/>
      </c>
      <c r="BX160" s="26" t="str">
        <f>IFERROR(VLOOKUP($C160,Summary!$C:$CB,74,FALSE)/CB160,IF(CB160=0,"",IF(CB160="","",0)))</f>
        <v/>
      </c>
      <c r="BY160" s="25" t="str">
        <f>IFERROR(VLOOKUP($C160,Summary!$C:$CB,75,FALSE)/CB160,IF(CB160=0,"",IF(CB160="","",0)))</f>
        <v/>
      </c>
      <c r="BZ160" s="26" t="str">
        <f>IFERROR(VLOOKUP($C160,Summary!$C:$CB,76,FALSE)/CB160,IF(CB160=0,"",IF(CB160="","",0)))</f>
        <v/>
      </c>
      <c r="CA160" s="25" t="str">
        <f>IFERROR(VLOOKUP($C160,Summary!$C:$CB,77,FALSE)/CB160,IF(CB160=0,"",IF(CB160="","",0)))</f>
        <v/>
      </c>
      <c r="CB160" s="27">
        <f>VLOOKUP($C160,Summary!$C:$CB,78,FALSE)</f>
        <v>0</v>
      </c>
    </row>
    <row r="161" spans="1:80" x14ac:dyDescent="0.3">
      <c r="A161">
        <v>157</v>
      </c>
      <c r="B161" t="str">
        <f>IF(Namelist!A158="","",UPPER(Namelist!A158))</f>
        <v>KAI SHENG NGOI</v>
      </c>
      <c r="C161" t="str">
        <f>IF(Namelist!B158="","",UPPER(Namelist!B158))</f>
        <v>NUSSTU\E0970292</v>
      </c>
      <c r="D161" s="24">
        <f>IFERROR(VLOOKUP($C161,Summary!$C:$CB,2,FALSE)/J161,IF(J161=0,"",IF(J161="","",0)))</f>
        <v>0.75</v>
      </c>
      <c r="E161" s="25">
        <f>IFERROR(VLOOKUP($C161,Summary!$C:$CB,3,FALSE)/J161,IF(J161=0,"",IF(J161="","",0)))</f>
        <v>0</v>
      </c>
      <c r="F161" s="26">
        <f>IFERROR(VLOOKUP($C161,Summary!$C:$CB,4,FALSE)/J161,IF(J161=0,"",IF(J161="","",0)))</f>
        <v>0.75</v>
      </c>
      <c r="G161" s="25">
        <f>IFERROR(VLOOKUP($C161,Summary!$C:$CB,5,FALSE)/J161,IF(J161=0,"",IF(J161="","",0)))</f>
        <v>0</v>
      </c>
      <c r="H161" s="26">
        <f>IFERROR(VLOOKUP($C161,Summary!$C:$CB,6,FALSE)/J161,IF(J161=0,"",IF(J161="","",0)))</f>
        <v>0.75</v>
      </c>
      <c r="I161" s="25">
        <f>IFERROR(VLOOKUP($C161,Summary!$C:$CB,7,FALSE)/J161,IF(J161=0,"",IF(J161="","",0)))</f>
        <v>0.25</v>
      </c>
      <c r="J161" s="27">
        <f>VLOOKUP($C161,Summary!$C:$CB,8,FALSE)</f>
        <v>4</v>
      </c>
      <c r="K161" s="24" t="str">
        <f>IFERROR(VLOOKUP($C161,Summary!$C:$CB,9,FALSE)/Q161,IF(Q161=0,"",IF(Q161="","",0)))</f>
        <v/>
      </c>
      <c r="L161" s="25" t="str">
        <f>IFERROR(VLOOKUP($C161,Summary!$C:$CB,10,FALSE)/Q161,IF(Q161=0,"",IF(Q161="","",0)))</f>
        <v/>
      </c>
      <c r="M161" s="26" t="str">
        <f>IFERROR(VLOOKUP($C161,Summary!$C:$CB,11,FALSE)/Q161,IF(Q161=0,"",IF(Q161="","",0)))</f>
        <v/>
      </c>
      <c r="N161" s="25" t="str">
        <f>IFERROR(VLOOKUP($C161,Summary!$C:$CB,12,FALSE)/Q161,IF(Q161=0,"",IF(Q161="","",0)))</f>
        <v/>
      </c>
      <c r="O161" s="26" t="str">
        <f>IFERROR(VLOOKUP($C161,Summary!$C:$CB,13,FALSE)/Q161,IF(Q161=0,"",IF(Q161="","",0)))</f>
        <v/>
      </c>
      <c r="P161" s="25" t="str">
        <f>IFERROR(VLOOKUP($C161,Summary!$C:$CB,14,FALSE)/Q161,IF(Q161=0,"",IF(Q161="","",0)))</f>
        <v/>
      </c>
      <c r="Q161" s="27">
        <f>VLOOKUP($C161,Summary!$C:$CB,15,FALSE)</f>
        <v>0</v>
      </c>
      <c r="R161" s="24" t="str">
        <f>IFERROR(VLOOKUP($C161,Summary!$C:$CB,16,FALSE)/X161,IF(X161=0,"",IF(X161="","",0)))</f>
        <v/>
      </c>
      <c r="S161" s="25" t="str">
        <f>IFERROR(VLOOKUP($C161,Summary!$C:$CB,17,FALSE)/X161,IF(X161=0,"",IF(X161="","",0)))</f>
        <v/>
      </c>
      <c r="T161" s="26" t="str">
        <f>IFERROR(VLOOKUP($C161,Summary!$C:$CB,18,FALSE)/X161,IF(X161=0,"",IF(X161="","",0)))</f>
        <v/>
      </c>
      <c r="U161" s="25" t="str">
        <f>IFERROR(VLOOKUP($C161,Summary!$C:$CB,19,FALSE)/X161,IF(X161=0,"",IF(X161="","",0)))</f>
        <v/>
      </c>
      <c r="V161" s="26" t="str">
        <f>IFERROR(VLOOKUP($C161,Summary!$C:$CB,20,FALSE)/X161,IF(X161=0,"",IF(X161="","",0)))</f>
        <v/>
      </c>
      <c r="W161" s="25" t="str">
        <f>IFERROR(VLOOKUP($C161,Summary!$C:$CB,21,FALSE)/X161,IF(X161=0,"",IF(X161="","",0)))</f>
        <v/>
      </c>
      <c r="X161" s="27">
        <f>VLOOKUP($C161,Summary!$C:$CB,22,FALSE)</f>
        <v>0</v>
      </c>
      <c r="Y161" s="24">
        <f>IFERROR(VLOOKUP($C161,Summary!$C:$CB,23,FALSE)/AE161,IF(AE161=0,"",IF(AE161="","",0)))</f>
        <v>1</v>
      </c>
      <c r="Z161" s="25">
        <f>IFERROR(VLOOKUP($C161,Summary!$C:$CB,24,FALSE)/AE161,IF(AE161=0,"",IF(AE161="","",0)))</f>
        <v>0</v>
      </c>
      <c r="AA161" s="26">
        <f>IFERROR(VLOOKUP($C161,Summary!$C:$CB,25,FALSE)/AE161,IF(AE161=0,"",IF(AE161="","",0)))</f>
        <v>1</v>
      </c>
      <c r="AB161" s="25">
        <f>IFERROR(VLOOKUP($C161,Summary!$C:$CB,26,FALSE)/AE161,IF(AE161=0,"",IF(AE161="","",0)))</f>
        <v>0</v>
      </c>
      <c r="AC161" s="26">
        <f>IFERROR(VLOOKUP($C161,Summary!$C:$CB,27,FALSE)/AE161,IF(AE161=0,"",IF(AE161="","",0)))</f>
        <v>1</v>
      </c>
      <c r="AD161" s="25">
        <f>IFERROR(VLOOKUP($C161,Summary!$C:$CB,28,FALSE)/AE161,IF(AE161=0,"",IF(AE161="","",0)))</f>
        <v>0</v>
      </c>
      <c r="AE161" s="27">
        <f>VLOOKUP($C161,Summary!$C:$CB,29,FALSE)</f>
        <v>1</v>
      </c>
      <c r="AF161" s="24" t="str">
        <f>IFERROR(VLOOKUP($C161,Summary!$C:$CB,30,FALSE)/VLOOKUP($C161,Summary!$C:$CB,32,FALSE),IF(AL161=0,"",IF(AL161="","",0)))</f>
        <v/>
      </c>
      <c r="AG161" s="25" t="str">
        <f>IFERROR(VLOOKUP($C161,Summary!$C:$CB,31,FALSE)/VLOOKUP($C161,Summary!$C:$CB,32,FALSE),IF(AL161=0,"",IF(AL161="","",0)))</f>
        <v/>
      </c>
      <c r="AH161" s="26" t="str">
        <f>IFERROR(VLOOKUP($C161,Summary!$C:$CB,32,FALSE)/VLOOKUP($C161,Summary!$C:$CB,34,FALSE),IF(AL161=0,"",IF(AL161="","",0)))</f>
        <v/>
      </c>
      <c r="AI161" s="25" t="str">
        <f>IFERROR(VLOOKUP($C161,Summary!$C:$CB,33,FALSE)/VLOOKUP($C161,Summary!$C:$CB,34,FALSE),IF(AL161=0,"",IF(AL161="","",0)))</f>
        <v/>
      </c>
      <c r="AJ161" s="26" t="str">
        <f>IFERROR(VLOOKUP($C161,Summary!$C:$CB,34,FALSE)/AL161,IF(AL161=0,"",IF(AL161="","",0)))</f>
        <v/>
      </c>
      <c r="AK161" s="25" t="str">
        <f>IFERROR(VLOOKUP($C161,Summary!$C:$CB,35,FALSE)/AL161,IF(AL161=0,"",IF(AL161="","",0)))</f>
        <v/>
      </c>
      <c r="AL161" s="27">
        <f>VLOOKUP($C161,Summary!$C:$CB,36,FALSE)</f>
        <v>0</v>
      </c>
      <c r="AM161" s="24">
        <f>IFERROR(VLOOKUP($C161,Summary!$C:$CB,37,FALSE)/AS161,IF(AS161=0,"",IF(AS161="","",0)))</f>
        <v>0.66666666666666663</v>
      </c>
      <c r="AN161" s="25">
        <f>IFERROR(VLOOKUP($C161,Summary!$C:$CB,38,FALSE)/AS161,IF(AS161=0,"",IF(AS161="","",0)))</f>
        <v>0</v>
      </c>
      <c r="AO161" s="26">
        <f>IFERROR(VLOOKUP($C161,Summary!$C:$CB,39,FALSE)/AS161,IF(AS161=0,"",IF(AS161="","",0)))</f>
        <v>0.66666666666666663</v>
      </c>
      <c r="AP161" s="25">
        <f>IFERROR(VLOOKUP($C161,Summary!$C:$CB,40,FALSE)/AS161,IF(AS161=0,"",IF(AS161="","",0)))</f>
        <v>0</v>
      </c>
      <c r="AQ161" s="26">
        <f>IFERROR(VLOOKUP($C161,Summary!$C:$CB,41,FALSE)/AS161,IF(AS161=0,"",IF(AS161="","",0)))</f>
        <v>0.66666666666666663</v>
      </c>
      <c r="AR161" s="25">
        <f>IFERROR(VLOOKUP($C161,Summary!$C:$CB,42,FALSE)/AS161,IF(AS161=0,"",IF(AS161="","",0)))</f>
        <v>0.33333333333333331</v>
      </c>
      <c r="AS161" s="27">
        <f>VLOOKUP($C161,Summary!$C:$CB,43,FALSE)</f>
        <v>3</v>
      </c>
      <c r="AT161" s="24" t="str">
        <f>IFERROR(VLOOKUP($C161,Summary!$C:$CB,44,FALSE)/AZ161,IF(AZ161=0,"",IF(AZ161="","",0)))</f>
        <v/>
      </c>
      <c r="AU161" s="25" t="str">
        <f>IFERROR(VLOOKUP($C161,Summary!$C:$CB,45,FALSE)/AZ161,IF(AZ161=0,"",IF(AZ161="","",0)))</f>
        <v/>
      </c>
      <c r="AV161" s="26" t="str">
        <f>IFERROR(VLOOKUP($C161,Summary!$C:$CB,46,FALSE)/AZ161,IF(AZ161=0,"",IF(AZ161="","",0)))</f>
        <v/>
      </c>
      <c r="AW161" s="25" t="str">
        <f>IFERROR(VLOOKUP($C161,Summary!$C:$CB,47,FALSE)/AZ161,IF(AZ161=0,"",IF(AZ161="","",0)))</f>
        <v/>
      </c>
      <c r="AX161" s="26" t="str">
        <f>IFERROR(VLOOKUP($C161,Summary!$C:$CB,48,FALSE)/AZ161,IF(AZ161=0,"",IF(AZ161="","",0)))</f>
        <v/>
      </c>
      <c r="AY161" s="25" t="str">
        <f>IFERROR(VLOOKUP($C161,Summary!$C:$CB,49,FALSE)/AZ161,IF(AZ161=0,"",IF(AZ161="","",0)))</f>
        <v/>
      </c>
      <c r="AZ161" s="27">
        <f>VLOOKUP($C161,Summary!$C:$CB,50,FALSE)</f>
        <v>0</v>
      </c>
      <c r="BA161" s="24" t="str">
        <f>IFERROR(VLOOKUP($C161,Summary!$C:$CB,51,FALSE)/BG161,IF(BG161=0,"",IF(BG161="","",0)))</f>
        <v/>
      </c>
      <c r="BB161" s="25" t="str">
        <f>IFERROR(VLOOKUP($C161,Summary!$C:$CB,52,FALSE)/BG161,IF(BG161=0,"",IF(BG161="","",0)))</f>
        <v/>
      </c>
      <c r="BC161" s="26" t="str">
        <f>IFERROR(VLOOKUP($C161,Summary!$C:$CB,53,FALSE)/BG161,IF(BG161=0,"",IF(BG161="","",0)))</f>
        <v/>
      </c>
      <c r="BD161" s="25" t="str">
        <f>IFERROR(VLOOKUP($C161,Summary!$C:$CB,54,FALSE)/BG161,IF(BG161=0,"",IF(BG161="","",0)))</f>
        <v/>
      </c>
      <c r="BE161" s="26" t="str">
        <f>IFERROR(VLOOKUP($C161,Summary!$C:$CB,55,FALSE)/BG161,IF(BG161=0,"",IF(BG161="","",0)))</f>
        <v/>
      </c>
      <c r="BF161" s="25" t="str">
        <f>IFERROR(VLOOKUP($C161,Summary!$C:$CB,56,FALSE)/BG161,IF(BG161=0,"",IF(BG161="","",0)))</f>
        <v/>
      </c>
      <c r="BG161" s="27">
        <f>VLOOKUP($C161,Summary!$C:$CB,57,FALSE)</f>
        <v>0</v>
      </c>
      <c r="BH161" s="24" t="str">
        <f>IFERROR(VLOOKUP($C161,Summary!$C:$CB,58,FALSE)/BN161,IF(BN161=0,"",IF(BN161="","",0)))</f>
        <v/>
      </c>
      <c r="BI161" s="25" t="str">
        <f>IFERROR(VLOOKUP($C161,Summary!$C:$CB,59,FALSE)/BN161,IF(BN161=0,"",IF(BN161="","",0)))</f>
        <v/>
      </c>
      <c r="BJ161" s="26" t="str">
        <f>IFERROR(VLOOKUP($C161,Summary!$C:$CB,60,FALSE)/BN161,IF(BN161=0,"",IF(BN161="","",0)))</f>
        <v/>
      </c>
      <c r="BK161" s="25" t="str">
        <f>IFERROR(VLOOKUP($C161,Summary!$C:$CB,61,FALSE)/BN161,IF(BN161=0,"",IF(BN161="","",0)))</f>
        <v/>
      </c>
      <c r="BL161" s="26" t="str">
        <f>IFERROR(VLOOKUP($C161,Summary!$C:$CB,62,FALSE)/BN161,IF(BN161=0,"",IF(BN161="","",0)))</f>
        <v/>
      </c>
      <c r="BM161" s="25" t="str">
        <f>IFERROR(VLOOKUP($C161,Summary!$C:$CB,63,FALSE)/BN161,IF(BN161=0,"",IF(BN161="","",0)))</f>
        <v/>
      </c>
      <c r="BN161" s="27">
        <f>VLOOKUP($C161,Summary!$C:$CB,64,FALSE)</f>
        <v>0</v>
      </c>
      <c r="BO161" s="24" t="str">
        <f>IFERROR(VLOOKUP($C161,Summary!$C:$CB,65,FALSE)/BU161,IF(BU161=0,"",IF(BU161="","",0)))</f>
        <v/>
      </c>
      <c r="BP161" s="25" t="str">
        <f>IFERROR(VLOOKUP($C161,Summary!$C:$CB,66,FALSE)/BU161,IF(BU161=0,"",IF(BU161="","",0)))</f>
        <v/>
      </c>
      <c r="BQ161" s="26" t="str">
        <f>IFERROR(VLOOKUP($C161,Summary!$C:$CB,67,FALSE)/BU161,IF(BU161=0,"",IF(BU161="","",0)))</f>
        <v/>
      </c>
      <c r="BR161" s="25" t="str">
        <f>IFERROR(VLOOKUP($C161,Summary!$C:$CB,68,FALSE)/BU161,IF(BU161=0,"",IF(BU161="","",0)))</f>
        <v/>
      </c>
      <c r="BS161" s="26" t="str">
        <f>IFERROR(VLOOKUP($C161,Summary!$C:$CB,69,FALSE)/BU161,IF(BU161=0,"",IF(BU161="","",0)))</f>
        <v/>
      </c>
      <c r="BT161" s="25" t="str">
        <f>IFERROR(VLOOKUP($C161,Summary!$C:$CB,70,FALSE)/BU161,IF(BU161=0,"",IF(BU161="","",0)))</f>
        <v/>
      </c>
      <c r="BU161" s="27">
        <f>VLOOKUP($C161,Summary!$C:$CB,71,FALSE)</f>
        <v>0</v>
      </c>
      <c r="BV161" s="24" t="str">
        <f>IFERROR(VLOOKUP($C161,Summary!$C:$CB,72,FALSE)/CB161,IF(CB161=0,"",IF(CB161="","",0)))</f>
        <v/>
      </c>
      <c r="BW161" s="25" t="str">
        <f>IFERROR(VLOOKUP($C161,Summary!$C:$CB,73,FALSE)/CB161,IF(CB161=0,"",IF(CB161="","",0)))</f>
        <v/>
      </c>
      <c r="BX161" s="26" t="str">
        <f>IFERROR(VLOOKUP($C161,Summary!$C:$CB,74,FALSE)/CB161,IF(CB161=0,"",IF(CB161="","",0)))</f>
        <v/>
      </c>
      <c r="BY161" s="25" t="str">
        <f>IFERROR(VLOOKUP($C161,Summary!$C:$CB,75,FALSE)/CB161,IF(CB161=0,"",IF(CB161="","",0)))</f>
        <v/>
      </c>
      <c r="BZ161" s="26" t="str">
        <f>IFERROR(VLOOKUP($C161,Summary!$C:$CB,76,FALSE)/CB161,IF(CB161=0,"",IF(CB161="","",0)))</f>
        <v/>
      </c>
      <c r="CA161" s="25" t="str">
        <f>IFERROR(VLOOKUP($C161,Summary!$C:$CB,77,FALSE)/CB161,IF(CB161=0,"",IF(CB161="","",0)))</f>
        <v/>
      </c>
      <c r="CB161" s="27">
        <f>VLOOKUP($C161,Summary!$C:$CB,78,FALSE)</f>
        <v>0</v>
      </c>
    </row>
    <row r="162" spans="1:80" x14ac:dyDescent="0.3">
      <c r="A162">
        <v>158</v>
      </c>
      <c r="B162" t="str">
        <f>IF(Namelist!A159="","",UPPER(Namelist!A159))</f>
        <v>KAI XIANG YEO</v>
      </c>
      <c r="C162" t="str">
        <f>IF(Namelist!B159="","",UPPER(Namelist!B159))</f>
        <v>NUSSTU\E0726499</v>
      </c>
      <c r="D162" s="24">
        <f>IFERROR(VLOOKUP($C162,Summary!$C:$CB,2,FALSE)/J162,IF(J162=0,"",IF(J162="","",0)))</f>
        <v>0.33333333333333331</v>
      </c>
      <c r="E162" s="25">
        <f>IFERROR(VLOOKUP($C162,Summary!$C:$CB,3,FALSE)/J162,IF(J162=0,"",IF(J162="","",0)))</f>
        <v>0</v>
      </c>
      <c r="F162" s="26">
        <f>IFERROR(VLOOKUP($C162,Summary!$C:$CB,4,FALSE)/J162,IF(J162=0,"",IF(J162="","",0)))</f>
        <v>0.33333333333333331</v>
      </c>
      <c r="G162" s="25">
        <f>IFERROR(VLOOKUP($C162,Summary!$C:$CB,5,FALSE)/J162,IF(J162=0,"",IF(J162="","",0)))</f>
        <v>0</v>
      </c>
      <c r="H162" s="26">
        <f>IFERROR(VLOOKUP($C162,Summary!$C:$CB,6,FALSE)/J162,IF(J162=0,"",IF(J162="","",0)))</f>
        <v>0.33333333333333331</v>
      </c>
      <c r="I162" s="25">
        <f>IFERROR(VLOOKUP($C162,Summary!$C:$CB,7,FALSE)/J162,IF(J162=0,"",IF(J162="","",0)))</f>
        <v>0.66666666666666663</v>
      </c>
      <c r="J162" s="27">
        <f>VLOOKUP($C162,Summary!$C:$CB,8,FALSE)</f>
        <v>3</v>
      </c>
      <c r="K162" s="24" t="str">
        <f>IFERROR(VLOOKUP($C162,Summary!$C:$CB,9,FALSE)/Q162,IF(Q162=0,"",IF(Q162="","",0)))</f>
        <v/>
      </c>
      <c r="L162" s="25" t="str">
        <f>IFERROR(VLOOKUP($C162,Summary!$C:$CB,10,FALSE)/Q162,IF(Q162=0,"",IF(Q162="","",0)))</f>
        <v/>
      </c>
      <c r="M162" s="26" t="str">
        <f>IFERROR(VLOOKUP($C162,Summary!$C:$CB,11,FALSE)/Q162,IF(Q162=0,"",IF(Q162="","",0)))</f>
        <v/>
      </c>
      <c r="N162" s="25" t="str">
        <f>IFERROR(VLOOKUP($C162,Summary!$C:$CB,12,FALSE)/Q162,IF(Q162=0,"",IF(Q162="","",0)))</f>
        <v/>
      </c>
      <c r="O162" s="26" t="str">
        <f>IFERROR(VLOOKUP($C162,Summary!$C:$CB,13,FALSE)/Q162,IF(Q162=0,"",IF(Q162="","",0)))</f>
        <v/>
      </c>
      <c r="P162" s="25" t="str">
        <f>IFERROR(VLOOKUP($C162,Summary!$C:$CB,14,FALSE)/Q162,IF(Q162=0,"",IF(Q162="","",0)))</f>
        <v/>
      </c>
      <c r="Q162" s="27">
        <f>VLOOKUP($C162,Summary!$C:$CB,15,FALSE)</f>
        <v>0</v>
      </c>
      <c r="R162" s="24" t="str">
        <f>IFERROR(VLOOKUP($C162,Summary!$C:$CB,16,FALSE)/X162,IF(X162=0,"",IF(X162="","",0)))</f>
        <v/>
      </c>
      <c r="S162" s="25" t="str">
        <f>IFERROR(VLOOKUP($C162,Summary!$C:$CB,17,FALSE)/X162,IF(X162=0,"",IF(X162="","",0)))</f>
        <v/>
      </c>
      <c r="T162" s="26" t="str">
        <f>IFERROR(VLOOKUP($C162,Summary!$C:$CB,18,FALSE)/X162,IF(X162=0,"",IF(X162="","",0)))</f>
        <v/>
      </c>
      <c r="U162" s="25" t="str">
        <f>IFERROR(VLOOKUP($C162,Summary!$C:$CB,19,FALSE)/X162,IF(X162=0,"",IF(X162="","",0)))</f>
        <v/>
      </c>
      <c r="V162" s="26" t="str">
        <f>IFERROR(VLOOKUP($C162,Summary!$C:$CB,20,FALSE)/X162,IF(X162=0,"",IF(X162="","",0)))</f>
        <v/>
      </c>
      <c r="W162" s="25" t="str">
        <f>IFERROR(VLOOKUP($C162,Summary!$C:$CB,21,FALSE)/X162,IF(X162=0,"",IF(X162="","",0)))</f>
        <v/>
      </c>
      <c r="X162" s="27">
        <f>VLOOKUP($C162,Summary!$C:$CB,22,FALSE)</f>
        <v>0</v>
      </c>
      <c r="Y162" s="24" t="str">
        <f>IFERROR(VLOOKUP($C162,Summary!$C:$CB,23,FALSE)/AE162,IF(AE162=0,"",IF(AE162="","",0)))</f>
        <v/>
      </c>
      <c r="Z162" s="25" t="str">
        <f>IFERROR(VLOOKUP($C162,Summary!$C:$CB,24,FALSE)/AE162,IF(AE162=0,"",IF(AE162="","",0)))</f>
        <v/>
      </c>
      <c r="AA162" s="26" t="str">
        <f>IFERROR(VLOOKUP($C162,Summary!$C:$CB,25,FALSE)/AE162,IF(AE162=0,"",IF(AE162="","",0)))</f>
        <v/>
      </c>
      <c r="AB162" s="25" t="str">
        <f>IFERROR(VLOOKUP($C162,Summary!$C:$CB,26,FALSE)/AE162,IF(AE162=0,"",IF(AE162="","",0)))</f>
        <v/>
      </c>
      <c r="AC162" s="26" t="str">
        <f>IFERROR(VLOOKUP($C162,Summary!$C:$CB,27,FALSE)/AE162,IF(AE162=0,"",IF(AE162="","",0)))</f>
        <v/>
      </c>
      <c r="AD162" s="25" t="str">
        <f>IFERROR(VLOOKUP($C162,Summary!$C:$CB,28,FALSE)/AE162,IF(AE162=0,"",IF(AE162="","",0)))</f>
        <v/>
      </c>
      <c r="AE162" s="27">
        <f>VLOOKUP($C162,Summary!$C:$CB,29,FALSE)</f>
        <v>0</v>
      </c>
      <c r="AF162" s="24" t="str">
        <f>IFERROR(VLOOKUP($C162,Summary!$C:$CB,30,FALSE)/VLOOKUP($C162,Summary!$C:$CB,32,FALSE),IF(AL162=0,"",IF(AL162="","",0)))</f>
        <v/>
      </c>
      <c r="AG162" s="25" t="str">
        <f>IFERROR(VLOOKUP($C162,Summary!$C:$CB,31,FALSE)/VLOOKUP($C162,Summary!$C:$CB,32,FALSE),IF(AL162=0,"",IF(AL162="","",0)))</f>
        <v/>
      </c>
      <c r="AH162" s="26" t="str">
        <f>IFERROR(VLOOKUP($C162,Summary!$C:$CB,32,FALSE)/VLOOKUP($C162,Summary!$C:$CB,34,FALSE),IF(AL162=0,"",IF(AL162="","",0)))</f>
        <v/>
      </c>
      <c r="AI162" s="25" t="str">
        <f>IFERROR(VLOOKUP($C162,Summary!$C:$CB,33,FALSE)/VLOOKUP($C162,Summary!$C:$CB,34,FALSE),IF(AL162=0,"",IF(AL162="","",0)))</f>
        <v/>
      </c>
      <c r="AJ162" s="26" t="str">
        <f>IFERROR(VLOOKUP($C162,Summary!$C:$CB,34,FALSE)/AL162,IF(AL162=0,"",IF(AL162="","",0)))</f>
        <v/>
      </c>
      <c r="AK162" s="25" t="str">
        <f>IFERROR(VLOOKUP($C162,Summary!$C:$CB,35,FALSE)/AL162,IF(AL162=0,"",IF(AL162="","",0)))</f>
        <v/>
      </c>
      <c r="AL162" s="27">
        <f>VLOOKUP($C162,Summary!$C:$CB,36,FALSE)</f>
        <v>0</v>
      </c>
      <c r="AM162" s="24" t="str">
        <f>IFERROR(VLOOKUP($C162,Summary!$C:$CB,37,FALSE)/AS162,IF(AS162=0,"",IF(AS162="","",0)))</f>
        <v/>
      </c>
      <c r="AN162" s="25" t="str">
        <f>IFERROR(VLOOKUP($C162,Summary!$C:$CB,38,FALSE)/AS162,IF(AS162=0,"",IF(AS162="","",0)))</f>
        <v/>
      </c>
      <c r="AO162" s="26" t="str">
        <f>IFERROR(VLOOKUP($C162,Summary!$C:$CB,39,FALSE)/AS162,IF(AS162=0,"",IF(AS162="","",0)))</f>
        <v/>
      </c>
      <c r="AP162" s="25" t="str">
        <f>IFERROR(VLOOKUP($C162,Summary!$C:$CB,40,FALSE)/AS162,IF(AS162=0,"",IF(AS162="","",0)))</f>
        <v/>
      </c>
      <c r="AQ162" s="26" t="str">
        <f>IFERROR(VLOOKUP($C162,Summary!$C:$CB,41,FALSE)/AS162,IF(AS162=0,"",IF(AS162="","",0)))</f>
        <v/>
      </c>
      <c r="AR162" s="25" t="str">
        <f>IFERROR(VLOOKUP($C162,Summary!$C:$CB,42,FALSE)/AS162,IF(AS162=0,"",IF(AS162="","",0)))</f>
        <v/>
      </c>
      <c r="AS162" s="27">
        <f>VLOOKUP($C162,Summary!$C:$CB,43,FALSE)</f>
        <v>0</v>
      </c>
      <c r="AT162" s="24" t="str">
        <f>IFERROR(VLOOKUP($C162,Summary!$C:$CB,44,FALSE)/AZ162,IF(AZ162=0,"",IF(AZ162="","",0)))</f>
        <v/>
      </c>
      <c r="AU162" s="25" t="str">
        <f>IFERROR(VLOOKUP($C162,Summary!$C:$CB,45,FALSE)/AZ162,IF(AZ162=0,"",IF(AZ162="","",0)))</f>
        <v/>
      </c>
      <c r="AV162" s="26" t="str">
        <f>IFERROR(VLOOKUP($C162,Summary!$C:$CB,46,FALSE)/AZ162,IF(AZ162=0,"",IF(AZ162="","",0)))</f>
        <v/>
      </c>
      <c r="AW162" s="25" t="str">
        <f>IFERROR(VLOOKUP($C162,Summary!$C:$CB,47,FALSE)/AZ162,IF(AZ162=0,"",IF(AZ162="","",0)))</f>
        <v/>
      </c>
      <c r="AX162" s="26" t="str">
        <f>IFERROR(VLOOKUP($C162,Summary!$C:$CB,48,FALSE)/AZ162,IF(AZ162=0,"",IF(AZ162="","",0)))</f>
        <v/>
      </c>
      <c r="AY162" s="25" t="str">
        <f>IFERROR(VLOOKUP($C162,Summary!$C:$CB,49,FALSE)/AZ162,IF(AZ162=0,"",IF(AZ162="","",0)))</f>
        <v/>
      </c>
      <c r="AZ162" s="27">
        <f>VLOOKUP($C162,Summary!$C:$CB,50,FALSE)</f>
        <v>0</v>
      </c>
      <c r="BA162" s="24" t="str">
        <f>IFERROR(VLOOKUP($C162,Summary!$C:$CB,51,FALSE)/BG162,IF(BG162=0,"",IF(BG162="","",0)))</f>
        <v/>
      </c>
      <c r="BB162" s="25" t="str">
        <f>IFERROR(VLOOKUP($C162,Summary!$C:$CB,52,FALSE)/BG162,IF(BG162=0,"",IF(BG162="","",0)))</f>
        <v/>
      </c>
      <c r="BC162" s="26" t="str">
        <f>IFERROR(VLOOKUP($C162,Summary!$C:$CB,53,FALSE)/BG162,IF(BG162=0,"",IF(BG162="","",0)))</f>
        <v/>
      </c>
      <c r="BD162" s="25" t="str">
        <f>IFERROR(VLOOKUP($C162,Summary!$C:$CB,54,FALSE)/BG162,IF(BG162=0,"",IF(BG162="","",0)))</f>
        <v/>
      </c>
      <c r="BE162" s="26" t="str">
        <f>IFERROR(VLOOKUP($C162,Summary!$C:$CB,55,FALSE)/BG162,IF(BG162=0,"",IF(BG162="","",0)))</f>
        <v/>
      </c>
      <c r="BF162" s="25" t="str">
        <f>IFERROR(VLOOKUP($C162,Summary!$C:$CB,56,FALSE)/BG162,IF(BG162=0,"",IF(BG162="","",0)))</f>
        <v/>
      </c>
      <c r="BG162" s="27">
        <f>VLOOKUP($C162,Summary!$C:$CB,57,FALSE)</f>
        <v>0</v>
      </c>
      <c r="BH162" s="24">
        <f>IFERROR(VLOOKUP($C162,Summary!$C:$CB,58,FALSE)/BN162,IF(BN162=0,"",IF(BN162="","",0)))</f>
        <v>0.33333333333333331</v>
      </c>
      <c r="BI162" s="25">
        <f>IFERROR(VLOOKUP($C162,Summary!$C:$CB,59,FALSE)/BN162,IF(BN162=0,"",IF(BN162="","",0)))</f>
        <v>0</v>
      </c>
      <c r="BJ162" s="26">
        <f>IFERROR(VLOOKUP($C162,Summary!$C:$CB,60,FALSE)/BN162,IF(BN162=0,"",IF(BN162="","",0)))</f>
        <v>0.33333333333333331</v>
      </c>
      <c r="BK162" s="25">
        <f>IFERROR(VLOOKUP($C162,Summary!$C:$CB,61,FALSE)/BN162,IF(BN162=0,"",IF(BN162="","",0)))</f>
        <v>0</v>
      </c>
      <c r="BL162" s="26">
        <f>IFERROR(VLOOKUP($C162,Summary!$C:$CB,62,FALSE)/BN162,IF(BN162=0,"",IF(BN162="","",0)))</f>
        <v>0.33333333333333331</v>
      </c>
      <c r="BM162" s="25">
        <f>IFERROR(VLOOKUP($C162,Summary!$C:$CB,63,FALSE)/BN162,IF(BN162=0,"",IF(BN162="","",0)))</f>
        <v>0.66666666666666663</v>
      </c>
      <c r="BN162" s="27">
        <f>VLOOKUP($C162,Summary!$C:$CB,64,FALSE)</f>
        <v>3</v>
      </c>
      <c r="BO162" s="24" t="str">
        <f>IFERROR(VLOOKUP($C162,Summary!$C:$CB,65,FALSE)/BU162,IF(BU162=0,"",IF(BU162="","",0)))</f>
        <v/>
      </c>
      <c r="BP162" s="25" t="str">
        <f>IFERROR(VLOOKUP($C162,Summary!$C:$CB,66,FALSE)/BU162,IF(BU162=0,"",IF(BU162="","",0)))</f>
        <v/>
      </c>
      <c r="BQ162" s="26" t="str">
        <f>IFERROR(VLOOKUP($C162,Summary!$C:$CB,67,FALSE)/BU162,IF(BU162=0,"",IF(BU162="","",0)))</f>
        <v/>
      </c>
      <c r="BR162" s="25" t="str">
        <f>IFERROR(VLOOKUP($C162,Summary!$C:$CB,68,FALSE)/BU162,IF(BU162=0,"",IF(BU162="","",0)))</f>
        <v/>
      </c>
      <c r="BS162" s="26" t="str">
        <f>IFERROR(VLOOKUP($C162,Summary!$C:$CB,69,FALSE)/BU162,IF(BU162=0,"",IF(BU162="","",0)))</f>
        <v/>
      </c>
      <c r="BT162" s="25" t="str">
        <f>IFERROR(VLOOKUP($C162,Summary!$C:$CB,70,FALSE)/BU162,IF(BU162=0,"",IF(BU162="","",0)))</f>
        <v/>
      </c>
      <c r="BU162" s="27">
        <f>VLOOKUP($C162,Summary!$C:$CB,71,FALSE)</f>
        <v>0</v>
      </c>
      <c r="BV162" s="24" t="str">
        <f>IFERROR(VLOOKUP($C162,Summary!$C:$CB,72,FALSE)/CB162,IF(CB162=0,"",IF(CB162="","",0)))</f>
        <v/>
      </c>
      <c r="BW162" s="25" t="str">
        <f>IFERROR(VLOOKUP($C162,Summary!$C:$CB,73,FALSE)/CB162,IF(CB162=0,"",IF(CB162="","",0)))</f>
        <v/>
      </c>
      <c r="BX162" s="26" t="str">
        <f>IFERROR(VLOOKUP($C162,Summary!$C:$CB,74,FALSE)/CB162,IF(CB162=0,"",IF(CB162="","",0)))</f>
        <v/>
      </c>
      <c r="BY162" s="25" t="str">
        <f>IFERROR(VLOOKUP($C162,Summary!$C:$CB,75,FALSE)/CB162,IF(CB162=0,"",IF(CB162="","",0)))</f>
        <v/>
      </c>
      <c r="BZ162" s="26" t="str">
        <f>IFERROR(VLOOKUP($C162,Summary!$C:$CB,76,FALSE)/CB162,IF(CB162=0,"",IF(CB162="","",0)))</f>
        <v/>
      </c>
      <c r="CA162" s="25" t="str">
        <f>IFERROR(VLOOKUP($C162,Summary!$C:$CB,77,FALSE)/CB162,IF(CB162=0,"",IF(CB162="","",0)))</f>
        <v/>
      </c>
      <c r="CB162" s="27">
        <f>VLOOKUP($C162,Summary!$C:$CB,78,FALSE)</f>
        <v>0</v>
      </c>
    </row>
    <row r="163" spans="1:80" x14ac:dyDescent="0.3">
      <c r="A163">
        <v>159</v>
      </c>
      <c r="B163" t="str">
        <f>IF(Namelist!A160="","",UPPER(Namelist!A160))</f>
        <v>KAI XUAN LIM</v>
      </c>
      <c r="C163" t="str">
        <f>IF(Namelist!B160="","",UPPER(Namelist!B160))</f>
        <v>NUSSTU\E0959297</v>
      </c>
      <c r="D163" s="24">
        <f>IFERROR(VLOOKUP($C163,Summary!$C:$CB,2,FALSE)/J163,IF(J163=0,"",IF(J163="","",0)))</f>
        <v>0.25</v>
      </c>
      <c r="E163" s="25">
        <f>IFERROR(VLOOKUP($C163,Summary!$C:$CB,3,FALSE)/J163,IF(J163=0,"",IF(J163="","",0)))</f>
        <v>0</v>
      </c>
      <c r="F163" s="26">
        <f>IFERROR(VLOOKUP($C163,Summary!$C:$CB,4,FALSE)/J163,IF(J163=0,"",IF(J163="","",0)))</f>
        <v>0.25</v>
      </c>
      <c r="G163" s="25">
        <f>IFERROR(VLOOKUP($C163,Summary!$C:$CB,5,FALSE)/J163,IF(J163=0,"",IF(J163="","",0)))</f>
        <v>0</v>
      </c>
      <c r="H163" s="26">
        <f>IFERROR(VLOOKUP($C163,Summary!$C:$CB,6,FALSE)/J163,IF(J163=0,"",IF(J163="","",0)))</f>
        <v>0.25</v>
      </c>
      <c r="I163" s="25">
        <f>IFERROR(VLOOKUP($C163,Summary!$C:$CB,7,FALSE)/J163,IF(J163=0,"",IF(J163="","",0)))</f>
        <v>0.75</v>
      </c>
      <c r="J163" s="27">
        <f>VLOOKUP($C163,Summary!$C:$CB,8,FALSE)</f>
        <v>4</v>
      </c>
      <c r="K163" s="24" t="str">
        <f>IFERROR(VLOOKUP($C163,Summary!$C:$CB,9,FALSE)/Q163,IF(Q163=0,"",IF(Q163="","",0)))</f>
        <v/>
      </c>
      <c r="L163" s="25" t="str">
        <f>IFERROR(VLOOKUP($C163,Summary!$C:$CB,10,FALSE)/Q163,IF(Q163=0,"",IF(Q163="","",0)))</f>
        <v/>
      </c>
      <c r="M163" s="26" t="str">
        <f>IFERROR(VLOOKUP($C163,Summary!$C:$CB,11,FALSE)/Q163,IF(Q163=0,"",IF(Q163="","",0)))</f>
        <v/>
      </c>
      <c r="N163" s="25" t="str">
        <f>IFERROR(VLOOKUP($C163,Summary!$C:$CB,12,FALSE)/Q163,IF(Q163=0,"",IF(Q163="","",0)))</f>
        <v/>
      </c>
      <c r="O163" s="26" t="str">
        <f>IFERROR(VLOOKUP($C163,Summary!$C:$CB,13,FALSE)/Q163,IF(Q163=0,"",IF(Q163="","",0)))</f>
        <v/>
      </c>
      <c r="P163" s="25" t="str">
        <f>IFERROR(VLOOKUP($C163,Summary!$C:$CB,14,FALSE)/Q163,IF(Q163=0,"",IF(Q163="","",0)))</f>
        <v/>
      </c>
      <c r="Q163" s="27">
        <f>VLOOKUP($C163,Summary!$C:$CB,15,FALSE)</f>
        <v>0</v>
      </c>
      <c r="R163" s="24" t="str">
        <f>IFERROR(VLOOKUP($C163,Summary!$C:$CB,16,FALSE)/X163,IF(X163=0,"",IF(X163="","",0)))</f>
        <v/>
      </c>
      <c r="S163" s="25" t="str">
        <f>IFERROR(VLOOKUP($C163,Summary!$C:$CB,17,FALSE)/X163,IF(X163=0,"",IF(X163="","",0)))</f>
        <v/>
      </c>
      <c r="T163" s="26" t="str">
        <f>IFERROR(VLOOKUP($C163,Summary!$C:$CB,18,FALSE)/X163,IF(X163=0,"",IF(X163="","",0)))</f>
        <v/>
      </c>
      <c r="U163" s="25" t="str">
        <f>IFERROR(VLOOKUP($C163,Summary!$C:$CB,19,FALSE)/X163,IF(X163=0,"",IF(X163="","",0)))</f>
        <v/>
      </c>
      <c r="V163" s="26" t="str">
        <f>IFERROR(VLOOKUP($C163,Summary!$C:$CB,20,FALSE)/X163,IF(X163=0,"",IF(X163="","",0)))</f>
        <v/>
      </c>
      <c r="W163" s="25" t="str">
        <f>IFERROR(VLOOKUP($C163,Summary!$C:$CB,21,FALSE)/X163,IF(X163=0,"",IF(X163="","",0)))</f>
        <v/>
      </c>
      <c r="X163" s="27">
        <f>VLOOKUP($C163,Summary!$C:$CB,22,FALSE)</f>
        <v>0</v>
      </c>
      <c r="Y163" s="24" t="str">
        <f>IFERROR(VLOOKUP($C163,Summary!$C:$CB,23,FALSE)/AE163,IF(AE163=0,"",IF(AE163="","",0)))</f>
        <v/>
      </c>
      <c r="Z163" s="25" t="str">
        <f>IFERROR(VLOOKUP($C163,Summary!$C:$CB,24,FALSE)/AE163,IF(AE163=0,"",IF(AE163="","",0)))</f>
        <v/>
      </c>
      <c r="AA163" s="26" t="str">
        <f>IFERROR(VLOOKUP($C163,Summary!$C:$CB,25,FALSE)/AE163,IF(AE163=0,"",IF(AE163="","",0)))</f>
        <v/>
      </c>
      <c r="AB163" s="25" t="str">
        <f>IFERROR(VLOOKUP($C163,Summary!$C:$CB,26,FALSE)/AE163,IF(AE163=0,"",IF(AE163="","",0)))</f>
        <v/>
      </c>
      <c r="AC163" s="26" t="str">
        <f>IFERROR(VLOOKUP($C163,Summary!$C:$CB,27,FALSE)/AE163,IF(AE163=0,"",IF(AE163="","",0)))</f>
        <v/>
      </c>
      <c r="AD163" s="25" t="str">
        <f>IFERROR(VLOOKUP($C163,Summary!$C:$CB,28,FALSE)/AE163,IF(AE163=0,"",IF(AE163="","",0)))</f>
        <v/>
      </c>
      <c r="AE163" s="27">
        <f>VLOOKUP($C163,Summary!$C:$CB,29,FALSE)</f>
        <v>0</v>
      </c>
      <c r="AF163" s="24" t="str">
        <f>IFERROR(VLOOKUP($C163,Summary!$C:$CB,30,FALSE)/VLOOKUP($C163,Summary!$C:$CB,32,FALSE),IF(AL163=0,"",IF(AL163="","",0)))</f>
        <v/>
      </c>
      <c r="AG163" s="25" t="str">
        <f>IFERROR(VLOOKUP($C163,Summary!$C:$CB,31,FALSE)/VLOOKUP($C163,Summary!$C:$CB,32,FALSE),IF(AL163=0,"",IF(AL163="","",0)))</f>
        <v/>
      </c>
      <c r="AH163" s="26" t="str">
        <f>IFERROR(VLOOKUP($C163,Summary!$C:$CB,32,FALSE)/VLOOKUP($C163,Summary!$C:$CB,34,FALSE),IF(AL163=0,"",IF(AL163="","",0)))</f>
        <v/>
      </c>
      <c r="AI163" s="25" t="str">
        <f>IFERROR(VLOOKUP($C163,Summary!$C:$CB,33,FALSE)/VLOOKUP($C163,Summary!$C:$CB,34,FALSE),IF(AL163=0,"",IF(AL163="","",0)))</f>
        <v/>
      </c>
      <c r="AJ163" s="26" t="str">
        <f>IFERROR(VLOOKUP($C163,Summary!$C:$CB,34,FALSE)/AL163,IF(AL163=0,"",IF(AL163="","",0)))</f>
        <v/>
      </c>
      <c r="AK163" s="25" t="str">
        <f>IFERROR(VLOOKUP($C163,Summary!$C:$CB,35,FALSE)/AL163,IF(AL163=0,"",IF(AL163="","",0)))</f>
        <v/>
      </c>
      <c r="AL163" s="27">
        <f>VLOOKUP($C163,Summary!$C:$CB,36,FALSE)</f>
        <v>0</v>
      </c>
      <c r="AM163" s="24" t="str">
        <f>IFERROR(VLOOKUP($C163,Summary!$C:$CB,37,FALSE)/AS163,IF(AS163=0,"",IF(AS163="","",0)))</f>
        <v/>
      </c>
      <c r="AN163" s="25" t="str">
        <f>IFERROR(VLOOKUP($C163,Summary!$C:$CB,38,FALSE)/AS163,IF(AS163=0,"",IF(AS163="","",0)))</f>
        <v/>
      </c>
      <c r="AO163" s="26" t="str">
        <f>IFERROR(VLOOKUP($C163,Summary!$C:$CB,39,FALSE)/AS163,IF(AS163=0,"",IF(AS163="","",0)))</f>
        <v/>
      </c>
      <c r="AP163" s="25" t="str">
        <f>IFERROR(VLOOKUP($C163,Summary!$C:$CB,40,FALSE)/AS163,IF(AS163=0,"",IF(AS163="","",0)))</f>
        <v/>
      </c>
      <c r="AQ163" s="26" t="str">
        <f>IFERROR(VLOOKUP($C163,Summary!$C:$CB,41,FALSE)/AS163,IF(AS163=0,"",IF(AS163="","",0)))</f>
        <v/>
      </c>
      <c r="AR163" s="25" t="str">
        <f>IFERROR(VLOOKUP($C163,Summary!$C:$CB,42,FALSE)/AS163,IF(AS163=0,"",IF(AS163="","",0)))</f>
        <v/>
      </c>
      <c r="AS163" s="27">
        <f>VLOOKUP($C163,Summary!$C:$CB,43,FALSE)</f>
        <v>0</v>
      </c>
      <c r="AT163" s="24" t="str">
        <f>IFERROR(VLOOKUP($C163,Summary!$C:$CB,44,FALSE)/AZ163,IF(AZ163=0,"",IF(AZ163="","",0)))</f>
        <v/>
      </c>
      <c r="AU163" s="25" t="str">
        <f>IFERROR(VLOOKUP($C163,Summary!$C:$CB,45,FALSE)/AZ163,IF(AZ163=0,"",IF(AZ163="","",0)))</f>
        <v/>
      </c>
      <c r="AV163" s="26" t="str">
        <f>IFERROR(VLOOKUP($C163,Summary!$C:$CB,46,FALSE)/AZ163,IF(AZ163=0,"",IF(AZ163="","",0)))</f>
        <v/>
      </c>
      <c r="AW163" s="25" t="str">
        <f>IFERROR(VLOOKUP($C163,Summary!$C:$CB,47,FALSE)/AZ163,IF(AZ163=0,"",IF(AZ163="","",0)))</f>
        <v/>
      </c>
      <c r="AX163" s="26" t="str">
        <f>IFERROR(VLOOKUP($C163,Summary!$C:$CB,48,FALSE)/AZ163,IF(AZ163=0,"",IF(AZ163="","",0)))</f>
        <v/>
      </c>
      <c r="AY163" s="25" t="str">
        <f>IFERROR(VLOOKUP($C163,Summary!$C:$CB,49,FALSE)/AZ163,IF(AZ163=0,"",IF(AZ163="","",0)))</f>
        <v/>
      </c>
      <c r="AZ163" s="27">
        <f>VLOOKUP($C163,Summary!$C:$CB,50,FALSE)</f>
        <v>0</v>
      </c>
      <c r="BA163" s="24">
        <f>IFERROR(VLOOKUP($C163,Summary!$C:$CB,51,FALSE)/BG163,IF(BG163=0,"",IF(BG163="","",0)))</f>
        <v>1</v>
      </c>
      <c r="BB163" s="25">
        <f>IFERROR(VLOOKUP($C163,Summary!$C:$CB,52,FALSE)/BG163,IF(BG163=0,"",IF(BG163="","",0)))</f>
        <v>0</v>
      </c>
      <c r="BC163" s="26">
        <f>IFERROR(VLOOKUP($C163,Summary!$C:$CB,53,FALSE)/BG163,IF(BG163=0,"",IF(BG163="","",0)))</f>
        <v>1</v>
      </c>
      <c r="BD163" s="25">
        <f>IFERROR(VLOOKUP($C163,Summary!$C:$CB,54,FALSE)/BG163,IF(BG163=0,"",IF(BG163="","",0)))</f>
        <v>0</v>
      </c>
      <c r="BE163" s="26">
        <f>IFERROR(VLOOKUP($C163,Summary!$C:$CB,55,FALSE)/BG163,IF(BG163=0,"",IF(BG163="","",0)))</f>
        <v>1</v>
      </c>
      <c r="BF163" s="25">
        <f>IFERROR(VLOOKUP($C163,Summary!$C:$CB,56,FALSE)/BG163,IF(BG163=0,"",IF(BG163="","",0)))</f>
        <v>0</v>
      </c>
      <c r="BG163" s="27">
        <f>VLOOKUP($C163,Summary!$C:$CB,57,FALSE)</f>
        <v>1</v>
      </c>
      <c r="BH163" s="24">
        <f>IFERROR(VLOOKUP($C163,Summary!$C:$CB,58,FALSE)/BN163,IF(BN163=0,"",IF(BN163="","",0)))</f>
        <v>0</v>
      </c>
      <c r="BI163" s="25">
        <f>IFERROR(VLOOKUP($C163,Summary!$C:$CB,59,FALSE)/BN163,IF(BN163=0,"",IF(BN163="","",0)))</f>
        <v>0</v>
      </c>
      <c r="BJ163" s="26">
        <f>IFERROR(VLOOKUP($C163,Summary!$C:$CB,60,FALSE)/BN163,IF(BN163=0,"",IF(BN163="","",0)))</f>
        <v>0</v>
      </c>
      <c r="BK163" s="25">
        <f>IFERROR(VLOOKUP($C163,Summary!$C:$CB,61,FALSE)/BN163,IF(BN163=0,"",IF(BN163="","",0)))</f>
        <v>0</v>
      </c>
      <c r="BL163" s="26">
        <f>IFERROR(VLOOKUP($C163,Summary!$C:$CB,62,FALSE)/BN163,IF(BN163=0,"",IF(BN163="","",0)))</f>
        <v>0</v>
      </c>
      <c r="BM163" s="25">
        <f>IFERROR(VLOOKUP($C163,Summary!$C:$CB,63,FALSE)/BN163,IF(BN163=0,"",IF(BN163="","",0)))</f>
        <v>1</v>
      </c>
      <c r="BN163" s="27">
        <f>VLOOKUP($C163,Summary!$C:$CB,64,FALSE)</f>
        <v>3</v>
      </c>
      <c r="BO163" s="24" t="str">
        <f>IFERROR(VLOOKUP($C163,Summary!$C:$CB,65,FALSE)/BU163,IF(BU163=0,"",IF(BU163="","",0)))</f>
        <v/>
      </c>
      <c r="BP163" s="25" t="str">
        <f>IFERROR(VLOOKUP($C163,Summary!$C:$CB,66,FALSE)/BU163,IF(BU163=0,"",IF(BU163="","",0)))</f>
        <v/>
      </c>
      <c r="BQ163" s="26" t="str">
        <f>IFERROR(VLOOKUP($C163,Summary!$C:$CB,67,FALSE)/BU163,IF(BU163=0,"",IF(BU163="","",0)))</f>
        <v/>
      </c>
      <c r="BR163" s="25" t="str">
        <f>IFERROR(VLOOKUP($C163,Summary!$C:$CB,68,FALSE)/BU163,IF(BU163=0,"",IF(BU163="","",0)))</f>
        <v/>
      </c>
      <c r="BS163" s="26" t="str">
        <f>IFERROR(VLOOKUP($C163,Summary!$C:$CB,69,FALSE)/BU163,IF(BU163=0,"",IF(BU163="","",0)))</f>
        <v/>
      </c>
      <c r="BT163" s="25" t="str">
        <f>IFERROR(VLOOKUP($C163,Summary!$C:$CB,70,FALSE)/BU163,IF(BU163=0,"",IF(BU163="","",0)))</f>
        <v/>
      </c>
      <c r="BU163" s="27">
        <f>VLOOKUP($C163,Summary!$C:$CB,71,FALSE)</f>
        <v>0</v>
      </c>
      <c r="BV163" s="24" t="str">
        <f>IFERROR(VLOOKUP($C163,Summary!$C:$CB,72,FALSE)/CB163,IF(CB163=0,"",IF(CB163="","",0)))</f>
        <v/>
      </c>
      <c r="BW163" s="25" t="str">
        <f>IFERROR(VLOOKUP($C163,Summary!$C:$CB,73,FALSE)/CB163,IF(CB163=0,"",IF(CB163="","",0)))</f>
        <v/>
      </c>
      <c r="BX163" s="26" t="str">
        <f>IFERROR(VLOOKUP($C163,Summary!$C:$CB,74,FALSE)/CB163,IF(CB163=0,"",IF(CB163="","",0)))</f>
        <v/>
      </c>
      <c r="BY163" s="25" t="str">
        <f>IFERROR(VLOOKUP($C163,Summary!$C:$CB,75,FALSE)/CB163,IF(CB163=0,"",IF(CB163="","",0)))</f>
        <v/>
      </c>
      <c r="BZ163" s="26" t="str">
        <f>IFERROR(VLOOKUP($C163,Summary!$C:$CB,76,FALSE)/CB163,IF(CB163=0,"",IF(CB163="","",0)))</f>
        <v/>
      </c>
      <c r="CA163" s="25" t="str">
        <f>IFERROR(VLOOKUP($C163,Summary!$C:$CB,77,FALSE)/CB163,IF(CB163=0,"",IF(CB163="","",0)))</f>
        <v/>
      </c>
      <c r="CB163" s="27">
        <f>VLOOKUP($C163,Summary!$C:$CB,78,FALSE)</f>
        <v>0</v>
      </c>
    </row>
    <row r="164" spans="1:80" x14ac:dyDescent="0.3">
      <c r="A164">
        <v>160</v>
      </c>
      <c r="B164" t="str">
        <f>IF(Namelist!A161="","",UPPER(Namelist!A161))</f>
        <v>KAI YUAN, RYAN LEE</v>
      </c>
      <c r="C164" t="str">
        <f>IF(Namelist!B161="","",UPPER(Namelist!B161))</f>
        <v>NUSSTU\E0417673</v>
      </c>
      <c r="D164" s="24" t="str">
        <f>IFERROR(VLOOKUP($C164,Summary!$C:$CB,2,FALSE)/J164,IF(J164=0,"",IF(J164="","",0)))</f>
        <v/>
      </c>
      <c r="E164" s="25" t="str">
        <f>IFERROR(VLOOKUP($C164,Summary!$C:$CB,3,FALSE)/J164,IF(J164=0,"",IF(J164="","",0)))</f>
        <v/>
      </c>
      <c r="F164" s="26" t="str">
        <f>IFERROR(VLOOKUP($C164,Summary!$C:$CB,4,FALSE)/J164,IF(J164=0,"",IF(J164="","",0)))</f>
        <v/>
      </c>
      <c r="G164" s="25" t="str">
        <f>IFERROR(VLOOKUP($C164,Summary!$C:$CB,5,FALSE)/J164,IF(J164=0,"",IF(J164="","",0)))</f>
        <v/>
      </c>
      <c r="H164" s="26" t="str">
        <f>IFERROR(VLOOKUP($C164,Summary!$C:$CB,6,FALSE)/J164,IF(J164=0,"",IF(J164="","",0)))</f>
        <v/>
      </c>
      <c r="I164" s="25" t="str">
        <f>IFERROR(VLOOKUP($C164,Summary!$C:$CB,7,FALSE)/J164,IF(J164=0,"",IF(J164="","",0)))</f>
        <v/>
      </c>
      <c r="J164" s="27">
        <f>VLOOKUP($C164,Summary!$C:$CB,8,FALSE)</f>
        <v>0</v>
      </c>
      <c r="K164" s="24" t="str">
        <f>IFERROR(VLOOKUP($C164,Summary!$C:$CB,9,FALSE)/Q164,IF(Q164=0,"",IF(Q164="","",0)))</f>
        <v/>
      </c>
      <c r="L164" s="25" t="str">
        <f>IFERROR(VLOOKUP($C164,Summary!$C:$CB,10,FALSE)/Q164,IF(Q164=0,"",IF(Q164="","",0)))</f>
        <v/>
      </c>
      <c r="M164" s="26" t="str">
        <f>IFERROR(VLOOKUP($C164,Summary!$C:$CB,11,FALSE)/Q164,IF(Q164=0,"",IF(Q164="","",0)))</f>
        <v/>
      </c>
      <c r="N164" s="25" t="str">
        <f>IFERROR(VLOOKUP($C164,Summary!$C:$CB,12,FALSE)/Q164,IF(Q164=0,"",IF(Q164="","",0)))</f>
        <v/>
      </c>
      <c r="O164" s="26" t="str">
        <f>IFERROR(VLOOKUP($C164,Summary!$C:$CB,13,FALSE)/Q164,IF(Q164=0,"",IF(Q164="","",0)))</f>
        <v/>
      </c>
      <c r="P164" s="25" t="str">
        <f>IFERROR(VLOOKUP($C164,Summary!$C:$CB,14,FALSE)/Q164,IF(Q164=0,"",IF(Q164="","",0)))</f>
        <v/>
      </c>
      <c r="Q164" s="27">
        <f>VLOOKUP($C164,Summary!$C:$CB,15,FALSE)</f>
        <v>0</v>
      </c>
      <c r="R164" s="24" t="str">
        <f>IFERROR(VLOOKUP($C164,Summary!$C:$CB,16,FALSE)/X164,IF(X164=0,"",IF(X164="","",0)))</f>
        <v/>
      </c>
      <c r="S164" s="25" t="str">
        <f>IFERROR(VLOOKUP($C164,Summary!$C:$CB,17,FALSE)/X164,IF(X164=0,"",IF(X164="","",0)))</f>
        <v/>
      </c>
      <c r="T164" s="26" t="str">
        <f>IFERROR(VLOOKUP($C164,Summary!$C:$CB,18,FALSE)/X164,IF(X164=0,"",IF(X164="","",0)))</f>
        <v/>
      </c>
      <c r="U164" s="25" t="str">
        <f>IFERROR(VLOOKUP($C164,Summary!$C:$CB,19,FALSE)/X164,IF(X164=0,"",IF(X164="","",0)))</f>
        <v/>
      </c>
      <c r="V164" s="26" t="str">
        <f>IFERROR(VLOOKUP($C164,Summary!$C:$CB,20,FALSE)/X164,IF(X164=0,"",IF(X164="","",0)))</f>
        <v/>
      </c>
      <c r="W164" s="25" t="str">
        <f>IFERROR(VLOOKUP($C164,Summary!$C:$CB,21,FALSE)/X164,IF(X164=0,"",IF(X164="","",0)))</f>
        <v/>
      </c>
      <c r="X164" s="27">
        <f>VLOOKUP($C164,Summary!$C:$CB,22,FALSE)</f>
        <v>0</v>
      </c>
      <c r="Y164" s="24" t="str">
        <f>IFERROR(VLOOKUP($C164,Summary!$C:$CB,23,FALSE)/AE164,IF(AE164=0,"",IF(AE164="","",0)))</f>
        <v/>
      </c>
      <c r="Z164" s="25" t="str">
        <f>IFERROR(VLOOKUP($C164,Summary!$C:$CB,24,FALSE)/AE164,IF(AE164=0,"",IF(AE164="","",0)))</f>
        <v/>
      </c>
      <c r="AA164" s="26" t="str">
        <f>IFERROR(VLOOKUP($C164,Summary!$C:$CB,25,FALSE)/AE164,IF(AE164=0,"",IF(AE164="","",0)))</f>
        <v/>
      </c>
      <c r="AB164" s="25" t="str">
        <f>IFERROR(VLOOKUP($C164,Summary!$C:$CB,26,FALSE)/AE164,IF(AE164=0,"",IF(AE164="","",0)))</f>
        <v/>
      </c>
      <c r="AC164" s="26" t="str">
        <f>IFERROR(VLOOKUP($C164,Summary!$C:$CB,27,FALSE)/AE164,IF(AE164=0,"",IF(AE164="","",0)))</f>
        <v/>
      </c>
      <c r="AD164" s="25" t="str">
        <f>IFERROR(VLOOKUP($C164,Summary!$C:$CB,28,FALSE)/AE164,IF(AE164=0,"",IF(AE164="","",0)))</f>
        <v/>
      </c>
      <c r="AE164" s="27">
        <f>VLOOKUP($C164,Summary!$C:$CB,29,FALSE)</f>
        <v>0</v>
      </c>
      <c r="AF164" s="24" t="str">
        <f>IFERROR(VLOOKUP($C164,Summary!$C:$CB,30,FALSE)/VLOOKUP($C164,Summary!$C:$CB,32,FALSE),IF(AL164=0,"",IF(AL164="","",0)))</f>
        <v/>
      </c>
      <c r="AG164" s="25" t="str">
        <f>IFERROR(VLOOKUP($C164,Summary!$C:$CB,31,FALSE)/VLOOKUP($C164,Summary!$C:$CB,32,FALSE),IF(AL164=0,"",IF(AL164="","",0)))</f>
        <v/>
      </c>
      <c r="AH164" s="26" t="str">
        <f>IFERROR(VLOOKUP($C164,Summary!$C:$CB,32,FALSE)/VLOOKUP($C164,Summary!$C:$CB,34,FALSE),IF(AL164=0,"",IF(AL164="","",0)))</f>
        <v/>
      </c>
      <c r="AI164" s="25" t="str">
        <f>IFERROR(VLOOKUP($C164,Summary!$C:$CB,33,FALSE)/VLOOKUP($C164,Summary!$C:$CB,34,FALSE),IF(AL164=0,"",IF(AL164="","",0)))</f>
        <v/>
      </c>
      <c r="AJ164" s="26" t="str">
        <f>IFERROR(VLOOKUP($C164,Summary!$C:$CB,34,FALSE)/AL164,IF(AL164=0,"",IF(AL164="","",0)))</f>
        <v/>
      </c>
      <c r="AK164" s="25" t="str">
        <f>IFERROR(VLOOKUP($C164,Summary!$C:$CB,35,FALSE)/AL164,IF(AL164=0,"",IF(AL164="","",0)))</f>
        <v/>
      </c>
      <c r="AL164" s="27">
        <f>VLOOKUP($C164,Summary!$C:$CB,36,FALSE)</f>
        <v>0</v>
      </c>
      <c r="AM164" s="24" t="str">
        <f>IFERROR(VLOOKUP($C164,Summary!$C:$CB,37,FALSE)/AS164,IF(AS164=0,"",IF(AS164="","",0)))</f>
        <v/>
      </c>
      <c r="AN164" s="25" t="str">
        <f>IFERROR(VLOOKUP($C164,Summary!$C:$CB,38,FALSE)/AS164,IF(AS164=0,"",IF(AS164="","",0)))</f>
        <v/>
      </c>
      <c r="AO164" s="26" t="str">
        <f>IFERROR(VLOOKUP($C164,Summary!$C:$CB,39,FALSE)/AS164,IF(AS164=0,"",IF(AS164="","",0)))</f>
        <v/>
      </c>
      <c r="AP164" s="25" t="str">
        <f>IFERROR(VLOOKUP($C164,Summary!$C:$CB,40,FALSE)/AS164,IF(AS164=0,"",IF(AS164="","",0)))</f>
        <v/>
      </c>
      <c r="AQ164" s="26" t="str">
        <f>IFERROR(VLOOKUP($C164,Summary!$C:$CB,41,FALSE)/AS164,IF(AS164=0,"",IF(AS164="","",0)))</f>
        <v/>
      </c>
      <c r="AR164" s="25" t="str">
        <f>IFERROR(VLOOKUP($C164,Summary!$C:$CB,42,FALSE)/AS164,IF(AS164=0,"",IF(AS164="","",0)))</f>
        <v/>
      </c>
      <c r="AS164" s="27">
        <f>VLOOKUP($C164,Summary!$C:$CB,43,FALSE)</f>
        <v>0</v>
      </c>
      <c r="AT164" s="24" t="str">
        <f>IFERROR(VLOOKUP($C164,Summary!$C:$CB,44,FALSE)/AZ164,IF(AZ164=0,"",IF(AZ164="","",0)))</f>
        <v/>
      </c>
      <c r="AU164" s="25" t="str">
        <f>IFERROR(VLOOKUP($C164,Summary!$C:$CB,45,FALSE)/AZ164,IF(AZ164=0,"",IF(AZ164="","",0)))</f>
        <v/>
      </c>
      <c r="AV164" s="26" t="str">
        <f>IFERROR(VLOOKUP($C164,Summary!$C:$CB,46,FALSE)/AZ164,IF(AZ164=0,"",IF(AZ164="","",0)))</f>
        <v/>
      </c>
      <c r="AW164" s="25" t="str">
        <f>IFERROR(VLOOKUP($C164,Summary!$C:$CB,47,FALSE)/AZ164,IF(AZ164=0,"",IF(AZ164="","",0)))</f>
        <v/>
      </c>
      <c r="AX164" s="26" t="str">
        <f>IFERROR(VLOOKUP($C164,Summary!$C:$CB,48,FALSE)/AZ164,IF(AZ164=0,"",IF(AZ164="","",0)))</f>
        <v/>
      </c>
      <c r="AY164" s="25" t="str">
        <f>IFERROR(VLOOKUP($C164,Summary!$C:$CB,49,FALSE)/AZ164,IF(AZ164=0,"",IF(AZ164="","",0)))</f>
        <v/>
      </c>
      <c r="AZ164" s="27">
        <f>VLOOKUP($C164,Summary!$C:$CB,50,FALSE)</f>
        <v>0</v>
      </c>
      <c r="BA164" s="24" t="str">
        <f>IFERROR(VLOOKUP($C164,Summary!$C:$CB,51,FALSE)/BG164,IF(BG164=0,"",IF(BG164="","",0)))</f>
        <v/>
      </c>
      <c r="BB164" s="25" t="str">
        <f>IFERROR(VLOOKUP($C164,Summary!$C:$CB,52,FALSE)/BG164,IF(BG164=0,"",IF(BG164="","",0)))</f>
        <v/>
      </c>
      <c r="BC164" s="26" t="str">
        <f>IFERROR(VLOOKUP($C164,Summary!$C:$CB,53,FALSE)/BG164,IF(BG164=0,"",IF(BG164="","",0)))</f>
        <v/>
      </c>
      <c r="BD164" s="25" t="str">
        <f>IFERROR(VLOOKUP($C164,Summary!$C:$CB,54,FALSE)/BG164,IF(BG164=0,"",IF(BG164="","",0)))</f>
        <v/>
      </c>
      <c r="BE164" s="26" t="str">
        <f>IFERROR(VLOOKUP($C164,Summary!$C:$CB,55,FALSE)/BG164,IF(BG164=0,"",IF(BG164="","",0)))</f>
        <v/>
      </c>
      <c r="BF164" s="25" t="str">
        <f>IFERROR(VLOOKUP($C164,Summary!$C:$CB,56,FALSE)/BG164,IF(BG164=0,"",IF(BG164="","",0)))</f>
        <v/>
      </c>
      <c r="BG164" s="27">
        <f>VLOOKUP($C164,Summary!$C:$CB,57,FALSE)</f>
        <v>0</v>
      </c>
      <c r="BH164" s="24" t="str">
        <f>IFERROR(VLOOKUP($C164,Summary!$C:$CB,58,FALSE)/BN164,IF(BN164=0,"",IF(BN164="","",0)))</f>
        <v/>
      </c>
      <c r="BI164" s="25" t="str">
        <f>IFERROR(VLOOKUP($C164,Summary!$C:$CB,59,FALSE)/BN164,IF(BN164=0,"",IF(BN164="","",0)))</f>
        <v/>
      </c>
      <c r="BJ164" s="26" t="str">
        <f>IFERROR(VLOOKUP($C164,Summary!$C:$CB,60,FALSE)/BN164,IF(BN164=0,"",IF(BN164="","",0)))</f>
        <v/>
      </c>
      <c r="BK164" s="25" t="str">
        <f>IFERROR(VLOOKUP($C164,Summary!$C:$CB,61,FALSE)/BN164,IF(BN164=0,"",IF(BN164="","",0)))</f>
        <v/>
      </c>
      <c r="BL164" s="26" t="str">
        <f>IFERROR(VLOOKUP($C164,Summary!$C:$CB,62,FALSE)/BN164,IF(BN164=0,"",IF(BN164="","",0)))</f>
        <v/>
      </c>
      <c r="BM164" s="25" t="str">
        <f>IFERROR(VLOOKUP($C164,Summary!$C:$CB,63,FALSE)/BN164,IF(BN164=0,"",IF(BN164="","",0)))</f>
        <v/>
      </c>
      <c r="BN164" s="27">
        <f>VLOOKUP($C164,Summary!$C:$CB,64,FALSE)</f>
        <v>0</v>
      </c>
      <c r="BO164" s="24" t="str">
        <f>IFERROR(VLOOKUP($C164,Summary!$C:$CB,65,FALSE)/BU164,IF(BU164=0,"",IF(BU164="","",0)))</f>
        <v/>
      </c>
      <c r="BP164" s="25" t="str">
        <f>IFERROR(VLOOKUP($C164,Summary!$C:$CB,66,FALSE)/BU164,IF(BU164=0,"",IF(BU164="","",0)))</f>
        <v/>
      </c>
      <c r="BQ164" s="26" t="str">
        <f>IFERROR(VLOOKUP($C164,Summary!$C:$CB,67,FALSE)/BU164,IF(BU164=0,"",IF(BU164="","",0)))</f>
        <v/>
      </c>
      <c r="BR164" s="25" t="str">
        <f>IFERROR(VLOOKUP($C164,Summary!$C:$CB,68,FALSE)/BU164,IF(BU164=0,"",IF(BU164="","",0)))</f>
        <v/>
      </c>
      <c r="BS164" s="26" t="str">
        <f>IFERROR(VLOOKUP($C164,Summary!$C:$CB,69,FALSE)/BU164,IF(BU164=0,"",IF(BU164="","",0)))</f>
        <v/>
      </c>
      <c r="BT164" s="25" t="str">
        <f>IFERROR(VLOOKUP($C164,Summary!$C:$CB,70,FALSE)/BU164,IF(BU164=0,"",IF(BU164="","",0)))</f>
        <v/>
      </c>
      <c r="BU164" s="27">
        <f>VLOOKUP($C164,Summary!$C:$CB,71,FALSE)</f>
        <v>0</v>
      </c>
      <c r="BV164" s="24" t="str">
        <f>IFERROR(VLOOKUP($C164,Summary!$C:$CB,72,FALSE)/CB164,IF(CB164=0,"",IF(CB164="","",0)))</f>
        <v/>
      </c>
      <c r="BW164" s="25" t="str">
        <f>IFERROR(VLOOKUP($C164,Summary!$C:$CB,73,FALSE)/CB164,IF(CB164=0,"",IF(CB164="","",0)))</f>
        <v/>
      </c>
      <c r="BX164" s="26" t="str">
        <f>IFERROR(VLOOKUP($C164,Summary!$C:$CB,74,FALSE)/CB164,IF(CB164=0,"",IF(CB164="","",0)))</f>
        <v/>
      </c>
      <c r="BY164" s="25" t="str">
        <f>IFERROR(VLOOKUP($C164,Summary!$C:$CB,75,FALSE)/CB164,IF(CB164=0,"",IF(CB164="","",0)))</f>
        <v/>
      </c>
      <c r="BZ164" s="26" t="str">
        <f>IFERROR(VLOOKUP($C164,Summary!$C:$CB,76,FALSE)/CB164,IF(CB164=0,"",IF(CB164="","",0)))</f>
        <v/>
      </c>
      <c r="CA164" s="25" t="str">
        <f>IFERROR(VLOOKUP($C164,Summary!$C:$CB,77,FALSE)/CB164,IF(CB164=0,"",IF(CB164="","",0)))</f>
        <v/>
      </c>
      <c r="CB164" s="27">
        <f>VLOOKUP($C164,Summary!$C:$CB,78,FALSE)</f>
        <v>0</v>
      </c>
    </row>
    <row r="165" spans="1:80" x14ac:dyDescent="0.3">
      <c r="A165">
        <v>161</v>
      </c>
      <c r="B165" t="str">
        <f>IF(Namelist!A162="","",UPPER(Namelist!A162))</f>
        <v>KANG HSIEN SIN TERRY</v>
      </c>
      <c r="C165" t="str">
        <f>IF(Namelist!B162="","",UPPER(Namelist!B162))</f>
        <v>NUSSTU\E0544593</v>
      </c>
      <c r="D165" s="24">
        <f>IFERROR(VLOOKUP($C165,Summary!$C:$CB,2,FALSE)/J165,IF(J165=0,"",IF(J165="","",0)))</f>
        <v>1</v>
      </c>
      <c r="E165" s="25">
        <f>IFERROR(VLOOKUP($C165,Summary!$C:$CB,3,FALSE)/J165,IF(J165=0,"",IF(J165="","",0)))</f>
        <v>0</v>
      </c>
      <c r="F165" s="26">
        <f>IFERROR(VLOOKUP($C165,Summary!$C:$CB,4,FALSE)/J165,IF(J165=0,"",IF(J165="","",0)))</f>
        <v>1</v>
      </c>
      <c r="G165" s="25">
        <f>IFERROR(VLOOKUP($C165,Summary!$C:$CB,5,FALSE)/J165,IF(J165=0,"",IF(J165="","",0)))</f>
        <v>0</v>
      </c>
      <c r="H165" s="26">
        <f>IFERROR(VLOOKUP($C165,Summary!$C:$CB,6,FALSE)/J165,IF(J165=0,"",IF(J165="","",0)))</f>
        <v>1</v>
      </c>
      <c r="I165" s="25">
        <f>IFERROR(VLOOKUP($C165,Summary!$C:$CB,7,FALSE)/J165,IF(J165=0,"",IF(J165="","",0)))</f>
        <v>0</v>
      </c>
      <c r="J165" s="27">
        <f>VLOOKUP($C165,Summary!$C:$CB,8,FALSE)</f>
        <v>1</v>
      </c>
      <c r="K165" s="24" t="str">
        <f>IFERROR(VLOOKUP($C165,Summary!$C:$CB,9,FALSE)/Q165,IF(Q165=0,"",IF(Q165="","",0)))</f>
        <v/>
      </c>
      <c r="L165" s="25" t="str">
        <f>IFERROR(VLOOKUP($C165,Summary!$C:$CB,10,FALSE)/Q165,IF(Q165=0,"",IF(Q165="","",0)))</f>
        <v/>
      </c>
      <c r="M165" s="26" t="str">
        <f>IFERROR(VLOOKUP($C165,Summary!$C:$CB,11,FALSE)/Q165,IF(Q165=0,"",IF(Q165="","",0)))</f>
        <v/>
      </c>
      <c r="N165" s="25" t="str">
        <f>IFERROR(VLOOKUP($C165,Summary!$C:$CB,12,FALSE)/Q165,IF(Q165=0,"",IF(Q165="","",0)))</f>
        <v/>
      </c>
      <c r="O165" s="26" t="str">
        <f>IFERROR(VLOOKUP($C165,Summary!$C:$CB,13,FALSE)/Q165,IF(Q165=0,"",IF(Q165="","",0)))</f>
        <v/>
      </c>
      <c r="P165" s="25" t="str">
        <f>IFERROR(VLOOKUP($C165,Summary!$C:$CB,14,FALSE)/Q165,IF(Q165=0,"",IF(Q165="","",0)))</f>
        <v/>
      </c>
      <c r="Q165" s="27">
        <f>VLOOKUP($C165,Summary!$C:$CB,15,FALSE)</f>
        <v>0</v>
      </c>
      <c r="R165" s="24">
        <f>IFERROR(VLOOKUP($C165,Summary!$C:$CB,16,FALSE)/X165,IF(X165=0,"",IF(X165="","",0)))</f>
        <v>1</v>
      </c>
      <c r="S165" s="25">
        <f>IFERROR(VLOOKUP($C165,Summary!$C:$CB,17,FALSE)/X165,IF(X165=0,"",IF(X165="","",0)))</f>
        <v>0</v>
      </c>
      <c r="T165" s="26">
        <f>IFERROR(VLOOKUP($C165,Summary!$C:$CB,18,FALSE)/X165,IF(X165=0,"",IF(X165="","",0)))</f>
        <v>1</v>
      </c>
      <c r="U165" s="25">
        <f>IFERROR(VLOOKUP($C165,Summary!$C:$CB,19,FALSE)/X165,IF(X165=0,"",IF(X165="","",0)))</f>
        <v>0</v>
      </c>
      <c r="V165" s="26">
        <f>IFERROR(VLOOKUP($C165,Summary!$C:$CB,20,FALSE)/X165,IF(X165=0,"",IF(X165="","",0)))</f>
        <v>1</v>
      </c>
      <c r="W165" s="25">
        <f>IFERROR(VLOOKUP($C165,Summary!$C:$CB,21,FALSE)/X165,IF(X165=0,"",IF(X165="","",0)))</f>
        <v>0</v>
      </c>
      <c r="X165" s="27">
        <f>VLOOKUP($C165,Summary!$C:$CB,22,FALSE)</f>
        <v>1</v>
      </c>
      <c r="Y165" s="24" t="str">
        <f>IFERROR(VLOOKUP($C165,Summary!$C:$CB,23,FALSE)/AE165,IF(AE165=0,"",IF(AE165="","",0)))</f>
        <v/>
      </c>
      <c r="Z165" s="25" t="str">
        <f>IFERROR(VLOOKUP($C165,Summary!$C:$CB,24,FALSE)/AE165,IF(AE165=0,"",IF(AE165="","",0)))</f>
        <v/>
      </c>
      <c r="AA165" s="26" t="str">
        <f>IFERROR(VLOOKUP($C165,Summary!$C:$CB,25,FALSE)/AE165,IF(AE165=0,"",IF(AE165="","",0)))</f>
        <v/>
      </c>
      <c r="AB165" s="25" t="str">
        <f>IFERROR(VLOOKUP($C165,Summary!$C:$CB,26,FALSE)/AE165,IF(AE165=0,"",IF(AE165="","",0)))</f>
        <v/>
      </c>
      <c r="AC165" s="26" t="str">
        <f>IFERROR(VLOOKUP($C165,Summary!$C:$CB,27,FALSE)/AE165,IF(AE165=0,"",IF(AE165="","",0)))</f>
        <v/>
      </c>
      <c r="AD165" s="25" t="str">
        <f>IFERROR(VLOOKUP($C165,Summary!$C:$CB,28,FALSE)/AE165,IF(AE165=0,"",IF(AE165="","",0)))</f>
        <v/>
      </c>
      <c r="AE165" s="27">
        <f>VLOOKUP($C165,Summary!$C:$CB,29,FALSE)</f>
        <v>0</v>
      </c>
      <c r="AF165" s="24" t="str">
        <f>IFERROR(VLOOKUP($C165,Summary!$C:$CB,30,FALSE)/VLOOKUP($C165,Summary!$C:$CB,32,FALSE),IF(AL165=0,"",IF(AL165="","",0)))</f>
        <v/>
      </c>
      <c r="AG165" s="25" t="str">
        <f>IFERROR(VLOOKUP($C165,Summary!$C:$CB,31,FALSE)/VLOOKUP($C165,Summary!$C:$CB,32,FALSE),IF(AL165=0,"",IF(AL165="","",0)))</f>
        <v/>
      </c>
      <c r="AH165" s="26" t="str">
        <f>IFERROR(VLOOKUP($C165,Summary!$C:$CB,32,FALSE)/VLOOKUP($C165,Summary!$C:$CB,34,FALSE),IF(AL165=0,"",IF(AL165="","",0)))</f>
        <v/>
      </c>
      <c r="AI165" s="25" t="str">
        <f>IFERROR(VLOOKUP($C165,Summary!$C:$CB,33,FALSE)/VLOOKUP($C165,Summary!$C:$CB,34,FALSE),IF(AL165=0,"",IF(AL165="","",0)))</f>
        <v/>
      </c>
      <c r="AJ165" s="26" t="str">
        <f>IFERROR(VLOOKUP($C165,Summary!$C:$CB,34,FALSE)/AL165,IF(AL165=0,"",IF(AL165="","",0)))</f>
        <v/>
      </c>
      <c r="AK165" s="25" t="str">
        <f>IFERROR(VLOOKUP($C165,Summary!$C:$CB,35,FALSE)/AL165,IF(AL165=0,"",IF(AL165="","",0)))</f>
        <v/>
      </c>
      <c r="AL165" s="27">
        <f>VLOOKUP($C165,Summary!$C:$CB,36,FALSE)</f>
        <v>0</v>
      </c>
      <c r="AM165" s="24" t="str">
        <f>IFERROR(VLOOKUP($C165,Summary!$C:$CB,37,FALSE)/AS165,IF(AS165=0,"",IF(AS165="","",0)))</f>
        <v/>
      </c>
      <c r="AN165" s="25" t="str">
        <f>IFERROR(VLOOKUP($C165,Summary!$C:$CB,38,FALSE)/AS165,IF(AS165=0,"",IF(AS165="","",0)))</f>
        <v/>
      </c>
      <c r="AO165" s="26" t="str">
        <f>IFERROR(VLOOKUP($C165,Summary!$C:$CB,39,FALSE)/AS165,IF(AS165=0,"",IF(AS165="","",0)))</f>
        <v/>
      </c>
      <c r="AP165" s="25" t="str">
        <f>IFERROR(VLOOKUP($C165,Summary!$C:$CB,40,FALSE)/AS165,IF(AS165=0,"",IF(AS165="","",0)))</f>
        <v/>
      </c>
      <c r="AQ165" s="26" t="str">
        <f>IFERROR(VLOOKUP($C165,Summary!$C:$CB,41,FALSE)/AS165,IF(AS165=0,"",IF(AS165="","",0)))</f>
        <v/>
      </c>
      <c r="AR165" s="25" t="str">
        <f>IFERROR(VLOOKUP($C165,Summary!$C:$CB,42,FALSE)/AS165,IF(AS165=0,"",IF(AS165="","",0)))</f>
        <v/>
      </c>
      <c r="AS165" s="27">
        <f>VLOOKUP($C165,Summary!$C:$CB,43,FALSE)</f>
        <v>0</v>
      </c>
      <c r="AT165" s="24" t="str">
        <f>IFERROR(VLOOKUP($C165,Summary!$C:$CB,44,FALSE)/AZ165,IF(AZ165=0,"",IF(AZ165="","",0)))</f>
        <v/>
      </c>
      <c r="AU165" s="25" t="str">
        <f>IFERROR(VLOOKUP($C165,Summary!$C:$CB,45,FALSE)/AZ165,IF(AZ165=0,"",IF(AZ165="","",0)))</f>
        <v/>
      </c>
      <c r="AV165" s="26" t="str">
        <f>IFERROR(VLOOKUP($C165,Summary!$C:$CB,46,FALSE)/AZ165,IF(AZ165=0,"",IF(AZ165="","",0)))</f>
        <v/>
      </c>
      <c r="AW165" s="25" t="str">
        <f>IFERROR(VLOOKUP($C165,Summary!$C:$CB,47,FALSE)/AZ165,IF(AZ165=0,"",IF(AZ165="","",0)))</f>
        <v/>
      </c>
      <c r="AX165" s="26" t="str">
        <f>IFERROR(VLOOKUP($C165,Summary!$C:$CB,48,FALSE)/AZ165,IF(AZ165=0,"",IF(AZ165="","",0)))</f>
        <v/>
      </c>
      <c r="AY165" s="25" t="str">
        <f>IFERROR(VLOOKUP($C165,Summary!$C:$CB,49,FALSE)/AZ165,IF(AZ165=0,"",IF(AZ165="","",0)))</f>
        <v/>
      </c>
      <c r="AZ165" s="27">
        <f>VLOOKUP($C165,Summary!$C:$CB,50,FALSE)</f>
        <v>0</v>
      </c>
      <c r="BA165" s="24" t="str">
        <f>IFERROR(VLOOKUP($C165,Summary!$C:$CB,51,FALSE)/BG165,IF(BG165=0,"",IF(BG165="","",0)))</f>
        <v/>
      </c>
      <c r="BB165" s="25" t="str">
        <f>IFERROR(VLOOKUP($C165,Summary!$C:$CB,52,FALSE)/BG165,IF(BG165=0,"",IF(BG165="","",0)))</f>
        <v/>
      </c>
      <c r="BC165" s="26" t="str">
        <f>IFERROR(VLOOKUP($C165,Summary!$C:$CB,53,FALSE)/BG165,IF(BG165=0,"",IF(BG165="","",0)))</f>
        <v/>
      </c>
      <c r="BD165" s="25" t="str">
        <f>IFERROR(VLOOKUP($C165,Summary!$C:$CB,54,FALSE)/BG165,IF(BG165=0,"",IF(BG165="","",0)))</f>
        <v/>
      </c>
      <c r="BE165" s="26" t="str">
        <f>IFERROR(VLOOKUP($C165,Summary!$C:$CB,55,FALSE)/BG165,IF(BG165=0,"",IF(BG165="","",0)))</f>
        <v/>
      </c>
      <c r="BF165" s="25" t="str">
        <f>IFERROR(VLOOKUP($C165,Summary!$C:$CB,56,FALSE)/BG165,IF(BG165=0,"",IF(BG165="","",0)))</f>
        <v/>
      </c>
      <c r="BG165" s="27">
        <f>VLOOKUP($C165,Summary!$C:$CB,57,FALSE)</f>
        <v>0</v>
      </c>
      <c r="BH165" s="24" t="str">
        <f>IFERROR(VLOOKUP($C165,Summary!$C:$CB,58,FALSE)/BN165,IF(BN165=0,"",IF(BN165="","",0)))</f>
        <v/>
      </c>
      <c r="BI165" s="25" t="str">
        <f>IFERROR(VLOOKUP($C165,Summary!$C:$CB,59,FALSE)/BN165,IF(BN165=0,"",IF(BN165="","",0)))</f>
        <v/>
      </c>
      <c r="BJ165" s="26" t="str">
        <f>IFERROR(VLOOKUP($C165,Summary!$C:$CB,60,FALSE)/BN165,IF(BN165=0,"",IF(BN165="","",0)))</f>
        <v/>
      </c>
      <c r="BK165" s="25" t="str">
        <f>IFERROR(VLOOKUP($C165,Summary!$C:$CB,61,FALSE)/BN165,IF(BN165=0,"",IF(BN165="","",0)))</f>
        <v/>
      </c>
      <c r="BL165" s="26" t="str">
        <f>IFERROR(VLOOKUP($C165,Summary!$C:$CB,62,FALSE)/BN165,IF(BN165=0,"",IF(BN165="","",0)))</f>
        <v/>
      </c>
      <c r="BM165" s="25" t="str">
        <f>IFERROR(VLOOKUP($C165,Summary!$C:$CB,63,FALSE)/BN165,IF(BN165=0,"",IF(BN165="","",0)))</f>
        <v/>
      </c>
      <c r="BN165" s="27">
        <f>VLOOKUP($C165,Summary!$C:$CB,64,FALSE)</f>
        <v>0</v>
      </c>
      <c r="BO165" s="24" t="str">
        <f>IFERROR(VLOOKUP($C165,Summary!$C:$CB,65,FALSE)/BU165,IF(BU165=0,"",IF(BU165="","",0)))</f>
        <v/>
      </c>
      <c r="BP165" s="25" t="str">
        <f>IFERROR(VLOOKUP($C165,Summary!$C:$CB,66,FALSE)/BU165,IF(BU165=0,"",IF(BU165="","",0)))</f>
        <v/>
      </c>
      <c r="BQ165" s="26" t="str">
        <f>IFERROR(VLOOKUP($C165,Summary!$C:$CB,67,FALSE)/BU165,IF(BU165=0,"",IF(BU165="","",0)))</f>
        <v/>
      </c>
      <c r="BR165" s="25" t="str">
        <f>IFERROR(VLOOKUP($C165,Summary!$C:$CB,68,FALSE)/BU165,IF(BU165=0,"",IF(BU165="","",0)))</f>
        <v/>
      </c>
      <c r="BS165" s="26" t="str">
        <f>IFERROR(VLOOKUP($C165,Summary!$C:$CB,69,FALSE)/BU165,IF(BU165=0,"",IF(BU165="","",0)))</f>
        <v/>
      </c>
      <c r="BT165" s="25" t="str">
        <f>IFERROR(VLOOKUP($C165,Summary!$C:$CB,70,FALSE)/BU165,IF(BU165=0,"",IF(BU165="","",0)))</f>
        <v/>
      </c>
      <c r="BU165" s="27">
        <f>VLOOKUP($C165,Summary!$C:$CB,71,FALSE)</f>
        <v>0</v>
      </c>
      <c r="BV165" s="24" t="str">
        <f>IFERROR(VLOOKUP($C165,Summary!$C:$CB,72,FALSE)/CB165,IF(CB165=0,"",IF(CB165="","",0)))</f>
        <v/>
      </c>
      <c r="BW165" s="25" t="str">
        <f>IFERROR(VLOOKUP($C165,Summary!$C:$CB,73,FALSE)/CB165,IF(CB165=0,"",IF(CB165="","",0)))</f>
        <v/>
      </c>
      <c r="BX165" s="26" t="str">
        <f>IFERROR(VLOOKUP($C165,Summary!$C:$CB,74,FALSE)/CB165,IF(CB165=0,"",IF(CB165="","",0)))</f>
        <v/>
      </c>
      <c r="BY165" s="25" t="str">
        <f>IFERROR(VLOOKUP($C165,Summary!$C:$CB,75,FALSE)/CB165,IF(CB165=0,"",IF(CB165="","",0)))</f>
        <v/>
      </c>
      <c r="BZ165" s="26" t="str">
        <f>IFERROR(VLOOKUP($C165,Summary!$C:$CB,76,FALSE)/CB165,IF(CB165=0,"",IF(CB165="","",0)))</f>
        <v/>
      </c>
      <c r="CA165" s="25" t="str">
        <f>IFERROR(VLOOKUP($C165,Summary!$C:$CB,77,FALSE)/CB165,IF(CB165=0,"",IF(CB165="","",0)))</f>
        <v/>
      </c>
      <c r="CB165" s="27">
        <f>VLOOKUP($C165,Summary!$C:$CB,78,FALSE)</f>
        <v>0</v>
      </c>
    </row>
    <row r="166" spans="1:80" x14ac:dyDescent="0.3">
      <c r="A166">
        <v>162</v>
      </c>
      <c r="B166" t="str">
        <f>IF(Namelist!A163="","",UPPER(Namelist!A163))</f>
        <v>KANG WEI NG</v>
      </c>
      <c r="C166" t="str">
        <f>IF(Namelist!B163="","",UPPER(Namelist!B163))</f>
        <v>NUSSTU\E0415541</v>
      </c>
      <c r="D166" s="24">
        <f>IFERROR(VLOOKUP($C166,Summary!$C:$CB,2,FALSE)/J166,IF(J166=0,"",IF(J166="","",0)))</f>
        <v>0.25</v>
      </c>
      <c r="E166" s="25">
        <f>IFERROR(VLOOKUP($C166,Summary!$C:$CB,3,FALSE)/J166,IF(J166=0,"",IF(J166="","",0)))</f>
        <v>0</v>
      </c>
      <c r="F166" s="26">
        <f>IFERROR(VLOOKUP($C166,Summary!$C:$CB,4,FALSE)/J166,IF(J166=0,"",IF(J166="","",0)))</f>
        <v>0.25</v>
      </c>
      <c r="G166" s="25">
        <f>IFERROR(VLOOKUP($C166,Summary!$C:$CB,5,FALSE)/J166,IF(J166=0,"",IF(J166="","",0)))</f>
        <v>0</v>
      </c>
      <c r="H166" s="26">
        <f>IFERROR(VLOOKUP($C166,Summary!$C:$CB,6,FALSE)/J166,IF(J166=0,"",IF(J166="","",0)))</f>
        <v>0.25</v>
      </c>
      <c r="I166" s="25">
        <f>IFERROR(VLOOKUP($C166,Summary!$C:$CB,7,FALSE)/J166,IF(J166=0,"",IF(J166="","",0)))</f>
        <v>0.75</v>
      </c>
      <c r="J166" s="27">
        <f>VLOOKUP($C166,Summary!$C:$CB,8,FALSE)</f>
        <v>4</v>
      </c>
      <c r="K166" s="24" t="str">
        <f>IFERROR(VLOOKUP($C166,Summary!$C:$CB,9,FALSE)/Q166,IF(Q166=0,"",IF(Q166="","",0)))</f>
        <v/>
      </c>
      <c r="L166" s="25" t="str">
        <f>IFERROR(VLOOKUP($C166,Summary!$C:$CB,10,FALSE)/Q166,IF(Q166=0,"",IF(Q166="","",0)))</f>
        <v/>
      </c>
      <c r="M166" s="26" t="str">
        <f>IFERROR(VLOOKUP($C166,Summary!$C:$CB,11,FALSE)/Q166,IF(Q166=0,"",IF(Q166="","",0)))</f>
        <v/>
      </c>
      <c r="N166" s="25" t="str">
        <f>IFERROR(VLOOKUP($C166,Summary!$C:$CB,12,FALSE)/Q166,IF(Q166=0,"",IF(Q166="","",0)))</f>
        <v/>
      </c>
      <c r="O166" s="26" t="str">
        <f>IFERROR(VLOOKUP($C166,Summary!$C:$CB,13,FALSE)/Q166,IF(Q166=0,"",IF(Q166="","",0)))</f>
        <v/>
      </c>
      <c r="P166" s="25" t="str">
        <f>IFERROR(VLOOKUP($C166,Summary!$C:$CB,14,FALSE)/Q166,IF(Q166=0,"",IF(Q166="","",0)))</f>
        <v/>
      </c>
      <c r="Q166" s="27">
        <f>VLOOKUP($C166,Summary!$C:$CB,15,FALSE)</f>
        <v>0</v>
      </c>
      <c r="R166" s="24" t="str">
        <f>IFERROR(VLOOKUP($C166,Summary!$C:$CB,16,FALSE)/X166,IF(X166=0,"",IF(X166="","",0)))</f>
        <v/>
      </c>
      <c r="S166" s="25" t="str">
        <f>IFERROR(VLOOKUP($C166,Summary!$C:$CB,17,FALSE)/X166,IF(X166=0,"",IF(X166="","",0)))</f>
        <v/>
      </c>
      <c r="T166" s="26" t="str">
        <f>IFERROR(VLOOKUP($C166,Summary!$C:$CB,18,FALSE)/X166,IF(X166=0,"",IF(X166="","",0)))</f>
        <v/>
      </c>
      <c r="U166" s="25" t="str">
        <f>IFERROR(VLOOKUP($C166,Summary!$C:$CB,19,FALSE)/X166,IF(X166=0,"",IF(X166="","",0)))</f>
        <v/>
      </c>
      <c r="V166" s="26" t="str">
        <f>IFERROR(VLOOKUP($C166,Summary!$C:$CB,20,FALSE)/X166,IF(X166=0,"",IF(X166="","",0)))</f>
        <v/>
      </c>
      <c r="W166" s="25" t="str">
        <f>IFERROR(VLOOKUP($C166,Summary!$C:$CB,21,FALSE)/X166,IF(X166=0,"",IF(X166="","",0)))</f>
        <v/>
      </c>
      <c r="X166" s="27">
        <f>VLOOKUP($C166,Summary!$C:$CB,22,FALSE)</f>
        <v>0</v>
      </c>
      <c r="Y166" s="24" t="str">
        <f>IFERROR(VLOOKUP($C166,Summary!$C:$CB,23,FALSE)/AE166,IF(AE166=0,"",IF(AE166="","",0)))</f>
        <v/>
      </c>
      <c r="Z166" s="25" t="str">
        <f>IFERROR(VLOOKUP($C166,Summary!$C:$CB,24,FALSE)/AE166,IF(AE166=0,"",IF(AE166="","",0)))</f>
        <v/>
      </c>
      <c r="AA166" s="26" t="str">
        <f>IFERROR(VLOOKUP($C166,Summary!$C:$CB,25,FALSE)/AE166,IF(AE166=0,"",IF(AE166="","",0)))</f>
        <v/>
      </c>
      <c r="AB166" s="25" t="str">
        <f>IFERROR(VLOOKUP($C166,Summary!$C:$CB,26,FALSE)/AE166,IF(AE166=0,"",IF(AE166="","",0)))</f>
        <v/>
      </c>
      <c r="AC166" s="26" t="str">
        <f>IFERROR(VLOOKUP($C166,Summary!$C:$CB,27,FALSE)/AE166,IF(AE166=0,"",IF(AE166="","",0)))</f>
        <v/>
      </c>
      <c r="AD166" s="25" t="str">
        <f>IFERROR(VLOOKUP($C166,Summary!$C:$CB,28,FALSE)/AE166,IF(AE166=0,"",IF(AE166="","",0)))</f>
        <v/>
      </c>
      <c r="AE166" s="27">
        <f>VLOOKUP($C166,Summary!$C:$CB,29,FALSE)</f>
        <v>0</v>
      </c>
      <c r="AF166" s="24" t="str">
        <f>IFERROR(VLOOKUP($C166,Summary!$C:$CB,30,FALSE)/VLOOKUP($C166,Summary!$C:$CB,32,FALSE),IF(AL166=0,"",IF(AL166="","",0)))</f>
        <v/>
      </c>
      <c r="AG166" s="25" t="str">
        <f>IFERROR(VLOOKUP($C166,Summary!$C:$CB,31,FALSE)/VLOOKUP($C166,Summary!$C:$CB,32,FALSE),IF(AL166=0,"",IF(AL166="","",0)))</f>
        <v/>
      </c>
      <c r="AH166" s="26" t="str">
        <f>IFERROR(VLOOKUP($C166,Summary!$C:$CB,32,FALSE)/VLOOKUP($C166,Summary!$C:$CB,34,FALSE),IF(AL166=0,"",IF(AL166="","",0)))</f>
        <v/>
      </c>
      <c r="AI166" s="25" t="str">
        <f>IFERROR(VLOOKUP($C166,Summary!$C:$CB,33,FALSE)/VLOOKUP($C166,Summary!$C:$CB,34,FALSE),IF(AL166=0,"",IF(AL166="","",0)))</f>
        <v/>
      </c>
      <c r="AJ166" s="26" t="str">
        <f>IFERROR(VLOOKUP($C166,Summary!$C:$CB,34,FALSE)/AL166,IF(AL166=0,"",IF(AL166="","",0)))</f>
        <v/>
      </c>
      <c r="AK166" s="25" t="str">
        <f>IFERROR(VLOOKUP($C166,Summary!$C:$CB,35,FALSE)/AL166,IF(AL166=0,"",IF(AL166="","",0)))</f>
        <v/>
      </c>
      <c r="AL166" s="27">
        <f>VLOOKUP($C166,Summary!$C:$CB,36,FALSE)</f>
        <v>0</v>
      </c>
      <c r="AM166" s="24" t="str">
        <f>IFERROR(VLOOKUP($C166,Summary!$C:$CB,37,FALSE)/AS166,IF(AS166=0,"",IF(AS166="","",0)))</f>
        <v/>
      </c>
      <c r="AN166" s="25" t="str">
        <f>IFERROR(VLOOKUP($C166,Summary!$C:$CB,38,FALSE)/AS166,IF(AS166=0,"",IF(AS166="","",0)))</f>
        <v/>
      </c>
      <c r="AO166" s="26" t="str">
        <f>IFERROR(VLOOKUP($C166,Summary!$C:$CB,39,FALSE)/AS166,IF(AS166=0,"",IF(AS166="","",0)))</f>
        <v/>
      </c>
      <c r="AP166" s="25" t="str">
        <f>IFERROR(VLOOKUP($C166,Summary!$C:$CB,40,FALSE)/AS166,IF(AS166=0,"",IF(AS166="","",0)))</f>
        <v/>
      </c>
      <c r="AQ166" s="26" t="str">
        <f>IFERROR(VLOOKUP($C166,Summary!$C:$CB,41,FALSE)/AS166,IF(AS166=0,"",IF(AS166="","",0)))</f>
        <v/>
      </c>
      <c r="AR166" s="25" t="str">
        <f>IFERROR(VLOOKUP($C166,Summary!$C:$CB,42,FALSE)/AS166,IF(AS166=0,"",IF(AS166="","",0)))</f>
        <v/>
      </c>
      <c r="AS166" s="27">
        <f>VLOOKUP($C166,Summary!$C:$CB,43,FALSE)</f>
        <v>0</v>
      </c>
      <c r="AT166" s="24" t="str">
        <f>IFERROR(VLOOKUP($C166,Summary!$C:$CB,44,FALSE)/AZ166,IF(AZ166=0,"",IF(AZ166="","",0)))</f>
        <v/>
      </c>
      <c r="AU166" s="25" t="str">
        <f>IFERROR(VLOOKUP($C166,Summary!$C:$CB,45,FALSE)/AZ166,IF(AZ166=0,"",IF(AZ166="","",0)))</f>
        <v/>
      </c>
      <c r="AV166" s="26" t="str">
        <f>IFERROR(VLOOKUP($C166,Summary!$C:$CB,46,FALSE)/AZ166,IF(AZ166=0,"",IF(AZ166="","",0)))</f>
        <v/>
      </c>
      <c r="AW166" s="25" t="str">
        <f>IFERROR(VLOOKUP($C166,Summary!$C:$CB,47,FALSE)/AZ166,IF(AZ166=0,"",IF(AZ166="","",0)))</f>
        <v/>
      </c>
      <c r="AX166" s="26" t="str">
        <f>IFERROR(VLOOKUP($C166,Summary!$C:$CB,48,FALSE)/AZ166,IF(AZ166=0,"",IF(AZ166="","",0)))</f>
        <v/>
      </c>
      <c r="AY166" s="25" t="str">
        <f>IFERROR(VLOOKUP($C166,Summary!$C:$CB,49,FALSE)/AZ166,IF(AZ166=0,"",IF(AZ166="","",0)))</f>
        <v/>
      </c>
      <c r="AZ166" s="27">
        <f>VLOOKUP($C166,Summary!$C:$CB,50,FALSE)</f>
        <v>0</v>
      </c>
      <c r="BA166" s="24">
        <f>IFERROR(VLOOKUP($C166,Summary!$C:$CB,51,FALSE)/BG166,IF(BG166=0,"",IF(BG166="","",0)))</f>
        <v>0</v>
      </c>
      <c r="BB166" s="25">
        <f>IFERROR(VLOOKUP($C166,Summary!$C:$CB,52,FALSE)/BG166,IF(BG166=0,"",IF(BG166="","",0)))</f>
        <v>0</v>
      </c>
      <c r="BC166" s="26">
        <f>IFERROR(VLOOKUP($C166,Summary!$C:$CB,53,FALSE)/BG166,IF(BG166=0,"",IF(BG166="","",0)))</f>
        <v>0</v>
      </c>
      <c r="BD166" s="25">
        <f>IFERROR(VLOOKUP($C166,Summary!$C:$CB,54,FALSE)/BG166,IF(BG166=0,"",IF(BG166="","",0)))</f>
        <v>0</v>
      </c>
      <c r="BE166" s="26">
        <f>IFERROR(VLOOKUP($C166,Summary!$C:$CB,55,FALSE)/BG166,IF(BG166=0,"",IF(BG166="","",0)))</f>
        <v>0</v>
      </c>
      <c r="BF166" s="25">
        <f>IFERROR(VLOOKUP($C166,Summary!$C:$CB,56,FALSE)/BG166,IF(BG166=0,"",IF(BG166="","",0)))</f>
        <v>1</v>
      </c>
      <c r="BG166" s="27">
        <f>VLOOKUP($C166,Summary!$C:$CB,57,FALSE)</f>
        <v>1</v>
      </c>
      <c r="BH166" s="24">
        <f>IFERROR(VLOOKUP($C166,Summary!$C:$CB,58,FALSE)/BN166,IF(BN166=0,"",IF(BN166="","",0)))</f>
        <v>0.33333333333333331</v>
      </c>
      <c r="BI166" s="25">
        <f>IFERROR(VLOOKUP($C166,Summary!$C:$CB,59,FALSE)/BN166,IF(BN166=0,"",IF(BN166="","",0)))</f>
        <v>0</v>
      </c>
      <c r="BJ166" s="26">
        <f>IFERROR(VLOOKUP($C166,Summary!$C:$CB,60,FALSE)/BN166,IF(BN166=0,"",IF(BN166="","",0)))</f>
        <v>0.33333333333333331</v>
      </c>
      <c r="BK166" s="25">
        <f>IFERROR(VLOOKUP($C166,Summary!$C:$CB,61,FALSE)/BN166,IF(BN166=0,"",IF(BN166="","",0)))</f>
        <v>0</v>
      </c>
      <c r="BL166" s="26">
        <f>IFERROR(VLOOKUP($C166,Summary!$C:$CB,62,FALSE)/BN166,IF(BN166=0,"",IF(BN166="","",0)))</f>
        <v>0.33333333333333331</v>
      </c>
      <c r="BM166" s="25">
        <f>IFERROR(VLOOKUP($C166,Summary!$C:$CB,63,FALSE)/BN166,IF(BN166=0,"",IF(BN166="","",0)))</f>
        <v>0.66666666666666663</v>
      </c>
      <c r="BN166" s="27">
        <f>VLOOKUP($C166,Summary!$C:$CB,64,FALSE)</f>
        <v>3</v>
      </c>
      <c r="BO166" s="24" t="str">
        <f>IFERROR(VLOOKUP($C166,Summary!$C:$CB,65,FALSE)/BU166,IF(BU166=0,"",IF(BU166="","",0)))</f>
        <v/>
      </c>
      <c r="BP166" s="25" t="str">
        <f>IFERROR(VLOOKUP($C166,Summary!$C:$CB,66,FALSE)/BU166,IF(BU166=0,"",IF(BU166="","",0)))</f>
        <v/>
      </c>
      <c r="BQ166" s="26" t="str">
        <f>IFERROR(VLOOKUP($C166,Summary!$C:$CB,67,FALSE)/BU166,IF(BU166=0,"",IF(BU166="","",0)))</f>
        <v/>
      </c>
      <c r="BR166" s="25" t="str">
        <f>IFERROR(VLOOKUP($C166,Summary!$C:$CB,68,FALSE)/BU166,IF(BU166=0,"",IF(BU166="","",0)))</f>
        <v/>
      </c>
      <c r="BS166" s="26" t="str">
        <f>IFERROR(VLOOKUP($C166,Summary!$C:$CB,69,FALSE)/BU166,IF(BU166=0,"",IF(BU166="","",0)))</f>
        <v/>
      </c>
      <c r="BT166" s="25" t="str">
        <f>IFERROR(VLOOKUP($C166,Summary!$C:$CB,70,FALSE)/BU166,IF(BU166=0,"",IF(BU166="","",0)))</f>
        <v/>
      </c>
      <c r="BU166" s="27">
        <f>VLOOKUP($C166,Summary!$C:$CB,71,FALSE)</f>
        <v>0</v>
      </c>
      <c r="BV166" s="24" t="str">
        <f>IFERROR(VLOOKUP($C166,Summary!$C:$CB,72,FALSE)/CB166,IF(CB166=0,"",IF(CB166="","",0)))</f>
        <v/>
      </c>
      <c r="BW166" s="25" t="str">
        <f>IFERROR(VLOOKUP($C166,Summary!$C:$CB,73,FALSE)/CB166,IF(CB166=0,"",IF(CB166="","",0)))</f>
        <v/>
      </c>
      <c r="BX166" s="26" t="str">
        <f>IFERROR(VLOOKUP($C166,Summary!$C:$CB,74,FALSE)/CB166,IF(CB166=0,"",IF(CB166="","",0)))</f>
        <v/>
      </c>
      <c r="BY166" s="25" t="str">
        <f>IFERROR(VLOOKUP($C166,Summary!$C:$CB,75,FALSE)/CB166,IF(CB166=0,"",IF(CB166="","",0)))</f>
        <v/>
      </c>
      <c r="BZ166" s="26" t="str">
        <f>IFERROR(VLOOKUP($C166,Summary!$C:$CB,76,FALSE)/CB166,IF(CB166=0,"",IF(CB166="","",0)))</f>
        <v/>
      </c>
      <c r="CA166" s="25" t="str">
        <f>IFERROR(VLOOKUP($C166,Summary!$C:$CB,77,FALSE)/CB166,IF(CB166=0,"",IF(CB166="","",0)))</f>
        <v/>
      </c>
      <c r="CB166" s="27">
        <f>VLOOKUP($C166,Summary!$C:$CB,78,FALSE)</f>
        <v>0</v>
      </c>
    </row>
    <row r="167" spans="1:80" x14ac:dyDescent="0.3">
      <c r="A167">
        <v>163</v>
      </c>
      <c r="B167" t="str">
        <f>IF(Namelist!A164="","",UPPER(Namelist!A164))</f>
        <v>KELLY NATALIA DJOHARI</v>
      </c>
      <c r="C167" t="str">
        <f>IF(Namelist!B164="","",UPPER(Namelist!B164))</f>
        <v>NUSSTU\E0425834</v>
      </c>
      <c r="D167" s="24">
        <f>IFERROR(VLOOKUP($C167,Summary!$C:$CB,2,FALSE)/J167,IF(J167=0,"",IF(J167="","",0)))</f>
        <v>1</v>
      </c>
      <c r="E167" s="25">
        <f>IFERROR(VLOOKUP($C167,Summary!$C:$CB,3,FALSE)/J167,IF(J167=0,"",IF(J167="","",0)))</f>
        <v>0</v>
      </c>
      <c r="F167" s="26">
        <f>IFERROR(VLOOKUP($C167,Summary!$C:$CB,4,FALSE)/J167,IF(J167=0,"",IF(J167="","",0)))</f>
        <v>1</v>
      </c>
      <c r="G167" s="25">
        <f>IFERROR(VLOOKUP($C167,Summary!$C:$CB,5,FALSE)/J167,IF(J167=0,"",IF(J167="","",0)))</f>
        <v>0</v>
      </c>
      <c r="H167" s="26">
        <f>IFERROR(VLOOKUP($C167,Summary!$C:$CB,6,FALSE)/J167,IF(J167=0,"",IF(J167="","",0)))</f>
        <v>1</v>
      </c>
      <c r="I167" s="25">
        <f>IFERROR(VLOOKUP($C167,Summary!$C:$CB,7,FALSE)/J167,IF(J167=0,"",IF(J167="","",0)))</f>
        <v>0</v>
      </c>
      <c r="J167" s="27">
        <f>VLOOKUP($C167,Summary!$C:$CB,8,FALSE)</f>
        <v>1</v>
      </c>
      <c r="K167" s="24" t="str">
        <f>IFERROR(VLOOKUP($C167,Summary!$C:$CB,9,FALSE)/Q167,IF(Q167=0,"",IF(Q167="","",0)))</f>
        <v/>
      </c>
      <c r="L167" s="25" t="str">
        <f>IFERROR(VLOOKUP($C167,Summary!$C:$CB,10,FALSE)/Q167,IF(Q167=0,"",IF(Q167="","",0)))</f>
        <v/>
      </c>
      <c r="M167" s="26" t="str">
        <f>IFERROR(VLOOKUP($C167,Summary!$C:$CB,11,FALSE)/Q167,IF(Q167=0,"",IF(Q167="","",0)))</f>
        <v/>
      </c>
      <c r="N167" s="25" t="str">
        <f>IFERROR(VLOOKUP($C167,Summary!$C:$CB,12,FALSE)/Q167,IF(Q167=0,"",IF(Q167="","",0)))</f>
        <v/>
      </c>
      <c r="O167" s="26" t="str">
        <f>IFERROR(VLOOKUP($C167,Summary!$C:$CB,13,FALSE)/Q167,IF(Q167=0,"",IF(Q167="","",0)))</f>
        <v/>
      </c>
      <c r="P167" s="25" t="str">
        <f>IFERROR(VLOOKUP($C167,Summary!$C:$CB,14,FALSE)/Q167,IF(Q167=0,"",IF(Q167="","",0)))</f>
        <v/>
      </c>
      <c r="Q167" s="27">
        <f>VLOOKUP($C167,Summary!$C:$CB,15,FALSE)</f>
        <v>0</v>
      </c>
      <c r="R167" s="24" t="str">
        <f>IFERROR(VLOOKUP($C167,Summary!$C:$CB,16,FALSE)/X167,IF(X167=0,"",IF(X167="","",0)))</f>
        <v/>
      </c>
      <c r="S167" s="25" t="str">
        <f>IFERROR(VLOOKUP($C167,Summary!$C:$CB,17,FALSE)/X167,IF(X167=0,"",IF(X167="","",0)))</f>
        <v/>
      </c>
      <c r="T167" s="26" t="str">
        <f>IFERROR(VLOOKUP($C167,Summary!$C:$CB,18,FALSE)/X167,IF(X167=0,"",IF(X167="","",0)))</f>
        <v/>
      </c>
      <c r="U167" s="25" t="str">
        <f>IFERROR(VLOOKUP($C167,Summary!$C:$CB,19,FALSE)/X167,IF(X167=0,"",IF(X167="","",0)))</f>
        <v/>
      </c>
      <c r="V167" s="26" t="str">
        <f>IFERROR(VLOOKUP($C167,Summary!$C:$CB,20,FALSE)/X167,IF(X167=0,"",IF(X167="","",0)))</f>
        <v/>
      </c>
      <c r="W167" s="25" t="str">
        <f>IFERROR(VLOOKUP($C167,Summary!$C:$CB,21,FALSE)/X167,IF(X167=0,"",IF(X167="","",0)))</f>
        <v/>
      </c>
      <c r="X167" s="27">
        <f>VLOOKUP($C167,Summary!$C:$CB,22,FALSE)</f>
        <v>0</v>
      </c>
      <c r="Y167" s="24" t="str">
        <f>IFERROR(VLOOKUP($C167,Summary!$C:$CB,23,FALSE)/AE167,IF(AE167=0,"",IF(AE167="","",0)))</f>
        <v/>
      </c>
      <c r="Z167" s="25" t="str">
        <f>IFERROR(VLOOKUP($C167,Summary!$C:$CB,24,FALSE)/AE167,IF(AE167=0,"",IF(AE167="","",0)))</f>
        <v/>
      </c>
      <c r="AA167" s="26" t="str">
        <f>IFERROR(VLOOKUP($C167,Summary!$C:$CB,25,FALSE)/AE167,IF(AE167=0,"",IF(AE167="","",0)))</f>
        <v/>
      </c>
      <c r="AB167" s="25" t="str">
        <f>IFERROR(VLOOKUP($C167,Summary!$C:$CB,26,FALSE)/AE167,IF(AE167=0,"",IF(AE167="","",0)))</f>
        <v/>
      </c>
      <c r="AC167" s="26" t="str">
        <f>IFERROR(VLOOKUP($C167,Summary!$C:$CB,27,FALSE)/AE167,IF(AE167=0,"",IF(AE167="","",0)))</f>
        <v/>
      </c>
      <c r="AD167" s="25" t="str">
        <f>IFERROR(VLOOKUP($C167,Summary!$C:$CB,28,FALSE)/AE167,IF(AE167=0,"",IF(AE167="","",0)))</f>
        <v/>
      </c>
      <c r="AE167" s="27">
        <f>VLOOKUP($C167,Summary!$C:$CB,29,FALSE)</f>
        <v>0</v>
      </c>
      <c r="AF167" s="24" t="str">
        <f>IFERROR(VLOOKUP($C167,Summary!$C:$CB,30,FALSE)/VLOOKUP($C167,Summary!$C:$CB,32,FALSE),IF(AL167=0,"",IF(AL167="","",0)))</f>
        <v/>
      </c>
      <c r="AG167" s="25" t="str">
        <f>IFERROR(VLOOKUP($C167,Summary!$C:$CB,31,FALSE)/VLOOKUP($C167,Summary!$C:$CB,32,FALSE),IF(AL167=0,"",IF(AL167="","",0)))</f>
        <v/>
      </c>
      <c r="AH167" s="26" t="str">
        <f>IFERROR(VLOOKUP($C167,Summary!$C:$CB,32,FALSE)/VLOOKUP($C167,Summary!$C:$CB,34,FALSE),IF(AL167=0,"",IF(AL167="","",0)))</f>
        <v/>
      </c>
      <c r="AI167" s="25" t="str">
        <f>IFERROR(VLOOKUP($C167,Summary!$C:$CB,33,FALSE)/VLOOKUP($C167,Summary!$C:$CB,34,FALSE),IF(AL167=0,"",IF(AL167="","",0)))</f>
        <v/>
      </c>
      <c r="AJ167" s="26" t="str">
        <f>IFERROR(VLOOKUP($C167,Summary!$C:$CB,34,FALSE)/AL167,IF(AL167=0,"",IF(AL167="","",0)))</f>
        <v/>
      </c>
      <c r="AK167" s="25" t="str">
        <f>IFERROR(VLOOKUP($C167,Summary!$C:$CB,35,FALSE)/AL167,IF(AL167=0,"",IF(AL167="","",0)))</f>
        <v/>
      </c>
      <c r="AL167" s="27">
        <f>VLOOKUP($C167,Summary!$C:$CB,36,FALSE)</f>
        <v>0</v>
      </c>
      <c r="AM167" s="24" t="str">
        <f>IFERROR(VLOOKUP($C167,Summary!$C:$CB,37,FALSE)/AS167,IF(AS167=0,"",IF(AS167="","",0)))</f>
        <v/>
      </c>
      <c r="AN167" s="25" t="str">
        <f>IFERROR(VLOOKUP($C167,Summary!$C:$CB,38,FALSE)/AS167,IF(AS167=0,"",IF(AS167="","",0)))</f>
        <v/>
      </c>
      <c r="AO167" s="26" t="str">
        <f>IFERROR(VLOOKUP($C167,Summary!$C:$CB,39,FALSE)/AS167,IF(AS167=0,"",IF(AS167="","",0)))</f>
        <v/>
      </c>
      <c r="AP167" s="25" t="str">
        <f>IFERROR(VLOOKUP($C167,Summary!$C:$CB,40,FALSE)/AS167,IF(AS167=0,"",IF(AS167="","",0)))</f>
        <v/>
      </c>
      <c r="AQ167" s="26" t="str">
        <f>IFERROR(VLOOKUP($C167,Summary!$C:$CB,41,FALSE)/AS167,IF(AS167=0,"",IF(AS167="","",0)))</f>
        <v/>
      </c>
      <c r="AR167" s="25" t="str">
        <f>IFERROR(VLOOKUP($C167,Summary!$C:$CB,42,FALSE)/AS167,IF(AS167=0,"",IF(AS167="","",0)))</f>
        <v/>
      </c>
      <c r="AS167" s="27">
        <f>VLOOKUP($C167,Summary!$C:$CB,43,FALSE)</f>
        <v>0</v>
      </c>
      <c r="AT167" s="24" t="str">
        <f>IFERROR(VLOOKUP($C167,Summary!$C:$CB,44,FALSE)/AZ167,IF(AZ167=0,"",IF(AZ167="","",0)))</f>
        <v/>
      </c>
      <c r="AU167" s="25" t="str">
        <f>IFERROR(VLOOKUP($C167,Summary!$C:$CB,45,FALSE)/AZ167,IF(AZ167=0,"",IF(AZ167="","",0)))</f>
        <v/>
      </c>
      <c r="AV167" s="26" t="str">
        <f>IFERROR(VLOOKUP($C167,Summary!$C:$CB,46,FALSE)/AZ167,IF(AZ167=0,"",IF(AZ167="","",0)))</f>
        <v/>
      </c>
      <c r="AW167" s="25" t="str">
        <f>IFERROR(VLOOKUP($C167,Summary!$C:$CB,47,FALSE)/AZ167,IF(AZ167=0,"",IF(AZ167="","",0)))</f>
        <v/>
      </c>
      <c r="AX167" s="26" t="str">
        <f>IFERROR(VLOOKUP($C167,Summary!$C:$CB,48,FALSE)/AZ167,IF(AZ167=0,"",IF(AZ167="","",0)))</f>
        <v/>
      </c>
      <c r="AY167" s="25" t="str">
        <f>IFERROR(VLOOKUP($C167,Summary!$C:$CB,49,FALSE)/AZ167,IF(AZ167=0,"",IF(AZ167="","",0)))</f>
        <v/>
      </c>
      <c r="AZ167" s="27">
        <f>VLOOKUP($C167,Summary!$C:$CB,50,FALSE)</f>
        <v>0</v>
      </c>
      <c r="BA167" s="24" t="str">
        <f>IFERROR(VLOOKUP($C167,Summary!$C:$CB,51,FALSE)/BG167,IF(BG167=0,"",IF(BG167="","",0)))</f>
        <v/>
      </c>
      <c r="BB167" s="25" t="str">
        <f>IFERROR(VLOOKUP($C167,Summary!$C:$CB,52,FALSE)/BG167,IF(BG167=0,"",IF(BG167="","",0)))</f>
        <v/>
      </c>
      <c r="BC167" s="26" t="str">
        <f>IFERROR(VLOOKUP($C167,Summary!$C:$CB,53,FALSE)/BG167,IF(BG167=0,"",IF(BG167="","",0)))</f>
        <v/>
      </c>
      <c r="BD167" s="25" t="str">
        <f>IFERROR(VLOOKUP($C167,Summary!$C:$CB,54,FALSE)/BG167,IF(BG167=0,"",IF(BG167="","",0)))</f>
        <v/>
      </c>
      <c r="BE167" s="26" t="str">
        <f>IFERROR(VLOOKUP($C167,Summary!$C:$CB,55,FALSE)/BG167,IF(BG167=0,"",IF(BG167="","",0)))</f>
        <v/>
      </c>
      <c r="BF167" s="25" t="str">
        <f>IFERROR(VLOOKUP($C167,Summary!$C:$CB,56,FALSE)/BG167,IF(BG167=0,"",IF(BG167="","",0)))</f>
        <v/>
      </c>
      <c r="BG167" s="27">
        <f>VLOOKUP($C167,Summary!$C:$CB,57,FALSE)</f>
        <v>0</v>
      </c>
      <c r="BH167" s="24" t="str">
        <f>IFERROR(VLOOKUP($C167,Summary!$C:$CB,58,FALSE)/BN167,IF(BN167=0,"",IF(BN167="","",0)))</f>
        <v/>
      </c>
      <c r="BI167" s="25" t="str">
        <f>IFERROR(VLOOKUP($C167,Summary!$C:$CB,59,FALSE)/BN167,IF(BN167=0,"",IF(BN167="","",0)))</f>
        <v/>
      </c>
      <c r="BJ167" s="26" t="str">
        <f>IFERROR(VLOOKUP($C167,Summary!$C:$CB,60,FALSE)/BN167,IF(BN167=0,"",IF(BN167="","",0)))</f>
        <v/>
      </c>
      <c r="BK167" s="25" t="str">
        <f>IFERROR(VLOOKUP($C167,Summary!$C:$CB,61,FALSE)/BN167,IF(BN167=0,"",IF(BN167="","",0)))</f>
        <v/>
      </c>
      <c r="BL167" s="26" t="str">
        <f>IFERROR(VLOOKUP($C167,Summary!$C:$CB,62,FALSE)/BN167,IF(BN167=0,"",IF(BN167="","",0)))</f>
        <v/>
      </c>
      <c r="BM167" s="25" t="str">
        <f>IFERROR(VLOOKUP($C167,Summary!$C:$CB,63,FALSE)/BN167,IF(BN167=0,"",IF(BN167="","",0)))</f>
        <v/>
      </c>
      <c r="BN167" s="27">
        <f>VLOOKUP($C167,Summary!$C:$CB,64,FALSE)</f>
        <v>0</v>
      </c>
      <c r="BO167" s="24">
        <f>IFERROR(VLOOKUP($C167,Summary!$C:$CB,65,FALSE)/BU167,IF(BU167=0,"",IF(BU167="","",0)))</f>
        <v>1</v>
      </c>
      <c r="BP167" s="25">
        <f>IFERROR(VLOOKUP($C167,Summary!$C:$CB,66,FALSE)/BU167,IF(BU167=0,"",IF(BU167="","",0)))</f>
        <v>0</v>
      </c>
      <c r="BQ167" s="26">
        <f>IFERROR(VLOOKUP($C167,Summary!$C:$CB,67,FALSE)/BU167,IF(BU167=0,"",IF(BU167="","",0)))</f>
        <v>1</v>
      </c>
      <c r="BR167" s="25">
        <f>IFERROR(VLOOKUP($C167,Summary!$C:$CB,68,FALSE)/BU167,IF(BU167=0,"",IF(BU167="","",0)))</f>
        <v>0</v>
      </c>
      <c r="BS167" s="26">
        <f>IFERROR(VLOOKUP($C167,Summary!$C:$CB,69,FALSE)/BU167,IF(BU167=0,"",IF(BU167="","",0)))</f>
        <v>1</v>
      </c>
      <c r="BT167" s="25">
        <f>IFERROR(VLOOKUP($C167,Summary!$C:$CB,70,FALSE)/BU167,IF(BU167=0,"",IF(BU167="","",0)))</f>
        <v>0</v>
      </c>
      <c r="BU167" s="27">
        <f>VLOOKUP($C167,Summary!$C:$CB,71,FALSE)</f>
        <v>1</v>
      </c>
      <c r="BV167" s="24" t="str">
        <f>IFERROR(VLOOKUP($C167,Summary!$C:$CB,72,FALSE)/CB167,IF(CB167=0,"",IF(CB167="","",0)))</f>
        <v/>
      </c>
      <c r="BW167" s="25" t="str">
        <f>IFERROR(VLOOKUP($C167,Summary!$C:$CB,73,FALSE)/CB167,IF(CB167=0,"",IF(CB167="","",0)))</f>
        <v/>
      </c>
      <c r="BX167" s="26" t="str">
        <f>IFERROR(VLOOKUP($C167,Summary!$C:$CB,74,FALSE)/CB167,IF(CB167=0,"",IF(CB167="","",0)))</f>
        <v/>
      </c>
      <c r="BY167" s="25" t="str">
        <f>IFERROR(VLOOKUP($C167,Summary!$C:$CB,75,FALSE)/CB167,IF(CB167=0,"",IF(CB167="","",0)))</f>
        <v/>
      </c>
      <c r="BZ167" s="26" t="str">
        <f>IFERROR(VLOOKUP($C167,Summary!$C:$CB,76,FALSE)/CB167,IF(CB167=0,"",IF(CB167="","",0)))</f>
        <v/>
      </c>
      <c r="CA167" s="25" t="str">
        <f>IFERROR(VLOOKUP($C167,Summary!$C:$CB,77,FALSE)/CB167,IF(CB167=0,"",IF(CB167="","",0)))</f>
        <v/>
      </c>
      <c r="CB167" s="27">
        <f>VLOOKUP($C167,Summary!$C:$CB,78,FALSE)</f>
        <v>0</v>
      </c>
    </row>
    <row r="168" spans="1:80" x14ac:dyDescent="0.3">
      <c r="A168">
        <v>164</v>
      </c>
      <c r="B168" t="str">
        <f>IF(Namelist!A165="","",UPPER(Namelist!A165))</f>
        <v>KELVIN ANDIKKO</v>
      </c>
      <c r="C168" t="str">
        <f>IF(Namelist!B165="","",UPPER(Namelist!B165))</f>
        <v>NUSSTU\E0726162</v>
      </c>
      <c r="D168" s="24">
        <f>IFERROR(VLOOKUP($C168,Summary!$C:$CB,2,FALSE)/J168,IF(J168=0,"",IF(J168="","",0)))</f>
        <v>0.75</v>
      </c>
      <c r="E168" s="25">
        <f>IFERROR(VLOOKUP($C168,Summary!$C:$CB,3,FALSE)/J168,IF(J168=0,"",IF(J168="","",0)))</f>
        <v>0</v>
      </c>
      <c r="F168" s="26">
        <f>IFERROR(VLOOKUP($C168,Summary!$C:$CB,4,FALSE)/J168,IF(J168=0,"",IF(J168="","",0)))</f>
        <v>0.75</v>
      </c>
      <c r="G168" s="25">
        <f>IFERROR(VLOOKUP($C168,Summary!$C:$CB,5,FALSE)/J168,IF(J168=0,"",IF(J168="","",0)))</f>
        <v>0</v>
      </c>
      <c r="H168" s="26">
        <f>IFERROR(VLOOKUP($C168,Summary!$C:$CB,6,FALSE)/J168,IF(J168=0,"",IF(J168="","",0)))</f>
        <v>0.75</v>
      </c>
      <c r="I168" s="25">
        <f>IFERROR(VLOOKUP($C168,Summary!$C:$CB,7,FALSE)/J168,IF(J168=0,"",IF(J168="","",0)))</f>
        <v>0.25</v>
      </c>
      <c r="J168" s="27">
        <f>VLOOKUP($C168,Summary!$C:$CB,8,FALSE)</f>
        <v>12</v>
      </c>
      <c r="K168" s="24">
        <f>IFERROR(VLOOKUP($C168,Summary!$C:$CB,9,FALSE)/Q168,IF(Q168=0,"",IF(Q168="","",0)))</f>
        <v>1</v>
      </c>
      <c r="L168" s="25">
        <f>IFERROR(VLOOKUP($C168,Summary!$C:$CB,10,FALSE)/Q168,IF(Q168=0,"",IF(Q168="","",0)))</f>
        <v>0</v>
      </c>
      <c r="M168" s="26">
        <f>IFERROR(VLOOKUP($C168,Summary!$C:$CB,11,FALSE)/Q168,IF(Q168=0,"",IF(Q168="","",0)))</f>
        <v>1</v>
      </c>
      <c r="N168" s="25">
        <f>IFERROR(VLOOKUP($C168,Summary!$C:$CB,12,FALSE)/Q168,IF(Q168=0,"",IF(Q168="","",0)))</f>
        <v>0</v>
      </c>
      <c r="O168" s="26">
        <f>IFERROR(VLOOKUP($C168,Summary!$C:$CB,13,FALSE)/Q168,IF(Q168=0,"",IF(Q168="","",0)))</f>
        <v>1</v>
      </c>
      <c r="P168" s="25">
        <f>IFERROR(VLOOKUP($C168,Summary!$C:$CB,14,FALSE)/Q168,IF(Q168=0,"",IF(Q168="","",0)))</f>
        <v>0</v>
      </c>
      <c r="Q168" s="27">
        <f>VLOOKUP($C168,Summary!$C:$CB,15,FALSE)</f>
        <v>3</v>
      </c>
      <c r="R168" s="24">
        <f>IFERROR(VLOOKUP($C168,Summary!$C:$CB,16,FALSE)/X168,IF(X168=0,"",IF(X168="","",0)))</f>
        <v>1</v>
      </c>
      <c r="S168" s="25">
        <f>IFERROR(VLOOKUP($C168,Summary!$C:$CB,17,FALSE)/X168,IF(X168=0,"",IF(X168="","",0)))</f>
        <v>0</v>
      </c>
      <c r="T168" s="26">
        <f>IFERROR(VLOOKUP($C168,Summary!$C:$CB,18,FALSE)/X168,IF(X168=0,"",IF(X168="","",0)))</f>
        <v>1</v>
      </c>
      <c r="U168" s="25">
        <f>IFERROR(VLOOKUP($C168,Summary!$C:$CB,19,FALSE)/X168,IF(X168=0,"",IF(X168="","",0)))</f>
        <v>0</v>
      </c>
      <c r="V168" s="26">
        <f>IFERROR(VLOOKUP($C168,Summary!$C:$CB,20,FALSE)/X168,IF(X168=0,"",IF(X168="","",0)))</f>
        <v>1</v>
      </c>
      <c r="W168" s="25">
        <f>IFERROR(VLOOKUP($C168,Summary!$C:$CB,21,FALSE)/X168,IF(X168=0,"",IF(X168="","",0)))</f>
        <v>0</v>
      </c>
      <c r="X168" s="27">
        <f>VLOOKUP($C168,Summary!$C:$CB,22,FALSE)</f>
        <v>3</v>
      </c>
      <c r="Y168" s="24">
        <f>IFERROR(VLOOKUP($C168,Summary!$C:$CB,23,FALSE)/AE168,IF(AE168=0,"",IF(AE168="","",0)))</f>
        <v>0.66666666666666663</v>
      </c>
      <c r="Z168" s="25">
        <f>IFERROR(VLOOKUP($C168,Summary!$C:$CB,24,FALSE)/AE168,IF(AE168=0,"",IF(AE168="","",0)))</f>
        <v>0</v>
      </c>
      <c r="AA168" s="26">
        <f>IFERROR(VLOOKUP($C168,Summary!$C:$CB,25,FALSE)/AE168,IF(AE168=0,"",IF(AE168="","",0)))</f>
        <v>0.66666666666666663</v>
      </c>
      <c r="AB168" s="25">
        <f>IFERROR(VLOOKUP($C168,Summary!$C:$CB,26,FALSE)/AE168,IF(AE168=0,"",IF(AE168="","",0)))</f>
        <v>0</v>
      </c>
      <c r="AC168" s="26">
        <f>IFERROR(VLOOKUP($C168,Summary!$C:$CB,27,FALSE)/AE168,IF(AE168=0,"",IF(AE168="","",0)))</f>
        <v>0.66666666666666663</v>
      </c>
      <c r="AD168" s="25">
        <f>IFERROR(VLOOKUP($C168,Summary!$C:$CB,28,FALSE)/AE168,IF(AE168=0,"",IF(AE168="","",0)))</f>
        <v>0.33333333333333331</v>
      </c>
      <c r="AE168" s="27">
        <f>VLOOKUP($C168,Summary!$C:$CB,29,FALSE)</f>
        <v>3</v>
      </c>
      <c r="AF168" s="24" t="str">
        <f>IFERROR(VLOOKUP($C168,Summary!$C:$CB,30,FALSE)/VLOOKUP($C168,Summary!$C:$CB,32,FALSE),IF(AL168=0,"",IF(AL168="","",0)))</f>
        <v/>
      </c>
      <c r="AG168" s="25" t="str">
        <f>IFERROR(VLOOKUP($C168,Summary!$C:$CB,31,FALSE)/VLOOKUP($C168,Summary!$C:$CB,32,FALSE),IF(AL168=0,"",IF(AL168="","",0)))</f>
        <v/>
      </c>
      <c r="AH168" s="26" t="str">
        <f>IFERROR(VLOOKUP($C168,Summary!$C:$CB,32,FALSE)/VLOOKUP($C168,Summary!$C:$CB,34,FALSE),IF(AL168=0,"",IF(AL168="","",0)))</f>
        <v/>
      </c>
      <c r="AI168" s="25" t="str">
        <f>IFERROR(VLOOKUP($C168,Summary!$C:$CB,33,FALSE)/VLOOKUP($C168,Summary!$C:$CB,34,FALSE),IF(AL168=0,"",IF(AL168="","",0)))</f>
        <v/>
      </c>
      <c r="AJ168" s="26" t="str">
        <f>IFERROR(VLOOKUP($C168,Summary!$C:$CB,34,FALSE)/AL168,IF(AL168=0,"",IF(AL168="","",0)))</f>
        <v/>
      </c>
      <c r="AK168" s="25" t="str">
        <f>IFERROR(VLOOKUP($C168,Summary!$C:$CB,35,FALSE)/AL168,IF(AL168=0,"",IF(AL168="","",0)))</f>
        <v/>
      </c>
      <c r="AL168" s="27">
        <f>VLOOKUP($C168,Summary!$C:$CB,36,FALSE)</f>
        <v>0</v>
      </c>
      <c r="AM168" s="24" t="str">
        <f>IFERROR(VLOOKUP($C168,Summary!$C:$CB,37,FALSE)/AS168,IF(AS168=0,"",IF(AS168="","",0)))</f>
        <v/>
      </c>
      <c r="AN168" s="25" t="str">
        <f>IFERROR(VLOOKUP($C168,Summary!$C:$CB,38,FALSE)/AS168,IF(AS168=0,"",IF(AS168="","",0)))</f>
        <v/>
      </c>
      <c r="AO168" s="26" t="str">
        <f>IFERROR(VLOOKUP($C168,Summary!$C:$CB,39,FALSE)/AS168,IF(AS168=0,"",IF(AS168="","",0)))</f>
        <v/>
      </c>
      <c r="AP168" s="25" t="str">
        <f>IFERROR(VLOOKUP($C168,Summary!$C:$CB,40,FALSE)/AS168,IF(AS168=0,"",IF(AS168="","",0)))</f>
        <v/>
      </c>
      <c r="AQ168" s="26" t="str">
        <f>IFERROR(VLOOKUP($C168,Summary!$C:$CB,41,FALSE)/AS168,IF(AS168=0,"",IF(AS168="","",0)))</f>
        <v/>
      </c>
      <c r="AR168" s="25" t="str">
        <f>IFERROR(VLOOKUP($C168,Summary!$C:$CB,42,FALSE)/AS168,IF(AS168=0,"",IF(AS168="","",0)))</f>
        <v/>
      </c>
      <c r="AS168" s="27">
        <f>VLOOKUP($C168,Summary!$C:$CB,43,FALSE)</f>
        <v>0</v>
      </c>
      <c r="AT168" s="24">
        <f>IFERROR(VLOOKUP($C168,Summary!$C:$CB,44,FALSE)/AZ168,IF(AZ168=0,"",IF(AZ168="","",0)))</f>
        <v>0.5</v>
      </c>
      <c r="AU168" s="25">
        <f>IFERROR(VLOOKUP($C168,Summary!$C:$CB,45,FALSE)/AZ168,IF(AZ168=0,"",IF(AZ168="","",0)))</f>
        <v>0</v>
      </c>
      <c r="AV168" s="26">
        <f>IFERROR(VLOOKUP($C168,Summary!$C:$CB,46,FALSE)/AZ168,IF(AZ168=0,"",IF(AZ168="","",0)))</f>
        <v>0.5</v>
      </c>
      <c r="AW168" s="25">
        <f>IFERROR(VLOOKUP($C168,Summary!$C:$CB,47,FALSE)/AZ168,IF(AZ168=0,"",IF(AZ168="","",0)))</f>
        <v>0</v>
      </c>
      <c r="AX168" s="26">
        <f>IFERROR(VLOOKUP($C168,Summary!$C:$CB,48,FALSE)/AZ168,IF(AZ168=0,"",IF(AZ168="","",0)))</f>
        <v>0.5</v>
      </c>
      <c r="AY168" s="25">
        <f>IFERROR(VLOOKUP($C168,Summary!$C:$CB,49,FALSE)/AZ168,IF(AZ168=0,"",IF(AZ168="","",0)))</f>
        <v>0.5</v>
      </c>
      <c r="AZ168" s="27">
        <f>VLOOKUP($C168,Summary!$C:$CB,50,FALSE)</f>
        <v>2</v>
      </c>
      <c r="BA168" s="24">
        <f>IFERROR(VLOOKUP($C168,Summary!$C:$CB,51,FALSE)/BG168,IF(BG168=0,"",IF(BG168="","",0)))</f>
        <v>0</v>
      </c>
      <c r="BB168" s="25">
        <f>IFERROR(VLOOKUP($C168,Summary!$C:$CB,52,FALSE)/BG168,IF(BG168=0,"",IF(BG168="","",0)))</f>
        <v>0</v>
      </c>
      <c r="BC168" s="26">
        <f>IFERROR(VLOOKUP($C168,Summary!$C:$CB,53,FALSE)/BG168,IF(BG168=0,"",IF(BG168="","",0)))</f>
        <v>0</v>
      </c>
      <c r="BD168" s="25">
        <f>IFERROR(VLOOKUP($C168,Summary!$C:$CB,54,FALSE)/BG168,IF(BG168=0,"",IF(BG168="","",0)))</f>
        <v>0</v>
      </c>
      <c r="BE168" s="26">
        <f>IFERROR(VLOOKUP($C168,Summary!$C:$CB,55,FALSE)/BG168,IF(BG168=0,"",IF(BG168="","",0)))</f>
        <v>0</v>
      </c>
      <c r="BF168" s="25">
        <f>IFERROR(VLOOKUP($C168,Summary!$C:$CB,56,FALSE)/BG168,IF(BG168=0,"",IF(BG168="","",0)))</f>
        <v>1</v>
      </c>
      <c r="BG168" s="27">
        <f>VLOOKUP($C168,Summary!$C:$CB,57,FALSE)</f>
        <v>1</v>
      </c>
      <c r="BH168" s="24" t="str">
        <f>IFERROR(VLOOKUP($C168,Summary!$C:$CB,58,FALSE)/BN168,IF(BN168=0,"",IF(BN168="","",0)))</f>
        <v/>
      </c>
      <c r="BI168" s="25" t="str">
        <f>IFERROR(VLOOKUP($C168,Summary!$C:$CB,59,FALSE)/BN168,IF(BN168=0,"",IF(BN168="","",0)))</f>
        <v/>
      </c>
      <c r="BJ168" s="26" t="str">
        <f>IFERROR(VLOOKUP($C168,Summary!$C:$CB,60,FALSE)/BN168,IF(BN168=0,"",IF(BN168="","",0)))</f>
        <v/>
      </c>
      <c r="BK168" s="25" t="str">
        <f>IFERROR(VLOOKUP($C168,Summary!$C:$CB,61,FALSE)/BN168,IF(BN168=0,"",IF(BN168="","",0)))</f>
        <v/>
      </c>
      <c r="BL168" s="26" t="str">
        <f>IFERROR(VLOOKUP($C168,Summary!$C:$CB,62,FALSE)/BN168,IF(BN168=0,"",IF(BN168="","",0)))</f>
        <v/>
      </c>
      <c r="BM168" s="25" t="str">
        <f>IFERROR(VLOOKUP($C168,Summary!$C:$CB,63,FALSE)/BN168,IF(BN168=0,"",IF(BN168="","",0)))</f>
        <v/>
      </c>
      <c r="BN168" s="27">
        <f>VLOOKUP($C168,Summary!$C:$CB,64,FALSE)</f>
        <v>0</v>
      </c>
      <c r="BO168" s="24" t="str">
        <f>IFERROR(VLOOKUP($C168,Summary!$C:$CB,65,FALSE)/BU168,IF(BU168=0,"",IF(BU168="","",0)))</f>
        <v/>
      </c>
      <c r="BP168" s="25" t="str">
        <f>IFERROR(VLOOKUP($C168,Summary!$C:$CB,66,FALSE)/BU168,IF(BU168=0,"",IF(BU168="","",0)))</f>
        <v/>
      </c>
      <c r="BQ168" s="26" t="str">
        <f>IFERROR(VLOOKUP($C168,Summary!$C:$CB,67,FALSE)/BU168,IF(BU168=0,"",IF(BU168="","",0)))</f>
        <v/>
      </c>
      <c r="BR168" s="25" t="str">
        <f>IFERROR(VLOOKUP($C168,Summary!$C:$CB,68,FALSE)/BU168,IF(BU168=0,"",IF(BU168="","",0)))</f>
        <v/>
      </c>
      <c r="BS168" s="26" t="str">
        <f>IFERROR(VLOOKUP($C168,Summary!$C:$CB,69,FALSE)/BU168,IF(BU168=0,"",IF(BU168="","",0)))</f>
        <v/>
      </c>
      <c r="BT168" s="25" t="str">
        <f>IFERROR(VLOOKUP($C168,Summary!$C:$CB,70,FALSE)/BU168,IF(BU168=0,"",IF(BU168="","",0)))</f>
        <v/>
      </c>
      <c r="BU168" s="27">
        <f>VLOOKUP($C168,Summary!$C:$CB,71,FALSE)</f>
        <v>0</v>
      </c>
      <c r="BV168" s="24" t="str">
        <f>IFERROR(VLOOKUP($C168,Summary!$C:$CB,72,FALSE)/CB168,IF(CB168=0,"",IF(CB168="","",0)))</f>
        <v/>
      </c>
      <c r="BW168" s="25" t="str">
        <f>IFERROR(VLOOKUP($C168,Summary!$C:$CB,73,FALSE)/CB168,IF(CB168=0,"",IF(CB168="","",0)))</f>
        <v/>
      </c>
      <c r="BX168" s="26" t="str">
        <f>IFERROR(VLOOKUP($C168,Summary!$C:$CB,74,FALSE)/CB168,IF(CB168=0,"",IF(CB168="","",0)))</f>
        <v/>
      </c>
      <c r="BY168" s="25" t="str">
        <f>IFERROR(VLOOKUP($C168,Summary!$C:$CB,75,FALSE)/CB168,IF(CB168=0,"",IF(CB168="","",0)))</f>
        <v/>
      </c>
      <c r="BZ168" s="26" t="str">
        <f>IFERROR(VLOOKUP($C168,Summary!$C:$CB,76,FALSE)/CB168,IF(CB168=0,"",IF(CB168="","",0)))</f>
        <v/>
      </c>
      <c r="CA168" s="25" t="str">
        <f>IFERROR(VLOOKUP($C168,Summary!$C:$CB,77,FALSE)/CB168,IF(CB168=0,"",IF(CB168="","",0)))</f>
        <v/>
      </c>
      <c r="CB168" s="27">
        <f>VLOOKUP($C168,Summary!$C:$CB,78,FALSE)</f>
        <v>0</v>
      </c>
    </row>
    <row r="169" spans="1:80" x14ac:dyDescent="0.3">
      <c r="A169">
        <v>165</v>
      </c>
      <c r="B169" t="str">
        <f>IF(Namelist!A166="","",UPPER(Namelist!A166))</f>
        <v>KENG THIAM LEE</v>
      </c>
      <c r="C169" t="str">
        <f>IF(Namelist!B166="","",UPPER(Namelist!B166))</f>
        <v>NUSSTU\E0726897</v>
      </c>
      <c r="D169" s="24">
        <f>IFERROR(VLOOKUP($C169,Summary!$C:$CB,2,FALSE)/J169,IF(J169=0,"",IF(J169="","",0)))</f>
        <v>0</v>
      </c>
      <c r="E169" s="25">
        <f>IFERROR(VLOOKUP($C169,Summary!$C:$CB,3,FALSE)/J169,IF(J169=0,"",IF(J169="","",0)))</f>
        <v>0</v>
      </c>
      <c r="F169" s="26">
        <f>IFERROR(VLOOKUP($C169,Summary!$C:$CB,4,FALSE)/J169,IF(J169=0,"",IF(J169="","",0)))</f>
        <v>0</v>
      </c>
      <c r="G169" s="25">
        <f>IFERROR(VLOOKUP($C169,Summary!$C:$CB,5,FALSE)/J169,IF(J169=0,"",IF(J169="","",0)))</f>
        <v>0</v>
      </c>
      <c r="H169" s="26">
        <f>IFERROR(VLOOKUP($C169,Summary!$C:$CB,6,FALSE)/J169,IF(J169=0,"",IF(J169="","",0)))</f>
        <v>0</v>
      </c>
      <c r="I169" s="25">
        <f>IFERROR(VLOOKUP($C169,Summary!$C:$CB,7,FALSE)/J169,IF(J169=0,"",IF(J169="","",0)))</f>
        <v>1</v>
      </c>
      <c r="J169" s="27">
        <f>VLOOKUP($C169,Summary!$C:$CB,8,FALSE)</f>
        <v>1</v>
      </c>
      <c r="K169" s="24" t="str">
        <f>IFERROR(VLOOKUP($C169,Summary!$C:$CB,9,FALSE)/Q169,IF(Q169=0,"",IF(Q169="","",0)))</f>
        <v/>
      </c>
      <c r="L169" s="25" t="str">
        <f>IFERROR(VLOOKUP($C169,Summary!$C:$CB,10,FALSE)/Q169,IF(Q169=0,"",IF(Q169="","",0)))</f>
        <v/>
      </c>
      <c r="M169" s="26" t="str">
        <f>IFERROR(VLOOKUP($C169,Summary!$C:$CB,11,FALSE)/Q169,IF(Q169=0,"",IF(Q169="","",0)))</f>
        <v/>
      </c>
      <c r="N169" s="25" t="str">
        <f>IFERROR(VLOOKUP($C169,Summary!$C:$CB,12,FALSE)/Q169,IF(Q169=0,"",IF(Q169="","",0)))</f>
        <v/>
      </c>
      <c r="O169" s="26" t="str">
        <f>IFERROR(VLOOKUP($C169,Summary!$C:$CB,13,FALSE)/Q169,IF(Q169=0,"",IF(Q169="","",0)))</f>
        <v/>
      </c>
      <c r="P169" s="25" t="str">
        <f>IFERROR(VLOOKUP($C169,Summary!$C:$CB,14,FALSE)/Q169,IF(Q169=0,"",IF(Q169="","",0)))</f>
        <v/>
      </c>
      <c r="Q169" s="27">
        <f>VLOOKUP($C169,Summary!$C:$CB,15,FALSE)</f>
        <v>0</v>
      </c>
      <c r="R169" s="24" t="str">
        <f>IFERROR(VLOOKUP($C169,Summary!$C:$CB,16,FALSE)/X169,IF(X169=0,"",IF(X169="","",0)))</f>
        <v/>
      </c>
      <c r="S169" s="25" t="str">
        <f>IFERROR(VLOOKUP($C169,Summary!$C:$CB,17,FALSE)/X169,IF(X169=0,"",IF(X169="","",0)))</f>
        <v/>
      </c>
      <c r="T169" s="26" t="str">
        <f>IFERROR(VLOOKUP($C169,Summary!$C:$CB,18,FALSE)/X169,IF(X169=0,"",IF(X169="","",0)))</f>
        <v/>
      </c>
      <c r="U169" s="25" t="str">
        <f>IFERROR(VLOOKUP($C169,Summary!$C:$CB,19,FALSE)/X169,IF(X169=0,"",IF(X169="","",0)))</f>
        <v/>
      </c>
      <c r="V169" s="26" t="str">
        <f>IFERROR(VLOOKUP($C169,Summary!$C:$CB,20,FALSE)/X169,IF(X169=0,"",IF(X169="","",0)))</f>
        <v/>
      </c>
      <c r="W169" s="25" t="str">
        <f>IFERROR(VLOOKUP($C169,Summary!$C:$CB,21,FALSE)/X169,IF(X169=0,"",IF(X169="","",0)))</f>
        <v/>
      </c>
      <c r="X169" s="27">
        <f>VLOOKUP($C169,Summary!$C:$CB,22,FALSE)</f>
        <v>0</v>
      </c>
      <c r="Y169" s="24" t="str">
        <f>IFERROR(VLOOKUP($C169,Summary!$C:$CB,23,FALSE)/AE169,IF(AE169=0,"",IF(AE169="","",0)))</f>
        <v/>
      </c>
      <c r="Z169" s="25" t="str">
        <f>IFERROR(VLOOKUP($C169,Summary!$C:$CB,24,FALSE)/AE169,IF(AE169=0,"",IF(AE169="","",0)))</f>
        <v/>
      </c>
      <c r="AA169" s="26" t="str">
        <f>IFERROR(VLOOKUP($C169,Summary!$C:$CB,25,FALSE)/AE169,IF(AE169=0,"",IF(AE169="","",0)))</f>
        <v/>
      </c>
      <c r="AB169" s="25" t="str">
        <f>IFERROR(VLOOKUP($C169,Summary!$C:$CB,26,FALSE)/AE169,IF(AE169=0,"",IF(AE169="","",0)))</f>
        <v/>
      </c>
      <c r="AC169" s="26" t="str">
        <f>IFERROR(VLOOKUP($C169,Summary!$C:$CB,27,FALSE)/AE169,IF(AE169=0,"",IF(AE169="","",0)))</f>
        <v/>
      </c>
      <c r="AD169" s="25" t="str">
        <f>IFERROR(VLOOKUP($C169,Summary!$C:$CB,28,FALSE)/AE169,IF(AE169=0,"",IF(AE169="","",0)))</f>
        <v/>
      </c>
      <c r="AE169" s="27">
        <f>VLOOKUP($C169,Summary!$C:$CB,29,FALSE)</f>
        <v>0</v>
      </c>
      <c r="AF169" s="24" t="str">
        <f>IFERROR(VLOOKUP($C169,Summary!$C:$CB,30,FALSE)/VLOOKUP($C169,Summary!$C:$CB,32,FALSE),IF(AL169=0,"",IF(AL169="","",0)))</f>
        <v/>
      </c>
      <c r="AG169" s="25" t="str">
        <f>IFERROR(VLOOKUP($C169,Summary!$C:$CB,31,FALSE)/VLOOKUP($C169,Summary!$C:$CB,32,FALSE),IF(AL169=0,"",IF(AL169="","",0)))</f>
        <v/>
      </c>
      <c r="AH169" s="26" t="str">
        <f>IFERROR(VLOOKUP($C169,Summary!$C:$CB,32,FALSE)/VLOOKUP($C169,Summary!$C:$CB,34,FALSE),IF(AL169=0,"",IF(AL169="","",0)))</f>
        <v/>
      </c>
      <c r="AI169" s="25" t="str">
        <f>IFERROR(VLOOKUP($C169,Summary!$C:$CB,33,FALSE)/VLOOKUP($C169,Summary!$C:$CB,34,FALSE),IF(AL169=0,"",IF(AL169="","",0)))</f>
        <v/>
      </c>
      <c r="AJ169" s="26" t="str">
        <f>IFERROR(VLOOKUP($C169,Summary!$C:$CB,34,FALSE)/AL169,IF(AL169=0,"",IF(AL169="","",0)))</f>
        <v/>
      </c>
      <c r="AK169" s="25" t="str">
        <f>IFERROR(VLOOKUP($C169,Summary!$C:$CB,35,FALSE)/AL169,IF(AL169=0,"",IF(AL169="","",0)))</f>
        <v/>
      </c>
      <c r="AL169" s="27">
        <f>VLOOKUP($C169,Summary!$C:$CB,36,FALSE)</f>
        <v>0</v>
      </c>
      <c r="AM169" s="24" t="str">
        <f>IFERROR(VLOOKUP($C169,Summary!$C:$CB,37,FALSE)/AS169,IF(AS169=0,"",IF(AS169="","",0)))</f>
        <v/>
      </c>
      <c r="AN169" s="25" t="str">
        <f>IFERROR(VLOOKUP($C169,Summary!$C:$CB,38,FALSE)/AS169,IF(AS169=0,"",IF(AS169="","",0)))</f>
        <v/>
      </c>
      <c r="AO169" s="26" t="str">
        <f>IFERROR(VLOOKUP($C169,Summary!$C:$CB,39,FALSE)/AS169,IF(AS169=0,"",IF(AS169="","",0)))</f>
        <v/>
      </c>
      <c r="AP169" s="25" t="str">
        <f>IFERROR(VLOOKUP($C169,Summary!$C:$CB,40,FALSE)/AS169,IF(AS169=0,"",IF(AS169="","",0)))</f>
        <v/>
      </c>
      <c r="AQ169" s="26" t="str">
        <f>IFERROR(VLOOKUP($C169,Summary!$C:$CB,41,FALSE)/AS169,IF(AS169=0,"",IF(AS169="","",0)))</f>
        <v/>
      </c>
      <c r="AR169" s="25" t="str">
        <f>IFERROR(VLOOKUP($C169,Summary!$C:$CB,42,FALSE)/AS169,IF(AS169=0,"",IF(AS169="","",0)))</f>
        <v/>
      </c>
      <c r="AS169" s="27">
        <f>VLOOKUP($C169,Summary!$C:$CB,43,FALSE)</f>
        <v>0</v>
      </c>
      <c r="AT169" s="24" t="str">
        <f>IFERROR(VLOOKUP($C169,Summary!$C:$CB,44,FALSE)/AZ169,IF(AZ169=0,"",IF(AZ169="","",0)))</f>
        <v/>
      </c>
      <c r="AU169" s="25" t="str">
        <f>IFERROR(VLOOKUP($C169,Summary!$C:$CB,45,FALSE)/AZ169,IF(AZ169=0,"",IF(AZ169="","",0)))</f>
        <v/>
      </c>
      <c r="AV169" s="26" t="str">
        <f>IFERROR(VLOOKUP($C169,Summary!$C:$CB,46,FALSE)/AZ169,IF(AZ169=0,"",IF(AZ169="","",0)))</f>
        <v/>
      </c>
      <c r="AW169" s="25" t="str">
        <f>IFERROR(VLOOKUP($C169,Summary!$C:$CB,47,FALSE)/AZ169,IF(AZ169=0,"",IF(AZ169="","",0)))</f>
        <v/>
      </c>
      <c r="AX169" s="26" t="str">
        <f>IFERROR(VLOOKUP($C169,Summary!$C:$CB,48,FALSE)/AZ169,IF(AZ169=0,"",IF(AZ169="","",0)))</f>
        <v/>
      </c>
      <c r="AY169" s="25" t="str">
        <f>IFERROR(VLOOKUP($C169,Summary!$C:$CB,49,FALSE)/AZ169,IF(AZ169=0,"",IF(AZ169="","",0)))</f>
        <v/>
      </c>
      <c r="AZ169" s="27">
        <f>VLOOKUP($C169,Summary!$C:$CB,50,FALSE)</f>
        <v>0</v>
      </c>
      <c r="BA169" s="24" t="str">
        <f>IFERROR(VLOOKUP($C169,Summary!$C:$CB,51,FALSE)/BG169,IF(BG169=0,"",IF(BG169="","",0)))</f>
        <v/>
      </c>
      <c r="BB169" s="25" t="str">
        <f>IFERROR(VLOOKUP($C169,Summary!$C:$CB,52,FALSE)/BG169,IF(BG169=0,"",IF(BG169="","",0)))</f>
        <v/>
      </c>
      <c r="BC169" s="26" t="str">
        <f>IFERROR(VLOOKUP($C169,Summary!$C:$CB,53,FALSE)/BG169,IF(BG169=0,"",IF(BG169="","",0)))</f>
        <v/>
      </c>
      <c r="BD169" s="25" t="str">
        <f>IFERROR(VLOOKUP($C169,Summary!$C:$CB,54,FALSE)/BG169,IF(BG169=0,"",IF(BG169="","",0)))</f>
        <v/>
      </c>
      <c r="BE169" s="26" t="str">
        <f>IFERROR(VLOOKUP($C169,Summary!$C:$CB,55,FALSE)/BG169,IF(BG169=0,"",IF(BG169="","",0)))</f>
        <v/>
      </c>
      <c r="BF169" s="25" t="str">
        <f>IFERROR(VLOOKUP($C169,Summary!$C:$CB,56,FALSE)/BG169,IF(BG169=0,"",IF(BG169="","",0)))</f>
        <v/>
      </c>
      <c r="BG169" s="27">
        <f>VLOOKUP($C169,Summary!$C:$CB,57,FALSE)</f>
        <v>0</v>
      </c>
      <c r="BH169" s="24">
        <f>IFERROR(VLOOKUP($C169,Summary!$C:$CB,58,FALSE)/BN169,IF(BN169=0,"",IF(BN169="","",0)))</f>
        <v>0</v>
      </c>
      <c r="BI169" s="25">
        <f>IFERROR(VLOOKUP($C169,Summary!$C:$CB,59,FALSE)/BN169,IF(BN169=0,"",IF(BN169="","",0)))</f>
        <v>0</v>
      </c>
      <c r="BJ169" s="26">
        <f>IFERROR(VLOOKUP($C169,Summary!$C:$CB,60,FALSE)/BN169,IF(BN169=0,"",IF(BN169="","",0)))</f>
        <v>0</v>
      </c>
      <c r="BK169" s="25">
        <f>IFERROR(VLOOKUP($C169,Summary!$C:$CB,61,FALSE)/BN169,IF(BN169=0,"",IF(BN169="","",0)))</f>
        <v>0</v>
      </c>
      <c r="BL169" s="26">
        <f>IFERROR(VLOOKUP($C169,Summary!$C:$CB,62,FALSE)/BN169,IF(BN169=0,"",IF(BN169="","",0)))</f>
        <v>0</v>
      </c>
      <c r="BM169" s="25">
        <f>IFERROR(VLOOKUP($C169,Summary!$C:$CB,63,FALSE)/BN169,IF(BN169=0,"",IF(BN169="","",0)))</f>
        <v>1</v>
      </c>
      <c r="BN169" s="27">
        <f>VLOOKUP($C169,Summary!$C:$CB,64,FALSE)</f>
        <v>1</v>
      </c>
      <c r="BO169" s="24" t="str">
        <f>IFERROR(VLOOKUP($C169,Summary!$C:$CB,65,FALSE)/BU169,IF(BU169=0,"",IF(BU169="","",0)))</f>
        <v/>
      </c>
      <c r="BP169" s="25" t="str">
        <f>IFERROR(VLOOKUP($C169,Summary!$C:$CB,66,FALSE)/BU169,IF(BU169=0,"",IF(BU169="","",0)))</f>
        <v/>
      </c>
      <c r="BQ169" s="26" t="str">
        <f>IFERROR(VLOOKUP($C169,Summary!$C:$CB,67,FALSE)/BU169,IF(BU169=0,"",IF(BU169="","",0)))</f>
        <v/>
      </c>
      <c r="BR169" s="25" t="str">
        <f>IFERROR(VLOOKUP($C169,Summary!$C:$CB,68,FALSE)/BU169,IF(BU169=0,"",IF(BU169="","",0)))</f>
        <v/>
      </c>
      <c r="BS169" s="26" t="str">
        <f>IFERROR(VLOOKUP($C169,Summary!$C:$CB,69,FALSE)/BU169,IF(BU169=0,"",IF(BU169="","",0)))</f>
        <v/>
      </c>
      <c r="BT169" s="25" t="str">
        <f>IFERROR(VLOOKUP($C169,Summary!$C:$CB,70,FALSE)/BU169,IF(BU169=0,"",IF(BU169="","",0)))</f>
        <v/>
      </c>
      <c r="BU169" s="27">
        <f>VLOOKUP($C169,Summary!$C:$CB,71,FALSE)</f>
        <v>0</v>
      </c>
      <c r="BV169" s="24" t="str">
        <f>IFERROR(VLOOKUP($C169,Summary!$C:$CB,72,FALSE)/CB169,IF(CB169=0,"",IF(CB169="","",0)))</f>
        <v/>
      </c>
      <c r="BW169" s="25" t="str">
        <f>IFERROR(VLOOKUP($C169,Summary!$C:$CB,73,FALSE)/CB169,IF(CB169=0,"",IF(CB169="","",0)))</f>
        <v/>
      </c>
      <c r="BX169" s="26" t="str">
        <f>IFERROR(VLOOKUP($C169,Summary!$C:$CB,74,FALSE)/CB169,IF(CB169=0,"",IF(CB169="","",0)))</f>
        <v/>
      </c>
      <c r="BY169" s="25" t="str">
        <f>IFERROR(VLOOKUP($C169,Summary!$C:$CB,75,FALSE)/CB169,IF(CB169=0,"",IF(CB169="","",0)))</f>
        <v/>
      </c>
      <c r="BZ169" s="26" t="str">
        <f>IFERROR(VLOOKUP($C169,Summary!$C:$CB,76,FALSE)/CB169,IF(CB169=0,"",IF(CB169="","",0)))</f>
        <v/>
      </c>
      <c r="CA169" s="25" t="str">
        <f>IFERROR(VLOOKUP($C169,Summary!$C:$CB,77,FALSE)/CB169,IF(CB169=0,"",IF(CB169="","",0)))</f>
        <v/>
      </c>
      <c r="CB169" s="27">
        <f>VLOOKUP($C169,Summary!$C:$CB,78,FALSE)</f>
        <v>0</v>
      </c>
    </row>
    <row r="170" spans="1:80" x14ac:dyDescent="0.3">
      <c r="A170">
        <v>166</v>
      </c>
      <c r="B170" t="str">
        <f>IF(Namelist!A167="","",UPPER(Namelist!A167))</f>
        <v>KENNETH BEE</v>
      </c>
      <c r="C170" t="str">
        <f>IF(Namelist!B167="","",UPPER(Namelist!B167))</f>
        <v>NUSSTU\E0005037</v>
      </c>
      <c r="D170" s="24">
        <f>IFERROR(VLOOKUP($C170,Summary!$C:$CB,2,FALSE)/J170,IF(J170=0,"",IF(J170="","",0)))</f>
        <v>0.6</v>
      </c>
      <c r="E170" s="25">
        <f>IFERROR(VLOOKUP($C170,Summary!$C:$CB,3,FALSE)/J170,IF(J170=0,"",IF(J170="","",0)))</f>
        <v>0.2</v>
      </c>
      <c r="F170" s="26">
        <f>IFERROR(VLOOKUP($C170,Summary!$C:$CB,4,FALSE)/J170,IF(J170=0,"",IF(J170="","",0)))</f>
        <v>0.8</v>
      </c>
      <c r="G170" s="25">
        <f>IFERROR(VLOOKUP($C170,Summary!$C:$CB,5,FALSE)/J170,IF(J170=0,"",IF(J170="","",0)))</f>
        <v>0.1</v>
      </c>
      <c r="H170" s="26">
        <f>IFERROR(VLOOKUP($C170,Summary!$C:$CB,6,FALSE)/J170,IF(J170=0,"",IF(J170="","",0)))</f>
        <v>0.9</v>
      </c>
      <c r="I170" s="25">
        <f>IFERROR(VLOOKUP($C170,Summary!$C:$CB,7,FALSE)/J170,IF(J170=0,"",IF(J170="","",0)))</f>
        <v>0.1</v>
      </c>
      <c r="J170" s="27">
        <f>VLOOKUP($C170,Summary!$C:$CB,8,FALSE)</f>
        <v>10</v>
      </c>
      <c r="K170" s="24" t="str">
        <f>IFERROR(VLOOKUP($C170,Summary!$C:$CB,9,FALSE)/Q170,IF(Q170=0,"",IF(Q170="","",0)))</f>
        <v/>
      </c>
      <c r="L170" s="25" t="str">
        <f>IFERROR(VLOOKUP($C170,Summary!$C:$CB,10,FALSE)/Q170,IF(Q170=0,"",IF(Q170="","",0)))</f>
        <v/>
      </c>
      <c r="M170" s="26" t="str">
        <f>IFERROR(VLOOKUP($C170,Summary!$C:$CB,11,FALSE)/Q170,IF(Q170=0,"",IF(Q170="","",0)))</f>
        <v/>
      </c>
      <c r="N170" s="25" t="str">
        <f>IFERROR(VLOOKUP($C170,Summary!$C:$CB,12,FALSE)/Q170,IF(Q170=0,"",IF(Q170="","",0)))</f>
        <v/>
      </c>
      <c r="O170" s="26" t="str">
        <f>IFERROR(VLOOKUP($C170,Summary!$C:$CB,13,FALSE)/Q170,IF(Q170=0,"",IF(Q170="","",0)))</f>
        <v/>
      </c>
      <c r="P170" s="25" t="str">
        <f>IFERROR(VLOOKUP($C170,Summary!$C:$CB,14,FALSE)/Q170,IF(Q170=0,"",IF(Q170="","",0)))</f>
        <v/>
      </c>
      <c r="Q170" s="27">
        <f>VLOOKUP($C170,Summary!$C:$CB,15,FALSE)</f>
        <v>0</v>
      </c>
      <c r="R170" s="24" t="str">
        <f>IFERROR(VLOOKUP($C170,Summary!$C:$CB,16,FALSE)/X170,IF(X170=0,"",IF(X170="","",0)))</f>
        <v/>
      </c>
      <c r="S170" s="25" t="str">
        <f>IFERROR(VLOOKUP($C170,Summary!$C:$CB,17,FALSE)/X170,IF(X170=0,"",IF(X170="","",0)))</f>
        <v/>
      </c>
      <c r="T170" s="26" t="str">
        <f>IFERROR(VLOOKUP($C170,Summary!$C:$CB,18,FALSE)/X170,IF(X170=0,"",IF(X170="","",0)))</f>
        <v/>
      </c>
      <c r="U170" s="25" t="str">
        <f>IFERROR(VLOOKUP($C170,Summary!$C:$CB,19,FALSE)/X170,IF(X170=0,"",IF(X170="","",0)))</f>
        <v/>
      </c>
      <c r="V170" s="26" t="str">
        <f>IFERROR(VLOOKUP($C170,Summary!$C:$CB,20,FALSE)/X170,IF(X170=0,"",IF(X170="","",0)))</f>
        <v/>
      </c>
      <c r="W170" s="25" t="str">
        <f>IFERROR(VLOOKUP($C170,Summary!$C:$CB,21,FALSE)/X170,IF(X170=0,"",IF(X170="","",0)))</f>
        <v/>
      </c>
      <c r="X170" s="27">
        <f>VLOOKUP($C170,Summary!$C:$CB,22,FALSE)</f>
        <v>0</v>
      </c>
      <c r="Y170" s="24" t="str">
        <f>IFERROR(VLOOKUP($C170,Summary!$C:$CB,23,FALSE)/AE170,IF(AE170=0,"",IF(AE170="","",0)))</f>
        <v/>
      </c>
      <c r="Z170" s="25" t="str">
        <f>IFERROR(VLOOKUP($C170,Summary!$C:$CB,24,FALSE)/AE170,IF(AE170=0,"",IF(AE170="","",0)))</f>
        <v/>
      </c>
      <c r="AA170" s="26" t="str">
        <f>IFERROR(VLOOKUP($C170,Summary!$C:$CB,25,FALSE)/AE170,IF(AE170=0,"",IF(AE170="","",0)))</f>
        <v/>
      </c>
      <c r="AB170" s="25" t="str">
        <f>IFERROR(VLOOKUP($C170,Summary!$C:$CB,26,FALSE)/AE170,IF(AE170=0,"",IF(AE170="","",0)))</f>
        <v/>
      </c>
      <c r="AC170" s="26" t="str">
        <f>IFERROR(VLOOKUP($C170,Summary!$C:$CB,27,FALSE)/AE170,IF(AE170=0,"",IF(AE170="","",0)))</f>
        <v/>
      </c>
      <c r="AD170" s="25" t="str">
        <f>IFERROR(VLOOKUP($C170,Summary!$C:$CB,28,FALSE)/AE170,IF(AE170=0,"",IF(AE170="","",0)))</f>
        <v/>
      </c>
      <c r="AE170" s="27">
        <f>VLOOKUP($C170,Summary!$C:$CB,29,FALSE)</f>
        <v>0</v>
      </c>
      <c r="AF170" s="24" t="str">
        <f>IFERROR(VLOOKUP($C170,Summary!$C:$CB,30,FALSE)/VLOOKUP($C170,Summary!$C:$CB,32,FALSE),IF(AL170=0,"",IF(AL170="","",0)))</f>
        <v/>
      </c>
      <c r="AG170" s="25" t="str">
        <f>IFERROR(VLOOKUP($C170,Summary!$C:$CB,31,FALSE)/VLOOKUP($C170,Summary!$C:$CB,32,FALSE),IF(AL170=0,"",IF(AL170="","",0)))</f>
        <v/>
      </c>
      <c r="AH170" s="26" t="str">
        <f>IFERROR(VLOOKUP($C170,Summary!$C:$CB,32,FALSE)/VLOOKUP($C170,Summary!$C:$CB,34,FALSE),IF(AL170=0,"",IF(AL170="","",0)))</f>
        <v/>
      </c>
      <c r="AI170" s="25" t="str">
        <f>IFERROR(VLOOKUP($C170,Summary!$C:$CB,33,FALSE)/VLOOKUP($C170,Summary!$C:$CB,34,FALSE),IF(AL170=0,"",IF(AL170="","",0)))</f>
        <v/>
      </c>
      <c r="AJ170" s="26" t="str">
        <f>IFERROR(VLOOKUP($C170,Summary!$C:$CB,34,FALSE)/AL170,IF(AL170=0,"",IF(AL170="","",0)))</f>
        <v/>
      </c>
      <c r="AK170" s="25" t="str">
        <f>IFERROR(VLOOKUP($C170,Summary!$C:$CB,35,FALSE)/AL170,IF(AL170=0,"",IF(AL170="","",0)))</f>
        <v/>
      </c>
      <c r="AL170" s="27">
        <f>VLOOKUP($C170,Summary!$C:$CB,36,FALSE)</f>
        <v>0</v>
      </c>
      <c r="AM170" s="24" t="str">
        <f>IFERROR(VLOOKUP($C170,Summary!$C:$CB,37,FALSE)/AS170,IF(AS170=0,"",IF(AS170="","",0)))</f>
        <v/>
      </c>
      <c r="AN170" s="25" t="str">
        <f>IFERROR(VLOOKUP($C170,Summary!$C:$CB,38,FALSE)/AS170,IF(AS170=0,"",IF(AS170="","",0)))</f>
        <v/>
      </c>
      <c r="AO170" s="26" t="str">
        <f>IFERROR(VLOOKUP($C170,Summary!$C:$CB,39,FALSE)/AS170,IF(AS170=0,"",IF(AS170="","",0)))</f>
        <v/>
      </c>
      <c r="AP170" s="25" t="str">
        <f>IFERROR(VLOOKUP($C170,Summary!$C:$CB,40,FALSE)/AS170,IF(AS170=0,"",IF(AS170="","",0)))</f>
        <v/>
      </c>
      <c r="AQ170" s="26" t="str">
        <f>IFERROR(VLOOKUP($C170,Summary!$C:$CB,41,FALSE)/AS170,IF(AS170=0,"",IF(AS170="","",0)))</f>
        <v/>
      </c>
      <c r="AR170" s="25" t="str">
        <f>IFERROR(VLOOKUP($C170,Summary!$C:$CB,42,FALSE)/AS170,IF(AS170=0,"",IF(AS170="","",0)))</f>
        <v/>
      </c>
      <c r="AS170" s="27">
        <f>VLOOKUP($C170,Summary!$C:$CB,43,FALSE)</f>
        <v>0</v>
      </c>
      <c r="AT170" s="24">
        <f>IFERROR(VLOOKUP($C170,Summary!$C:$CB,44,FALSE)/AZ170,IF(AZ170=0,"",IF(AZ170="","",0)))</f>
        <v>1</v>
      </c>
      <c r="AU170" s="25">
        <f>IFERROR(VLOOKUP($C170,Summary!$C:$CB,45,FALSE)/AZ170,IF(AZ170=0,"",IF(AZ170="","",0)))</f>
        <v>0</v>
      </c>
      <c r="AV170" s="26">
        <f>IFERROR(VLOOKUP($C170,Summary!$C:$CB,46,FALSE)/AZ170,IF(AZ170=0,"",IF(AZ170="","",0)))</f>
        <v>1</v>
      </c>
      <c r="AW170" s="25">
        <f>IFERROR(VLOOKUP($C170,Summary!$C:$CB,47,FALSE)/AZ170,IF(AZ170=0,"",IF(AZ170="","",0)))</f>
        <v>0</v>
      </c>
      <c r="AX170" s="26">
        <f>IFERROR(VLOOKUP($C170,Summary!$C:$CB,48,FALSE)/AZ170,IF(AZ170=0,"",IF(AZ170="","",0)))</f>
        <v>1</v>
      </c>
      <c r="AY170" s="25">
        <f>IFERROR(VLOOKUP($C170,Summary!$C:$CB,49,FALSE)/AZ170,IF(AZ170=0,"",IF(AZ170="","",0)))</f>
        <v>0</v>
      </c>
      <c r="AZ170" s="27">
        <f>VLOOKUP($C170,Summary!$C:$CB,50,FALSE)</f>
        <v>3</v>
      </c>
      <c r="BA170" s="24">
        <f>IFERROR(VLOOKUP($C170,Summary!$C:$CB,51,FALSE)/BG170,IF(BG170=0,"",IF(BG170="","",0)))</f>
        <v>0.66666666666666663</v>
      </c>
      <c r="BB170" s="25">
        <f>IFERROR(VLOOKUP($C170,Summary!$C:$CB,52,FALSE)/BG170,IF(BG170=0,"",IF(BG170="","",0)))</f>
        <v>0.33333333333333331</v>
      </c>
      <c r="BC170" s="26">
        <f>IFERROR(VLOOKUP($C170,Summary!$C:$CB,53,FALSE)/BG170,IF(BG170=0,"",IF(BG170="","",0)))</f>
        <v>1</v>
      </c>
      <c r="BD170" s="25">
        <f>IFERROR(VLOOKUP($C170,Summary!$C:$CB,54,FALSE)/BG170,IF(BG170=0,"",IF(BG170="","",0)))</f>
        <v>0</v>
      </c>
      <c r="BE170" s="26">
        <f>IFERROR(VLOOKUP($C170,Summary!$C:$CB,55,FALSE)/BG170,IF(BG170=0,"",IF(BG170="","",0)))</f>
        <v>1</v>
      </c>
      <c r="BF170" s="25">
        <f>IFERROR(VLOOKUP($C170,Summary!$C:$CB,56,FALSE)/BG170,IF(BG170=0,"",IF(BG170="","",0)))</f>
        <v>0</v>
      </c>
      <c r="BG170" s="27">
        <f>VLOOKUP($C170,Summary!$C:$CB,57,FALSE)</f>
        <v>3</v>
      </c>
      <c r="BH170" s="24">
        <f>IFERROR(VLOOKUP($C170,Summary!$C:$CB,58,FALSE)/BN170,IF(BN170=0,"",IF(BN170="","",0)))</f>
        <v>0.5</v>
      </c>
      <c r="BI170" s="25">
        <f>IFERROR(VLOOKUP($C170,Summary!$C:$CB,59,FALSE)/BN170,IF(BN170=0,"",IF(BN170="","",0)))</f>
        <v>0.5</v>
      </c>
      <c r="BJ170" s="26">
        <f>IFERROR(VLOOKUP($C170,Summary!$C:$CB,60,FALSE)/BN170,IF(BN170=0,"",IF(BN170="","",0)))</f>
        <v>1</v>
      </c>
      <c r="BK170" s="25">
        <f>IFERROR(VLOOKUP($C170,Summary!$C:$CB,61,FALSE)/BN170,IF(BN170=0,"",IF(BN170="","",0)))</f>
        <v>0</v>
      </c>
      <c r="BL170" s="26">
        <f>IFERROR(VLOOKUP($C170,Summary!$C:$CB,62,FALSE)/BN170,IF(BN170=0,"",IF(BN170="","",0)))</f>
        <v>1</v>
      </c>
      <c r="BM170" s="25">
        <f>IFERROR(VLOOKUP($C170,Summary!$C:$CB,63,FALSE)/BN170,IF(BN170=0,"",IF(BN170="","",0)))</f>
        <v>0</v>
      </c>
      <c r="BN170" s="27">
        <f>VLOOKUP($C170,Summary!$C:$CB,64,FALSE)</f>
        <v>2</v>
      </c>
      <c r="BO170" s="24">
        <f>IFERROR(VLOOKUP($C170,Summary!$C:$CB,65,FALSE)/BU170,IF(BU170=0,"",IF(BU170="","",0)))</f>
        <v>0</v>
      </c>
      <c r="BP170" s="25">
        <f>IFERROR(VLOOKUP($C170,Summary!$C:$CB,66,FALSE)/BU170,IF(BU170=0,"",IF(BU170="","",0)))</f>
        <v>0</v>
      </c>
      <c r="BQ170" s="26">
        <f>IFERROR(VLOOKUP($C170,Summary!$C:$CB,67,FALSE)/BU170,IF(BU170=0,"",IF(BU170="","",0)))</f>
        <v>0</v>
      </c>
      <c r="BR170" s="25">
        <f>IFERROR(VLOOKUP($C170,Summary!$C:$CB,68,FALSE)/BU170,IF(BU170=0,"",IF(BU170="","",0)))</f>
        <v>0.5</v>
      </c>
      <c r="BS170" s="26">
        <f>IFERROR(VLOOKUP($C170,Summary!$C:$CB,69,FALSE)/BU170,IF(BU170=0,"",IF(BU170="","",0)))</f>
        <v>0.5</v>
      </c>
      <c r="BT170" s="25">
        <f>IFERROR(VLOOKUP($C170,Summary!$C:$CB,70,FALSE)/BU170,IF(BU170=0,"",IF(BU170="","",0)))</f>
        <v>0.5</v>
      </c>
      <c r="BU170" s="27">
        <f>VLOOKUP($C170,Summary!$C:$CB,71,FALSE)</f>
        <v>2</v>
      </c>
      <c r="BV170" s="24" t="str">
        <f>IFERROR(VLOOKUP($C170,Summary!$C:$CB,72,FALSE)/CB170,IF(CB170=0,"",IF(CB170="","",0)))</f>
        <v/>
      </c>
      <c r="BW170" s="25" t="str">
        <f>IFERROR(VLOOKUP($C170,Summary!$C:$CB,73,FALSE)/CB170,IF(CB170=0,"",IF(CB170="","",0)))</f>
        <v/>
      </c>
      <c r="BX170" s="26" t="str">
        <f>IFERROR(VLOOKUP($C170,Summary!$C:$CB,74,FALSE)/CB170,IF(CB170=0,"",IF(CB170="","",0)))</f>
        <v/>
      </c>
      <c r="BY170" s="25" t="str">
        <f>IFERROR(VLOOKUP($C170,Summary!$C:$CB,75,FALSE)/CB170,IF(CB170=0,"",IF(CB170="","",0)))</f>
        <v/>
      </c>
      <c r="BZ170" s="26" t="str">
        <f>IFERROR(VLOOKUP($C170,Summary!$C:$CB,76,FALSE)/CB170,IF(CB170=0,"",IF(CB170="","",0)))</f>
        <v/>
      </c>
      <c r="CA170" s="25" t="str">
        <f>IFERROR(VLOOKUP($C170,Summary!$C:$CB,77,FALSE)/CB170,IF(CB170=0,"",IF(CB170="","",0)))</f>
        <v/>
      </c>
      <c r="CB170" s="27">
        <f>VLOOKUP($C170,Summary!$C:$CB,78,FALSE)</f>
        <v>0</v>
      </c>
    </row>
    <row r="171" spans="1:80" x14ac:dyDescent="0.3">
      <c r="A171">
        <v>167</v>
      </c>
      <c r="B171" t="str">
        <f>IF(Namelist!A168="","",UPPER(Namelist!A168))</f>
        <v>KENNETH PUHAINDRAN</v>
      </c>
      <c r="C171" t="str">
        <f>IF(Namelist!B168="","",UPPER(Namelist!B168))</f>
        <v>NUSSTU\E1032436</v>
      </c>
      <c r="D171" s="24">
        <f>IFERROR(VLOOKUP($C171,Summary!$C:$CB,2,FALSE)/J171,IF(J171=0,"",IF(J171="","",0)))</f>
        <v>0.75</v>
      </c>
      <c r="E171" s="25">
        <f>IFERROR(VLOOKUP($C171,Summary!$C:$CB,3,FALSE)/J171,IF(J171=0,"",IF(J171="","",0)))</f>
        <v>0</v>
      </c>
      <c r="F171" s="26">
        <f>IFERROR(VLOOKUP($C171,Summary!$C:$CB,4,FALSE)/J171,IF(J171=0,"",IF(J171="","",0)))</f>
        <v>0.75</v>
      </c>
      <c r="G171" s="25">
        <f>IFERROR(VLOOKUP($C171,Summary!$C:$CB,5,FALSE)/J171,IF(J171=0,"",IF(J171="","",0)))</f>
        <v>0</v>
      </c>
      <c r="H171" s="26">
        <f>IFERROR(VLOOKUP($C171,Summary!$C:$CB,6,FALSE)/J171,IF(J171=0,"",IF(J171="","",0)))</f>
        <v>0.75</v>
      </c>
      <c r="I171" s="25">
        <f>IFERROR(VLOOKUP($C171,Summary!$C:$CB,7,FALSE)/J171,IF(J171=0,"",IF(J171="","",0)))</f>
        <v>0.25</v>
      </c>
      <c r="J171" s="27">
        <f>VLOOKUP($C171,Summary!$C:$CB,8,FALSE)</f>
        <v>4</v>
      </c>
      <c r="K171" s="24">
        <f>IFERROR(VLOOKUP($C171,Summary!$C:$CB,9,FALSE)/Q171,IF(Q171=0,"",IF(Q171="","",0)))</f>
        <v>1</v>
      </c>
      <c r="L171" s="25">
        <f>IFERROR(VLOOKUP($C171,Summary!$C:$CB,10,FALSE)/Q171,IF(Q171=0,"",IF(Q171="","",0)))</f>
        <v>0</v>
      </c>
      <c r="M171" s="26">
        <f>IFERROR(VLOOKUP($C171,Summary!$C:$CB,11,FALSE)/Q171,IF(Q171=0,"",IF(Q171="","",0)))</f>
        <v>1</v>
      </c>
      <c r="N171" s="25">
        <f>IFERROR(VLOOKUP($C171,Summary!$C:$CB,12,FALSE)/Q171,IF(Q171=0,"",IF(Q171="","",0)))</f>
        <v>0</v>
      </c>
      <c r="O171" s="26">
        <f>IFERROR(VLOOKUP($C171,Summary!$C:$CB,13,FALSE)/Q171,IF(Q171=0,"",IF(Q171="","",0)))</f>
        <v>1</v>
      </c>
      <c r="P171" s="25">
        <f>IFERROR(VLOOKUP($C171,Summary!$C:$CB,14,FALSE)/Q171,IF(Q171=0,"",IF(Q171="","",0)))</f>
        <v>0</v>
      </c>
      <c r="Q171" s="27">
        <f>VLOOKUP($C171,Summary!$C:$CB,15,FALSE)</f>
        <v>1</v>
      </c>
      <c r="R171" s="24">
        <f>IFERROR(VLOOKUP($C171,Summary!$C:$CB,16,FALSE)/X171,IF(X171=0,"",IF(X171="","",0)))</f>
        <v>0.5</v>
      </c>
      <c r="S171" s="25">
        <f>IFERROR(VLOOKUP($C171,Summary!$C:$CB,17,FALSE)/X171,IF(X171=0,"",IF(X171="","",0)))</f>
        <v>0</v>
      </c>
      <c r="T171" s="26">
        <f>IFERROR(VLOOKUP($C171,Summary!$C:$CB,18,FALSE)/X171,IF(X171=0,"",IF(X171="","",0)))</f>
        <v>0.5</v>
      </c>
      <c r="U171" s="25">
        <f>IFERROR(VLOOKUP($C171,Summary!$C:$CB,19,FALSE)/X171,IF(X171=0,"",IF(X171="","",0)))</f>
        <v>0</v>
      </c>
      <c r="V171" s="26">
        <f>IFERROR(VLOOKUP($C171,Summary!$C:$CB,20,FALSE)/X171,IF(X171=0,"",IF(X171="","",0)))</f>
        <v>0.5</v>
      </c>
      <c r="W171" s="25">
        <f>IFERROR(VLOOKUP($C171,Summary!$C:$CB,21,FALSE)/X171,IF(X171=0,"",IF(X171="","",0)))</f>
        <v>0.5</v>
      </c>
      <c r="X171" s="27">
        <f>VLOOKUP($C171,Summary!$C:$CB,22,FALSE)</f>
        <v>2</v>
      </c>
      <c r="Y171" s="24" t="str">
        <f>IFERROR(VLOOKUP($C171,Summary!$C:$CB,23,FALSE)/AE171,IF(AE171=0,"",IF(AE171="","",0)))</f>
        <v/>
      </c>
      <c r="Z171" s="25" t="str">
        <f>IFERROR(VLOOKUP($C171,Summary!$C:$CB,24,FALSE)/AE171,IF(AE171=0,"",IF(AE171="","",0)))</f>
        <v/>
      </c>
      <c r="AA171" s="26" t="str">
        <f>IFERROR(VLOOKUP($C171,Summary!$C:$CB,25,FALSE)/AE171,IF(AE171=0,"",IF(AE171="","",0)))</f>
        <v/>
      </c>
      <c r="AB171" s="25" t="str">
        <f>IFERROR(VLOOKUP($C171,Summary!$C:$CB,26,FALSE)/AE171,IF(AE171=0,"",IF(AE171="","",0)))</f>
        <v/>
      </c>
      <c r="AC171" s="26" t="str">
        <f>IFERROR(VLOOKUP($C171,Summary!$C:$CB,27,FALSE)/AE171,IF(AE171=0,"",IF(AE171="","",0)))</f>
        <v/>
      </c>
      <c r="AD171" s="25" t="str">
        <f>IFERROR(VLOOKUP($C171,Summary!$C:$CB,28,FALSE)/AE171,IF(AE171=0,"",IF(AE171="","",0)))</f>
        <v/>
      </c>
      <c r="AE171" s="27">
        <f>VLOOKUP($C171,Summary!$C:$CB,29,FALSE)</f>
        <v>0</v>
      </c>
      <c r="AF171" s="24" t="str">
        <f>IFERROR(VLOOKUP($C171,Summary!$C:$CB,30,FALSE)/VLOOKUP($C171,Summary!$C:$CB,32,FALSE),IF(AL171=0,"",IF(AL171="","",0)))</f>
        <v/>
      </c>
      <c r="AG171" s="25" t="str">
        <f>IFERROR(VLOOKUP($C171,Summary!$C:$CB,31,FALSE)/VLOOKUP($C171,Summary!$C:$CB,32,FALSE),IF(AL171=0,"",IF(AL171="","",0)))</f>
        <v/>
      </c>
      <c r="AH171" s="26" t="str">
        <f>IFERROR(VLOOKUP($C171,Summary!$C:$CB,32,FALSE)/VLOOKUP($C171,Summary!$C:$CB,34,FALSE),IF(AL171=0,"",IF(AL171="","",0)))</f>
        <v/>
      </c>
      <c r="AI171" s="25" t="str">
        <f>IFERROR(VLOOKUP($C171,Summary!$C:$CB,33,FALSE)/VLOOKUP($C171,Summary!$C:$CB,34,FALSE),IF(AL171=0,"",IF(AL171="","",0)))</f>
        <v/>
      </c>
      <c r="AJ171" s="26" t="str">
        <f>IFERROR(VLOOKUP($C171,Summary!$C:$CB,34,FALSE)/AL171,IF(AL171=0,"",IF(AL171="","",0)))</f>
        <v/>
      </c>
      <c r="AK171" s="25" t="str">
        <f>IFERROR(VLOOKUP($C171,Summary!$C:$CB,35,FALSE)/AL171,IF(AL171=0,"",IF(AL171="","",0)))</f>
        <v/>
      </c>
      <c r="AL171" s="27">
        <f>VLOOKUP($C171,Summary!$C:$CB,36,FALSE)</f>
        <v>0</v>
      </c>
      <c r="AM171" s="24" t="str">
        <f>IFERROR(VLOOKUP($C171,Summary!$C:$CB,37,FALSE)/AS171,IF(AS171=0,"",IF(AS171="","",0)))</f>
        <v/>
      </c>
      <c r="AN171" s="25" t="str">
        <f>IFERROR(VLOOKUP($C171,Summary!$C:$CB,38,FALSE)/AS171,IF(AS171=0,"",IF(AS171="","",0)))</f>
        <v/>
      </c>
      <c r="AO171" s="26" t="str">
        <f>IFERROR(VLOOKUP($C171,Summary!$C:$CB,39,FALSE)/AS171,IF(AS171=0,"",IF(AS171="","",0)))</f>
        <v/>
      </c>
      <c r="AP171" s="25" t="str">
        <f>IFERROR(VLOOKUP($C171,Summary!$C:$CB,40,FALSE)/AS171,IF(AS171=0,"",IF(AS171="","",0)))</f>
        <v/>
      </c>
      <c r="AQ171" s="26" t="str">
        <f>IFERROR(VLOOKUP($C171,Summary!$C:$CB,41,FALSE)/AS171,IF(AS171=0,"",IF(AS171="","",0)))</f>
        <v/>
      </c>
      <c r="AR171" s="25" t="str">
        <f>IFERROR(VLOOKUP($C171,Summary!$C:$CB,42,FALSE)/AS171,IF(AS171=0,"",IF(AS171="","",0)))</f>
        <v/>
      </c>
      <c r="AS171" s="27">
        <f>VLOOKUP($C171,Summary!$C:$CB,43,FALSE)</f>
        <v>0</v>
      </c>
      <c r="AT171" s="24" t="str">
        <f>IFERROR(VLOOKUP($C171,Summary!$C:$CB,44,FALSE)/AZ171,IF(AZ171=0,"",IF(AZ171="","",0)))</f>
        <v/>
      </c>
      <c r="AU171" s="25" t="str">
        <f>IFERROR(VLOOKUP($C171,Summary!$C:$CB,45,FALSE)/AZ171,IF(AZ171=0,"",IF(AZ171="","",0)))</f>
        <v/>
      </c>
      <c r="AV171" s="26" t="str">
        <f>IFERROR(VLOOKUP($C171,Summary!$C:$CB,46,FALSE)/AZ171,IF(AZ171=0,"",IF(AZ171="","",0)))</f>
        <v/>
      </c>
      <c r="AW171" s="25" t="str">
        <f>IFERROR(VLOOKUP($C171,Summary!$C:$CB,47,FALSE)/AZ171,IF(AZ171=0,"",IF(AZ171="","",0)))</f>
        <v/>
      </c>
      <c r="AX171" s="26" t="str">
        <f>IFERROR(VLOOKUP($C171,Summary!$C:$CB,48,FALSE)/AZ171,IF(AZ171=0,"",IF(AZ171="","",0)))</f>
        <v/>
      </c>
      <c r="AY171" s="25" t="str">
        <f>IFERROR(VLOOKUP($C171,Summary!$C:$CB,49,FALSE)/AZ171,IF(AZ171=0,"",IF(AZ171="","",0)))</f>
        <v/>
      </c>
      <c r="AZ171" s="27">
        <f>VLOOKUP($C171,Summary!$C:$CB,50,FALSE)</f>
        <v>0</v>
      </c>
      <c r="BA171" s="24">
        <f>IFERROR(VLOOKUP($C171,Summary!$C:$CB,51,FALSE)/BG171,IF(BG171=0,"",IF(BG171="","",0)))</f>
        <v>1</v>
      </c>
      <c r="BB171" s="25">
        <f>IFERROR(VLOOKUP($C171,Summary!$C:$CB,52,FALSE)/BG171,IF(BG171=0,"",IF(BG171="","",0)))</f>
        <v>0</v>
      </c>
      <c r="BC171" s="26">
        <f>IFERROR(VLOOKUP($C171,Summary!$C:$CB,53,FALSE)/BG171,IF(BG171=0,"",IF(BG171="","",0)))</f>
        <v>1</v>
      </c>
      <c r="BD171" s="25">
        <f>IFERROR(VLOOKUP($C171,Summary!$C:$CB,54,FALSE)/BG171,IF(BG171=0,"",IF(BG171="","",0)))</f>
        <v>0</v>
      </c>
      <c r="BE171" s="26">
        <f>IFERROR(VLOOKUP($C171,Summary!$C:$CB,55,FALSE)/BG171,IF(BG171=0,"",IF(BG171="","",0)))</f>
        <v>1</v>
      </c>
      <c r="BF171" s="25">
        <f>IFERROR(VLOOKUP($C171,Summary!$C:$CB,56,FALSE)/BG171,IF(BG171=0,"",IF(BG171="","",0)))</f>
        <v>0</v>
      </c>
      <c r="BG171" s="27">
        <f>VLOOKUP($C171,Summary!$C:$CB,57,FALSE)</f>
        <v>1</v>
      </c>
      <c r="BH171" s="24" t="str">
        <f>IFERROR(VLOOKUP($C171,Summary!$C:$CB,58,FALSE)/BN171,IF(BN171=0,"",IF(BN171="","",0)))</f>
        <v/>
      </c>
      <c r="BI171" s="25" t="str">
        <f>IFERROR(VLOOKUP($C171,Summary!$C:$CB,59,FALSE)/BN171,IF(BN171=0,"",IF(BN171="","",0)))</f>
        <v/>
      </c>
      <c r="BJ171" s="26" t="str">
        <f>IFERROR(VLOOKUP($C171,Summary!$C:$CB,60,FALSE)/BN171,IF(BN171=0,"",IF(BN171="","",0)))</f>
        <v/>
      </c>
      <c r="BK171" s="25" t="str">
        <f>IFERROR(VLOOKUP($C171,Summary!$C:$CB,61,FALSE)/BN171,IF(BN171=0,"",IF(BN171="","",0)))</f>
        <v/>
      </c>
      <c r="BL171" s="26" t="str">
        <f>IFERROR(VLOOKUP($C171,Summary!$C:$CB,62,FALSE)/BN171,IF(BN171=0,"",IF(BN171="","",0)))</f>
        <v/>
      </c>
      <c r="BM171" s="25" t="str">
        <f>IFERROR(VLOOKUP($C171,Summary!$C:$CB,63,FALSE)/BN171,IF(BN171=0,"",IF(BN171="","",0)))</f>
        <v/>
      </c>
      <c r="BN171" s="27">
        <f>VLOOKUP($C171,Summary!$C:$CB,64,FALSE)</f>
        <v>0</v>
      </c>
      <c r="BO171" s="24" t="str">
        <f>IFERROR(VLOOKUP($C171,Summary!$C:$CB,65,FALSE)/BU171,IF(BU171=0,"",IF(BU171="","",0)))</f>
        <v/>
      </c>
      <c r="BP171" s="25" t="str">
        <f>IFERROR(VLOOKUP($C171,Summary!$C:$CB,66,FALSE)/BU171,IF(BU171=0,"",IF(BU171="","",0)))</f>
        <v/>
      </c>
      <c r="BQ171" s="26" t="str">
        <f>IFERROR(VLOOKUP($C171,Summary!$C:$CB,67,FALSE)/BU171,IF(BU171=0,"",IF(BU171="","",0)))</f>
        <v/>
      </c>
      <c r="BR171" s="25" t="str">
        <f>IFERROR(VLOOKUP($C171,Summary!$C:$CB,68,FALSE)/BU171,IF(BU171=0,"",IF(BU171="","",0)))</f>
        <v/>
      </c>
      <c r="BS171" s="26" t="str">
        <f>IFERROR(VLOOKUP($C171,Summary!$C:$CB,69,FALSE)/BU171,IF(BU171=0,"",IF(BU171="","",0)))</f>
        <v/>
      </c>
      <c r="BT171" s="25" t="str">
        <f>IFERROR(VLOOKUP($C171,Summary!$C:$CB,70,FALSE)/BU171,IF(BU171=0,"",IF(BU171="","",0)))</f>
        <v/>
      </c>
      <c r="BU171" s="27">
        <f>VLOOKUP($C171,Summary!$C:$CB,71,FALSE)</f>
        <v>0</v>
      </c>
      <c r="BV171" s="24" t="str">
        <f>IFERROR(VLOOKUP($C171,Summary!$C:$CB,72,FALSE)/CB171,IF(CB171=0,"",IF(CB171="","",0)))</f>
        <v/>
      </c>
      <c r="BW171" s="25" t="str">
        <f>IFERROR(VLOOKUP($C171,Summary!$C:$CB,73,FALSE)/CB171,IF(CB171=0,"",IF(CB171="","",0)))</f>
        <v/>
      </c>
      <c r="BX171" s="26" t="str">
        <f>IFERROR(VLOOKUP($C171,Summary!$C:$CB,74,FALSE)/CB171,IF(CB171=0,"",IF(CB171="","",0)))</f>
        <v/>
      </c>
      <c r="BY171" s="25" t="str">
        <f>IFERROR(VLOOKUP($C171,Summary!$C:$CB,75,FALSE)/CB171,IF(CB171=0,"",IF(CB171="","",0)))</f>
        <v/>
      </c>
      <c r="BZ171" s="26" t="str">
        <f>IFERROR(VLOOKUP($C171,Summary!$C:$CB,76,FALSE)/CB171,IF(CB171=0,"",IF(CB171="","",0)))</f>
        <v/>
      </c>
      <c r="CA171" s="25" t="str">
        <f>IFERROR(VLOOKUP($C171,Summary!$C:$CB,77,FALSE)/CB171,IF(CB171=0,"",IF(CB171="","",0)))</f>
        <v/>
      </c>
      <c r="CB171" s="27">
        <f>VLOOKUP($C171,Summary!$C:$CB,78,FALSE)</f>
        <v>0</v>
      </c>
    </row>
    <row r="172" spans="1:80" x14ac:dyDescent="0.3">
      <c r="A172">
        <v>168</v>
      </c>
      <c r="B172" t="str">
        <f>IF(Namelist!A169="","",UPPER(Namelist!A169))</f>
        <v>KIA CHENG LU</v>
      </c>
      <c r="C172" t="str">
        <f>IF(Namelist!B169="","",UPPER(Namelist!B169))</f>
        <v>NUSSTU\E0773165</v>
      </c>
      <c r="D172" s="24">
        <f>IFERROR(VLOOKUP($C172,Summary!$C:$CB,2,FALSE)/J172,IF(J172=0,"",IF(J172="","",0)))</f>
        <v>0</v>
      </c>
      <c r="E172" s="25">
        <f>IFERROR(VLOOKUP($C172,Summary!$C:$CB,3,FALSE)/J172,IF(J172=0,"",IF(J172="","",0)))</f>
        <v>0</v>
      </c>
      <c r="F172" s="26">
        <f>IFERROR(VLOOKUP($C172,Summary!$C:$CB,4,FALSE)/J172,IF(J172=0,"",IF(J172="","",0)))</f>
        <v>0</v>
      </c>
      <c r="G172" s="25">
        <f>IFERROR(VLOOKUP($C172,Summary!$C:$CB,5,FALSE)/J172,IF(J172=0,"",IF(J172="","",0)))</f>
        <v>0</v>
      </c>
      <c r="H172" s="26">
        <f>IFERROR(VLOOKUP($C172,Summary!$C:$CB,6,FALSE)/J172,IF(J172=0,"",IF(J172="","",0)))</f>
        <v>0</v>
      </c>
      <c r="I172" s="25">
        <f>IFERROR(VLOOKUP($C172,Summary!$C:$CB,7,FALSE)/J172,IF(J172=0,"",IF(J172="","",0)))</f>
        <v>1</v>
      </c>
      <c r="J172" s="27">
        <f>VLOOKUP($C172,Summary!$C:$CB,8,FALSE)</f>
        <v>1</v>
      </c>
      <c r="K172" s="24" t="str">
        <f>IFERROR(VLOOKUP($C172,Summary!$C:$CB,9,FALSE)/Q172,IF(Q172=0,"",IF(Q172="","",0)))</f>
        <v/>
      </c>
      <c r="L172" s="25" t="str">
        <f>IFERROR(VLOOKUP($C172,Summary!$C:$CB,10,FALSE)/Q172,IF(Q172=0,"",IF(Q172="","",0)))</f>
        <v/>
      </c>
      <c r="M172" s="26" t="str">
        <f>IFERROR(VLOOKUP($C172,Summary!$C:$CB,11,FALSE)/Q172,IF(Q172=0,"",IF(Q172="","",0)))</f>
        <v/>
      </c>
      <c r="N172" s="25" t="str">
        <f>IFERROR(VLOOKUP($C172,Summary!$C:$CB,12,FALSE)/Q172,IF(Q172=0,"",IF(Q172="","",0)))</f>
        <v/>
      </c>
      <c r="O172" s="26" t="str">
        <f>IFERROR(VLOOKUP($C172,Summary!$C:$CB,13,FALSE)/Q172,IF(Q172=0,"",IF(Q172="","",0)))</f>
        <v/>
      </c>
      <c r="P172" s="25" t="str">
        <f>IFERROR(VLOOKUP($C172,Summary!$C:$CB,14,FALSE)/Q172,IF(Q172=0,"",IF(Q172="","",0)))</f>
        <v/>
      </c>
      <c r="Q172" s="27">
        <f>VLOOKUP($C172,Summary!$C:$CB,15,FALSE)</f>
        <v>0</v>
      </c>
      <c r="R172" s="24" t="str">
        <f>IFERROR(VLOOKUP($C172,Summary!$C:$CB,16,FALSE)/X172,IF(X172=0,"",IF(X172="","",0)))</f>
        <v/>
      </c>
      <c r="S172" s="25" t="str">
        <f>IFERROR(VLOOKUP($C172,Summary!$C:$CB,17,FALSE)/X172,IF(X172=0,"",IF(X172="","",0)))</f>
        <v/>
      </c>
      <c r="T172" s="26" t="str">
        <f>IFERROR(VLOOKUP($C172,Summary!$C:$CB,18,FALSE)/X172,IF(X172=0,"",IF(X172="","",0)))</f>
        <v/>
      </c>
      <c r="U172" s="25" t="str">
        <f>IFERROR(VLOOKUP($C172,Summary!$C:$CB,19,FALSE)/X172,IF(X172=0,"",IF(X172="","",0)))</f>
        <v/>
      </c>
      <c r="V172" s="26" t="str">
        <f>IFERROR(VLOOKUP($C172,Summary!$C:$CB,20,FALSE)/X172,IF(X172=0,"",IF(X172="","",0)))</f>
        <v/>
      </c>
      <c r="W172" s="25" t="str">
        <f>IFERROR(VLOOKUP($C172,Summary!$C:$CB,21,FALSE)/X172,IF(X172=0,"",IF(X172="","",0)))</f>
        <v/>
      </c>
      <c r="X172" s="27">
        <f>VLOOKUP($C172,Summary!$C:$CB,22,FALSE)</f>
        <v>0</v>
      </c>
      <c r="Y172" s="24" t="str">
        <f>IFERROR(VLOOKUP($C172,Summary!$C:$CB,23,FALSE)/AE172,IF(AE172=0,"",IF(AE172="","",0)))</f>
        <v/>
      </c>
      <c r="Z172" s="25" t="str">
        <f>IFERROR(VLOOKUP($C172,Summary!$C:$CB,24,FALSE)/AE172,IF(AE172=0,"",IF(AE172="","",0)))</f>
        <v/>
      </c>
      <c r="AA172" s="26" t="str">
        <f>IFERROR(VLOOKUP($C172,Summary!$C:$CB,25,FALSE)/AE172,IF(AE172=0,"",IF(AE172="","",0)))</f>
        <v/>
      </c>
      <c r="AB172" s="25" t="str">
        <f>IFERROR(VLOOKUP($C172,Summary!$C:$CB,26,FALSE)/AE172,IF(AE172=0,"",IF(AE172="","",0)))</f>
        <v/>
      </c>
      <c r="AC172" s="26" t="str">
        <f>IFERROR(VLOOKUP($C172,Summary!$C:$CB,27,FALSE)/AE172,IF(AE172=0,"",IF(AE172="","",0)))</f>
        <v/>
      </c>
      <c r="AD172" s="25" t="str">
        <f>IFERROR(VLOOKUP($C172,Summary!$C:$CB,28,FALSE)/AE172,IF(AE172=0,"",IF(AE172="","",0)))</f>
        <v/>
      </c>
      <c r="AE172" s="27">
        <f>VLOOKUP($C172,Summary!$C:$CB,29,FALSE)</f>
        <v>0</v>
      </c>
      <c r="AF172" s="24" t="str">
        <f>IFERROR(VLOOKUP($C172,Summary!$C:$CB,30,FALSE)/VLOOKUP($C172,Summary!$C:$CB,32,FALSE),IF(AL172=0,"",IF(AL172="","",0)))</f>
        <v/>
      </c>
      <c r="AG172" s="25" t="str">
        <f>IFERROR(VLOOKUP($C172,Summary!$C:$CB,31,FALSE)/VLOOKUP($C172,Summary!$C:$CB,32,FALSE),IF(AL172=0,"",IF(AL172="","",0)))</f>
        <v/>
      </c>
      <c r="AH172" s="26" t="str">
        <f>IFERROR(VLOOKUP($C172,Summary!$C:$CB,32,FALSE)/VLOOKUP($C172,Summary!$C:$CB,34,FALSE),IF(AL172=0,"",IF(AL172="","",0)))</f>
        <v/>
      </c>
      <c r="AI172" s="25" t="str">
        <f>IFERROR(VLOOKUP($C172,Summary!$C:$CB,33,FALSE)/VLOOKUP($C172,Summary!$C:$CB,34,FALSE),IF(AL172=0,"",IF(AL172="","",0)))</f>
        <v/>
      </c>
      <c r="AJ172" s="26" t="str">
        <f>IFERROR(VLOOKUP($C172,Summary!$C:$CB,34,FALSE)/AL172,IF(AL172=0,"",IF(AL172="","",0)))</f>
        <v/>
      </c>
      <c r="AK172" s="25" t="str">
        <f>IFERROR(VLOOKUP($C172,Summary!$C:$CB,35,FALSE)/AL172,IF(AL172=0,"",IF(AL172="","",0)))</f>
        <v/>
      </c>
      <c r="AL172" s="27">
        <f>VLOOKUP($C172,Summary!$C:$CB,36,FALSE)</f>
        <v>0</v>
      </c>
      <c r="AM172" s="24" t="str">
        <f>IFERROR(VLOOKUP($C172,Summary!$C:$CB,37,FALSE)/AS172,IF(AS172=0,"",IF(AS172="","",0)))</f>
        <v/>
      </c>
      <c r="AN172" s="25" t="str">
        <f>IFERROR(VLOOKUP($C172,Summary!$C:$CB,38,FALSE)/AS172,IF(AS172=0,"",IF(AS172="","",0)))</f>
        <v/>
      </c>
      <c r="AO172" s="26" t="str">
        <f>IFERROR(VLOOKUP($C172,Summary!$C:$CB,39,FALSE)/AS172,IF(AS172=0,"",IF(AS172="","",0)))</f>
        <v/>
      </c>
      <c r="AP172" s="25" t="str">
        <f>IFERROR(VLOOKUP($C172,Summary!$C:$CB,40,FALSE)/AS172,IF(AS172=0,"",IF(AS172="","",0)))</f>
        <v/>
      </c>
      <c r="AQ172" s="26" t="str">
        <f>IFERROR(VLOOKUP($C172,Summary!$C:$CB,41,FALSE)/AS172,IF(AS172=0,"",IF(AS172="","",0)))</f>
        <v/>
      </c>
      <c r="AR172" s="25" t="str">
        <f>IFERROR(VLOOKUP($C172,Summary!$C:$CB,42,FALSE)/AS172,IF(AS172=0,"",IF(AS172="","",0)))</f>
        <v/>
      </c>
      <c r="AS172" s="27">
        <f>VLOOKUP($C172,Summary!$C:$CB,43,FALSE)</f>
        <v>0</v>
      </c>
      <c r="AT172" s="24" t="str">
        <f>IFERROR(VLOOKUP($C172,Summary!$C:$CB,44,FALSE)/AZ172,IF(AZ172=0,"",IF(AZ172="","",0)))</f>
        <v/>
      </c>
      <c r="AU172" s="25" t="str">
        <f>IFERROR(VLOOKUP($C172,Summary!$C:$CB,45,FALSE)/AZ172,IF(AZ172=0,"",IF(AZ172="","",0)))</f>
        <v/>
      </c>
      <c r="AV172" s="26" t="str">
        <f>IFERROR(VLOOKUP($C172,Summary!$C:$CB,46,FALSE)/AZ172,IF(AZ172=0,"",IF(AZ172="","",0)))</f>
        <v/>
      </c>
      <c r="AW172" s="25" t="str">
        <f>IFERROR(VLOOKUP($C172,Summary!$C:$CB,47,FALSE)/AZ172,IF(AZ172=0,"",IF(AZ172="","",0)))</f>
        <v/>
      </c>
      <c r="AX172" s="26" t="str">
        <f>IFERROR(VLOOKUP($C172,Summary!$C:$CB,48,FALSE)/AZ172,IF(AZ172=0,"",IF(AZ172="","",0)))</f>
        <v/>
      </c>
      <c r="AY172" s="25" t="str">
        <f>IFERROR(VLOOKUP($C172,Summary!$C:$CB,49,FALSE)/AZ172,IF(AZ172=0,"",IF(AZ172="","",0)))</f>
        <v/>
      </c>
      <c r="AZ172" s="27">
        <f>VLOOKUP($C172,Summary!$C:$CB,50,FALSE)</f>
        <v>0</v>
      </c>
      <c r="BA172" s="24">
        <f>IFERROR(VLOOKUP($C172,Summary!$C:$CB,51,FALSE)/BG172,IF(BG172=0,"",IF(BG172="","",0)))</f>
        <v>0</v>
      </c>
      <c r="BB172" s="25">
        <f>IFERROR(VLOOKUP($C172,Summary!$C:$CB,52,FALSE)/BG172,IF(BG172=0,"",IF(BG172="","",0)))</f>
        <v>0</v>
      </c>
      <c r="BC172" s="26">
        <f>IFERROR(VLOOKUP($C172,Summary!$C:$CB,53,FALSE)/BG172,IF(BG172=0,"",IF(BG172="","",0)))</f>
        <v>0</v>
      </c>
      <c r="BD172" s="25">
        <f>IFERROR(VLOOKUP($C172,Summary!$C:$CB,54,FALSE)/BG172,IF(BG172=0,"",IF(BG172="","",0)))</f>
        <v>0</v>
      </c>
      <c r="BE172" s="26">
        <f>IFERROR(VLOOKUP($C172,Summary!$C:$CB,55,FALSE)/BG172,IF(BG172=0,"",IF(BG172="","",0)))</f>
        <v>0</v>
      </c>
      <c r="BF172" s="25">
        <f>IFERROR(VLOOKUP($C172,Summary!$C:$CB,56,FALSE)/BG172,IF(BG172=0,"",IF(BG172="","",0)))</f>
        <v>1</v>
      </c>
      <c r="BG172" s="27">
        <f>VLOOKUP($C172,Summary!$C:$CB,57,FALSE)</f>
        <v>1</v>
      </c>
      <c r="BH172" s="24" t="str">
        <f>IFERROR(VLOOKUP($C172,Summary!$C:$CB,58,FALSE)/BN172,IF(BN172=0,"",IF(BN172="","",0)))</f>
        <v/>
      </c>
      <c r="BI172" s="25" t="str">
        <f>IFERROR(VLOOKUP($C172,Summary!$C:$CB,59,FALSE)/BN172,IF(BN172=0,"",IF(BN172="","",0)))</f>
        <v/>
      </c>
      <c r="BJ172" s="26" t="str">
        <f>IFERROR(VLOOKUP($C172,Summary!$C:$CB,60,FALSE)/BN172,IF(BN172=0,"",IF(BN172="","",0)))</f>
        <v/>
      </c>
      <c r="BK172" s="25" t="str">
        <f>IFERROR(VLOOKUP($C172,Summary!$C:$CB,61,FALSE)/BN172,IF(BN172=0,"",IF(BN172="","",0)))</f>
        <v/>
      </c>
      <c r="BL172" s="26" t="str">
        <f>IFERROR(VLOOKUP($C172,Summary!$C:$CB,62,FALSE)/BN172,IF(BN172=0,"",IF(BN172="","",0)))</f>
        <v/>
      </c>
      <c r="BM172" s="25" t="str">
        <f>IFERROR(VLOOKUP($C172,Summary!$C:$CB,63,FALSE)/BN172,IF(BN172=0,"",IF(BN172="","",0)))</f>
        <v/>
      </c>
      <c r="BN172" s="27">
        <f>VLOOKUP($C172,Summary!$C:$CB,64,FALSE)</f>
        <v>0</v>
      </c>
      <c r="BO172" s="24" t="str">
        <f>IFERROR(VLOOKUP($C172,Summary!$C:$CB,65,FALSE)/BU172,IF(BU172=0,"",IF(BU172="","",0)))</f>
        <v/>
      </c>
      <c r="BP172" s="25" t="str">
        <f>IFERROR(VLOOKUP($C172,Summary!$C:$CB,66,FALSE)/BU172,IF(BU172=0,"",IF(BU172="","",0)))</f>
        <v/>
      </c>
      <c r="BQ172" s="26" t="str">
        <f>IFERROR(VLOOKUP($C172,Summary!$C:$CB,67,FALSE)/BU172,IF(BU172=0,"",IF(BU172="","",0)))</f>
        <v/>
      </c>
      <c r="BR172" s="25" t="str">
        <f>IFERROR(VLOOKUP($C172,Summary!$C:$CB,68,FALSE)/BU172,IF(BU172=0,"",IF(BU172="","",0)))</f>
        <v/>
      </c>
      <c r="BS172" s="26" t="str">
        <f>IFERROR(VLOOKUP($C172,Summary!$C:$CB,69,FALSE)/BU172,IF(BU172=0,"",IF(BU172="","",0)))</f>
        <v/>
      </c>
      <c r="BT172" s="25" t="str">
        <f>IFERROR(VLOOKUP($C172,Summary!$C:$CB,70,FALSE)/BU172,IF(BU172=0,"",IF(BU172="","",0)))</f>
        <v/>
      </c>
      <c r="BU172" s="27">
        <f>VLOOKUP($C172,Summary!$C:$CB,71,FALSE)</f>
        <v>0</v>
      </c>
      <c r="BV172" s="24" t="str">
        <f>IFERROR(VLOOKUP($C172,Summary!$C:$CB,72,FALSE)/CB172,IF(CB172=0,"",IF(CB172="","",0)))</f>
        <v/>
      </c>
      <c r="BW172" s="25" t="str">
        <f>IFERROR(VLOOKUP($C172,Summary!$C:$CB,73,FALSE)/CB172,IF(CB172=0,"",IF(CB172="","",0)))</f>
        <v/>
      </c>
      <c r="BX172" s="26" t="str">
        <f>IFERROR(VLOOKUP($C172,Summary!$C:$CB,74,FALSE)/CB172,IF(CB172=0,"",IF(CB172="","",0)))</f>
        <v/>
      </c>
      <c r="BY172" s="25" t="str">
        <f>IFERROR(VLOOKUP($C172,Summary!$C:$CB,75,FALSE)/CB172,IF(CB172=0,"",IF(CB172="","",0)))</f>
        <v/>
      </c>
      <c r="BZ172" s="26" t="str">
        <f>IFERROR(VLOOKUP($C172,Summary!$C:$CB,76,FALSE)/CB172,IF(CB172=0,"",IF(CB172="","",0)))</f>
        <v/>
      </c>
      <c r="CA172" s="25" t="str">
        <f>IFERROR(VLOOKUP($C172,Summary!$C:$CB,77,FALSE)/CB172,IF(CB172=0,"",IF(CB172="","",0)))</f>
        <v/>
      </c>
      <c r="CB172" s="27">
        <f>VLOOKUP($C172,Summary!$C:$CB,78,FALSE)</f>
        <v>0</v>
      </c>
    </row>
    <row r="173" spans="1:80" x14ac:dyDescent="0.3">
      <c r="A173">
        <v>169</v>
      </c>
      <c r="B173" t="str">
        <f>IF(Namelist!A170="","",UPPER(Namelist!A170))</f>
        <v>KIM YOO KYUNG</v>
      </c>
      <c r="C173" t="str">
        <f>IF(Namelist!B170="","",UPPER(Namelist!B170))</f>
        <v>NUSSTU\E0425616</v>
      </c>
      <c r="D173" s="24">
        <f>IFERROR(VLOOKUP($C173,Summary!$C:$CB,2,FALSE)/J173,IF(J173=0,"",IF(J173="","",0)))</f>
        <v>0</v>
      </c>
      <c r="E173" s="25">
        <f>IFERROR(VLOOKUP($C173,Summary!$C:$CB,3,FALSE)/J173,IF(J173=0,"",IF(J173="","",0)))</f>
        <v>1</v>
      </c>
      <c r="F173" s="26">
        <f>IFERROR(VLOOKUP($C173,Summary!$C:$CB,4,FALSE)/J173,IF(J173=0,"",IF(J173="","",0)))</f>
        <v>1</v>
      </c>
      <c r="G173" s="25">
        <f>IFERROR(VLOOKUP($C173,Summary!$C:$CB,5,FALSE)/J173,IF(J173=0,"",IF(J173="","",0)))</f>
        <v>0</v>
      </c>
      <c r="H173" s="26">
        <f>IFERROR(VLOOKUP($C173,Summary!$C:$CB,6,FALSE)/J173,IF(J173=0,"",IF(J173="","",0)))</f>
        <v>1</v>
      </c>
      <c r="I173" s="25">
        <f>IFERROR(VLOOKUP($C173,Summary!$C:$CB,7,FALSE)/J173,IF(J173=0,"",IF(J173="","",0)))</f>
        <v>0</v>
      </c>
      <c r="J173" s="27">
        <f>VLOOKUP($C173,Summary!$C:$CB,8,FALSE)</f>
        <v>1</v>
      </c>
      <c r="K173" s="24">
        <f>IFERROR(VLOOKUP($C173,Summary!$C:$CB,9,FALSE)/Q173,IF(Q173=0,"",IF(Q173="","",0)))</f>
        <v>0</v>
      </c>
      <c r="L173" s="25">
        <f>IFERROR(VLOOKUP($C173,Summary!$C:$CB,10,FALSE)/Q173,IF(Q173=0,"",IF(Q173="","",0)))</f>
        <v>1</v>
      </c>
      <c r="M173" s="26">
        <f>IFERROR(VLOOKUP($C173,Summary!$C:$CB,11,FALSE)/Q173,IF(Q173=0,"",IF(Q173="","",0)))</f>
        <v>1</v>
      </c>
      <c r="N173" s="25">
        <f>IFERROR(VLOOKUP($C173,Summary!$C:$CB,12,FALSE)/Q173,IF(Q173=0,"",IF(Q173="","",0)))</f>
        <v>0</v>
      </c>
      <c r="O173" s="26">
        <f>IFERROR(VLOOKUP($C173,Summary!$C:$CB,13,FALSE)/Q173,IF(Q173=0,"",IF(Q173="","",0)))</f>
        <v>1</v>
      </c>
      <c r="P173" s="25">
        <f>IFERROR(VLOOKUP($C173,Summary!$C:$CB,14,FALSE)/Q173,IF(Q173=0,"",IF(Q173="","",0)))</f>
        <v>0</v>
      </c>
      <c r="Q173" s="27">
        <f>VLOOKUP($C173,Summary!$C:$CB,15,FALSE)</f>
        <v>1</v>
      </c>
      <c r="R173" s="24" t="str">
        <f>IFERROR(VLOOKUP($C173,Summary!$C:$CB,16,FALSE)/X173,IF(X173=0,"",IF(X173="","",0)))</f>
        <v/>
      </c>
      <c r="S173" s="25" t="str">
        <f>IFERROR(VLOOKUP($C173,Summary!$C:$CB,17,FALSE)/X173,IF(X173=0,"",IF(X173="","",0)))</f>
        <v/>
      </c>
      <c r="T173" s="26" t="str">
        <f>IFERROR(VLOOKUP($C173,Summary!$C:$CB,18,FALSE)/X173,IF(X173=0,"",IF(X173="","",0)))</f>
        <v/>
      </c>
      <c r="U173" s="25" t="str">
        <f>IFERROR(VLOOKUP($C173,Summary!$C:$CB,19,FALSE)/X173,IF(X173=0,"",IF(X173="","",0)))</f>
        <v/>
      </c>
      <c r="V173" s="26" t="str">
        <f>IFERROR(VLOOKUP($C173,Summary!$C:$CB,20,FALSE)/X173,IF(X173=0,"",IF(X173="","",0)))</f>
        <v/>
      </c>
      <c r="W173" s="25" t="str">
        <f>IFERROR(VLOOKUP($C173,Summary!$C:$CB,21,FALSE)/X173,IF(X173=0,"",IF(X173="","",0)))</f>
        <v/>
      </c>
      <c r="X173" s="27">
        <f>VLOOKUP($C173,Summary!$C:$CB,22,FALSE)</f>
        <v>0</v>
      </c>
      <c r="Y173" s="24" t="str">
        <f>IFERROR(VLOOKUP($C173,Summary!$C:$CB,23,FALSE)/AE173,IF(AE173=0,"",IF(AE173="","",0)))</f>
        <v/>
      </c>
      <c r="Z173" s="25" t="str">
        <f>IFERROR(VLOOKUP($C173,Summary!$C:$CB,24,FALSE)/AE173,IF(AE173=0,"",IF(AE173="","",0)))</f>
        <v/>
      </c>
      <c r="AA173" s="26" t="str">
        <f>IFERROR(VLOOKUP($C173,Summary!$C:$CB,25,FALSE)/AE173,IF(AE173=0,"",IF(AE173="","",0)))</f>
        <v/>
      </c>
      <c r="AB173" s="25" t="str">
        <f>IFERROR(VLOOKUP($C173,Summary!$C:$CB,26,FALSE)/AE173,IF(AE173=0,"",IF(AE173="","",0)))</f>
        <v/>
      </c>
      <c r="AC173" s="26" t="str">
        <f>IFERROR(VLOOKUP($C173,Summary!$C:$CB,27,FALSE)/AE173,IF(AE173=0,"",IF(AE173="","",0)))</f>
        <v/>
      </c>
      <c r="AD173" s="25" t="str">
        <f>IFERROR(VLOOKUP($C173,Summary!$C:$CB,28,FALSE)/AE173,IF(AE173=0,"",IF(AE173="","",0)))</f>
        <v/>
      </c>
      <c r="AE173" s="27">
        <f>VLOOKUP($C173,Summary!$C:$CB,29,FALSE)</f>
        <v>0</v>
      </c>
      <c r="AF173" s="24" t="str">
        <f>IFERROR(VLOOKUP($C173,Summary!$C:$CB,30,FALSE)/VLOOKUP($C173,Summary!$C:$CB,32,FALSE),IF(AL173=0,"",IF(AL173="","",0)))</f>
        <v/>
      </c>
      <c r="AG173" s="25" t="str">
        <f>IFERROR(VLOOKUP($C173,Summary!$C:$CB,31,FALSE)/VLOOKUP($C173,Summary!$C:$CB,32,FALSE),IF(AL173=0,"",IF(AL173="","",0)))</f>
        <v/>
      </c>
      <c r="AH173" s="26" t="str">
        <f>IFERROR(VLOOKUP($C173,Summary!$C:$CB,32,FALSE)/VLOOKUP($C173,Summary!$C:$CB,34,FALSE),IF(AL173=0,"",IF(AL173="","",0)))</f>
        <v/>
      </c>
      <c r="AI173" s="25" t="str">
        <f>IFERROR(VLOOKUP($C173,Summary!$C:$CB,33,FALSE)/VLOOKUP($C173,Summary!$C:$CB,34,FALSE),IF(AL173=0,"",IF(AL173="","",0)))</f>
        <v/>
      </c>
      <c r="AJ173" s="26" t="str">
        <f>IFERROR(VLOOKUP($C173,Summary!$C:$CB,34,FALSE)/AL173,IF(AL173=0,"",IF(AL173="","",0)))</f>
        <v/>
      </c>
      <c r="AK173" s="25" t="str">
        <f>IFERROR(VLOOKUP($C173,Summary!$C:$CB,35,FALSE)/AL173,IF(AL173=0,"",IF(AL173="","",0)))</f>
        <v/>
      </c>
      <c r="AL173" s="27">
        <f>VLOOKUP($C173,Summary!$C:$CB,36,FALSE)</f>
        <v>0</v>
      </c>
      <c r="AM173" s="24" t="str">
        <f>IFERROR(VLOOKUP($C173,Summary!$C:$CB,37,FALSE)/AS173,IF(AS173=0,"",IF(AS173="","",0)))</f>
        <v/>
      </c>
      <c r="AN173" s="25" t="str">
        <f>IFERROR(VLOOKUP($C173,Summary!$C:$CB,38,FALSE)/AS173,IF(AS173=0,"",IF(AS173="","",0)))</f>
        <v/>
      </c>
      <c r="AO173" s="26" t="str">
        <f>IFERROR(VLOOKUP($C173,Summary!$C:$CB,39,FALSE)/AS173,IF(AS173=0,"",IF(AS173="","",0)))</f>
        <v/>
      </c>
      <c r="AP173" s="25" t="str">
        <f>IFERROR(VLOOKUP($C173,Summary!$C:$CB,40,FALSE)/AS173,IF(AS173=0,"",IF(AS173="","",0)))</f>
        <v/>
      </c>
      <c r="AQ173" s="26" t="str">
        <f>IFERROR(VLOOKUP($C173,Summary!$C:$CB,41,FALSE)/AS173,IF(AS173=0,"",IF(AS173="","",0)))</f>
        <v/>
      </c>
      <c r="AR173" s="25" t="str">
        <f>IFERROR(VLOOKUP($C173,Summary!$C:$CB,42,FALSE)/AS173,IF(AS173=0,"",IF(AS173="","",0)))</f>
        <v/>
      </c>
      <c r="AS173" s="27">
        <f>VLOOKUP($C173,Summary!$C:$CB,43,FALSE)</f>
        <v>0</v>
      </c>
      <c r="AT173" s="24" t="str">
        <f>IFERROR(VLOOKUP($C173,Summary!$C:$CB,44,FALSE)/AZ173,IF(AZ173=0,"",IF(AZ173="","",0)))</f>
        <v/>
      </c>
      <c r="AU173" s="25" t="str">
        <f>IFERROR(VLOOKUP($C173,Summary!$C:$CB,45,FALSE)/AZ173,IF(AZ173=0,"",IF(AZ173="","",0)))</f>
        <v/>
      </c>
      <c r="AV173" s="26" t="str">
        <f>IFERROR(VLOOKUP($C173,Summary!$C:$CB,46,FALSE)/AZ173,IF(AZ173=0,"",IF(AZ173="","",0)))</f>
        <v/>
      </c>
      <c r="AW173" s="25" t="str">
        <f>IFERROR(VLOOKUP($C173,Summary!$C:$CB,47,FALSE)/AZ173,IF(AZ173=0,"",IF(AZ173="","",0)))</f>
        <v/>
      </c>
      <c r="AX173" s="26" t="str">
        <f>IFERROR(VLOOKUP($C173,Summary!$C:$CB,48,FALSE)/AZ173,IF(AZ173=0,"",IF(AZ173="","",0)))</f>
        <v/>
      </c>
      <c r="AY173" s="25" t="str">
        <f>IFERROR(VLOOKUP($C173,Summary!$C:$CB,49,FALSE)/AZ173,IF(AZ173=0,"",IF(AZ173="","",0)))</f>
        <v/>
      </c>
      <c r="AZ173" s="27">
        <f>VLOOKUP($C173,Summary!$C:$CB,50,FALSE)</f>
        <v>0</v>
      </c>
      <c r="BA173" s="24" t="str">
        <f>IFERROR(VLOOKUP($C173,Summary!$C:$CB,51,FALSE)/BG173,IF(BG173=0,"",IF(BG173="","",0)))</f>
        <v/>
      </c>
      <c r="BB173" s="25" t="str">
        <f>IFERROR(VLOOKUP($C173,Summary!$C:$CB,52,FALSE)/BG173,IF(BG173=0,"",IF(BG173="","",0)))</f>
        <v/>
      </c>
      <c r="BC173" s="26" t="str">
        <f>IFERROR(VLOOKUP($C173,Summary!$C:$CB,53,FALSE)/BG173,IF(BG173=0,"",IF(BG173="","",0)))</f>
        <v/>
      </c>
      <c r="BD173" s="25" t="str">
        <f>IFERROR(VLOOKUP($C173,Summary!$C:$CB,54,FALSE)/BG173,IF(BG173=0,"",IF(BG173="","",0)))</f>
        <v/>
      </c>
      <c r="BE173" s="26" t="str">
        <f>IFERROR(VLOOKUP($C173,Summary!$C:$CB,55,FALSE)/BG173,IF(BG173=0,"",IF(BG173="","",0)))</f>
        <v/>
      </c>
      <c r="BF173" s="25" t="str">
        <f>IFERROR(VLOOKUP($C173,Summary!$C:$CB,56,FALSE)/BG173,IF(BG173=0,"",IF(BG173="","",0)))</f>
        <v/>
      </c>
      <c r="BG173" s="27">
        <f>VLOOKUP($C173,Summary!$C:$CB,57,FALSE)</f>
        <v>0</v>
      </c>
      <c r="BH173" s="24" t="str">
        <f>IFERROR(VLOOKUP($C173,Summary!$C:$CB,58,FALSE)/BN173,IF(BN173=0,"",IF(BN173="","",0)))</f>
        <v/>
      </c>
      <c r="BI173" s="25" t="str">
        <f>IFERROR(VLOOKUP($C173,Summary!$C:$CB,59,FALSE)/BN173,IF(BN173=0,"",IF(BN173="","",0)))</f>
        <v/>
      </c>
      <c r="BJ173" s="26" t="str">
        <f>IFERROR(VLOOKUP($C173,Summary!$C:$CB,60,FALSE)/BN173,IF(BN173=0,"",IF(BN173="","",0)))</f>
        <v/>
      </c>
      <c r="BK173" s="25" t="str">
        <f>IFERROR(VLOOKUP($C173,Summary!$C:$CB,61,FALSE)/BN173,IF(BN173=0,"",IF(BN173="","",0)))</f>
        <v/>
      </c>
      <c r="BL173" s="26" t="str">
        <f>IFERROR(VLOOKUP($C173,Summary!$C:$CB,62,FALSE)/BN173,IF(BN173=0,"",IF(BN173="","",0)))</f>
        <v/>
      </c>
      <c r="BM173" s="25" t="str">
        <f>IFERROR(VLOOKUP($C173,Summary!$C:$CB,63,FALSE)/BN173,IF(BN173=0,"",IF(BN173="","",0)))</f>
        <v/>
      </c>
      <c r="BN173" s="27">
        <f>VLOOKUP($C173,Summary!$C:$CB,64,FALSE)</f>
        <v>0</v>
      </c>
      <c r="BO173" s="24" t="str">
        <f>IFERROR(VLOOKUP($C173,Summary!$C:$CB,65,FALSE)/BU173,IF(BU173=0,"",IF(BU173="","",0)))</f>
        <v/>
      </c>
      <c r="BP173" s="25" t="str">
        <f>IFERROR(VLOOKUP($C173,Summary!$C:$CB,66,FALSE)/BU173,IF(BU173=0,"",IF(BU173="","",0)))</f>
        <v/>
      </c>
      <c r="BQ173" s="26" t="str">
        <f>IFERROR(VLOOKUP($C173,Summary!$C:$CB,67,FALSE)/BU173,IF(BU173=0,"",IF(BU173="","",0)))</f>
        <v/>
      </c>
      <c r="BR173" s="25" t="str">
        <f>IFERROR(VLOOKUP($C173,Summary!$C:$CB,68,FALSE)/BU173,IF(BU173=0,"",IF(BU173="","",0)))</f>
        <v/>
      </c>
      <c r="BS173" s="26" t="str">
        <f>IFERROR(VLOOKUP($C173,Summary!$C:$CB,69,FALSE)/BU173,IF(BU173=0,"",IF(BU173="","",0)))</f>
        <v/>
      </c>
      <c r="BT173" s="25" t="str">
        <f>IFERROR(VLOOKUP($C173,Summary!$C:$CB,70,FALSE)/BU173,IF(BU173=0,"",IF(BU173="","",0)))</f>
        <v/>
      </c>
      <c r="BU173" s="27">
        <f>VLOOKUP($C173,Summary!$C:$CB,71,FALSE)</f>
        <v>0</v>
      </c>
      <c r="BV173" s="24" t="str">
        <f>IFERROR(VLOOKUP($C173,Summary!$C:$CB,72,FALSE)/CB173,IF(CB173=0,"",IF(CB173="","",0)))</f>
        <v/>
      </c>
      <c r="BW173" s="25" t="str">
        <f>IFERROR(VLOOKUP($C173,Summary!$C:$CB,73,FALSE)/CB173,IF(CB173=0,"",IF(CB173="","",0)))</f>
        <v/>
      </c>
      <c r="BX173" s="26" t="str">
        <f>IFERROR(VLOOKUP($C173,Summary!$C:$CB,74,FALSE)/CB173,IF(CB173=0,"",IF(CB173="","",0)))</f>
        <v/>
      </c>
      <c r="BY173" s="25" t="str">
        <f>IFERROR(VLOOKUP($C173,Summary!$C:$CB,75,FALSE)/CB173,IF(CB173=0,"",IF(CB173="","",0)))</f>
        <v/>
      </c>
      <c r="BZ173" s="26" t="str">
        <f>IFERROR(VLOOKUP($C173,Summary!$C:$CB,76,FALSE)/CB173,IF(CB173=0,"",IF(CB173="","",0)))</f>
        <v/>
      </c>
      <c r="CA173" s="25" t="str">
        <f>IFERROR(VLOOKUP($C173,Summary!$C:$CB,77,FALSE)/CB173,IF(CB173=0,"",IF(CB173="","",0)))</f>
        <v/>
      </c>
      <c r="CB173" s="27">
        <f>VLOOKUP($C173,Summary!$C:$CB,78,FALSE)</f>
        <v>0</v>
      </c>
    </row>
    <row r="174" spans="1:80" x14ac:dyDescent="0.3">
      <c r="A174">
        <v>170</v>
      </c>
      <c r="B174" t="str">
        <f>IF(Namelist!A171="","",UPPER(Namelist!A171))</f>
        <v>KOK BIN LOK</v>
      </c>
      <c r="C174" t="str">
        <f>IF(Namelist!B171="","",UPPER(Namelist!B171))</f>
        <v>NUSSTU\E0969311</v>
      </c>
      <c r="D174" s="24">
        <f>IFERROR(VLOOKUP($C174,Summary!$C:$CB,2,FALSE)/J174,IF(J174=0,"",IF(J174="","",0)))</f>
        <v>0</v>
      </c>
      <c r="E174" s="25">
        <f>IFERROR(VLOOKUP($C174,Summary!$C:$CB,3,FALSE)/J174,IF(J174=0,"",IF(J174="","",0)))</f>
        <v>0.33333333333333331</v>
      </c>
      <c r="F174" s="26">
        <f>IFERROR(VLOOKUP($C174,Summary!$C:$CB,4,FALSE)/J174,IF(J174=0,"",IF(J174="","",0)))</f>
        <v>0.33333333333333331</v>
      </c>
      <c r="G174" s="25">
        <f>IFERROR(VLOOKUP($C174,Summary!$C:$CB,5,FALSE)/J174,IF(J174=0,"",IF(J174="","",0)))</f>
        <v>0</v>
      </c>
      <c r="H174" s="26">
        <f>IFERROR(VLOOKUP($C174,Summary!$C:$CB,6,FALSE)/J174,IF(J174=0,"",IF(J174="","",0)))</f>
        <v>0.33333333333333331</v>
      </c>
      <c r="I174" s="25">
        <f>IFERROR(VLOOKUP($C174,Summary!$C:$CB,7,FALSE)/J174,IF(J174=0,"",IF(J174="","",0)))</f>
        <v>0.66666666666666663</v>
      </c>
      <c r="J174" s="27">
        <f>VLOOKUP($C174,Summary!$C:$CB,8,FALSE)</f>
        <v>3</v>
      </c>
      <c r="K174" s="24" t="str">
        <f>IFERROR(VLOOKUP($C174,Summary!$C:$CB,9,FALSE)/Q174,IF(Q174=0,"",IF(Q174="","",0)))</f>
        <v/>
      </c>
      <c r="L174" s="25" t="str">
        <f>IFERROR(VLOOKUP($C174,Summary!$C:$CB,10,FALSE)/Q174,IF(Q174=0,"",IF(Q174="","",0)))</f>
        <v/>
      </c>
      <c r="M174" s="26" t="str">
        <f>IFERROR(VLOOKUP($C174,Summary!$C:$CB,11,FALSE)/Q174,IF(Q174=0,"",IF(Q174="","",0)))</f>
        <v/>
      </c>
      <c r="N174" s="25" t="str">
        <f>IFERROR(VLOOKUP($C174,Summary!$C:$CB,12,FALSE)/Q174,IF(Q174=0,"",IF(Q174="","",0)))</f>
        <v/>
      </c>
      <c r="O174" s="26" t="str">
        <f>IFERROR(VLOOKUP($C174,Summary!$C:$CB,13,FALSE)/Q174,IF(Q174=0,"",IF(Q174="","",0)))</f>
        <v/>
      </c>
      <c r="P174" s="25" t="str">
        <f>IFERROR(VLOOKUP($C174,Summary!$C:$CB,14,FALSE)/Q174,IF(Q174=0,"",IF(Q174="","",0)))</f>
        <v/>
      </c>
      <c r="Q174" s="27">
        <f>VLOOKUP($C174,Summary!$C:$CB,15,FALSE)</f>
        <v>0</v>
      </c>
      <c r="R174" s="24">
        <f>IFERROR(VLOOKUP($C174,Summary!$C:$CB,16,FALSE)/X174,IF(X174=0,"",IF(X174="","",0)))</f>
        <v>0</v>
      </c>
      <c r="S174" s="25">
        <f>IFERROR(VLOOKUP($C174,Summary!$C:$CB,17,FALSE)/X174,IF(X174=0,"",IF(X174="","",0)))</f>
        <v>0.33333333333333331</v>
      </c>
      <c r="T174" s="26">
        <f>IFERROR(VLOOKUP($C174,Summary!$C:$CB,18,FALSE)/X174,IF(X174=0,"",IF(X174="","",0)))</f>
        <v>0.33333333333333331</v>
      </c>
      <c r="U174" s="25">
        <f>IFERROR(VLOOKUP($C174,Summary!$C:$CB,19,FALSE)/X174,IF(X174=0,"",IF(X174="","",0)))</f>
        <v>0</v>
      </c>
      <c r="V174" s="26">
        <f>IFERROR(VLOOKUP($C174,Summary!$C:$CB,20,FALSE)/X174,IF(X174=0,"",IF(X174="","",0)))</f>
        <v>0.33333333333333331</v>
      </c>
      <c r="W174" s="25">
        <f>IFERROR(VLOOKUP($C174,Summary!$C:$CB,21,FALSE)/X174,IF(X174=0,"",IF(X174="","",0)))</f>
        <v>0.66666666666666663</v>
      </c>
      <c r="X174" s="27">
        <f>VLOOKUP($C174,Summary!$C:$CB,22,FALSE)</f>
        <v>3</v>
      </c>
      <c r="Y174" s="24" t="str">
        <f>IFERROR(VLOOKUP($C174,Summary!$C:$CB,23,FALSE)/AE174,IF(AE174=0,"",IF(AE174="","",0)))</f>
        <v/>
      </c>
      <c r="Z174" s="25" t="str">
        <f>IFERROR(VLOOKUP($C174,Summary!$C:$CB,24,FALSE)/AE174,IF(AE174=0,"",IF(AE174="","",0)))</f>
        <v/>
      </c>
      <c r="AA174" s="26" t="str">
        <f>IFERROR(VLOOKUP($C174,Summary!$C:$CB,25,FALSE)/AE174,IF(AE174=0,"",IF(AE174="","",0)))</f>
        <v/>
      </c>
      <c r="AB174" s="25" t="str">
        <f>IFERROR(VLOOKUP($C174,Summary!$C:$CB,26,FALSE)/AE174,IF(AE174=0,"",IF(AE174="","",0)))</f>
        <v/>
      </c>
      <c r="AC174" s="26" t="str">
        <f>IFERROR(VLOOKUP($C174,Summary!$C:$CB,27,FALSE)/AE174,IF(AE174=0,"",IF(AE174="","",0)))</f>
        <v/>
      </c>
      <c r="AD174" s="25" t="str">
        <f>IFERROR(VLOOKUP($C174,Summary!$C:$CB,28,FALSE)/AE174,IF(AE174=0,"",IF(AE174="","",0)))</f>
        <v/>
      </c>
      <c r="AE174" s="27">
        <f>VLOOKUP($C174,Summary!$C:$CB,29,FALSE)</f>
        <v>0</v>
      </c>
      <c r="AF174" s="24" t="str">
        <f>IFERROR(VLOOKUP($C174,Summary!$C:$CB,30,FALSE)/VLOOKUP($C174,Summary!$C:$CB,32,FALSE),IF(AL174=0,"",IF(AL174="","",0)))</f>
        <v/>
      </c>
      <c r="AG174" s="25" t="str">
        <f>IFERROR(VLOOKUP($C174,Summary!$C:$CB,31,FALSE)/VLOOKUP($C174,Summary!$C:$CB,32,FALSE),IF(AL174=0,"",IF(AL174="","",0)))</f>
        <v/>
      </c>
      <c r="AH174" s="26" t="str">
        <f>IFERROR(VLOOKUP($C174,Summary!$C:$CB,32,FALSE)/VLOOKUP($C174,Summary!$C:$CB,34,FALSE),IF(AL174=0,"",IF(AL174="","",0)))</f>
        <v/>
      </c>
      <c r="AI174" s="25" t="str">
        <f>IFERROR(VLOOKUP($C174,Summary!$C:$CB,33,FALSE)/VLOOKUP($C174,Summary!$C:$CB,34,FALSE),IF(AL174=0,"",IF(AL174="","",0)))</f>
        <v/>
      </c>
      <c r="AJ174" s="26" t="str">
        <f>IFERROR(VLOOKUP($C174,Summary!$C:$CB,34,FALSE)/AL174,IF(AL174=0,"",IF(AL174="","",0)))</f>
        <v/>
      </c>
      <c r="AK174" s="25" t="str">
        <f>IFERROR(VLOOKUP($C174,Summary!$C:$CB,35,FALSE)/AL174,IF(AL174=0,"",IF(AL174="","",0)))</f>
        <v/>
      </c>
      <c r="AL174" s="27">
        <f>VLOOKUP($C174,Summary!$C:$CB,36,FALSE)</f>
        <v>0</v>
      </c>
      <c r="AM174" s="24" t="str">
        <f>IFERROR(VLOOKUP($C174,Summary!$C:$CB,37,FALSE)/AS174,IF(AS174=0,"",IF(AS174="","",0)))</f>
        <v/>
      </c>
      <c r="AN174" s="25" t="str">
        <f>IFERROR(VLOOKUP($C174,Summary!$C:$CB,38,FALSE)/AS174,IF(AS174=0,"",IF(AS174="","",0)))</f>
        <v/>
      </c>
      <c r="AO174" s="26" t="str">
        <f>IFERROR(VLOOKUP($C174,Summary!$C:$CB,39,FALSE)/AS174,IF(AS174=0,"",IF(AS174="","",0)))</f>
        <v/>
      </c>
      <c r="AP174" s="25" t="str">
        <f>IFERROR(VLOOKUP($C174,Summary!$C:$CB,40,FALSE)/AS174,IF(AS174=0,"",IF(AS174="","",0)))</f>
        <v/>
      </c>
      <c r="AQ174" s="26" t="str">
        <f>IFERROR(VLOOKUP($C174,Summary!$C:$CB,41,FALSE)/AS174,IF(AS174=0,"",IF(AS174="","",0)))</f>
        <v/>
      </c>
      <c r="AR174" s="25" t="str">
        <f>IFERROR(VLOOKUP($C174,Summary!$C:$CB,42,FALSE)/AS174,IF(AS174=0,"",IF(AS174="","",0)))</f>
        <v/>
      </c>
      <c r="AS174" s="27">
        <f>VLOOKUP($C174,Summary!$C:$CB,43,FALSE)</f>
        <v>0</v>
      </c>
      <c r="AT174" s="24" t="str">
        <f>IFERROR(VLOOKUP($C174,Summary!$C:$CB,44,FALSE)/AZ174,IF(AZ174=0,"",IF(AZ174="","",0)))</f>
        <v/>
      </c>
      <c r="AU174" s="25" t="str">
        <f>IFERROR(VLOOKUP($C174,Summary!$C:$CB,45,FALSE)/AZ174,IF(AZ174=0,"",IF(AZ174="","",0)))</f>
        <v/>
      </c>
      <c r="AV174" s="26" t="str">
        <f>IFERROR(VLOOKUP($C174,Summary!$C:$CB,46,FALSE)/AZ174,IF(AZ174=0,"",IF(AZ174="","",0)))</f>
        <v/>
      </c>
      <c r="AW174" s="25" t="str">
        <f>IFERROR(VLOOKUP($C174,Summary!$C:$CB,47,FALSE)/AZ174,IF(AZ174=0,"",IF(AZ174="","",0)))</f>
        <v/>
      </c>
      <c r="AX174" s="26" t="str">
        <f>IFERROR(VLOOKUP($C174,Summary!$C:$CB,48,FALSE)/AZ174,IF(AZ174=0,"",IF(AZ174="","",0)))</f>
        <v/>
      </c>
      <c r="AY174" s="25" t="str">
        <f>IFERROR(VLOOKUP($C174,Summary!$C:$CB,49,FALSE)/AZ174,IF(AZ174=0,"",IF(AZ174="","",0)))</f>
        <v/>
      </c>
      <c r="AZ174" s="27">
        <f>VLOOKUP($C174,Summary!$C:$CB,50,FALSE)</f>
        <v>0</v>
      </c>
      <c r="BA174" s="24" t="str">
        <f>IFERROR(VLOOKUP($C174,Summary!$C:$CB,51,FALSE)/BG174,IF(BG174=0,"",IF(BG174="","",0)))</f>
        <v/>
      </c>
      <c r="BB174" s="25" t="str">
        <f>IFERROR(VLOOKUP($C174,Summary!$C:$CB,52,FALSE)/BG174,IF(BG174=0,"",IF(BG174="","",0)))</f>
        <v/>
      </c>
      <c r="BC174" s="26" t="str">
        <f>IFERROR(VLOOKUP($C174,Summary!$C:$CB,53,FALSE)/BG174,IF(BG174=0,"",IF(BG174="","",0)))</f>
        <v/>
      </c>
      <c r="BD174" s="25" t="str">
        <f>IFERROR(VLOOKUP($C174,Summary!$C:$CB,54,FALSE)/BG174,IF(BG174=0,"",IF(BG174="","",0)))</f>
        <v/>
      </c>
      <c r="BE174" s="26" t="str">
        <f>IFERROR(VLOOKUP($C174,Summary!$C:$CB,55,FALSE)/BG174,IF(BG174=0,"",IF(BG174="","",0)))</f>
        <v/>
      </c>
      <c r="BF174" s="25" t="str">
        <f>IFERROR(VLOOKUP($C174,Summary!$C:$CB,56,FALSE)/BG174,IF(BG174=0,"",IF(BG174="","",0)))</f>
        <v/>
      </c>
      <c r="BG174" s="27">
        <f>VLOOKUP($C174,Summary!$C:$CB,57,FALSE)</f>
        <v>0</v>
      </c>
      <c r="BH174" s="24" t="str">
        <f>IFERROR(VLOOKUP($C174,Summary!$C:$CB,58,FALSE)/BN174,IF(BN174=0,"",IF(BN174="","",0)))</f>
        <v/>
      </c>
      <c r="BI174" s="25" t="str">
        <f>IFERROR(VLOOKUP($C174,Summary!$C:$CB,59,FALSE)/BN174,IF(BN174=0,"",IF(BN174="","",0)))</f>
        <v/>
      </c>
      <c r="BJ174" s="26" t="str">
        <f>IFERROR(VLOOKUP($C174,Summary!$C:$CB,60,FALSE)/BN174,IF(BN174=0,"",IF(BN174="","",0)))</f>
        <v/>
      </c>
      <c r="BK174" s="25" t="str">
        <f>IFERROR(VLOOKUP($C174,Summary!$C:$CB,61,FALSE)/BN174,IF(BN174=0,"",IF(BN174="","",0)))</f>
        <v/>
      </c>
      <c r="BL174" s="26" t="str">
        <f>IFERROR(VLOOKUP($C174,Summary!$C:$CB,62,FALSE)/BN174,IF(BN174=0,"",IF(BN174="","",0)))</f>
        <v/>
      </c>
      <c r="BM174" s="25" t="str">
        <f>IFERROR(VLOOKUP($C174,Summary!$C:$CB,63,FALSE)/BN174,IF(BN174=0,"",IF(BN174="","",0)))</f>
        <v/>
      </c>
      <c r="BN174" s="27">
        <f>VLOOKUP($C174,Summary!$C:$CB,64,FALSE)</f>
        <v>0</v>
      </c>
      <c r="BO174" s="24" t="str">
        <f>IFERROR(VLOOKUP($C174,Summary!$C:$CB,65,FALSE)/BU174,IF(BU174=0,"",IF(BU174="","",0)))</f>
        <v/>
      </c>
      <c r="BP174" s="25" t="str">
        <f>IFERROR(VLOOKUP($C174,Summary!$C:$CB,66,FALSE)/BU174,IF(BU174=0,"",IF(BU174="","",0)))</f>
        <v/>
      </c>
      <c r="BQ174" s="26" t="str">
        <f>IFERROR(VLOOKUP($C174,Summary!$C:$CB,67,FALSE)/BU174,IF(BU174=0,"",IF(BU174="","",0)))</f>
        <v/>
      </c>
      <c r="BR174" s="25" t="str">
        <f>IFERROR(VLOOKUP($C174,Summary!$C:$CB,68,FALSE)/BU174,IF(BU174=0,"",IF(BU174="","",0)))</f>
        <v/>
      </c>
      <c r="BS174" s="26" t="str">
        <f>IFERROR(VLOOKUP($C174,Summary!$C:$CB,69,FALSE)/BU174,IF(BU174=0,"",IF(BU174="","",0)))</f>
        <v/>
      </c>
      <c r="BT174" s="25" t="str">
        <f>IFERROR(VLOOKUP($C174,Summary!$C:$CB,70,FALSE)/BU174,IF(BU174=0,"",IF(BU174="","",0)))</f>
        <v/>
      </c>
      <c r="BU174" s="27">
        <f>VLOOKUP($C174,Summary!$C:$CB,71,FALSE)</f>
        <v>0</v>
      </c>
      <c r="BV174" s="24" t="str">
        <f>IFERROR(VLOOKUP($C174,Summary!$C:$CB,72,FALSE)/CB174,IF(CB174=0,"",IF(CB174="","",0)))</f>
        <v/>
      </c>
      <c r="BW174" s="25" t="str">
        <f>IFERROR(VLOOKUP($C174,Summary!$C:$CB,73,FALSE)/CB174,IF(CB174=0,"",IF(CB174="","",0)))</f>
        <v/>
      </c>
      <c r="BX174" s="26" t="str">
        <f>IFERROR(VLOOKUP($C174,Summary!$C:$CB,74,FALSE)/CB174,IF(CB174=0,"",IF(CB174="","",0)))</f>
        <v/>
      </c>
      <c r="BY174" s="25" t="str">
        <f>IFERROR(VLOOKUP($C174,Summary!$C:$CB,75,FALSE)/CB174,IF(CB174=0,"",IF(CB174="","",0)))</f>
        <v/>
      </c>
      <c r="BZ174" s="26" t="str">
        <f>IFERROR(VLOOKUP($C174,Summary!$C:$CB,76,FALSE)/CB174,IF(CB174=0,"",IF(CB174="","",0)))</f>
        <v/>
      </c>
      <c r="CA174" s="25" t="str">
        <f>IFERROR(VLOOKUP($C174,Summary!$C:$CB,77,FALSE)/CB174,IF(CB174=0,"",IF(CB174="","",0)))</f>
        <v/>
      </c>
      <c r="CB174" s="27">
        <f>VLOOKUP($C174,Summary!$C:$CB,78,FALSE)</f>
        <v>0</v>
      </c>
    </row>
    <row r="175" spans="1:80" x14ac:dyDescent="0.3">
      <c r="A175">
        <v>171</v>
      </c>
      <c r="B175" t="str">
        <f>IF(Namelist!A172="","",UPPER(Namelist!A172))</f>
        <v>KURT LEE</v>
      </c>
      <c r="C175" t="str">
        <f>IF(Namelist!B172="","",UPPER(Namelist!B172))</f>
        <v>NUSSTU\E0969264</v>
      </c>
      <c r="D175" s="24">
        <f>IFERROR(VLOOKUP($C175,Summary!$C:$CB,2,FALSE)/J175,IF(J175=0,"",IF(J175="","",0)))</f>
        <v>0.5</v>
      </c>
      <c r="E175" s="25">
        <f>IFERROR(VLOOKUP($C175,Summary!$C:$CB,3,FALSE)/J175,IF(J175=0,"",IF(J175="","",0)))</f>
        <v>0</v>
      </c>
      <c r="F175" s="26">
        <f>IFERROR(VLOOKUP($C175,Summary!$C:$CB,4,FALSE)/J175,IF(J175=0,"",IF(J175="","",0)))</f>
        <v>0.5</v>
      </c>
      <c r="G175" s="25">
        <f>IFERROR(VLOOKUP($C175,Summary!$C:$CB,5,FALSE)/J175,IF(J175=0,"",IF(J175="","",0)))</f>
        <v>0</v>
      </c>
      <c r="H175" s="26">
        <f>IFERROR(VLOOKUP($C175,Summary!$C:$CB,6,FALSE)/J175,IF(J175=0,"",IF(J175="","",0)))</f>
        <v>0.5</v>
      </c>
      <c r="I175" s="25">
        <f>IFERROR(VLOOKUP($C175,Summary!$C:$CB,7,FALSE)/J175,IF(J175=0,"",IF(J175="","",0)))</f>
        <v>0.5</v>
      </c>
      <c r="J175" s="27">
        <f>VLOOKUP($C175,Summary!$C:$CB,8,FALSE)</f>
        <v>2</v>
      </c>
      <c r="K175" s="24">
        <f>IFERROR(VLOOKUP($C175,Summary!$C:$CB,9,FALSE)/Q175,IF(Q175=0,"",IF(Q175="","",0)))</f>
        <v>0.5</v>
      </c>
      <c r="L175" s="25">
        <f>IFERROR(VLOOKUP($C175,Summary!$C:$CB,10,FALSE)/Q175,IF(Q175=0,"",IF(Q175="","",0)))</f>
        <v>0</v>
      </c>
      <c r="M175" s="26">
        <f>IFERROR(VLOOKUP($C175,Summary!$C:$CB,11,FALSE)/Q175,IF(Q175=0,"",IF(Q175="","",0)))</f>
        <v>0.5</v>
      </c>
      <c r="N175" s="25">
        <f>IFERROR(VLOOKUP($C175,Summary!$C:$CB,12,FALSE)/Q175,IF(Q175=0,"",IF(Q175="","",0)))</f>
        <v>0</v>
      </c>
      <c r="O175" s="26">
        <f>IFERROR(VLOOKUP($C175,Summary!$C:$CB,13,FALSE)/Q175,IF(Q175=0,"",IF(Q175="","",0)))</f>
        <v>0.5</v>
      </c>
      <c r="P175" s="25">
        <f>IFERROR(VLOOKUP($C175,Summary!$C:$CB,14,FALSE)/Q175,IF(Q175=0,"",IF(Q175="","",0)))</f>
        <v>0.5</v>
      </c>
      <c r="Q175" s="27">
        <f>VLOOKUP($C175,Summary!$C:$CB,15,FALSE)</f>
        <v>2</v>
      </c>
      <c r="R175" s="24" t="str">
        <f>IFERROR(VLOOKUP($C175,Summary!$C:$CB,16,FALSE)/X175,IF(X175=0,"",IF(X175="","",0)))</f>
        <v/>
      </c>
      <c r="S175" s="25" t="str">
        <f>IFERROR(VLOOKUP($C175,Summary!$C:$CB,17,FALSE)/X175,IF(X175=0,"",IF(X175="","",0)))</f>
        <v/>
      </c>
      <c r="T175" s="26" t="str">
        <f>IFERROR(VLOOKUP($C175,Summary!$C:$CB,18,FALSE)/X175,IF(X175=0,"",IF(X175="","",0)))</f>
        <v/>
      </c>
      <c r="U175" s="25" t="str">
        <f>IFERROR(VLOOKUP($C175,Summary!$C:$CB,19,FALSE)/X175,IF(X175=0,"",IF(X175="","",0)))</f>
        <v/>
      </c>
      <c r="V175" s="26" t="str">
        <f>IFERROR(VLOOKUP($C175,Summary!$C:$CB,20,FALSE)/X175,IF(X175=0,"",IF(X175="","",0)))</f>
        <v/>
      </c>
      <c r="W175" s="25" t="str">
        <f>IFERROR(VLOOKUP($C175,Summary!$C:$CB,21,FALSE)/X175,IF(X175=0,"",IF(X175="","",0)))</f>
        <v/>
      </c>
      <c r="X175" s="27">
        <f>VLOOKUP($C175,Summary!$C:$CB,22,FALSE)</f>
        <v>0</v>
      </c>
      <c r="Y175" s="24" t="str">
        <f>IFERROR(VLOOKUP($C175,Summary!$C:$CB,23,FALSE)/AE175,IF(AE175=0,"",IF(AE175="","",0)))</f>
        <v/>
      </c>
      <c r="Z175" s="25" t="str">
        <f>IFERROR(VLOOKUP($C175,Summary!$C:$CB,24,FALSE)/AE175,IF(AE175=0,"",IF(AE175="","",0)))</f>
        <v/>
      </c>
      <c r="AA175" s="26" t="str">
        <f>IFERROR(VLOOKUP($C175,Summary!$C:$CB,25,FALSE)/AE175,IF(AE175=0,"",IF(AE175="","",0)))</f>
        <v/>
      </c>
      <c r="AB175" s="25" t="str">
        <f>IFERROR(VLOOKUP($C175,Summary!$C:$CB,26,FALSE)/AE175,IF(AE175=0,"",IF(AE175="","",0)))</f>
        <v/>
      </c>
      <c r="AC175" s="26" t="str">
        <f>IFERROR(VLOOKUP($C175,Summary!$C:$CB,27,FALSE)/AE175,IF(AE175=0,"",IF(AE175="","",0)))</f>
        <v/>
      </c>
      <c r="AD175" s="25" t="str">
        <f>IFERROR(VLOOKUP($C175,Summary!$C:$CB,28,FALSE)/AE175,IF(AE175=0,"",IF(AE175="","",0)))</f>
        <v/>
      </c>
      <c r="AE175" s="27">
        <f>VLOOKUP($C175,Summary!$C:$CB,29,FALSE)</f>
        <v>0</v>
      </c>
      <c r="AF175" s="24" t="str">
        <f>IFERROR(VLOOKUP($C175,Summary!$C:$CB,30,FALSE)/VLOOKUP($C175,Summary!$C:$CB,32,FALSE),IF(AL175=0,"",IF(AL175="","",0)))</f>
        <v/>
      </c>
      <c r="AG175" s="25" t="str">
        <f>IFERROR(VLOOKUP($C175,Summary!$C:$CB,31,FALSE)/VLOOKUP($C175,Summary!$C:$CB,32,FALSE),IF(AL175=0,"",IF(AL175="","",0)))</f>
        <v/>
      </c>
      <c r="AH175" s="26" t="str">
        <f>IFERROR(VLOOKUP($C175,Summary!$C:$CB,32,FALSE)/VLOOKUP($C175,Summary!$C:$CB,34,FALSE),IF(AL175=0,"",IF(AL175="","",0)))</f>
        <v/>
      </c>
      <c r="AI175" s="25" t="str">
        <f>IFERROR(VLOOKUP($C175,Summary!$C:$CB,33,FALSE)/VLOOKUP($C175,Summary!$C:$CB,34,FALSE),IF(AL175=0,"",IF(AL175="","",0)))</f>
        <v/>
      </c>
      <c r="AJ175" s="26" t="str">
        <f>IFERROR(VLOOKUP($C175,Summary!$C:$CB,34,FALSE)/AL175,IF(AL175=0,"",IF(AL175="","",0)))</f>
        <v/>
      </c>
      <c r="AK175" s="25" t="str">
        <f>IFERROR(VLOOKUP($C175,Summary!$C:$CB,35,FALSE)/AL175,IF(AL175=0,"",IF(AL175="","",0)))</f>
        <v/>
      </c>
      <c r="AL175" s="27">
        <f>VLOOKUP($C175,Summary!$C:$CB,36,FALSE)</f>
        <v>0</v>
      </c>
      <c r="AM175" s="24" t="str">
        <f>IFERROR(VLOOKUP($C175,Summary!$C:$CB,37,FALSE)/AS175,IF(AS175=0,"",IF(AS175="","",0)))</f>
        <v/>
      </c>
      <c r="AN175" s="25" t="str">
        <f>IFERROR(VLOOKUP($C175,Summary!$C:$CB,38,FALSE)/AS175,IF(AS175=0,"",IF(AS175="","",0)))</f>
        <v/>
      </c>
      <c r="AO175" s="26" t="str">
        <f>IFERROR(VLOOKUP($C175,Summary!$C:$CB,39,FALSE)/AS175,IF(AS175=0,"",IF(AS175="","",0)))</f>
        <v/>
      </c>
      <c r="AP175" s="25" t="str">
        <f>IFERROR(VLOOKUP($C175,Summary!$C:$CB,40,FALSE)/AS175,IF(AS175=0,"",IF(AS175="","",0)))</f>
        <v/>
      </c>
      <c r="AQ175" s="26" t="str">
        <f>IFERROR(VLOOKUP($C175,Summary!$C:$CB,41,FALSE)/AS175,IF(AS175=0,"",IF(AS175="","",0)))</f>
        <v/>
      </c>
      <c r="AR175" s="25" t="str">
        <f>IFERROR(VLOOKUP($C175,Summary!$C:$CB,42,FALSE)/AS175,IF(AS175=0,"",IF(AS175="","",0)))</f>
        <v/>
      </c>
      <c r="AS175" s="27">
        <f>VLOOKUP($C175,Summary!$C:$CB,43,FALSE)</f>
        <v>0</v>
      </c>
      <c r="AT175" s="24" t="str">
        <f>IFERROR(VLOOKUP($C175,Summary!$C:$CB,44,FALSE)/AZ175,IF(AZ175=0,"",IF(AZ175="","",0)))</f>
        <v/>
      </c>
      <c r="AU175" s="25" t="str">
        <f>IFERROR(VLOOKUP($C175,Summary!$C:$CB,45,FALSE)/AZ175,IF(AZ175=0,"",IF(AZ175="","",0)))</f>
        <v/>
      </c>
      <c r="AV175" s="26" t="str">
        <f>IFERROR(VLOOKUP($C175,Summary!$C:$CB,46,FALSE)/AZ175,IF(AZ175=0,"",IF(AZ175="","",0)))</f>
        <v/>
      </c>
      <c r="AW175" s="25" t="str">
        <f>IFERROR(VLOOKUP($C175,Summary!$C:$CB,47,FALSE)/AZ175,IF(AZ175=0,"",IF(AZ175="","",0)))</f>
        <v/>
      </c>
      <c r="AX175" s="26" t="str">
        <f>IFERROR(VLOOKUP($C175,Summary!$C:$CB,48,FALSE)/AZ175,IF(AZ175=0,"",IF(AZ175="","",0)))</f>
        <v/>
      </c>
      <c r="AY175" s="25" t="str">
        <f>IFERROR(VLOOKUP($C175,Summary!$C:$CB,49,FALSE)/AZ175,IF(AZ175=0,"",IF(AZ175="","",0)))</f>
        <v/>
      </c>
      <c r="AZ175" s="27">
        <f>VLOOKUP($C175,Summary!$C:$CB,50,FALSE)</f>
        <v>0</v>
      </c>
      <c r="BA175" s="24" t="str">
        <f>IFERROR(VLOOKUP($C175,Summary!$C:$CB,51,FALSE)/BG175,IF(BG175=0,"",IF(BG175="","",0)))</f>
        <v/>
      </c>
      <c r="BB175" s="25" t="str">
        <f>IFERROR(VLOOKUP($C175,Summary!$C:$CB,52,FALSE)/BG175,IF(BG175=0,"",IF(BG175="","",0)))</f>
        <v/>
      </c>
      <c r="BC175" s="26" t="str">
        <f>IFERROR(VLOOKUP($C175,Summary!$C:$CB,53,FALSE)/BG175,IF(BG175=0,"",IF(BG175="","",0)))</f>
        <v/>
      </c>
      <c r="BD175" s="25" t="str">
        <f>IFERROR(VLOOKUP($C175,Summary!$C:$CB,54,FALSE)/BG175,IF(BG175=0,"",IF(BG175="","",0)))</f>
        <v/>
      </c>
      <c r="BE175" s="26" t="str">
        <f>IFERROR(VLOOKUP($C175,Summary!$C:$CB,55,FALSE)/BG175,IF(BG175=0,"",IF(BG175="","",0)))</f>
        <v/>
      </c>
      <c r="BF175" s="25" t="str">
        <f>IFERROR(VLOOKUP($C175,Summary!$C:$CB,56,FALSE)/BG175,IF(BG175=0,"",IF(BG175="","",0)))</f>
        <v/>
      </c>
      <c r="BG175" s="27">
        <f>VLOOKUP($C175,Summary!$C:$CB,57,FALSE)</f>
        <v>0</v>
      </c>
      <c r="BH175" s="24" t="str">
        <f>IFERROR(VLOOKUP($C175,Summary!$C:$CB,58,FALSE)/BN175,IF(BN175=0,"",IF(BN175="","",0)))</f>
        <v/>
      </c>
      <c r="BI175" s="25" t="str">
        <f>IFERROR(VLOOKUP($C175,Summary!$C:$CB,59,FALSE)/BN175,IF(BN175=0,"",IF(BN175="","",0)))</f>
        <v/>
      </c>
      <c r="BJ175" s="26" t="str">
        <f>IFERROR(VLOOKUP($C175,Summary!$C:$CB,60,FALSE)/BN175,IF(BN175=0,"",IF(BN175="","",0)))</f>
        <v/>
      </c>
      <c r="BK175" s="25" t="str">
        <f>IFERROR(VLOOKUP($C175,Summary!$C:$CB,61,FALSE)/BN175,IF(BN175=0,"",IF(BN175="","",0)))</f>
        <v/>
      </c>
      <c r="BL175" s="26" t="str">
        <f>IFERROR(VLOOKUP($C175,Summary!$C:$CB,62,FALSE)/BN175,IF(BN175=0,"",IF(BN175="","",0)))</f>
        <v/>
      </c>
      <c r="BM175" s="25" t="str">
        <f>IFERROR(VLOOKUP($C175,Summary!$C:$CB,63,FALSE)/BN175,IF(BN175=0,"",IF(BN175="","",0)))</f>
        <v/>
      </c>
      <c r="BN175" s="27">
        <f>VLOOKUP($C175,Summary!$C:$CB,64,FALSE)</f>
        <v>0</v>
      </c>
      <c r="BO175" s="24" t="str">
        <f>IFERROR(VLOOKUP($C175,Summary!$C:$CB,65,FALSE)/BU175,IF(BU175=0,"",IF(BU175="","",0)))</f>
        <v/>
      </c>
      <c r="BP175" s="25" t="str">
        <f>IFERROR(VLOOKUP($C175,Summary!$C:$CB,66,FALSE)/BU175,IF(BU175=0,"",IF(BU175="","",0)))</f>
        <v/>
      </c>
      <c r="BQ175" s="26" t="str">
        <f>IFERROR(VLOOKUP($C175,Summary!$C:$CB,67,FALSE)/BU175,IF(BU175=0,"",IF(BU175="","",0)))</f>
        <v/>
      </c>
      <c r="BR175" s="25" t="str">
        <f>IFERROR(VLOOKUP($C175,Summary!$C:$CB,68,FALSE)/BU175,IF(BU175=0,"",IF(BU175="","",0)))</f>
        <v/>
      </c>
      <c r="BS175" s="26" t="str">
        <f>IFERROR(VLOOKUP($C175,Summary!$C:$CB,69,FALSE)/BU175,IF(BU175=0,"",IF(BU175="","",0)))</f>
        <v/>
      </c>
      <c r="BT175" s="25" t="str">
        <f>IFERROR(VLOOKUP($C175,Summary!$C:$CB,70,FALSE)/BU175,IF(BU175=0,"",IF(BU175="","",0)))</f>
        <v/>
      </c>
      <c r="BU175" s="27">
        <f>VLOOKUP($C175,Summary!$C:$CB,71,FALSE)</f>
        <v>0</v>
      </c>
      <c r="BV175" s="24" t="str">
        <f>IFERROR(VLOOKUP($C175,Summary!$C:$CB,72,FALSE)/CB175,IF(CB175=0,"",IF(CB175="","",0)))</f>
        <v/>
      </c>
      <c r="BW175" s="25" t="str">
        <f>IFERROR(VLOOKUP($C175,Summary!$C:$CB,73,FALSE)/CB175,IF(CB175=0,"",IF(CB175="","",0)))</f>
        <v/>
      </c>
      <c r="BX175" s="26" t="str">
        <f>IFERROR(VLOOKUP($C175,Summary!$C:$CB,74,FALSE)/CB175,IF(CB175=0,"",IF(CB175="","",0)))</f>
        <v/>
      </c>
      <c r="BY175" s="25" t="str">
        <f>IFERROR(VLOOKUP($C175,Summary!$C:$CB,75,FALSE)/CB175,IF(CB175=0,"",IF(CB175="","",0)))</f>
        <v/>
      </c>
      <c r="BZ175" s="26" t="str">
        <f>IFERROR(VLOOKUP($C175,Summary!$C:$CB,76,FALSE)/CB175,IF(CB175=0,"",IF(CB175="","",0)))</f>
        <v/>
      </c>
      <c r="CA175" s="25" t="str">
        <f>IFERROR(VLOOKUP($C175,Summary!$C:$CB,77,FALSE)/CB175,IF(CB175=0,"",IF(CB175="","",0)))</f>
        <v/>
      </c>
      <c r="CB175" s="27">
        <f>VLOOKUP($C175,Summary!$C:$CB,78,FALSE)</f>
        <v>0</v>
      </c>
    </row>
    <row r="176" spans="1:80" x14ac:dyDescent="0.3">
      <c r="A176">
        <v>172</v>
      </c>
      <c r="B176" t="str">
        <f>IF(Namelist!A173="","",UPPER(Namelist!A173))</f>
        <v>LAKSHAYA KOTTAIMUTHU</v>
      </c>
      <c r="C176" t="str">
        <f>IF(Namelist!B173="","",UPPER(Namelist!B173))</f>
        <v>NUSSTU\E0559826</v>
      </c>
      <c r="D176" s="24" t="str">
        <f>IFERROR(VLOOKUP($C176,Summary!$C:$CB,2,FALSE)/J176,IF(J176=0,"",IF(J176="","",0)))</f>
        <v/>
      </c>
      <c r="E176" s="25" t="str">
        <f>IFERROR(VLOOKUP($C176,Summary!$C:$CB,3,FALSE)/J176,IF(J176=0,"",IF(J176="","",0)))</f>
        <v/>
      </c>
      <c r="F176" s="26" t="str">
        <f>IFERROR(VLOOKUP($C176,Summary!$C:$CB,4,FALSE)/J176,IF(J176=0,"",IF(J176="","",0)))</f>
        <v/>
      </c>
      <c r="G176" s="25" t="str">
        <f>IFERROR(VLOOKUP($C176,Summary!$C:$CB,5,FALSE)/J176,IF(J176=0,"",IF(J176="","",0)))</f>
        <v/>
      </c>
      <c r="H176" s="26" t="str">
        <f>IFERROR(VLOOKUP($C176,Summary!$C:$CB,6,FALSE)/J176,IF(J176=0,"",IF(J176="","",0)))</f>
        <v/>
      </c>
      <c r="I176" s="25" t="str">
        <f>IFERROR(VLOOKUP($C176,Summary!$C:$CB,7,FALSE)/J176,IF(J176=0,"",IF(J176="","",0)))</f>
        <v/>
      </c>
      <c r="J176" s="27">
        <f>VLOOKUP($C176,Summary!$C:$CB,8,FALSE)</f>
        <v>0</v>
      </c>
      <c r="K176" s="24" t="str">
        <f>IFERROR(VLOOKUP($C176,Summary!$C:$CB,9,FALSE)/Q176,IF(Q176=0,"",IF(Q176="","",0)))</f>
        <v/>
      </c>
      <c r="L176" s="25" t="str">
        <f>IFERROR(VLOOKUP($C176,Summary!$C:$CB,10,FALSE)/Q176,IF(Q176=0,"",IF(Q176="","",0)))</f>
        <v/>
      </c>
      <c r="M176" s="26" t="str">
        <f>IFERROR(VLOOKUP($C176,Summary!$C:$CB,11,FALSE)/Q176,IF(Q176=0,"",IF(Q176="","",0)))</f>
        <v/>
      </c>
      <c r="N176" s="25" t="str">
        <f>IFERROR(VLOOKUP($C176,Summary!$C:$CB,12,FALSE)/Q176,IF(Q176=0,"",IF(Q176="","",0)))</f>
        <v/>
      </c>
      <c r="O176" s="26" t="str">
        <f>IFERROR(VLOOKUP($C176,Summary!$C:$CB,13,FALSE)/Q176,IF(Q176=0,"",IF(Q176="","",0)))</f>
        <v/>
      </c>
      <c r="P176" s="25" t="str">
        <f>IFERROR(VLOOKUP($C176,Summary!$C:$CB,14,FALSE)/Q176,IF(Q176=0,"",IF(Q176="","",0)))</f>
        <v/>
      </c>
      <c r="Q176" s="27">
        <f>VLOOKUP($C176,Summary!$C:$CB,15,FALSE)</f>
        <v>0</v>
      </c>
      <c r="R176" s="24" t="str">
        <f>IFERROR(VLOOKUP($C176,Summary!$C:$CB,16,FALSE)/X176,IF(X176=0,"",IF(X176="","",0)))</f>
        <v/>
      </c>
      <c r="S176" s="25" t="str">
        <f>IFERROR(VLOOKUP($C176,Summary!$C:$CB,17,FALSE)/X176,IF(X176=0,"",IF(X176="","",0)))</f>
        <v/>
      </c>
      <c r="T176" s="26" t="str">
        <f>IFERROR(VLOOKUP($C176,Summary!$C:$CB,18,FALSE)/X176,IF(X176=0,"",IF(X176="","",0)))</f>
        <v/>
      </c>
      <c r="U176" s="25" t="str">
        <f>IFERROR(VLOOKUP($C176,Summary!$C:$CB,19,FALSE)/X176,IF(X176=0,"",IF(X176="","",0)))</f>
        <v/>
      </c>
      <c r="V176" s="26" t="str">
        <f>IFERROR(VLOOKUP($C176,Summary!$C:$CB,20,FALSE)/X176,IF(X176=0,"",IF(X176="","",0)))</f>
        <v/>
      </c>
      <c r="W176" s="25" t="str">
        <f>IFERROR(VLOOKUP($C176,Summary!$C:$CB,21,FALSE)/X176,IF(X176=0,"",IF(X176="","",0)))</f>
        <v/>
      </c>
      <c r="X176" s="27">
        <f>VLOOKUP($C176,Summary!$C:$CB,22,FALSE)</f>
        <v>0</v>
      </c>
      <c r="Y176" s="24" t="str">
        <f>IFERROR(VLOOKUP($C176,Summary!$C:$CB,23,FALSE)/AE176,IF(AE176=0,"",IF(AE176="","",0)))</f>
        <v/>
      </c>
      <c r="Z176" s="25" t="str">
        <f>IFERROR(VLOOKUP($C176,Summary!$C:$CB,24,FALSE)/AE176,IF(AE176=0,"",IF(AE176="","",0)))</f>
        <v/>
      </c>
      <c r="AA176" s="26" t="str">
        <f>IFERROR(VLOOKUP($C176,Summary!$C:$CB,25,FALSE)/AE176,IF(AE176=0,"",IF(AE176="","",0)))</f>
        <v/>
      </c>
      <c r="AB176" s="25" t="str">
        <f>IFERROR(VLOOKUP($C176,Summary!$C:$CB,26,FALSE)/AE176,IF(AE176=0,"",IF(AE176="","",0)))</f>
        <v/>
      </c>
      <c r="AC176" s="26" t="str">
        <f>IFERROR(VLOOKUP($C176,Summary!$C:$CB,27,FALSE)/AE176,IF(AE176=0,"",IF(AE176="","",0)))</f>
        <v/>
      </c>
      <c r="AD176" s="25" t="str">
        <f>IFERROR(VLOOKUP($C176,Summary!$C:$CB,28,FALSE)/AE176,IF(AE176=0,"",IF(AE176="","",0)))</f>
        <v/>
      </c>
      <c r="AE176" s="27">
        <f>VLOOKUP($C176,Summary!$C:$CB,29,FALSE)</f>
        <v>0</v>
      </c>
      <c r="AF176" s="24" t="str">
        <f>IFERROR(VLOOKUP($C176,Summary!$C:$CB,30,FALSE)/VLOOKUP($C176,Summary!$C:$CB,32,FALSE),IF(AL176=0,"",IF(AL176="","",0)))</f>
        <v/>
      </c>
      <c r="AG176" s="25" t="str">
        <f>IFERROR(VLOOKUP($C176,Summary!$C:$CB,31,FALSE)/VLOOKUP($C176,Summary!$C:$CB,32,FALSE),IF(AL176=0,"",IF(AL176="","",0)))</f>
        <v/>
      </c>
      <c r="AH176" s="26" t="str">
        <f>IFERROR(VLOOKUP($C176,Summary!$C:$CB,32,FALSE)/VLOOKUP($C176,Summary!$C:$CB,34,FALSE),IF(AL176=0,"",IF(AL176="","",0)))</f>
        <v/>
      </c>
      <c r="AI176" s="25" t="str">
        <f>IFERROR(VLOOKUP($C176,Summary!$C:$CB,33,FALSE)/VLOOKUP($C176,Summary!$C:$CB,34,FALSE),IF(AL176=0,"",IF(AL176="","",0)))</f>
        <v/>
      </c>
      <c r="AJ176" s="26" t="str">
        <f>IFERROR(VLOOKUP($C176,Summary!$C:$CB,34,FALSE)/AL176,IF(AL176=0,"",IF(AL176="","",0)))</f>
        <v/>
      </c>
      <c r="AK176" s="25" t="str">
        <f>IFERROR(VLOOKUP($C176,Summary!$C:$CB,35,FALSE)/AL176,IF(AL176=0,"",IF(AL176="","",0)))</f>
        <v/>
      </c>
      <c r="AL176" s="27">
        <f>VLOOKUP($C176,Summary!$C:$CB,36,FALSE)</f>
        <v>0</v>
      </c>
      <c r="AM176" s="24" t="str">
        <f>IFERROR(VLOOKUP($C176,Summary!$C:$CB,37,FALSE)/AS176,IF(AS176=0,"",IF(AS176="","",0)))</f>
        <v/>
      </c>
      <c r="AN176" s="25" t="str">
        <f>IFERROR(VLOOKUP($C176,Summary!$C:$CB,38,FALSE)/AS176,IF(AS176=0,"",IF(AS176="","",0)))</f>
        <v/>
      </c>
      <c r="AO176" s="26" t="str">
        <f>IFERROR(VLOOKUP($C176,Summary!$C:$CB,39,FALSE)/AS176,IF(AS176=0,"",IF(AS176="","",0)))</f>
        <v/>
      </c>
      <c r="AP176" s="25" t="str">
        <f>IFERROR(VLOOKUP($C176,Summary!$C:$CB,40,FALSE)/AS176,IF(AS176=0,"",IF(AS176="","",0)))</f>
        <v/>
      </c>
      <c r="AQ176" s="26" t="str">
        <f>IFERROR(VLOOKUP($C176,Summary!$C:$CB,41,FALSE)/AS176,IF(AS176=0,"",IF(AS176="","",0)))</f>
        <v/>
      </c>
      <c r="AR176" s="25" t="str">
        <f>IFERROR(VLOOKUP($C176,Summary!$C:$CB,42,FALSE)/AS176,IF(AS176=0,"",IF(AS176="","",0)))</f>
        <v/>
      </c>
      <c r="AS176" s="27">
        <f>VLOOKUP($C176,Summary!$C:$CB,43,FALSE)</f>
        <v>0</v>
      </c>
      <c r="AT176" s="24" t="str">
        <f>IFERROR(VLOOKUP($C176,Summary!$C:$CB,44,FALSE)/AZ176,IF(AZ176=0,"",IF(AZ176="","",0)))</f>
        <v/>
      </c>
      <c r="AU176" s="25" t="str">
        <f>IFERROR(VLOOKUP($C176,Summary!$C:$CB,45,FALSE)/AZ176,IF(AZ176=0,"",IF(AZ176="","",0)))</f>
        <v/>
      </c>
      <c r="AV176" s="26" t="str">
        <f>IFERROR(VLOOKUP($C176,Summary!$C:$CB,46,FALSE)/AZ176,IF(AZ176=0,"",IF(AZ176="","",0)))</f>
        <v/>
      </c>
      <c r="AW176" s="25" t="str">
        <f>IFERROR(VLOOKUP($C176,Summary!$C:$CB,47,FALSE)/AZ176,IF(AZ176=0,"",IF(AZ176="","",0)))</f>
        <v/>
      </c>
      <c r="AX176" s="26" t="str">
        <f>IFERROR(VLOOKUP($C176,Summary!$C:$CB,48,FALSE)/AZ176,IF(AZ176=0,"",IF(AZ176="","",0)))</f>
        <v/>
      </c>
      <c r="AY176" s="25" t="str">
        <f>IFERROR(VLOOKUP($C176,Summary!$C:$CB,49,FALSE)/AZ176,IF(AZ176=0,"",IF(AZ176="","",0)))</f>
        <v/>
      </c>
      <c r="AZ176" s="27">
        <f>VLOOKUP($C176,Summary!$C:$CB,50,FALSE)</f>
        <v>0</v>
      </c>
      <c r="BA176" s="24" t="str">
        <f>IFERROR(VLOOKUP($C176,Summary!$C:$CB,51,FALSE)/BG176,IF(BG176=0,"",IF(BG176="","",0)))</f>
        <v/>
      </c>
      <c r="BB176" s="25" t="str">
        <f>IFERROR(VLOOKUP($C176,Summary!$C:$CB,52,FALSE)/BG176,IF(BG176=0,"",IF(BG176="","",0)))</f>
        <v/>
      </c>
      <c r="BC176" s="26" t="str">
        <f>IFERROR(VLOOKUP($C176,Summary!$C:$CB,53,FALSE)/BG176,IF(BG176=0,"",IF(BG176="","",0)))</f>
        <v/>
      </c>
      <c r="BD176" s="25" t="str">
        <f>IFERROR(VLOOKUP($C176,Summary!$C:$CB,54,FALSE)/BG176,IF(BG176=0,"",IF(BG176="","",0)))</f>
        <v/>
      </c>
      <c r="BE176" s="26" t="str">
        <f>IFERROR(VLOOKUP($C176,Summary!$C:$CB,55,FALSE)/BG176,IF(BG176=0,"",IF(BG176="","",0)))</f>
        <v/>
      </c>
      <c r="BF176" s="25" t="str">
        <f>IFERROR(VLOOKUP($C176,Summary!$C:$CB,56,FALSE)/BG176,IF(BG176=0,"",IF(BG176="","",0)))</f>
        <v/>
      </c>
      <c r="BG176" s="27">
        <f>VLOOKUP($C176,Summary!$C:$CB,57,FALSE)</f>
        <v>0</v>
      </c>
      <c r="BH176" s="24" t="str">
        <f>IFERROR(VLOOKUP($C176,Summary!$C:$CB,58,FALSE)/BN176,IF(BN176=0,"",IF(BN176="","",0)))</f>
        <v/>
      </c>
      <c r="BI176" s="25" t="str">
        <f>IFERROR(VLOOKUP($C176,Summary!$C:$CB,59,FALSE)/BN176,IF(BN176=0,"",IF(BN176="","",0)))</f>
        <v/>
      </c>
      <c r="BJ176" s="26" t="str">
        <f>IFERROR(VLOOKUP($C176,Summary!$C:$CB,60,FALSE)/BN176,IF(BN176=0,"",IF(BN176="","",0)))</f>
        <v/>
      </c>
      <c r="BK176" s="25" t="str">
        <f>IFERROR(VLOOKUP($C176,Summary!$C:$CB,61,FALSE)/BN176,IF(BN176=0,"",IF(BN176="","",0)))</f>
        <v/>
      </c>
      <c r="BL176" s="26" t="str">
        <f>IFERROR(VLOOKUP($C176,Summary!$C:$CB,62,FALSE)/BN176,IF(BN176=0,"",IF(BN176="","",0)))</f>
        <v/>
      </c>
      <c r="BM176" s="25" t="str">
        <f>IFERROR(VLOOKUP($C176,Summary!$C:$CB,63,FALSE)/BN176,IF(BN176=0,"",IF(BN176="","",0)))</f>
        <v/>
      </c>
      <c r="BN176" s="27">
        <f>VLOOKUP($C176,Summary!$C:$CB,64,FALSE)</f>
        <v>0</v>
      </c>
      <c r="BO176" s="24" t="str">
        <f>IFERROR(VLOOKUP($C176,Summary!$C:$CB,65,FALSE)/BU176,IF(BU176=0,"",IF(BU176="","",0)))</f>
        <v/>
      </c>
      <c r="BP176" s="25" t="str">
        <f>IFERROR(VLOOKUP($C176,Summary!$C:$CB,66,FALSE)/BU176,IF(BU176=0,"",IF(BU176="","",0)))</f>
        <v/>
      </c>
      <c r="BQ176" s="26" t="str">
        <f>IFERROR(VLOOKUP($C176,Summary!$C:$CB,67,FALSE)/BU176,IF(BU176=0,"",IF(BU176="","",0)))</f>
        <v/>
      </c>
      <c r="BR176" s="25" t="str">
        <f>IFERROR(VLOOKUP($C176,Summary!$C:$CB,68,FALSE)/BU176,IF(BU176=0,"",IF(BU176="","",0)))</f>
        <v/>
      </c>
      <c r="BS176" s="26" t="str">
        <f>IFERROR(VLOOKUP($C176,Summary!$C:$CB,69,FALSE)/BU176,IF(BU176=0,"",IF(BU176="","",0)))</f>
        <v/>
      </c>
      <c r="BT176" s="25" t="str">
        <f>IFERROR(VLOOKUP($C176,Summary!$C:$CB,70,FALSE)/BU176,IF(BU176=0,"",IF(BU176="","",0)))</f>
        <v/>
      </c>
      <c r="BU176" s="27">
        <f>VLOOKUP($C176,Summary!$C:$CB,71,FALSE)</f>
        <v>0</v>
      </c>
      <c r="BV176" s="24" t="str">
        <f>IFERROR(VLOOKUP($C176,Summary!$C:$CB,72,FALSE)/CB176,IF(CB176=0,"",IF(CB176="","",0)))</f>
        <v/>
      </c>
      <c r="BW176" s="25" t="str">
        <f>IFERROR(VLOOKUP($C176,Summary!$C:$CB,73,FALSE)/CB176,IF(CB176=0,"",IF(CB176="","",0)))</f>
        <v/>
      </c>
      <c r="BX176" s="26" t="str">
        <f>IFERROR(VLOOKUP($C176,Summary!$C:$CB,74,FALSE)/CB176,IF(CB176=0,"",IF(CB176="","",0)))</f>
        <v/>
      </c>
      <c r="BY176" s="25" t="str">
        <f>IFERROR(VLOOKUP($C176,Summary!$C:$CB,75,FALSE)/CB176,IF(CB176=0,"",IF(CB176="","",0)))</f>
        <v/>
      </c>
      <c r="BZ176" s="26" t="str">
        <f>IFERROR(VLOOKUP($C176,Summary!$C:$CB,76,FALSE)/CB176,IF(CB176=0,"",IF(CB176="","",0)))</f>
        <v/>
      </c>
      <c r="CA176" s="25" t="str">
        <f>IFERROR(VLOOKUP($C176,Summary!$C:$CB,77,FALSE)/CB176,IF(CB176=0,"",IF(CB176="","",0)))</f>
        <v/>
      </c>
      <c r="CB176" s="27">
        <f>VLOOKUP($C176,Summary!$C:$CB,78,FALSE)</f>
        <v>0</v>
      </c>
    </row>
    <row r="177" spans="1:80" x14ac:dyDescent="0.3">
      <c r="A177">
        <v>173</v>
      </c>
      <c r="B177" t="str">
        <f>IF(Namelist!A174="","",UPPER(Namelist!A174))</f>
        <v>LANCE LEONG</v>
      </c>
      <c r="C177" t="str">
        <f>IF(Namelist!B174="","",UPPER(Namelist!B174))</f>
        <v>NUSSTU\E0960049</v>
      </c>
      <c r="D177" s="24">
        <f>IFERROR(VLOOKUP($C177,Summary!$C:$CB,2,FALSE)/J177,IF(J177=0,"",IF(J177="","",0)))</f>
        <v>0.78260869565217395</v>
      </c>
      <c r="E177" s="25">
        <f>IFERROR(VLOOKUP($C177,Summary!$C:$CB,3,FALSE)/J177,IF(J177=0,"",IF(J177="","",0)))</f>
        <v>0</v>
      </c>
      <c r="F177" s="26">
        <f>IFERROR(VLOOKUP($C177,Summary!$C:$CB,4,FALSE)/J177,IF(J177=0,"",IF(J177="","",0)))</f>
        <v>0.78260869565217395</v>
      </c>
      <c r="G177" s="25">
        <f>IFERROR(VLOOKUP($C177,Summary!$C:$CB,5,FALSE)/J177,IF(J177=0,"",IF(J177="","",0)))</f>
        <v>0</v>
      </c>
      <c r="H177" s="26">
        <f>IFERROR(VLOOKUP($C177,Summary!$C:$CB,6,FALSE)/J177,IF(J177=0,"",IF(J177="","",0)))</f>
        <v>0.78260869565217395</v>
      </c>
      <c r="I177" s="25">
        <f>IFERROR(VLOOKUP($C177,Summary!$C:$CB,7,FALSE)/J177,IF(J177=0,"",IF(J177="","",0)))</f>
        <v>0.21739130434782608</v>
      </c>
      <c r="J177" s="27">
        <f>VLOOKUP($C177,Summary!$C:$CB,8,FALSE)</f>
        <v>23</v>
      </c>
      <c r="K177" s="24">
        <f>IFERROR(VLOOKUP($C177,Summary!$C:$CB,9,FALSE)/Q177,IF(Q177=0,"",IF(Q177="","",0)))</f>
        <v>1</v>
      </c>
      <c r="L177" s="25">
        <f>IFERROR(VLOOKUP($C177,Summary!$C:$CB,10,FALSE)/Q177,IF(Q177=0,"",IF(Q177="","",0)))</f>
        <v>0</v>
      </c>
      <c r="M177" s="26">
        <f>IFERROR(VLOOKUP($C177,Summary!$C:$CB,11,FALSE)/Q177,IF(Q177=0,"",IF(Q177="","",0)))</f>
        <v>1</v>
      </c>
      <c r="N177" s="25">
        <f>IFERROR(VLOOKUP($C177,Summary!$C:$CB,12,FALSE)/Q177,IF(Q177=0,"",IF(Q177="","",0)))</f>
        <v>0</v>
      </c>
      <c r="O177" s="26">
        <f>IFERROR(VLOOKUP($C177,Summary!$C:$CB,13,FALSE)/Q177,IF(Q177=0,"",IF(Q177="","",0)))</f>
        <v>1</v>
      </c>
      <c r="P177" s="25">
        <f>IFERROR(VLOOKUP($C177,Summary!$C:$CB,14,FALSE)/Q177,IF(Q177=0,"",IF(Q177="","",0)))</f>
        <v>0</v>
      </c>
      <c r="Q177" s="27">
        <f>VLOOKUP($C177,Summary!$C:$CB,15,FALSE)</f>
        <v>1</v>
      </c>
      <c r="R177" s="24">
        <f>IFERROR(VLOOKUP($C177,Summary!$C:$CB,16,FALSE)/X177,IF(X177=0,"",IF(X177="","",0)))</f>
        <v>1</v>
      </c>
      <c r="S177" s="25">
        <f>IFERROR(VLOOKUP($C177,Summary!$C:$CB,17,FALSE)/X177,IF(X177=0,"",IF(X177="","",0)))</f>
        <v>0</v>
      </c>
      <c r="T177" s="26">
        <f>IFERROR(VLOOKUP($C177,Summary!$C:$CB,18,FALSE)/X177,IF(X177=0,"",IF(X177="","",0)))</f>
        <v>1</v>
      </c>
      <c r="U177" s="25">
        <f>IFERROR(VLOOKUP($C177,Summary!$C:$CB,19,FALSE)/X177,IF(X177=0,"",IF(X177="","",0)))</f>
        <v>0</v>
      </c>
      <c r="V177" s="26">
        <f>IFERROR(VLOOKUP($C177,Summary!$C:$CB,20,FALSE)/X177,IF(X177=0,"",IF(X177="","",0)))</f>
        <v>1</v>
      </c>
      <c r="W177" s="25">
        <f>IFERROR(VLOOKUP($C177,Summary!$C:$CB,21,FALSE)/X177,IF(X177=0,"",IF(X177="","",0)))</f>
        <v>0</v>
      </c>
      <c r="X177" s="27">
        <f>VLOOKUP($C177,Summary!$C:$CB,22,FALSE)</f>
        <v>2</v>
      </c>
      <c r="Y177" s="24">
        <f>IFERROR(VLOOKUP($C177,Summary!$C:$CB,23,FALSE)/AE177,IF(AE177=0,"",IF(AE177="","",0)))</f>
        <v>0.33333333333333331</v>
      </c>
      <c r="Z177" s="25">
        <f>IFERROR(VLOOKUP($C177,Summary!$C:$CB,24,FALSE)/AE177,IF(AE177=0,"",IF(AE177="","",0)))</f>
        <v>0</v>
      </c>
      <c r="AA177" s="26">
        <f>IFERROR(VLOOKUP($C177,Summary!$C:$CB,25,FALSE)/AE177,IF(AE177=0,"",IF(AE177="","",0)))</f>
        <v>0.33333333333333331</v>
      </c>
      <c r="AB177" s="25">
        <f>IFERROR(VLOOKUP($C177,Summary!$C:$CB,26,FALSE)/AE177,IF(AE177=0,"",IF(AE177="","",0)))</f>
        <v>0</v>
      </c>
      <c r="AC177" s="26">
        <f>IFERROR(VLOOKUP($C177,Summary!$C:$CB,27,FALSE)/AE177,IF(AE177=0,"",IF(AE177="","",0)))</f>
        <v>0.33333333333333331</v>
      </c>
      <c r="AD177" s="25">
        <f>IFERROR(VLOOKUP($C177,Summary!$C:$CB,28,FALSE)/AE177,IF(AE177=0,"",IF(AE177="","",0)))</f>
        <v>0.66666666666666663</v>
      </c>
      <c r="AE177" s="27">
        <f>VLOOKUP($C177,Summary!$C:$CB,29,FALSE)</f>
        <v>3</v>
      </c>
      <c r="AF177" s="24" t="str">
        <f>IFERROR(VLOOKUP($C177,Summary!$C:$CB,30,FALSE)/VLOOKUP($C177,Summary!$C:$CB,32,FALSE),IF(AL177=0,"",IF(AL177="","",0)))</f>
        <v/>
      </c>
      <c r="AG177" s="25" t="str">
        <f>IFERROR(VLOOKUP($C177,Summary!$C:$CB,31,FALSE)/VLOOKUP($C177,Summary!$C:$CB,32,FALSE),IF(AL177=0,"",IF(AL177="","",0)))</f>
        <v/>
      </c>
      <c r="AH177" s="26" t="str">
        <f>IFERROR(VLOOKUP($C177,Summary!$C:$CB,32,FALSE)/VLOOKUP($C177,Summary!$C:$CB,34,FALSE),IF(AL177=0,"",IF(AL177="","",0)))</f>
        <v/>
      </c>
      <c r="AI177" s="25" t="str">
        <f>IFERROR(VLOOKUP($C177,Summary!$C:$CB,33,FALSE)/VLOOKUP($C177,Summary!$C:$CB,34,FALSE),IF(AL177=0,"",IF(AL177="","",0)))</f>
        <v/>
      </c>
      <c r="AJ177" s="26" t="str">
        <f>IFERROR(VLOOKUP($C177,Summary!$C:$CB,34,FALSE)/AL177,IF(AL177=0,"",IF(AL177="","",0)))</f>
        <v/>
      </c>
      <c r="AK177" s="25" t="str">
        <f>IFERROR(VLOOKUP($C177,Summary!$C:$CB,35,FALSE)/AL177,IF(AL177=0,"",IF(AL177="","",0)))</f>
        <v/>
      </c>
      <c r="AL177" s="27">
        <f>VLOOKUP($C177,Summary!$C:$CB,36,FALSE)</f>
        <v>0</v>
      </c>
      <c r="AM177" s="24">
        <f>IFERROR(VLOOKUP($C177,Summary!$C:$CB,37,FALSE)/AS177,IF(AS177=0,"",IF(AS177="","",0)))</f>
        <v>0.33333333333333331</v>
      </c>
      <c r="AN177" s="25">
        <f>IFERROR(VLOOKUP($C177,Summary!$C:$CB,38,FALSE)/AS177,IF(AS177=0,"",IF(AS177="","",0)))</f>
        <v>0</v>
      </c>
      <c r="AO177" s="26">
        <f>IFERROR(VLOOKUP($C177,Summary!$C:$CB,39,FALSE)/AS177,IF(AS177=0,"",IF(AS177="","",0)))</f>
        <v>0.33333333333333331</v>
      </c>
      <c r="AP177" s="25">
        <f>IFERROR(VLOOKUP($C177,Summary!$C:$CB,40,FALSE)/AS177,IF(AS177=0,"",IF(AS177="","",0)))</f>
        <v>0</v>
      </c>
      <c r="AQ177" s="26">
        <f>IFERROR(VLOOKUP($C177,Summary!$C:$CB,41,FALSE)/AS177,IF(AS177=0,"",IF(AS177="","",0)))</f>
        <v>0.33333333333333331</v>
      </c>
      <c r="AR177" s="25">
        <f>IFERROR(VLOOKUP($C177,Summary!$C:$CB,42,FALSE)/AS177,IF(AS177=0,"",IF(AS177="","",0)))</f>
        <v>0.66666666666666663</v>
      </c>
      <c r="AS177" s="27">
        <f>VLOOKUP($C177,Summary!$C:$CB,43,FALSE)</f>
        <v>3</v>
      </c>
      <c r="AT177" s="24">
        <f>IFERROR(VLOOKUP($C177,Summary!$C:$CB,44,FALSE)/AZ177,IF(AZ177=0,"",IF(AZ177="","",0)))</f>
        <v>1</v>
      </c>
      <c r="AU177" s="25">
        <f>IFERROR(VLOOKUP($C177,Summary!$C:$CB,45,FALSE)/AZ177,IF(AZ177=0,"",IF(AZ177="","",0)))</f>
        <v>0</v>
      </c>
      <c r="AV177" s="26">
        <f>IFERROR(VLOOKUP($C177,Summary!$C:$CB,46,FALSE)/AZ177,IF(AZ177=0,"",IF(AZ177="","",0)))</f>
        <v>1</v>
      </c>
      <c r="AW177" s="25">
        <f>IFERROR(VLOOKUP($C177,Summary!$C:$CB,47,FALSE)/AZ177,IF(AZ177=0,"",IF(AZ177="","",0)))</f>
        <v>0</v>
      </c>
      <c r="AX177" s="26">
        <f>IFERROR(VLOOKUP($C177,Summary!$C:$CB,48,FALSE)/AZ177,IF(AZ177=0,"",IF(AZ177="","",0)))</f>
        <v>1</v>
      </c>
      <c r="AY177" s="25">
        <f>IFERROR(VLOOKUP($C177,Summary!$C:$CB,49,FALSE)/AZ177,IF(AZ177=0,"",IF(AZ177="","",0)))</f>
        <v>0</v>
      </c>
      <c r="AZ177" s="27">
        <f>VLOOKUP($C177,Summary!$C:$CB,50,FALSE)</f>
        <v>2</v>
      </c>
      <c r="BA177" s="24">
        <f>IFERROR(VLOOKUP($C177,Summary!$C:$CB,51,FALSE)/BG177,IF(BG177=0,"",IF(BG177="","",0)))</f>
        <v>1</v>
      </c>
      <c r="BB177" s="25">
        <f>IFERROR(VLOOKUP($C177,Summary!$C:$CB,52,FALSE)/BG177,IF(BG177=0,"",IF(BG177="","",0)))</f>
        <v>0</v>
      </c>
      <c r="BC177" s="26">
        <f>IFERROR(VLOOKUP($C177,Summary!$C:$CB,53,FALSE)/BG177,IF(BG177=0,"",IF(BG177="","",0)))</f>
        <v>1</v>
      </c>
      <c r="BD177" s="25">
        <f>IFERROR(VLOOKUP($C177,Summary!$C:$CB,54,FALSE)/BG177,IF(BG177=0,"",IF(BG177="","",0)))</f>
        <v>0</v>
      </c>
      <c r="BE177" s="26">
        <f>IFERROR(VLOOKUP($C177,Summary!$C:$CB,55,FALSE)/BG177,IF(BG177=0,"",IF(BG177="","",0)))</f>
        <v>1</v>
      </c>
      <c r="BF177" s="25">
        <f>IFERROR(VLOOKUP($C177,Summary!$C:$CB,56,FALSE)/BG177,IF(BG177=0,"",IF(BG177="","",0)))</f>
        <v>0</v>
      </c>
      <c r="BG177" s="27">
        <f>VLOOKUP($C177,Summary!$C:$CB,57,FALSE)</f>
        <v>1</v>
      </c>
      <c r="BH177" s="24">
        <f>IFERROR(VLOOKUP($C177,Summary!$C:$CB,58,FALSE)/BN177,IF(BN177=0,"",IF(BN177="","",0)))</f>
        <v>1</v>
      </c>
      <c r="BI177" s="25">
        <f>IFERROR(VLOOKUP($C177,Summary!$C:$CB,59,FALSE)/BN177,IF(BN177=0,"",IF(BN177="","",0)))</f>
        <v>0</v>
      </c>
      <c r="BJ177" s="26">
        <f>IFERROR(VLOOKUP($C177,Summary!$C:$CB,60,FALSE)/BN177,IF(BN177=0,"",IF(BN177="","",0)))</f>
        <v>1</v>
      </c>
      <c r="BK177" s="25">
        <f>IFERROR(VLOOKUP($C177,Summary!$C:$CB,61,FALSE)/BN177,IF(BN177=0,"",IF(BN177="","",0)))</f>
        <v>0</v>
      </c>
      <c r="BL177" s="26">
        <f>IFERROR(VLOOKUP($C177,Summary!$C:$CB,62,FALSE)/BN177,IF(BN177=0,"",IF(BN177="","",0)))</f>
        <v>1</v>
      </c>
      <c r="BM177" s="25">
        <f>IFERROR(VLOOKUP($C177,Summary!$C:$CB,63,FALSE)/BN177,IF(BN177=0,"",IF(BN177="","",0)))</f>
        <v>0</v>
      </c>
      <c r="BN177" s="27">
        <f>VLOOKUP($C177,Summary!$C:$CB,64,FALSE)</f>
        <v>4</v>
      </c>
      <c r="BO177" s="24">
        <f>IFERROR(VLOOKUP($C177,Summary!$C:$CB,65,FALSE)/BU177,IF(BU177=0,"",IF(BU177="","",0)))</f>
        <v>1</v>
      </c>
      <c r="BP177" s="25">
        <f>IFERROR(VLOOKUP($C177,Summary!$C:$CB,66,FALSE)/BU177,IF(BU177=0,"",IF(BU177="","",0)))</f>
        <v>0</v>
      </c>
      <c r="BQ177" s="26">
        <f>IFERROR(VLOOKUP($C177,Summary!$C:$CB,67,FALSE)/BU177,IF(BU177=0,"",IF(BU177="","",0)))</f>
        <v>1</v>
      </c>
      <c r="BR177" s="25">
        <f>IFERROR(VLOOKUP($C177,Summary!$C:$CB,68,FALSE)/BU177,IF(BU177=0,"",IF(BU177="","",0)))</f>
        <v>0</v>
      </c>
      <c r="BS177" s="26">
        <f>IFERROR(VLOOKUP($C177,Summary!$C:$CB,69,FALSE)/BU177,IF(BU177=0,"",IF(BU177="","",0)))</f>
        <v>1</v>
      </c>
      <c r="BT177" s="25">
        <f>IFERROR(VLOOKUP($C177,Summary!$C:$CB,70,FALSE)/BU177,IF(BU177=0,"",IF(BU177="","",0)))</f>
        <v>0</v>
      </c>
      <c r="BU177" s="27">
        <f>VLOOKUP($C177,Summary!$C:$CB,71,FALSE)</f>
        <v>4</v>
      </c>
      <c r="BV177" s="24">
        <f>IFERROR(VLOOKUP($C177,Summary!$C:$CB,72,FALSE)/CB177,IF(CB177=0,"",IF(CB177="","",0)))</f>
        <v>0.66666666666666663</v>
      </c>
      <c r="BW177" s="25">
        <f>IFERROR(VLOOKUP($C177,Summary!$C:$CB,73,FALSE)/CB177,IF(CB177=0,"",IF(CB177="","",0)))</f>
        <v>0</v>
      </c>
      <c r="BX177" s="26">
        <f>IFERROR(VLOOKUP($C177,Summary!$C:$CB,74,FALSE)/CB177,IF(CB177=0,"",IF(CB177="","",0)))</f>
        <v>0.66666666666666663</v>
      </c>
      <c r="BY177" s="25">
        <f>IFERROR(VLOOKUP($C177,Summary!$C:$CB,75,FALSE)/CB177,IF(CB177=0,"",IF(CB177="","",0)))</f>
        <v>0</v>
      </c>
      <c r="BZ177" s="26">
        <f>IFERROR(VLOOKUP($C177,Summary!$C:$CB,76,FALSE)/CB177,IF(CB177=0,"",IF(CB177="","",0)))</f>
        <v>0.66666666666666663</v>
      </c>
      <c r="CA177" s="25">
        <f>IFERROR(VLOOKUP($C177,Summary!$C:$CB,77,FALSE)/CB177,IF(CB177=0,"",IF(CB177="","",0)))</f>
        <v>0.33333333333333331</v>
      </c>
      <c r="CB177" s="27">
        <f>VLOOKUP($C177,Summary!$C:$CB,78,FALSE)</f>
        <v>3</v>
      </c>
    </row>
    <row r="178" spans="1:80" x14ac:dyDescent="0.3">
      <c r="A178">
        <v>174</v>
      </c>
      <c r="B178" t="str">
        <f>IF(Namelist!A175="","",UPPER(Namelist!A175))</f>
        <v>LE XIANG ROYSTON HOW</v>
      </c>
      <c r="C178" t="str">
        <f>IF(Namelist!B175="","",UPPER(Namelist!B175))</f>
        <v>NUSSTU\E0968693</v>
      </c>
      <c r="D178" s="24">
        <f>IFERROR(VLOOKUP($C178,Summary!$C:$CB,2,FALSE)/J178,IF(J178=0,"",IF(J178="","",0)))</f>
        <v>0.8</v>
      </c>
      <c r="E178" s="25">
        <f>IFERROR(VLOOKUP($C178,Summary!$C:$CB,3,FALSE)/J178,IF(J178=0,"",IF(J178="","",0)))</f>
        <v>0</v>
      </c>
      <c r="F178" s="26">
        <f>IFERROR(VLOOKUP($C178,Summary!$C:$CB,4,FALSE)/J178,IF(J178=0,"",IF(J178="","",0)))</f>
        <v>0.8</v>
      </c>
      <c r="G178" s="25">
        <f>IFERROR(VLOOKUP($C178,Summary!$C:$CB,5,FALSE)/J178,IF(J178=0,"",IF(J178="","",0)))</f>
        <v>0.2</v>
      </c>
      <c r="H178" s="26">
        <f>IFERROR(VLOOKUP($C178,Summary!$C:$CB,6,FALSE)/J178,IF(J178=0,"",IF(J178="","",0)))</f>
        <v>1</v>
      </c>
      <c r="I178" s="25">
        <f>IFERROR(VLOOKUP($C178,Summary!$C:$CB,7,FALSE)/J178,IF(J178=0,"",IF(J178="","",0)))</f>
        <v>0</v>
      </c>
      <c r="J178" s="27">
        <f>VLOOKUP($C178,Summary!$C:$CB,8,FALSE)</f>
        <v>5</v>
      </c>
      <c r="K178" s="24" t="str">
        <f>IFERROR(VLOOKUP($C178,Summary!$C:$CB,9,FALSE)/Q178,IF(Q178=0,"",IF(Q178="","",0)))</f>
        <v/>
      </c>
      <c r="L178" s="25" t="str">
        <f>IFERROR(VLOOKUP($C178,Summary!$C:$CB,10,FALSE)/Q178,IF(Q178=0,"",IF(Q178="","",0)))</f>
        <v/>
      </c>
      <c r="M178" s="26" t="str">
        <f>IFERROR(VLOOKUP($C178,Summary!$C:$CB,11,FALSE)/Q178,IF(Q178=0,"",IF(Q178="","",0)))</f>
        <v/>
      </c>
      <c r="N178" s="25" t="str">
        <f>IFERROR(VLOOKUP($C178,Summary!$C:$CB,12,FALSE)/Q178,IF(Q178=0,"",IF(Q178="","",0)))</f>
        <v/>
      </c>
      <c r="O178" s="26" t="str">
        <f>IFERROR(VLOOKUP($C178,Summary!$C:$CB,13,FALSE)/Q178,IF(Q178=0,"",IF(Q178="","",0)))</f>
        <v/>
      </c>
      <c r="P178" s="25" t="str">
        <f>IFERROR(VLOOKUP($C178,Summary!$C:$CB,14,FALSE)/Q178,IF(Q178=0,"",IF(Q178="","",0)))</f>
        <v/>
      </c>
      <c r="Q178" s="27">
        <f>VLOOKUP($C178,Summary!$C:$CB,15,FALSE)</f>
        <v>0</v>
      </c>
      <c r="R178" s="24" t="str">
        <f>IFERROR(VLOOKUP($C178,Summary!$C:$CB,16,FALSE)/X178,IF(X178=0,"",IF(X178="","",0)))</f>
        <v/>
      </c>
      <c r="S178" s="25" t="str">
        <f>IFERROR(VLOOKUP($C178,Summary!$C:$CB,17,FALSE)/X178,IF(X178=0,"",IF(X178="","",0)))</f>
        <v/>
      </c>
      <c r="T178" s="26" t="str">
        <f>IFERROR(VLOOKUP($C178,Summary!$C:$CB,18,FALSE)/X178,IF(X178=0,"",IF(X178="","",0)))</f>
        <v/>
      </c>
      <c r="U178" s="25" t="str">
        <f>IFERROR(VLOOKUP($C178,Summary!$C:$CB,19,FALSE)/X178,IF(X178=0,"",IF(X178="","",0)))</f>
        <v/>
      </c>
      <c r="V178" s="26" t="str">
        <f>IFERROR(VLOOKUP($C178,Summary!$C:$CB,20,FALSE)/X178,IF(X178=0,"",IF(X178="","",0)))</f>
        <v/>
      </c>
      <c r="W178" s="25" t="str">
        <f>IFERROR(VLOOKUP($C178,Summary!$C:$CB,21,FALSE)/X178,IF(X178=0,"",IF(X178="","",0)))</f>
        <v/>
      </c>
      <c r="X178" s="27">
        <f>VLOOKUP($C178,Summary!$C:$CB,22,FALSE)</f>
        <v>0</v>
      </c>
      <c r="Y178" s="24" t="str">
        <f>IFERROR(VLOOKUP($C178,Summary!$C:$CB,23,FALSE)/AE178,IF(AE178=0,"",IF(AE178="","",0)))</f>
        <v/>
      </c>
      <c r="Z178" s="25" t="str">
        <f>IFERROR(VLOOKUP($C178,Summary!$C:$CB,24,FALSE)/AE178,IF(AE178=0,"",IF(AE178="","",0)))</f>
        <v/>
      </c>
      <c r="AA178" s="26" t="str">
        <f>IFERROR(VLOOKUP($C178,Summary!$C:$CB,25,FALSE)/AE178,IF(AE178=0,"",IF(AE178="","",0)))</f>
        <v/>
      </c>
      <c r="AB178" s="25" t="str">
        <f>IFERROR(VLOOKUP($C178,Summary!$C:$CB,26,FALSE)/AE178,IF(AE178=0,"",IF(AE178="","",0)))</f>
        <v/>
      </c>
      <c r="AC178" s="26" t="str">
        <f>IFERROR(VLOOKUP($C178,Summary!$C:$CB,27,FALSE)/AE178,IF(AE178=0,"",IF(AE178="","",0)))</f>
        <v/>
      </c>
      <c r="AD178" s="25" t="str">
        <f>IFERROR(VLOOKUP($C178,Summary!$C:$CB,28,FALSE)/AE178,IF(AE178=0,"",IF(AE178="","",0)))</f>
        <v/>
      </c>
      <c r="AE178" s="27">
        <f>VLOOKUP($C178,Summary!$C:$CB,29,FALSE)</f>
        <v>0</v>
      </c>
      <c r="AF178" s="24" t="str">
        <f>IFERROR(VLOOKUP($C178,Summary!$C:$CB,30,FALSE)/VLOOKUP($C178,Summary!$C:$CB,32,FALSE),IF(AL178=0,"",IF(AL178="","",0)))</f>
        <v/>
      </c>
      <c r="AG178" s="25" t="str">
        <f>IFERROR(VLOOKUP($C178,Summary!$C:$CB,31,FALSE)/VLOOKUP($C178,Summary!$C:$CB,32,FALSE),IF(AL178=0,"",IF(AL178="","",0)))</f>
        <v/>
      </c>
      <c r="AH178" s="26" t="str">
        <f>IFERROR(VLOOKUP($C178,Summary!$C:$CB,32,FALSE)/VLOOKUP($C178,Summary!$C:$CB,34,FALSE),IF(AL178=0,"",IF(AL178="","",0)))</f>
        <v/>
      </c>
      <c r="AI178" s="25" t="str">
        <f>IFERROR(VLOOKUP($C178,Summary!$C:$CB,33,FALSE)/VLOOKUP($C178,Summary!$C:$CB,34,FALSE),IF(AL178=0,"",IF(AL178="","",0)))</f>
        <v/>
      </c>
      <c r="AJ178" s="26" t="str">
        <f>IFERROR(VLOOKUP($C178,Summary!$C:$CB,34,FALSE)/AL178,IF(AL178=0,"",IF(AL178="","",0)))</f>
        <v/>
      </c>
      <c r="AK178" s="25" t="str">
        <f>IFERROR(VLOOKUP($C178,Summary!$C:$CB,35,FALSE)/AL178,IF(AL178=0,"",IF(AL178="","",0)))</f>
        <v/>
      </c>
      <c r="AL178" s="27">
        <f>VLOOKUP($C178,Summary!$C:$CB,36,FALSE)</f>
        <v>0</v>
      </c>
      <c r="AM178" s="24" t="str">
        <f>IFERROR(VLOOKUP($C178,Summary!$C:$CB,37,FALSE)/AS178,IF(AS178=0,"",IF(AS178="","",0)))</f>
        <v/>
      </c>
      <c r="AN178" s="25" t="str">
        <f>IFERROR(VLOOKUP($C178,Summary!$C:$CB,38,FALSE)/AS178,IF(AS178=0,"",IF(AS178="","",0)))</f>
        <v/>
      </c>
      <c r="AO178" s="26" t="str">
        <f>IFERROR(VLOOKUP($C178,Summary!$C:$CB,39,FALSE)/AS178,IF(AS178=0,"",IF(AS178="","",0)))</f>
        <v/>
      </c>
      <c r="AP178" s="25" t="str">
        <f>IFERROR(VLOOKUP($C178,Summary!$C:$CB,40,FALSE)/AS178,IF(AS178=0,"",IF(AS178="","",0)))</f>
        <v/>
      </c>
      <c r="AQ178" s="26" t="str">
        <f>IFERROR(VLOOKUP($C178,Summary!$C:$CB,41,FALSE)/AS178,IF(AS178=0,"",IF(AS178="","",0)))</f>
        <v/>
      </c>
      <c r="AR178" s="25" t="str">
        <f>IFERROR(VLOOKUP($C178,Summary!$C:$CB,42,FALSE)/AS178,IF(AS178=0,"",IF(AS178="","",0)))</f>
        <v/>
      </c>
      <c r="AS178" s="27">
        <f>VLOOKUP($C178,Summary!$C:$CB,43,FALSE)</f>
        <v>0</v>
      </c>
      <c r="AT178" s="24" t="str">
        <f>IFERROR(VLOOKUP($C178,Summary!$C:$CB,44,FALSE)/AZ178,IF(AZ178=0,"",IF(AZ178="","",0)))</f>
        <v/>
      </c>
      <c r="AU178" s="25" t="str">
        <f>IFERROR(VLOOKUP($C178,Summary!$C:$CB,45,FALSE)/AZ178,IF(AZ178=0,"",IF(AZ178="","",0)))</f>
        <v/>
      </c>
      <c r="AV178" s="26" t="str">
        <f>IFERROR(VLOOKUP($C178,Summary!$C:$CB,46,FALSE)/AZ178,IF(AZ178=0,"",IF(AZ178="","",0)))</f>
        <v/>
      </c>
      <c r="AW178" s="25" t="str">
        <f>IFERROR(VLOOKUP($C178,Summary!$C:$CB,47,FALSE)/AZ178,IF(AZ178=0,"",IF(AZ178="","",0)))</f>
        <v/>
      </c>
      <c r="AX178" s="26" t="str">
        <f>IFERROR(VLOOKUP($C178,Summary!$C:$CB,48,FALSE)/AZ178,IF(AZ178=0,"",IF(AZ178="","",0)))</f>
        <v/>
      </c>
      <c r="AY178" s="25" t="str">
        <f>IFERROR(VLOOKUP($C178,Summary!$C:$CB,49,FALSE)/AZ178,IF(AZ178=0,"",IF(AZ178="","",0)))</f>
        <v/>
      </c>
      <c r="AZ178" s="27">
        <f>VLOOKUP($C178,Summary!$C:$CB,50,FALSE)</f>
        <v>0</v>
      </c>
      <c r="BA178" s="24" t="str">
        <f>IFERROR(VLOOKUP($C178,Summary!$C:$CB,51,FALSE)/BG178,IF(BG178=0,"",IF(BG178="","",0)))</f>
        <v/>
      </c>
      <c r="BB178" s="25" t="str">
        <f>IFERROR(VLOOKUP($C178,Summary!$C:$CB,52,FALSE)/BG178,IF(BG178=0,"",IF(BG178="","",0)))</f>
        <v/>
      </c>
      <c r="BC178" s="26" t="str">
        <f>IFERROR(VLOOKUP($C178,Summary!$C:$CB,53,FALSE)/BG178,IF(BG178=0,"",IF(BG178="","",0)))</f>
        <v/>
      </c>
      <c r="BD178" s="25" t="str">
        <f>IFERROR(VLOOKUP($C178,Summary!$C:$CB,54,FALSE)/BG178,IF(BG178=0,"",IF(BG178="","",0)))</f>
        <v/>
      </c>
      <c r="BE178" s="26" t="str">
        <f>IFERROR(VLOOKUP($C178,Summary!$C:$CB,55,FALSE)/BG178,IF(BG178=0,"",IF(BG178="","",0)))</f>
        <v/>
      </c>
      <c r="BF178" s="25" t="str">
        <f>IFERROR(VLOOKUP($C178,Summary!$C:$CB,56,FALSE)/BG178,IF(BG178=0,"",IF(BG178="","",0)))</f>
        <v/>
      </c>
      <c r="BG178" s="27">
        <f>VLOOKUP($C178,Summary!$C:$CB,57,FALSE)</f>
        <v>0</v>
      </c>
      <c r="BH178" s="24">
        <f>IFERROR(VLOOKUP($C178,Summary!$C:$CB,58,FALSE)/BN178,IF(BN178=0,"",IF(BN178="","",0)))</f>
        <v>1</v>
      </c>
      <c r="BI178" s="25">
        <f>IFERROR(VLOOKUP($C178,Summary!$C:$CB,59,FALSE)/BN178,IF(BN178=0,"",IF(BN178="","",0)))</f>
        <v>0</v>
      </c>
      <c r="BJ178" s="26">
        <f>IFERROR(VLOOKUP($C178,Summary!$C:$CB,60,FALSE)/BN178,IF(BN178=0,"",IF(BN178="","",0)))</f>
        <v>1</v>
      </c>
      <c r="BK178" s="25">
        <f>IFERROR(VLOOKUP($C178,Summary!$C:$CB,61,FALSE)/BN178,IF(BN178=0,"",IF(BN178="","",0)))</f>
        <v>0</v>
      </c>
      <c r="BL178" s="26">
        <f>IFERROR(VLOOKUP($C178,Summary!$C:$CB,62,FALSE)/BN178,IF(BN178=0,"",IF(BN178="","",0)))</f>
        <v>1</v>
      </c>
      <c r="BM178" s="25">
        <f>IFERROR(VLOOKUP($C178,Summary!$C:$CB,63,FALSE)/BN178,IF(BN178=0,"",IF(BN178="","",0)))</f>
        <v>0</v>
      </c>
      <c r="BN178" s="27">
        <f>VLOOKUP($C178,Summary!$C:$CB,64,FALSE)</f>
        <v>1</v>
      </c>
      <c r="BO178" s="24">
        <f>IFERROR(VLOOKUP($C178,Summary!$C:$CB,65,FALSE)/BU178,IF(BU178=0,"",IF(BU178="","",0)))</f>
        <v>1</v>
      </c>
      <c r="BP178" s="25">
        <f>IFERROR(VLOOKUP($C178,Summary!$C:$CB,66,FALSE)/BU178,IF(BU178=0,"",IF(BU178="","",0)))</f>
        <v>0</v>
      </c>
      <c r="BQ178" s="26">
        <f>IFERROR(VLOOKUP($C178,Summary!$C:$CB,67,FALSE)/BU178,IF(BU178=0,"",IF(BU178="","",0)))</f>
        <v>1</v>
      </c>
      <c r="BR178" s="25">
        <f>IFERROR(VLOOKUP($C178,Summary!$C:$CB,68,FALSE)/BU178,IF(BU178=0,"",IF(BU178="","",0)))</f>
        <v>0</v>
      </c>
      <c r="BS178" s="26">
        <f>IFERROR(VLOOKUP($C178,Summary!$C:$CB,69,FALSE)/BU178,IF(BU178=0,"",IF(BU178="","",0)))</f>
        <v>1</v>
      </c>
      <c r="BT178" s="25">
        <f>IFERROR(VLOOKUP($C178,Summary!$C:$CB,70,FALSE)/BU178,IF(BU178=0,"",IF(BU178="","",0)))</f>
        <v>0</v>
      </c>
      <c r="BU178" s="27">
        <f>VLOOKUP($C178,Summary!$C:$CB,71,FALSE)</f>
        <v>2</v>
      </c>
      <c r="BV178" s="24">
        <f>IFERROR(VLOOKUP($C178,Summary!$C:$CB,72,FALSE)/CB178,IF(CB178=0,"",IF(CB178="","",0)))</f>
        <v>0.5</v>
      </c>
      <c r="BW178" s="25">
        <f>IFERROR(VLOOKUP($C178,Summary!$C:$CB,73,FALSE)/CB178,IF(CB178=0,"",IF(CB178="","",0)))</f>
        <v>0</v>
      </c>
      <c r="BX178" s="26">
        <f>IFERROR(VLOOKUP($C178,Summary!$C:$CB,74,FALSE)/CB178,IF(CB178=0,"",IF(CB178="","",0)))</f>
        <v>0.5</v>
      </c>
      <c r="BY178" s="25">
        <f>IFERROR(VLOOKUP($C178,Summary!$C:$CB,75,FALSE)/CB178,IF(CB178=0,"",IF(CB178="","",0)))</f>
        <v>0.5</v>
      </c>
      <c r="BZ178" s="26">
        <f>IFERROR(VLOOKUP($C178,Summary!$C:$CB,76,FALSE)/CB178,IF(CB178=0,"",IF(CB178="","",0)))</f>
        <v>1</v>
      </c>
      <c r="CA178" s="25">
        <f>IFERROR(VLOOKUP($C178,Summary!$C:$CB,77,FALSE)/CB178,IF(CB178=0,"",IF(CB178="","",0)))</f>
        <v>0</v>
      </c>
      <c r="CB178" s="27">
        <f>VLOOKUP($C178,Summary!$C:$CB,78,FALSE)</f>
        <v>2</v>
      </c>
    </row>
    <row r="179" spans="1:80" x14ac:dyDescent="0.3">
      <c r="A179">
        <v>175</v>
      </c>
      <c r="B179" t="str">
        <f>IF(Namelist!A176="","",UPPER(Namelist!A176))</f>
        <v>LEE KENG TZE</v>
      </c>
      <c r="C179" t="str">
        <f>IF(Namelist!B176="","",UPPER(Namelist!B176))</f>
        <v>NUSSTU\E0957993</v>
      </c>
      <c r="D179" s="24">
        <f>IFERROR(VLOOKUP($C179,Summary!$C:$CB,2,FALSE)/J179,IF(J179=0,"",IF(J179="","",0)))</f>
        <v>0.33333333333333331</v>
      </c>
      <c r="E179" s="25">
        <f>IFERROR(VLOOKUP($C179,Summary!$C:$CB,3,FALSE)/J179,IF(J179=0,"",IF(J179="","",0)))</f>
        <v>0.33333333333333331</v>
      </c>
      <c r="F179" s="26">
        <f>IFERROR(VLOOKUP($C179,Summary!$C:$CB,4,FALSE)/J179,IF(J179=0,"",IF(J179="","",0)))</f>
        <v>0.66666666666666663</v>
      </c>
      <c r="G179" s="25">
        <f>IFERROR(VLOOKUP($C179,Summary!$C:$CB,5,FALSE)/J179,IF(J179=0,"",IF(J179="","",0)))</f>
        <v>0</v>
      </c>
      <c r="H179" s="26">
        <f>IFERROR(VLOOKUP($C179,Summary!$C:$CB,6,FALSE)/J179,IF(J179=0,"",IF(J179="","",0)))</f>
        <v>0.66666666666666663</v>
      </c>
      <c r="I179" s="25">
        <f>IFERROR(VLOOKUP($C179,Summary!$C:$CB,7,FALSE)/J179,IF(J179=0,"",IF(J179="","",0)))</f>
        <v>0.33333333333333331</v>
      </c>
      <c r="J179" s="27">
        <f>VLOOKUP($C179,Summary!$C:$CB,8,FALSE)</f>
        <v>3</v>
      </c>
      <c r="K179" s="24" t="str">
        <f>IFERROR(VLOOKUP($C179,Summary!$C:$CB,9,FALSE)/Q179,IF(Q179=0,"",IF(Q179="","",0)))</f>
        <v/>
      </c>
      <c r="L179" s="25" t="str">
        <f>IFERROR(VLOOKUP($C179,Summary!$C:$CB,10,FALSE)/Q179,IF(Q179=0,"",IF(Q179="","",0)))</f>
        <v/>
      </c>
      <c r="M179" s="26" t="str">
        <f>IFERROR(VLOOKUP($C179,Summary!$C:$CB,11,FALSE)/Q179,IF(Q179=0,"",IF(Q179="","",0)))</f>
        <v/>
      </c>
      <c r="N179" s="25" t="str">
        <f>IFERROR(VLOOKUP($C179,Summary!$C:$CB,12,FALSE)/Q179,IF(Q179=0,"",IF(Q179="","",0)))</f>
        <v/>
      </c>
      <c r="O179" s="26" t="str">
        <f>IFERROR(VLOOKUP($C179,Summary!$C:$CB,13,FALSE)/Q179,IF(Q179=0,"",IF(Q179="","",0)))</f>
        <v/>
      </c>
      <c r="P179" s="25" t="str">
        <f>IFERROR(VLOOKUP($C179,Summary!$C:$CB,14,FALSE)/Q179,IF(Q179=0,"",IF(Q179="","",0)))</f>
        <v/>
      </c>
      <c r="Q179" s="27">
        <f>VLOOKUP($C179,Summary!$C:$CB,15,FALSE)</f>
        <v>0</v>
      </c>
      <c r="R179" s="24" t="str">
        <f>IFERROR(VLOOKUP($C179,Summary!$C:$CB,16,FALSE)/X179,IF(X179=0,"",IF(X179="","",0)))</f>
        <v/>
      </c>
      <c r="S179" s="25" t="str">
        <f>IFERROR(VLOOKUP($C179,Summary!$C:$CB,17,FALSE)/X179,IF(X179=0,"",IF(X179="","",0)))</f>
        <v/>
      </c>
      <c r="T179" s="26" t="str">
        <f>IFERROR(VLOOKUP($C179,Summary!$C:$CB,18,FALSE)/X179,IF(X179=0,"",IF(X179="","",0)))</f>
        <v/>
      </c>
      <c r="U179" s="25" t="str">
        <f>IFERROR(VLOOKUP($C179,Summary!$C:$CB,19,FALSE)/X179,IF(X179=0,"",IF(X179="","",0)))</f>
        <v/>
      </c>
      <c r="V179" s="26" t="str">
        <f>IFERROR(VLOOKUP($C179,Summary!$C:$CB,20,FALSE)/X179,IF(X179=0,"",IF(X179="","",0)))</f>
        <v/>
      </c>
      <c r="W179" s="25" t="str">
        <f>IFERROR(VLOOKUP($C179,Summary!$C:$CB,21,FALSE)/X179,IF(X179=0,"",IF(X179="","",0)))</f>
        <v/>
      </c>
      <c r="X179" s="27">
        <f>VLOOKUP($C179,Summary!$C:$CB,22,FALSE)</f>
        <v>0</v>
      </c>
      <c r="Y179" s="24" t="str">
        <f>IFERROR(VLOOKUP($C179,Summary!$C:$CB,23,FALSE)/AE179,IF(AE179=0,"",IF(AE179="","",0)))</f>
        <v/>
      </c>
      <c r="Z179" s="25" t="str">
        <f>IFERROR(VLOOKUP($C179,Summary!$C:$CB,24,FALSE)/AE179,IF(AE179=0,"",IF(AE179="","",0)))</f>
        <v/>
      </c>
      <c r="AA179" s="26" t="str">
        <f>IFERROR(VLOOKUP($C179,Summary!$C:$CB,25,FALSE)/AE179,IF(AE179=0,"",IF(AE179="","",0)))</f>
        <v/>
      </c>
      <c r="AB179" s="25" t="str">
        <f>IFERROR(VLOOKUP($C179,Summary!$C:$CB,26,FALSE)/AE179,IF(AE179=0,"",IF(AE179="","",0)))</f>
        <v/>
      </c>
      <c r="AC179" s="26" t="str">
        <f>IFERROR(VLOOKUP($C179,Summary!$C:$CB,27,FALSE)/AE179,IF(AE179=0,"",IF(AE179="","",0)))</f>
        <v/>
      </c>
      <c r="AD179" s="25" t="str">
        <f>IFERROR(VLOOKUP($C179,Summary!$C:$CB,28,FALSE)/AE179,IF(AE179=0,"",IF(AE179="","",0)))</f>
        <v/>
      </c>
      <c r="AE179" s="27">
        <f>VLOOKUP($C179,Summary!$C:$CB,29,FALSE)</f>
        <v>0</v>
      </c>
      <c r="AF179" s="24" t="str">
        <f>IFERROR(VLOOKUP($C179,Summary!$C:$CB,30,FALSE)/VLOOKUP($C179,Summary!$C:$CB,32,FALSE),IF(AL179=0,"",IF(AL179="","",0)))</f>
        <v/>
      </c>
      <c r="AG179" s="25" t="str">
        <f>IFERROR(VLOOKUP($C179,Summary!$C:$CB,31,FALSE)/VLOOKUP($C179,Summary!$C:$CB,32,FALSE),IF(AL179=0,"",IF(AL179="","",0)))</f>
        <v/>
      </c>
      <c r="AH179" s="26" t="str">
        <f>IFERROR(VLOOKUP($C179,Summary!$C:$CB,32,FALSE)/VLOOKUP($C179,Summary!$C:$CB,34,FALSE),IF(AL179=0,"",IF(AL179="","",0)))</f>
        <v/>
      </c>
      <c r="AI179" s="25" t="str">
        <f>IFERROR(VLOOKUP($C179,Summary!$C:$CB,33,FALSE)/VLOOKUP($C179,Summary!$C:$CB,34,FALSE),IF(AL179=0,"",IF(AL179="","",0)))</f>
        <v/>
      </c>
      <c r="AJ179" s="26" t="str">
        <f>IFERROR(VLOOKUP($C179,Summary!$C:$CB,34,FALSE)/AL179,IF(AL179=0,"",IF(AL179="","",0)))</f>
        <v/>
      </c>
      <c r="AK179" s="25" t="str">
        <f>IFERROR(VLOOKUP($C179,Summary!$C:$CB,35,FALSE)/AL179,IF(AL179=0,"",IF(AL179="","",0)))</f>
        <v/>
      </c>
      <c r="AL179" s="27">
        <f>VLOOKUP($C179,Summary!$C:$CB,36,FALSE)</f>
        <v>0</v>
      </c>
      <c r="AM179" s="24" t="str">
        <f>IFERROR(VLOOKUP($C179,Summary!$C:$CB,37,FALSE)/AS179,IF(AS179=0,"",IF(AS179="","",0)))</f>
        <v/>
      </c>
      <c r="AN179" s="25" t="str">
        <f>IFERROR(VLOOKUP($C179,Summary!$C:$CB,38,FALSE)/AS179,IF(AS179=0,"",IF(AS179="","",0)))</f>
        <v/>
      </c>
      <c r="AO179" s="26" t="str">
        <f>IFERROR(VLOOKUP($C179,Summary!$C:$CB,39,FALSE)/AS179,IF(AS179=0,"",IF(AS179="","",0)))</f>
        <v/>
      </c>
      <c r="AP179" s="25" t="str">
        <f>IFERROR(VLOOKUP($C179,Summary!$C:$CB,40,FALSE)/AS179,IF(AS179=0,"",IF(AS179="","",0)))</f>
        <v/>
      </c>
      <c r="AQ179" s="26" t="str">
        <f>IFERROR(VLOOKUP($C179,Summary!$C:$CB,41,FALSE)/AS179,IF(AS179=0,"",IF(AS179="","",0)))</f>
        <v/>
      </c>
      <c r="AR179" s="25" t="str">
        <f>IFERROR(VLOOKUP($C179,Summary!$C:$CB,42,FALSE)/AS179,IF(AS179=0,"",IF(AS179="","",0)))</f>
        <v/>
      </c>
      <c r="AS179" s="27">
        <f>VLOOKUP($C179,Summary!$C:$CB,43,FALSE)</f>
        <v>0</v>
      </c>
      <c r="AT179" s="24" t="str">
        <f>IFERROR(VLOOKUP($C179,Summary!$C:$CB,44,FALSE)/AZ179,IF(AZ179=0,"",IF(AZ179="","",0)))</f>
        <v/>
      </c>
      <c r="AU179" s="25" t="str">
        <f>IFERROR(VLOOKUP($C179,Summary!$C:$CB,45,FALSE)/AZ179,IF(AZ179=0,"",IF(AZ179="","",0)))</f>
        <v/>
      </c>
      <c r="AV179" s="26" t="str">
        <f>IFERROR(VLOOKUP($C179,Summary!$C:$CB,46,FALSE)/AZ179,IF(AZ179=0,"",IF(AZ179="","",0)))</f>
        <v/>
      </c>
      <c r="AW179" s="25" t="str">
        <f>IFERROR(VLOOKUP($C179,Summary!$C:$CB,47,FALSE)/AZ179,IF(AZ179=0,"",IF(AZ179="","",0)))</f>
        <v/>
      </c>
      <c r="AX179" s="26" t="str">
        <f>IFERROR(VLOOKUP($C179,Summary!$C:$CB,48,FALSE)/AZ179,IF(AZ179=0,"",IF(AZ179="","",0)))</f>
        <v/>
      </c>
      <c r="AY179" s="25" t="str">
        <f>IFERROR(VLOOKUP($C179,Summary!$C:$CB,49,FALSE)/AZ179,IF(AZ179=0,"",IF(AZ179="","",0)))</f>
        <v/>
      </c>
      <c r="AZ179" s="27">
        <f>VLOOKUP($C179,Summary!$C:$CB,50,FALSE)</f>
        <v>0</v>
      </c>
      <c r="BA179" s="24" t="str">
        <f>IFERROR(VLOOKUP($C179,Summary!$C:$CB,51,FALSE)/BG179,IF(BG179=0,"",IF(BG179="","",0)))</f>
        <v/>
      </c>
      <c r="BB179" s="25" t="str">
        <f>IFERROR(VLOOKUP($C179,Summary!$C:$CB,52,FALSE)/BG179,IF(BG179=0,"",IF(BG179="","",0)))</f>
        <v/>
      </c>
      <c r="BC179" s="26" t="str">
        <f>IFERROR(VLOOKUP($C179,Summary!$C:$CB,53,FALSE)/BG179,IF(BG179=0,"",IF(BG179="","",0)))</f>
        <v/>
      </c>
      <c r="BD179" s="25" t="str">
        <f>IFERROR(VLOOKUP($C179,Summary!$C:$CB,54,FALSE)/BG179,IF(BG179=0,"",IF(BG179="","",0)))</f>
        <v/>
      </c>
      <c r="BE179" s="26" t="str">
        <f>IFERROR(VLOOKUP($C179,Summary!$C:$CB,55,FALSE)/BG179,IF(BG179=0,"",IF(BG179="","",0)))</f>
        <v/>
      </c>
      <c r="BF179" s="25" t="str">
        <f>IFERROR(VLOOKUP($C179,Summary!$C:$CB,56,FALSE)/BG179,IF(BG179=0,"",IF(BG179="","",0)))</f>
        <v/>
      </c>
      <c r="BG179" s="27">
        <f>VLOOKUP($C179,Summary!$C:$CB,57,FALSE)</f>
        <v>0</v>
      </c>
      <c r="BH179" s="24">
        <f>IFERROR(VLOOKUP($C179,Summary!$C:$CB,58,FALSE)/BN179,IF(BN179=0,"",IF(BN179="","",0)))</f>
        <v>0.33333333333333331</v>
      </c>
      <c r="BI179" s="25">
        <f>IFERROR(VLOOKUP($C179,Summary!$C:$CB,59,FALSE)/BN179,IF(BN179=0,"",IF(BN179="","",0)))</f>
        <v>0.33333333333333331</v>
      </c>
      <c r="BJ179" s="26">
        <f>IFERROR(VLOOKUP($C179,Summary!$C:$CB,60,FALSE)/BN179,IF(BN179=0,"",IF(BN179="","",0)))</f>
        <v>0.66666666666666663</v>
      </c>
      <c r="BK179" s="25">
        <f>IFERROR(VLOOKUP($C179,Summary!$C:$CB,61,FALSE)/BN179,IF(BN179=0,"",IF(BN179="","",0)))</f>
        <v>0</v>
      </c>
      <c r="BL179" s="26">
        <f>IFERROR(VLOOKUP($C179,Summary!$C:$CB,62,FALSE)/BN179,IF(BN179=0,"",IF(BN179="","",0)))</f>
        <v>0.66666666666666663</v>
      </c>
      <c r="BM179" s="25">
        <f>IFERROR(VLOOKUP($C179,Summary!$C:$CB,63,FALSE)/BN179,IF(BN179=0,"",IF(BN179="","",0)))</f>
        <v>0.33333333333333331</v>
      </c>
      <c r="BN179" s="27">
        <f>VLOOKUP($C179,Summary!$C:$CB,64,FALSE)</f>
        <v>3</v>
      </c>
      <c r="BO179" s="24" t="str">
        <f>IFERROR(VLOOKUP($C179,Summary!$C:$CB,65,FALSE)/BU179,IF(BU179=0,"",IF(BU179="","",0)))</f>
        <v/>
      </c>
      <c r="BP179" s="25" t="str">
        <f>IFERROR(VLOOKUP($C179,Summary!$C:$CB,66,FALSE)/BU179,IF(BU179=0,"",IF(BU179="","",0)))</f>
        <v/>
      </c>
      <c r="BQ179" s="26" t="str">
        <f>IFERROR(VLOOKUP($C179,Summary!$C:$CB,67,FALSE)/BU179,IF(BU179=0,"",IF(BU179="","",0)))</f>
        <v/>
      </c>
      <c r="BR179" s="25" t="str">
        <f>IFERROR(VLOOKUP($C179,Summary!$C:$CB,68,FALSE)/BU179,IF(BU179=0,"",IF(BU179="","",0)))</f>
        <v/>
      </c>
      <c r="BS179" s="26" t="str">
        <f>IFERROR(VLOOKUP($C179,Summary!$C:$CB,69,FALSE)/BU179,IF(BU179=0,"",IF(BU179="","",0)))</f>
        <v/>
      </c>
      <c r="BT179" s="25" t="str">
        <f>IFERROR(VLOOKUP($C179,Summary!$C:$CB,70,FALSE)/BU179,IF(BU179=0,"",IF(BU179="","",0)))</f>
        <v/>
      </c>
      <c r="BU179" s="27">
        <f>VLOOKUP($C179,Summary!$C:$CB,71,FALSE)</f>
        <v>0</v>
      </c>
      <c r="BV179" s="24" t="str">
        <f>IFERROR(VLOOKUP($C179,Summary!$C:$CB,72,FALSE)/CB179,IF(CB179=0,"",IF(CB179="","",0)))</f>
        <v/>
      </c>
      <c r="BW179" s="25" t="str">
        <f>IFERROR(VLOOKUP($C179,Summary!$C:$CB,73,FALSE)/CB179,IF(CB179=0,"",IF(CB179="","",0)))</f>
        <v/>
      </c>
      <c r="BX179" s="26" t="str">
        <f>IFERROR(VLOOKUP($C179,Summary!$C:$CB,74,FALSE)/CB179,IF(CB179=0,"",IF(CB179="","",0)))</f>
        <v/>
      </c>
      <c r="BY179" s="25" t="str">
        <f>IFERROR(VLOOKUP($C179,Summary!$C:$CB,75,FALSE)/CB179,IF(CB179=0,"",IF(CB179="","",0)))</f>
        <v/>
      </c>
      <c r="BZ179" s="26" t="str">
        <f>IFERROR(VLOOKUP($C179,Summary!$C:$CB,76,FALSE)/CB179,IF(CB179=0,"",IF(CB179="","",0)))</f>
        <v/>
      </c>
      <c r="CA179" s="25" t="str">
        <f>IFERROR(VLOOKUP($C179,Summary!$C:$CB,77,FALSE)/CB179,IF(CB179=0,"",IF(CB179="","",0)))</f>
        <v/>
      </c>
      <c r="CB179" s="27">
        <f>VLOOKUP($C179,Summary!$C:$CB,78,FALSE)</f>
        <v>0</v>
      </c>
    </row>
    <row r="180" spans="1:80" x14ac:dyDescent="0.3">
      <c r="A180">
        <v>176</v>
      </c>
      <c r="B180" t="str">
        <f>IF(Namelist!A177="","",UPPER(Namelist!A177))</f>
        <v>LEE SI YUAN</v>
      </c>
      <c r="C180" t="str">
        <f>IF(Namelist!B177="","",UPPER(Namelist!B177))</f>
        <v>NUSSTU\E0935305</v>
      </c>
      <c r="D180" s="24">
        <f>IFERROR(VLOOKUP($C180,Summary!$C:$CB,2,FALSE)/J180,IF(J180=0,"",IF(J180="","",0)))</f>
        <v>1</v>
      </c>
      <c r="E180" s="25">
        <f>IFERROR(VLOOKUP($C180,Summary!$C:$CB,3,FALSE)/J180,IF(J180=0,"",IF(J180="","",0)))</f>
        <v>0</v>
      </c>
      <c r="F180" s="26">
        <f>IFERROR(VLOOKUP($C180,Summary!$C:$CB,4,FALSE)/J180,IF(J180=0,"",IF(J180="","",0)))</f>
        <v>1</v>
      </c>
      <c r="G180" s="25">
        <f>IFERROR(VLOOKUP($C180,Summary!$C:$CB,5,FALSE)/J180,IF(J180=0,"",IF(J180="","",0)))</f>
        <v>0</v>
      </c>
      <c r="H180" s="26">
        <f>IFERROR(VLOOKUP($C180,Summary!$C:$CB,6,FALSE)/J180,IF(J180=0,"",IF(J180="","",0)))</f>
        <v>1</v>
      </c>
      <c r="I180" s="25">
        <f>IFERROR(VLOOKUP($C180,Summary!$C:$CB,7,FALSE)/J180,IF(J180=0,"",IF(J180="","",0)))</f>
        <v>0</v>
      </c>
      <c r="J180" s="27">
        <f>VLOOKUP($C180,Summary!$C:$CB,8,FALSE)</f>
        <v>1</v>
      </c>
      <c r="K180" s="24">
        <f>IFERROR(VLOOKUP($C180,Summary!$C:$CB,9,FALSE)/Q180,IF(Q180=0,"",IF(Q180="","",0)))</f>
        <v>1</v>
      </c>
      <c r="L180" s="25">
        <f>IFERROR(VLOOKUP($C180,Summary!$C:$CB,10,FALSE)/Q180,IF(Q180=0,"",IF(Q180="","",0)))</f>
        <v>0</v>
      </c>
      <c r="M180" s="26">
        <f>IFERROR(VLOOKUP($C180,Summary!$C:$CB,11,FALSE)/Q180,IF(Q180=0,"",IF(Q180="","",0)))</f>
        <v>1</v>
      </c>
      <c r="N180" s="25">
        <f>IFERROR(VLOOKUP($C180,Summary!$C:$CB,12,FALSE)/Q180,IF(Q180=0,"",IF(Q180="","",0)))</f>
        <v>0</v>
      </c>
      <c r="O180" s="26">
        <f>IFERROR(VLOOKUP($C180,Summary!$C:$CB,13,FALSE)/Q180,IF(Q180=0,"",IF(Q180="","",0)))</f>
        <v>1</v>
      </c>
      <c r="P180" s="25">
        <f>IFERROR(VLOOKUP($C180,Summary!$C:$CB,14,FALSE)/Q180,IF(Q180=0,"",IF(Q180="","",0)))</f>
        <v>0</v>
      </c>
      <c r="Q180" s="27">
        <f>VLOOKUP($C180,Summary!$C:$CB,15,FALSE)</f>
        <v>1</v>
      </c>
      <c r="R180" s="24" t="str">
        <f>IFERROR(VLOOKUP($C180,Summary!$C:$CB,16,FALSE)/X180,IF(X180=0,"",IF(X180="","",0)))</f>
        <v/>
      </c>
      <c r="S180" s="25" t="str">
        <f>IFERROR(VLOOKUP($C180,Summary!$C:$CB,17,FALSE)/X180,IF(X180=0,"",IF(X180="","",0)))</f>
        <v/>
      </c>
      <c r="T180" s="26" t="str">
        <f>IFERROR(VLOOKUP($C180,Summary!$C:$CB,18,FALSE)/X180,IF(X180=0,"",IF(X180="","",0)))</f>
        <v/>
      </c>
      <c r="U180" s="25" t="str">
        <f>IFERROR(VLOOKUP($C180,Summary!$C:$CB,19,FALSE)/X180,IF(X180=0,"",IF(X180="","",0)))</f>
        <v/>
      </c>
      <c r="V180" s="26" t="str">
        <f>IFERROR(VLOOKUP($C180,Summary!$C:$CB,20,FALSE)/X180,IF(X180=0,"",IF(X180="","",0)))</f>
        <v/>
      </c>
      <c r="W180" s="25" t="str">
        <f>IFERROR(VLOOKUP($C180,Summary!$C:$CB,21,FALSE)/X180,IF(X180=0,"",IF(X180="","",0)))</f>
        <v/>
      </c>
      <c r="X180" s="27">
        <f>VLOOKUP($C180,Summary!$C:$CB,22,FALSE)</f>
        <v>0</v>
      </c>
      <c r="Y180" s="24" t="str">
        <f>IFERROR(VLOOKUP($C180,Summary!$C:$CB,23,FALSE)/AE180,IF(AE180=0,"",IF(AE180="","",0)))</f>
        <v/>
      </c>
      <c r="Z180" s="25" t="str">
        <f>IFERROR(VLOOKUP($C180,Summary!$C:$CB,24,FALSE)/AE180,IF(AE180=0,"",IF(AE180="","",0)))</f>
        <v/>
      </c>
      <c r="AA180" s="26" t="str">
        <f>IFERROR(VLOOKUP($C180,Summary!$C:$CB,25,FALSE)/AE180,IF(AE180=0,"",IF(AE180="","",0)))</f>
        <v/>
      </c>
      <c r="AB180" s="25" t="str">
        <f>IFERROR(VLOOKUP($C180,Summary!$C:$CB,26,FALSE)/AE180,IF(AE180=0,"",IF(AE180="","",0)))</f>
        <v/>
      </c>
      <c r="AC180" s="26" t="str">
        <f>IFERROR(VLOOKUP($C180,Summary!$C:$CB,27,FALSE)/AE180,IF(AE180=0,"",IF(AE180="","",0)))</f>
        <v/>
      </c>
      <c r="AD180" s="25" t="str">
        <f>IFERROR(VLOOKUP($C180,Summary!$C:$CB,28,FALSE)/AE180,IF(AE180=0,"",IF(AE180="","",0)))</f>
        <v/>
      </c>
      <c r="AE180" s="27">
        <f>VLOOKUP($C180,Summary!$C:$CB,29,FALSE)</f>
        <v>0</v>
      </c>
      <c r="AF180" s="24" t="str">
        <f>IFERROR(VLOOKUP($C180,Summary!$C:$CB,30,FALSE)/VLOOKUP($C180,Summary!$C:$CB,32,FALSE),IF(AL180=0,"",IF(AL180="","",0)))</f>
        <v/>
      </c>
      <c r="AG180" s="25" t="str">
        <f>IFERROR(VLOOKUP($C180,Summary!$C:$CB,31,FALSE)/VLOOKUP($C180,Summary!$C:$CB,32,FALSE),IF(AL180=0,"",IF(AL180="","",0)))</f>
        <v/>
      </c>
      <c r="AH180" s="26" t="str">
        <f>IFERROR(VLOOKUP($C180,Summary!$C:$CB,32,FALSE)/VLOOKUP($C180,Summary!$C:$CB,34,FALSE),IF(AL180=0,"",IF(AL180="","",0)))</f>
        <v/>
      </c>
      <c r="AI180" s="25" t="str">
        <f>IFERROR(VLOOKUP($C180,Summary!$C:$CB,33,FALSE)/VLOOKUP($C180,Summary!$C:$CB,34,FALSE),IF(AL180=0,"",IF(AL180="","",0)))</f>
        <v/>
      </c>
      <c r="AJ180" s="26" t="str">
        <f>IFERROR(VLOOKUP($C180,Summary!$C:$CB,34,FALSE)/AL180,IF(AL180=0,"",IF(AL180="","",0)))</f>
        <v/>
      </c>
      <c r="AK180" s="25" t="str">
        <f>IFERROR(VLOOKUP($C180,Summary!$C:$CB,35,FALSE)/AL180,IF(AL180=0,"",IF(AL180="","",0)))</f>
        <v/>
      </c>
      <c r="AL180" s="27">
        <f>VLOOKUP($C180,Summary!$C:$CB,36,FALSE)</f>
        <v>0</v>
      </c>
      <c r="AM180" s="24" t="str">
        <f>IFERROR(VLOOKUP($C180,Summary!$C:$CB,37,FALSE)/AS180,IF(AS180=0,"",IF(AS180="","",0)))</f>
        <v/>
      </c>
      <c r="AN180" s="25" t="str">
        <f>IFERROR(VLOOKUP($C180,Summary!$C:$CB,38,FALSE)/AS180,IF(AS180=0,"",IF(AS180="","",0)))</f>
        <v/>
      </c>
      <c r="AO180" s="26" t="str">
        <f>IFERROR(VLOOKUP($C180,Summary!$C:$CB,39,FALSE)/AS180,IF(AS180=0,"",IF(AS180="","",0)))</f>
        <v/>
      </c>
      <c r="AP180" s="25" t="str">
        <f>IFERROR(VLOOKUP($C180,Summary!$C:$CB,40,FALSE)/AS180,IF(AS180=0,"",IF(AS180="","",0)))</f>
        <v/>
      </c>
      <c r="AQ180" s="26" t="str">
        <f>IFERROR(VLOOKUP($C180,Summary!$C:$CB,41,FALSE)/AS180,IF(AS180=0,"",IF(AS180="","",0)))</f>
        <v/>
      </c>
      <c r="AR180" s="25" t="str">
        <f>IFERROR(VLOOKUP($C180,Summary!$C:$CB,42,FALSE)/AS180,IF(AS180=0,"",IF(AS180="","",0)))</f>
        <v/>
      </c>
      <c r="AS180" s="27">
        <f>VLOOKUP($C180,Summary!$C:$CB,43,FALSE)</f>
        <v>0</v>
      </c>
      <c r="AT180" s="24" t="str">
        <f>IFERROR(VLOOKUP($C180,Summary!$C:$CB,44,FALSE)/AZ180,IF(AZ180=0,"",IF(AZ180="","",0)))</f>
        <v/>
      </c>
      <c r="AU180" s="25" t="str">
        <f>IFERROR(VLOOKUP($C180,Summary!$C:$CB,45,FALSE)/AZ180,IF(AZ180=0,"",IF(AZ180="","",0)))</f>
        <v/>
      </c>
      <c r="AV180" s="26" t="str">
        <f>IFERROR(VLOOKUP($C180,Summary!$C:$CB,46,FALSE)/AZ180,IF(AZ180=0,"",IF(AZ180="","",0)))</f>
        <v/>
      </c>
      <c r="AW180" s="25" t="str">
        <f>IFERROR(VLOOKUP($C180,Summary!$C:$CB,47,FALSE)/AZ180,IF(AZ180=0,"",IF(AZ180="","",0)))</f>
        <v/>
      </c>
      <c r="AX180" s="26" t="str">
        <f>IFERROR(VLOOKUP($C180,Summary!$C:$CB,48,FALSE)/AZ180,IF(AZ180=0,"",IF(AZ180="","",0)))</f>
        <v/>
      </c>
      <c r="AY180" s="25" t="str">
        <f>IFERROR(VLOOKUP($C180,Summary!$C:$CB,49,FALSE)/AZ180,IF(AZ180=0,"",IF(AZ180="","",0)))</f>
        <v/>
      </c>
      <c r="AZ180" s="27">
        <f>VLOOKUP($C180,Summary!$C:$CB,50,FALSE)</f>
        <v>0</v>
      </c>
      <c r="BA180" s="24" t="str">
        <f>IFERROR(VLOOKUP($C180,Summary!$C:$CB,51,FALSE)/BG180,IF(BG180=0,"",IF(BG180="","",0)))</f>
        <v/>
      </c>
      <c r="BB180" s="25" t="str">
        <f>IFERROR(VLOOKUP($C180,Summary!$C:$CB,52,FALSE)/BG180,IF(BG180=0,"",IF(BG180="","",0)))</f>
        <v/>
      </c>
      <c r="BC180" s="26" t="str">
        <f>IFERROR(VLOOKUP($C180,Summary!$C:$CB,53,FALSE)/BG180,IF(BG180=0,"",IF(BG180="","",0)))</f>
        <v/>
      </c>
      <c r="BD180" s="25" t="str">
        <f>IFERROR(VLOOKUP($C180,Summary!$C:$CB,54,FALSE)/BG180,IF(BG180=0,"",IF(BG180="","",0)))</f>
        <v/>
      </c>
      <c r="BE180" s="26" t="str">
        <f>IFERROR(VLOOKUP($C180,Summary!$C:$CB,55,FALSE)/BG180,IF(BG180=0,"",IF(BG180="","",0)))</f>
        <v/>
      </c>
      <c r="BF180" s="25" t="str">
        <f>IFERROR(VLOOKUP($C180,Summary!$C:$CB,56,FALSE)/BG180,IF(BG180=0,"",IF(BG180="","",0)))</f>
        <v/>
      </c>
      <c r="BG180" s="27">
        <f>VLOOKUP($C180,Summary!$C:$CB,57,FALSE)</f>
        <v>0</v>
      </c>
      <c r="BH180" s="24" t="str">
        <f>IFERROR(VLOOKUP($C180,Summary!$C:$CB,58,FALSE)/BN180,IF(BN180=0,"",IF(BN180="","",0)))</f>
        <v/>
      </c>
      <c r="BI180" s="25" t="str">
        <f>IFERROR(VLOOKUP($C180,Summary!$C:$CB,59,FALSE)/BN180,IF(BN180=0,"",IF(BN180="","",0)))</f>
        <v/>
      </c>
      <c r="BJ180" s="26" t="str">
        <f>IFERROR(VLOOKUP($C180,Summary!$C:$CB,60,FALSE)/BN180,IF(BN180=0,"",IF(BN180="","",0)))</f>
        <v/>
      </c>
      <c r="BK180" s="25" t="str">
        <f>IFERROR(VLOOKUP($C180,Summary!$C:$CB,61,FALSE)/BN180,IF(BN180=0,"",IF(BN180="","",0)))</f>
        <v/>
      </c>
      <c r="BL180" s="26" t="str">
        <f>IFERROR(VLOOKUP($C180,Summary!$C:$CB,62,FALSE)/BN180,IF(BN180=0,"",IF(BN180="","",0)))</f>
        <v/>
      </c>
      <c r="BM180" s="25" t="str">
        <f>IFERROR(VLOOKUP($C180,Summary!$C:$CB,63,FALSE)/BN180,IF(BN180=0,"",IF(BN180="","",0)))</f>
        <v/>
      </c>
      <c r="BN180" s="27">
        <f>VLOOKUP($C180,Summary!$C:$CB,64,FALSE)</f>
        <v>0</v>
      </c>
      <c r="BO180" s="24" t="str">
        <f>IFERROR(VLOOKUP($C180,Summary!$C:$CB,65,FALSE)/BU180,IF(BU180=0,"",IF(BU180="","",0)))</f>
        <v/>
      </c>
      <c r="BP180" s="25" t="str">
        <f>IFERROR(VLOOKUP($C180,Summary!$C:$CB,66,FALSE)/BU180,IF(BU180=0,"",IF(BU180="","",0)))</f>
        <v/>
      </c>
      <c r="BQ180" s="26" t="str">
        <f>IFERROR(VLOOKUP($C180,Summary!$C:$CB,67,FALSE)/BU180,IF(BU180=0,"",IF(BU180="","",0)))</f>
        <v/>
      </c>
      <c r="BR180" s="25" t="str">
        <f>IFERROR(VLOOKUP($C180,Summary!$C:$CB,68,FALSE)/BU180,IF(BU180=0,"",IF(BU180="","",0)))</f>
        <v/>
      </c>
      <c r="BS180" s="26" t="str">
        <f>IFERROR(VLOOKUP($C180,Summary!$C:$CB,69,FALSE)/BU180,IF(BU180=0,"",IF(BU180="","",0)))</f>
        <v/>
      </c>
      <c r="BT180" s="25" t="str">
        <f>IFERROR(VLOOKUP($C180,Summary!$C:$CB,70,FALSE)/BU180,IF(BU180=0,"",IF(BU180="","",0)))</f>
        <v/>
      </c>
      <c r="BU180" s="27">
        <f>VLOOKUP($C180,Summary!$C:$CB,71,FALSE)</f>
        <v>0</v>
      </c>
      <c r="BV180" s="24" t="str">
        <f>IFERROR(VLOOKUP($C180,Summary!$C:$CB,72,FALSE)/CB180,IF(CB180=0,"",IF(CB180="","",0)))</f>
        <v/>
      </c>
      <c r="BW180" s="25" t="str">
        <f>IFERROR(VLOOKUP($C180,Summary!$C:$CB,73,FALSE)/CB180,IF(CB180=0,"",IF(CB180="","",0)))</f>
        <v/>
      </c>
      <c r="BX180" s="26" t="str">
        <f>IFERROR(VLOOKUP($C180,Summary!$C:$CB,74,FALSE)/CB180,IF(CB180=0,"",IF(CB180="","",0)))</f>
        <v/>
      </c>
      <c r="BY180" s="25" t="str">
        <f>IFERROR(VLOOKUP($C180,Summary!$C:$CB,75,FALSE)/CB180,IF(CB180=0,"",IF(CB180="","",0)))</f>
        <v/>
      </c>
      <c r="BZ180" s="26" t="str">
        <f>IFERROR(VLOOKUP($C180,Summary!$C:$CB,76,FALSE)/CB180,IF(CB180=0,"",IF(CB180="","",0)))</f>
        <v/>
      </c>
      <c r="CA180" s="25" t="str">
        <f>IFERROR(VLOOKUP($C180,Summary!$C:$CB,77,FALSE)/CB180,IF(CB180=0,"",IF(CB180="","",0)))</f>
        <v/>
      </c>
      <c r="CB180" s="27">
        <f>VLOOKUP($C180,Summary!$C:$CB,78,FALSE)</f>
        <v>0</v>
      </c>
    </row>
    <row r="181" spans="1:80" x14ac:dyDescent="0.3">
      <c r="A181">
        <v>177</v>
      </c>
      <c r="B181" t="str">
        <f>IF(Namelist!A178="","",UPPER(Namelist!A178))</f>
        <v>LEE TONG</v>
      </c>
      <c r="C181" t="str">
        <f>IF(Namelist!B178="","",UPPER(Namelist!B178))</f>
        <v>NUSSTU\E0968129</v>
      </c>
      <c r="D181" s="24" t="str">
        <f>IFERROR(VLOOKUP($C181,Summary!$C:$CB,2,FALSE)/J181,IF(J181=0,"",IF(J181="","",0)))</f>
        <v/>
      </c>
      <c r="E181" s="25" t="str">
        <f>IFERROR(VLOOKUP($C181,Summary!$C:$CB,3,FALSE)/J181,IF(J181=0,"",IF(J181="","",0)))</f>
        <v/>
      </c>
      <c r="F181" s="26" t="str">
        <f>IFERROR(VLOOKUP($C181,Summary!$C:$CB,4,FALSE)/J181,IF(J181=0,"",IF(J181="","",0)))</f>
        <v/>
      </c>
      <c r="G181" s="25" t="str">
        <f>IFERROR(VLOOKUP($C181,Summary!$C:$CB,5,FALSE)/J181,IF(J181=0,"",IF(J181="","",0)))</f>
        <v/>
      </c>
      <c r="H181" s="26" t="str">
        <f>IFERROR(VLOOKUP($C181,Summary!$C:$CB,6,FALSE)/J181,IF(J181=0,"",IF(J181="","",0)))</f>
        <v/>
      </c>
      <c r="I181" s="25" t="str">
        <f>IFERROR(VLOOKUP($C181,Summary!$C:$CB,7,FALSE)/J181,IF(J181=0,"",IF(J181="","",0)))</f>
        <v/>
      </c>
      <c r="J181" s="27">
        <f>VLOOKUP($C181,Summary!$C:$CB,8,FALSE)</f>
        <v>0</v>
      </c>
      <c r="K181" s="24" t="str">
        <f>IFERROR(VLOOKUP($C181,Summary!$C:$CB,9,FALSE)/Q181,IF(Q181=0,"",IF(Q181="","",0)))</f>
        <v/>
      </c>
      <c r="L181" s="25" t="str">
        <f>IFERROR(VLOOKUP($C181,Summary!$C:$CB,10,FALSE)/Q181,IF(Q181=0,"",IF(Q181="","",0)))</f>
        <v/>
      </c>
      <c r="M181" s="26" t="str">
        <f>IFERROR(VLOOKUP($C181,Summary!$C:$CB,11,FALSE)/Q181,IF(Q181=0,"",IF(Q181="","",0)))</f>
        <v/>
      </c>
      <c r="N181" s="25" t="str">
        <f>IFERROR(VLOOKUP($C181,Summary!$C:$CB,12,FALSE)/Q181,IF(Q181=0,"",IF(Q181="","",0)))</f>
        <v/>
      </c>
      <c r="O181" s="26" t="str">
        <f>IFERROR(VLOOKUP($C181,Summary!$C:$CB,13,FALSE)/Q181,IF(Q181=0,"",IF(Q181="","",0)))</f>
        <v/>
      </c>
      <c r="P181" s="25" t="str">
        <f>IFERROR(VLOOKUP($C181,Summary!$C:$CB,14,FALSE)/Q181,IF(Q181=0,"",IF(Q181="","",0)))</f>
        <v/>
      </c>
      <c r="Q181" s="27">
        <f>VLOOKUP($C181,Summary!$C:$CB,15,FALSE)</f>
        <v>0</v>
      </c>
      <c r="R181" s="24" t="str">
        <f>IFERROR(VLOOKUP($C181,Summary!$C:$CB,16,FALSE)/X181,IF(X181=0,"",IF(X181="","",0)))</f>
        <v/>
      </c>
      <c r="S181" s="25" t="str">
        <f>IFERROR(VLOOKUP($C181,Summary!$C:$CB,17,FALSE)/X181,IF(X181=0,"",IF(X181="","",0)))</f>
        <v/>
      </c>
      <c r="T181" s="26" t="str">
        <f>IFERROR(VLOOKUP($C181,Summary!$C:$CB,18,FALSE)/X181,IF(X181=0,"",IF(X181="","",0)))</f>
        <v/>
      </c>
      <c r="U181" s="25" t="str">
        <f>IFERROR(VLOOKUP($C181,Summary!$C:$CB,19,FALSE)/X181,IF(X181=0,"",IF(X181="","",0)))</f>
        <v/>
      </c>
      <c r="V181" s="26" t="str">
        <f>IFERROR(VLOOKUP($C181,Summary!$C:$CB,20,FALSE)/X181,IF(X181=0,"",IF(X181="","",0)))</f>
        <v/>
      </c>
      <c r="W181" s="25" t="str">
        <f>IFERROR(VLOOKUP($C181,Summary!$C:$CB,21,FALSE)/X181,IF(X181=0,"",IF(X181="","",0)))</f>
        <v/>
      </c>
      <c r="X181" s="27">
        <f>VLOOKUP($C181,Summary!$C:$CB,22,FALSE)</f>
        <v>0</v>
      </c>
      <c r="Y181" s="24" t="str">
        <f>IFERROR(VLOOKUP($C181,Summary!$C:$CB,23,FALSE)/AE181,IF(AE181=0,"",IF(AE181="","",0)))</f>
        <v/>
      </c>
      <c r="Z181" s="25" t="str">
        <f>IFERROR(VLOOKUP($C181,Summary!$C:$CB,24,FALSE)/AE181,IF(AE181=0,"",IF(AE181="","",0)))</f>
        <v/>
      </c>
      <c r="AA181" s="26" t="str">
        <f>IFERROR(VLOOKUP($C181,Summary!$C:$CB,25,FALSE)/AE181,IF(AE181=0,"",IF(AE181="","",0)))</f>
        <v/>
      </c>
      <c r="AB181" s="25" t="str">
        <f>IFERROR(VLOOKUP($C181,Summary!$C:$CB,26,FALSE)/AE181,IF(AE181=0,"",IF(AE181="","",0)))</f>
        <v/>
      </c>
      <c r="AC181" s="26" t="str">
        <f>IFERROR(VLOOKUP($C181,Summary!$C:$CB,27,FALSE)/AE181,IF(AE181=0,"",IF(AE181="","",0)))</f>
        <v/>
      </c>
      <c r="AD181" s="25" t="str">
        <f>IFERROR(VLOOKUP($C181,Summary!$C:$CB,28,FALSE)/AE181,IF(AE181=0,"",IF(AE181="","",0)))</f>
        <v/>
      </c>
      <c r="AE181" s="27">
        <f>VLOOKUP($C181,Summary!$C:$CB,29,FALSE)</f>
        <v>0</v>
      </c>
      <c r="AF181" s="24" t="str">
        <f>IFERROR(VLOOKUP($C181,Summary!$C:$CB,30,FALSE)/VLOOKUP($C181,Summary!$C:$CB,32,FALSE),IF(AL181=0,"",IF(AL181="","",0)))</f>
        <v/>
      </c>
      <c r="AG181" s="25" t="str">
        <f>IFERROR(VLOOKUP($C181,Summary!$C:$CB,31,FALSE)/VLOOKUP($C181,Summary!$C:$CB,32,FALSE),IF(AL181=0,"",IF(AL181="","",0)))</f>
        <v/>
      </c>
      <c r="AH181" s="26" t="str">
        <f>IFERROR(VLOOKUP($C181,Summary!$C:$CB,32,FALSE)/VLOOKUP($C181,Summary!$C:$CB,34,FALSE),IF(AL181=0,"",IF(AL181="","",0)))</f>
        <v/>
      </c>
      <c r="AI181" s="25" t="str">
        <f>IFERROR(VLOOKUP($C181,Summary!$C:$CB,33,FALSE)/VLOOKUP($C181,Summary!$C:$CB,34,FALSE),IF(AL181=0,"",IF(AL181="","",0)))</f>
        <v/>
      </c>
      <c r="AJ181" s="26" t="str">
        <f>IFERROR(VLOOKUP($C181,Summary!$C:$CB,34,FALSE)/AL181,IF(AL181=0,"",IF(AL181="","",0)))</f>
        <v/>
      </c>
      <c r="AK181" s="25" t="str">
        <f>IFERROR(VLOOKUP($C181,Summary!$C:$CB,35,FALSE)/AL181,IF(AL181=0,"",IF(AL181="","",0)))</f>
        <v/>
      </c>
      <c r="AL181" s="27">
        <f>VLOOKUP($C181,Summary!$C:$CB,36,FALSE)</f>
        <v>0</v>
      </c>
      <c r="AM181" s="24" t="str">
        <f>IFERROR(VLOOKUP($C181,Summary!$C:$CB,37,FALSE)/AS181,IF(AS181=0,"",IF(AS181="","",0)))</f>
        <v/>
      </c>
      <c r="AN181" s="25" t="str">
        <f>IFERROR(VLOOKUP($C181,Summary!$C:$CB,38,FALSE)/AS181,IF(AS181=0,"",IF(AS181="","",0)))</f>
        <v/>
      </c>
      <c r="AO181" s="26" t="str">
        <f>IFERROR(VLOOKUP($C181,Summary!$C:$CB,39,FALSE)/AS181,IF(AS181=0,"",IF(AS181="","",0)))</f>
        <v/>
      </c>
      <c r="AP181" s="25" t="str">
        <f>IFERROR(VLOOKUP($C181,Summary!$C:$CB,40,FALSE)/AS181,IF(AS181=0,"",IF(AS181="","",0)))</f>
        <v/>
      </c>
      <c r="AQ181" s="26" t="str">
        <f>IFERROR(VLOOKUP($C181,Summary!$C:$CB,41,FALSE)/AS181,IF(AS181=0,"",IF(AS181="","",0)))</f>
        <v/>
      </c>
      <c r="AR181" s="25" t="str">
        <f>IFERROR(VLOOKUP($C181,Summary!$C:$CB,42,FALSE)/AS181,IF(AS181=0,"",IF(AS181="","",0)))</f>
        <v/>
      </c>
      <c r="AS181" s="27">
        <f>VLOOKUP($C181,Summary!$C:$CB,43,FALSE)</f>
        <v>0</v>
      </c>
      <c r="AT181" s="24" t="str">
        <f>IFERROR(VLOOKUP($C181,Summary!$C:$CB,44,FALSE)/AZ181,IF(AZ181=0,"",IF(AZ181="","",0)))</f>
        <v/>
      </c>
      <c r="AU181" s="25" t="str">
        <f>IFERROR(VLOOKUP($C181,Summary!$C:$CB,45,FALSE)/AZ181,IF(AZ181=0,"",IF(AZ181="","",0)))</f>
        <v/>
      </c>
      <c r="AV181" s="26" t="str">
        <f>IFERROR(VLOOKUP($C181,Summary!$C:$CB,46,FALSE)/AZ181,IF(AZ181=0,"",IF(AZ181="","",0)))</f>
        <v/>
      </c>
      <c r="AW181" s="25" t="str">
        <f>IFERROR(VLOOKUP($C181,Summary!$C:$CB,47,FALSE)/AZ181,IF(AZ181=0,"",IF(AZ181="","",0)))</f>
        <v/>
      </c>
      <c r="AX181" s="26" t="str">
        <f>IFERROR(VLOOKUP($C181,Summary!$C:$CB,48,FALSE)/AZ181,IF(AZ181=0,"",IF(AZ181="","",0)))</f>
        <v/>
      </c>
      <c r="AY181" s="25" t="str">
        <f>IFERROR(VLOOKUP($C181,Summary!$C:$CB,49,FALSE)/AZ181,IF(AZ181=0,"",IF(AZ181="","",0)))</f>
        <v/>
      </c>
      <c r="AZ181" s="27">
        <f>VLOOKUP($C181,Summary!$C:$CB,50,FALSE)</f>
        <v>0</v>
      </c>
      <c r="BA181" s="24" t="str">
        <f>IFERROR(VLOOKUP($C181,Summary!$C:$CB,51,FALSE)/BG181,IF(BG181=0,"",IF(BG181="","",0)))</f>
        <v/>
      </c>
      <c r="BB181" s="25" t="str">
        <f>IFERROR(VLOOKUP($C181,Summary!$C:$CB,52,FALSE)/BG181,IF(BG181=0,"",IF(BG181="","",0)))</f>
        <v/>
      </c>
      <c r="BC181" s="26" t="str">
        <f>IFERROR(VLOOKUP($C181,Summary!$C:$CB,53,FALSE)/BG181,IF(BG181=0,"",IF(BG181="","",0)))</f>
        <v/>
      </c>
      <c r="BD181" s="25" t="str">
        <f>IFERROR(VLOOKUP($C181,Summary!$C:$CB,54,FALSE)/BG181,IF(BG181=0,"",IF(BG181="","",0)))</f>
        <v/>
      </c>
      <c r="BE181" s="26" t="str">
        <f>IFERROR(VLOOKUP($C181,Summary!$C:$CB,55,FALSE)/BG181,IF(BG181=0,"",IF(BG181="","",0)))</f>
        <v/>
      </c>
      <c r="BF181" s="25" t="str">
        <f>IFERROR(VLOOKUP($C181,Summary!$C:$CB,56,FALSE)/BG181,IF(BG181=0,"",IF(BG181="","",0)))</f>
        <v/>
      </c>
      <c r="BG181" s="27">
        <f>VLOOKUP($C181,Summary!$C:$CB,57,FALSE)</f>
        <v>0</v>
      </c>
      <c r="BH181" s="24" t="str">
        <f>IFERROR(VLOOKUP($C181,Summary!$C:$CB,58,FALSE)/BN181,IF(BN181=0,"",IF(BN181="","",0)))</f>
        <v/>
      </c>
      <c r="BI181" s="25" t="str">
        <f>IFERROR(VLOOKUP($C181,Summary!$C:$CB,59,FALSE)/BN181,IF(BN181=0,"",IF(BN181="","",0)))</f>
        <v/>
      </c>
      <c r="BJ181" s="26" t="str">
        <f>IFERROR(VLOOKUP($C181,Summary!$C:$CB,60,FALSE)/BN181,IF(BN181=0,"",IF(BN181="","",0)))</f>
        <v/>
      </c>
      <c r="BK181" s="25" t="str">
        <f>IFERROR(VLOOKUP($C181,Summary!$C:$CB,61,FALSE)/BN181,IF(BN181=0,"",IF(BN181="","",0)))</f>
        <v/>
      </c>
      <c r="BL181" s="26" t="str">
        <f>IFERROR(VLOOKUP($C181,Summary!$C:$CB,62,FALSE)/BN181,IF(BN181=0,"",IF(BN181="","",0)))</f>
        <v/>
      </c>
      <c r="BM181" s="25" t="str">
        <f>IFERROR(VLOOKUP($C181,Summary!$C:$CB,63,FALSE)/BN181,IF(BN181=0,"",IF(BN181="","",0)))</f>
        <v/>
      </c>
      <c r="BN181" s="27">
        <f>VLOOKUP($C181,Summary!$C:$CB,64,FALSE)</f>
        <v>0</v>
      </c>
      <c r="BO181" s="24" t="str">
        <f>IFERROR(VLOOKUP($C181,Summary!$C:$CB,65,FALSE)/BU181,IF(BU181=0,"",IF(BU181="","",0)))</f>
        <v/>
      </c>
      <c r="BP181" s="25" t="str">
        <f>IFERROR(VLOOKUP($C181,Summary!$C:$CB,66,FALSE)/BU181,IF(BU181=0,"",IF(BU181="","",0)))</f>
        <v/>
      </c>
      <c r="BQ181" s="26" t="str">
        <f>IFERROR(VLOOKUP($C181,Summary!$C:$CB,67,FALSE)/BU181,IF(BU181=0,"",IF(BU181="","",0)))</f>
        <v/>
      </c>
      <c r="BR181" s="25" t="str">
        <f>IFERROR(VLOOKUP($C181,Summary!$C:$CB,68,FALSE)/BU181,IF(BU181=0,"",IF(BU181="","",0)))</f>
        <v/>
      </c>
      <c r="BS181" s="26" t="str">
        <f>IFERROR(VLOOKUP($C181,Summary!$C:$CB,69,FALSE)/BU181,IF(BU181=0,"",IF(BU181="","",0)))</f>
        <v/>
      </c>
      <c r="BT181" s="25" t="str">
        <f>IFERROR(VLOOKUP($C181,Summary!$C:$CB,70,FALSE)/BU181,IF(BU181=0,"",IF(BU181="","",0)))</f>
        <v/>
      </c>
      <c r="BU181" s="27">
        <f>VLOOKUP($C181,Summary!$C:$CB,71,FALSE)</f>
        <v>0</v>
      </c>
      <c r="BV181" s="24" t="str">
        <f>IFERROR(VLOOKUP($C181,Summary!$C:$CB,72,FALSE)/CB181,IF(CB181=0,"",IF(CB181="","",0)))</f>
        <v/>
      </c>
      <c r="BW181" s="25" t="str">
        <f>IFERROR(VLOOKUP($C181,Summary!$C:$CB,73,FALSE)/CB181,IF(CB181=0,"",IF(CB181="","",0)))</f>
        <v/>
      </c>
      <c r="BX181" s="26" t="str">
        <f>IFERROR(VLOOKUP($C181,Summary!$C:$CB,74,FALSE)/CB181,IF(CB181=0,"",IF(CB181="","",0)))</f>
        <v/>
      </c>
      <c r="BY181" s="25" t="str">
        <f>IFERROR(VLOOKUP($C181,Summary!$C:$CB,75,FALSE)/CB181,IF(CB181=0,"",IF(CB181="","",0)))</f>
        <v/>
      </c>
      <c r="BZ181" s="26" t="str">
        <f>IFERROR(VLOOKUP($C181,Summary!$C:$CB,76,FALSE)/CB181,IF(CB181=0,"",IF(CB181="","",0)))</f>
        <v/>
      </c>
      <c r="CA181" s="25" t="str">
        <f>IFERROR(VLOOKUP($C181,Summary!$C:$CB,77,FALSE)/CB181,IF(CB181=0,"",IF(CB181="","",0)))</f>
        <v/>
      </c>
      <c r="CB181" s="27">
        <f>VLOOKUP($C181,Summary!$C:$CB,78,FALSE)</f>
        <v>0</v>
      </c>
    </row>
    <row r="182" spans="1:80" x14ac:dyDescent="0.3">
      <c r="A182">
        <v>178</v>
      </c>
      <c r="B182" t="str">
        <f>IF(Namelist!A179="","",UPPER(Namelist!A179))</f>
        <v>LEE ZHENG JING</v>
      </c>
      <c r="C182" t="str">
        <f>IF(Namelist!B179="","",UPPER(Namelist!B179))</f>
        <v>NUSSTU\E0957440</v>
      </c>
      <c r="D182" s="24">
        <f>IFERROR(VLOOKUP($C182,Summary!$C:$CB,2,FALSE)/J182,IF(J182=0,"",IF(J182="","",0)))</f>
        <v>0</v>
      </c>
      <c r="E182" s="25">
        <f>IFERROR(VLOOKUP($C182,Summary!$C:$CB,3,FALSE)/J182,IF(J182=0,"",IF(J182="","",0)))</f>
        <v>0</v>
      </c>
      <c r="F182" s="26">
        <f>IFERROR(VLOOKUP($C182,Summary!$C:$CB,4,FALSE)/J182,IF(J182=0,"",IF(J182="","",0)))</f>
        <v>0</v>
      </c>
      <c r="G182" s="25">
        <f>IFERROR(VLOOKUP($C182,Summary!$C:$CB,5,FALSE)/J182,IF(J182=0,"",IF(J182="","",0)))</f>
        <v>1</v>
      </c>
      <c r="H182" s="26">
        <f>IFERROR(VLOOKUP($C182,Summary!$C:$CB,6,FALSE)/J182,IF(J182=0,"",IF(J182="","",0)))</f>
        <v>1</v>
      </c>
      <c r="I182" s="25">
        <f>IFERROR(VLOOKUP($C182,Summary!$C:$CB,7,FALSE)/J182,IF(J182=0,"",IF(J182="","",0)))</f>
        <v>0</v>
      </c>
      <c r="J182" s="27">
        <f>VLOOKUP($C182,Summary!$C:$CB,8,FALSE)</f>
        <v>1</v>
      </c>
      <c r="K182" s="24">
        <f>IFERROR(VLOOKUP($C182,Summary!$C:$CB,9,FALSE)/Q182,IF(Q182=0,"",IF(Q182="","",0)))</f>
        <v>0</v>
      </c>
      <c r="L182" s="25">
        <f>IFERROR(VLOOKUP($C182,Summary!$C:$CB,10,FALSE)/Q182,IF(Q182=0,"",IF(Q182="","",0)))</f>
        <v>0</v>
      </c>
      <c r="M182" s="26">
        <f>IFERROR(VLOOKUP($C182,Summary!$C:$CB,11,FALSE)/Q182,IF(Q182=0,"",IF(Q182="","",0)))</f>
        <v>0</v>
      </c>
      <c r="N182" s="25">
        <f>IFERROR(VLOOKUP($C182,Summary!$C:$CB,12,FALSE)/Q182,IF(Q182=0,"",IF(Q182="","",0)))</f>
        <v>1</v>
      </c>
      <c r="O182" s="26">
        <f>IFERROR(VLOOKUP($C182,Summary!$C:$CB,13,FALSE)/Q182,IF(Q182=0,"",IF(Q182="","",0)))</f>
        <v>1</v>
      </c>
      <c r="P182" s="25">
        <f>IFERROR(VLOOKUP($C182,Summary!$C:$CB,14,FALSE)/Q182,IF(Q182=0,"",IF(Q182="","",0)))</f>
        <v>0</v>
      </c>
      <c r="Q182" s="27">
        <f>VLOOKUP($C182,Summary!$C:$CB,15,FALSE)</f>
        <v>1</v>
      </c>
      <c r="R182" s="24" t="str">
        <f>IFERROR(VLOOKUP($C182,Summary!$C:$CB,16,FALSE)/X182,IF(X182=0,"",IF(X182="","",0)))</f>
        <v/>
      </c>
      <c r="S182" s="25" t="str">
        <f>IFERROR(VLOOKUP($C182,Summary!$C:$CB,17,FALSE)/X182,IF(X182=0,"",IF(X182="","",0)))</f>
        <v/>
      </c>
      <c r="T182" s="26" t="str">
        <f>IFERROR(VLOOKUP($C182,Summary!$C:$CB,18,FALSE)/X182,IF(X182=0,"",IF(X182="","",0)))</f>
        <v/>
      </c>
      <c r="U182" s="25" t="str">
        <f>IFERROR(VLOOKUP($C182,Summary!$C:$CB,19,FALSE)/X182,IF(X182=0,"",IF(X182="","",0)))</f>
        <v/>
      </c>
      <c r="V182" s="26" t="str">
        <f>IFERROR(VLOOKUP($C182,Summary!$C:$CB,20,FALSE)/X182,IF(X182=0,"",IF(X182="","",0)))</f>
        <v/>
      </c>
      <c r="W182" s="25" t="str">
        <f>IFERROR(VLOOKUP($C182,Summary!$C:$CB,21,FALSE)/X182,IF(X182=0,"",IF(X182="","",0)))</f>
        <v/>
      </c>
      <c r="X182" s="27">
        <f>VLOOKUP($C182,Summary!$C:$CB,22,FALSE)</f>
        <v>0</v>
      </c>
      <c r="Y182" s="24" t="str">
        <f>IFERROR(VLOOKUP($C182,Summary!$C:$CB,23,FALSE)/AE182,IF(AE182=0,"",IF(AE182="","",0)))</f>
        <v/>
      </c>
      <c r="Z182" s="25" t="str">
        <f>IFERROR(VLOOKUP($C182,Summary!$C:$CB,24,FALSE)/AE182,IF(AE182=0,"",IF(AE182="","",0)))</f>
        <v/>
      </c>
      <c r="AA182" s="26" t="str">
        <f>IFERROR(VLOOKUP($C182,Summary!$C:$CB,25,FALSE)/AE182,IF(AE182=0,"",IF(AE182="","",0)))</f>
        <v/>
      </c>
      <c r="AB182" s="25" t="str">
        <f>IFERROR(VLOOKUP($C182,Summary!$C:$CB,26,FALSE)/AE182,IF(AE182=0,"",IF(AE182="","",0)))</f>
        <v/>
      </c>
      <c r="AC182" s="26" t="str">
        <f>IFERROR(VLOOKUP($C182,Summary!$C:$CB,27,FALSE)/AE182,IF(AE182=0,"",IF(AE182="","",0)))</f>
        <v/>
      </c>
      <c r="AD182" s="25" t="str">
        <f>IFERROR(VLOOKUP($C182,Summary!$C:$CB,28,FALSE)/AE182,IF(AE182=0,"",IF(AE182="","",0)))</f>
        <v/>
      </c>
      <c r="AE182" s="27">
        <f>VLOOKUP($C182,Summary!$C:$CB,29,FALSE)</f>
        <v>0</v>
      </c>
      <c r="AF182" s="24" t="str">
        <f>IFERROR(VLOOKUP($C182,Summary!$C:$CB,30,FALSE)/VLOOKUP($C182,Summary!$C:$CB,32,FALSE),IF(AL182=0,"",IF(AL182="","",0)))</f>
        <v/>
      </c>
      <c r="AG182" s="25" t="str">
        <f>IFERROR(VLOOKUP($C182,Summary!$C:$CB,31,FALSE)/VLOOKUP($C182,Summary!$C:$CB,32,FALSE),IF(AL182=0,"",IF(AL182="","",0)))</f>
        <v/>
      </c>
      <c r="AH182" s="26" t="str">
        <f>IFERROR(VLOOKUP($C182,Summary!$C:$CB,32,FALSE)/VLOOKUP($C182,Summary!$C:$CB,34,FALSE),IF(AL182=0,"",IF(AL182="","",0)))</f>
        <v/>
      </c>
      <c r="AI182" s="25" t="str">
        <f>IFERROR(VLOOKUP($C182,Summary!$C:$CB,33,FALSE)/VLOOKUP($C182,Summary!$C:$CB,34,FALSE),IF(AL182=0,"",IF(AL182="","",0)))</f>
        <v/>
      </c>
      <c r="AJ182" s="26" t="str">
        <f>IFERROR(VLOOKUP($C182,Summary!$C:$CB,34,FALSE)/AL182,IF(AL182=0,"",IF(AL182="","",0)))</f>
        <v/>
      </c>
      <c r="AK182" s="25" t="str">
        <f>IFERROR(VLOOKUP($C182,Summary!$C:$CB,35,FALSE)/AL182,IF(AL182=0,"",IF(AL182="","",0)))</f>
        <v/>
      </c>
      <c r="AL182" s="27">
        <f>VLOOKUP($C182,Summary!$C:$CB,36,FALSE)</f>
        <v>0</v>
      </c>
      <c r="AM182" s="24" t="str">
        <f>IFERROR(VLOOKUP($C182,Summary!$C:$CB,37,FALSE)/AS182,IF(AS182=0,"",IF(AS182="","",0)))</f>
        <v/>
      </c>
      <c r="AN182" s="25" t="str">
        <f>IFERROR(VLOOKUP($C182,Summary!$C:$CB,38,FALSE)/AS182,IF(AS182=0,"",IF(AS182="","",0)))</f>
        <v/>
      </c>
      <c r="AO182" s="26" t="str">
        <f>IFERROR(VLOOKUP($C182,Summary!$C:$CB,39,FALSE)/AS182,IF(AS182=0,"",IF(AS182="","",0)))</f>
        <v/>
      </c>
      <c r="AP182" s="25" t="str">
        <f>IFERROR(VLOOKUP($C182,Summary!$C:$CB,40,FALSE)/AS182,IF(AS182=0,"",IF(AS182="","",0)))</f>
        <v/>
      </c>
      <c r="AQ182" s="26" t="str">
        <f>IFERROR(VLOOKUP($C182,Summary!$C:$CB,41,FALSE)/AS182,IF(AS182=0,"",IF(AS182="","",0)))</f>
        <v/>
      </c>
      <c r="AR182" s="25" t="str">
        <f>IFERROR(VLOOKUP($C182,Summary!$C:$CB,42,FALSE)/AS182,IF(AS182=0,"",IF(AS182="","",0)))</f>
        <v/>
      </c>
      <c r="AS182" s="27">
        <f>VLOOKUP($C182,Summary!$C:$CB,43,FALSE)</f>
        <v>0</v>
      </c>
      <c r="AT182" s="24" t="str">
        <f>IFERROR(VLOOKUP($C182,Summary!$C:$CB,44,FALSE)/AZ182,IF(AZ182=0,"",IF(AZ182="","",0)))</f>
        <v/>
      </c>
      <c r="AU182" s="25" t="str">
        <f>IFERROR(VLOOKUP($C182,Summary!$C:$CB,45,FALSE)/AZ182,IF(AZ182=0,"",IF(AZ182="","",0)))</f>
        <v/>
      </c>
      <c r="AV182" s="26" t="str">
        <f>IFERROR(VLOOKUP($C182,Summary!$C:$CB,46,FALSE)/AZ182,IF(AZ182=0,"",IF(AZ182="","",0)))</f>
        <v/>
      </c>
      <c r="AW182" s="25" t="str">
        <f>IFERROR(VLOOKUP($C182,Summary!$C:$CB,47,FALSE)/AZ182,IF(AZ182=0,"",IF(AZ182="","",0)))</f>
        <v/>
      </c>
      <c r="AX182" s="26" t="str">
        <f>IFERROR(VLOOKUP($C182,Summary!$C:$CB,48,FALSE)/AZ182,IF(AZ182=0,"",IF(AZ182="","",0)))</f>
        <v/>
      </c>
      <c r="AY182" s="25" t="str">
        <f>IFERROR(VLOOKUP($C182,Summary!$C:$CB,49,FALSE)/AZ182,IF(AZ182=0,"",IF(AZ182="","",0)))</f>
        <v/>
      </c>
      <c r="AZ182" s="27">
        <f>VLOOKUP($C182,Summary!$C:$CB,50,FALSE)</f>
        <v>0</v>
      </c>
      <c r="BA182" s="24" t="str">
        <f>IFERROR(VLOOKUP($C182,Summary!$C:$CB,51,FALSE)/BG182,IF(BG182=0,"",IF(BG182="","",0)))</f>
        <v/>
      </c>
      <c r="BB182" s="25" t="str">
        <f>IFERROR(VLOOKUP($C182,Summary!$C:$CB,52,FALSE)/BG182,IF(BG182=0,"",IF(BG182="","",0)))</f>
        <v/>
      </c>
      <c r="BC182" s="26" t="str">
        <f>IFERROR(VLOOKUP($C182,Summary!$C:$CB,53,FALSE)/BG182,IF(BG182=0,"",IF(BG182="","",0)))</f>
        <v/>
      </c>
      <c r="BD182" s="25" t="str">
        <f>IFERROR(VLOOKUP($C182,Summary!$C:$CB,54,FALSE)/BG182,IF(BG182=0,"",IF(BG182="","",0)))</f>
        <v/>
      </c>
      <c r="BE182" s="26" t="str">
        <f>IFERROR(VLOOKUP($C182,Summary!$C:$CB,55,FALSE)/BG182,IF(BG182=0,"",IF(BG182="","",0)))</f>
        <v/>
      </c>
      <c r="BF182" s="25" t="str">
        <f>IFERROR(VLOOKUP($C182,Summary!$C:$CB,56,FALSE)/BG182,IF(BG182=0,"",IF(BG182="","",0)))</f>
        <v/>
      </c>
      <c r="BG182" s="27">
        <f>VLOOKUP($C182,Summary!$C:$CB,57,FALSE)</f>
        <v>0</v>
      </c>
      <c r="BH182" s="24" t="str">
        <f>IFERROR(VLOOKUP($C182,Summary!$C:$CB,58,FALSE)/BN182,IF(BN182=0,"",IF(BN182="","",0)))</f>
        <v/>
      </c>
      <c r="BI182" s="25" t="str">
        <f>IFERROR(VLOOKUP($C182,Summary!$C:$CB,59,FALSE)/BN182,IF(BN182=0,"",IF(BN182="","",0)))</f>
        <v/>
      </c>
      <c r="BJ182" s="26" t="str">
        <f>IFERROR(VLOOKUP($C182,Summary!$C:$CB,60,FALSE)/BN182,IF(BN182=0,"",IF(BN182="","",0)))</f>
        <v/>
      </c>
      <c r="BK182" s="25" t="str">
        <f>IFERROR(VLOOKUP($C182,Summary!$C:$CB,61,FALSE)/BN182,IF(BN182=0,"",IF(BN182="","",0)))</f>
        <v/>
      </c>
      <c r="BL182" s="26" t="str">
        <f>IFERROR(VLOOKUP($C182,Summary!$C:$CB,62,FALSE)/BN182,IF(BN182=0,"",IF(BN182="","",0)))</f>
        <v/>
      </c>
      <c r="BM182" s="25" t="str">
        <f>IFERROR(VLOOKUP($C182,Summary!$C:$CB,63,FALSE)/BN182,IF(BN182=0,"",IF(BN182="","",0)))</f>
        <v/>
      </c>
      <c r="BN182" s="27">
        <f>VLOOKUP($C182,Summary!$C:$CB,64,FALSE)</f>
        <v>0</v>
      </c>
      <c r="BO182" s="24" t="str">
        <f>IFERROR(VLOOKUP($C182,Summary!$C:$CB,65,FALSE)/BU182,IF(BU182=0,"",IF(BU182="","",0)))</f>
        <v/>
      </c>
      <c r="BP182" s="25" t="str">
        <f>IFERROR(VLOOKUP($C182,Summary!$C:$CB,66,FALSE)/BU182,IF(BU182=0,"",IF(BU182="","",0)))</f>
        <v/>
      </c>
      <c r="BQ182" s="26" t="str">
        <f>IFERROR(VLOOKUP($C182,Summary!$C:$CB,67,FALSE)/BU182,IF(BU182=0,"",IF(BU182="","",0)))</f>
        <v/>
      </c>
      <c r="BR182" s="25" t="str">
        <f>IFERROR(VLOOKUP($C182,Summary!$C:$CB,68,FALSE)/BU182,IF(BU182=0,"",IF(BU182="","",0)))</f>
        <v/>
      </c>
      <c r="BS182" s="26" t="str">
        <f>IFERROR(VLOOKUP($C182,Summary!$C:$CB,69,FALSE)/BU182,IF(BU182=0,"",IF(BU182="","",0)))</f>
        <v/>
      </c>
      <c r="BT182" s="25" t="str">
        <f>IFERROR(VLOOKUP($C182,Summary!$C:$CB,70,FALSE)/BU182,IF(BU182=0,"",IF(BU182="","",0)))</f>
        <v/>
      </c>
      <c r="BU182" s="27">
        <f>VLOOKUP($C182,Summary!$C:$CB,71,FALSE)</f>
        <v>0</v>
      </c>
      <c r="BV182" s="24" t="str">
        <f>IFERROR(VLOOKUP($C182,Summary!$C:$CB,72,FALSE)/CB182,IF(CB182=0,"",IF(CB182="","",0)))</f>
        <v/>
      </c>
      <c r="BW182" s="25" t="str">
        <f>IFERROR(VLOOKUP($C182,Summary!$C:$CB,73,FALSE)/CB182,IF(CB182=0,"",IF(CB182="","",0)))</f>
        <v/>
      </c>
      <c r="BX182" s="26" t="str">
        <f>IFERROR(VLOOKUP($C182,Summary!$C:$CB,74,FALSE)/CB182,IF(CB182=0,"",IF(CB182="","",0)))</f>
        <v/>
      </c>
      <c r="BY182" s="25" t="str">
        <f>IFERROR(VLOOKUP($C182,Summary!$C:$CB,75,FALSE)/CB182,IF(CB182=0,"",IF(CB182="","",0)))</f>
        <v/>
      </c>
      <c r="BZ182" s="26" t="str">
        <f>IFERROR(VLOOKUP($C182,Summary!$C:$CB,76,FALSE)/CB182,IF(CB182=0,"",IF(CB182="","",0)))</f>
        <v/>
      </c>
      <c r="CA182" s="25" t="str">
        <f>IFERROR(VLOOKUP($C182,Summary!$C:$CB,77,FALSE)/CB182,IF(CB182=0,"",IF(CB182="","",0)))</f>
        <v/>
      </c>
      <c r="CB182" s="27">
        <f>VLOOKUP($C182,Summary!$C:$CB,78,FALSE)</f>
        <v>0</v>
      </c>
    </row>
    <row r="183" spans="1:80" x14ac:dyDescent="0.3">
      <c r="A183">
        <v>179</v>
      </c>
      <c r="B183" t="str">
        <f>IF(Namelist!A180="","",UPPER(Namelist!A180))</f>
        <v>LEE-ANN ONG</v>
      </c>
      <c r="C183" t="str">
        <f>IF(Namelist!B180="","",UPPER(Namelist!B180))</f>
        <v>NUSSTU\E0773111</v>
      </c>
      <c r="D183" s="24">
        <f>IFERROR(VLOOKUP($C183,Summary!$C:$CB,2,FALSE)/J183,IF(J183=0,"",IF(J183="","",0)))</f>
        <v>0</v>
      </c>
      <c r="E183" s="25">
        <f>IFERROR(VLOOKUP($C183,Summary!$C:$CB,3,FALSE)/J183,IF(J183=0,"",IF(J183="","",0)))</f>
        <v>0.25</v>
      </c>
      <c r="F183" s="26">
        <f>IFERROR(VLOOKUP($C183,Summary!$C:$CB,4,FALSE)/J183,IF(J183=0,"",IF(J183="","",0)))</f>
        <v>0.25</v>
      </c>
      <c r="G183" s="25">
        <f>IFERROR(VLOOKUP($C183,Summary!$C:$CB,5,FALSE)/J183,IF(J183=0,"",IF(J183="","",0)))</f>
        <v>0</v>
      </c>
      <c r="H183" s="26">
        <f>IFERROR(VLOOKUP($C183,Summary!$C:$CB,6,FALSE)/J183,IF(J183=0,"",IF(J183="","",0)))</f>
        <v>0.25</v>
      </c>
      <c r="I183" s="25">
        <f>IFERROR(VLOOKUP($C183,Summary!$C:$CB,7,FALSE)/J183,IF(J183=0,"",IF(J183="","",0)))</f>
        <v>0.75</v>
      </c>
      <c r="J183" s="27">
        <f>VLOOKUP($C183,Summary!$C:$CB,8,FALSE)</f>
        <v>4</v>
      </c>
      <c r="K183" s="24" t="str">
        <f>IFERROR(VLOOKUP($C183,Summary!$C:$CB,9,FALSE)/Q183,IF(Q183=0,"",IF(Q183="","",0)))</f>
        <v/>
      </c>
      <c r="L183" s="25" t="str">
        <f>IFERROR(VLOOKUP($C183,Summary!$C:$CB,10,FALSE)/Q183,IF(Q183=0,"",IF(Q183="","",0)))</f>
        <v/>
      </c>
      <c r="M183" s="26" t="str">
        <f>IFERROR(VLOOKUP($C183,Summary!$C:$CB,11,FALSE)/Q183,IF(Q183=0,"",IF(Q183="","",0)))</f>
        <v/>
      </c>
      <c r="N183" s="25" t="str">
        <f>IFERROR(VLOOKUP($C183,Summary!$C:$CB,12,FALSE)/Q183,IF(Q183=0,"",IF(Q183="","",0)))</f>
        <v/>
      </c>
      <c r="O183" s="26" t="str">
        <f>IFERROR(VLOOKUP($C183,Summary!$C:$CB,13,FALSE)/Q183,IF(Q183=0,"",IF(Q183="","",0)))</f>
        <v/>
      </c>
      <c r="P183" s="25" t="str">
        <f>IFERROR(VLOOKUP($C183,Summary!$C:$CB,14,FALSE)/Q183,IF(Q183=0,"",IF(Q183="","",0)))</f>
        <v/>
      </c>
      <c r="Q183" s="27">
        <f>VLOOKUP($C183,Summary!$C:$CB,15,FALSE)</f>
        <v>0</v>
      </c>
      <c r="R183" s="24" t="str">
        <f>IFERROR(VLOOKUP($C183,Summary!$C:$CB,16,FALSE)/X183,IF(X183=0,"",IF(X183="","",0)))</f>
        <v/>
      </c>
      <c r="S183" s="25" t="str">
        <f>IFERROR(VLOOKUP($C183,Summary!$C:$CB,17,FALSE)/X183,IF(X183=0,"",IF(X183="","",0)))</f>
        <v/>
      </c>
      <c r="T183" s="26" t="str">
        <f>IFERROR(VLOOKUP($C183,Summary!$C:$CB,18,FALSE)/X183,IF(X183=0,"",IF(X183="","",0)))</f>
        <v/>
      </c>
      <c r="U183" s="25" t="str">
        <f>IFERROR(VLOOKUP($C183,Summary!$C:$CB,19,FALSE)/X183,IF(X183=0,"",IF(X183="","",0)))</f>
        <v/>
      </c>
      <c r="V183" s="26" t="str">
        <f>IFERROR(VLOOKUP($C183,Summary!$C:$CB,20,FALSE)/X183,IF(X183=0,"",IF(X183="","",0)))</f>
        <v/>
      </c>
      <c r="W183" s="25" t="str">
        <f>IFERROR(VLOOKUP($C183,Summary!$C:$CB,21,FALSE)/X183,IF(X183=0,"",IF(X183="","",0)))</f>
        <v/>
      </c>
      <c r="X183" s="27">
        <f>VLOOKUP($C183,Summary!$C:$CB,22,FALSE)</f>
        <v>0</v>
      </c>
      <c r="Y183" s="24" t="str">
        <f>IFERROR(VLOOKUP($C183,Summary!$C:$CB,23,FALSE)/AE183,IF(AE183=0,"",IF(AE183="","",0)))</f>
        <v/>
      </c>
      <c r="Z183" s="25" t="str">
        <f>IFERROR(VLOOKUP($C183,Summary!$C:$CB,24,FALSE)/AE183,IF(AE183=0,"",IF(AE183="","",0)))</f>
        <v/>
      </c>
      <c r="AA183" s="26" t="str">
        <f>IFERROR(VLOOKUP($C183,Summary!$C:$CB,25,FALSE)/AE183,IF(AE183=0,"",IF(AE183="","",0)))</f>
        <v/>
      </c>
      <c r="AB183" s="25" t="str">
        <f>IFERROR(VLOOKUP($C183,Summary!$C:$CB,26,FALSE)/AE183,IF(AE183=0,"",IF(AE183="","",0)))</f>
        <v/>
      </c>
      <c r="AC183" s="26" t="str">
        <f>IFERROR(VLOOKUP($C183,Summary!$C:$CB,27,FALSE)/AE183,IF(AE183=0,"",IF(AE183="","",0)))</f>
        <v/>
      </c>
      <c r="AD183" s="25" t="str">
        <f>IFERROR(VLOOKUP($C183,Summary!$C:$CB,28,FALSE)/AE183,IF(AE183=0,"",IF(AE183="","",0)))</f>
        <v/>
      </c>
      <c r="AE183" s="27">
        <f>VLOOKUP($C183,Summary!$C:$CB,29,FALSE)</f>
        <v>0</v>
      </c>
      <c r="AF183" s="24" t="str">
        <f>IFERROR(VLOOKUP($C183,Summary!$C:$CB,30,FALSE)/VLOOKUP($C183,Summary!$C:$CB,32,FALSE),IF(AL183=0,"",IF(AL183="","",0)))</f>
        <v/>
      </c>
      <c r="AG183" s="25" t="str">
        <f>IFERROR(VLOOKUP($C183,Summary!$C:$CB,31,FALSE)/VLOOKUP($C183,Summary!$C:$CB,32,FALSE),IF(AL183=0,"",IF(AL183="","",0)))</f>
        <v/>
      </c>
      <c r="AH183" s="26" t="str">
        <f>IFERROR(VLOOKUP($C183,Summary!$C:$CB,32,FALSE)/VLOOKUP($C183,Summary!$C:$CB,34,FALSE),IF(AL183=0,"",IF(AL183="","",0)))</f>
        <v/>
      </c>
      <c r="AI183" s="25" t="str">
        <f>IFERROR(VLOOKUP($C183,Summary!$C:$CB,33,FALSE)/VLOOKUP($C183,Summary!$C:$CB,34,FALSE),IF(AL183=0,"",IF(AL183="","",0)))</f>
        <v/>
      </c>
      <c r="AJ183" s="26" t="str">
        <f>IFERROR(VLOOKUP($C183,Summary!$C:$CB,34,FALSE)/AL183,IF(AL183=0,"",IF(AL183="","",0)))</f>
        <v/>
      </c>
      <c r="AK183" s="25" t="str">
        <f>IFERROR(VLOOKUP($C183,Summary!$C:$CB,35,FALSE)/AL183,IF(AL183=0,"",IF(AL183="","",0)))</f>
        <v/>
      </c>
      <c r="AL183" s="27">
        <f>VLOOKUP($C183,Summary!$C:$CB,36,FALSE)</f>
        <v>0</v>
      </c>
      <c r="AM183" s="24" t="str">
        <f>IFERROR(VLOOKUP($C183,Summary!$C:$CB,37,FALSE)/AS183,IF(AS183=0,"",IF(AS183="","",0)))</f>
        <v/>
      </c>
      <c r="AN183" s="25" t="str">
        <f>IFERROR(VLOOKUP($C183,Summary!$C:$CB,38,FALSE)/AS183,IF(AS183=0,"",IF(AS183="","",0)))</f>
        <v/>
      </c>
      <c r="AO183" s="26" t="str">
        <f>IFERROR(VLOOKUP($C183,Summary!$C:$CB,39,FALSE)/AS183,IF(AS183=0,"",IF(AS183="","",0)))</f>
        <v/>
      </c>
      <c r="AP183" s="25" t="str">
        <f>IFERROR(VLOOKUP($C183,Summary!$C:$CB,40,FALSE)/AS183,IF(AS183=0,"",IF(AS183="","",0)))</f>
        <v/>
      </c>
      <c r="AQ183" s="26" t="str">
        <f>IFERROR(VLOOKUP($C183,Summary!$C:$CB,41,FALSE)/AS183,IF(AS183=0,"",IF(AS183="","",0)))</f>
        <v/>
      </c>
      <c r="AR183" s="25" t="str">
        <f>IFERROR(VLOOKUP($C183,Summary!$C:$CB,42,FALSE)/AS183,IF(AS183=0,"",IF(AS183="","",0)))</f>
        <v/>
      </c>
      <c r="AS183" s="27">
        <f>VLOOKUP($C183,Summary!$C:$CB,43,FALSE)</f>
        <v>0</v>
      </c>
      <c r="AT183" s="24" t="str">
        <f>IFERROR(VLOOKUP($C183,Summary!$C:$CB,44,FALSE)/AZ183,IF(AZ183=0,"",IF(AZ183="","",0)))</f>
        <v/>
      </c>
      <c r="AU183" s="25" t="str">
        <f>IFERROR(VLOOKUP($C183,Summary!$C:$CB,45,FALSE)/AZ183,IF(AZ183=0,"",IF(AZ183="","",0)))</f>
        <v/>
      </c>
      <c r="AV183" s="26" t="str">
        <f>IFERROR(VLOOKUP($C183,Summary!$C:$CB,46,FALSE)/AZ183,IF(AZ183=0,"",IF(AZ183="","",0)))</f>
        <v/>
      </c>
      <c r="AW183" s="25" t="str">
        <f>IFERROR(VLOOKUP($C183,Summary!$C:$CB,47,FALSE)/AZ183,IF(AZ183=0,"",IF(AZ183="","",0)))</f>
        <v/>
      </c>
      <c r="AX183" s="26" t="str">
        <f>IFERROR(VLOOKUP($C183,Summary!$C:$CB,48,FALSE)/AZ183,IF(AZ183=0,"",IF(AZ183="","",0)))</f>
        <v/>
      </c>
      <c r="AY183" s="25" t="str">
        <f>IFERROR(VLOOKUP($C183,Summary!$C:$CB,49,FALSE)/AZ183,IF(AZ183=0,"",IF(AZ183="","",0)))</f>
        <v/>
      </c>
      <c r="AZ183" s="27">
        <f>VLOOKUP($C183,Summary!$C:$CB,50,FALSE)</f>
        <v>0</v>
      </c>
      <c r="BA183" s="24" t="str">
        <f>IFERROR(VLOOKUP($C183,Summary!$C:$CB,51,FALSE)/BG183,IF(BG183=0,"",IF(BG183="","",0)))</f>
        <v/>
      </c>
      <c r="BB183" s="25" t="str">
        <f>IFERROR(VLOOKUP($C183,Summary!$C:$CB,52,FALSE)/BG183,IF(BG183=0,"",IF(BG183="","",0)))</f>
        <v/>
      </c>
      <c r="BC183" s="26" t="str">
        <f>IFERROR(VLOOKUP($C183,Summary!$C:$CB,53,FALSE)/BG183,IF(BG183=0,"",IF(BG183="","",0)))</f>
        <v/>
      </c>
      <c r="BD183" s="25" t="str">
        <f>IFERROR(VLOOKUP($C183,Summary!$C:$CB,54,FALSE)/BG183,IF(BG183=0,"",IF(BG183="","",0)))</f>
        <v/>
      </c>
      <c r="BE183" s="26" t="str">
        <f>IFERROR(VLOOKUP($C183,Summary!$C:$CB,55,FALSE)/BG183,IF(BG183=0,"",IF(BG183="","",0)))</f>
        <v/>
      </c>
      <c r="BF183" s="25" t="str">
        <f>IFERROR(VLOOKUP($C183,Summary!$C:$CB,56,FALSE)/BG183,IF(BG183=0,"",IF(BG183="","",0)))</f>
        <v/>
      </c>
      <c r="BG183" s="27">
        <f>VLOOKUP($C183,Summary!$C:$CB,57,FALSE)</f>
        <v>0</v>
      </c>
      <c r="BH183" s="24">
        <f>IFERROR(VLOOKUP($C183,Summary!$C:$CB,58,FALSE)/BN183,IF(BN183=0,"",IF(BN183="","",0)))</f>
        <v>0</v>
      </c>
      <c r="BI183" s="25">
        <f>IFERROR(VLOOKUP($C183,Summary!$C:$CB,59,FALSE)/BN183,IF(BN183=0,"",IF(BN183="","",0)))</f>
        <v>0.25</v>
      </c>
      <c r="BJ183" s="26">
        <f>IFERROR(VLOOKUP($C183,Summary!$C:$CB,60,FALSE)/BN183,IF(BN183=0,"",IF(BN183="","",0)))</f>
        <v>0.25</v>
      </c>
      <c r="BK183" s="25">
        <f>IFERROR(VLOOKUP($C183,Summary!$C:$CB,61,FALSE)/BN183,IF(BN183=0,"",IF(BN183="","",0)))</f>
        <v>0</v>
      </c>
      <c r="BL183" s="26">
        <f>IFERROR(VLOOKUP($C183,Summary!$C:$CB,62,FALSE)/BN183,IF(BN183=0,"",IF(BN183="","",0)))</f>
        <v>0.25</v>
      </c>
      <c r="BM183" s="25">
        <f>IFERROR(VLOOKUP($C183,Summary!$C:$CB,63,FALSE)/BN183,IF(BN183=0,"",IF(BN183="","",0)))</f>
        <v>0.75</v>
      </c>
      <c r="BN183" s="27">
        <f>VLOOKUP($C183,Summary!$C:$CB,64,FALSE)</f>
        <v>4</v>
      </c>
      <c r="BO183" s="24" t="str">
        <f>IFERROR(VLOOKUP($C183,Summary!$C:$CB,65,FALSE)/BU183,IF(BU183=0,"",IF(BU183="","",0)))</f>
        <v/>
      </c>
      <c r="BP183" s="25" t="str">
        <f>IFERROR(VLOOKUP($C183,Summary!$C:$CB,66,FALSE)/BU183,IF(BU183=0,"",IF(BU183="","",0)))</f>
        <v/>
      </c>
      <c r="BQ183" s="26" t="str">
        <f>IFERROR(VLOOKUP($C183,Summary!$C:$CB,67,FALSE)/BU183,IF(BU183=0,"",IF(BU183="","",0)))</f>
        <v/>
      </c>
      <c r="BR183" s="25" t="str">
        <f>IFERROR(VLOOKUP($C183,Summary!$C:$CB,68,FALSE)/BU183,IF(BU183=0,"",IF(BU183="","",0)))</f>
        <v/>
      </c>
      <c r="BS183" s="26" t="str">
        <f>IFERROR(VLOOKUP($C183,Summary!$C:$CB,69,FALSE)/BU183,IF(BU183=0,"",IF(BU183="","",0)))</f>
        <v/>
      </c>
      <c r="BT183" s="25" t="str">
        <f>IFERROR(VLOOKUP($C183,Summary!$C:$CB,70,FALSE)/BU183,IF(BU183=0,"",IF(BU183="","",0)))</f>
        <v/>
      </c>
      <c r="BU183" s="27">
        <f>VLOOKUP($C183,Summary!$C:$CB,71,FALSE)</f>
        <v>0</v>
      </c>
      <c r="BV183" s="24" t="str">
        <f>IFERROR(VLOOKUP($C183,Summary!$C:$CB,72,FALSE)/CB183,IF(CB183=0,"",IF(CB183="","",0)))</f>
        <v/>
      </c>
      <c r="BW183" s="25" t="str">
        <f>IFERROR(VLOOKUP($C183,Summary!$C:$CB,73,FALSE)/CB183,IF(CB183=0,"",IF(CB183="","",0)))</f>
        <v/>
      </c>
      <c r="BX183" s="26" t="str">
        <f>IFERROR(VLOOKUP($C183,Summary!$C:$CB,74,FALSE)/CB183,IF(CB183=0,"",IF(CB183="","",0)))</f>
        <v/>
      </c>
      <c r="BY183" s="25" t="str">
        <f>IFERROR(VLOOKUP($C183,Summary!$C:$CB,75,FALSE)/CB183,IF(CB183=0,"",IF(CB183="","",0)))</f>
        <v/>
      </c>
      <c r="BZ183" s="26" t="str">
        <f>IFERROR(VLOOKUP($C183,Summary!$C:$CB,76,FALSE)/CB183,IF(CB183=0,"",IF(CB183="","",0)))</f>
        <v/>
      </c>
      <c r="CA183" s="25" t="str">
        <f>IFERROR(VLOOKUP($C183,Summary!$C:$CB,77,FALSE)/CB183,IF(CB183=0,"",IF(CB183="","",0)))</f>
        <v/>
      </c>
      <c r="CB183" s="27">
        <f>VLOOKUP($C183,Summary!$C:$CB,78,FALSE)</f>
        <v>0</v>
      </c>
    </row>
    <row r="184" spans="1:80" x14ac:dyDescent="0.3">
      <c r="A184">
        <v>180</v>
      </c>
      <c r="B184" t="str">
        <f>IF(Namelist!A181="","",UPPER(Namelist!A181))</f>
        <v>LENNART CLAAS OSTERSEHLT</v>
      </c>
      <c r="C184" t="str">
        <f>IF(Namelist!B181="","",UPPER(Namelist!B181))</f>
        <v>NUSSTU\E1100841</v>
      </c>
      <c r="D184" s="24">
        <f>IFERROR(VLOOKUP($C184,Summary!$C:$CB,2,FALSE)/J184,IF(J184=0,"",IF(J184="","",0)))</f>
        <v>0.55555555555555558</v>
      </c>
      <c r="E184" s="25">
        <f>IFERROR(VLOOKUP($C184,Summary!$C:$CB,3,FALSE)/J184,IF(J184=0,"",IF(J184="","",0)))</f>
        <v>0.1111111111111111</v>
      </c>
      <c r="F184" s="26">
        <f>IFERROR(VLOOKUP($C184,Summary!$C:$CB,4,FALSE)/J184,IF(J184=0,"",IF(J184="","",0)))</f>
        <v>0.66666666666666663</v>
      </c>
      <c r="G184" s="25">
        <f>IFERROR(VLOOKUP($C184,Summary!$C:$CB,5,FALSE)/J184,IF(J184=0,"",IF(J184="","",0)))</f>
        <v>0</v>
      </c>
      <c r="H184" s="26">
        <f>IFERROR(VLOOKUP($C184,Summary!$C:$CB,6,FALSE)/J184,IF(J184=0,"",IF(J184="","",0)))</f>
        <v>0.66666666666666663</v>
      </c>
      <c r="I184" s="25">
        <f>IFERROR(VLOOKUP($C184,Summary!$C:$CB,7,FALSE)/J184,IF(J184=0,"",IF(J184="","",0)))</f>
        <v>0.33333333333333331</v>
      </c>
      <c r="J184" s="27">
        <f>VLOOKUP($C184,Summary!$C:$CB,8,FALSE)</f>
        <v>9</v>
      </c>
      <c r="K184" s="24" t="str">
        <f>IFERROR(VLOOKUP($C184,Summary!$C:$CB,9,FALSE)/Q184,IF(Q184=0,"",IF(Q184="","",0)))</f>
        <v/>
      </c>
      <c r="L184" s="25" t="str">
        <f>IFERROR(VLOOKUP($C184,Summary!$C:$CB,10,FALSE)/Q184,IF(Q184=0,"",IF(Q184="","",0)))</f>
        <v/>
      </c>
      <c r="M184" s="26" t="str">
        <f>IFERROR(VLOOKUP($C184,Summary!$C:$CB,11,FALSE)/Q184,IF(Q184=0,"",IF(Q184="","",0)))</f>
        <v/>
      </c>
      <c r="N184" s="25" t="str">
        <f>IFERROR(VLOOKUP($C184,Summary!$C:$CB,12,FALSE)/Q184,IF(Q184=0,"",IF(Q184="","",0)))</f>
        <v/>
      </c>
      <c r="O184" s="26" t="str">
        <f>IFERROR(VLOOKUP($C184,Summary!$C:$CB,13,FALSE)/Q184,IF(Q184=0,"",IF(Q184="","",0)))</f>
        <v/>
      </c>
      <c r="P184" s="25" t="str">
        <f>IFERROR(VLOOKUP($C184,Summary!$C:$CB,14,FALSE)/Q184,IF(Q184=0,"",IF(Q184="","",0)))</f>
        <v/>
      </c>
      <c r="Q184" s="27">
        <f>VLOOKUP($C184,Summary!$C:$CB,15,FALSE)</f>
        <v>0</v>
      </c>
      <c r="R184" s="24" t="str">
        <f>IFERROR(VLOOKUP($C184,Summary!$C:$CB,16,FALSE)/X184,IF(X184=0,"",IF(X184="","",0)))</f>
        <v/>
      </c>
      <c r="S184" s="25" t="str">
        <f>IFERROR(VLOOKUP($C184,Summary!$C:$CB,17,FALSE)/X184,IF(X184=0,"",IF(X184="","",0)))</f>
        <v/>
      </c>
      <c r="T184" s="26" t="str">
        <f>IFERROR(VLOOKUP($C184,Summary!$C:$CB,18,FALSE)/X184,IF(X184=0,"",IF(X184="","",0)))</f>
        <v/>
      </c>
      <c r="U184" s="25" t="str">
        <f>IFERROR(VLOOKUP($C184,Summary!$C:$CB,19,FALSE)/X184,IF(X184=0,"",IF(X184="","",0)))</f>
        <v/>
      </c>
      <c r="V184" s="26" t="str">
        <f>IFERROR(VLOOKUP($C184,Summary!$C:$CB,20,FALSE)/X184,IF(X184=0,"",IF(X184="","",0)))</f>
        <v/>
      </c>
      <c r="W184" s="25" t="str">
        <f>IFERROR(VLOOKUP($C184,Summary!$C:$CB,21,FALSE)/X184,IF(X184=0,"",IF(X184="","",0)))</f>
        <v/>
      </c>
      <c r="X184" s="27">
        <f>VLOOKUP($C184,Summary!$C:$CB,22,FALSE)</f>
        <v>0</v>
      </c>
      <c r="Y184" s="24" t="str">
        <f>IFERROR(VLOOKUP($C184,Summary!$C:$CB,23,FALSE)/AE184,IF(AE184=0,"",IF(AE184="","",0)))</f>
        <v/>
      </c>
      <c r="Z184" s="25" t="str">
        <f>IFERROR(VLOOKUP($C184,Summary!$C:$CB,24,FALSE)/AE184,IF(AE184=0,"",IF(AE184="","",0)))</f>
        <v/>
      </c>
      <c r="AA184" s="26" t="str">
        <f>IFERROR(VLOOKUP($C184,Summary!$C:$CB,25,FALSE)/AE184,IF(AE184=0,"",IF(AE184="","",0)))</f>
        <v/>
      </c>
      <c r="AB184" s="25" t="str">
        <f>IFERROR(VLOOKUP($C184,Summary!$C:$CB,26,FALSE)/AE184,IF(AE184=0,"",IF(AE184="","",0)))</f>
        <v/>
      </c>
      <c r="AC184" s="26" t="str">
        <f>IFERROR(VLOOKUP($C184,Summary!$C:$CB,27,FALSE)/AE184,IF(AE184=0,"",IF(AE184="","",0)))</f>
        <v/>
      </c>
      <c r="AD184" s="25" t="str">
        <f>IFERROR(VLOOKUP($C184,Summary!$C:$CB,28,FALSE)/AE184,IF(AE184=0,"",IF(AE184="","",0)))</f>
        <v/>
      </c>
      <c r="AE184" s="27">
        <f>VLOOKUP($C184,Summary!$C:$CB,29,FALSE)</f>
        <v>0</v>
      </c>
      <c r="AF184" s="24" t="str">
        <f>IFERROR(VLOOKUP($C184,Summary!$C:$CB,30,FALSE)/VLOOKUP($C184,Summary!$C:$CB,32,FALSE),IF(AL184=0,"",IF(AL184="","",0)))</f>
        <v/>
      </c>
      <c r="AG184" s="25" t="str">
        <f>IFERROR(VLOOKUP($C184,Summary!$C:$CB,31,FALSE)/VLOOKUP($C184,Summary!$C:$CB,32,FALSE),IF(AL184=0,"",IF(AL184="","",0)))</f>
        <v/>
      </c>
      <c r="AH184" s="26" t="str">
        <f>IFERROR(VLOOKUP($C184,Summary!$C:$CB,32,FALSE)/VLOOKUP($C184,Summary!$C:$CB,34,FALSE),IF(AL184=0,"",IF(AL184="","",0)))</f>
        <v/>
      </c>
      <c r="AI184" s="25" t="str">
        <f>IFERROR(VLOOKUP($C184,Summary!$C:$CB,33,FALSE)/VLOOKUP($C184,Summary!$C:$CB,34,FALSE),IF(AL184=0,"",IF(AL184="","",0)))</f>
        <v/>
      </c>
      <c r="AJ184" s="26" t="str">
        <f>IFERROR(VLOOKUP($C184,Summary!$C:$CB,34,FALSE)/AL184,IF(AL184=0,"",IF(AL184="","",0)))</f>
        <v/>
      </c>
      <c r="AK184" s="25" t="str">
        <f>IFERROR(VLOOKUP($C184,Summary!$C:$CB,35,FALSE)/AL184,IF(AL184=0,"",IF(AL184="","",0)))</f>
        <v/>
      </c>
      <c r="AL184" s="27">
        <f>VLOOKUP($C184,Summary!$C:$CB,36,FALSE)</f>
        <v>0</v>
      </c>
      <c r="AM184" s="24" t="str">
        <f>IFERROR(VLOOKUP($C184,Summary!$C:$CB,37,FALSE)/AS184,IF(AS184=0,"",IF(AS184="","",0)))</f>
        <v/>
      </c>
      <c r="AN184" s="25" t="str">
        <f>IFERROR(VLOOKUP($C184,Summary!$C:$CB,38,FALSE)/AS184,IF(AS184=0,"",IF(AS184="","",0)))</f>
        <v/>
      </c>
      <c r="AO184" s="26" t="str">
        <f>IFERROR(VLOOKUP($C184,Summary!$C:$CB,39,FALSE)/AS184,IF(AS184=0,"",IF(AS184="","",0)))</f>
        <v/>
      </c>
      <c r="AP184" s="25" t="str">
        <f>IFERROR(VLOOKUP($C184,Summary!$C:$CB,40,FALSE)/AS184,IF(AS184=0,"",IF(AS184="","",0)))</f>
        <v/>
      </c>
      <c r="AQ184" s="26" t="str">
        <f>IFERROR(VLOOKUP($C184,Summary!$C:$CB,41,FALSE)/AS184,IF(AS184=0,"",IF(AS184="","",0)))</f>
        <v/>
      </c>
      <c r="AR184" s="25" t="str">
        <f>IFERROR(VLOOKUP($C184,Summary!$C:$CB,42,FALSE)/AS184,IF(AS184=0,"",IF(AS184="","",0)))</f>
        <v/>
      </c>
      <c r="AS184" s="27">
        <f>VLOOKUP($C184,Summary!$C:$CB,43,FALSE)</f>
        <v>0</v>
      </c>
      <c r="AT184" s="24" t="str">
        <f>IFERROR(VLOOKUP($C184,Summary!$C:$CB,44,FALSE)/AZ184,IF(AZ184=0,"",IF(AZ184="","",0)))</f>
        <v/>
      </c>
      <c r="AU184" s="25" t="str">
        <f>IFERROR(VLOOKUP($C184,Summary!$C:$CB,45,FALSE)/AZ184,IF(AZ184=0,"",IF(AZ184="","",0)))</f>
        <v/>
      </c>
      <c r="AV184" s="26" t="str">
        <f>IFERROR(VLOOKUP($C184,Summary!$C:$CB,46,FALSE)/AZ184,IF(AZ184=0,"",IF(AZ184="","",0)))</f>
        <v/>
      </c>
      <c r="AW184" s="25" t="str">
        <f>IFERROR(VLOOKUP($C184,Summary!$C:$CB,47,FALSE)/AZ184,IF(AZ184=0,"",IF(AZ184="","",0)))</f>
        <v/>
      </c>
      <c r="AX184" s="26" t="str">
        <f>IFERROR(VLOOKUP($C184,Summary!$C:$CB,48,FALSE)/AZ184,IF(AZ184=0,"",IF(AZ184="","",0)))</f>
        <v/>
      </c>
      <c r="AY184" s="25" t="str">
        <f>IFERROR(VLOOKUP($C184,Summary!$C:$CB,49,FALSE)/AZ184,IF(AZ184=0,"",IF(AZ184="","",0)))</f>
        <v/>
      </c>
      <c r="AZ184" s="27">
        <f>VLOOKUP($C184,Summary!$C:$CB,50,FALSE)</f>
        <v>0</v>
      </c>
      <c r="BA184" s="24">
        <f>IFERROR(VLOOKUP($C184,Summary!$C:$CB,51,FALSE)/BG184,IF(BG184=0,"",IF(BG184="","",0)))</f>
        <v>1</v>
      </c>
      <c r="BB184" s="25">
        <f>IFERROR(VLOOKUP($C184,Summary!$C:$CB,52,FALSE)/BG184,IF(BG184=0,"",IF(BG184="","",0)))</f>
        <v>0</v>
      </c>
      <c r="BC184" s="26">
        <f>IFERROR(VLOOKUP($C184,Summary!$C:$CB,53,FALSE)/BG184,IF(BG184=0,"",IF(BG184="","",0)))</f>
        <v>1</v>
      </c>
      <c r="BD184" s="25">
        <f>IFERROR(VLOOKUP($C184,Summary!$C:$CB,54,FALSE)/BG184,IF(BG184=0,"",IF(BG184="","",0)))</f>
        <v>0</v>
      </c>
      <c r="BE184" s="26">
        <f>IFERROR(VLOOKUP($C184,Summary!$C:$CB,55,FALSE)/BG184,IF(BG184=0,"",IF(BG184="","",0)))</f>
        <v>1</v>
      </c>
      <c r="BF184" s="25">
        <f>IFERROR(VLOOKUP($C184,Summary!$C:$CB,56,FALSE)/BG184,IF(BG184=0,"",IF(BG184="","",0)))</f>
        <v>0</v>
      </c>
      <c r="BG184" s="27">
        <f>VLOOKUP($C184,Summary!$C:$CB,57,FALSE)</f>
        <v>2</v>
      </c>
      <c r="BH184" s="24">
        <f>IFERROR(VLOOKUP($C184,Summary!$C:$CB,58,FALSE)/BN184,IF(BN184=0,"",IF(BN184="","",0)))</f>
        <v>0.6</v>
      </c>
      <c r="BI184" s="25">
        <f>IFERROR(VLOOKUP($C184,Summary!$C:$CB,59,FALSE)/BN184,IF(BN184=0,"",IF(BN184="","",0)))</f>
        <v>0</v>
      </c>
      <c r="BJ184" s="26">
        <f>IFERROR(VLOOKUP($C184,Summary!$C:$CB,60,FALSE)/BN184,IF(BN184=0,"",IF(BN184="","",0)))</f>
        <v>0.6</v>
      </c>
      <c r="BK184" s="25">
        <f>IFERROR(VLOOKUP($C184,Summary!$C:$CB,61,FALSE)/BN184,IF(BN184=0,"",IF(BN184="","",0)))</f>
        <v>0</v>
      </c>
      <c r="BL184" s="26">
        <f>IFERROR(VLOOKUP($C184,Summary!$C:$CB,62,FALSE)/BN184,IF(BN184=0,"",IF(BN184="","",0)))</f>
        <v>0.6</v>
      </c>
      <c r="BM184" s="25">
        <f>IFERROR(VLOOKUP($C184,Summary!$C:$CB,63,FALSE)/BN184,IF(BN184=0,"",IF(BN184="","",0)))</f>
        <v>0.4</v>
      </c>
      <c r="BN184" s="27">
        <f>VLOOKUP($C184,Summary!$C:$CB,64,FALSE)</f>
        <v>5</v>
      </c>
      <c r="BO184" s="24">
        <f>IFERROR(VLOOKUP($C184,Summary!$C:$CB,65,FALSE)/BU184,IF(BU184=0,"",IF(BU184="","",0)))</f>
        <v>0</v>
      </c>
      <c r="BP184" s="25">
        <f>IFERROR(VLOOKUP($C184,Summary!$C:$CB,66,FALSE)/BU184,IF(BU184=0,"",IF(BU184="","",0)))</f>
        <v>0.5</v>
      </c>
      <c r="BQ184" s="26">
        <f>IFERROR(VLOOKUP($C184,Summary!$C:$CB,67,FALSE)/BU184,IF(BU184=0,"",IF(BU184="","",0)))</f>
        <v>0.5</v>
      </c>
      <c r="BR184" s="25">
        <f>IFERROR(VLOOKUP($C184,Summary!$C:$CB,68,FALSE)/BU184,IF(BU184=0,"",IF(BU184="","",0)))</f>
        <v>0</v>
      </c>
      <c r="BS184" s="26">
        <f>IFERROR(VLOOKUP($C184,Summary!$C:$CB,69,FALSE)/BU184,IF(BU184=0,"",IF(BU184="","",0)))</f>
        <v>0.5</v>
      </c>
      <c r="BT184" s="25">
        <f>IFERROR(VLOOKUP($C184,Summary!$C:$CB,70,FALSE)/BU184,IF(BU184=0,"",IF(BU184="","",0)))</f>
        <v>0.5</v>
      </c>
      <c r="BU184" s="27">
        <f>VLOOKUP($C184,Summary!$C:$CB,71,FALSE)</f>
        <v>2</v>
      </c>
      <c r="BV184" s="24" t="str">
        <f>IFERROR(VLOOKUP($C184,Summary!$C:$CB,72,FALSE)/CB184,IF(CB184=0,"",IF(CB184="","",0)))</f>
        <v/>
      </c>
      <c r="BW184" s="25" t="str">
        <f>IFERROR(VLOOKUP($C184,Summary!$C:$CB,73,FALSE)/CB184,IF(CB184=0,"",IF(CB184="","",0)))</f>
        <v/>
      </c>
      <c r="BX184" s="26" t="str">
        <f>IFERROR(VLOOKUP($C184,Summary!$C:$CB,74,FALSE)/CB184,IF(CB184=0,"",IF(CB184="","",0)))</f>
        <v/>
      </c>
      <c r="BY184" s="25" t="str">
        <f>IFERROR(VLOOKUP($C184,Summary!$C:$CB,75,FALSE)/CB184,IF(CB184=0,"",IF(CB184="","",0)))</f>
        <v/>
      </c>
      <c r="BZ184" s="26" t="str">
        <f>IFERROR(VLOOKUP($C184,Summary!$C:$CB,76,FALSE)/CB184,IF(CB184=0,"",IF(CB184="","",0)))</f>
        <v/>
      </c>
      <c r="CA184" s="25" t="str">
        <f>IFERROR(VLOOKUP($C184,Summary!$C:$CB,77,FALSE)/CB184,IF(CB184=0,"",IF(CB184="","",0)))</f>
        <v/>
      </c>
      <c r="CB184" s="27">
        <f>VLOOKUP($C184,Summary!$C:$CB,78,FALSE)</f>
        <v>0</v>
      </c>
    </row>
    <row r="185" spans="1:80" x14ac:dyDescent="0.3">
      <c r="A185">
        <v>181</v>
      </c>
      <c r="B185" t="str">
        <f>IF(Namelist!A182="","",UPPER(Namelist!A182))</f>
        <v>LEROY KOH</v>
      </c>
      <c r="C185" t="str">
        <f>IF(Namelist!B182="","",UPPER(Namelist!B182))</f>
        <v>NUSSTU\E0725807</v>
      </c>
      <c r="D185" s="24">
        <f>IFERROR(VLOOKUP($C185,Summary!$C:$CB,2,FALSE)/J185,IF(J185=0,"",IF(J185="","",0)))</f>
        <v>0.25</v>
      </c>
      <c r="E185" s="25">
        <f>IFERROR(VLOOKUP($C185,Summary!$C:$CB,3,FALSE)/J185,IF(J185=0,"",IF(J185="","",0)))</f>
        <v>0</v>
      </c>
      <c r="F185" s="26">
        <f>IFERROR(VLOOKUP($C185,Summary!$C:$CB,4,FALSE)/J185,IF(J185=0,"",IF(J185="","",0)))</f>
        <v>0.25</v>
      </c>
      <c r="G185" s="25">
        <f>IFERROR(VLOOKUP($C185,Summary!$C:$CB,5,FALSE)/J185,IF(J185=0,"",IF(J185="","",0)))</f>
        <v>0</v>
      </c>
      <c r="H185" s="26">
        <f>IFERROR(VLOOKUP($C185,Summary!$C:$CB,6,FALSE)/J185,IF(J185=0,"",IF(J185="","",0)))</f>
        <v>0.25</v>
      </c>
      <c r="I185" s="25">
        <f>IFERROR(VLOOKUP($C185,Summary!$C:$CB,7,FALSE)/J185,IF(J185=0,"",IF(J185="","",0)))</f>
        <v>0.75</v>
      </c>
      <c r="J185" s="27">
        <f>VLOOKUP($C185,Summary!$C:$CB,8,FALSE)</f>
        <v>4</v>
      </c>
      <c r="K185" s="24" t="str">
        <f>IFERROR(VLOOKUP($C185,Summary!$C:$CB,9,FALSE)/Q185,IF(Q185=0,"",IF(Q185="","",0)))</f>
        <v/>
      </c>
      <c r="L185" s="25" t="str">
        <f>IFERROR(VLOOKUP($C185,Summary!$C:$CB,10,FALSE)/Q185,IF(Q185=0,"",IF(Q185="","",0)))</f>
        <v/>
      </c>
      <c r="M185" s="26" t="str">
        <f>IFERROR(VLOOKUP($C185,Summary!$C:$CB,11,FALSE)/Q185,IF(Q185=0,"",IF(Q185="","",0)))</f>
        <v/>
      </c>
      <c r="N185" s="25" t="str">
        <f>IFERROR(VLOOKUP($C185,Summary!$C:$CB,12,FALSE)/Q185,IF(Q185=0,"",IF(Q185="","",0)))</f>
        <v/>
      </c>
      <c r="O185" s="26" t="str">
        <f>IFERROR(VLOOKUP($C185,Summary!$C:$CB,13,FALSE)/Q185,IF(Q185=0,"",IF(Q185="","",0)))</f>
        <v/>
      </c>
      <c r="P185" s="25" t="str">
        <f>IFERROR(VLOOKUP($C185,Summary!$C:$CB,14,FALSE)/Q185,IF(Q185=0,"",IF(Q185="","",0)))</f>
        <v/>
      </c>
      <c r="Q185" s="27">
        <f>VLOOKUP($C185,Summary!$C:$CB,15,FALSE)</f>
        <v>0</v>
      </c>
      <c r="R185" s="24" t="str">
        <f>IFERROR(VLOOKUP($C185,Summary!$C:$CB,16,FALSE)/X185,IF(X185=0,"",IF(X185="","",0)))</f>
        <v/>
      </c>
      <c r="S185" s="25" t="str">
        <f>IFERROR(VLOOKUP($C185,Summary!$C:$CB,17,FALSE)/X185,IF(X185=0,"",IF(X185="","",0)))</f>
        <v/>
      </c>
      <c r="T185" s="26" t="str">
        <f>IFERROR(VLOOKUP($C185,Summary!$C:$CB,18,FALSE)/X185,IF(X185=0,"",IF(X185="","",0)))</f>
        <v/>
      </c>
      <c r="U185" s="25" t="str">
        <f>IFERROR(VLOOKUP($C185,Summary!$C:$CB,19,FALSE)/X185,IF(X185=0,"",IF(X185="","",0)))</f>
        <v/>
      </c>
      <c r="V185" s="26" t="str">
        <f>IFERROR(VLOOKUP($C185,Summary!$C:$CB,20,FALSE)/X185,IF(X185=0,"",IF(X185="","",0)))</f>
        <v/>
      </c>
      <c r="W185" s="25" t="str">
        <f>IFERROR(VLOOKUP($C185,Summary!$C:$CB,21,FALSE)/X185,IF(X185=0,"",IF(X185="","",0)))</f>
        <v/>
      </c>
      <c r="X185" s="27">
        <f>VLOOKUP($C185,Summary!$C:$CB,22,FALSE)</f>
        <v>0</v>
      </c>
      <c r="Y185" s="24" t="str">
        <f>IFERROR(VLOOKUP($C185,Summary!$C:$CB,23,FALSE)/AE185,IF(AE185=0,"",IF(AE185="","",0)))</f>
        <v/>
      </c>
      <c r="Z185" s="25" t="str">
        <f>IFERROR(VLOOKUP($C185,Summary!$C:$CB,24,FALSE)/AE185,IF(AE185=0,"",IF(AE185="","",0)))</f>
        <v/>
      </c>
      <c r="AA185" s="26" t="str">
        <f>IFERROR(VLOOKUP($C185,Summary!$C:$CB,25,FALSE)/AE185,IF(AE185=0,"",IF(AE185="","",0)))</f>
        <v/>
      </c>
      <c r="AB185" s="25" t="str">
        <f>IFERROR(VLOOKUP($C185,Summary!$C:$CB,26,FALSE)/AE185,IF(AE185=0,"",IF(AE185="","",0)))</f>
        <v/>
      </c>
      <c r="AC185" s="26" t="str">
        <f>IFERROR(VLOOKUP($C185,Summary!$C:$CB,27,FALSE)/AE185,IF(AE185=0,"",IF(AE185="","",0)))</f>
        <v/>
      </c>
      <c r="AD185" s="25" t="str">
        <f>IFERROR(VLOOKUP($C185,Summary!$C:$CB,28,FALSE)/AE185,IF(AE185=0,"",IF(AE185="","",0)))</f>
        <v/>
      </c>
      <c r="AE185" s="27">
        <f>VLOOKUP($C185,Summary!$C:$CB,29,FALSE)</f>
        <v>0</v>
      </c>
      <c r="AF185" s="24" t="str">
        <f>IFERROR(VLOOKUP($C185,Summary!$C:$CB,30,FALSE)/VLOOKUP($C185,Summary!$C:$CB,32,FALSE),IF(AL185=0,"",IF(AL185="","",0)))</f>
        <v/>
      </c>
      <c r="AG185" s="25" t="str">
        <f>IFERROR(VLOOKUP($C185,Summary!$C:$CB,31,FALSE)/VLOOKUP($C185,Summary!$C:$CB,32,FALSE),IF(AL185=0,"",IF(AL185="","",0)))</f>
        <v/>
      </c>
      <c r="AH185" s="26" t="str">
        <f>IFERROR(VLOOKUP($C185,Summary!$C:$CB,32,FALSE)/VLOOKUP($C185,Summary!$C:$CB,34,FALSE),IF(AL185=0,"",IF(AL185="","",0)))</f>
        <v/>
      </c>
      <c r="AI185" s="25" t="str">
        <f>IFERROR(VLOOKUP($C185,Summary!$C:$CB,33,FALSE)/VLOOKUP($C185,Summary!$C:$CB,34,FALSE),IF(AL185=0,"",IF(AL185="","",0)))</f>
        <v/>
      </c>
      <c r="AJ185" s="26" t="str">
        <f>IFERROR(VLOOKUP($C185,Summary!$C:$CB,34,FALSE)/AL185,IF(AL185=0,"",IF(AL185="","",0)))</f>
        <v/>
      </c>
      <c r="AK185" s="25" t="str">
        <f>IFERROR(VLOOKUP($C185,Summary!$C:$CB,35,FALSE)/AL185,IF(AL185=0,"",IF(AL185="","",0)))</f>
        <v/>
      </c>
      <c r="AL185" s="27">
        <f>VLOOKUP($C185,Summary!$C:$CB,36,FALSE)</f>
        <v>0</v>
      </c>
      <c r="AM185" s="24" t="str">
        <f>IFERROR(VLOOKUP($C185,Summary!$C:$CB,37,FALSE)/AS185,IF(AS185=0,"",IF(AS185="","",0)))</f>
        <v/>
      </c>
      <c r="AN185" s="25" t="str">
        <f>IFERROR(VLOOKUP($C185,Summary!$C:$CB,38,FALSE)/AS185,IF(AS185=0,"",IF(AS185="","",0)))</f>
        <v/>
      </c>
      <c r="AO185" s="26" t="str">
        <f>IFERROR(VLOOKUP($C185,Summary!$C:$CB,39,FALSE)/AS185,IF(AS185=0,"",IF(AS185="","",0)))</f>
        <v/>
      </c>
      <c r="AP185" s="25" t="str">
        <f>IFERROR(VLOOKUP($C185,Summary!$C:$CB,40,FALSE)/AS185,IF(AS185=0,"",IF(AS185="","",0)))</f>
        <v/>
      </c>
      <c r="AQ185" s="26" t="str">
        <f>IFERROR(VLOOKUP($C185,Summary!$C:$CB,41,FALSE)/AS185,IF(AS185=0,"",IF(AS185="","",0)))</f>
        <v/>
      </c>
      <c r="AR185" s="25" t="str">
        <f>IFERROR(VLOOKUP($C185,Summary!$C:$CB,42,FALSE)/AS185,IF(AS185=0,"",IF(AS185="","",0)))</f>
        <v/>
      </c>
      <c r="AS185" s="27">
        <f>VLOOKUP($C185,Summary!$C:$CB,43,FALSE)</f>
        <v>0</v>
      </c>
      <c r="AT185" s="24" t="str">
        <f>IFERROR(VLOOKUP($C185,Summary!$C:$CB,44,FALSE)/AZ185,IF(AZ185=0,"",IF(AZ185="","",0)))</f>
        <v/>
      </c>
      <c r="AU185" s="25" t="str">
        <f>IFERROR(VLOOKUP($C185,Summary!$C:$CB,45,FALSE)/AZ185,IF(AZ185=0,"",IF(AZ185="","",0)))</f>
        <v/>
      </c>
      <c r="AV185" s="26" t="str">
        <f>IFERROR(VLOOKUP($C185,Summary!$C:$CB,46,FALSE)/AZ185,IF(AZ185=0,"",IF(AZ185="","",0)))</f>
        <v/>
      </c>
      <c r="AW185" s="25" t="str">
        <f>IFERROR(VLOOKUP($C185,Summary!$C:$CB,47,FALSE)/AZ185,IF(AZ185=0,"",IF(AZ185="","",0)))</f>
        <v/>
      </c>
      <c r="AX185" s="26" t="str">
        <f>IFERROR(VLOOKUP($C185,Summary!$C:$CB,48,FALSE)/AZ185,IF(AZ185=0,"",IF(AZ185="","",0)))</f>
        <v/>
      </c>
      <c r="AY185" s="25" t="str">
        <f>IFERROR(VLOOKUP($C185,Summary!$C:$CB,49,FALSE)/AZ185,IF(AZ185=0,"",IF(AZ185="","",0)))</f>
        <v/>
      </c>
      <c r="AZ185" s="27">
        <f>VLOOKUP($C185,Summary!$C:$CB,50,FALSE)</f>
        <v>0</v>
      </c>
      <c r="BA185" s="24" t="str">
        <f>IFERROR(VLOOKUP($C185,Summary!$C:$CB,51,FALSE)/BG185,IF(BG185=0,"",IF(BG185="","",0)))</f>
        <v/>
      </c>
      <c r="BB185" s="25" t="str">
        <f>IFERROR(VLOOKUP($C185,Summary!$C:$CB,52,FALSE)/BG185,IF(BG185=0,"",IF(BG185="","",0)))</f>
        <v/>
      </c>
      <c r="BC185" s="26" t="str">
        <f>IFERROR(VLOOKUP($C185,Summary!$C:$CB,53,FALSE)/BG185,IF(BG185=0,"",IF(BG185="","",0)))</f>
        <v/>
      </c>
      <c r="BD185" s="25" t="str">
        <f>IFERROR(VLOOKUP($C185,Summary!$C:$CB,54,FALSE)/BG185,IF(BG185=0,"",IF(BG185="","",0)))</f>
        <v/>
      </c>
      <c r="BE185" s="26" t="str">
        <f>IFERROR(VLOOKUP($C185,Summary!$C:$CB,55,FALSE)/BG185,IF(BG185=0,"",IF(BG185="","",0)))</f>
        <v/>
      </c>
      <c r="BF185" s="25" t="str">
        <f>IFERROR(VLOOKUP($C185,Summary!$C:$CB,56,FALSE)/BG185,IF(BG185=0,"",IF(BG185="","",0)))</f>
        <v/>
      </c>
      <c r="BG185" s="27">
        <f>VLOOKUP($C185,Summary!$C:$CB,57,FALSE)</f>
        <v>0</v>
      </c>
      <c r="BH185" s="24">
        <f>IFERROR(VLOOKUP($C185,Summary!$C:$CB,58,FALSE)/BN185,IF(BN185=0,"",IF(BN185="","",0)))</f>
        <v>0.25</v>
      </c>
      <c r="BI185" s="25">
        <f>IFERROR(VLOOKUP($C185,Summary!$C:$CB,59,FALSE)/BN185,IF(BN185=0,"",IF(BN185="","",0)))</f>
        <v>0</v>
      </c>
      <c r="BJ185" s="26">
        <f>IFERROR(VLOOKUP($C185,Summary!$C:$CB,60,FALSE)/BN185,IF(BN185=0,"",IF(BN185="","",0)))</f>
        <v>0.25</v>
      </c>
      <c r="BK185" s="25">
        <f>IFERROR(VLOOKUP($C185,Summary!$C:$CB,61,FALSE)/BN185,IF(BN185=0,"",IF(BN185="","",0)))</f>
        <v>0</v>
      </c>
      <c r="BL185" s="26">
        <f>IFERROR(VLOOKUP($C185,Summary!$C:$CB,62,FALSE)/BN185,IF(BN185=0,"",IF(BN185="","",0)))</f>
        <v>0.25</v>
      </c>
      <c r="BM185" s="25">
        <f>IFERROR(VLOOKUP($C185,Summary!$C:$CB,63,FALSE)/BN185,IF(BN185=0,"",IF(BN185="","",0)))</f>
        <v>0.75</v>
      </c>
      <c r="BN185" s="27">
        <f>VLOOKUP($C185,Summary!$C:$CB,64,FALSE)</f>
        <v>4</v>
      </c>
      <c r="BO185" s="24" t="str">
        <f>IFERROR(VLOOKUP($C185,Summary!$C:$CB,65,FALSE)/BU185,IF(BU185=0,"",IF(BU185="","",0)))</f>
        <v/>
      </c>
      <c r="BP185" s="25" t="str">
        <f>IFERROR(VLOOKUP($C185,Summary!$C:$CB,66,FALSE)/BU185,IF(BU185=0,"",IF(BU185="","",0)))</f>
        <v/>
      </c>
      <c r="BQ185" s="26" t="str">
        <f>IFERROR(VLOOKUP($C185,Summary!$C:$CB,67,FALSE)/BU185,IF(BU185=0,"",IF(BU185="","",0)))</f>
        <v/>
      </c>
      <c r="BR185" s="25" t="str">
        <f>IFERROR(VLOOKUP($C185,Summary!$C:$CB,68,FALSE)/BU185,IF(BU185=0,"",IF(BU185="","",0)))</f>
        <v/>
      </c>
      <c r="BS185" s="26" t="str">
        <f>IFERROR(VLOOKUP($C185,Summary!$C:$CB,69,FALSE)/BU185,IF(BU185=0,"",IF(BU185="","",0)))</f>
        <v/>
      </c>
      <c r="BT185" s="25" t="str">
        <f>IFERROR(VLOOKUP($C185,Summary!$C:$CB,70,FALSE)/BU185,IF(BU185=0,"",IF(BU185="","",0)))</f>
        <v/>
      </c>
      <c r="BU185" s="27">
        <f>VLOOKUP($C185,Summary!$C:$CB,71,FALSE)</f>
        <v>0</v>
      </c>
      <c r="BV185" s="24" t="str">
        <f>IFERROR(VLOOKUP($C185,Summary!$C:$CB,72,FALSE)/CB185,IF(CB185=0,"",IF(CB185="","",0)))</f>
        <v/>
      </c>
      <c r="BW185" s="25" t="str">
        <f>IFERROR(VLOOKUP($C185,Summary!$C:$CB,73,FALSE)/CB185,IF(CB185=0,"",IF(CB185="","",0)))</f>
        <v/>
      </c>
      <c r="BX185" s="26" t="str">
        <f>IFERROR(VLOOKUP($C185,Summary!$C:$CB,74,FALSE)/CB185,IF(CB185=0,"",IF(CB185="","",0)))</f>
        <v/>
      </c>
      <c r="BY185" s="25" t="str">
        <f>IFERROR(VLOOKUP($C185,Summary!$C:$CB,75,FALSE)/CB185,IF(CB185=0,"",IF(CB185="","",0)))</f>
        <v/>
      </c>
      <c r="BZ185" s="26" t="str">
        <f>IFERROR(VLOOKUP($C185,Summary!$C:$CB,76,FALSE)/CB185,IF(CB185=0,"",IF(CB185="","",0)))</f>
        <v/>
      </c>
      <c r="CA185" s="25" t="str">
        <f>IFERROR(VLOOKUP($C185,Summary!$C:$CB,77,FALSE)/CB185,IF(CB185=0,"",IF(CB185="","",0)))</f>
        <v/>
      </c>
      <c r="CB185" s="27">
        <f>VLOOKUP($C185,Summary!$C:$CB,78,FALSE)</f>
        <v>0</v>
      </c>
    </row>
    <row r="186" spans="1:80" x14ac:dyDescent="0.3">
      <c r="A186">
        <v>182</v>
      </c>
      <c r="B186" t="str">
        <f>IF(Namelist!A183="","",UPPER(Namelist!A183))</f>
        <v>LI CHER TAN</v>
      </c>
      <c r="C186" t="str">
        <f>IF(Namelist!B183="","",UPPER(Namelist!B183))</f>
        <v>NUSSTU\E0148805</v>
      </c>
      <c r="D186" s="24">
        <f>IFERROR(VLOOKUP($C186,Summary!$C:$CB,2,FALSE)/J186,IF(J186=0,"",IF(J186="","",0)))</f>
        <v>0.33333333333333331</v>
      </c>
      <c r="E186" s="25">
        <f>IFERROR(VLOOKUP($C186,Summary!$C:$CB,3,FALSE)/J186,IF(J186=0,"",IF(J186="","",0)))</f>
        <v>0.33333333333333331</v>
      </c>
      <c r="F186" s="26">
        <f>IFERROR(VLOOKUP($C186,Summary!$C:$CB,4,FALSE)/J186,IF(J186=0,"",IF(J186="","",0)))</f>
        <v>0.66666666666666663</v>
      </c>
      <c r="G186" s="25">
        <f>IFERROR(VLOOKUP($C186,Summary!$C:$CB,5,FALSE)/J186,IF(J186=0,"",IF(J186="","",0)))</f>
        <v>0</v>
      </c>
      <c r="H186" s="26">
        <f>IFERROR(VLOOKUP($C186,Summary!$C:$CB,6,FALSE)/J186,IF(J186=0,"",IF(J186="","",0)))</f>
        <v>0.66666666666666663</v>
      </c>
      <c r="I186" s="25">
        <f>IFERROR(VLOOKUP($C186,Summary!$C:$CB,7,FALSE)/J186,IF(J186=0,"",IF(J186="","",0)))</f>
        <v>0.33333333333333331</v>
      </c>
      <c r="J186" s="27">
        <f>VLOOKUP($C186,Summary!$C:$CB,8,FALSE)</f>
        <v>6</v>
      </c>
      <c r="K186" s="24">
        <f>IFERROR(VLOOKUP($C186,Summary!$C:$CB,9,FALSE)/Q186,IF(Q186=0,"",IF(Q186="","",0)))</f>
        <v>0</v>
      </c>
      <c r="L186" s="25">
        <f>IFERROR(VLOOKUP($C186,Summary!$C:$CB,10,FALSE)/Q186,IF(Q186=0,"",IF(Q186="","",0)))</f>
        <v>0.5</v>
      </c>
      <c r="M186" s="26">
        <f>IFERROR(VLOOKUP($C186,Summary!$C:$CB,11,FALSE)/Q186,IF(Q186=0,"",IF(Q186="","",0)))</f>
        <v>0.5</v>
      </c>
      <c r="N186" s="25">
        <f>IFERROR(VLOOKUP($C186,Summary!$C:$CB,12,FALSE)/Q186,IF(Q186=0,"",IF(Q186="","",0)))</f>
        <v>0</v>
      </c>
      <c r="O186" s="26">
        <f>IFERROR(VLOOKUP($C186,Summary!$C:$CB,13,FALSE)/Q186,IF(Q186=0,"",IF(Q186="","",0)))</f>
        <v>0.5</v>
      </c>
      <c r="P186" s="25">
        <f>IFERROR(VLOOKUP($C186,Summary!$C:$CB,14,FALSE)/Q186,IF(Q186=0,"",IF(Q186="","",0)))</f>
        <v>0.5</v>
      </c>
      <c r="Q186" s="27">
        <f>VLOOKUP($C186,Summary!$C:$CB,15,FALSE)</f>
        <v>2</v>
      </c>
      <c r="R186" s="24">
        <f>IFERROR(VLOOKUP($C186,Summary!$C:$CB,16,FALSE)/X186,IF(X186=0,"",IF(X186="","",0)))</f>
        <v>0.5</v>
      </c>
      <c r="S186" s="25">
        <f>IFERROR(VLOOKUP($C186,Summary!$C:$CB,17,FALSE)/X186,IF(X186=0,"",IF(X186="","",0)))</f>
        <v>0.5</v>
      </c>
      <c r="T186" s="26">
        <f>IFERROR(VLOOKUP($C186,Summary!$C:$CB,18,FALSE)/X186,IF(X186=0,"",IF(X186="","",0)))</f>
        <v>1</v>
      </c>
      <c r="U186" s="25">
        <f>IFERROR(VLOOKUP($C186,Summary!$C:$CB,19,FALSE)/X186,IF(X186=0,"",IF(X186="","",0)))</f>
        <v>0</v>
      </c>
      <c r="V186" s="26">
        <f>IFERROR(VLOOKUP($C186,Summary!$C:$CB,20,FALSE)/X186,IF(X186=0,"",IF(X186="","",0)))</f>
        <v>1</v>
      </c>
      <c r="W186" s="25">
        <f>IFERROR(VLOOKUP($C186,Summary!$C:$CB,21,FALSE)/X186,IF(X186=0,"",IF(X186="","",0)))</f>
        <v>0</v>
      </c>
      <c r="X186" s="27">
        <f>VLOOKUP($C186,Summary!$C:$CB,22,FALSE)</f>
        <v>2</v>
      </c>
      <c r="Y186" s="24">
        <f>IFERROR(VLOOKUP($C186,Summary!$C:$CB,23,FALSE)/AE186,IF(AE186=0,"",IF(AE186="","",0)))</f>
        <v>0.5</v>
      </c>
      <c r="Z186" s="25">
        <f>IFERROR(VLOOKUP($C186,Summary!$C:$CB,24,FALSE)/AE186,IF(AE186=0,"",IF(AE186="","",0)))</f>
        <v>0</v>
      </c>
      <c r="AA186" s="26">
        <f>IFERROR(VLOOKUP($C186,Summary!$C:$CB,25,FALSE)/AE186,IF(AE186=0,"",IF(AE186="","",0)))</f>
        <v>0.5</v>
      </c>
      <c r="AB186" s="25">
        <f>IFERROR(VLOOKUP($C186,Summary!$C:$CB,26,FALSE)/AE186,IF(AE186=0,"",IF(AE186="","",0)))</f>
        <v>0</v>
      </c>
      <c r="AC186" s="26">
        <f>IFERROR(VLOOKUP($C186,Summary!$C:$CB,27,FALSE)/AE186,IF(AE186=0,"",IF(AE186="","",0)))</f>
        <v>0.5</v>
      </c>
      <c r="AD186" s="25">
        <f>IFERROR(VLOOKUP($C186,Summary!$C:$CB,28,FALSE)/AE186,IF(AE186=0,"",IF(AE186="","",0)))</f>
        <v>0.5</v>
      </c>
      <c r="AE186" s="27">
        <f>VLOOKUP($C186,Summary!$C:$CB,29,FALSE)</f>
        <v>2</v>
      </c>
      <c r="AF186" s="24" t="str">
        <f>IFERROR(VLOOKUP($C186,Summary!$C:$CB,30,FALSE)/VLOOKUP($C186,Summary!$C:$CB,32,FALSE),IF(AL186=0,"",IF(AL186="","",0)))</f>
        <v/>
      </c>
      <c r="AG186" s="25" t="str">
        <f>IFERROR(VLOOKUP($C186,Summary!$C:$CB,31,FALSE)/VLOOKUP($C186,Summary!$C:$CB,32,FALSE),IF(AL186=0,"",IF(AL186="","",0)))</f>
        <v/>
      </c>
      <c r="AH186" s="26" t="str">
        <f>IFERROR(VLOOKUP($C186,Summary!$C:$CB,32,FALSE)/VLOOKUP($C186,Summary!$C:$CB,34,FALSE),IF(AL186=0,"",IF(AL186="","",0)))</f>
        <v/>
      </c>
      <c r="AI186" s="25" t="str">
        <f>IFERROR(VLOOKUP($C186,Summary!$C:$CB,33,FALSE)/VLOOKUP($C186,Summary!$C:$CB,34,FALSE),IF(AL186=0,"",IF(AL186="","",0)))</f>
        <v/>
      </c>
      <c r="AJ186" s="26" t="str">
        <f>IFERROR(VLOOKUP($C186,Summary!$C:$CB,34,FALSE)/AL186,IF(AL186=0,"",IF(AL186="","",0)))</f>
        <v/>
      </c>
      <c r="AK186" s="25" t="str">
        <f>IFERROR(VLOOKUP($C186,Summary!$C:$CB,35,FALSE)/AL186,IF(AL186=0,"",IF(AL186="","",0)))</f>
        <v/>
      </c>
      <c r="AL186" s="27">
        <f>VLOOKUP($C186,Summary!$C:$CB,36,FALSE)</f>
        <v>0</v>
      </c>
      <c r="AM186" s="24" t="str">
        <f>IFERROR(VLOOKUP($C186,Summary!$C:$CB,37,FALSE)/AS186,IF(AS186=0,"",IF(AS186="","",0)))</f>
        <v/>
      </c>
      <c r="AN186" s="25" t="str">
        <f>IFERROR(VLOOKUP($C186,Summary!$C:$CB,38,FALSE)/AS186,IF(AS186=0,"",IF(AS186="","",0)))</f>
        <v/>
      </c>
      <c r="AO186" s="26" t="str">
        <f>IFERROR(VLOOKUP($C186,Summary!$C:$CB,39,FALSE)/AS186,IF(AS186=0,"",IF(AS186="","",0)))</f>
        <v/>
      </c>
      <c r="AP186" s="25" t="str">
        <f>IFERROR(VLOOKUP($C186,Summary!$C:$CB,40,FALSE)/AS186,IF(AS186=0,"",IF(AS186="","",0)))</f>
        <v/>
      </c>
      <c r="AQ186" s="26" t="str">
        <f>IFERROR(VLOOKUP($C186,Summary!$C:$CB,41,FALSE)/AS186,IF(AS186=0,"",IF(AS186="","",0)))</f>
        <v/>
      </c>
      <c r="AR186" s="25" t="str">
        <f>IFERROR(VLOOKUP($C186,Summary!$C:$CB,42,FALSE)/AS186,IF(AS186=0,"",IF(AS186="","",0)))</f>
        <v/>
      </c>
      <c r="AS186" s="27">
        <f>VLOOKUP($C186,Summary!$C:$CB,43,FALSE)</f>
        <v>0</v>
      </c>
      <c r="AT186" s="24" t="str">
        <f>IFERROR(VLOOKUP($C186,Summary!$C:$CB,44,FALSE)/AZ186,IF(AZ186=0,"",IF(AZ186="","",0)))</f>
        <v/>
      </c>
      <c r="AU186" s="25" t="str">
        <f>IFERROR(VLOOKUP($C186,Summary!$C:$CB,45,FALSE)/AZ186,IF(AZ186=0,"",IF(AZ186="","",0)))</f>
        <v/>
      </c>
      <c r="AV186" s="26" t="str">
        <f>IFERROR(VLOOKUP($C186,Summary!$C:$CB,46,FALSE)/AZ186,IF(AZ186=0,"",IF(AZ186="","",0)))</f>
        <v/>
      </c>
      <c r="AW186" s="25" t="str">
        <f>IFERROR(VLOOKUP($C186,Summary!$C:$CB,47,FALSE)/AZ186,IF(AZ186=0,"",IF(AZ186="","",0)))</f>
        <v/>
      </c>
      <c r="AX186" s="26" t="str">
        <f>IFERROR(VLOOKUP($C186,Summary!$C:$CB,48,FALSE)/AZ186,IF(AZ186=0,"",IF(AZ186="","",0)))</f>
        <v/>
      </c>
      <c r="AY186" s="25" t="str">
        <f>IFERROR(VLOOKUP($C186,Summary!$C:$CB,49,FALSE)/AZ186,IF(AZ186=0,"",IF(AZ186="","",0)))</f>
        <v/>
      </c>
      <c r="AZ186" s="27">
        <f>VLOOKUP($C186,Summary!$C:$CB,50,FALSE)</f>
        <v>0</v>
      </c>
      <c r="BA186" s="24" t="str">
        <f>IFERROR(VLOOKUP($C186,Summary!$C:$CB,51,FALSE)/BG186,IF(BG186=0,"",IF(BG186="","",0)))</f>
        <v/>
      </c>
      <c r="BB186" s="25" t="str">
        <f>IFERROR(VLOOKUP($C186,Summary!$C:$CB,52,FALSE)/BG186,IF(BG186=0,"",IF(BG186="","",0)))</f>
        <v/>
      </c>
      <c r="BC186" s="26" t="str">
        <f>IFERROR(VLOOKUP($C186,Summary!$C:$CB,53,FALSE)/BG186,IF(BG186=0,"",IF(BG186="","",0)))</f>
        <v/>
      </c>
      <c r="BD186" s="25" t="str">
        <f>IFERROR(VLOOKUP($C186,Summary!$C:$CB,54,FALSE)/BG186,IF(BG186=0,"",IF(BG186="","",0)))</f>
        <v/>
      </c>
      <c r="BE186" s="26" t="str">
        <f>IFERROR(VLOOKUP($C186,Summary!$C:$CB,55,FALSE)/BG186,IF(BG186=0,"",IF(BG186="","",0)))</f>
        <v/>
      </c>
      <c r="BF186" s="25" t="str">
        <f>IFERROR(VLOOKUP($C186,Summary!$C:$CB,56,FALSE)/BG186,IF(BG186=0,"",IF(BG186="","",0)))</f>
        <v/>
      </c>
      <c r="BG186" s="27">
        <f>VLOOKUP($C186,Summary!$C:$CB,57,FALSE)</f>
        <v>0</v>
      </c>
      <c r="BH186" s="24" t="str">
        <f>IFERROR(VLOOKUP($C186,Summary!$C:$CB,58,FALSE)/BN186,IF(BN186=0,"",IF(BN186="","",0)))</f>
        <v/>
      </c>
      <c r="BI186" s="25" t="str">
        <f>IFERROR(VLOOKUP($C186,Summary!$C:$CB,59,FALSE)/BN186,IF(BN186=0,"",IF(BN186="","",0)))</f>
        <v/>
      </c>
      <c r="BJ186" s="26" t="str">
        <f>IFERROR(VLOOKUP($C186,Summary!$C:$CB,60,FALSE)/BN186,IF(BN186=0,"",IF(BN186="","",0)))</f>
        <v/>
      </c>
      <c r="BK186" s="25" t="str">
        <f>IFERROR(VLOOKUP($C186,Summary!$C:$CB,61,FALSE)/BN186,IF(BN186=0,"",IF(BN186="","",0)))</f>
        <v/>
      </c>
      <c r="BL186" s="26" t="str">
        <f>IFERROR(VLOOKUP($C186,Summary!$C:$CB,62,FALSE)/BN186,IF(BN186=0,"",IF(BN186="","",0)))</f>
        <v/>
      </c>
      <c r="BM186" s="25" t="str">
        <f>IFERROR(VLOOKUP($C186,Summary!$C:$CB,63,FALSE)/BN186,IF(BN186=0,"",IF(BN186="","",0)))</f>
        <v/>
      </c>
      <c r="BN186" s="27">
        <f>VLOOKUP($C186,Summary!$C:$CB,64,FALSE)</f>
        <v>0</v>
      </c>
      <c r="BO186" s="24" t="str">
        <f>IFERROR(VLOOKUP($C186,Summary!$C:$CB,65,FALSE)/BU186,IF(BU186=0,"",IF(BU186="","",0)))</f>
        <v/>
      </c>
      <c r="BP186" s="25" t="str">
        <f>IFERROR(VLOOKUP($C186,Summary!$C:$CB,66,FALSE)/BU186,IF(BU186=0,"",IF(BU186="","",0)))</f>
        <v/>
      </c>
      <c r="BQ186" s="26" t="str">
        <f>IFERROR(VLOOKUP($C186,Summary!$C:$CB,67,FALSE)/BU186,IF(BU186=0,"",IF(BU186="","",0)))</f>
        <v/>
      </c>
      <c r="BR186" s="25" t="str">
        <f>IFERROR(VLOOKUP($C186,Summary!$C:$CB,68,FALSE)/BU186,IF(BU186=0,"",IF(BU186="","",0)))</f>
        <v/>
      </c>
      <c r="BS186" s="26" t="str">
        <f>IFERROR(VLOOKUP($C186,Summary!$C:$CB,69,FALSE)/BU186,IF(BU186=0,"",IF(BU186="","",0)))</f>
        <v/>
      </c>
      <c r="BT186" s="25" t="str">
        <f>IFERROR(VLOOKUP($C186,Summary!$C:$CB,70,FALSE)/BU186,IF(BU186=0,"",IF(BU186="","",0)))</f>
        <v/>
      </c>
      <c r="BU186" s="27">
        <f>VLOOKUP($C186,Summary!$C:$CB,71,FALSE)</f>
        <v>0</v>
      </c>
      <c r="BV186" s="24" t="str">
        <f>IFERROR(VLOOKUP($C186,Summary!$C:$CB,72,FALSE)/CB186,IF(CB186=0,"",IF(CB186="","",0)))</f>
        <v/>
      </c>
      <c r="BW186" s="25" t="str">
        <f>IFERROR(VLOOKUP($C186,Summary!$C:$CB,73,FALSE)/CB186,IF(CB186=0,"",IF(CB186="","",0)))</f>
        <v/>
      </c>
      <c r="BX186" s="26" t="str">
        <f>IFERROR(VLOOKUP($C186,Summary!$C:$CB,74,FALSE)/CB186,IF(CB186=0,"",IF(CB186="","",0)))</f>
        <v/>
      </c>
      <c r="BY186" s="25" t="str">
        <f>IFERROR(VLOOKUP($C186,Summary!$C:$CB,75,FALSE)/CB186,IF(CB186=0,"",IF(CB186="","",0)))</f>
        <v/>
      </c>
      <c r="BZ186" s="26" t="str">
        <f>IFERROR(VLOOKUP($C186,Summary!$C:$CB,76,FALSE)/CB186,IF(CB186=0,"",IF(CB186="","",0)))</f>
        <v/>
      </c>
      <c r="CA186" s="25" t="str">
        <f>IFERROR(VLOOKUP($C186,Summary!$C:$CB,77,FALSE)/CB186,IF(CB186=0,"",IF(CB186="","",0)))</f>
        <v/>
      </c>
      <c r="CB186" s="27">
        <f>VLOOKUP($C186,Summary!$C:$CB,78,FALSE)</f>
        <v>0</v>
      </c>
    </row>
    <row r="187" spans="1:80" x14ac:dyDescent="0.3">
      <c r="A187">
        <v>183</v>
      </c>
      <c r="B187" t="str">
        <f>IF(Namelist!A184="","",UPPER(Namelist!A184))</f>
        <v>LI FANG NGEW</v>
      </c>
      <c r="C187" t="str">
        <f>IF(Namelist!B184="","",UPPER(Namelist!B184))</f>
        <v>NUSSTU\E0324439</v>
      </c>
      <c r="D187" s="24">
        <f>IFERROR(VLOOKUP($C187,Summary!$C:$CB,2,FALSE)/J187,IF(J187=0,"",IF(J187="","",0)))</f>
        <v>0.33333333333333331</v>
      </c>
      <c r="E187" s="25">
        <f>IFERROR(VLOOKUP($C187,Summary!$C:$CB,3,FALSE)/J187,IF(J187=0,"",IF(J187="","",0)))</f>
        <v>0</v>
      </c>
      <c r="F187" s="26">
        <f>IFERROR(VLOOKUP($C187,Summary!$C:$CB,4,FALSE)/J187,IF(J187=0,"",IF(J187="","",0)))</f>
        <v>0.33333333333333331</v>
      </c>
      <c r="G187" s="25">
        <f>IFERROR(VLOOKUP($C187,Summary!$C:$CB,5,FALSE)/J187,IF(J187=0,"",IF(J187="","",0)))</f>
        <v>0</v>
      </c>
      <c r="H187" s="26">
        <f>IFERROR(VLOOKUP($C187,Summary!$C:$CB,6,FALSE)/J187,IF(J187=0,"",IF(J187="","",0)))</f>
        <v>0.33333333333333331</v>
      </c>
      <c r="I187" s="25">
        <f>IFERROR(VLOOKUP($C187,Summary!$C:$CB,7,FALSE)/J187,IF(J187=0,"",IF(J187="","",0)))</f>
        <v>0.66666666666666663</v>
      </c>
      <c r="J187" s="27">
        <f>VLOOKUP($C187,Summary!$C:$CB,8,FALSE)</f>
        <v>3</v>
      </c>
      <c r="K187" s="24" t="str">
        <f>IFERROR(VLOOKUP($C187,Summary!$C:$CB,9,FALSE)/Q187,IF(Q187=0,"",IF(Q187="","",0)))</f>
        <v/>
      </c>
      <c r="L187" s="25" t="str">
        <f>IFERROR(VLOOKUP($C187,Summary!$C:$CB,10,FALSE)/Q187,IF(Q187=0,"",IF(Q187="","",0)))</f>
        <v/>
      </c>
      <c r="M187" s="26" t="str">
        <f>IFERROR(VLOOKUP($C187,Summary!$C:$CB,11,FALSE)/Q187,IF(Q187=0,"",IF(Q187="","",0)))</f>
        <v/>
      </c>
      <c r="N187" s="25" t="str">
        <f>IFERROR(VLOOKUP($C187,Summary!$C:$CB,12,FALSE)/Q187,IF(Q187=0,"",IF(Q187="","",0)))</f>
        <v/>
      </c>
      <c r="O187" s="26" t="str">
        <f>IFERROR(VLOOKUP($C187,Summary!$C:$CB,13,FALSE)/Q187,IF(Q187=0,"",IF(Q187="","",0)))</f>
        <v/>
      </c>
      <c r="P187" s="25" t="str">
        <f>IFERROR(VLOOKUP($C187,Summary!$C:$CB,14,FALSE)/Q187,IF(Q187=0,"",IF(Q187="","",0)))</f>
        <v/>
      </c>
      <c r="Q187" s="27">
        <f>VLOOKUP($C187,Summary!$C:$CB,15,FALSE)</f>
        <v>0</v>
      </c>
      <c r="R187" s="24" t="str">
        <f>IFERROR(VLOOKUP($C187,Summary!$C:$CB,16,FALSE)/X187,IF(X187=0,"",IF(X187="","",0)))</f>
        <v/>
      </c>
      <c r="S187" s="25" t="str">
        <f>IFERROR(VLOOKUP($C187,Summary!$C:$CB,17,FALSE)/X187,IF(X187=0,"",IF(X187="","",0)))</f>
        <v/>
      </c>
      <c r="T187" s="26" t="str">
        <f>IFERROR(VLOOKUP($C187,Summary!$C:$CB,18,FALSE)/X187,IF(X187=0,"",IF(X187="","",0)))</f>
        <v/>
      </c>
      <c r="U187" s="25" t="str">
        <f>IFERROR(VLOOKUP($C187,Summary!$C:$CB,19,FALSE)/X187,IF(X187=0,"",IF(X187="","",0)))</f>
        <v/>
      </c>
      <c r="V187" s="26" t="str">
        <f>IFERROR(VLOOKUP($C187,Summary!$C:$CB,20,FALSE)/X187,IF(X187=0,"",IF(X187="","",0)))</f>
        <v/>
      </c>
      <c r="W187" s="25" t="str">
        <f>IFERROR(VLOOKUP($C187,Summary!$C:$CB,21,FALSE)/X187,IF(X187=0,"",IF(X187="","",0)))</f>
        <v/>
      </c>
      <c r="X187" s="27">
        <f>VLOOKUP($C187,Summary!$C:$CB,22,FALSE)</f>
        <v>0</v>
      </c>
      <c r="Y187" s="24" t="str">
        <f>IFERROR(VLOOKUP($C187,Summary!$C:$CB,23,FALSE)/AE187,IF(AE187=0,"",IF(AE187="","",0)))</f>
        <v/>
      </c>
      <c r="Z187" s="25" t="str">
        <f>IFERROR(VLOOKUP($C187,Summary!$C:$CB,24,FALSE)/AE187,IF(AE187=0,"",IF(AE187="","",0)))</f>
        <v/>
      </c>
      <c r="AA187" s="26" t="str">
        <f>IFERROR(VLOOKUP($C187,Summary!$C:$CB,25,FALSE)/AE187,IF(AE187=0,"",IF(AE187="","",0)))</f>
        <v/>
      </c>
      <c r="AB187" s="25" t="str">
        <f>IFERROR(VLOOKUP($C187,Summary!$C:$CB,26,FALSE)/AE187,IF(AE187=0,"",IF(AE187="","",0)))</f>
        <v/>
      </c>
      <c r="AC187" s="26" t="str">
        <f>IFERROR(VLOOKUP($C187,Summary!$C:$CB,27,FALSE)/AE187,IF(AE187=0,"",IF(AE187="","",0)))</f>
        <v/>
      </c>
      <c r="AD187" s="25" t="str">
        <f>IFERROR(VLOOKUP($C187,Summary!$C:$CB,28,FALSE)/AE187,IF(AE187=0,"",IF(AE187="","",0)))</f>
        <v/>
      </c>
      <c r="AE187" s="27">
        <f>VLOOKUP($C187,Summary!$C:$CB,29,FALSE)</f>
        <v>0</v>
      </c>
      <c r="AF187" s="24" t="str">
        <f>IFERROR(VLOOKUP($C187,Summary!$C:$CB,30,FALSE)/VLOOKUP($C187,Summary!$C:$CB,32,FALSE),IF(AL187=0,"",IF(AL187="","",0)))</f>
        <v/>
      </c>
      <c r="AG187" s="25" t="str">
        <f>IFERROR(VLOOKUP($C187,Summary!$C:$CB,31,FALSE)/VLOOKUP($C187,Summary!$C:$CB,32,FALSE),IF(AL187=0,"",IF(AL187="","",0)))</f>
        <v/>
      </c>
      <c r="AH187" s="26" t="str">
        <f>IFERROR(VLOOKUP($C187,Summary!$C:$CB,32,FALSE)/VLOOKUP($C187,Summary!$C:$CB,34,FALSE),IF(AL187=0,"",IF(AL187="","",0)))</f>
        <v/>
      </c>
      <c r="AI187" s="25" t="str">
        <f>IFERROR(VLOOKUP($C187,Summary!$C:$CB,33,FALSE)/VLOOKUP($C187,Summary!$C:$CB,34,FALSE),IF(AL187=0,"",IF(AL187="","",0)))</f>
        <v/>
      </c>
      <c r="AJ187" s="26" t="str">
        <f>IFERROR(VLOOKUP($C187,Summary!$C:$CB,34,FALSE)/AL187,IF(AL187=0,"",IF(AL187="","",0)))</f>
        <v/>
      </c>
      <c r="AK187" s="25" t="str">
        <f>IFERROR(VLOOKUP($C187,Summary!$C:$CB,35,FALSE)/AL187,IF(AL187=0,"",IF(AL187="","",0)))</f>
        <v/>
      </c>
      <c r="AL187" s="27">
        <f>VLOOKUP($C187,Summary!$C:$CB,36,FALSE)</f>
        <v>0</v>
      </c>
      <c r="AM187" s="24">
        <f>IFERROR(VLOOKUP($C187,Summary!$C:$CB,37,FALSE)/AS187,IF(AS187=0,"",IF(AS187="","",0)))</f>
        <v>0.33333333333333331</v>
      </c>
      <c r="AN187" s="25">
        <f>IFERROR(VLOOKUP($C187,Summary!$C:$CB,38,FALSE)/AS187,IF(AS187=0,"",IF(AS187="","",0)))</f>
        <v>0</v>
      </c>
      <c r="AO187" s="26">
        <f>IFERROR(VLOOKUP($C187,Summary!$C:$CB,39,FALSE)/AS187,IF(AS187=0,"",IF(AS187="","",0)))</f>
        <v>0.33333333333333331</v>
      </c>
      <c r="AP187" s="25">
        <f>IFERROR(VLOOKUP($C187,Summary!$C:$CB,40,FALSE)/AS187,IF(AS187=0,"",IF(AS187="","",0)))</f>
        <v>0</v>
      </c>
      <c r="AQ187" s="26">
        <f>IFERROR(VLOOKUP($C187,Summary!$C:$CB,41,FALSE)/AS187,IF(AS187=0,"",IF(AS187="","",0)))</f>
        <v>0.33333333333333331</v>
      </c>
      <c r="AR187" s="25">
        <f>IFERROR(VLOOKUP($C187,Summary!$C:$CB,42,FALSE)/AS187,IF(AS187=0,"",IF(AS187="","",0)))</f>
        <v>0.66666666666666663</v>
      </c>
      <c r="AS187" s="27">
        <f>VLOOKUP($C187,Summary!$C:$CB,43,FALSE)</f>
        <v>3</v>
      </c>
      <c r="AT187" s="24" t="str">
        <f>IFERROR(VLOOKUP($C187,Summary!$C:$CB,44,FALSE)/AZ187,IF(AZ187=0,"",IF(AZ187="","",0)))</f>
        <v/>
      </c>
      <c r="AU187" s="25" t="str">
        <f>IFERROR(VLOOKUP($C187,Summary!$C:$CB,45,FALSE)/AZ187,IF(AZ187=0,"",IF(AZ187="","",0)))</f>
        <v/>
      </c>
      <c r="AV187" s="26" t="str">
        <f>IFERROR(VLOOKUP($C187,Summary!$C:$CB,46,FALSE)/AZ187,IF(AZ187=0,"",IF(AZ187="","",0)))</f>
        <v/>
      </c>
      <c r="AW187" s="25" t="str">
        <f>IFERROR(VLOOKUP($C187,Summary!$C:$CB,47,FALSE)/AZ187,IF(AZ187=0,"",IF(AZ187="","",0)))</f>
        <v/>
      </c>
      <c r="AX187" s="26" t="str">
        <f>IFERROR(VLOOKUP($C187,Summary!$C:$CB,48,FALSE)/AZ187,IF(AZ187=0,"",IF(AZ187="","",0)))</f>
        <v/>
      </c>
      <c r="AY187" s="25" t="str">
        <f>IFERROR(VLOOKUP($C187,Summary!$C:$CB,49,FALSE)/AZ187,IF(AZ187=0,"",IF(AZ187="","",0)))</f>
        <v/>
      </c>
      <c r="AZ187" s="27">
        <f>VLOOKUP($C187,Summary!$C:$CB,50,FALSE)</f>
        <v>0</v>
      </c>
      <c r="BA187" s="24" t="str">
        <f>IFERROR(VLOOKUP($C187,Summary!$C:$CB,51,FALSE)/BG187,IF(BG187=0,"",IF(BG187="","",0)))</f>
        <v/>
      </c>
      <c r="BB187" s="25" t="str">
        <f>IFERROR(VLOOKUP($C187,Summary!$C:$CB,52,FALSE)/BG187,IF(BG187=0,"",IF(BG187="","",0)))</f>
        <v/>
      </c>
      <c r="BC187" s="26" t="str">
        <f>IFERROR(VLOOKUP($C187,Summary!$C:$CB,53,FALSE)/BG187,IF(BG187=0,"",IF(BG187="","",0)))</f>
        <v/>
      </c>
      <c r="BD187" s="25" t="str">
        <f>IFERROR(VLOOKUP($C187,Summary!$C:$CB,54,FALSE)/BG187,IF(BG187=0,"",IF(BG187="","",0)))</f>
        <v/>
      </c>
      <c r="BE187" s="26" t="str">
        <f>IFERROR(VLOOKUP($C187,Summary!$C:$CB,55,FALSE)/BG187,IF(BG187=0,"",IF(BG187="","",0)))</f>
        <v/>
      </c>
      <c r="BF187" s="25" t="str">
        <f>IFERROR(VLOOKUP($C187,Summary!$C:$CB,56,FALSE)/BG187,IF(BG187=0,"",IF(BG187="","",0)))</f>
        <v/>
      </c>
      <c r="BG187" s="27">
        <f>VLOOKUP($C187,Summary!$C:$CB,57,FALSE)</f>
        <v>0</v>
      </c>
      <c r="BH187" s="24" t="str">
        <f>IFERROR(VLOOKUP($C187,Summary!$C:$CB,58,FALSE)/BN187,IF(BN187=0,"",IF(BN187="","",0)))</f>
        <v/>
      </c>
      <c r="BI187" s="25" t="str">
        <f>IFERROR(VLOOKUP($C187,Summary!$C:$CB,59,FALSE)/BN187,IF(BN187=0,"",IF(BN187="","",0)))</f>
        <v/>
      </c>
      <c r="BJ187" s="26" t="str">
        <f>IFERROR(VLOOKUP($C187,Summary!$C:$CB,60,FALSE)/BN187,IF(BN187=0,"",IF(BN187="","",0)))</f>
        <v/>
      </c>
      <c r="BK187" s="25" t="str">
        <f>IFERROR(VLOOKUP($C187,Summary!$C:$CB,61,FALSE)/BN187,IF(BN187=0,"",IF(BN187="","",0)))</f>
        <v/>
      </c>
      <c r="BL187" s="26" t="str">
        <f>IFERROR(VLOOKUP($C187,Summary!$C:$CB,62,FALSE)/BN187,IF(BN187=0,"",IF(BN187="","",0)))</f>
        <v/>
      </c>
      <c r="BM187" s="25" t="str">
        <f>IFERROR(VLOOKUP($C187,Summary!$C:$CB,63,FALSE)/BN187,IF(BN187=0,"",IF(BN187="","",0)))</f>
        <v/>
      </c>
      <c r="BN187" s="27">
        <f>VLOOKUP($C187,Summary!$C:$CB,64,FALSE)</f>
        <v>0</v>
      </c>
      <c r="BO187" s="24" t="str">
        <f>IFERROR(VLOOKUP($C187,Summary!$C:$CB,65,FALSE)/BU187,IF(BU187=0,"",IF(BU187="","",0)))</f>
        <v/>
      </c>
      <c r="BP187" s="25" t="str">
        <f>IFERROR(VLOOKUP($C187,Summary!$C:$CB,66,FALSE)/BU187,IF(BU187=0,"",IF(BU187="","",0)))</f>
        <v/>
      </c>
      <c r="BQ187" s="26" t="str">
        <f>IFERROR(VLOOKUP($C187,Summary!$C:$CB,67,FALSE)/BU187,IF(BU187=0,"",IF(BU187="","",0)))</f>
        <v/>
      </c>
      <c r="BR187" s="25" t="str">
        <f>IFERROR(VLOOKUP($C187,Summary!$C:$CB,68,FALSE)/BU187,IF(BU187=0,"",IF(BU187="","",0)))</f>
        <v/>
      </c>
      <c r="BS187" s="26" t="str">
        <f>IFERROR(VLOOKUP($C187,Summary!$C:$CB,69,FALSE)/BU187,IF(BU187=0,"",IF(BU187="","",0)))</f>
        <v/>
      </c>
      <c r="BT187" s="25" t="str">
        <f>IFERROR(VLOOKUP($C187,Summary!$C:$CB,70,FALSE)/BU187,IF(BU187=0,"",IF(BU187="","",0)))</f>
        <v/>
      </c>
      <c r="BU187" s="27">
        <f>VLOOKUP($C187,Summary!$C:$CB,71,FALSE)</f>
        <v>0</v>
      </c>
      <c r="BV187" s="24" t="str">
        <f>IFERROR(VLOOKUP($C187,Summary!$C:$CB,72,FALSE)/CB187,IF(CB187=0,"",IF(CB187="","",0)))</f>
        <v/>
      </c>
      <c r="BW187" s="25" t="str">
        <f>IFERROR(VLOOKUP($C187,Summary!$C:$CB,73,FALSE)/CB187,IF(CB187=0,"",IF(CB187="","",0)))</f>
        <v/>
      </c>
      <c r="BX187" s="26" t="str">
        <f>IFERROR(VLOOKUP($C187,Summary!$C:$CB,74,FALSE)/CB187,IF(CB187=0,"",IF(CB187="","",0)))</f>
        <v/>
      </c>
      <c r="BY187" s="25" t="str">
        <f>IFERROR(VLOOKUP($C187,Summary!$C:$CB,75,FALSE)/CB187,IF(CB187=0,"",IF(CB187="","",0)))</f>
        <v/>
      </c>
      <c r="BZ187" s="26" t="str">
        <f>IFERROR(VLOOKUP($C187,Summary!$C:$CB,76,FALSE)/CB187,IF(CB187=0,"",IF(CB187="","",0)))</f>
        <v/>
      </c>
      <c r="CA187" s="25" t="str">
        <f>IFERROR(VLOOKUP($C187,Summary!$C:$CB,77,FALSE)/CB187,IF(CB187=0,"",IF(CB187="","",0)))</f>
        <v/>
      </c>
      <c r="CB187" s="27">
        <f>VLOOKUP($C187,Summary!$C:$CB,78,FALSE)</f>
        <v>0</v>
      </c>
    </row>
    <row r="188" spans="1:80" x14ac:dyDescent="0.3">
      <c r="A188">
        <v>184</v>
      </c>
      <c r="B188" t="str">
        <f>IF(Namelist!A185="","",UPPER(Namelist!A185))</f>
        <v>LI WEI ANG</v>
      </c>
      <c r="C188" t="str">
        <f>IF(Namelist!B185="","",UPPER(Namelist!B185))</f>
        <v>NUSSTU\E0968263</v>
      </c>
      <c r="D188" s="24">
        <f>IFERROR(VLOOKUP($C188,Summary!$C:$CB,2,FALSE)/J188,IF(J188=0,"",IF(J188="","",0)))</f>
        <v>1</v>
      </c>
      <c r="E188" s="25">
        <f>IFERROR(VLOOKUP($C188,Summary!$C:$CB,3,FALSE)/J188,IF(J188=0,"",IF(J188="","",0)))</f>
        <v>0</v>
      </c>
      <c r="F188" s="26">
        <f>IFERROR(VLOOKUP($C188,Summary!$C:$CB,4,FALSE)/J188,IF(J188=0,"",IF(J188="","",0)))</f>
        <v>1</v>
      </c>
      <c r="G188" s="25">
        <f>IFERROR(VLOOKUP($C188,Summary!$C:$CB,5,FALSE)/J188,IF(J188=0,"",IF(J188="","",0)))</f>
        <v>0</v>
      </c>
      <c r="H188" s="26">
        <f>IFERROR(VLOOKUP($C188,Summary!$C:$CB,6,FALSE)/J188,IF(J188=0,"",IF(J188="","",0)))</f>
        <v>1</v>
      </c>
      <c r="I188" s="25">
        <f>IFERROR(VLOOKUP($C188,Summary!$C:$CB,7,FALSE)/J188,IF(J188=0,"",IF(J188="","",0)))</f>
        <v>0</v>
      </c>
      <c r="J188" s="27">
        <f>VLOOKUP($C188,Summary!$C:$CB,8,FALSE)</f>
        <v>1</v>
      </c>
      <c r="K188" s="24" t="str">
        <f>IFERROR(VLOOKUP($C188,Summary!$C:$CB,9,FALSE)/Q188,IF(Q188=0,"",IF(Q188="","",0)))</f>
        <v/>
      </c>
      <c r="L188" s="25" t="str">
        <f>IFERROR(VLOOKUP($C188,Summary!$C:$CB,10,FALSE)/Q188,IF(Q188=0,"",IF(Q188="","",0)))</f>
        <v/>
      </c>
      <c r="M188" s="26" t="str">
        <f>IFERROR(VLOOKUP($C188,Summary!$C:$CB,11,FALSE)/Q188,IF(Q188=0,"",IF(Q188="","",0)))</f>
        <v/>
      </c>
      <c r="N188" s="25" t="str">
        <f>IFERROR(VLOOKUP($C188,Summary!$C:$CB,12,FALSE)/Q188,IF(Q188=0,"",IF(Q188="","",0)))</f>
        <v/>
      </c>
      <c r="O188" s="26" t="str">
        <f>IFERROR(VLOOKUP($C188,Summary!$C:$CB,13,FALSE)/Q188,IF(Q188=0,"",IF(Q188="","",0)))</f>
        <v/>
      </c>
      <c r="P188" s="25" t="str">
        <f>IFERROR(VLOOKUP($C188,Summary!$C:$CB,14,FALSE)/Q188,IF(Q188=0,"",IF(Q188="","",0)))</f>
        <v/>
      </c>
      <c r="Q188" s="27">
        <f>VLOOKUP($C188,Summary!$C:$CB,15,FALSE)</f>
        <v>0</v>
      </c>
      <c r="R188" s="24" t="str">
        <f>IFERROR(VLOOKUP($C188,Summary!$C:$CB,16,FALSE)/X188,IF(X188=0,"",IF(X188="","",0)))</f>
        <v/>
      </c>
      <c r="S188" s="25" t="str">
        <f>IFERROR(VLOOKUP($C188,Summary!$C:$CB,17,FALSE)/X188,IF(X188=0,"",IF(X188="","",0)))</f>
        <v/>
      </c>
      <c r="T188" s="26" t="str">
        <f>IFERROR(VLOOKUP($C188,Summary!$C:$CB,18,FALSE)/X188,IF(X188=0,"",IF(X188="","",0)))</f>
        <v/>
      </c>
      <c r="U188" s="25" t="str">
        <f>IFERROR(VLOOKUP($C188,Summary!$C:$CB,19,FALSE)/X188,IF(X188=0,"",IF(X188="","",0)))</f>
        <v/>
      </c>
      <c r="V188" s="26" t="str">
        <f>IFERROR(VLOOKUP($C188,Summary!$C:$CB,20,FALSE)/X188,IF(X188=0,"",IF(X188="","",0)))</f>
        <v/>
      </c>
      <c r="W188" s="25" t="str">
        <f>IFERROR(VLOOKUP($C188,Summary!$C:$CB,21,FALSE)/X188,IF(X188=0,"",IF(X188="","",0)))</f>
        <v/>
      </c>
      <c r="X188" s="27">
        <f>VLOOKUP($C188,Summary!$C:$CB,22,FALSE)</f>
        <v>0</v>
      </c>
      <c r="Y188" s="24" t="str">
        <f>IFERROR(VLOOKUP($C188,Summary!$C:$CB,23,FALSE)/AE188,IF(AE188=0,"",IF(AE188="","",0)))</f>
        <v/>
      </c>
      <c r="Z188" s="25" t="str">
        <f>IFERROR(VLOOKUP($C188,Summary!$C:$CB,24,FALSE)/AE188,IF(AE188=0,"",IF(AE188="","",0)))</f>
        <v/>
      </c>
      <c r="AA188" s="26" t="str">
        <f>IFERROR(VLOOKUP($C188,Summary!$C:$CB,25,FALSE)/AE188,IF(AE188=0,"",IF(AE188="","",0)))</f>
        <v/>
      </c>
      <c r="AB188" s="25" t="str">
        <f>IFERROR(VLOOKUP($C188,Summary!$C:$CB,26,FALSE)/AE188,IF(AE188=0,"",IF(AE188="","",0)))</f>
        <v/>
      </c>
      <c r="AC188" s="26" t="str">
        <f>IFERROR(VLOOKUP($C188,Summary!$C:$CB,27,FALSE)/AE188,IF(AE188=0,"",IF(AE188="","",0)))</f>
        <v/>
      </c>
      <c r="AD188" s="25" t="str">
        <f>IFERROR(VLOOKUP($C188,Summary!$C:$CB,28,FALSE)/AE188,IF(AE188=0,"",IF(AE188="","",0)))</f>
        <v/>
      </c>
      <c r="AE188" s="27">
        <f>VLOOKUP($C188,Summary!$C:$CB,29,FALSE)</f>
        <v>0</v>
      </c>
      <c r="AF188" s="24" t="str">
        <f>IFERROR(VLOOKUP($C188,Summary!$C:$CB,30,FALSE)/VLOOKUP($C188,Summary!$C:$CB,32,FALSE),IF(AL188=0,"",IF(AL188="","",0)))</f>
        <v/>
      </c>
      <c r="AG188" s="25" t="str">
        <f>IFERROR(VLOOKUP($C188,Summary!$C:$CB,31,FALSE)/VLOOKUP($C188,Summary!$C:$CB,32,FALSE),IF(AL188=0,"",IF(AL188="","",0)))</f>
        <v/>
      </c>
      <c r="AH188" s="26" t="str">
        <f>IFERROR(VLOOKUP($C188,Summary!$C:$CB,32,FALSE)/VLOOKUP($C188,Summary!$C:$CB,34,FALSE),IF(AL188=0,"",IF(AL188="","",0)))</f>
        <v/>
      </c>
      <c r="AI188" s="25" t="str">
        <f>IFERROR(VLOOKUP($C188,Summary!$C:$CB,33,FALSE)/VLOOKUP($C188,Summary!$C:$CB,34,FALSE),IF(AL188=0,"",IF(AL188="","",0)))</f>
        <v/>
      </c>
      <c r="AJ188" s="26" t="str">
        <f>IFERROR(VLOOKUP($C188,Summary!$C:$CB,34,FALSE)/AL188,IF(AL188=0,"",IF(AL188="","",0)))</f>
        <v/>
      </c>
      <c r="AK188" s="25" t="str">
        <f>IFERROR(VLOOKUP($C188,Summary!$C:$CB,35,FALSE)/AL188,IF(AL188=0,"",IF(AL188="","",0)))</f>
        <v/>
      </c>
      <c r="AL188" s="27">
        <f>VLOOKUP($C188,Summary!$C:$CB,36,FALSE)</f>
        <v>0</v>
      </c>
      <c r="AM188" s="24" t="str">
        <f>IFERROR(VLOOKUP($C188,Summary!$C:$CB,37,FALSE)/AS188,IF(AS188=0,"",IF(AS188="","",0)))</f>
        <v/>
      </c>
      <c r="AN188" s="25" t="str">
        <f>IFERROR(VLOOKUP($C188,Summary!$C:$CB,38,FALSE)/AS188,IF(AS188=0,"",IF(AS188="","",0)))</f>
        <v/>
      </c>
      <c r="AO188" s="26" t="str">
        <f>IFERROR(VLOOKUP($C188,Summary!$C:$CB,39,FALSE)/AS188,IF(AS188=0,"",IF(AS188="","",0)))</f>
        <v/>
      </c>
      <c r="AP188" s="25" t="str">
        <f>IFERROR(VLOOKUP($C188,Summary!$C:$CB,40,FALSE)/AS188,IF(AS188=0,"",IF(AS188="","",0)))</f>
        <v/>
      </c>
      <c r="AQ188" s="26" t="str">
        <f>IFERROR(VLOOKUP($C188,Summary!$C:$CB,41,FALSE)/AS188,IF(AS188=0,"",IF(AS188="","",0)))</f>
        <v/>
      </c>
      <c r="AR188" s="25" t="str">
        <f>IFERROR(VLOOKUP($C188,Summary!$C:$CB,42,FALSE)/AS188,IF(AS188=0,"",IF(AS188="","",0)))</f>
        <v/>
      </c>
      <c r="AS188" s="27">
        <f>VLOOKUP($C188,Summary!$C:$CB,43,FALSE)</f>
        <v>0</v>
      </c>
      <c r="AT188" s="24" t="str">
        <f>IFERROR(VLOOKUP($C188,Summary!$C:$CB,44,FALSE)/AZ188,IF(AZ188=0,"",IF(AZ188="","",0)))</f>
        <v/>
      </c>
      <c r="AU188" s="25" t="str">
        <f>IFERROR(VLOOKUP($C188,Summary!$C:$CB,45,FALSE)/AZ188,IF(AZ188=0,"",IF(AZ188="","",0)))</f>
        <v/>
      </c>
      <c r="AV188" s="26" t="str">
        <f>IFERROR(VLOOKUP($C188,Summary!$C:$CB,46,FALSE)/AZ188,IF(AZ188=0,"",IF(AZ188="","",0)))</f>
        <v/>
      </c>
      <c r="AW188" s="25" t="str">
        <f>IFERROR(VLOOKUP($C188,Summary!$C:$CB,47,FALSE)/AZ188,IF(AZ188=0,"",IF(AZ188="","",0)))</f>
        <v/>
      </c>
      <c r="AX188" s="26" t="str">
        <f>IFERROR(VLOOKUP($C188,Summary!$C:$CB,48,FALSE)/AZ188,IF(AZ188=0,"",IF(AZ188="","",0)))</f>
        <v/>
      </c>
      <c r="AY188" s="25" t="str">
        <f>IFERROR(VLOOKUP($C188,Summary!$C:$CB,49,FALSE)/AZ188,IF(AZ188=0,"",IF(AZ188="","",0)))</f>
        <v/>
      </c>
      <c r="AZ188" s="27">
        <f>VLOOKUP($C188,Summary!$C:$CB,50,FALSE)</f>
        <v>0</v>
      </c>
      <c r="BA188" s="24" t="str">
        <f>IFERROR(VLOOKUP($C188,Summary!$C:$CB,51,FALSE)/BG188,IF(BG188=0,"",IF(BG188="","",0)))</f>
        <v/>
      </c>
      <c r="BB188" s="25" t="str">
        <f>IFERROR(VLOOKUP($C188,Summary!$C:$CB,52,FALSE)/BG188,IF(BG188=0,"",IF(BG188="","",0)))</f>
        <v/>
      </c>
      <c r="BC188" s="26" t="str">
        <f>IFERROR(VLOOKUP($C188,Summary!$C:$CB,53,FALSE)/BG188,IF(BG188=0,"",IF(BG188="","",0)))</f>
        <v/>
      </c>
      <c r="BD188" s="25" t="str">
        <f>IFERROR(VLOOKUP($C188,Summary!$C:$CB,54,FALSE)/BG188,IF(BG188=0,"",IF(BG188="","",0)))</f>
        <v/>
      </c>
      <c r="BE188" s="26" t="str">
        <f>IFERROR(VLOOKUP($C188,Summary!$C:$CB,55,FALSE)/BG188,IF(BG188=0,"",IF(BG188="","",0)))</f>
        <v/>
      </c>
      <c r="BF188" s="25" t="str">
        <f>IFERROR(VLOOKUP($C188,Summary!$C:$CB,56,FALSE)/BG188,IF(BG188=0,"",IF(BG188="","",0)))</f>
        <v/>
      </c>
      <c r="BG188" s="27">
        <f>VLOOKUP($C188,Summary!$C:$CB,57,FALSE)</f>
        <v>0</v>
      </c>
      <c r="BH188" s="24">
        <f>IFERROR(VLOOKUP($C188,Summary!$C:$CB,58,FALSE)/BN188,IF(BN188=0,"",IF(BN188="","",0)))</f>
        <v>1</v>
      </c>
      <c r="BI188" s="25">
        <f>IFERROR(VLOOKUP($C188,Summary!$C:$CB,59,FALSE)/BN188,IF(BN188=0,"",IF(BN188="","",0)))</f>
        <v>0</v>
      </c>
      <c r="BJ188" s="26">
        <f>IFERROR(VLOOKUP($C188,Summary!$C:$CB,60,FALSE)/BN188,IF(BN188=0,"",IF(BN188="","",0)))</f>
        <v>1</v>
      </c>
      <c r="BK188" s="25">
        <f>IFERROR(VLOOKUP($C188,Summary!$C:$CB,61,FALSE)/BN188,IF(BN188=0,"",IF(BN188="","",0)))</f>
        <v>0</v>
      </c>
      <c r="BL188" s="26">
        <f>IFERROR(VLOOKUP($C188,Summary!$C:$CB,62,FALSE)/BN188,IF(BN188=0,"",IF(BN188="","",0)))</f>
        <v>1</v>
      </c>
      <c r="BM188" s="25">
        <f>IFERROR(VLOOKUP($C188,Summary!$C:$CB,63,FALSE)/BN188,IF(BN188=0,"",IF(BN188="","",0)))</f>
        <v>0</v>
      </c>
      <c r="BN188" s="27">
        <f>VLOOKUP($C188,Summary!$C:$CB,64,FALSE)</f>
        <v>1</v>
      </c>
      <c r="BO188" s="24" t="str">
        <f>IFERROR(VLOOKUP($C188,Summary!$C:$CB,65,FALSE)/BU188,IF(BU188=0,"",IF(BU188="","",0)))</f>
        <v/>
      </c>
      <c r="BP188" s="25" t="str">
        <f>IFERROR(VLOOKUP($C188,Summary!$C:$CB,66,FALSE)/BU188,IF(BU188=0,"",IF(BU188="","",0)))</f>
        <v/>
      </c>
      <c r="BQ188" s="26" t="str">
        <f>IFERROR(VLOOKUP($C188,Summary!$C:$CB,67,FALSE)/BU188,IF(BU188=0,"",IF(BU188="","",0)))</f>
        <v/>
      </c>
      <c r="BR188" s="25" t="str">
        <f>IFERROR(VLOOKUP($C188,Summary!$C:$CB,68,FALSE)/BU188,IF(BU188=0,"",IF(BU188="","",0)))</f>
        <v/>
      </c>
      <c r="BS188" s="26" t="str">
        <f>IFERROR(VLOOKUP($C188,Summary!$C:$CB,69,FALSE)/BU188,IF(BU188=0,"",IF(BU188="","",0)))</f>
        <v/>
      </c>
      <c r="BT188" s="25" t="str">
        <f>IFERROR(VLOOKUP($C188,Summary!$C:$CB,70,FALSE)/BU188,IF(BU188=0,"",IF(BU188="","",0)))</f>
        <v/>
      </c>
      <c r="BU188" s="27">
        <f>VLOOKUP($C188,Summary!$C:$CB,71,FALSE)</f>
        <v>0</v>
      </c>
      <c r="BV188" s="24" t="str">
        <f>IFERROR(VLOOKUP($C188,Summary!$C:$CB,72,FALSE)/CB188,IF(CB188=0,"",IF(CB188="","",0)))</f>
        <v/>
      </c>
      <c r="BW188" s="25" t="str">
        <f>IFERROR(VLOOKUP($C188,Summary!$C:$CB,73,FALSE)/CB188,IF(CB188=0,"",IF(CB188="","",0)))</f>
        <v/>
      </c>
      <c r="BX188" s="26" t="str">
        <f>IFERROR(VLOOKUP($C188,Summary!$C:$CB,74,FALSE)/CB188,IF(CB188=0,"",IF(CB188="","",0)))</f>
        <v/>
      </c>
      <c r="BY188" s="25" t="str">
        <f>IFERROR(VLOOKUP($C188,Summary!$C:$CB,75,FALSE)/CB188,IF(CB188=0,"",IF(CB188="","",0)))</f>
        <v/>
      </c>
      <c r="BZ188" s="26" t="str">
        <f>IFERROR(VLOOKUP($C188,Summary!$C:$CB,76,FALSE)/CB188,IF(CB188=0,"",IF(CB188="","",0)))</f>
        <v/>
      </c>
      <c r="CA188" s="25" t="str">
        <f>IFERROR(VLOOKUP($C188,Summary!$C:$CB,77,FALSE)/CB188,IF(CB188=0,"",IF(CB188="","",0)))</f>
        <v/>
      </c>
      <c r="CB188" s="27">
        <f>VLOOKUP($C188,Summary!$C:$CB,78,FALSE)</f>
        <v>0</v>
      </c>
    </row>
    <row r="189" spans="1:80" x14ac:dyDescent="0.3">
      <c r="A189">
        <v>185</v>
      </c>
      <c r="B189" t="str">
        <f>IF(Namelist!A186="","",UPPER(Namelist!A186))</f>
        <v>LI XUAN CHONG</v>
      </c>
      <c r="C189" t="str">
        <f>IF(Namelist!B186="","",UPPER(Namelist!B186))</f>
        <v>NUSSTU\E0425660</v>
      </c>
      <c r="D189" s="24">
        <f>IFERROR(VLOOKUP($C189,Summary!$C:$CB,2,FALSE)/J189,IF(J189=0,"",IF(J189="","",0)))</f>
        <v>0.25</v>
      </c>
      <c r="E189" s="25">
        <f>IFERROR(VLOOKUP($C189,Summary!$C:$CB,3,FALSE)/J189,IF(J189=0,"",IF(J189="","",0)))</f>
        <v>0</v>
      </c>
      <c r="F189" s="26">
        <f>IFERROR(VLOOKUP($C189,Summary!$C:$CB,4,FALSE)/J189,IF(J189=0,"",IF(J189="","",0)))</f>
        <v>0.25</v>
      </c>
      <c r="G189" s="25">
        <f>IFERROR(VLOOKUP($C189,Summary!$C:$CB,5,FALSE)/J189,IF(J189=0,"",IF(J189="","",0)))</f>
        <v>0</v>
      </c>
      <c r="H189" s="26">
        <f>IFERROR(VLOOKUP($C189,Summary!$C:$CB,6,FALSE)/J189,IF(J189=0,"",IF(J189="","",0)))</f>
        <v>0.25</v>
      </c>
      <c r="I189" s="25">
        <f>IFERROR(VLOOKUP($C189,Summary!$C:$CB,7,FALSE)/J189,IF(J189=0,"",IF(J189="","",0)))</f>
        <v>0.75</v>
      </c>
      <c r="J189" s="27">
        <f>VLOOKUP($C189,Summary!$C:$CB,8,FALSE)</f>
        <v>4</v>
      </c>
      <c r="K189" s="24" t="str">
        <f>IFERROR(VLOOKUP($C189,Summary!$C:$CB,9,FALSE)/Q189,IF(Q189=0,"",IF(Q189="","",0)))</f>
        <v/>
      </c>
      <c r="L189" s="25" t="str">
        <f>IFERROR(VLOOKUP($C189,Summary!$C:$CB,10,FALSE)/Q189,IF(Q189=0,"",IF(Q189="","",0)))</f>
        <v/>
      </c>
      <c r="M189" s="26" t="str">
        <f>IFERROR(VLOOKUP($C189,Summary!$C:$CB,11,FALSE)/Q189,IF(Q189=0,"",IF(Q189="","",0)))</f>
        <v/>
      </c>
      <c r="N189" s="25" t="str">
        <f>IFERROR(VLOOKUP($C189,Summary!$C:$CB,12,FALSE)/Q189,IF(Q189=0,"",IF(Q189="","",0)))</f>
        <v/>
      </c>
      <c r="O189" s="26" t="str">
        <f>IFERROR(VLOOKUP($C189,Summary!$C:$CB,13,FALSE)/Q189,IF(Q189=0,"",IF(Q189="","",0)))</f>
        <v/>
      </c>
      <c r="P189" s="25" t="str">
        <f>IFERROR(VLOOKUP($C189,Summary!$C:$CB,14,FALSE)/Q189,IF(Q189=0,"",IF(Q189="","",0)))</f>
        <v/>
      </c>
      <c r="Q189" s="27">
        <f>VLOOKUP($C189,Summary!$C:$CB,15,FALSE)</f>
        <v>0</v>
      </c>
      <c r="R189" s="24" t="str">
        <f>IFERROR(VLOOKUP($C189,Summary!$C:$CB,16,FALSE)/X189,IF(X189=0,"",IF(X189="","",0)))</f>
        <v/>
      </c>
      <c r="S189" s="25" t="str">
        <f>IFERROR(VLOOKUP($C189,Summary!$C:$CB,17,FALSE)/X189,IF(X189=0,"",IF(X189="","",0)))</f>
        <v/>
      </c>
      <c r="T189" s="26" t="str">
        <f>IFERROR(VLOOKUP($C189,Summary!$C:$CB,18,FALSE)/X189,IF(X189=0,"",IF(X189="","",0)))</f>
        <v/>
      </c>
      <c r="U189" s="25" t="str">
        <f>IFERROR(VLOOKUP($C189,Summary!$C:$CB,19,FALSE)/X189,IF(X189=0,"",IF(X189="","",0)))</f>
        <v/>
      </c>
      <c r="V189" s="26" t="str">
        <f>IFERROR(VLOOKUP($C189,Summary!$C:$CB,20,FALSE)/X189,IF(X189=0,"",IF(X189="","",0)))</f>
        <v/>
      </c>
      <c r="W189" s="25" t="str">
        <f>IFERROR(VLOOKUP($C189,Summary!$C:$CB,21,FALSE)/X189,IF(X189=0,"",IF(X189="","",0)))</f>
        <v/>
      </c>
      <c r="X189" s="27">
        <f>VLOOKUP($C189,Summary!$C:$CB,22,FALSE)</f>
        <v>0</v>
      </c>
      <c r="Y189" s="24" t="str">
        <f>IFERROR(VLOOKUP($C189,Summary!$C:$CB,23,FALSE)/AE189,IF(AE189=0,"",IF(AE189="","",0)))</f>
        <v/>
      </c>
      <c r="Z189" s="25" t="str">
        <f>IFERROR(VLOOKUP($C189,Summary!$C:$CB,24,FALSE)/AE189,IF(AE189=0,"",IF(AE189="","",0)))</f>
        <v/>
      </c>
      <c r="AA189" s="26" t="str">
        <f>IFERROR(VLOOKUP($C189,Summary!$C:$CB,25,FALSE)/AE189,IF(AE189=0,"",IF(AE189="","",0)))</f>
        <v/>
      </c>
      <c r="AB189" s="25" t="str">
        <f>IFERROR(VLOOKUP($C189,Summary!$C:$CB,26,FALSE)/AE189,IF(AE189=0,"",IF(AE189="","",0)))</f>
        <v/>
      </c>
      <c r="AC189" s="26" t="str">
        <f>IFERROR(VLOOKUP($C189,Summary!$C:$CB,27,FALSE)/AE189,IF(AE189=0,"",IF(AE189="","",0)))</f>
        <v/>
      </c>
      <c r="AD189" s="25" t="str">
        <f>IFERROR(VLOOKUP($C189,Summary!$C:$CB,28,FALSE)/AE189,IF(AE189=0,"",IF(AE189="","",0)))</f>
        <v/>
      </c>
      <c r="AE189" s="27">
        <f>VLOOKUP($C189,Summary!$C:$CB,29,FALSE)</f>
        <v>0</v>
      </c>
      <c r="AF189" s="24" t="str">
        <f>IFERROR(VLOOKUP($C189,Summary!$C:$CB,30,FALSE)/VLOOKUP($C189,Summary!$C:$CB,32,FALSE),IF(AL189=0,"",IF(AL189="","",0)))</f>
        <v/>
      </c>
      <c r="AG189" s="25" t="str">
        <f>IFERROR(VLOOKUP($C189,Summary!$C:$CB,31,FALSE)/VLOOKUP($C189,Summary!$C:$CB,32,FALSE),IF(AL189=0,"",IF(AL189="","",0)))</f>
        <v/>
      </c>
      <c r="AH189" s="26" t="str">
        <f>IFERROR(VLOOKUP($C189,Summary!$C:$CB,32,FALSE)/VLOOKUP($C189,Summary!$C:$CB,34,FALSE),IF(AL189=0,"",IF(AL189="","",0)))</f>
        <v/>
      </c>
      <c r="AI189" s="25" t="str">
        <f>IFERROR(VLOOKUP($C189,Summary!$C:$CB,33,FALSE)/VLOOKUP($C189,Summary!$C:$CB,34,FALSE),IF(AL189=0,"",IF(AL189="","",0)))</f>
        <v/>
      </c>
      <c r="AJ189" s="26" t="str">
        <f>IFERROR(VLOOKUP($C189,Summary!$C:$CB,34,FALSE)/AL189,IF(AL189=0,"",IF(AL189="","",0)))</f>
        <v/>
      </c>
      <c r="AK189" s="25" t="str">
        <f>IFERROR(VLOOKUP($C189,Summary!$C:$CB,35,FALSE)/AL189,IF(AL189=0,"",IF(AL189="","",0)))</f>
        <v/>
      </c>
      <c r="AL189" s="27">
        <f>VLOOKUP($C189,Summary!$C:$CB,36,FALSE)</f>
        <v>0</v>
      </c>
      <c r="AM189" s="24" t="str">
        <f>IFERROR(VLOOKUP($C189,Summary!$C:$CB,37,FALSE)/AS189,IF(AS189=0,"",IF(AS189="","",0)))</f>
        <v/>
      </c>
      <c r="AN189" s="25" t="str">
        <f>IFERROR(VLOOKUP($C189,Summary!$C:$CB,38,FALSE)/AS189,IF(AS189=0,"",IF(AS189="","",0)))</f>
        <v/>
      </c>
      <c r="AO189" s="26" t="str">
        <f>IFERROR(VLOOKUP($C189,Summary!$C:$CB,39,FALSE)/AS189,IF(AS189=0,"",IF(AS189="","",0)))</f>
        <v/>
      </c>
      <c r="AP189" s="25" t="str">
        <f>IFERROR(VLOOKUP($C189,Summary!$C:$CB,40,FALSE)/AS189,IF(AS189=0,"",IF(AS189="","",0)))</f>
        <v/>
      </c>
      <c r="AQ189" s="26" t="str">
        <f>IFERROR(VLOOKUP($C189,Summary!$C:$CB,41,FALSE)/AS189,IF(AS189=0,"",IF(AS189="","",0)))</f>
        <v/>
      </c>
      <c r="AR189" s="25" t="str">
        <f>IFERROR(VLOOKUP($C189,Summary!$C:$CB,42,FALSE)/AS189,IF(AS189=0,"",IF(AS189="","",0)))</f>
        <v/>
      </c>
      <c r="AS189" s="27">
        <f>VLOOKUP($C189,Summary!$C:$CB,43,FALSE)</f>
        <v>0</v>
      </c>
      <c r="AT189" s="24" t="str">
        <f>IFERROR(VLOOKUP($C189,Summary!$C:$CB,44,FALSE)/AZ189,IF(AZ189=0,"",IF(AZ189="","",0)))</f>
        <v/>
      </c>
      <c r="AU189" s="25" t="str">
        <f>IFERROR(VLOOKUP($C189,Summary!$C:$CB,45,FALSE)/AZ189,IF(AZ189=0,"",IF(AZ189="","",0)))</f>
        <v/>
      </c>
      <c r="AV189" s="26" t="str">
        <f>IFERROR(VLOOKUP($C189,Summary!$C:$CB,46,FALSE)/AZ189,IF(AZ189=0,"",IF(AZ189="","",0)))</f>
        <v/>
      </c>
      <c r="AW189" s="25" t="str">
        <f>IFERROR(VLOOKUP($C189,Summary!$C:$CB,47,FALSE)/AZ189,IF(AZ189=0,"",IF(AZ189="","",0)))</f>
        <v/>
      </c>
      <c r="AX189" s="26" t="str">
        <f>IFERROR(VLOOKUP($C189,Summary!$C:$CB,48,FALSE)/AZ189,IF(AZ189=0,"",IF(AZ189="","",0)))</f>
        <v/>
      </c>
      <c r="AY189" s="25" t="str">
        <f>IFERROR(VLOOKUP($C189,Summary!$C:$CB,49,FALSE)/AZ189,IF(AZ189=0,"",IF(AZ189="","",0)))</f>
        <v/>
      </c>
      <c r="AZ189" s="27">
        <f>VLOOKUP($C189,Summary!$C:$CB,50,FALSE)</f>
        <v>0</v>
      </c>
      <c r="BA189" s="24">
        <f>IFERROR(VLOOKUP($C189,Summary!$C:$CB,51,FALSE)/BG189,IF(BG189=0,"",IF(BG189="","",0)))</f>
        <v>0</v>
      </c>
      <c r="BB189" s="25">
        <f>IFERROR(VLOOKUP($C189,Summary!$C:$CB,52,FALSE)/BG189,IF(BG189=0,"",IF(BG189="","",0)))</f>
        <v>0</v>
      </c>
      <c r="BC189" s="26">
        <f>IFERROR(VLOOKUP($C189,Summary!$C:$CB,53,FALSE)/BG189,IF(BG189=0,"",IF(BG189="","",0)))</f>
        <v>0</v>
      </c>
      <c r="BD189" s="25">
        <f>IFERROR(VLOOKUP($C189,Summary!$C:$CB,54,FALSE)/BG189,IF(BG189=0,"",IF(BG189="","",0)))</f>
        <v>0</v>
      </c>
      <c r="BE189" s="26">
        <f>IFERROR(VLOOKUP($C189,Summary!$C:$CB,55,FALSE)/BG189,IF(BG189=0,"",IF(BG189="","",0)))</f>
        <v>0</v>
      </c>
      <c r="BF189" s="25">
        <f>IFERROR(VLOOKUP($C189,Summary!$C:$CB,56,FALSE)/BG189,IF(BG189=0,"",IF(BG189="","",0)))</f>
        <v>1</v>
      </c>
      <c r="BG189" s="27">
        <f>VLOOKUP($C189,Summary!$C:$CB,57,FALSE)</f>
        <v>2</v>
      </c>
      <c r="BH189" s="24">
        <f>IFERROR(VLOOKUP($C189,Summary!$C:$CB,58,FALSE)/BN189,IF(BN189=0,"",IF(BN189="","",0)))</f>
        <v>0.5</v>
      </c>
      <c r="BI189" s="25">
        <f>IFERROR(VLOOKUP($C189,Summary!$C:$CB,59,FALSE)/BN189,IF(BN189=0,"",IF(BN189="","",0)))</f>
        <v>0</v>
      </c>
      <c r="BJ189" s="26">
        <f>IFERROR(VLOOKUP($C189,Summary!$C:$CB,60,FALSE)/BN189,IF(BN189=0,"",IF(BN189="","",0)))</f>
        <v>0.5</v>
      </c>
      <c r="BK189" s="25">
        <f>IFERROR(VLOOKUP($C189,Summary!$C:$CB,61,FALSE)/BN189,IF(BN189=0,"",IF(BN189="","",0)))</f>
        <v>0</v>
      </c>
      <c r="BL189" s="26">
        <f>IFERROR(VLOOKUP($C189,Summary!$C:$CB,62,FALSE)/BN189,IF(BN189=0,"",IF(BN189="","",0)))</f>
        <v>0.5</v>
      </c>
      <c r="BM189" s="25">
        <f>IFERROR(VLOOKUP($C189,Summary!$C:$CB,63,FALSE)/BN189,IF(BN189=0,"",IF(BN189="","",0)))</f>
        <v>0.5</v>
      </c>
      <c r="BN189" s="27">
        <f>VLOOKUP($C189,Summary!$C:$CB,64,FALSE)</f>
        <v>2</v>
      </c>
      <c r="BO189" s="24" t="str">
        <f>IFERROR(VLOOKUP($C189,Summary!$C:$CB,65,FALSE)/BU189,IF(BU189=0,"",IF(BU189="","",0)))</f>
        <v/>
      </c>
      <c r="BP189" s="25" t="str">
        <f>IFERROR(VLOOKUP($C189,Summary!$C:$CB,66,FALSE)/BU189,IF(BU189=0,"",IF(BU189="","",0)))</f>
        <v/>
      </c>
      <c r="BQ189" s="26" t="str">
        <f>IFERROR(VLOOKUP($C189,Summary!$C:$CB,67,FALSE)/BU189,IF(BU189=0,"",IF(BU189="","",0)))</f>
        <v/>
      </c>
      <c r="BR189" s="25" t="str">
        <f>IFERROR(VLOOKUP($C189,Summary!$C:$CB,68,FALSE)/BU189,IF(BU189=0,"",IF(BU189="","",0)))</f>
        <v/>
      </c>
      <c r="BS189" s="26" t="str">
        <f>IFERROR(VLOOKUP($C189,Summary!$C:$CB,69,FALSE)/BU189,IF(BU189=0,"",IF(BU189="","",0)))</f>
        <v/>
      </c>
      <c r="BT189" s="25" t="str">
        <f>IFERROR(VLOOKUP($C189,Summary!$C:$CB,70,FALSE)/BU189,IF(BU189=0,"",IF(BU189="","",0)))</f>
        <v/>
      </c>
      <c r="BU189" s="27">
        <f>VLOOKUP($C189,Summary!$C:$CB,71,FALSE)</f>
        <v>0</v>
      </c>
      <c r="BV189" s="24" t="str">
        <f>IFERROR(VLOOKUP($C189,Summary!$C:$CB,72,FALSE)/CB189,IF(CB189=0,"",IF(CB189="","",0)))</f>
        <v/>
      </c>
      <c r="BW189" s="25" t="str">
        <f>IFERROR(VLOOKUP($C189,Summary!$C:$CB,73,FALSE)/CB189,IF(CB189=0,"",IF(CB189="","",0)))</f>
        <v/>
      </c>
      <c r="BX189" s="26" t="str">
        <f>IFERROR(VLOOKUP($C189,Summary!$C:$CB,74,FALSE)/CB189,IF(CB189=0,"",IF(CB189="","",0)))</f>
        <v/>
      </c>
      <c r="BY189" s="25" t="str">
        <f>IFERROR(VLOOKUP($C189,Summary!$C:$CB,75,FALSE)/CB189,IF(CB189=0,"",IF(CB189="","",0)))</f>
        <v/>
      </c>
      <c r="BZ189" s="26" t="str">
        <f>IFERROR(VLOOKUP($C189,Summary!$C:$CB,76,FALSE)/CB189,IF(CB189=0,"",IF(CB189="","",0)))</f>
        <v/>
      </c>
      <c r="CA189" s="25" t="str">
        <f>IFERROR(VLOOKUP($C189,Summary!$C:$CB,77,FALSE)/CB189,IF(CB189=0,"",IF(CB189="","",0)))</f>
        <v/>
      </c>
      <c r="CB189" s="27">
        <f>VLOOKUP($C189,Summary!$C:$CB,78,FALSE)</f>
        <v>0</v>
      </c>
    </row>
    <row r="190" spans="1:80" x14ac:dyDescent="0.3">
      <c r="A190">
        <v>186</v>
      </c>
      <c r="B190" t="str">
        <f>IF(Namelist!A187="","",UPPER(Namelist!A187))</f>
        <v>LI YING TOH</v>
      </c>
      <c r="C190" t="str">
        <f>IF(Namelist!B187="","",UPPER(Namelist!B187))</f>
        <v>NUSSTU\E0425568</v>
      </c>
      <c r="D190" s="24">
        <f>IFERROR(VLOOKUP($C190,Summary!$C:$CB,2,FALSE)/J190,IF(J190=0,"",IF(J190="","",0)))</f>
        <v>1</v>
      </c>
      <c r="E190" s="25">
        <f>IFERROR(VLOOKUP($C190,Summary!$C:$CB,3,FALSE)/J190,IF(J190=0,"",IF(J190="","",0)))</f>
        <v>0</v>
      </c>
      <c r="F190" s="26">
        <f>IFERROR(VLOOKUP($C190,Summary!$C:$CB,4,FALSE)/J190,IF(J190=0,"",IF(J190="","",0)))</f>
        <v>1</v>
      </c>
      <c r="G190" s="25">
        <f>IFERROR(VLOOKUP($C190,Summary!$C:$CB,5,FALSE)/J190,IF(J190=0,"",IF(J190="","",0)))</f>
        <v>0</v>
      </c>
      <c r="H190" s="26">
        <f>IFERROR(VLOOKUP($C190,Summary!$C:$CB,6,FALSE)/J190,IF(J190=0,"",IF(J190="","",0)))</f>
        <v>1</v>
      </c>
      <c r="I190" s="25">
        <f>IFERROR(VLOOKUP($C190,Summary!$C:$CB,7,FALSE)/J190,IF(J190=0,"",IF(J190="","",0)))</f>
        <v>0</v>
      </c>
      <c r="J190" s="27">
        <f>VLOOKUP($C190,Summary!$C:$CB,8,FALSE)</f>
        <v>2</v>
      </c>
      <c r="K190" s="24">
        <f>IFERROR(VLOOKUP($C190,Summary!$C:$CB,9,FALSE)/Q190,IF(Q190=0,"",IF(Q190="","",0)))</f>
        <v>1</v>
      </c>
      <c r="L190" s="25">
        <f>IFERROR(VLOOKUP($C190,Summary!$C:$CB,10,FALSE)/Q190,IF(Q190=0,"",IF(Q190="","",0)))</f>
        <v>0</v>
      </c>
      <c r="M190" s="26">
        <f>IFERROR(VLOOKUP($C190,Summary!$C:$CB,11,FALSE)/Q190,IF(Q190=0,"",IF(Q190="","",0)))</f>
        <v>1</v>
      </c>
      <c r="N190" s="25">
        <f>IFERROR(VLOOKUP($C190,Summary!$C:$CB,12,FALSE)/Q190,IF(Q190=0,"",IF(Q190="","",0)))</f>
        <v>0</v>
      </c>
      <c r="O190" s="26">
        <f>IFERROR(VLOOKUP($C190,Summary!$C:$CB,13,FALSE)/Q190,IF(Q190=0,"",IF(Q190="","",0)))</f>
        <v>1</v>
      </c>
      <c r="P190" s="25">
        <f>IFERROR(VLOOKUP($C190,Summary!$C:$CB,14,FALSE)/Q190,IF(Q190=0,"",IF(Q190="","",0)))</f>
        <v>0</v>
      </c>
      <c r="Q190" s="27">
        <f>VLOOKUP($C190,Summary!$C:$CB,15,FALSE)</f>
        <v>1</v>
      </c>
      <c r="R190" s="24">
        <f>IFERROR(VLOOKUP($C190,Summary!$C:$CB,16,FALSE)/X190,IF(X190=0,"",IF(X190="","",0)))</f>
        <v>1</v>
      </c>
      <c r="S190" s="25">
        <f>IFERROR(VLOOKUP($C190,Summary!$C:$CB,17,FALSE)/X190,IF(X190=0,"",IF(X190="","",0)))</f>
        <v>0</v>
      </c>
      <c r="T190" s="26">
        <f>IFERROR(VLOOKUP($C190,Summary!$C:$CB,18,FALSE)/X190,IF(X190=0,"",IF(X190="","",0)))</f>
        <v>1</v>
      </c>
      <c r="U190" s="25">
        <f>IFERROR(VLOOKUP($C190,Summary!$C:$CB,19,FALSE)/X190,IF(X190=0,"",IF(X190="","",0)))</f>
        <v>0</v>
      </c>
      <c r="V190" s="26">
        <f>IFERROR(VLOOKUP($C190,Summary!$C:$CB,20,FALSE)/X190,IF(X190=0,"",IF(X190="","",0)))</f>
        <v>1</v>
      </c>
      <c r="W190" s="25">
        <f>IFERROR(VLOOKUP($C190,Summary!$C:$CB,21,FALSE)/X190,IF(X190=0,"",IF(X190="","",0)))</f>
        <v>0</v>
      </c>
      <c r="X190" s="27">
        <f>VLOOKUP($C190,Summary!$C:$CB,22,FALSE)</f>
        <v>1</v>
      </c>
      <c r="Y190" s="24" t="str">
        <f>IFERROR(VLOOKUP($C190,Summary!$C:$CB,23,FALSE)/AE190,IF(AE190=0,"",IF(AE190="","",0)))</f>
        <v/>
      </c>
      <c r="Z190" s="25" t="str">
        <f>IFERROR(VLOOKUP($C190,Summary!$C:$CB,24,FALSE)/AE190,IF(AE190=0,"",IF(AE190="","",0)))</f>
        <v/>
      </c>
      <c r="AA190" s="26" t="str">
        <f>IFERROR(VLOOKUP($C190,Summary!$C:$CB,25,FALSE)/AE190,IF(AE190=0,"",IF(AE190="","",0)))</f>
        <v/>
      </c>
      <c r="AB190" s="25" t="str">
        <f>IFERROR(VLOOKUP($C190,Summary!$C:$CB,26,FALSE)/AE190,IF(AE190=0,"",IF(AE190="","",0)))</f>
        <v/>
      </c>
      <c r="AC190" s="26" t="str">
        <f>IFERROR(VLOOKUP($C190,Summary!$C:$CB,27,FALSE)/AE190,IF(AE190=0,"",IF(AE190="","",0)))</f>
        <v/>
      </c>
      <c r="AD190" s="25" t="str">
        <f>IFERROR(VLOOKUP($C190,Summary!$C:$CB,28,FALSE)/AE190,IF(AE190=0,"",IF(AE190="","",0)))</f>
        <v/>
      </c>
      <c r="AE190" s="27">
        <f>VLOOKUP($C190,Summary!$C:$CB,29,FALSE)</f>
        <v>0</v>
      </c>
      <c r="AF190" s="24" t="str">
        <f>IFERROR(VLOOKUP($C190,Summary!$C:$CB,30,FALSE)/VLOOKUP($C190,Summary!$C:$CB,32,FALSE),IF(AL190=0,"",IF(AL190="","",0)))</f>
        <v/>
      </c>
      <c r="AG190" s="25" t="str">
        <f>IFERROR(VLOOKUP($C190,Summary!$C:$CB,31,FALSE)/VLOOKUP($C190,Summary!$C:$CB,32,FALSE),IF(AL190=0,"",IF(AL190="","",0)))</f>
        <v/>
      </c>
      <c r="AH190" s="26" t="str">
        <f>IFERROR(VLOOKUP($C190,Summary!$C:$CB,32,FALSE)/VLOOKUP($C190,Summary!$C:$CB,34,FALSE),IF(AL190=0,"",IF(AL190="","",0)))</f>
        <v/>
      </c>
      <c r="AI190" s="25" t="str">
        <f>IFERROR(VLOOKUP($C190,Summary!$C:$CB,33,FALSE)/VLOOKUP($C190,Summary!$C:$CB,34,FALSE),IF(AL190=0,"",IF(AL190="","",0)))</f>
        <v/>
      </c>
      <c r="AJ190" s="26" t="str">
        <f>IFERROR(VLOOKUP($C190,Summary!$C:$CB,34,FALSE)/AL190,IF(AL190=0,"",IF(AL190="","",0)))</f>
        <v/>
      </c>
      <c r="AK190" s="25" t="str">
        <f>IFERROR(VLOOKUP($C190,Summary!$C:$CB,35,FALSE)/AL190,IF(AL190=0,"",IF(AL190="","",0)))</f>
        <v/>
      </c>
      <c r="AL190" s="27">
        <f>VLOOKUP($C190,Summary!$C:$CB,36,FALSE)</f>
        <v>0</v>
      </c>
      <c r="AM190" s="24" t="str">
        <f>IFERROR(VLOOKUP($C190,Summary!$C:$CB,37,FALSE)/AS190,IF(AS190=0,"",IF(AS190="","",0)))</f>
        <v/>
      </c>
      <c r="AN190" s="25" t="str">
        <f>IFERROR(VLOOKUP($C190,Summary!$C:$CB,38,FALSE)/AS190,IF(AS190=0,"",IF(AS190="","",0)))</f>
        <v/>
      </c>
      <c r="AO190" s="26" t="str">
        <f>IFERROR(VLOOKUP($C190,Summary!$C:$CB,39,FALSE)/AS190,IF(AS190=0,"",IF(AS190="","",0)))</f>
        <v/>
      </c>
      <c r="AP190" s="25" t="str">
        <f>IFERROR(VLOOKUP($C190,Summary!$C:$CB,40,FALSE)/AS190,IF(AS190=0,"",IF(AS190="","",0)))</f>
        <v/>
      </c>
      <c r="AQ190" s="26" t="str">
        <f>IFERROR(VLOOKUP($C190,Summary!$C:$CB,41,FALSE)/AS190,IF(AS190=0,"",IF(AS190="","",0)))</f>
        <v/>
      </c>
      <c r="AR190" s="25" t="str">
        <f>IFERROR(VLOOKUP($C190,Summary!$C:$CB,42,FALSE)/AS190,IF(AS190=0,"",IF(AS190="","",0)))</f>
        <v/>
      </c>
      <c r="AS190" s="27">
        <f>VLOOKUP($C190,Summary!$C:$CB,43,FALSE)</f>
        <v>0</v>
      </c>
      <c r="AT190" s="24" t="str">
        <f>IFERROR(VLOOKUP($C190,Summary!$C:$CB,44,FALSE)/AZ190,IF(AZ190=0,"",IF(AZ190="","",0)))</f>
        <v/>
      </c>
      <c r="AU190" s="25" t="str">
        <f>IFERROR(VLOOKUP($C190,Summary!$C:$CB,45,FALSE)/AZ190,IF(AZ190=0,"",IF(AZ190="","",0)))</f>
        <v/>
      </c>
      <c r="AV190" s="26" t="str">
        <f>IFERROR(VLOOKUP($C190,Summary!$C:$CB,46,FALSE)/AZ190,IF(AZ190=0,"",IF(AZ190="","",0)))</f>
        <v/>
      </c>
      <c r="AW190" s="25" t="str">
        <f>IFERROR(VLOOKUP($C190,Summary!$C:$CB,47,FALSE)/AZ190,IF(AZ190=0,"",IF(AZ190="","",0)))</f>
        <v/>
      </c>
      <c r="AX190" s="26" t="str">
        <f>IFERROR(VLOOKUP($C190,Summary!$C:$CB,48,FALSE)/AZ190,IF(AZ190=0,"",IF(AZ190="","",0)))</f>
        <v/>
      </c>
      <c r="AY190" s="25" t="str">
        <f>IFERROR(VLOOKUP($C190,Summary!$C:$CB,49,FALSE)/AZ190,IF(AZ190=0,"",IF(AZ190="","",0)))</f>
        <v/>
      </c>
      <c r="AZ190" s="27">
        <f>VLOOKUP($C190,Summary!$C:$CB,50,FALSE)</f>
        <v>0</v>
      </c>
      <c r="BA190" s="24" t="str">
        <f>IFERROR(VLOOKUP($C190,Summary!$C:$CB,51,FALSE)/BG190,IF(BG190=0,"",IF(BG190="","",0)))</f>
        <v/>
      </c>
      <c r="BB190" s="25" t="str">
        <f>IFERROR(VLOOKUP($C190,Summary!$C:$CB,52,FALSE)/BG190,IF(BG190=0,"",IF(BG190="","",0)))</f>
        <v/>
      </c>
      <c r="BC190" s="26" t="str">
        <f>IFERROR(VLOOKUP($C190,Summary!$C:$CB,53,FALSE)/BG190,IF(BG190=0,"",IF(BG190="","",0)))</f>
        <v/>
      </c>
      <c r="BD190" s="25" t="str">
        <f>IFERROR(VLOOKUP($C190,Summary!$C:$CB,54,FALSE)/BG190,IF(BG190=0,"",IF(BG190="","",0)))</f>
        <v/>
      </c>
      <c r="BE190" s="26" t="str">
        <f>IFERROR(VLOOKUP($C190,Summary!$C:$CB,55,FALSE)/BG190,IF(BG190=0,"",IF(BG190="","",0)))</f>
        <v/>
      </c>
      <c r="BF190" s="25" t="str">
        <f>IFERROR(VLOOKUP($C190,Summary!$C:$CB,56,FALSE)/BG190,IF(BG190=0,"",IF(BG190="","",0)))</f>
        <v/>
      </c>
      <c r="BG190" s="27">
        <f>VLOOKUP($C190,Summary!$C:$CB,57,FALSE)</f>
        <v>0</v>
      </c>
      <c r="BH190" s="24" t="str">
        <f>IFERROR(VLOOKUP($C190,Summary!$C:$CB,58,FALSE)/BN190,IF(BN190=0,"",IF(BN190="","",0)))</f>
        <v/>
      </c>
      <c r="BI190" s="25" t="str">
        <f>IFERROR(VLOOKUP($C190,Summary!$C:$CB,59,FALSE)/BN190,IF(BN190=0,"",IF(BN190="","",0)))</f>
        <v/>
      </c>
      <c r="BJ190" s="26" t="str">
        <f>IFERROR(VLOOKUP($C190,Summary!$C:$CB,60,FALSE)/BN190,IF(BN190=0,"",IF(BN190="","",0)))</f>
        <v/>
      </c>
      <c r="BK190" s="25" t="str">
        <f>IFERROR(VLOOKUP($C190,Summary!$C:$CB,61,FALSE)/BN190,IF(BN190=0,"",IF(BN190="","",0)))</f>
        <v/>
      </c>
      <c r="BL190" s="26" t="str">
        <f>IFERROR(VLOOKUP($C190,Summary!$C:$CB,62,FALSE)/BN190,IF(BN190=0,"",IF(BN190="","",0)))</f>
        <v/>
      </c>
      <c r="BM190" s="25" t="str">
        <f>IFERROR(VLOOKUP($C190,Summary!$C:$CB,63,FALSE)/BN190,IF(BN190=0,"",IF(BN190="","",0)))</f>
        <v/>
      </c>
      <c r="BN190" s="27">
        <f>VLOOKUP($C190,Summary!$C:$CB,64,FALSE)</f>
        <v>0</v>
      </c>
      <c r="BO190" s="24" t="str">
        <f>IFERROR(VLOOKUP($C190,Summary!$C:$CB,65,FALSE)/BU190,IF(BU190=0,"",IF(BU190="","",0)))</f>
        <v/>
      </c>
      <c r="BP190" s="25" t="str">
        <f>IFERROR(VLOOKUP($C190,Summary!$C:$CB,66,FALSE)/BU190,IF(BU190=0,"",IF(BU190="","",0)))</f>
        <v/>
      </c>
      <c r="BQ190" s="26" t="str">
        <f>IFERROR(VLOOKUP($C190,Summary!$C:$CB,67,FALSE)/BU190,IF(BU190=0,"",IF(BU190="","",0)))</f>
        <v/>
      </c>
      <c r="BR190" s="25" t="str">
        <f>IFERROR(VLOOKUP($C190,Summary!$C:$CB,68,FALSE)/BU190,IF(BU190=0,"",IF(BU190="","",0)))</f>
        <v/>
      </c>
      <c r="BS190" s="26" t="str">
        <f>IFERROR(VLOOKUP($C190,Summary!$C:$CB,69,FALSE)/BU190,IF(BU190=0,"",IF(BU190="","",0)))</f>
        <v/>
      </c>
      <c r="BT190" s="25" t="str">
        <f>IFERROR(VLOOKUP($C190,Summary!$C:$CB,70,FALSE)/BU190,IF(BU190=0,"",IF(BU190="","",0)))</f>
        <v/>
      </c>
      <c r="BU190" s="27">
        <f>VLOOKUP($C190,Summary!$C:$CB,71,FALSE)</f>
        <v>0</v>
      </c>
      <c r="BV190" s="24" t="str">
        <f>IFERROR(VLOOKUP($C190,Summary!$C:$CB,72,FALSE)/CB190,IF(CB190=0,"",IF(CB190="","",0)))</f>
        <v/>
      </c>
      <c r="BW190" s="25" t="str">
        <f>IFERROR(VLOOKUP($C190,Summary!$C:$CB,73,FALSE)/CB190,IF(CB190=0,"",IF(CB190="","",0)))</f>
        <v/>
      </c>
      <c r="BX190" s="26" t="str">
        <f>IFERROR(VLOOKUP($C190,Summary!$C:$CB,74,FALSE)/CB190,IF(CB190=0,"",IF(CB190="","",0)))</f>
        <v/>
      </c>
      <c r="BY190" s="25" t="str">
        <f>IFERROR(VLOOKUP($C190,Summary!$C:$CB,75,FALSE)/CB190,IF(CB190=0,"",IF(CB190="","",0)))</f>
        <v/>
      </c>
      <c r="BZ190" s="26" t="str">
        <f>IFERROR(VLOOKUP($C190,Summary!$C:$CB,76,FALSE)/CB190,IF(CB190=0,"",IF(CB190="","",0)))</f>
        <v/>
      </c>
      <c r="CA190" s="25" t="str">
        <f>IFERROR(VLOOKUP($C190,Summary!$C:$CB,77,FALSE)/CB190,IF(CB190=0,"",IF(CB190="","",0)))</f>
        <v/>
      </c>
      <c r="CB190" s="27">
        <f>VLOOKUP($C190,Summary!$C:$CB,78,FALSE)</f>
        <v>0</v>
      </c>
    </row>
    <row r="191" spans="1:80" x14ac:dyDescent="0.3">
      <c r="A191">
        <v>187</v>
      </c>
      <c r="B191" t="str">
        <f>IF(Namelist!A188="","",UPPER(Namelist!A188))</f>
        <v>LINDA TIRADO</v>
      </c>
      <c r="C191" t="str">
        <f>IF(Namelist!B188="","",UPPER(Namelist!B188))</f>
        <v>NUSSTF\L.TIRADO</v>
      </c>
      <c r="D191" s="24" t="str">
        <f>IFERROR(VLOOKUP($C191,Summary!$C:$CB,2,FALSE)/J191,IF(J191=0,"",IF(J191="","",0)))</f>
        <v/>
      </c>
      <c r="E191" s="25" t="str">
        <f>IFERROR(VLOOKUP($C191,Summary!$C:$CB,3,FALSE)/J191,IF(J191=0,"",IF(J191="","",0)))</f>
        <v/>
      </c>
      <c r="F191" s="26" t="str">
        <f>IFERROR(VLOOKUP($C191,Summary!$C:$CB,4,FALSE)/J191,IF(J191=0,"",IF(J191="","",0)))</f>
        <v/>
      </c>
      <c r="G191" s="25" t="str">
        <f>IFERROR(VLOOKUP($C191,Summary!$C:$CB,5,FALSE)/J191,IF(J191=0,"",IF(J191="","",0)))</f>
        <v/>
      </c>
      <c r="H191" s="26" t="str">
        <f>IFERROR(VLOOKUP($C191,Summary!$C:$CB,6,FALSE)/J191,IF(J191=0,"",IF(J191="","",0)))</f>
        <v/>
      </c>
      <c r="I191" s="25" t="str">
        <f>IFERROR(VLOOKUP($C191,Summary!$C:$CB,7,FALSE)/J191,IF(J191=0,"",IF(J191="","",0)))</f>
        <v/>
      </c>
      <c r="J191" s="27">
        <f>VLOOKUP($C191,Summary!$C:$CB,8,FALSE)</f>
        <v>0</v>
      </c>
      <c r="K191" s="24" t="str">
        <f>IFERROR(VLOOKUP($C191,Summary!$C:$CB,9,FALSE)/Q191,IF(Q191=0,"",IF(Q191="","",0)))</f>
        <v/>
      </c>
      <c r="L191" s="25" t="str">
        <f>IFERROR(VLOOKUP($C191,Summary!$C:$CB,10,FALSE)/Q191,IF(Q191=0,"",IF(Q191="","",0)))</f>
        <v/>
      </c>
      <c r="M191" s="26" t="str">
        <f>IFERROR(VLOOKUP($C191,Summary!$C:$CB,11,FALSE)/Q191,IF(Q191=0,"",IF(Q191="","",0)))</f>
        <v/>
      </c>
      <c r="N191" s="25" t="str">
        <f>IFERROR(VLOOKUP($C191,Summary!$C:$CB,12,FALSE)/Q191,IF(Q191=0,"",IF(Q191="","",0)))</f>
        <v/>
      </c>
      <c r="O191" s="26" t="str">
        <f>IFERROR(VLOOKUP($C191,Summary!$C:$CB,13,FALSE)/Q191,IF(Q191=0,"",IF(Q191="","",0)))</f>
        <v/>
      </c>
      <c r="P191" s="25" t="str">
        <f>IFERROR(VLOOKUP($C191,Summary!$C:$CB,14,FALSE)/Q191,IF(Q191=0,"",IF(Q191="","",0)))</f>
        <v/>
      </c>
      <c r="Q191" s="27">
        <f>VLOOKUP($C191,Summary!$C:$CB,15,FALSE)</f>
        <v>0</v>
      </c>
      <c r="R191" s="24" t="str">
        <f>IFERROR(VLOOKUP($C191,Summary!$C:$CB,16,FALSE)/X191,IF(X191=0,"",IF(X191="","",0)))</f>
        <v/>
      </c>
      <c r="S191" s="25" t="str">
        <f>IFERROR(VLOOKUP($C191,Summary!$C:$CB,17,FALSE)/X191,IF(X191=0,"",IF(X191="","",0)))</f>
        <v/>
      </c>
      <c r="T191" s="26" t="str">
        <f>IFERROR(VLOOKUP($C191,Summary!$C:$CB,18,FALSE)/X191,IF(X191=0,"",IF(X191="","",0)))</f>
        <v/>
      </c>
      <c r="U191" s="25" t="str">
        <f>IFERROR(VLOOKUP($C191,Summary!$C:$CB,19,FALSE)/X191,IF(X191=0,"",IF(X191="","",0)))</f>
        <v/>
      </c>
      <c r="V191" s="26" t="str">
        <f>IFERROR(VLOOKUP($C191,Summary!$C:$CB,20,FALSE)/X191,IF(X191=0,"",IF(X191="","",0)))</f>
        <v/>
      </c>
      <c r="W191" s="25" t="str">
        <f>IFERROR(VLOOKUP($C191,Summary!$C:$CB,21,FALSE)/X191,IF(X191=0,"",IF(X191="","",0)))</f>
        <v/>
      </c>
      <c r="X191" s="27">
        <f>VLOOKUP($C191,Summary!$C:$CB,22,FALSE)</f>
        <v>0</v>
      </c>
      <c r="Y191" s="24" t="str">
        <f>IFERROR(VLOOKUP($C191,Summary!$C:$CB,23,FALSE)/AE191,IF(AE191=0,"",IF(AE191="","",0)))</f>
        <v/>
      </c>
      <c r="Z191" s="25" t="str">
        <f>IFERROR(VLOOKUP($C191,Summary!$C:$CB,24,FALSE)/AE191,IF(AE191=0,"",IF(AE191="","",0)))</f>
        <v/>
      </c>
      <c r="AA191" s="26" t="str">
        <f>IFERROR(VLOOKUP($C191,Summary!$C:$CB,25,FALSE)/AE191,IF(AE191=0,"",IF(AE191="","",0)))</f>
        <v/>
      </c>
      <c r="AB191" s="25" t="str">
        <f>IFERROR(VLOOKUP($C191,Summary!$C:$CB,26,FALSE)/AE191,IF(AE191=0,"",IF(AE191="","",0)))</f>
        <v/>
      </c>
      <c r="AC191" s="26" t="str">
        <f>IFERROR(VLOOKUP($C191,Summary!$C:$CB,27,FALSE)/AE191,IF(AE191=0,"",IF(AE191="","",0)))</f>
        <v/>
      </c>
      <c r="AD191" s="25" t="str">
        <f>IFERROR(VLOOKUP($C191,Summary!$C:$CB,28,FALSE)/AE191,IF(AE191=0,"",IF(AE191="","",0)))</f>
        <v/>
      </c>
      <c r="AE191" s="27">
        <f>VLOOKUP($C191,Summary!$C:$CB,29,FALSE)</f>
        <v>0</v>
      </c>
      <c r="AF191" s="24" t="str">
        <f>IFERROR(VLOOKUP($C191,Summary!$C:$CB,30,FALSE)/VLOOKUP($C191,Summary!$C:$CB,32,FALSE),IF(AL191=0,"",IF(AL191="","",0)))</f>
        <v/>
      </c>
      <c r="AG191" s="25" t="str">
        <f>IFERROR(VLOOKUP($C191,Summary!$C:$CB,31,FALSE)/VLOOKUP($C191,Summary!$C:$CB,32,FALSE),IF(AL191=0,"",IF(AL191="","",0)))</f>
        <v/>
      </c>
      <c r="AH191" s="26" t="str">
        <f>IFERROR(VLOOKUP($C191,Summary!$C:$CB,32,FALSE)/VLOOKUP($C191,Summary!$C:$CB,34,FALSE),IF(AL191=0,"",IF(AL191="","",0)))</f>
        <v/>
      </c>
      <c r="AI191" s="25" t="str">
        <f>IFERROR(VLOOKUP($C191,Summary!$C:$CB,33,FALSE)/VLOOKUP($C191,Summary!$C:$CB,34,FALSE),IF(AL191=0,"",IF(AL191="","",0)))</f>
        <v/>
      </c>
      <c r="AJ191" s="26" t="str">
        <f>IFERROR(VLOOKUP($C191,Summary!$C:$CB,34,FALSE)/AL191,IF(AL191=0,"",IF(AL191="","",0)))</f>
        <v/>
      </c>
      <c r="AK191" s="25" t="str">
        <f>IFERROR(VLOOKUP($C191,Summary!$C:$CB,35,FALSE)/AL191,IF(AL191=0,"",IF(AL191="","",0)))</f>
        <v/>
      </c>
      <c r="AL191" s="27">
        <f>VLOOKUP($C191,Summary!$C:$CB,36,FALSE)</f>
        <v>0</v>
      </c>
      <c r="AM191" s="24" t="str">
        <f>IFERROR(VLOOKUP($C191,Summary!$C:$CB,37,FALSE)/AS191,IF(AS191=0,"",IF(AS191="","",0)))</f>
        <v/>
      </c>
      <c r="AN191" s="25" t="str">
        <f>IFERROR(VLOOKUP($C191,Summary!$C:$CB,38,FALSE)/AS191,IF(AS191=0,"",IF(AS191="","",0)))</f>
        <v/>
      </c>
      <c r="AO191" s="26" t="str">
        <f>IFERROR(VLOOKUP($C191,Summary!$C:$CB,39,FALSE)/AS191,IF(AS191=0,"",IF(AS191="","",0)))</f>
        <v/>
      </c>
      <c r="AP191" s="25" t="str">
        <f>IFERROR(VLOOKUP($C191,Summary!$C:$CB,40,FALSE)/AS191,IF(AS191=0,"",IF(AS191="","",0)))</f>
        <v/>
      </c>
      <c r="AQ191" s="26" t="str">
        <f>IFERROR(VLOOKUP($C191,Summary!$C:$CB,41,FALSE)/AS191,IF(AS191=0,"",IF(AS191="","",0)))</f>
        <v/>
      </c>
      <c r="AR191" s="25" t="str">
        <f>IFERROR(VLOOKUP($C191,Summary!$C:$CB,42,FALSE)/AS191,IF(AS191=0,"",IF(AS191="","",0)))</f>
        <v/>
      </c>
      <c r="AS191" s="27">
        <f>VLOOKUP($C191,Summary!$C:$CB,43,FALSE)</f>
        <v>0</v>
      </c>
      <c r="AT191" s="24" t="str">
        <f>IFERROR(VLOOKUP($C191,Summary!$C:$CB,44,FALSE)/AZ191,IF(AZ191=0,"",IF(AZ191="","",0)))</f>
        <v/>
      </c>
      <c r="AU191" s="25" t="str">
        <f>IFERROR(VLOOKUP($C191,Summary!$C:$CB,45,FALSE)/AZ191,IF(AZ191=0,"",IF(AZ191="","",0)))</f>
        <v/>
      </c>
      <c r="AV191" s="26" t="str">
        <f>IFERROR(VLOOKUP($C191,Summary!$C:$CB,46,FALSE)/AZ191,IF(AZ191=0,"",IF(AZ191="","",0)))</f>
        <v/>
      </c>
      <c r="AW191" s="25" t="str">
        <f>IFERROR(VLOOKUP($C191,Summary!$C:$CB,47,FALSE)/AZ191,IF(AZ191=0,"",IF(AZ191="","",0)))</f>
        <v/>
      </c>
      <c r="AX191" s="26" t="str">
        <f>IFERROR(VLOOKUP($C191,Summary!$C:$CB,48,FALSE)/AZ191,IF(AZ191=0,"",IF(AZ191="","",0)))</f>
        <v/>
      </c>
      <c r="AY191" s="25" t="str">
        <f>IFERROR(VLOOKUP($C191,Summary!$C:$CB,49,FALSE)/AZ191,IF(AZ191=0,"",IF(AZ191="","",0)))</f>
        <v/>
      </c>
      <c r="AZ191" s="27">
        <f>VLOOKUP($C191,Summary!$C:$CB,50,FALSE)</f>
        <v>0</v>
      </c>
      <c r="BA191" s="24" t="str">
        <f>IFERROR(VLOOKUP($C191,Summary!$C:$CB,51,FALSE)/BG191,IF(BG191=0,"",IF(BG191="","",0)))</f>
        <v/>
      </c>
      <c r="BB191" s="25" t="str">
        <f>IFERROR(VLOOKUP($C191,Summary!$C:$CB,52,FALSE)/BG191,IF(BG191=0,"",IF(BG191="","",0)))</f>
        <v/>
      </c>
      <c r="BC191" s="26" t="str">
        <f>IFERROR(VLOOKUP($C191,Summary!$C:$CB,53,FALSE)/BG191,IF(BG191=0,"",IF(BG191="","",0)))</f>
        <v/>
      </c>
      <c r="BD191" s="25" t="str">
        <f>IFERROR(VLOOKUP($C191,Summary!$C:$CB,54,FALSE)/BG191,IF(BG191=0,"",IF(BG191="","",0)))</f>
        <v/>
      </c>
      <c r="BE191" s="26" t="str">
        <f>IFERROR(VLOOKUP($C191,Summary!$C:$CB,55,FALSE)/BG191,IF(BG191=0,"",IF(BG191="","",0)))</f>
        <v/>
      </c>
      <c r="BF191" s="25" t="str">
        <f>IFERROR(VLOOKUP($C191,Summary!$C:$CB,56,FALSE)/BG191,IF(BG191=0,"",IF(BG191="","",0)))</f>
        <v/>
      </c>
      <c r="BG191" s="27">
        <f>VLOOKUP($C191,Summary!$C:$CB,57,FALSE)</f>
        <v>0</v>
      </c>
      <c r="BH191" s="24" t="str">
        <f>IFERROR(VLOOKUP($C191,Summary!$C:$CB,58,FALSE)/BN191,IF(BN191=0,"",IF(BN191="","",0)))</f>
        <v/>
      </c>
      <c r="BI191" s="25" t="str">
        <f>IFERROR(VLOOKUP($C191,Summary!$C:$CB,59,FALSE)/BN191,IF(BN191=0,"",IF(BN191="","",0)))</f>
        <v/>
      </c>
      <c r="BJ191" s="26" t="str">
        <f>IFERROR(VLOOKUP($C191,Summary!$C:$CB,60,FALSE)/BN191,IF(BN191=0,"",IF(BN191="","",0)))</f>
        <v/>
      </c>
      <c r="BK191" s="25" t="str">
        <f>IFERROR(VLOOKUP($C191,Summary!$C:$CB,61,FALSE)/BN191,IF(BN191=0,"",IF(BN191="","",0)))</f>
        <v/>
      </c>
      <c r="BL191" s="26" t="str">
        <f>IFERROR(VLOOKUP($C191,Summary!$C:$CB,62,FALSE)/BN191,IF(BN191=0,"",IF(BN191="","",0)))</f>
        <v/>
      </c>
      <c r="BM191" s="25" t="str">
        <f>IFERROR(VLOOKUP($C191,Summary!$C:$CB,63,FALSE)/BN191,IF(BN191=0,"",IF(BN191="","",0)))</f>
        <v/>
      </c>
      <c r="BN191" s="27">
        <f>VLOOKUP($C191,Summary!$C:$CB,64,FALSE)</f>
        <v>0</v>
      </c>
      <c r="BO191" s="24" t="str">
        <f>IFERROR(VLOOKUP($C191,Summary!$C:$CB,65,FALSE)/BU191,IF(BU191=0,"",IF(BU191="","",0)))</f>
        <v/>
      </c>
      <c r="BP191" s="25" t="str">
        <f>IFERROR(VLOOKUP($C191,Summary!$C:$CB,66,FALSE)/BU191,IF(BU191=0,"",IF(BU191="","",0)))</f>
        <v/>
      </c>
      <c r="BQ191" s="26" t="str">
        <f>IFERROR(VLOOKUP($C191,Summary!$C:$CB,67,FALSE)/BU191,IF(BU191=0,"",IF(BU191="","",0)))</f>
        <v/>
      </c>
      <c r="BR191" s="25" t="str">
        <f>IFERROR(VLOOKUP($C191,Summary!$C:$CB,68,FALSE)/BU191,IF(BU191=0,"",IF(BU191="","",0)))</f>
        <v/>
      </c>
      <c r="BS191" s="26" t="str">
        <f>IFERROR(VLOOKUP($C191,Summary!$C:$CB,69,FALSE)/BU191,IF(BU191=0,"",IF(BU191="","",0)))</f>
        <v/>
      </c>
      <c r="BT191" s="25" t="str">
        <f>IFERROR(VLOOKUP($C191,Summary!$C:$CB,70,FALSE)/BU191,IF(BU191=0,"",IF(BU191="","",0)))</f>
        <v/>
      </c>
      <c r="BU191" s="27">
        <f>VLOOKUP($C191,Summary!$C:$CB,71,FALSE)</f>
        <v>0</v>
      </c>
      <c r="BV191" s="24" t="str">
        <f>IFERROR(VLOOKUP($C191,Summary!$C:$CB,72,FALSE)/CB191,IF(CB191=0,"",IF(CB191="","",0)))</f>
        <v/>
      </c>
      <c r="BW191" s="25" t="str">
        <f>IFERROR(VLOOKUP($C191,Summary!$C:$CB,73,FALSE)/CB191,IF(CB191=0,"",IF(CB191="","",0)))</f>
        <v/>
      </c>
      <c r="BX191" s="26" t="str">
        <f>IFERROR(VLOOKUP($C191,Summary!$C:$CB,74,FALSE)/CB191,IF(CB191=0,"",IF(CB191="","",0)))</f>
        <v/>
      </c>
      <c r="BY191" s="25" t="str">
        <f>IFERROR(VLOOKUP($C191,Summary!$C:$CB,75,FALSE)/CB191,IF(CB191=0,"",IF(CB191="","",0)))</f>
        <v/>
      </c>
      <c r="BZ191" s="26" t="str">
        <f>IFERROR(VLOOKUP($C191,Summary!$C:$CB,76,FALSE)/CB191,IF(CB191=0,"",IF(CB191="","",0)))</f>
        <v/>
      </c>
      <c r="CA191" s="25" t="str">
        <f>IFERROR(VLOOKUP($C191,Summary!$C:$CB,77,FALSE)/CB191,IF(CB191=0,"",IF(CB191="","",0)))</f>
        <v/>
      </c>
      <c r="CB191" s="27">
        <f>VLOOKUP($C191,Summary!$C:$CB,78,FALSE)</f>
        <v>0</v>
      </c>
    </row>
    <row r="192" spans="1:80" x14ac:dyDescent="0.3">
      <c r="A192">
        <v>188</v>
      </c>
      <c r="B192" t="str">
        <f>IF(Namelist!A189="","",UPPER(Namelist!A189))</f>
        <v>LIP YUAN ONG</v>
      </c>
      <c r="C192" t="str">
        <f>IF(Namelist!B189="","",UPPER(Namelist!B189))</f>
        <v>NUSSTU\E0726944</v>
      </c>
      <c r="D192" s="24" t="str">
        <f>IFERROR(VLOOKUP($C192,Summary!$C:$CB,2,FALSE)/J192,IF(J192=0,"",IF(J192="","",0)))</f>
        <v/>
      </c>
      <c r="E192" s="25" t="str">
        <f>IFERROR(VLOOKUP($C192,Summary!$C:$CB,3,FALSE)/J192,IF(J192=0,"",IF(J192="","",0)))</f>
        <v/>
      </c>
      <c r="F192" s="26" t="str">
        <f>IFERROR(VLOOKUP($C192,Summary!$C:$CB,4,FALSE)/J192,IF(J192=0,"",IF(J192="","",0)))</f>
        <v/>
      </c>
      <c r="G192" s="25" t="str">
        <f>IFERROR(VLOOKUP($C192,Summary!$C:$CB,5,FALSE)/J192,IF(J192=0,"",IF(J192="","",0)))</f>
        <v/>
      </c>
      <c r="H192" s="26" t="str">
        <f>IFERROR(VLOOKUP($C192,Summary!$C:$CB,6,FALSE)/J192,IF(J192=0,"",IF(J192="","",0)))</f>
        <v/>
      </c>
      <c r="I192" s="25" t="str">
        <f>IFERROR(VLOOKUP($C192,Summary!$C:$CB,7,FALSE)/J192,IF(J192=0,"",IF(J192="","",0)))</f>
        <v/>
      </c>
      <c r="J192" s="27">
        <f>VLOOKUP($C192,Summary!$C:$CB,8,FALSE)</f>
        <v>0</v>
      </c>
      <c r="K192" s="24" t="str">
        <f>IFERROR(VLOOKUP($C192,Summary!$C:$CB,9,FALSE)/Q192,IF(Q192=0,"",IF(Q192="","",0)))</f>
        <v/>
      </c>
      <c r="L192" s="25" t="str">
        <f>IFERROR(VLOOKUP($C192,Summary!$C:$CB,10,FALSE)/Q192,IF(Q192=0,"",IF(Q192="","",0)))</f>
        <v/>
      </c>
      <c r="M192" s="26" t="str">
        <f>IFERROR(VLOOKUP($C192,Summary!$C:$CB,11,FALSE)/Q192,IF(Q192=0,"",IF(Q192="","",0)))</f>
        <v/>
      </c>
      <c r="N192" s="25" t="str">
        <f>IFERROR(VLOOKUP($C192,Summary!$C:$CB,12,FALSE)/Q192,IF(Q192=0,"",IF(Q192="","",0)))</f>
        <v/>
      </c>
      <c r="O192" s="26" t="str">
        <f>IFERROR(VLOOKUP($C192,Summary!$C:$CB,13,FALSE)/Q192,IF(Q192=0,"",IF(Q192="","",0)))</f>
        <v/>
      </c>
      <c r="P192" s="25" t="str">
        <f>IFERROR(VLOOKUP($C192,Summary!$C:$CB,14,FALSE)/Q192,IF(Q192=0,"",IF(Q192="","",0)))</f>
        <v/>
      </c>
      <c r="Q192" s="27">
        <f>VLOOKUP($C192,Summary!$C:$CB,15,FALSE)</f>
        <v>0</v>
      </c>
      <c r="R192" s="24" t="str">
        <f>IFERROR(VLOOKUP($C192,Summary!$C:$CB,16,FALSE)/X192,IF(X192=0,"",IF(X192="","",0)))</f>
        <v/>
      </c>
      <c r="S192" s="25" t="str">
        <f>IFERROR(VLOOKUP($C192,Summary!$C:$CB,17,FALSE)/X192,IF(X192=0,"",IF(X192="","",0)))</f>
        <v/>
      </c>
      <c r="T192" s="26" t="str">
        <f>IFERROR(VLOOKUP($C192,Summary!$C:$CB,18,FALSE)/X192,IF(X192=0,"",IF(X192="","",0)))</f>
        <v/>
      </c>
      <c r="U192" s="25" t="str">
        <f>IFERROR(VLOOKUP($C192,Summary!$C:$CB,19,FALSE)/X192,IF(X192=0,"",IF(X192="","",0)))</f>
        <v/>
      </c>
      <c r="V192" s="26" t="str">
        <f>IFERROR(VLOOKUP($C192,Summary!$C:$CB,20,FALSE)/X192,IF(X192=0,"",IF(X192="","",0)))</f>
        <v/>
      </c>
      <c r="W192" s="25" t="str">
        <f>IFERROR(VLOOKUP($C192,Summary!$C:$CB,21,FALSE)/X192,IF(X192=0,"",IF(X192="","",0)))</f>
        <v/>
      </c>
      <c r="X192" s="27">
        <f>VLOOKUP($C192,Summary!$C:$CB,22,FALSE)</f>
        <v>0</v>
      </c>
      <c r="Y192" s="24" t="str">
        <f>IFERROR(VLOOKUP($C192,Summary!$C:$CB,23,FALSE)/AE192,IF(AE192=0,"",IF(AE192="","",0)))</f>
        <v/>
      </c>
      <c r="Z192" s="25" t="str">
        <f>IFERROR(VLOOKUP($C192,Summary!$C:$CB,24,FALSE)/AE192,IF(AE192=0,"",IF(AE192="","",0)))</f>
        <v/>
      </c>
      <c r="AA192" s="26" t="str">
        <f>IFERROR(VLOOKUP($C192,Summary!$C:$CB,25,FALSE)/AE192,IF(AE192=0,"",IF(AE192="","",0)))</f>
        <v/>
      </c>
      <c r="AB192" s="25" t="str">
        <f>IFERROR(VLOOKUP($C192,Summary!$C:$CB,26,FALSE)/AE192,IF(AE192=0,"",IF(AE192="","",0)))</f>
        <v/>
      </c>
      <c r="AC192" s="26" t="str">
        <f>IFERROR(VLOOKUP($C192,Summary!$C:$CB,27,FALSE)/AE192,IF(AE192=0,"",IF(AE192="","",0)))</f>
        <v/>
      </c>
      <c r="AD192" s="25" t="str">
        <f>IFERROR(VLOOKUP($C192,Summary!$C:$CB,28,FALSE)/AE192,IF(AE192=0,"",IF(AE192="","",0)))</f>
        <v/>
      </c>
      <c r="AE192" s="27">
        <f>VLOOKUP($C192,Summary!$C:$CB,29,FALSE)</f>
        <v>0</v>
      </c>
      <c r="AF192" s="24" t="str">
        <f>IFERROR(VLOOKUP($C192,Summary!$C:$CB,30,FALSE)/VLOOKUP($C192,Summary!$C:$CB,32,FALSE),IF(AL192=0,"",IF(AL192="","",0)))</f>
        <v/>
      </c>
      <c r="AG192" s="25" t="str">
        <f>IFERROR(VLOOKUP($C192,Summary!$C:$CB,31,FALSE)/VLOOKUP($C192,Summary!$C:$CB,32,FALSE),IF(AL192=0,"",IF(AL192="","",0)))</f>
        <v/>
      </c>
      <c r="AH192" s="26" t="str">
        <f>IFERROR(VLOOKUP($C192,Summary!$C:$CB,32,FALSE)/VLOOKUP($C192,Summary!$C:$CB,34,FALSE),IF(AL192=0,"",IF(AL192="","",0)))</f>
        <v/>
      </c>
      <c r="AI192" s="25" t="str">
        <f>IFERROR(VLOOKUP($C192,Summary!$C:$CB,33,FALSE)/VLOOKUP($C192,Summary!$C:$CB,34,FALSE),IF(AL192=0,"",IF(AL192="","",0)))</f>
        <v/>
      </c>
      <c r="AJ192" s="26" t="str">
        <f>IFERROR(VLOOKUP($C192,Summary!$C:$CB,34,FALSE)/AL192,IF(AL192=0,"",IF(AL192="","",0)))</f>
        <v/>
      </c>
      <c r="AK192" s="25" t="str">
        <f>IFERROR(VLOOKUP($C192,Summary!$C:$CB,35,FALSE)/AL192,IF(AL192=0,"",IF(AL192="","",0)))</f>
        <v/>
      </c>
      <c r="AL192" s="27">
        <f>VLOOKUP($C192,Summary!$C:$CB,36,FALSE)</f>
        <v>0</v>
      </c>
      <c r="AM192" s="24" t="str">
        <f>IFERROR(VLOOKUP($C192,Summary!$C:$CB,37,FALSE)/AS192,IF(AS192=0,"",IF(AS192="","",0)))</f>
        <v/>
      </c>
      <c r="AN192" s="25" t="str">
        <f>IFERROR(VLOOKUP($C192,Summary!$C:$CB,38,FALSE)/AS192,IF(AS192=0,"",IF(AS192="","",0)))</f>
        <v/>
      </c>
      <c r="AO192" s="26" t="str">
        <f>IFERROR(VLOOKUP($C192,Summary!$C:$CB,39,FALSE)/AS192,IF(AS192=0,"",IF(AS192="","",0)))</f>
        <v/>
      </c>
      <c r="AP192" s="25" t="str">
        <f>IFERROR(VLOOKUP($C192,Summary!$C:$CB,40,FALSE)/AS192,IF(AS192=0,"",IF(AS192="","",0)))</f>
        <v/>
      </c>
      <c r="AQ192" s="26" t="str">
        <f>IFERROR(VLOOKUP($C192,Summary!$C:$CB,41,FALSE)/AS192,IF(AS192=0,"",IF(AS192="","",0)))</f>
        <v/>
      </c>
      <c r="AR192" s="25" t="str">
        <f>IFERROR(VLOOKUP($C192,Summary!$C:$CB,42,FALSE)/AS192,IF(AS192=0,"",IF(AS192="","",0)))</f>
        <v/>
      </c>
      <c r="AS192" s="27">
        <f>VLOOKUP($C192,Summary!$C:$CB,43,FALSE)</f>
        <v>0</v>
      </c>
      <c r="AT192" s="24" t="str">
        <f>IFERROR(VLOOKUP($C192,Summary!$C:$CB,44,FALSE)/AZ192,IF(AZ192=0,"",IF(AZ192="","",0)))</f>
        <v/>
      </c>
      <c r="AU192" s="25" t="str">
        <f>IFERROR(VLOOKUP($C192,Summary!$C:$CB,45,FALSE)/AZ192,IF(AZ192=0,"",IF(AZ192="","",0)))</f>
        <v/>
      </c>
      <c r="AV192" s="26" t="str">
        <f>IFERROR(VLOOKUP($C192,Summary!$C:$CB,46,FALSE)/AZ192,IF(AZ192=0,"",IF(AZ192="","",0)))</f>
        <v/>
      </c>
      <c r="AW192" s="25" t="str">
        <f>IFERROR(VLOOKUP($C192,Summary!$C:$CB,47,FALSE)/AZ192,IF(AZ192=0,"",IF(AZ192="","",0)))</f>
        <v/>
      </c>
      <c r="AX192" s="26" t="str">
        <f>IFERROR(VLOOKUP($C192,Summary!$C:$CB,48,FALSE)/AZ192,IF(AZ192=0,"",IF(AZ192="","",0)))</f>
        <v/>
      </c>
      <c r="AY192" s="25" t="str">
        <f>IFERROR(VLOOKUP($C192,Summary!$C:$CB,49,FALSE)/AZ192,IF(AZ192=0,"",IF(AZ192="","",0)))</f>
        <v/>
      </c>
      <c r="AZ192" s="27">
        <f>VLOOKUP($C192,Summary!$C:$CB,50,FALSE)</f>
        <v>0</v>
      </c>
      <c r="BA192" s="24" t="str">
        <f>IFERROR(VLOOKUP($C192,Summary!$C:$CB,51,FALSE)/BG192,IF(BG192=0,"",IF(BG192="","",0)))</f>
        <v/>
      </c>
      <c r="BB192" s="25" t="str">
        <f>IFERROR(VLOOKUP($C192,Summary!$C:$CB,52,FALSE)/BG192,IF(BG192=0,"",IF(BG192="","",0)))</f>
        <v/>
      </c>
      <c r="BC192" s="26" t="str">
        <f>IFERROR(VLOOKUP($C192,Summary!$C:$CB,53,FALSE)/BG192,IF(BG192=0,"",IF(BG192="","",0)))</f>
        <v/>
      </c>
      <c r="BD192" s="25" t="str">
        <f>IFERROR(VLOOKUP($C192,Summary!$C:$CB,54,FALSE)/BG192,IF(BG192=0,"",IF(BG192="","",0)))</f>
        <v/>
      </c>
      <c r="BE192" s="26" t="str">
        <f>IFERROR(VLOOKUP($C192,Summary!$C:$CB,55,FALSE)/BG192,IF(BG192=0,"",IF(BG192="","",0)))</f>
        <v/>
      </c>
      <c r="BF192" s="25" t="str">
        <f>IFERROR(VLOOKUP($C192,Summary!$C:$CB,56,FALSE)/BG192,IF(BG192=0,"",IF(BG192="","",0)))</f>
        <v/>
      </c>
      <c r="BG192" s="27">
        <f>VLOOKUP($C192,Summary!$C:$CB,57,FALSE)</f>
        <v>0</v>
      </c>
      <c r="BH192" s="24" t="str">
        <f>IFERROR(VLOOKUP($C192,Summary!$C:$CB,58,FALSE)/BN192,IF(BN192=0,"",IF(BN192="","",0)))</f>
        <v/>
      </c>
      <c r="BI192" s="25" t="str">
        <f>IFERROR(VLOOKUP($C192,Summary!$C:$CB,59,FALSE)/BN192,IF(BN192=0,"",IF(BN192="","",0)))</f>
        <v/>
      </c>
      <c r="BJ192" s="26" t="str">
        <f>IFERROR(VLOOKUP($C192,Summary!$C:$CB,60,FALSE)/BN192,IF(BN192=0,"",IF(BN192="","",0)))</f>
        <v/>
      </c>
      <c r="BK192" s="25" t="str">
        <f>IFERROR(VLOOKUP($C192,Summary!$C:$CB,61,FALSE)/BN192,IF(BN192=0,"",IF(BN192="","",0)))</f>
        <v/>
      </c>
      <c r="BL192" s="26" t="str">
        <f>IFERROR(VLOOKUP($C192,Summary!$C:$CB,62,FALSE)/BN192,IF(BN192=0,"",IF(BN192="","",0)))</f>
        <v/>
      </c>
      <c r="BM192" s="25" t="str">
        <f>IFERROR(VLOOKUP($C192,Summary!$C:$CB,63,FALSE)/BN192,IF(BN192=0,"",IF(BN192="","",0)))</f>
        <v/>
      </c>
      <c r="BN192" s="27">
        <f>VLOOKUP($C192,Summary!$C:$CB,64,FALSE)</f>
        <v>0</v>
      </c>
      <c r="BO192" s="24" t="str">
        <f>IFERROR(VLOOKUP($C192,Summary!$C:$CB,65,FALSE)/BU192,IF(BU192=0,"",IF(BU192="","",0)))</f>
        <v/>
      </c>
      <c r="BP192" s="25" t="str">
        <f>IFERROR(VLOOKUP($C192,Summary!$C:$CB,66,FALSE)/BU192,IF(BU192=0,"",IF(BU192="","",0)))</f>
        <v/>
      </c>
      <c r="BQ192" s="26" t="str">
        <f>IFERROR(VLOOKUP($C192,Summary!$C:$CB,67,FALSE)/BU192,IF(BU192=0,"",IF(BU192="","",0)))</f>
        <v/>
      </c>
      <c r="BR192" s="25" t="str">
        <f>IFERROR(VLOOKUP($C192,Summary!$C:$CB,68,FALSE)/BU192,IF(BU192=0,"",IF(BU192="","",0)))</f>
        <v/>
      </c>
      <c r="BS192" s="26" t="str">
        <f>IFERROR(VLOOKUP($C192,Summary!$C:$CB,69,FALSE)/BU192,IF(BU192=0,"",IF(BU192="","",0)))</f>
        <v/>
      </c>
      <c r="BT192" s="25" t="str">
        <f>IFERROR(VLOOKUP($C192,Summary!$C:$CB,70,FALSE)/BU192,IF(BU192=0,"",IF(BU192="","",0)))</f>
        <v/>
      </c>
      <c r="BU192" s="27">
        <f>VLOOKUP($C192,Summary!$C:$CB,71,FALSE)</f>
        <v>0</v>
      </c>
      <c r="BV192" s="24" t="str">
        <f>IFERROR(VLOOKUP($C192,Summary!$C:$CB,72,FALSE)/CB192,IF(CB192=0,"",IF(CB192="","",0)))</f>
        <v/>
      </c>
      <c r="BW192" s="25" t="str">
        <f>IFERROR(VLOOKUP($C192,Summary!$C:$CB,73,FALSE)/CB192,IF(CB192=0,"",IF(CB192="","",0)))</f>
        <v/>
      </c>
      <c r="BX192" s="26" t="str">
        <f>IFERROR(VLOOKUP($C192,Summary!$C:$CB,74,FALSE)/CB192,IF(CB192=0,"",IF(CB192="","",0)))</f>
        <v/>
      </c>
      <c r="BY192" s="25" t="str">
        <f>IFERROR(VLOOKUP($C192,Summary!$C:$CB,75,FALSE)/CB192,IF(CB192=0,"",IF(CB192="","",0)))</f>
        <v/>
      </c>
      <c r="BZ192" s="26" t="str">
        <f>IFERROR(VLOOKUP($C192,Summary!$C:$CB,76,FALSE)/CB192,IF(CB192=0,"",IF(CB192="","",0)))</f>
        <v/>
      </c>
      <c r="CA192" s="25" t="str">
        <f>IFERROR(VLOOKUP($C192,Summary!$C:$CB,77,FALSE)/CB192,IF(CB192=0,"",IF(CB192="","",0)))</f>
        <v/>
      </c>
      <c r="CB192" s="27">
        <f>VLOOKUP($C192,Summary!$C:$CB,78,FALSE)</f>
        <v>0</v>
      </c>
    </row>
    <row r="193" spans="1:80" x14ac:dyDescent="0.3">
      <c r="A193">
        <v>189</v>
      </c>
      <c r="B193" t="str">
        <f>IF(Namelist!A190="","",UPPER(Namelist!A190))</f>
        <v>LIU SHUYANG</v>
      </c>
      <c r="C193" t="str">
        <f>IF(Namelist!B190="","",UPPER(Namelist!B190))</f>
        <v>NUSSTU\E0426248</v>
      </c>
      <c r="D193" s="24">
        <f>IFERROR(VLOOKUP($C193,Summary!$C:$CB,2,FALSE)/J193,IF(J193=0,"",IF(J193="","",0)))</f>
        <v>0</v>
      </c>
      <c r="E193" s="25">
        <f>IFERROR(VLOOKUP($C193,Summary!$C:$CB,3,FALSE)/J193,IF(J193=0,"",IF(J193="","",0)))</f>
        <v>0</v>
      </c>
      <c r="F193" s="26">
        <f>IFERROR(VLOOKUP($C193,Summary!$C:$CB,4,FALSE)/J193,IF(J193=0,"",IF(J193="","",0)))</f>
        <v>0</v>
      </c>
      <c r="G193" s="25">
        <f>IFERROR(VLOOKUP($C193,Summary!$C:$CB,5,FALSE)/J193,IF(J193=0,"",IF(J193="","",0)))</f>
        <v>1</v>
      </c>
      <c r="H193" s="26">
        <f>IFERROR(VLOOKUP($C193,Summary!$C:$CB,6,FALSE)/J193,IF(J193=0,"",IF(J193="","",0)))</f>
        <v>1</v>
      </c>
      <c r="I193" s="25">
        <f>IFERROR(VLOOKUP($C193,Summary!$C:$CB,7,FALSE)/J193,IF(J193=0,"",IF(J193="","",0)))</f>
        <v>0</v>
      </c>
      <c r="J193" s="27">
        <f>VLOOKUP($C193,Summary!$C:$CB,8,FALSE)</f>
        <v>1</v>
      </c>
      <c r="K193" s="24" t="str">
        <f>IFERROR(VLOOKUP($C193,Summary!$C:$CB,9,FALSE)/Q193,IF(Q193=0,"",IF(Q193="","",0)))</f>
        <v/>
      </c>
      <c r="L193" s="25" t="str">
        <f>IFERROR(VLOOKUP($C193,Summary!$C:$CB,10,FALSE)/Q193,IF(Q193=0,"",IF(Q193="","",0)))</f>
        <v/>
      </c>
      <c r="M193" s="26" t="str">
        <f>IFERROR(VLOOKUP($C193,Summary!$C:$CB,11,FALSE)/Q193,IF(Q193=0,"",IF(Q193="","",0)))</f>
        <v/>
      </c>
      <c r="N193" s="25" t="str">
        <f>IFERROR(VLOOKUP($C193,Summary!$C:$CB,12,FALSE)/Q193,IF(Q193=0,"",IF(Q193="","",0)))</f>
        <v/>
      </c>
      <c r="O193" s="26" t="str">
        <f>IFERROR(VLOOKUP($C193,Summary!$C:$CB,13,FALSE)/Q193,IF(Q193=0,"",IF(Q193="","",0)))</f>
        <v/>
      </c>
      <c r="P193" s="25" t="str">
        <f>IFERROR(VLOOKUP($C193,Summary!$C:$CB,14,FALSE)/Q193,IF(Q193=0,"",IF(Q193="","",0)))</f>
        <v/>
      </c>
      <c r="Q193" s="27">
        <f>VLOOKUP($C193,Summary!$C:$CB,15,FALSE)</f>
        <v>0</v>
      </c>
      <c r="R193" s="24" t="str">
        <f>IFERROR(VLOOKUP($C193,Summary!$C:$CB,16,FALSE)/X193,IF(X193=0,"",IF(X193="","",0)))</f>
        <v/>
      </c>
      <c r="S193" s="25" t="str">
        <f>IFERROR(VLOOKUP($C193,Summary!$C:$CB,17,FALSE)/X193,IF(X193=0,"",IF(X193="","",0)))</f>
        <v/>
      </c>
      <c r="T193" s="26" t="str">
        <f>IFERROR(VLOOKUP($C193,Summary!$C:$CB,18,FALSE)/X193,IF(X193=0,"",IF(X193="","",0)))</f>
        <v/>
      </c>
      <c r="U193" s="25" t="str">
        <f>IFERROR(VLOOKUP($C193,Summary!$C:$CB,19,FALSE)/X193,IF(X193=0,"",IF(X193="","",0)))</f>
        <v/>
      </c>
      <c r="V193" s="26" t="str">
        <f>IFERROR(VLOOKUP($C193,Summary!$C:$CB,20,FALSE)/X193,IF(X193=0,"",IF(X193="","",0)))</f>
        <v/>
      </c>
      <c r="W193" s="25" t="str">
        <f>IFERROR(VLOOKUP($C193,Summary!$C:$CB,21,FALSE)/X193,IF(X193=0,"",IF(X193="","",0)))</f>
        <v/>
      </c>
      <c r="X193" s="27">
        <f>VLOOKUP($C193,Summary!$C:$CB,22,FALSE)</f>
        <v>0</v>
      </c>
      <c r="Y193" s="24" t="str">
        <f>IFERROR(VLOOKUP($C193,Summary!$C:$CB,23,FALSE)/AE193,IF(AE193=0,"",IF(AE193="","",0)))</f>
        <v/>
      </c>
      <c r="Z193" s="25" t="str">
        <f>IFERROR(VLOOKUP($C193,Summary!$C:$CB,24,FALSE)/AE193,IF(AE193=0,"",IF(AE193="","",0)))</f>
        <v/>
      </c>
      <c r="AA193" s="26" t="str">
        <f>IFERROR(VLOOKUP($C193,Summary!$C:$CB,25,FALSE)/AE193,IF(AE193=0,"",IF(AE193="","",0)))</f>
        <v/>
      </c>
      <c r="AB193" s="25" t="str">
        <f>IFERROR(VLOOKUP($C193,Summary!$C:$CB,26,FALSE)/AE193,IF(AE193=0,"",IF(AE193="","",0)))</f>
        <v/>
      </c>
      <c r="AC193" s="26" t="str">
        <f>IFERROR(VLOOKUP($C193,Summary!$C:$CB,27,FALSE)/AE193,IF(AE193=0,"",IF(AE193="","",0)))</f>
        <v/>
      </c>
      <c r="AD193" s="25" t="str">
        <f>IFERROR(VLOOKUP($C193,Summary!$C:$CB,28,FALSE)/AE193,IF(AE193=0,"",IF(AE193="","",0)))</f>
        <v/>
      </c>
      <c r="AE193" s="27">
        <f>VLOOKUP($C193,Summary!$C:$CB,29,FALSE)</f>
        <v>0</v>
      </c>
      <c r="AF193" s="24" t="str">
        <f>IFERROR(VLOOKUP($C193,Summary!$C:$CB,30,FALSE)/VLOOKUP($C193,Summary!$C:$CB,32,FALSE),IF(AL193=0,"",IF(AL193="","",0)))</f>
        <v/>
      </c>
      <c r="AG193" s="25" t="str">
        <f>IFERROR(VLOOKUP($C193,Summary!$C:$CB,31,FALSE)/VLOOKUP($C193,Summary!$C:$CB,32,FALSE),IF(AL193=0,"",IF(AL193="","",0)))</f>
        <v/>
      </c>
      <c r="AH193" s="26" t="str">
        <f>IFERROR(VLOOKUP($C193,Summary!$C:$CB,32,FALSE)/VLOOKUP($C193,Summary!$C:$CB,34,FALSE),IF(AL193=0,"",IF(AL193="","",0)))</f>
        <v/>
      </c>
      <c r="AI193" s="25" t="str">
        <f>IFERROR(VLOOKUP($C193,Summary!$C:$CB,33,FALSE)/VLOOKUP($C193,Summary!$C:$CB,34,FALSE),IF(AL193=0,"",IF(AL193="","",0)))</f>
        <v/>
      </c>
      <c r="AJ193" s="26" t="str">
        <f>IFERROR(VLOOKUP($C193,Summary!$C:$CB,34,FALSE)/AL193,IF(AL193=0,"",IF(AL193="","",0)))</f>
        <v/>
      </c>
      <c r="AK193" s="25" t="str">
        <f>IFERROR(VLOOKUP($C193,Summary!$C:$CB,35,FALSE)/AL193,IF(AL193=0,"",IF(AL193="","",0)))</f>
        <v/>
      </c>
      <c r="AL193" s="27">
        <f>VLOOKUP($C193,Summary!$C:$CB,36,FALSE)</f>
        <v>0</v>
      </c>
      <c r="AM193" s="24">
        <f>IFERROR(VLOOKUP($C193,Summary!$C:$CB,37,FALSE)/AS193,IF(AS193=0,"",IF(AS193="","",0)))</f>
        <v>0</v>
      </c>
      <c r="AN193" s="25">
        <f>IFERROR(VLOOKUP($C193,Summary!$C:$CB,38,FALSE)/AS193,IF(AS193=0,"",IF(AS193="","",0)))</f>
        <v>0</v>
      </c>
      <c r="AO193" s="26">
        <f>IFERROR(VLOOKUP($C193,Summary!$C:$CB,39,FALSE)/AS193,IF(AS193=0,"",IF(AS193="","",0)))</f>
        <v>0</v>
      </c>
      <c r="AP193" s="25">
        <f>IFERROR(VLOOKUP($C193,Summary!$C:$CB,40,FALSE)/AS193,IF(AS193=0,"",IF(AS193="","",0)))</f>
        <v>1</v>
      </c>
      <c r="AQ193" s="26">
        <f>IFERROR(VLOOKUP($C193,Summary!$C:$CB,41,FALSE)/AS193,IF(AS193=0,"",IF(AS193="","",0)))</f>
        <v>1</v>
      </c>
      <c r="AR193" s="25">
        <f>IFERROR(VLOOKUP($C193,Summary!$C:$CB,42,FALSE)/AS193,IF(AS193=0,"",IF(AS193="","",0)))</f>
        <v>0</v>
      </c>
      <c r="AS193" s="27">
        <f>VLOOKUP($C193,Summary!$C:$CB,43,FALSE)</f>
        <v>1</v>
      </c>
      <c r="AT193" s="24" t="str">
        <f>IFERROR(VLOOKUP($C193,Summary!$C:$CB,44,FALSE)/AZ193,IF(AZ193=0,"",IF(AZ193="","",0)))</f>
        <v/>
      </c>
      <c r="AU193" s="25" t="str">
        <f>IFERROR(VLOOKUP($C193,Summary!$C:$CB,45,FALSE)/AZ193,IF(AZ193=0,"",IF(AZ193="","",0)))</f>
        <v/>
      </c>
      <c r="AV193" s="26" t="str">
        <f>IFERROR(VLOOKUP($C193,Summary!$C:$CB,46,FALSE)/AZ193,IF(AZ193=0,"",IF(AZ193="","",0)))</f>
        <v/>
      </c>
      <c r="AW193" s="25" t="str">
        <f>IFERROR(VLOOKUP($C193,Summary!$C:$CB,47,FALSE)/AZ193,IF(AZ193=0,"",IF(AZ193="","",0)))</f>
        <v/>
      </c>
      <c r="AX193" s="26" t="str">
        <f>IFERROR(VLOOKUP($C193,Summary!$C:$CB,48,FALSE)/AZ193,IF(AZ193=0,"",IF(AZ193="","",0)))</f>
        <v/>
      </c>
      <c r="AY193" s="25" t="str">
        <f>IFERROR(VLOOKUP($C193,Summary!$C:$CB,49,FALSE)/AZ193,IF(AZ193=0,"",IF(AZ193="","",0)))</f>
        <v/>
      </c>
      <c r="AZ193" s="27">
        <f>VLOOKUP($C193,Summary!$C:$CB,50,FALSE)</f>
        <v>0</v>
      </c>
      <c r="BA193" s="24" t="str">
        <f>IFERROR(VLOOKUP($C193,Summary!$C:$CB,51,FALSE)/BG193,IF(BG193=0,"",IF(BG193="","",0)))</f>
        <v/>
      </c>
      <c r="BB193" s="25" t="str">
        <f>IFERROR(VLOOKUP($C193,Summary!$C:$CB,52,FALSE)/BG193,IF(BG193=0,"",IF(BG193="","",0)))</f>
        <v/>
      </c>
      <c r="BC193" s="26" t="str">
        <f>IFERROR(VLOOKUP($C193,Summary!$C:$CB,53,FALSE)/BG193,IF(BG193=0,"",IF(BG193="","",0)))</f>
        <v/>
      </c>
      <c r="BD193" s="25" t="str">
        <f>IFERROR(VLOOKUP($C193,Summary!$C:$CB,54,FALSE)/BG193,IF(BG193=0,"",IF(BG193="","",0)))</f>
        <v/>
      </c>
      <c r="BE193" s="26" t="str">
        <f>IFERROR(VLOOKUP($C193,Summary!$C:$CB,55,FALSE)/BG193,IF(BG193=0,"",IF(BG193="","",0)))</f>
        <v/>
      </c>
      <c r="BF193" s="25" t="str">
        <f>IFERROR(VLOOKUP($C193,Summary!$C:$CB,56,FALSE)/BG193,IF(BG193=0,"",IF(BG193="","",0)))</f>
        <v/>
      </c>
      <c r="BG193" s="27">
        <f>VLOOKUP($C193,Summary!$C:$CB,57,FALSE)</f>
        <v>0</v>
      </c>
      <c r="BH193" s="24" t="str">
        <f>IFERROR(VLOOKUP($C193,Summary!$C:$CB,58,FALSE)/BN193,IF(BN193=0,"",IF(BN193="","",0)))</f>
        <v/>
      </c>
      <c r="BI193" s="25" t="str">
        <f>IFERROR(VLOOKUP($C193,Summary!$C:$CB,59,FALSE)/BN193,IF(BN193=0,"",IF(BN193="","",0)))</f>
        <v/>
      </c>
      <c r="BJ193" s="26" t="str">
        <f>IFERROR(VLOOKUP($C193,Summary!$C:$CB,60,FALSE)/BN193,IF(BN193=0,"",IF(BN193="","",0)))</f>
        <v/>
      </c>
      <c r="BK193" s="25" t="str">
        <f>IFERROR(VLOOKUP($C193,Summary!$C:$CB,61,FALSE)/BN193,IF(BN193=0,"",IF(BN193="","",0)))</f>
        <v/>
      </c>
      <c r="BL193" s="26" t="str">
        <f>IFERROR(VLOOKUP($C193,Summary!$C:$CB,62,FALSE)/BN193,IF(BN193=0,"",IF(BN193="","",0)))</f>
        <v/>
      </c>
      <c r="BM193" s="25" t="str">
        <f>IFERROR(VLOOKUP($C193,Summary!$C:$CB,63,FALSE)/BN193,IF(BN193=0,"",IF(BN193="","",0)))</f>
        <v/>
      </c>
      <c r="BN193" s="27">
        <f>VLOOKUP($C193,Summary!$C:$CB,64,FALSE)</f>
        <v>0</v>
      </c>
      <c r="BO193" s="24" t="str">
        <f>IFERROR(VLOOKUP($C193,Summary!$C:$CB,65,FALSE)/BU193,IF(BU193=0,"",IF(BU193="","",0)))</f>
        <v/>
      </c>
      <c r="BP193" s="25" t="str">
        <f>IFERROR(VLOOKUP($C193,Summary!$C:$CB,66,FALSE)/BU193,IF(BU193=0,"",IF(BU193="","",0)))</f>
        <v/>
      </c>
      <c r="BQ193" s="26" t="str">
        <f>IFERROR(VLOOKUP($C193,Summary!$C:$CB,67,FALSE)/BU193,IF(BU193=0,"",IF(BU193="","",0)))</f>
        <v/>
      </c>
      <c r="BR193" s="25" t="str">
        <f>IFERROR(VLOOKUP($C193,Summary!$C:$CB,68,FALSE)/BU193,IF(BU193=0,"",IF(BU193="","",0)))</f>
        <v/>
      </c>
      <c r="BS193" s="26" t="str">
        <f>IFERROR(VLOOKUP($C193,Summary!$C:$CB,69,FALSE)/BU193,IF(BU193=0,"",IF(BU193="","",0)))</f>
        <v/>
      </c>
      <c r="BT193" s="25" t="str">
        <f>IFERROR(VLOOKUP($C193,Summary!$C:$CB,70,FALSE)/BU193,IF(BU193=0,"",IF(BU193="","",0)))</f>
        <v/>
      </c>
      <c r="BU193" s="27">
        <f>VLOOKUP($C193,Summary!$C:$CB,71,FALSE)</f>
        <v>0</v>
      </c>
      <c r="BV193" s="24" t="str">
        <f>IFERROR(VLOOKUP($C193,Summary!$C:$CB,72,FALSE)/CB193,IF(CB193=0,"",IF(CB193="","",0)))</f>
        <v/>
      </c>
      <c r="BW193" s="25" t="str">
        <f>IFERROR(VLOOKUP($C193,Summary!$C:$CB,73,FALSE)/CB193,IF(CB193=0,"",IF(CB193="","",0)))</f>
        <v/>
      </c>
      <c r="BX193" s="26" t="str">
        <f>IFERROR(VLOOKUP($C193,Summary!$C:$CB,74,FALSE)/CB193,IF(CB193=0,"",IF(CB193="","",0)))</f>
        <v/>
      </c>
      <c r="BY193" s="25" t="str">
        <f>IFERROR(VLOOKUP($C193,Summary!$C:$CB,75,FALSE)/CB193,IF(CB193=0,"",IF(CB193="","",0)))</f>
        <v/>
      </c>
      <c r="BZ193" s="26" t="str">
        <f>IFERROR(VLOOKUP($C193,Summary!$C:$CB,76,FALSE)/CB193,IF(CB193=0,"",IF(CB193="","",0)))</f>
        <v/>
      </c>
      <c r="CA193" s="25" t="str">
        <f>IFERROR(VLOOKUP($C193,Summary!$C:$CB,77,FALSE)/CB193,IF(CB193=0,"",IF(CB193="","",0)))</f>
        <v/>
      </c>
      <c r="CB193" s="27">
        <f>VLOOKUP($C193,Summary!$C:$CB,78,FALSE)</f>
        <v>0</v>
      </c>
    </row>
    <row r="194" spans="1:80" x14ac:dyDescent="0.3">
      <c r="A194">
        <v>190</v>
      </c>
      <c r="B194" t="str">
        <f>IF(Namelist!A191="","",UPPER(Namelist!A191))</f>
        <v>LLORENC BALADA GAGGIOLI</v>
      </c>
      <c r="C194" t="str">
        <f>IF(Namelist!B191="","",UPPER(Namelist!B191))</f>
        <v>NUSSTU\E0977848</v>
      </c>
      <c r="D194" s="24">
        <f>IFERROR(VLOOKUP($C194,Summary!$C:$CB,2,FALSE)/J194,IF(J194=0,"",IF(J194="","",0)))</f>
        <v>0.66666666666666663</v>
      </c>
      <c r="E194" s="25">
        <f>IFERROR(VLOOKUP($C194,Summary!$C:$CB,3,FALSE)/J194,IF(J194=0,"",IF(J194="","",0)))</f>
        <v>0</v>
      </c>
      <c r="F194" s="26">
        <f>IFERROR(VLOOKUP($C194,Summary!$C:$CB,4,FALSE)/J194,IF(J194=0,"",IF(J194="","",0)))</f>
        <v>0.66666666666666663</v>
      </c>
      <c r="G194" s="25">
        <f>IFERROR(VLOOKUP($C194,Summary!$C:$CB,5,FALSE)/J194,IF(J194=0,"",IF(J194="","",0)))</f>
        <v>0</v>
      </c>
      <c r="H194" s="26">
        <f>IFERROR(VLOOKUP($C194,Summary!$C:$CB,6,FALSE)/J194,IF(J194=0,"",IF(J194="","",0)))</f>
        <v>0.66666666666666663</v>
      </c>
      <c r="I194" s="25">
        <f>IFERROR(VLOOKUP($C194,Summary!$C:$CB,7,FALSE)/J194,IF(J194=0,"",IF(J194="","",0)))</f>
        <v>0.33333333333333331</v>
      </c>
      <c r="J194" s="27">
        <f>VLOOKUP($C194,Summary!$C:$CB,8,FALSE)</f>
        <v>6</v>
      </c>
      <c r="K194" s="24" t="str">
        <f>IFERROR(VLOOKUP($C194,Summary!$C:$CB,9,FALSE)/Q194,IF(Q194=0,"",IF(Q194="","",0)))</f>
        <v/>
      </c>
      <c r="L194" s="25" t="str">
        <f>IFERROR(VLOOKUP($C194,Summary!$C:$CB,10,FALSE)/Q194,IF(Q194=0,"",IF(Q194="","",0)))</f>
        <v/>
      </c>
      <c r="M194" s="26" t="str">
        <f>IFERROR(VLOOKUP($C194,Summary!$C:$CB,11,FALSE)/Q194,IF(Q194=0,"",IF(Q194="","",0)))</f>
        <v/>
      </c>
      <c r="N194" s="25" t="str">
        <f>IFERROR(VLOOKUP($C194,Summary!$C:$CB,12,FALSE)/Q194,IF(Q194=0,"",IF(Q194="","",0)))</f>
        <v/>
      </c>
      <c r="O194" s="26" t="str">
        <f>IFERROR(VLOOKUP($C194,Summary!$C:$CB,13,FALSE)/Q194,IF(Q194=0,"",IF(Q194="","",0)))</f>
        <v/>
      </c>
      <c r="P194" s="25" t="str">
        <f>IFERROR(VLOOKUP($C194,Summary!$C:$CB,14,FALSE)/Q194,IF(Q194=0,"",IF(Q194="","",0)))</f>
        <v/>
      </c>
      <c r="Q194" s="27">
        <f>VLOOKUP($C194,Summary!$C:$CB,15,FALSE)</f>
        <v>0</v>
      </c>
      <c r="R194" s="24">
        <f>IFERROR(VLOOKUP($C194,Summary!$C:$CB,16,FALSE)/X194,IF(X194=0,"",IF(X194="","",0)))</f>
        <v>1</v>
      </c>
      <c r="S194" s="25">
        <f>IFERROR(VLOOKUP($C194,Summary!$C:$CB,17,FALSE)/X194,IF(X194=0,"",IF(X194="","",0)))</f>
        <v>0</v>
      </c>
      <c r="T194" s="26">
        <f>IFERROR(VLOOKUP($C194,Summary!$C:$CB,18,FALSE)/X194,IF(X194=0,"",IF(X194="","",0)))</f>
        <v>1</v>
      </c>
      <c r="U194" s="25">
        <f>IFERROR(VLOOKUP($C194,Summary!$C:$CB,19,FALSE)/X194,IF(X194=0,"",IF(X194="","",0)))</f>
        <v>0</v>
      </c>
      <c r="V194" s="26">
        <f>IFERROR(VLOOKUP($C194,Summary!$C:$CB,20,FALSE)/X194,IF(X194=0,"",IF(X194="","",0)))</f>
        <v>1</v>
      </c>
      <c r="W194" s="25">
        <f>IFERROR(VLOOKUP($C194,Summary!$C:$CB,21,FALSE)/X194,IF(X194=0,"",IF(X194="","",0)))</f>
        <v>0</v>
      </c>
      <c r="X194" s="27">
        <f>VLOOKUP($C194,Summary!$C:$CB,22,FALSE)</f>
        <v>1</v>
      </c>
      <c r="Y194" s="24">
        <f>IFERROR(VLOOKUP($C194,Summary!$C:$CB,23,FALSE)/AE194,IF(AE194=0,"",IF(AE194="","",0)))</f>
        <v>0.6</v>
      </c>
      <c r="Z194" s="25">
        <f>IFERROR(VLOOKUP($C194,Summary!$C:$CB,24,FALSE)/AE194,IF(AE194=0,"",IF(AE194="","",0)))</f>
        <v>0</v>
      </c>
      <c r="AA194" s="26">
        <f>IFERROR(VLOOKUP($C194,Summary!$C:$CB,25,FALSE)/AE194,IF(AE194=0,"",IF(AE194="","",0)))</f>
        <v>0.6</v>
      </c>
      <c r="AB194" s="25">
        <f>IFERROR(VLOOKUP($C194,Summary!$C:$CB,26,FALSE)/AE194,IF(AE194=0,"",IF(AE194="","",0)))</f>
        <v>0</v>
      </c>
      <c r="AC194" s="26">
        <f>IFERROR(VLOOKUP($C194,Summary!$C:$CB,27,FALSE)/AE194,IF(AE194=0,"",IF(AE194="","",0)))</f>
        <v>0.6</v>
      </c>
      <c r="AD194" s="25">
        <f>IFERROR(VLOOKUP($C194,Summary!$C:$CB,28,FALSE)/AE194,IF(AE194=0,"",IF(AE194="","",0)))</f>
        <v>0.4</v>
      </c>
      <c r="AE194" s="27">
        <f>VLOOKUP($C194,Summary!$C:$CB,29,FALSE)</f>
        <v>5</v>
      </c>
      <c r="AF194" s="24" t="str">
        <f>IFERROR(VLOOKUP($C194,Summary!$C:$CB,30,FALSE)/VLOOKUP($C194,Summary!$C:$CB,32,FALSE),IF(AL194=0,"",IF(AL194="","",0)))</f>
        <v/>
      </c>
      <c r="AG194" s="25" t="str">
        <f>IFERROR(VLOOKUP($C194,Summary!$C:$CB,31,FALSE)/VLOOKUP($C194,Summary!$C:$CB,32,FALSE),IF(AL194=0,"",IF(AL194="","",0)))</f>
        <v/>
      </c>
      <c r="AH194" s="26" t="str">
        <f>IFERROR(VLOOKUP($C194,Summary!$C:$CB,32,FALSE)/VLOOKUP($C194,Summary!$C:$CB,34,FALSE),IF(AL194=0,"",IF(AL194="","",0)))</f>
        <v/>
      </c>
      <c r="AI194" s="25" t="str">
        <f>IFERROR(VLOOKUP($C194,Summary!$C:$CB,33,FALSE)/VLOOKUP($C194,Summary!$C:$CB,34,FALSE),IF(AL194=0,"",IF(AL194="","",0)))</f>
        <v/>
      </c>
      <c r="AJ194" s="26" t="str">
        <f>IFERROR(VLOOKUP($C194,Summary!$C:$CB,34,FALSE)/AL194,IF(AL194=0,"",IF(AL194="","",0)))</f>
        <v/>
      </c>
      <c r="AK194" s="25" t="str">
        <f>IFERROR(VLOOKUP($C194,Summary!$C:$CB,35,FALSE)/AL194,IF(AL194=0,"",IF(AL194="","",0)))</f>
        <v/>
      </c>
      <c r="AL194" s="27">
        <f>VLOOKUP($C194,Summary!$C:$CB,36,FALSE)</f>
        <v>0</v>
      </c>
      <c r="AM194" s="24" t="str">
        <f>IFERROR(VLOOKUP($C194,Summary!$C:$CB,37,FALSE)/AS194,IF(AS194=0,"",IF(AS194="","",0)))</f>
        <v/>
      </c>
      <c r="AN194" s="25" t="str">
        <f>IFERROR(VLOOKUP($C194,Summary!$C:$CB,38,FALSE)/AS194,IF(AS194=0,"",IF(AS194="","",0)))</f>
        <v/>
      </c>
      <c r="AO194" s="26" t="str">
        <f>IFERROR(VLOOKUP($C194,Summary!$C:$CB,39,FALSE)/AS194,IF(AS194=0,"",IF(AS194="","",0)))</f>
        <v/>
      </c>
      <c r="AP194" s="25" t="str">
        <f>IFERROR(VLOOKUP($C194,Summary!$C:$CB,40,FALSE)/AS194,IF(AS194=0,"",IF(AS194="","",0)))</f>
        <v/>
      </c>
      <c r="AQ194" s="26" t="str">
        <f>IFERROR(VLOOKUP($C194,Summary!$C:$CB,41,FALSE)/AS194,IF(AS194=0,"",IF(AS194="","",0)))</f>
        <v/>
      </c>
      <c r="AR194" s="25" t="str">
        <f>IFERROR(VLOOKUP($C194,Summary!$C:$CB,42,FALSE)/AS194,IF(AS194=0,"",IF(AS194="","",0)))</f>
        <v/>
      </c>
      <c r="AS194" s="27">
        <f>VLOOKUP($C194,Summary!$C:$CB,43,FALSE)</f>
        <v>0</v>
      </c>
      <c r="AT194" s="24" t="str">
        <f>IFERROR(VLOOKUP($C194,Summary!$C:$CB,44,FALSE)/AZ194,IF(AZ194=0,"",IF(AZ194="","",0)))</f>
        <v/>
      </c>
      <c r="AU194" s="25" t="str">
        <f>IFERROR(VLOOKUP($C194,Summary!$C:$CB,45,FALSE)/AZ194,IF(AZ194=0,"",IF(AZ194="","",0)))</f>
        <v/>
      </c>
      <c r="AV194" s="26" t="str">
        <f>IFERROR(VLOOKUP($C194,Summary!$C:$CB,46,FALSE)/AZ194,IF(AZ194=0,"",IF(AZ194="","",0)))</f>
        <v/>
      </c>
      <c r="AW194" s="25" t="str">
        <f>IFERROR(VLOOKUP($C194,Summary!$C:$CB,47,FALSE)/AZ194,IF(AZ194=0,"",IF(AZ194="","",0)))</f>
        <v/>
      </c>
      <c r="AX194" s="26" t="str">
        <f>IFERROR(VLOOKUP($C194,Summary!$C:$CB,48,FALSE)/AZ194,IF(AZ194=0,"",IF(AZ194="","",0)))</f>
        <v/>
      </c>
      <c r="AY194" s="25" t="str">
        <f>IFERROR(VLOOKUP($C194,Summary!$C:$CB,49,FALSE)/AZ194,IF(AZ194=0,"",IF(AZ194="","",0)))</f>
        <v/>
      </c>
      <c r="AZ194" s="27">
        <f>VLOOKUP($C194,Summary!$C:$CB,50,FALSE)</f>
        <v>0</v>
      </c>
      <c r="BA194" s="24" t="str">
        <f>IFERROR(VLOOKUP($C194,Summary!$C:$CB,51,FALSE)/BG194,IF(BG194=0,"",IF(BG194="","",0)))</f>
        <v/>
      </c>
      <c r="BB194" s="25" t="str">
        <f>IFERROR(VLOOKUP($C194,Summary!$C:$CB,52,FALSE)/BG194,IF(BG194=0,"",IF(BG194="","",0)))</f>
        <v/>
      </c>
      <c r="BC194" s="26" t="str">
        <f>IFERROR(VLOOKUP($C194,Summary!$C:$CB,53,FALSE)/BG194,IF(BG194=0,"",IF(BG194="","",0)))</f>
        <v/>
      </c>
      <c r="BD194" s="25" t="str">
        <f>IFERROR(VLOOKUP($C194,Summary!$C:$CB,54,FALSE)/BG194,IF(BG194=0,"",IF(BG194="","",0)))</f>
        <v/>
      </c>
      <c r="BE194" s="26" t="str">
        <f>IFERROR(VLOOKUP($C194,Summary!$C:$CB,55,FALSE)/BG194,IF(BG194=0,"",IF(BG194="","",0)))</f>
        <v/>
      </c>
      <c r="BF194" s="25" t="str">
        <f>IFERROR(VLOOKUP($C194,Summary!$C:$CB,56,FALSE)/BG194,IF(BG194=0,"",IF(BG194="","",0)))</f>
        <v/>
      </c>
      <c r="BG194" s="27">
        <f>VLOOKUP($C194,Summary!$C:$CB,57,FALSE)</f>
        <v>0</v>
      </c>
      <c r="BH194" s="24" t="str">
        <f>IFERROR(VLOOKUP($C194,Summary!$C:$CB,58,FALSE)/BN194,IF(BN194=0,"",IF(BN194="","",0)))</f>
        <v/>
      </c>
      <c r="BI194" s="25" t="str">
        <f>IFERROR(VLOOKUP($C194,Summary!$C:$CB,59,FALSE)/BN194,IF(BN194=0,"",IF(BN194="","",0)))</f>
        <v/>
      </c>
      <c r="BJ194" s="26" t="str">
        <f>IFERROR(VLOOKUP($C194,Summary!$C:$CB,60,FALSE)/BN194,IF(BN194=0,"",IF(BN194="","",0)))</f>
        <v/>
      </c>
      <c r="BK194" s="25" t="str">
        <f>IFERROR(VLOOKUP($C194,Summary!$C:$CB,61,FALSE)/BN194,IF(BN194=0,"",IF(BN194="","",0)))</f>
        <v/>
      </c>
      <c r="BL194" s="26" t="str">
        <f>IFERROR(VLOOKUP($C194,Summary!$C:$CB,62,FALSE)/BN194,IF(BN194=0,"",IF(BN194="","",0)))</f>
        <v/>
      </c>
      <c r="BM194" s="25" t="str">
        <f>IFERROR(VLOOKUP($C194,Summary!$C:$CB,63,FALSE)/BN194,IF(BN194=0,"",IF(BN194="","",0)))</f>
        <v/>
      </c>
      <c r="BN194" s="27">
        <f>VLOOKUP($C194,Summary!$C:$CB,64,FALSE)</f>
        <v>0</v>
      </c>
      <c r="BO194" s="24" t="str">
        <f>IFERROR(VLOOKUP($C194,Summary!$C:$CB,65,FALSE)/BU194,IF(BU194=0,"",IF(BU194="","",0)))</f>
        <v/>
      </c>
      <c r="BP194" s="25" t="str">
        <f>IFERROR(VLOOKUP($C194,Summary!$C:$CB,66,FALSE)/BU194,IF(BU194=0,"",IF(BU194="","",0)))</f>
        <v/>
      </c>
      <c r="BQ194" s="26" t="str">
        <f>IFERROR(VLOOKUP($C194,Summary!$C:$CB,67,FALSE)/BU194,IF(BU194=0,"",IF(BU194="","",0)))</f>
        <v/>
      </c>
      <c r="BR194" s="25" t="str">
        <f>IFERROR(VLOOKUP($C194,Summary!$C:$CB,68,FALSE)/BU194,IF(BU194=0,"",IF(BU194="","",0)))</f>
        <v/>
      </c>
      <c r="BS194" s="26" t="str">
        <f>IFERROR(VLOOKUP($C194,Summary!$C:$CB,69,FALSE)/BU194,IF(BU194=0,"",IF(BU194="","",0)))</f>
        <v/>
      </c>
      <c r="BT194" s="25" t="str">
        <f>IFERROR(VLOOKUP($C194,Summary!$C:$CB,70,FALSE)/BU194,IF(BU194=0,"",IF(BU194="","",0)))</f>
        <v/>
      </c>
      <c r="BU194" s="27">
        <f>VLOOKUP($C194,Summary!$C:$CB,71,FALSE)</f>
        <v>0</v>
      </c>
      <c r="BV194" s="24" t="str">
        <f>IFERROR(VLOOKUP($C194,Summary!$C:$CB,72,FALSE)/CB194,IF(CB194=0,"",IF(CB194="","",0)))</f>
        <v/>
      </c>
      <c r="BW194" s="25" t="str">
        <f>IFERROR(VLOOKUP($C194,Summary!$C:$CB,73,FALSE)/CB194,IF(CB194=0,"",IF(CB194="","",0)))</f>
        <v/>
      </c>
      <c r="BX194" s="26" t="str">
        <f>IFERROR(VLOOKUP($C194,Summary!$C:$CB,74,FALSE)/CB194,IF(CB194=0,"",IF(CB194="","",0)))</f>
        <v/>
      </c>
      <c r="BY194" s="25" t="str">
        <f>IFERROR(VLOOKUP($C194,Summary!$C:$CB,75,FALSE)/CB194,IF(CB194=0,"",IF(CB194="","",0)))</f>
        <v/>
      </c>
      <c r="BZ194" s="26" t="str">
        <f>IFERROR(VLOOKUP($C194,Summary!$C:$CB,76,FALSE)/CB194,IF(CB194=0,"",IF(CB194="","",0)))</f>
        <v/>
      </c>
      <c r="CA194" s="25" t="str">
        <f>IFERROR(VLOOKUP($C194,Summary!$C:$CB,77,FALSE)/CB194,IF(CB194=0,"",IF(CB194="","",0)))</f>
        <v/>
      </c>
      <c r="CB194" s="27">
        <f>VLOOKUP($C194,Summary!$C:$CB,78,FALSE)</f>
        <v>0</v>
      </c>
    </row>
    <row r="195" spans="1:80" x14ac:dyDescent="0.3">
      <c r="A195">
        <v>191</v>
      </c>
      <c r="B195" t="str">
        <f>IF(Namelist!A192="","",UPPER(Namelist!A192))</f>
        <v>LUAN JIALU</v>
      </c>
      <c r="C195" t="str">
        <f>IF(Namelist!B192="","",UPPER(Namelist!B192))</f>
        <v>NUSSTU\E0773197</v>
      </c>
      <c r="D195" s="24">
        <f>IFERROR(VLOOKUP($C195,Summary!$C:$CB,2,FALSE)/J195,IF(J195=0,"",IF(J195="","",0)))</f>
        <v>1</v>
      </c>
      <c r="E195" s="25">
        <f>IFERROR(VLOOKUP($C195,Summary!$C:$CB,3,FALSE)/J195,IF(J195=0,"",IF(J195="","",0)))</f>
        <v>0</v>
      </c>
      <c r="F195" s="26">
        <f>IFERROR(VLOOKUP($C195,Summary!$C:$CB,4,FALSE)/J195,IF(J195=0,"",IF(J195="","",0)))</f>
        <v>1</v>
      </c>
      <c r="G195" s="25">
        <f>IFERROR(VLOOKUP($C195,Summary!$C:$CB,5,FALSE)/J195,IF(J195=0,"",IF(J195="","",0)))</f>
        <v>0</v>
      </c>
      <c r="H195" s="26">
        <f>IFERROR(VLOOKUP($C195,Summary!$C:$CB,6,FALSE)/J195,IF(J195=0,"",IF(J195="","",0)))</f>
        <v>1</v>
      </c>
      <c r="I195" s="25">
        <f>IFERROR(VLOOKUP($C195,Summary!$C:$CB,7,FALSE)/J195,IF(J195=0,"",IF(J195="","",0)))</f>
        <v>0</v>
      </c>
      <c r="J195" s="27">
        <f>VLOOKUP($C195,Summary!$C:$CB,8,FALSE)</f>
        <v>1</v>
      </c>
      <c r="K195" s="24" t="str">
        <f>IFERROR(VLOOKUP($C195,Summary!$C:$CB,9,FALSE)/Q195,IF(Q195=0,"",IF(Q195="","",0)))</f>
        <v/>
      </c>
      <c r="L195" s="25" t="str">
        <f>IFERROR(VLOOKUP($C195,Summary!$C:$CB,10,FALSE)/Q195,IF(Q195=0,"",IF(Q195="","",0)))</f>
        <v/>
      </c>
      <c r="M195" s="26" t="str">
        <f>IFERROR(VLOOKUP($C195,Summary!$C:$CB,11,FALSE)/Q195,IF(Q195=0,"",IF(Q195="","",0)))</f>
        <v/>
      </c>
      <c r="N195" s="25" t="str">
        <f>IFERROR(VLOOKUP($C195,Summary!$C:$CB,12,FALSE)/Q195,IF(Q195=0,"",IF(Q195="","",0)))</f>
        <v/>
      </c>
      <c r="O195" s="26" t="str">
        <f>IFERROR(VLOOKUP($C195,Summary!$C:$CB,13,FALSE)/Q195,IF(Q195=0,"",IF(Q195="","",0)))</f>
        <v/>
      </c>
      <c r="P195" s="25" t="str">
        <f>IFERROR(VLOOKUP($C195,Summary!$C:$CB,14,FALSE)/Q195,IF(Q195=0,"",IF(Q195="","",0)))</f>
        <v/>
      </c>
      <c r="Q195" s="27">
        <f>VLOOKUP($C195,Summary!$C:$CB,15,FALSE)</f>
        <v>0</v>
      </c>
      <c r="R195" s="24" t="str">
        <f>IFERROR(VLOOKUP($C195,Summary!$C:$CB,16,FALSE)/X195,IF(X195=0,"",IF(X195="","",0)))</f>
        <v/>
      </c>
      <c r="S195" s="25" t="str">
        <f>IFERROR(VLOOKUP($C195,Summary!$C:$CB,17,FALSE)/X195,IF(X195=0,"",IF(X195="","",0)))</f>
        <v/>
      </c>
      <c r="T195" s="26" t="str">
        <f>IFERROR(VLOOKUP($C195,Summary!$C:$CB,18,FALSE)/X195,IF(X195=0,"",IF(X195="","",0)))</f>
        <v/>
      </c>
      <c r="U195" s="25" t="str">
        <f>IFERROR(VLOOKUP($C195,Summary!$C:$CB,19,FALSE)/X195,IF(X195=0,"",IF(X195="","",0)))</f>
        <v/>
      </c>
      <c r="V195" s="26" t="str">
        <f>IFERROR(VLOOKUP($C195,Summary!$C:$CB,20,FALSE)/X195,IF(X195=0,"",IF(X195="","",0)))</f>
        <v/>
      </c>
      <c r="W195" s="25" t="str">
        <f>IFERROR(VLOOKUP($C195,Summary!$C:$CB,21,FALSE)/X195,IF(X195=0,"",IF(X195="","",0)))</f>
        <v/>
      </c>
      <c r="X195" s="27">
        <f>VLOOKUP($C195,Summary!$C:$CB,22,FALSE)</f>
        <v>0</v>
      </c>
      <c r="Y195" s="24" t="str">
        <f>IFERROR(VLOOKUP($C195,Summary!$C:$CB,23,FALSE)/AE195,IF(AE195=0,"",IF(AE195="","",0)))</f>
        <v/>
      </c>
      <c r="Z195" s="25" t="str">
        <f>IFERROR(VLOOKUP($C195,Summary!$C:$CB,24,FALSE)/AE195,IF(AE195=0,"",IF(AE195="","",0)))</f>
        <v/>
      </c>
      <c r="AA195" s="26" t="str">
        <f>IFERROR(VLOOKUP($C195,Summary!$C:$CB,25,FALSE)/AE195,IF(AE195=0,"",IF(AE195="","",0)))</f>
        <v/>
      </c>
      <c r="AB195" s="25" t="str">
        <f>IFERROR(VLOOKUP($C195,Summary!$C:$CB,26,FALSE)/AE195,IF(AE195=0,"",IF(AE195="","",0)))</f>
        <v/>
      </c>
      <c r="AC195" s="26" t="str">
        <f>IFERROR(VLOOKUP($C195,Summary!$C:$CB,27,FALSE)/AE195,IF(AE195=0,"",IF(AE195="","",0)))</f>
        <v/>
      </c>
      <c r="AD195" s="25" t="str">
        <f>IFERROR(VLOOKUP($C195,Summary!$C:$CB,28,FALSE)/AE195,IF(AE195=0,"",IF(AE195="","",0)))</f>
        <v/>
      </c>
      <c r="AE195" s="27">
        <f>VLOOKUP($C195,Summary!$C:$CB,29,FALSE)</f>
        <v>0</v>
      </c>
      <c r="AF195" s="24" t="str">
        <f>IFERROR(VLOOKUP($C195,Summary!$C:$CB,30,FALSE)/VLOOKUP($C195,Summary!$C:$CB,32,FALSE),IF(AL195=0,"",IF(AL195="","",0)))</f>
        <v/>
      </c>
      <c r="AG195" s="25" t="str">
        <f>IFERROR(VLOOKUP($C195,Summary!$C:$CB,31,FALSE)/VLOOKUP($C195,Summary!$C:$CB,32,FALSE),IF(AL195=0,"",IF(AL195="","",0)))</f>
        <v/>
      </c>
      <c r="AH195" s="26" t="str">
        <f>IFERROR(VLOOKUP($C195,Summary!$C:$CB,32,FALSE)/VLOOKUP($C195,Summary!$C:$CB,34,FALSE),IF(AL195=0,"",IF(AL195="","",0)))</f>
        <v/>
      </c>
      <c r="AI195" s="25" t="str">
        <f>IFERROR(VLOOKUP($C195,Summary!$C:$CB,33,FALSE)/VLOOKUP($C195,Summary!$C:$CB,34,FALSE),IF(AL195=0,"",IF(AL195="","",0)))</f>
        <v/>
      </c>
      <c r="AJ195" s="26" t="str">
        <f>IFERROR(VLOOKUP($C195,Summary!$C:$CB,34,FALSE)/AL195,IF(AL195=0,"",IF(AL195="","",0)))</f>
        <v/>
      </c>
      <c r="AK195" s="25" t="str">
        <f>IFERROR(VLOOKUP($C195,Summary!$C:$CB,35,FALSE)/AL195,IF(AL195=0,"",IF(AL195="","",0)))</f>
        <v/>
      </c>
      <c r="AL195" s="27">
        <f>VLOOKUP($C195,Summary!$C:$CB,36,FALSE)</f>
        <v>0</v>
      </c>
      <c r="AM195" s="24" t="str">
        <f>IFERROR(VLOOKUP($C195,Summary!$C:$CB,37,FALSE)/AS195,IF(AS195=0,"",IF(AS195="","",0)))</f>
        <v/>
      </c>
      <c r="AN195" s="25" t="str">
        <f>IFERROR(VLOOKUP($C195,Summary!$C:$CB,38,FALSE)/AS195,IF(AS195=0,"",IF(AS195="","",0)))</f>
        <v/>
      </c>
      <c r="AO195" s="26" t="str">
        <f>IFERROR(VLOOKUP($C195,Summary!$C:$CB,39,FALSE)/AS195,IF(AS195=0,"",IF(AS195="","",0)))</f>
        <v/>
      </c>
      <c r="AP195" s="25" t="str">
        <f>IFERROR(VLOOKUP($C195,Summary!$C:$CB,40,FALSE)/AS195,IF(AS195=0,"",IF(AS195="","",0)))</f>
        <v/>
      </c>
      <c r="AQ195" s="26" t="str">
        <f>IFERROR(VLOOKUP($C195,Summary!$C:$CB,41,FALSE)/AS195,IF(AS195=0,"",IF(AS195="","",0)))</f>
        <v/>
      </c>
      <c r="AR195" s="25" t="str">
        <f>IFERROR(VLOOKUP($C195,Summary!$C:$CB,42,FALSE)/AS195,IF(AS195=0,"",IF(AS195="","",0)))</f>
        <v/>
      </c>
      <c r="AS195" s="27">
        <f>VLOOKUP($C195,Summary!$C:$CB,43,FALSE)</f>
        <v>0</v>
      </c>
      <c r="AT195" s="24" t="str">
        <f>IFERROR(VLOOKUP($C195,Summary!$C:$CB,44,FALSE)/AZ195,IF(AZ195=0,"",IF(AZ195="","",0)))</f>
        <v/>
      </c>
      <c r="AU195" s="25" t="str">
        <f>IFERROR(VLOOKUP($C195,Summary!$C:$CB,45,FALSE)/AZ195,IF(AZ195=0,"",IF(AZ195="","",0)))</f>
        <v/>
      </c>
      <c r="AV195" s="26" t="str">
        <f>IFERROR(VLOOKUP($C195,Summary!$C:$CB,46,FALSE)/AZ195,IF(AZ195=0,"",IF(AZ195="","",0)))</f>
        <v/>
      </c>
      <c r="AW195" s="25" t="str">
        <f>IFERROR(VLOOKUP($C195,Summary!$C:$CB,47,FALSE)/AZ195,IF(AZ195=0,"",IF(AZ195="","",0)))</f>
        <v/>
      </c>
      <c r="AX195" s="26" t="str">
        <f>IFERROR(VLOOKUP($C195,Summary!$C:$CB,48,FALSE)/AZ195,IF(AZ195=0,"",IF(AZ195="","",0)))</f>
        <v/>
      </c>
      <c r="AY195" s="25" t="str">
        <f>IFERROR(VLOOKUP($C195,Summary!$C:$CB,49,FALSE)/AZ195,IF(AZ195=0,"",IF(AZ195="","",0)))</f>
        <v/>
      </c>
      <c r="AZ195" s="27">
        <f>VLOOKUP($C195,Summary!$C:$CB,50,FALSE)</f>
        <v>0</v>
      </c>
      <c r="BA195" s="24" t="str">
        <f>IFERROR(VLOOKUP($C195,Summary!$C:$CB,51,FALSE)/BG195,IF(BG195=0,"",IF(BG195="","",0)))</f>
        <v/>
      </c>
      <c r="BB195" s="25" t="str">
        <f>IFERROR(VLOOKUP($C195,Summary!$C:$CB,52,FALSE)/BG195,IF(BG195=0,"",IF(BG195="","",0)))</f>
        <v/>
      </c>
      <c r="BC195" s="26" t="str">
        <f>IFERROR(VLOOKUP($C195,Summary!$C:$CB,53,FALSE)/BG195,IF(BG195=0,"",IF(BG195="","",0)))</f>
        <v/>
      </c>
      <c r="BD195" s="25" t="str">
        <f>IFERROR(VLOOKUP($C195,Summary!$C:$CB,54,FALSE)/BG195,IF(BG195=0,"",IF(BG195="","",0)))</f>
        <v/>
      </c>
      <c r="BE195" s="26" t="str">
        <f>IFERROR(VLOOKUP($C195,Summary!$C:$CB,55,FALSE)/BG195,IF(BG195=0,"",IF(BG195="","",0)))</f>
        <v/>
      </c>
      <c r="BF195" s="25" t="str">
        <f>IFERROR(VLOOKUP($C195,Summary!$C:$CB,56,FALSE)/BG195,IF(BG195=0,"",IF(BG195="","",0)))</f>
        <v/>
      </c>
      <c r="BG195" s="27">
        <f>VLOOKUP($C195,Summary!$C:$CB,57,FALSE)</f>
        <v>0</v>
      </c>
      <c r="BH195" s="24">
        <f>IFERROR(VLOOKUP($C195,Summary!$C:$CB,58,FALSE)/BN195,IF(BN195=0,"",IF(BN195="","",0)))</f>
        <v>1</v>
      </c>
      <c r="BI195" s="25">
        <f>IFERROR(VLOOKUP($C195,Summary!$C:$CB,59,FALSE)/BN195,IF(BN195=0,"",IF(BN195="","",0)))</f>
        <v>0</v>
      </c>
      <c r="BJ195" s="26">
        <f>IFERROR(VLOOKUP($C195,Summary!$C:$CB,60,FALSE)/BN195,IF(BN195=0,"",IF(BN195="","",0)))</f>
        <v>1</v>
      </c>
      <c r="BK195" s="25">
        <f>IFERROR(VLOOKUP($C195,Summary!$C:$CB,61,FALSE)/BN195,IF(BN195=0,"",IF(BN195="","",0)))</f>
        <v>0</v>
      </c>
      <c r="BL195" s="26">
        <f>IFERROR(VLOOKUP($C195,Summary!$C:$CB,62,FALSE)/BN195,IF(BN195=0,"",IF(BN195="","",0)))</f>
        <v>1</v>
      </c>
      <c r="BM195" s="25">
        <f>IFERROR(VLOOKUP($C195,Summary!$C:$CB,63,FALSE)/BN195,IF(BN195=0,"",IF(BN195="","",0)))</f>
        <v>0</v>
      </c>
      <c r="BN195" s="27">
        <f>VLOOKUP($C195,Summary!$C:$CB,64,FALSE)</f>
        <v>1</v>
      </c>
      <c r="BO195" s="24" t="str">
        <f>IFERROR(VLOOKUP($C195,Summary!$C:$CB,65,FALSE)/BU195,IF(BU195=0,"",IF(BU195="","",0)))</f>
        <v/>
      </c>
      <c r="BP195" s="25" t="str">
        <f>IFERROR(VLOOKUP($C195,Summary!$C:$CB,66,FALSE)/BU195,IF(BU195=0,"",IF(BU195="","",0)))</f>
        <v/>
      </c>
      <c r="BQ195" s="26" t="str">
        <f>IFERROR(VLOOKUP($C195,Summary!$C:$CB,67,FALSE)/BU195,IF(BU195=0,"",IF(BU195="","",0)))</f>
        <v/>
      </c>
      <c r="BR195" s="25" t="str">
        <f>IFERROR(VLOOKUP($C195,Summary!$C:$CB,68,FALSE)/BU195,IF(BU195=0,"",IF(BU195="","",0)))</f>
        <v/>
      </c>
      <c r="BS195" s="26" t="str">
        <f>IFERROR(VLOOKUP($C195,Summary!$C:$CB,69,FALSE)/BU195,IF(BU195=0,"",IF(BU195="","",0)))</f>
        <v/>
      </c>
      <c r="BT195" s="25" t="str">
        <f>IFERROR(VLOOKUP($C195,Summary!$C:$CB,70,FALSE)/BU195,IF(BU195=0,"",IF(BU195="","",0)))</f>
        <v/>
      </c>
      <c r="BU195" s="27">
        <f>VLOOKUP($C195,Summary!$C:$CB,71,FALSE)</f>
        <v>0</v>
      </c>
      <c r="BV195" s="24" t="str">
        <f>IFERROR(VLOOKUP($C195,Summary!$C:$CB,72,FALSE)/CB195,IF(CB195=0,"",IF(CB195="","",0)))</f>
        <v/>
      </c>
      <c r="BW195" s="25" t="str">
        <f>IFERROR(VLOOKUP($C195,Summary!$C:$CB,73,FALSE)/CB195,IF(CB195=0,"",IF(CB195="","",0)))</f>
        <v/>
      </c>
      <c r="BX195" s="26" t="str">
        <f>IFERROR(VLOOKUP($C195,Summary!$C:$CB,74,FALSE)/CB195,IF(CB195=0,"",IF(CB195="","",0)))</f>
        <v/>
      </c>
      <c r="BY195" s="25" t="str">
        <f>IFERROR(VLOOKUP($C195,Summary!$C:$CB,75,FALSE)/CB195,IF(CB195=0,"",IF(CB195="","",0)))</f>
        <v/>
      </c>
      <c r="BZ195" s="26" t="str">
        <f>IFERROR(VLOOKUP($C195,Summary!$C:$CB,76,FALSE)/CB195,IF(CB195=0,"",IF(CB195="","",0)))</f>
        <v/>
      </c>
      <c r="CA195" s="25" t="str">
        <f>IFERROR(VLOOKUP($C195,Summary!$C:$CB,77,FALSE)/CB195,IF(CB195=0,"",IF(CB195="","",0)))</f>
        <v/>
      </c>
      <c r="CB195" s="27">
        <f>VLOOKUP($C195,Summary!$C:$CB,78,FALSE)</f>
        <v>0</v>
      </c>
    </row>
    <row r="196" spans="1:80" x14ac:dyDescent="0.3">
      <c r="A196">
        <v>192</v>
      </c>
      <c r="B196" t="str">
        <f>IF(Namelist!A193="","",UPPER(Namelist!A193))</f>
        <v>MABEL NG</v>
      </c>
      <c r="C196" t="str">
        <f>IF(Namelist!B193="","",UPPER(Namelist!B193))</f>
        <v>NUSSTU\E0774978</v>
      </c>
      <c r="D196" s="24">
        <f>IFERROR(VLOOKUP($C196,Summary!$C:$CB,2,FALSE)/J196,IF(J196=0,"",IF(J196="","",0)))</f>
        <v>0.16666666666666666</v>
      </c>
      <c r="E196" s="25">
        <f>IFERROR(VLOOKUP($C196,Summary!$C:$CB,3,FALSE)/J196,IF(J196=0,"",IF(J196="","",0)))</f>
        <v>0</v>
      </c>
      <c r="F196" s="26">
        <f>IFERROR(VLOOKUP($C196,Summary!$C:$CB,4,FALSE)/J196,IF(J196=0,"",IF(J196="","",0)))</f>
        <v>0.16666666666666666</v>
      </c>
      <c r="G196" s="25">
        <f>IFERROR(VLOOKUP($C196,Summary!$C:$CB,5,FALSE)/J196,IF(J196=0,"",IF(J196="","",0)))</f>
        <v>0</v>
      </c>
      <c r="H196" s="26">
        <f>IFERROR(VLOOKUP($C196,Summary!$C:$CB,6,FALSE)/J196,IF(J196=0,"",IF(J196="","",0)))</f>
        <v>0.16666666666666666</v>
      </c>
      <c r="I196" s="25">
        <f>IFERROR(VLOOKUP($C196,Summary!$C:$CB,7,FALSE)/J196,IF(J196=0,"",IF(J196="","",0)))</f>
        <v>0.83333333333333337</v>
      </c>
      <c r="J196" s="27">
        <f>VLOOKUP($C196,Summary!$C:$CB,8,FALSE)</f>
        <v>6</v>
      </c>
      <c r="K196" s="24" t="str">
        <f>IFERROR(VLOOKUP($C196,Summary!$C:$CB,9,FALSE)/Q196,IF(Q196=0,"",IF(Q196="","",0)))</f>
        <v/>
      </c>
      <c r="L196" s="25" t="str">
        <f>IFERROR(VLOOKUP($C196,Summary!$C:$CB,10,FALSE)/Q196,IF(Q196=0,"",IF(Q196="","",0)))</f>
        <v/>
      </c>
      <c r="M196" s="26" t="str">
        <f>IFERROR(VLOOKUP($C196,Summary!$C:$CB,11,FALSE)/Q196,IF(Q196=0,"",IF(Q196="","",0)))</f>
        <v/>
      </c>
      <c r="N196" s="25" t="str">
        <f>IFERROR(VLOOKUP($C196,Summary!$C:$CB,12,FALSE)/Q196,IF(Q196=0,"",IF(Q196="","",0)))</f>
        <v/>
      </c>
      <c r="O196" s="26" t="str">
        <f>IFERROR(VLOOKUP($C196,Summary!$C:$CB,13,FALSE)/Q196,IF(Q196=0,"",IF(Q196="","",0)))</f>
        <v/>
      </c>
      <c r="P196" s="25" t="str">
        <f>IFERROR(VLOOKUP($C196,Summary!$C:$CB,14,FALSE)/Q196,IF(Q196=0,"",IF(Q196="","",0)))</f>
        <v/>
      </c>
      <c r="Q196" s="27">
        <f>VLOOKUP($C196,Summary!$C:$CB,15,FALSE)</f>
        <v>0</v>
      </c>
      <c r="R196" s="24">
        <f>IFERROR(VLOOKUP($C196,Summary!$C:$CB,16,FALSE)/X196,IF(X196=0,"",IF(X196="","",0)))</f>
        <v>0</v>
      </c>
      <c r="S196" s="25">
        <f>IFERROR(VLOOKUP($C196,Summary!$C:$CB,17,FALSE)/X196,IF(X196=0,"",IF(X196="","",0)))</f>
        <v>0</v>
      </c>
      <c r="T196" s="26">
        <f>IFERROR(VLOOKUP($C196,Summary!$C:$CB,18,FALSE)/X196,IF(X196=0,"",IF(X196="","",0)))</f>
        <v>0</v>
      </c>
      <c r="U196" s="25">
        <f>IFERROR(VLOOKUP($C196,Summary!$C:$CB,19,FALSE)/X196,IF(X196=0,"",IF(X196="","",0)))</f>
        <v>0</v>
      </c>
      <c r="V196" s="26">
        <f>IFERROR(VLOOKUP($C196,Summary!$C:$CB,20,FALSE)/X196,IF(X196=0,"",IF(X196="","",0)))</f>
        <v>0</v>
      </c>
      <c r="W196" s="25">
        <f>IFERROR(VLOOKUP($C196,Summary!$C:$CB,21,FALSE)/X196,IF(X196=0,"",IF(X196="","",0)))</f>
        <v>1</v>
      </c>
      <c r="X196" s="27">
        <f>VLOOKUP($C196,Summary!$C:$CB,22,FALSE)</f>
        <v>3</v>
      </c>
      <c r="Y196" s="24">
        <f>IFERROR(VLOOKUP($C196,Summary!$C:$CB,23,FALSE)/AE196,IF(AE196=0,"",IF(AE196="","",0)))</f>
        <v>0.33333333333333331</v>
      </c>
      <c r="Z196" s="25">
        <f>IFERROR(VLOOKUP($C196,Summary!$C:$CB,24,FALSE)/AE196,IF(AE196=0,"",IF(AE196="","",0)))</f>
        <v>0</v>
      </c>
      <c r="AA196" s="26">
        <f>IFERROR(VLOOKUP($C196,Summary!$C:$CB,25,FALSE)/AE196,IF(AE196=0,"",IF(AE196="","",0)))</f>
        <v>0.33333333333333331</v>
      </c>
      <c r="AB196" s="25">
        <f>IFERROR(VLOOKUP($C196,Summary!$C:$CB,26,FALSE)/AE196,IF(AE196=0,"",IF(AE196="","",0)))</f>
        <v>0</v>
      </c>
      <c r="AC196" s="26">
        <f>IFERROR(VLOOKUP($C196,Summary!$C:$CB,27,FALSE)/AE196,IF(AE196=0,"",IF(AE196="","",0)))</f>
        <v>0.33333333333333331</v>
      </c>
      <c r="AD196" s="25">
        <f>IFERROR(VLOOKUP($C196,Summary!$C:$CB,28,FALSE)/AE196,IF(AE196=0,"",IF(AE196="","",0)))</f>
        <v>0.66666666666666663</v>
      </c>
      <c r="AE196" s="27">
        <f>VLOOKUP($C196,Summary!$C:$CB,29,FALSE)</f>
        <v>3</v>
      </c>
      <c r="AF196" s="24" t="str">
        <f>IFERROR(VLOOKUP($C196,Summary!$C:$CB,30,FALSE)/VLOOKUP($C196,Summary!$C:$CB,32,FALSE),IF(AL196=0,"",IF(AL196="","",0)))</f>
        <v/>
      </c>
      <c r="AG196" s="25" t="str">
        <f>IFERROR(VLOOKUP($C196,Summary!$C:$CB,31,FALSE)/VLOOKUP($C196,Summary!$C:$CB,32,FALSE),IF(AL196=0,"",IF(AL196="","",0)))</f>
        <v/>
      </c>
      <c r="AH196" s="26" t="str">
        <f>IFERROR(VLOOKUP($C196,Summary!$C:$CB,32,FALSE)/VLOOKUP($C196,Summary!$C:$CB,34,FALSE),IF(AL196=0,"",IF(AL196="","",0)))</f>
        <v/>
      </c>
      <c r="AI196" s="25" t="str">
        <f>IFERROR(VLOOKUP($C196,Summary!$C:$CB,33,FALSE)/VLOOKUP($C196,Summary!$C:$CB,34,FALSE),IF(AL196=0,"",IF(AL196="","",0)))</f>
        <v/>
      </c>
      <c r="AJ196" s="26" t="str">
        <f>IFERROR(VLOOKUP($C196,Summary!$C:$CB,34,FALSE)/AL196,IF(AL196=0,"",IF(AL196="","",0)))</f>
        <v/>
      </c>
      <c r="AK196" s="25" t="str">
        <f>IFERROR(VLOOKUP($C196,Summary!$C:$CB,35,FALSE)/AL196,IF(AL196=0,"",IF(AL196="","",0)))</f>
        <v/>
      </c>
      <c r="AL196" s="27">
        <f>VLOOKUP($C196,Summary!$C:$CB,36,FALSE)</f>
        <v>0</v>
      </c>
      <c r="AM196" s="24" t="str">
        <f>IFERROR(VLOOKUP($C196,Summary!$C:$CB,37,FALSE)/AS196,IF(AS196=0,"",IF(AS196="","",0)))</f>
        <v/>
      </c>
      <c r="AN196" s="25" t="str">
        <f>IFERROR(VLOOKUP($C196,Summary!$C:$CB,38,FALSE)/AS196,IF(AS196=0,"",IF(AS196="","",0)))</f>
        <v/>
      </c>
      <c r="AO196" s="26" t="str">
        <f>IFERROR(VLOOKUP($C196,Summary!$C:$CB,39,FALSE)/AS196,IF(AS196=0,"",IF(AS196="","",0)))</f>
        <v/>
      </c>
      <c r="AP196" s="25" t="str">
        <f>IFERROR(VLOOKUP($C196,Summary!$C:$CB,40,FALSE)/AS196,IF(AS196=0,"",IF(AS196="","",0)))</f>
        <v/>
      </c>
      <c r="AQ196" s="26" t="str">
        <f>IFERROR(VLOOKUP($C196,Summary!$C:$CB,41,FALSE)/AS196,IF(AS196=0,"",IF(AS196="","",0)))</f>
        <v/>
      </c>
      <c r="AR196" s="25" t="str">
        <f>IFERROR(VLOOKUP($C196,Summary!$C:$CB,42,FALSE)/AS196,IF(AS196=0,"",IF(AS196="","",0)))</f>
        <v/>
      </c>
      <c r="AS196" s="27">
        <f>VLOOKUP($C196,Summary!$C:$CB,43,FALSE)</f>
        <v>0</v>
      </c>
      <c r="AT196" s="24" t="str">
        <f>IFERROR(VLOOKUP($C196,Summary!$C:$CB,44,FALSE)/AZ196,IF(AZ196=0,"",IF(AZ196="","",0)))</f>
        <v/>
      </c>
      <c r="AU196" s="25" t="str">
        <f>IFERROR(VLOOKUP($C196,Summary!$C:$CB,45,FALSE)/AZ196,IF(AZ196=0,"",IF(AZ196="","",0)))</f>
        <v/>
      </c>
      <c r="AV196" s="26" t="str">
        <f>IFERROR(VLOOKUP($C196,Summary!$C:$CB,46,FALSE)/AZ196,IF(AZ196=0,"",IF(AZ196="","",0)))</f>
        <v/>
      </c>
      <c r="AW196" s="25" t="str">
        <f>IFERROR(VLOOKUP($C196,Summary!$C:$CB,47,FALSE)/AZ196,IF(AZ196=0,"",IF(AZ196="","",0)))</f>
        <v/>
      </c>
      <c r="AX196" s="26" t="str">
        <f>IFERROR(VLOOKUP($C196,Summary!$C:$CB,48,FALSE)/AZ196,IF(AZ196=0,"",IF(AZ196="","",0)))</f>
        <v/>
      </c>
      <c r="AY196" s="25" t="str">
        <f>IFERROR(VLOOKUP($C196,Summary!$C:$CB,49,FALSE)/AZ196,IF(AZ196=0,"",IF(AZ196="","",0)))</f>
        <v/>
      </c>
      <c r="AZ196" s="27">
        <f>VLOOKUP($C196,Summary!$C:$CB,50,FALSE)</f>
        <v>0</v>
      </c>
      <c r="BA196" s="24" t="str">
        <f>IFERROR(VLOOKUP($C196,Summary!$C:$CB,51,FALSE)/BG196,IF(BG196=0,"",IF(BG196="","",0)))</f>
        <v/>
      </c>
      <c r="BB196" s="25" t="str">
        <f>IFERROR(VLOOKUP($C196,Summary!$C:$CB,52,FALSE)/BG196,IF(BG196=0,"",IF(BG196="","",0)))</f>
        <v/>
      </c>
      <c r="BC196" s="26" t="str">
        <f>IFERROR(VLOOKUP($C196,Summary!$C:$CB,53,FALSE)/BG196,IF(BG196=0,"",IF(BG196="","",0)))</f>
        <v/>
      </c>
      <c r="BD196" s="25" t="str">
        <f>IFERROR(VLOOKUP($C196,Summary!$C:$CB,54,FALSE)/BG196,IF(BG196=0,"",IF(BG196="","",0)))</f>
        <v/>
      </c>
      <c r="BE196" s="26" t="str">
        <f>IFERROR(VLOOKUP($C196,Summary!$C:$CB,55,FALSE)/BG196,IF(BG196=0,"",IF(BG196="","",0)))</f>
        <v/>
      </c>
      <c r="BF196" s="25" t="str">
        <f>IFERROR(VLOOKUP($C196,Summary!$C:$CB,56,FALSE)/BG196,IF(BG196=0,"",IF(BG196="","",0)))</f>
        <v/>
      </c>
      <c r="BG196" s="27">
        <f>VLOOKUP($C196,Summary!$C:$CB,57,FALSE)</f>
        <v>0</v>
      </c>
      <c r="BH196" s="24" t="str">
        <f>IFERROR(VLOOKUP($C196,Summary!$C:$CB,58,FALSE)/BN196,IF(BN196=0,"",IF(BN196="","",0)))</f>
        <v/>
      </c>
      <c r="BI196" s="25" t="str">
        <f>IFERROR(VLOOKUP($C196,Summary!$C:$CB,59,FALSE)/BN196,IF(BN196=0,"",IF(BN196="","",0)))</f>
        <v/>
      </c>
      <c r="BJ196" s="26" t="str">
        <f>IFERROR(VLOOKUP($C196,Summary!$C:$CB,60,FALSE)/BN196,IF(BN196=0,"",IF(BN196="","",0)))</f>
        <v/>
      </c>
      <c r="BK196" s="25" t="str">
        <f>IFERROR(VLOOKUP($C196,Summary!$C:$CB,61,FALSE)/BN196,IF(BN196=0,"",IF(BN196="","",0)))</f>
        <v/>
      </c>
      <c r="BL196" s="26" t="str">
        <f>IFERROR(VLOOKUP($C196,Summary!$C:$CB,62,FALSE)/BN196,IF(BN196=0,"",IF(BN196="","",0)))</f>
        <v/>
      </c>
      <c r="BM196" s="25" t="str">
        <f>IFERROR(VLOOKUP($C196,Summary!$C:$CB,63,FALSE)/BN196,IF(BN196=0,"",IF(BN196="","",0)))</f>
        <v/>
      </c>
      <c r="BN196" s="27">
        <f>VLOOKUP($C196,Summary!$C:$CB,64,FALSE)</f>
        <v>0</v>
      </c>
      <c r="BO196" s="24" t="str">
        <f>IFERROR(VLOOKUP($C196,Summary!$C:$CB,65,FALSE)/BU196,IF(BU196=0,"",IF(BU196="","",0)))</f>
        <v/>
      </c>
      <c r="BP196" s="25" t="str">
        <f>IFERROR(VLOOKUP($C196,Summary!$C:$CB,66,FALSE)/BU196,IF(BU196=0,"",IF(BU196="","",0)))</f>
        <v/>
      </c>
      <c r="BQ196" s="26" t="str">
        <f>IFERROR(VLOOKUP($C196,Summary!$C:$CB,67,FALSE)/BU196,IF(BU196=0,"",IF(BU196="","",0)))</f>
        <v/>
      </c>
      <c r="BR196" s="25" t="str">
        <f>IFERROR(VLOOKUP($C196,Summary!$C:$CB,68,FALSE)/BU196,IF(BU196=0,"",IF(BU196="","",0)))</f>
        <v/>
      </c>
      <c r="BS196" s="26" t="str">
        <f>IFERROR(VLOOKUP($C196,Summary!$C:$CB,69,FALSE)/BU196,IF(BU196=0,"",IF(BU196="","",0)))</f>
        <v/>
      </c>
      <c r="BT196" s="25" t="str">
        <f>IFERROR(VLOOKUP($C196,Summary!$C:$CB,70,FALSE)/BU196,IF(BU196=0,"",IF(BU196="","",0)))</f>
        <v/>
      </c>
      <c r="BU196" s="27">
        <f>VLOOKUP($C196,Summary!$C:$CB,71,FALSE)</f>
        <v>0</v>
      </c>
      <c r="BV196" s="24" t="str">
        <f>IFERROR(VLOOKUP($C196,Summary!$C:$CB,72,FALSE)/CB196,IF(CB196=0,"",IF(CB196="","",0)))</f>
        <v/>
      </c>
      <c r="BW196" s="25" t="str">
        <f>IFERROR(VLOOKUP($C196,Summary!$C:$CB,73,FALSE)/CB196,IF(CB196=0,"",IF(CB196="","",0)))</f>
        <v/>
      </c>
      <c r="BX196" s="26" t="str">
        <f>IFERROR(VLOOKUP($C196,Summary!$C:$CB,74,FALSE)/CB196,IF(CB196=0,"",IF(CB196="","",0)))</f>
        <v/>
      </c>
      <c r="BY196" s="25" t="str">
        <f>IFERROR(VLOOKUP($C196,Summary!$C:$CB,75,FALSE)/CB196,IF(CB196=0,"",IF(CB196="","",0)))</f>
        <v/>
      </c>
      <c r="BZ196" s="26" t="str">
        <f>IFERROR(VLOOKUP($C196,Summary!$C:$CB,76,FALSE)/CB196,IF(CB196=0,"",IF(CB196="","",0)))</f>
        <v/>
      </c>
      <c r="CA196" s="25" t="str">
        <f>IFERROR(VLOOKUP($C196,Summary!$C:$CB,77,FALSE)/CB196,IF(CB196=0,"",IF(CB196="","",0)))</f>
        <v/>
      </c>
      <c r="CB196" s="27">
        <f>VLOOKUP($C196,Summary!$C:$CB,78,FALSE)</f>
        <v>0</v>
      </c>
    </row>
    <row r="197" spans="1:80" x14ac:dyDescent="0.3">
      <c r="A197">
        <v>193</v>
      </c>
      <c r="B197" t="str">
        <f>IF(Namelist!A194="","",UPPER(Namelist!A194))</f>
        <v>MARIE YANG</v>
      </c>
      <c r="C197" t="str">
        <f>IF(Namelist!B194="","",UPPER(Namelist!B194))</f>
        <v>NUSSTU\E0968812</v>
      </c>
      <c r="D197" s="24">
        <f>IFERROR(VLOOKUP($C197,Summary!$C:$CB,2,FALSE)/J197,IF(J197=0,"",IF(J197="","",0)))</f>
        <v>0.33333333333333331</v>
      </c>
      <c r="E197" s="25">
        <f>IFERROR(VLOOKUP($C197,Summary!$C:$CB,3,FALSE)/J197,IF(J197=0,"",IF(J197="","",0)))</f>
        <v>0</v>
      </c>
      <c r="F197" s="26">
        <f>IFERROR(VLOOKUP($C197,Summary!$C:$CB,4,FALSE)/J197,IF(J197=0,"",IF(J197="","",0)))</f>
        <v>0.33333333333333331</v>
      </c>
      <c r="G197" s="25">
        <f>IFERROR(VLOOKUP($C197,Summary!$C:$CB,5,FALSE)/J197,IF(J197=0,"",IF(J197="","",0)))</f>
        <v>0</v>
      </c>
      <c r="H197" s="26">
        <f>IFERROR(VLOOKUP($C197,Summary!$C:$CB,6,FALSE)/J197,IF(J197=0,"",IF(J197="","",0)))</f>
        <v>0.33333333333333331</v>
      </c>
      <c r="I197" s="25">
        <f>IFERROR(VLOOKUP($C197,Summary!$C:$CB,7,FALSE)/J197,IF(J197=0,"",IF(J197="","",0)))</f>
        <v>0.66666666666666663</v>
      </c>
      <c r="J197" s="27">
        <f>VLOOKUP($C197,Summary!$C:$CB,8,FALSE)</f>
        <v>3</v>
      </c>
      <c r="K197" s="24">
        <f>IFERROR(VLOOKUP($C197,Summary!$C:$CB,9,FALSE)/Q197,IF(Q197=0,"",IF(Q197="","",0)))</f>
        <v>0.33333333333333331</v>
      </c>
      <c r="L197" s="25">
        <f>IFERROR(VLOOKUP($C197,Summary!$C:$CB,10,FALSE)/Q197,IF(Q197=0,"",IF(Q197="","",0)))</f>
        <v>0</v>
      </c>
      <c r="M197" s="26">
        <f>IFERROR(VLOOKUP($C197,Summary!$C:$CB,11,FALSE)/Q197,IF(Q197=0,"",IF(Q197="","",0)))</f>
        <v>0.33333333333333331</v>
      </c>
      <c r="N197" s="25">
        <f>IFERROR(VLOOKUP($C197,Summary!$C:$CB,12,FALSE)/Q197,IF(Q197=0,"",IF(Q197="","",0)))</f>
        <v>0</v>
      </c>
      <c r="O197" s="26">
        <f>IFERROR(VLOOKUP($C197,Summary!$C:$CB,13,FALSE)/Q197,IF(Q197=0,"",IF(Q197="","",0)))</f>
        <v>0.33333333333333331</v>
      </c>
      <c r="P197" s="25">
        <f>IFERROR(VLOOKUP($C197,Summary!$C:$CB,14,FALSE)/Q197,IF(Q197=0,"",IF(Q197="","",0)))</f>
        <v>0.66666666666666663</v>
      </c>
      <c r="Q197" s="27">
        <f>VLOOKUP($C197,Summary!$C:$CB,15,FALSE)</f>
        <v>3</v>
      </c>
      <c r="R197" s="24" t="str">
        <f>IFERROR(VLOOKUP($C197,Summary!$C:$CB,16,FALSE)/X197,IF(X197=0,"",IF(X197="","",0)))</f>
        <v/>
      </c>
      <c r="S197" s="25" t="str">
        <f>IFERROR(VLOOKUP($C197,Summary!$C:$CB,17,FALSE)/X197,IF(X197=0,"",IF(X197="","",0)))</f>
        <v/>
      </c>
      <c r="T197" s="26" t="str">
        <f>IFERROR(VLOOKUP($C197,Summary!$C:$CB,18,FALSE)/X197,IF(X197=0,"",IF(X197="","",0)))</f>
        <v/>
      </c>
      <c r="U197" s="25" t="str">
        <f>IFERROR(VLOOKUP($C197,Summary!$C:$CB,19,FALSE)/X197,IF(X197=0,"",IF(X197="","",0)))</f>
        <v/>
      </c>
      <c r="V197" s="26" t="str">
        <f>IFERROR(VLOOKUP($C197,Summary!$C:$CB,20,FALSE)/X197,IF(X197=0,"",IF(X197="","",0)))</f>
        <v/>
      </c>
      <c r="W197" s="25" t="str">
        <f>IFERROR(VLOOKUP($C197,Summary!$C:$CB,21,FALSE)/X197,IF(X197=0,"",IF(X197="","",0)))</f>
        <v/>
      </c>
      <c r="X197" s="27">
        <f>VLOOKUP($C197,Summary!$C:$CB,22,FALSE)</f>
        <v>0</v>
      </c>
      <c r="Y197" s="24" t="str">
        <f>IFERROR(VLOOKUP($C197,Summary!$C:$CB,23,FALSE)/AE197,IF(AE197=0,"",IF(AE197="","",0)))</f>
        <v/>
      </c>
      <c r="Z197" s="25" t="str">
        <f>IFERROR(VLOOKUP($C197,Summary!$C:$CB,24,FALSE)/AE197,IF(AE197=0,"",IF(AE197="","",0)))</f>
        <v/>
      </c>
      <c r="AA197" s="26" t="str">
        <f>IFERROR(VLOOKUP($C197,Summary!$C:$CB,25,FALSE)/AE197,IF(AE197=0,"",IF(AE197="","",0)))</f>
        <v/>
      </c>
      <c r="AB197" s="25" t="str">
        <f>IFERROR(VLOOKUP($C197,Summary!$C:$CB,26,FALSE)/AE197,IF(AE197=0,"",IF(AE197="","",0)))</f>
        <v/>
      </c>
      <c r="AC197" s="26" t="str">
        <f>IFERROR(VLOOKUP($C197,Summary!$C:$CB,27,FALSE)/AE197,IF(AE197=0,"",IF(AE197="","",0)))</f>
        <v/>
      </c>
      <c r="AD197" s="25" t="str">
        <f>IFERROR(VLOOKUP($C197,Summary!$C:$CB,28,FALSE)/AE197,IF(AE197=0,"",IF(AE197="","",0)))</f>
        <v/>
      </c>
      <c r="AE197" s="27">
        <f>VLOOKUP($C197,Summary!$C:$CB,29,FALSE)</f>
        <v>0</v>
      </c>
      <c r="AF197" s="24" t="str">
        <f>IFERROR(VLOOKUP($C197,Summary!$C:$CB,30,FALSE)/VLOOKUP($C197,Summary!$C:$CB,32,FALSE),IF(AL197=0,"",IF(AL197="","",0)))</f>
        <v/>
      </c>
      <c r="AG197" s="25" t="str">
        <f>IFERROR(VLOOKUP($C197,Summary!$C:$CB,31,FALSE)/VLOOKUP($C197,Summary!$C:$CB,32,FALSE),IF(AL197=0,"",IF(AL197="","",0)))</f>
        <v/>
      </c>
      <c r="AH197" s="26" t="str">
        <f>IFERROR(VLOOKUP($C197,Summary!$C:$CB,32,FALSE)/VLOOKUP($C197,Summary!$C:$CB,34,FALSE),IF(AL197=0,"",IF(AL197="","",0)))</f>
        <v/>
      </c>
      <c r="AI197" s="25" t="str">
        <f>IFERROR(VLOOKUP($C197,Summary!$C:$CB,33,FALSE)/VLOOKUP($C197,Summary!$C:$CB,34,FALSE),IF(AL197=0,"",IF(AL197="","",0)))</f>
        <v/>
      </c>
      <c r="AJ197" s="26" t="str">
        <f>IFERROR(VLOOKUP($C197,Summary!$C:$CB,34,FALSE)/AL197,IF(AL197=0,"",IF(AL197="","",0)))</f>
        <v/>
      </c>
      <c r="AK197" s="25" t="str">
        <f>IFERROR(VLOOKUP($C197,Summary!$C:$CB,35,FALSE)/AL197,IF(AL197=0,"",IF(AL197="","",0)))</f>
        <v/>
      </c>
      <c r="AL197" s="27">
        <f>VLOOKUP($C197,Summary!$C:$CB,36,FALSE)</f>
        <v>0</v>
      </c>
      <c r="AM197" s="24" t="str">
        <f>IFERROR(VLOOKUP($C197,Summary!$C:$CB,37,FALSE)/AS197,IF(AS197=0,"",IF(AS197="","",0)))</f>
        <v/>
      </c>
      <c r="AN197" s="25" t="str">
        <f>IFERROR(VLOOKUP($C197,Summary!$C:$CB,38,FALSE)/AS197,IF(AS197=0,"",IF(AS197="","",0)))</f>
        <v/>
      </c>
      <c r="AO197" s="26" t="str">
        <f>IFERROR(VLOOKUP($C197,Summary!$C:$CB,39,FALSE)/AS197,IF(AS197=0,"",IF(AS197="","",0)))</f>
        <v/>
      </c>
      <c r="AP197" s="25" t="str">
        <f>IFERROR(VLOOKUP($C197,Summary!$C:$CB,40,FALSE)/AS197,IF(AS197=0,"",IF(AS197="","",0)))</f>
        <v/>
      </c>
      <c r="AQ197" s="26" t="str">
        <f>IFERROR(VLOOKUP($C197,Summary!$C:$CB,41,FALSE)/AS197,IF(AS197=0,"",IF(AS197="","",0)))</f>
        <v/>
      </c>
      <c r="AR197" s="25" t="str">
        <f>IFERROR(VLOOKUP($C197,Summary!$C:$CB,42,FALSE)/AS197,IF(AS197=0,"",IF(AS197="","",0)))</f>
        <v/>
      </c>
      <c r="AS197" s="27">
        <f>VLOOKUP($C197,Summary!$C:$CB,43,FALSE)</f>
        <v>0</v>
      </c>
      <c r="AT197" s="24" t="str">
        <f>IFERROR(VLOOKUP($C197,Summary!$C:$CB,44,FALSE)/AZ197,IF(AZ197=0,"",IF(AZ197="","",0)))</f>
        <v/>
      </c>
      <c r="AU197" s="25" t="str">
        <f>IFERROR(VLOOKUP($C197,Summary!$C:$CB,45,FALSE)/AZ197,IF(AZ197=0,"",IF(AZ197="","",0)))</f>
        <v/>
      </c>
      <c r="AV197" s="26" t="str">
        <f>IFERROR(VLOOKUP($C197,Summary!$C:$CB,46,FALSE)/AZ197,IF(AZ197=0,"",IF(AZ197="","",0)))</f>
        <v/>
      </c>
      <c r="AW197" s="25" t="str">
        <f>IFERROR(VLOOKUP($C197,Summary!$C:$CB,47,FALSE)/AZ197,IF(AZ197=0,"",IF(AZ197="","",0)))</f>
        <v/>
      </c>
      <c r="AX197" s="26" t="str">
        <f>IFERROR(VLOOKUP($C197,Summary!$C:$CB,48,FALSE)/AZ197,IF(AZ197=0,"",IF(AZ197="","",0)))</f>
        <v/>
      </c>
      <c r="AY197" s="25" t="str">
        <f>IFERROR(VLOOKUP($C197,Summary!$C:$CB,49,FALSE)/AZ197,IF(AZ197=0,"",IF(AZ197="","",0)))</f>
        <v/>
      </c>
      <c r="AZ197" s="27">
        <f>VLOOKUP($C197,Summary!$C:$CB,50,FALSE)</f>
        <v>0</v>
      </c>
      <c r="BA197" s="24" t="str">
        <f>IFERROR(VLOOKUP($C197,Summary!$C:$CB,51,FALSE)/BG197,IF(BG197=0,"",IF(BG197="","",0)))</f>
        <v/>
      </c>
      <c r="BB197" s="25" t="str">
        <f>IFERROR(VLOOKUP($C197,Summary!$C:$CB,52,FALSE)/BG197,IF(BG197=0,"",IF(BG197="","",0)))</f>
        <v/>
      </c>
      <c r="BC197" s="26" t="str">
        <f>IFERROR(VLOOKUP($C197,Summary!$C:$CB,53,FALSE)/BG197,IF(BG197=0,"",IF(BG197="","",0)))</f>
        <v/>
      </c>
      <c r="BD197" s="25" t="str">
        <f>IFERROR(VLOOKUP($C197,Summary!$C:$CB,54,FALSE)/BG197,IF(BG197=0,"",IF(BG197="","",0)))</f>
        <v/>
      </c>
      <c r="BE197" s="26" t="str">
        <f>IFERROR(VLOOKUP($C197,Summary!$C:$CB,55,FALSE)/BG197,IF(BG197=0,"",IF(BG197="","",0)))</f>
        <v/>
      </c>
      <c r="BF197" s="25" t="str">
        <f>IFERROR(VLOOKUP($C197,Summary!$C:$CB,56,FALSE)/BG197,IF(BG197=0,"",IF(BG197="","",0)))</f>
        <v/>
      </c>
      <c r="BG197" s="27">
        <f>VLOOKUP($C197,Summary!$C:$CB,57,FALSE)</f>
        <v>0</v>
      </c>
      <c r="BH197" s="24" t="str">
        <f>IFERROR(VLOOKUP($C197,Summary!$C:$CB,58,FALSE)/BN197,IF(BN197=0,"",IF(BN197="","",0)))</f>
        <v/>
      </c>
      <c r="BI197" s="25" t="str">
        <f>IFERROR(VLOOKUP($C197,Summary!$C:$CB,59,FALSE)/BN197,IF(BN197=0,"",IF(BN197="","",0)))</f>
        <v/>
      </c>
      <c r="BJ197" s="26" t="str">
        <f>IFERROR(VLOOKUP($C197,Summary!$C:$CB,60,FALSE)/BN197,IF(BN197=0,"",IF(BN197="","",0)))</f>
        <v/>
      </c>
      <c r="BK197" s="25" t="str">
        <f>IFERROR(VLOOKUP($C197,Summary!$C:$CB,61,FALSE)/BN197,IF(BN197=0,"",IF(BN197="","",0)))</f>
        <v/>
      </c>
      <c r="BL197" s="26" t="str">
        <f>IFERROR(VLOOKUP($C197,Summary!$C:$CB,62,FALSE)/BN197,IF(BN197=0,"",IF(BN197="","",0)))</f>
        <v/>
      </c>
      <c r="BM197" s="25" t="str">
        <f>IFERROR(VLOOKUP($C197,Summary!$C:$CB,63,FALSE)/BN197,IF(BN197=0,"",IF(BN197="","",0)))</f>
        <v/>
      </c>
      <c r="BN197" s="27">
        <f>VLOOKUP($C197,Summary!$C:$CB,64,FALSE)</f>
        <v>0</v>
      </c>
      <c r="BO197" s="24" t="str">
        <f>IFERROR(VLOOKUP($C197,Summary!$C:$CB,65,FALSE)/BU197,IF(BU197=0,"",IF(BU197="","",0)))</f>
        <v/>
      </c>
      <c r="BP197" s="25" t="str">
        <f>IFERROR(VLOOKUP($C197,Summary!$C:$CB,66,FALSE)/BU197,IF(BU197=0,"",IF(BU197="","",0)))</f>
        <v/>
      </c>
      <c r="BQ197" s="26" t="str">
        <f>IFERROR(VLOOKUP($C197,Summary!$C:$CB,67,FALSE)/BU197,IF(BU197=0,"",IF(BU197="","",0)))</f>
        <v/>
      </c>
      <c r="BR197" s="25" t="str">
        <f>IFERROR(VLOOKUP($C197,Summary!$C:$CB,68,FALSE)/BU197,IF(BU197=0,"",IF(BU197="","",0)))</f>
        <v/>
      </c>
      <c r="BS197" s="26" t="str">
        <f>IFERROR(VLOOKUP($C197,Summary!$C:$CB,69,FALSE)/BU197,IF(BU197=0,"",IF(BU197="","",0)))</f>
        <v/>
      </c>
      <c r="BT197" s="25" t="str">
        <f>IFERROR(VLOOKUP($C197,Summary!$C:$CB,70,FALSE)/BU197,IF(BU197=0,"",IF(BU197="","",0)))</f>
        <v/>
      </c>
      <c r="BU197" s="27">
        <f>VLOOKUP($C197,Summary!$C:$CB,71,FALSE)</f>
        <v>0</v>
      </c>
      <c r="BV197" s="24" t="str">
        <f>IFERROR(VLOOKUP($C197,Summary!$C:$CB,72,FALSE)/CB197,IF(CB197=0,"",IF(CB197="","",0)))</f>
        <v/>
      </c>
      <c r="BW197" s="25" t="str">
        <f>IFERROR(VLOOKUP($C197,Summary!$C:$CB,73,FALSE)/CB197,IF(CB197=0,"",IF(CB197="","",0)))</f>
        <v/>
      </c>
      <c r="BX197" s="26" t="str">
        <f>IFERROR(VLOOKUP($C197,Summary!$C:$CB,74,FALSE)/CB197,IF(CB197=0,"",IF(CB197="","",0)))</f>
        <v/>
      </c>
      <c r="BY197" s="25" t="str">
        <f>IFERROR(VLOOKUP($C197,Summary!$C:$CB,75,FALSE)/CB197,IF(CB197=0,"",IF(CB197="","",0)))</f>
        <v/>
      </c>
      <c r="BZ197" s="26" t="str">
        <f>IFERROR(VLOOKUP($C197,Summary!$C:$CB,76,FALSE)/CB197,IF(CB197=0,"",IF(CB197="","",0)))</f>
        <v/>
      </c>
      <c r="CA197" s="25" t="str">
        <f>IFERROR(VLOOKUP($C197,Summary!$C:$CB,77,FALSE)/CB197,IF(CB197=0,"",IF(CB197="","",0)))</f>
        <v/>
      </c>
      <c r="CB197" s="27">
        <f>VLOOKUP($C197,Summary!$C:$CB,78,FALSE)</f>
        <v>0</v>
      </c>
    </row>
    <row r="198" spans="1:80" x14ac:dyDescent="0.3">
      <c r="A198">
        <v>194</v>
      </c>
      <c r="B198" t="str">
        <f>IF(Namelist!A195="","",UPPER(Namelist!A195))</f>
        <v>MARILYN GOH</v>
      </c>
      <c r="C198" t="str">
        <f>IF(Namelist!B195="","",UPPER(Namelist!B195))</f>
        <v>NUSSTU\E0970349</v>
      </c>
      <c r="D198" s="24">
        <f>IFERROR(VLOOKUP($C198,Summary!$C:$CB,2,FALSE)/J198,IF(J198=0,"",IF(J198="","",0)))</f>
        <v>1</v>
      </c>
      <c r="E198" s="25">
        <f>IFERROR(VLOOKUP($C198,Summary!$C:$CB,3,FALSE)/J198,IF(J198=0,"",IF(J198="","",0)))</f>
        <v>0</v>
      </c>
      <c r="F198" s="26">
        <f>IFERROR(VLOOKUP($C198,Summary!$C:$CB,4,FALSE)/J198,IF(J198=0,"",IF(J198="","",0)))</f>
        <v>1</v>
      </c>
      <c r="G198" s="25">
        <f>IFERROR(VLOOKUP($C198,Summary!$C:$CB,5,FALSE)/J198,IF(J198=0,"",IF(J198="","",0)))</f>
        <v>0</v>
      </c>
      <c r="H198" s="26">
        <f>IFERROR(VLOOKUP($C198,Summary!$C:$CB,6,FALSE)/J198,IF(J198=0,"",IF(J198="","",0)))</f>
        <v>1</v>
      </c>
      <c r="I198" s="25">
        <f>IFERROR(VLOOKUP($C198,Summary!$C:$CB,7,FALSE)/J198,IF(J198=0,"",IF(J198="","",0)))</f>
        <v>0</v>
      </c>
      <c r="J198" s="27">
        <f>VLOOKUP($C198,Summary!$C:$CB,8,FALSE)</f>
        <v>1</v>
      </c>
      <c r="K198" s="24" t="str">
        <f>IFERROR(VLOOKUP($C198,Summary!$C:$CB,9,FALSE)/Q198,IF(Q198=0,"",IF(Q198="","",0)))</f>
        <v/>
      </c>
      <c r="L198" s="25" t="str">
        <f>IFERROR(VLOOKUP($C198,Summary!$C:$CB,10,FALSE)/Q198,IF(Q198=0,"",IF(Q198="","",0)))</f>
        <v/>
      </c>
      <c r="M198" s="26" t="str">
        <f>IFERROR(VLOOKUP($C198,Summary!$C:$CB,11,FALSE)/Q198,IF(Q198=0,"",IF(Q198="","",0)))</f>
        <v/>
      </c>
      <c r="N198" s="25" t="str">
        <f>IFERROR(VLOOKUP($C198,Summary!$C:$CB,12,FALSE)/Q198,IF(Q198=0,"",IF(Q198="","",0)))</f>
        <v/>
      </c>
      <c r="O198" s="26" t="str">
        <f>IFERROR(VLOOKUP($C198,Summary!$C:$CB,13,FALSE)/Q198,IF(Q198=0,"",IF(Q198="","",0)))</f>
        <v/>
      </c>
      <c r="P198" s="25" t="str">
        <f>IFERROR(VLOOKUP($C198,Summary!$C:$CB,14,FALSE)/Q198,IF(Q198=0,"",IF(Q198="","",0)))</f>
        <v/>
      </c>
      <c r="Q198" s="27">
        <f>VLOOKUP($C198,Summary!$C:$CB,15,FALSE)</f>
        <v>0</v>
      </c>
      <c r="R198" s="24" t="str">
        <f>IFERROR(VLOOKUP($C198,Summary!$C:$CB,16,FALSE)/X198,IF(X198=0,"",IF(X198="","",0)))</f>
        <v/>
      </c>
      <c r="S198" s="25" t="str">
        <f>IFERROR(VLOOKUP($C198,Summary!$C:$CB,17,FALSE)/X198,IF(X198=0,"",IF(X198="","",0)))</f>
        <v/>
      </c>
      <c r="T198" s="26" t="str">
        <f>IFERROR(VLOOKUP($C198,Summary!$C:$CB,18,FALSE)/X198,IF(X198=0,"",IF(X198="","",0)))</f>
        <v/>
      </c>
      <c r="U198" s="25" t="str">
        <f>IFERROR(VLOOKUP($C198,Summary!$C:$CB,19,FALSE)/X198,IF(X198=0,"",IF(X198="","",0)))</f>
        <v/>
      </c>
      <c r="V198" s="26" t="str">
        <f>IFERROR(VLOOKUP($C198,Summary!$C:$CB,20,FALSE)/X198,IF(X198=0,"",IF(X198="","",0)))</f>
        <v/>
      </c>
      <c r="W198" s="25" t="str">
        <f>IFERROR(VLOOKUP($C198,Summary!$C:$CB,21,FALSE)/X198,IF(X198=0,"",IF(X198="","",0)))</f>
        <v/>
      </c>
      <c r="X198" s="27">
        <f>VLOOKUP($C198,Summary!$C:$CB,22,FALSE)</f>
        <v>0</v>
      </c>
      <c r="Y198" s="24" t="str">
        <f>IFERROR(VLOOKUP($C198,Summary!$C:$CB,23,FALSE)/AE198,IF(AE198=0,"",IF(AE198="","",0)))</f>
        <v/>
      </c>
      <c r="Z198" s="25" t="str">
        <f>IFERROR(VLOOKUP($C198,Summary!$C:$CB,24,FALSE)/AE198,IF(AE198=0,"",IF(AE198="","",0)))</f>
        <v/>
      </c>
      <c r="AA198" s="26" t="str">
        <f>IFERROR(VLOOKUP($C198,Summary!$C:$CB,25,FALSE)/AE198,IF(AE198=0,"",IF(AE198="","",0)))</f>
        <v/>
      </c>
      <c r="AB198" s="25" t="str">
        <f>IFERROR(VLOOKUP($C198,Summary!$C:$CB,26,FALSE)/AE198,IF(AE198=0,"",IF(AE198="","",0)))</f>
        <v/>
      </c>
      <c r="AC198" s="26" t="str">
        <f>IFERROR(VLOOKUP($C198,Summary!$C:$CB,27,FALSE)/AE198,IF(AE198=0,"",IF(AE198="","",0)))</f>
        <v/>
      </c>
      <c r="AD198" s="25" t="str">
        <f>IFERROR(VLOOKUP($C198,Summary!$C:$CB,28,FALSE)/AE198,IF(AE198=0,"",IF(AE198="","",0)))</f>
        <v/>
      </c>
      <c r="AE198" s="27">
        <f>VLOOKUP($C198,Summary!$C:$CB,29,FALSE)</f>
        <v>0</v>
      </c>
      <c r="AF198" s="24" t="str">
        <f>IFERROR(VLOOKUP($C198,Summary!$C:$CB,30,FALSE)/VLOOKUP($C198,Summary!$C:$CB,32,FALSE),IF(AL198=0,"",IF(AL198="","",0)))</f>
        <v/>
      </c>
      <c r="AG198" s="25" t="str">
        <f>IFERROR(VLOOKUP($C198,Summary!$C:$CB,31,FALSE)/VLOOKUP($C198,Summary!$C:$CB,32,FALSE),IF(AL198=0,"",IF(AL198="","",0)))</f>
        <v/>
      </c>
      <c r="AH198" s="26" t="str">
        <f>IFERROR(VLOOKUP($C198,Summary!$C:$CB,32,FALSE)/VLOOKUP($C198,Summary!$C:$CB,34,FALSE),IF(AL198=0,"",IF(AL198="","",0)))</f>
        <v/>
      </c>
      <c r="AI198" s="25" t="str">
        <f>IFERROR(VLOOKUP($C198,Summary!$C:$CB,33,FALSE)/VLOOKUP($C198,Summary!$C:$CB,34,FALSE),IF(AL198=0,"",IF(AL198="","",0)))</f>
        <v/>
      </c>
      <c r="AJ198" s="26" t="str">
        <f>IFERROR(VLOOKUP($C198,Summary!$C:$CB,34,FALSE)/AL198,IF(AL198=0,"",IF(AL198="","",0)))</f>
        <v/>
      </c>
      <c r="AK198" s="25" t="str">
        <f>IFERROR(VLOOKUP($C198,Summary!$C:$CB,35,FALSE)/AL198,IF(AL198=0,"",IF(AL198="","",0)))</f>
        <v/>
      </c>
      <c r="AL198" s="27">
        <f>VLOOKUP($C198,Summary!$C:$CB,36,FALSE)</f>
        <v>0</v>
      </c>
      <c r="AM198" s="24">
        <f>IFERROR(VLOOKUP($C198,Summary!$C:$CB,37,FALSE)/AS198,IF(AS198=0,"",IF(AS198="","",0)))</f>
        <v>1</v>
      </c>
      <c r="AN198" s="25">
        <f>IFERROR(VLOOKUP($C198,Summary!$C:$CB,38,FALSE)/AS198,IF(AS198=0,"",IF(AS198="","",0)))</f>
        <v>0</v>
      </c>
      <c r="AO198" s="26">
        <f>IFERROR(VLOOKUP($C198,Summary!$C:$CB,39,FALSE)/AS198,IF(AS198=0,"",IF(AS198="","",0)))</f>
        <v>1</v>
      </c>
      <c r="AP198" s="25">
        <f>IFERROR(VLOOKUP($C198,Summary!$C:$CB,40,FALSE)/AS198,IF(AS198=0,"",IF(AS198="","",0)))</f>
        <v>0</v>
      </c>
      <c r="AQ198" s="26">
        <f>IFERROR(VLOOKUP($C198,Summary!$C:$CB,41,FALSE)/AS198,IF(AS198=0,"",IF(AS198="","",0)))</f>
        <v>1</v>
      </c>
      <c r="AR198" s="25">
        <f>IFERROR(VLOOKUP($C198,Summary!$C:$CB,42,FALSE)/AS198,IF(AS198=0,"",IF(AS198="","",0)))</f>
        <v>0</v>
      </c>
      <c r="AS198" s="27">
        <f>VLOOKUP($C198,Summary!$C:$CB,43,FALSE)</f>
        <v>1</v>
      </c>
      <c r="AT198" s="24" t="str">
        <f>IFERROR(VLOOKUP($C198,Summary!$C:$CB,44,FALSE)/AZ198,IF(AZ198=0,"",IF(AZ198="","",0)))</f>
        <v/>
      </c>
      <c r="AU198" s="25" t="str">
        <f>IFERROR(VLOOKUP($C198,Summary!$C:$CB,45,FALSE)/AZ198,IF(AZ198=0,"",IF(AZ198="","",0)))</f>
        <v/>
      </c>
      <c r="AV198" s="26" t="str">
        <f>IFERROR(VLOOKUP($C198,Summary!$C:$CB,46,FALSE)/AZ198,IF(AZ198=0,"",IF(AZ198="","",0)))</f>
        <v/>
      </c>
      <c r="AW198" s="25" t="str">
        <f>IFERROR(VLOOKUP($C198,Summary!$C:$CB,47,FALSE)/AZ198,IF(AZ198=0,"",IF(AZ198="","",0)))</f>
        <v/>
      </c>
      <c r="AX198" s="26" t="str">
        <f>IFERROR(VLOOKUP($C198,Summary!$C:$CB,48,FALSE)/AZ198,IF(AZ198=0,"",IF(AZ198="","",0)))</f>
        <v/>
      </c>
      <c r="AY198" s="25" t="str">
        <f>IFERROR(VLOOKUP($C198,Summary!$C:$CB,49,FALSE)/AZ198,IF(AZ198=0,"",IF(AZ198="","",0)))</f>
        <v/>
      </c>
      <c r="AZ198" s="27">
        <f>VLOOKUP($C198,Summary!$C:$CB,50,FALSE)</f>
        <v>0</v>
      </c>
      <c r="BA198" s="24" t="str">
        <f>IFERROR(VLOOKUP($C198,Summary!$C:$CB,51,FALSE)/BG198,IF(BG198=0,"",IF(BG198="","",0)))</f>
        <v/>
      </c>
      <c r="BB198" s="25" t="str">
        <f>IFERROR(VLOOKUP($C198,Summary!$C:$CB,52,FALSE)/BG198,IF(BG198=0,"",IF(BG198="","",0)))</f>
        <v/>
      </c>
      <c r="BC198" s="26" t="str">
        <f>IFERROR(VLOOKUP($C198,Summary!$C:$CB,53,FALSE)/BG198,IF(BG198=0,"",IF(BG198="","",0)))</f>
        <v/>
      </c>
      <c r="BD198" s="25" t="str">
        <f>IFERROR(VLOOKUP($C198,Summary!$C:$CB,54,FALSE)/BG198,IF(BG198=0,"",IF(BG198="","",0)))</f>
        <v/>
      </c>
      <c r="BE198" s="26" t="str">
        <f>IFERROR(VLOOKUP($C198,Summary!$C:$CB,55,FALSE)/BG198,IF(BG198=0,"",IF(BG198="","",0)))</f>
        <v/>
      </c>
      <c r="BF198" s="25" t="str">
        <f>IFERROR(VLOOKUP($C198,Summary!$C:$CB,56,FALSE)/BG198,IF(BG198=0,"",IF(BG198="","",0)))</f>
        <v/>
      </c>
      <c r="BG198" s="27">
        <f>VLOOKUP($C198,Summary!$C:$CB,57,FALSE)</f>
        <v>0</v>
      </c>
      <c r="BH198" s="24" t="str">
        <f>IFERROR(VLOOKUP($C198,Summary!$C:$CB,58,FALSE)/BN198,IF(BN198=0,"",IF(BN198="","",0)))</f>
        <v/>
      </c>
      <c r="BI198" s="25" t="str">
        <f>IFERROR(VLOOKUP($C198,Summary!$C:$CB,59,FALSE)/BN198,IF(BN198=0,"",IF(BN198="","",0)))</f>
        <v/>
      </c>
      <c r="BJ198" s="26" t="str">
        <f>IFERROR(VLOOKUP($C198,Summary!$C:$CB,60,FALSE)/BN198,IF(BN198=0,"",IF(BN198="","",0)))</f>
        <v/>
      </c>
      <c r="BK198" s="25" t="str">
        <f>IFERROR(VLOOKUP($C198,Summary!$C:$CB,61,FALSE)/BN198,IF(BN198=0,"",IF(BN198="","",0)))</f>
        <v/>
      </c>
      <c r="BL198" s="26" t="str">
        <f>IFERROR(VLOOKUP($C198,Summary!$C:$CB,62,FALSE)/BN198,IF(BN198=0,"",IF(BN198="","",0)))</f>
        <v/>
      </c>
      <c r="BM198" s="25" t="str">
        <f>IFERROR(VLOOKUP($C198,Summary!$C:$CB,63,FALSE)/BN198,IF(BN198=0,"",IF(BN198="","",0)))</f>
        <v/>
      </c>
      <c r="BN198" s="27">
        <f>VLOOKUP($C198,Summary!$C:$CB,64,FALSE)</f>
        <v>0</v>
      </c>
      <c r="BO198" s="24" t="str">
        <f>IFERROR(VLOOKUP($C198,Summary!$C:$CB,65,FALSE)/BU198,IF(BU198=0,"",IF(BU198="","",0)))</f>
        <v/>
      </c>
      <c r="BP198" s="25" t="str">
        <f>IFERROR(VLOOKUP($C198,Summary!$C:$CB,66,FALSE)/BU198,IF(BU198=0,"",IF(BU198="","",0)))</f>
        <v/>
      </c>
      <c r="BQ198" s="26" t="str">
        <f>IFERROR(VLOOKUP($C198,Summary!$C:$CB,67,FALSE)/BU198,IF(BU198=0,"",IF(BU198="","",0)))</f>
        <v/>
      </c>
      <c r="BR198" s="25" t="str">
        <f>IFERROR(VLOOKUP($C198,Summary!$C:$CB,68,FALSE)/BU198,IF(BU198=0,"",IF(BU198="","",0)))</f>
        <v/>
      </c>
      <c r="BS198" s="26" t="str">
        <f>IFERROR(VLOOKUP($C198,Summary!$C:$CB,69,FALSE)/BU198,IF(BU198=0,"",IF(BU198="","",0)))</f>
        <v/>
      </c>
      <c r="BT198" s="25" t="str">
        <f>IFERROR(VLOOKUP($C198,Summary!$C:$CB,70,FALSE)/BU198,IF(BU198=0,"",IF(BU198="","",0)))</f>
        <v/>
      </c>
      <c r="BU198" s="27">
        <f>VLOOKUP($C198,Summary!$C:$CB,71,FALSE)</f>
        <v>0</v>
      </c>
      <c r="BV198" s="24" t="str">
        <f>IFERROR(VLOOKUP($C198,Summary!$C:$CB,72,FALSE)/CB198,IF(CB198=0,"",IF(CB198="","",0)))</f>
        <v/>
      </c>
      <c r="BW198" s="25" t="str">
        <f>IFERROR(VLOOKUP($C198,Summary!$C:$CB,73,FALSE)/CB198,IF(CB198=0,"",IF(CB198="","",0)))</f>
        <v/>
      </c>
      <c r="BX198" s="26" t="str">
        <f>IFERROR(VLOOKUP($C198,Summary!$C:$CB,74,FALSE)/CB198,IF(CB198=0,"",IF(CB198="","",0)))</f>
        <v/>
      </c>
      <c r="BY198" s="25" t="str">
        <f>IFERROR(VLOOKUP($C198,Summary!$C:$CB,75,FALSE)/CB198,IF(CB198=0,"",IF(CB198="","",0)))</f>
        <v/>
      </c>
      <c r="BZ198" s="26" t="str">
        <f>IFERROR(VLOOKUP($C198,Summary!$C:$CB,76,FALSE)/CB198,IF(CB198=0,"",IF(CB198="","",0)))</f>
        <v/>
      </c>
      <c r="CA198" s="25" t="str">
        <f>IFERROR(VLOOKUP($C198,Summary!$C:$CB,77,FALSE)/CB198,IF(CB198=0,"",IF(CB198="","",0)))</f>
        <v/>
      </c>
      <c r="CB198" s="27">
        <f>VLOOKUP($C198,Summary!$C:$CB,78,FALSE)</f>
        <v>0</v>
      </c>
    </row>
    <row r="199" spans="1:80" x14ac:dyDescent="0.3">
      <c r="A199">
        <v>195</v>
      </c>
      <c r="B199" t="str">
        <f>IF(Namelist!A196="","",UPPER(Namelist!A196))</f>
        <v>MARK NICOLAS SIOU</v>
      </c>
      <c r="C199" t="str">
        <f>IF(Namelist!B196="","",UPPER(Namelist!B196))</f>
        <v>NUSSTU\E1100335</v>
      </c>
      <c r="D199" s="24">
        <f>IFERROR(VLOOKUP($C199,Summary!$C:$CB,2,FALSE)/J199,IF(J199=0,"",IF(J199="","",0)))</f>
        <v>1</v>
      </c>
      <c r="E199" s="25">
        <f>IFERROR(VLOOKUP($C199,Summary!$C:$CB,3,FALSE)/J199,IF(J199=0,"",IF(J199="","",0)))</f>
        <v>0</v>
      </c>
      <c r="F199" s="26">
        <f>IFERROR(VLOOKUP($C199,Summary!$C:$CB,4,FALSE)/J199,IF(J199=0,"",IF(J199="","",0)))</f>
        <v>1</v>
      </c>
      <c r="G199" s="25">
        <f>IFERROR(VLOOKUP($C199,Summary!$C:$CB,5,FALSE)/J199,IF(J199=0,"",IF(J199="","",0)))</f>
        <v>0</v>
      </c>
      <c r="H199" s="26">
        <f>IFERROR(VLOOKUP($C199,Summary!$C:$CB,6,FALSE)/J199,IF(J199=0,"",IF(J199="","",0)))</f>
        <v>1</v>
      </c>
      <c r="I199" s="25">
        <f>IFERROR(VLOOKUP($C199,Summary!$C:$CB,7,FALSE)/J199,IF(J199=0,"",IF(J199="","",0)))</f>
        <v>0</v>
      </c>
      <c r="J199" s="27">
        <f>VLOOKUP($C199,Summary!$C:$CB,8,FALSE)</f>
        <v>2</v>
      </c>
      <c r="K199" s="24" t="str">
        <f>IFERROR(VLOOKUP($C199,Summary!$C:$CB,9,FALSE)/Q199,IF(Q199=0,"",IF(Q199="","",0)))</f>
        <v/>
      </c>
      <c r="L199" s="25" t="str">
        <f>IFERROR(VLOOKUP($C199,Summary!$C:$CB,10,FALSE)/Q199,IF(Q199=0,"",IF(Q199="","",0)))</f>
        <v/>
      </c>
      <c r="M199" s="26" t="str">
        <f>IFERROR(VLOOKUP($C199,Summary!$C:$CB,11,FALSE)/Q199,IF(Q199=0,"",IF(Q199="","",0)))</f>
        <v/>
      </c>
      <c r="N199" s="25" t="str">
        <f>IFERROR(VLOOKUP($C199,Summary!$C:$CB,12,FALSE)/Q199,IF(Q199=0,"",IF(Q199="","",0)))</f>
        <v/>
      </c>
      <c r="O199" s="26" t="str">
        <f>IFERROR(VLOOKUP($C199,Summary!$C:$CB,13,FALSE)/Q199,IF(Q199=0,"",IF(Q199="","",0)))</f>
        <v/>
      </c>
      <c r="P199" s="25" t="str">
        <f>IFERROR(VLOOKUP($C199,Summary!$C:$CB,14,FALSE)/Q199,IF(Q199=0,"",IF(Q199="","",0)))</f>
        <v/>
      </c>
      <c r="Q199" s="27">
        <f>VLOOKUP($C199,Summary!$C:$CB,15,FALSE)</f>
        <v>0</v>
      </c>
      <c r="R199" s="24" t="str">
        <f>IFERROR(VLOOKUP($C199,Summary!$C:$CB,16,FALSE)/X199,IF(X199=0,"",IF(X199="","",0)))</f>
        <v/>
      </c>
      <c r="S199" s="25" t="str">
        <f>IFERROR(VLOOKUP($C199,Summary!$C:$CB,17,FALSE)/X199,IF(X199=0,"",IF(X199="","",0)))</f>
        <v/>
      </c>
      <c r="T199" s="26" t="str">
        <f>IFERROR(VLOOKUP($C199,Summary!$C:$CB,18,FALSE)/X199,IF(X199=0,"",IF(X199="","",0)))</f>
        <v/>
      </c>
      <c r="U199" s="25" t="str">
        <f>IFERROR(VLOOKUP($C199,Summary!$C:$CB,19,FALSE)/X199,IF(X199=0,"",IF(X199="","",0)))</f>
        <v/>
      </c>
      <c r="V199" s="26" t="str">
        <f>IFERROR(VLOOKUP($C199,Summary!$C:$CB,20,FALSE)/X199,IF(X199=0,"",IF(X199="","",0)))</f>
        <v/>
      </c>
      <c r="W199" s="25" t="str">
        <f>IFERROR(VLOOKUP($C199,Summary!$C:$CB,21,FALSE)/X199,IF(X199=0,"",IF(X199="","",0)))</f>
        <v/>
      </c>
      <c r="X199" s="27">
        <f>VLOOKUP($C199,Summary!$C:$CB,22,FALSE)</f>
        <v>0</v>
      </c>
      <c r="Y199" s="24" t="str">
        <f>IFERROR(VLOOKUP($C199,Summary!$C:$CB,23,FALSE)/AE199,IF(AE199=0,"",IF(AE199="","",0)))</f>
        <v/>
      </c>
      <c r="Z199" s="25" t="str">
        <f>IFERROR(VLOOKUP($C199,Summary!$C:$CB,24,FALSE)/AE199,IF(AE199=0,"",IF(AE199="","",0)))</f>
        <v/>
      </c>
      <c r="AA199" s="26" t="str">
        <f>IFERROR(VLOOKUP($C199,Summary!$C:$CB,25,FALSE)/AE199,IF(AE199=0,"",IF(AE199="","",0)))</f>
        <v/>
      </c>
      <c r="AB199" s="25" t="str">
        <f>IFERROR(VLOOKUP($C199,Summary!$C:$CB,26,FALSE)/AE199,IF(AE199=0,"",IF(AE199="","",0)))</f>
        <v/>
      </c>
      <c r="AC199" s="26" t="str">
        <f>IFERROR(VLOOKUP($C199,Summary!$C:$CB,27,FALSE)/AE199,IF(AE199=0,"",IF(AE199="","",0)))</f>
        <v/>
      </c>
      <c r="AD199" s="25" t="str">
        <f>IFERROR(VLOOKUP($C199,Summary!$C:$CB,28,FALSE)/AE199,IF(AE199=0,"",IF(AE199="","",0)))</f>
        <v/>
      </c>
      <c r="AE199" s="27">
        <f>VLOOKUP($C199,Summary!$C:$CB,29,FALSE)</f>
        <v>0</v>
      </c>
      <c r="AF199" s="24" t="str">
        <f>IFERROR(VLOOKUP($C199,Summary!$C:$CB,30,FALSE)/VLOOKUP($C199,Summary!$C:$CB,32,FALSE),IF(AL199=0,"",IF(AL199="","",0)))</f>
        <v/>
      </c>
      <c r="AG199" s="25" t="str">
        <f>IFERROR(VLOOKUP($C199,Summary!$C:$CB,31,FALSE)/VLOOKUP($C199,Summary!$C:$CB,32,FALSE),IF(AL199=0,"",IF(AL199="","",0)))</f>
        <v/>
      </c>
      <c r="AH199" s="26" t="str">
        <f>IFERROR(VLOOKUP($C199,Summary!$C:$CB,32,FALSE)/VLOOKUP($C199,Summary!$C:$CB,34,FALSE),IF(AL199=0,"",IF(AL199="","",0)))</f>
        <v/>
      </c>
      <c r="AI199" s="25" t="str">
        <f>IFERROR(VLOOKUP($C199,Summary!$C:$CB,33,FALSE)/VLOOKUP($C199,Summary!$C:$CB,34,FALSE),IF(AL199=0,"",IF(AL199="","",0)))</f>
        <v/>
      </c>
      <c r="AJ199" s="26" t="str">
        <f>IFERROR(VLOOKUP($C199,Summary!$C:$CB,34,FALSE)/AL199,IF(AL199=0,"",IF(AL199="","",0)))</f>
        <v/>
      </c>
      <c r="AK199" s="25" t="str">
        <f>IFERROR(VLOOKUP($C199,Summary!$C:$CB,35,FALSE)/AL199,IF(AL199=0,"",IF(AL199="","",0)))</f>
        <v/>
      </c>
      <c r="AL199" s="27">
        <f>VLOOKUP($C199,Summary!$C:$CB,36,FALSE)</f>
        <v>0</v>
      </c>
      <c r="AM199" s="24" t="str">
        <f>IFERROR(VLOOKUP($C199,Summary!$C:$CB,37,FALSE)/AS199,IF(AS199=0,"",IF(AS199="","",0)))</f>
        <v/>
      </c>
      <c r="AN199" s="25" t="str">
        <f>IFERROR(VLOOKUP($C199,Summary!$C:$CB,38,FALSE)/AS199,IF(AS199=0,"",IF(AS199="","",0)))</f>
        <v/>
      </c>
      <c r="AO199" s="26" t="str">
        <f>IFERROR(VLOOKUP($C199,Summary!$C:$CB,39,FALSE)/AS199,IF(AS199=0,"",IF(AS199="","",0)))</f>
        <v/>
      </c>
      <c r="AP199" s="25" t="str">
        <f>IFERROR(VLOOKUP($C199,Summary!$C:$CB,40,FALSE)/AS199,IF(AS199=0,"",IF(AS199="","",0)))</f>
        <v/>
      </c>
      <c r="AQ199" s="26" t="str">
        <f>IFERROR(VLOOKUP($C199,Summary!$C:$CB,41,FALSE)/AS199,IF(AS199=0,"",IF(AS199="","",0)))</f>
        <v/>
      </c>
      <c r="AR199" s="25" t="str">
        <f>IFERROR(VLOOKUP($C199,Summary!$C:$CB,42,FALSE)/AS199,IF(AS199=0,"",IF(AS199="","",0)))</f>
        <v/>
      </c>
      <c r="AS199" s="27">
        <f>VLOOKUP($C199,Summary!$C:$CB,43,FALSE)</f>
        <v>0</v>
      </c>
      <c r="AT199" s="24">
        <f>IFERROR(VLOOKUP($C199,Summary!$C:$CB,44,FALSE)/AZ199,IF(AZ199=0,"",IF(AZ199="","",0)))</f>
        <v>1</v>
      </c>
      <c r="AU199" s="25">
        <f>IFERROR(VLOOKUP($C199,Summary!$C:$CB,45,FALSE)/AZ199,IF(AZ199=0,"",IF(AZ199="","",0)))</f>
        <v>0</v>
      </c>
      <c r="AV199" s="26">
        <f>IFERROR(VLOOKUP($C199,Summary!$C:$CB,46,FALSE)/AZ199,IF(AZ199=0,"",IF(AZ199="","",0)))</f>
        <v>1</v>
      </c>
      <c r="AW199" s="25">
        <f>IFERROR(VLOOKUP($C199,Summary!$C:$CB,47,FALSE)/AZ199,IF(AZ199=0,"",IF(AZ199="","",0)))</f>
        <v>0</v>
      </c>
      <c r="AX199" s="26">
        <f>IFERROR(VLOOKUP($C199,Summary!$C:$CB,48,FALSE)/AZ199,IF(AZ199=0,"",IF(AZ199="","",0)))</f>
        <v>1</v>
      </c>
      <c r="AY199" s="25">
        <f>IFERROR(VLOOKUP($C199,Summary!$C:$CB,49,FALSE)/AZ199,IF(AZ199=0,"",IF(AZ199="","",0)))</f>
        <v>0</v>
      </c>
      <c r="AZ199" s="27">
        <f>VLOOKUP($C199,Summary!$C:$CB,50,FALSE)</f>
        <v>2</v>
      </c>
      <c r="BA199" s="24" t="str">
        <f>IFERROR(VLOOKUP($C199,Summary!$C:$CB,51,FALSE)/BG199,IF(BG199=0,"",IF(BG199="","",0)))</f>
        <v/>
      </c>
      <c r="BB199" s="25" t="str">
        <f>IFERROR(VLOOKUP($C199,Summary!$C:$CB,52,FALSE)/BG199,IF(BG199=0,"",IF(BG199="","",0)))</f>
        <v/>
      </c>
      <c r="BC199" s="26" t="str">
        <f>IFERROR(VLOOKUP($C199,Summary!$C:$CB,53,FALSE)/BG199,IF(BG199=0,"",IF(BG199="","",0)))</f>
        <v/>
      </c>
      <c r="BD199" s="25" t="str">
        <f>IFERROR(VLOOKUP($C199,Summary!$C:$CB,54,FALSE)/BG199,IF(BG199=0,"",IF(BG199="","",0)))</f>
        <v/>
      </c>
      <c r="BE199" s="26" t="str">
        <f>IFERROR(VLOOKUP($C199,Summary!$C:$CB,55,FALSE)/BG199,IF(BG199=0,"",IF(BG199="","",0)))</f>
        <v/>
      </c>
      <c r="BF199" s="25" t="str">
        <f>IFERROR(VLOOKUP($C199,Summary!$C:$CB,56,FALSE)/BG199,IF(BG199=0,"",IF(BG199="","",0)))</f>
        <v/>
      </c>
      <c r="BG199" s="27">
        <f>VLOOKUP($C199,Summary!$C:$CB,57,FALSE)</f>
        <v>0</v>
      </c>
      <c r="BH199" s="24" t="str">
        <f>IFERROR(VLOOKUP($C199,Summary!$C:$CB,58,FALSE)/BN199,IF(BN199=0,"",IF(BN199="","",0)))</f>
        <v/>
      </c>
      <c r="BI199" s="25" t="str">
        <f>IFERROR(VLOOKUP($C199,Summary!$C:$CB,59,FALSE)/BN199,IF(BN199=0,"",IF(BN199="","",0)))</f>
        <v/>
      </c>
      <c r="BJ199" s="26" t="str">
        <f>IFERROR(VLOOKUP($C199,Summary!$C:$CB,60,FALSE)/BN199,IF(BN199=0,"",IF(BN199="","",0)))</f>
        <v/>
      </c>
      <c r="BK199" s="25" t="str">
        <f>IFERROR(VLOOKUP($C199,Summary!$C:$CB,61,FALSE)/BN199,IF(BN199=0,"",IF(BN199="","",0)))</f>
        <v/>
      </c>
      <c r="BL199" s="26" t="str">
        <f>IFERROR(VLOOKUP($C199,Summary!$C:$CB,62,FALSE)/BN199,IF(BN199=0,"",IF(BN199="","",0)))</f>
        <v/>
      </c>
      <c r="BM199" s="25" t="str">
        <f>IFERROR(VLOOKUP($C199,Summary!$C:$CB,63,FALSE)/BN199,IF(BN199=0,"",IF(BN199="","",0)))</f>
        <v/>
      </c>
      <c r="BN199" s="27">
        <f>VLOOKUP($C199,Summary!$C:$CB,64,FALSE)</f>
        <v>0</v>
      </c>
      <c r="BO199" s="24" t="str">
        <f>IFERROR(VLOOKUP($C199,Summary!$C:$CB,65,FALSE)/BU199,IF(BU199=0,"",IF(BU199="","",0)))</f>
        <v/>
      </c>
      <c r="BP199" s="25" t="str">
        <f>IFERROR(VLOOKUP($C199,Summary!$C:$CB,66,FALSE)/BU199,IF(BU199=0,"",IF(BU199="","",0)))</f>
        <v/>
      </c>
      <c r="BQ199" s="26" t="str">
        <f>IFERROR(VLOOKUP($C199,Summary!$C:$CB,67,FALSE)/BU199,IF(BU199=0,"",IF(BU199="","",0)))</f>
        <v/>
      </c>
      <c r="BR199" s="25" t="str">
        <f>IFERROR(VLOOKUP($C199,Summary!$C:$CB,68,FALSE)/BU199,IF(BU199=0,"",IF(BU199="","",0)))</f>
        <v/>
      </c>
      <c r="BS199" s="26" t="str">
        <f>IFERROR(VLOOKUP($C199,Summary!$C:$CB,69,FALSE)/BU199,IF(BU199=0,"",IF(BU199="","",0)))</f>
        <v/>
      </c>
      <c r="BT199" s="25" t="str">
        <f>IFERROR(VLOOKUP($C199,Summary!$C:$CB,70,FALSE)/BU199,IF(BU199=0,"",IF(BU199="","",0)))</f>
        <v/>
      </c>
      <c r="BU199" s="27">
        <f>VLOOKUP($C199,Summary!$C:$CB,71,FALSE)</f>
        <v>0</v>
      </c>
      <c r="BV199" s="24" t="str">
        <f>IFERROR(VLOOKUP($C199,Summary!$C:$CB,72,FALSE)/CB199,IF(CB199=0,"",IF(CB199="","",0)))</f>
        <v/>
      </c>
      <c r="BW199" s="25" t="str">
        <f>IFERROR(VLOOKUP($C199,Summary!$C:$CB,73,FALSE)/CB199,IF(CB199=0,"",IF(CB199="","",0)))</f>
        <v/>
      </c>
      <c r="BX199" s="26" t="str">
        <f>IFERROR(VLOOKUP($C199,Summary!$C:$CB,74,FALSE)/CB199,IF(CB199=0,"",IF(CB199="","",0)))</f>
        <v/>
      </c>
      <c r="BY199" s="25" t="str">
        <f>IFERROR(VLOOKUP($C199,Summary!$C:$CB,75,FALSE)/CB199,IF(CB199=0,"",IF(CB199="","",0)))</f>
        <v/>
      </c>
      <c r="BZ199" s="26" t="str">
        <f>IFERROR(VLOOKUP($C199,Summary!$C:$CB,76,FALSE)/CB199,IF(CB199=0,"",IF(CB199="","",0)))</f>
        <v/>
      </c>
      <c r="CA199" s="25" t="str">
        <f>IFERROR(VLOOKUP($C199,Summary!$C:$CB,77,FALSE)/CB199,IF(CB199=0,"",IF(CB199="","",0)))</f>
        <v/>
      </c>
      <c r="CB199" s="27">
        <f>VLOOKUP($C199,Summary!$C:$CB,78,FALSE)</f>
        <v>0</v>
      </c>
    </row>
    <row r="200" spans="1:80" x14ac:dyDescent="0.3">
      <c r="A200">
        <v>196</v>
      </c>
      <c r="B200" t="str">
        <f>IF(Namelist!A197="","",UPPER(Namelist!A197))</f>
        <v>MATTHEW FAN</v>
      </c>
      <c r="C200" t="str">
        <f>IF(Namelist!B197="","",UPPER(Namelist!B197))</f>
        <v>NUSSTU\E0540877</v>
      </c>
      <c r="D200" s="24">
        <f>IFERROR(VLOOKUP($C200,Summary!$C:$CB,2,FALSE)/J200,IF(J200=0,"",IF(J200="","",0)))</f>
        <v>0.6428571428571429</v>
      </c>
      <c r="E200" s="25">
        <f>IFERROR(VLOOKUP($C200,Summary!$C:$CB,3,FALSE)/J200,IF(J200=0,"",IF(J200="","",0)))</f>
        <v>7.1428571428571425E-2</v>
      </c>
      <c r="F200" s="26">
        <f>IFERROR(VLOOKUP($C200,Summary!$C:$CB,4,FALSE)/J200,IF(J200=0,"",IF(J200="","",0)))</f>
        <v>0.7142857142857143</v>
      </c>
      <c r="G200" s="25">
        <f>IFERROR(VLOOKUP($C200,Summary!$C:$CB,5,FALSE)/J200,IF(J200=0,"",IF(J200="","",0)))</f>
        <v>0</v>
      </c>
      <c r="H200" s="26">
        <f>IFERROR(VLOOKUP($C200,Summary!$C:$CB,6,FALSE)/J200,IF(J200=0,"",IF(J200="","",0)))</f>
        <v>0.7142857142857143</v>
      </c>
      <c r="I200" s="25">
        <f>IFERROR(VLOOKUP($C200,Summary!$C:$CB,7,FALSE)/J200,IF(J200=0,"",IF(J200="","",0)))</f>
        <v>0.2857142857142857</v>
      </c>
      <c r="J200" s="27">
        <f>VLOOKUP($C200,Summary!$C:$CB,8,FALSE)</f>
        <v>14</v>
      </c>
      <c r="K200" s="24" t="str">
        <f>IFERROR(VLOOKUP($C200,Summary!$C:$CB,9,FALSE)/Q200,IF(Q200=0,"",IF(Q200="","",0)))</f>
        <v/>
      </c>
      <c r="L200" s="25" t="str">
        <f>IFERROR(VLOOKUP($C200,Summary!$C:$CB,10,FALSE)/Q200,IF(Q200=0,"",IF(Q200="","",0)))</f>
        <v/>
      </c>
      <c r="M200" s="26" t="str">
        <f>IFERROR(VLOOKUP($C200,Summary!$C:$CB,11,FALSE)/Q200,IF(Q200=0,"",IF(Q200="","",0)))</f>
        <v/>
      </c>
      <c r="N200" s="25" t="str">
        <f>IFERROR(VLOOKUP($C200,Summary!$C:$CB,12,FALSE)/Q200,IF(Q200=0,"",IF(Q200="","",0)))</f>
        <v/>
      </c>
      <c r="O200" s="26" t="str">
        <f>IFERROR(VLOOKUP($C200,Summary!$C:$CB,13,FALSE)/Q200,IF(Q200=0,"",IF(Q200="","",0)))</f>
        <v/>
      </c>
      <c r="P200" s="25" t="str">
        <f>IFERROR(VLOOKUP($C200,Summary!$C:$CB,14,FALSE)/Q200,IF(Q200=0,"",IF(Q200="","",0)))</f>
        <v/>
      </c>
      <c r="Q200" s="27">
        <f>VLOOKUP($C200,Summary!$C:$CB,15,FALSE)</f>
        <v>0</v>
      </c>
      <c r="R200" s="24" t="str">
        <f>IFERROR(VLOOKUP($C200,Summary!$C:$CB,16,FALSE)/X200,IF(X200=0,"",IF(X200="","",0)))</f>
        <v/>
      </c>
      <c r="S200" s="25" t="str">
        <f>IFERROR(VLOOKUP($C200,Summary!$C:$CB,17,FALSE)/X200,IF(X200=0,"",IF(X200="","",0)))</f>
        <v/>
      </c>
      <c r="T200" s="26" t="str">
        <f>IFERROR(VLOOKUP($C200,Summary!$C:$CB,18,FALSE)/X200,IF(X200=0,"",IF(X200="","",0)))</f>
        <v/>
      </c>
      <c r="U200" s="25" t="str">
        <f>IFERROR(VLOOKUP($C200,Summary!$C:$CB,19,FALSE)/X200,IF(X200=0,"",IF(X200="","",0)))</f>
        <v/>
      </c>
      <c r="V200" s="26" t="str">
        <f>IFERROR(VLOOKUP($C200,Summary!$C:$CB,20,FALSE)/X200,IF(X200=0,"",IF(X200="","",0)))</f>
        <v/>
      </c>
      <c r="W200" s="25" t="str">
        <f>IFERROR(VLOOKUP($C200,Summary!$C:$CB,21,FALSE)/X200,IF(X200=0,"",IF(X200="","",0)))</f>
        <v/>
      </c>
      <c r="X200" s="27">
        <f>VLOOKUP($C200,Summary!$C:$CB,22,FALSE)</f>
        <v>0</v>
      </c>
      <c r="Y200" s="24" t="str">
        <f>IFERROR(VLOOKUP($C200,Summary!$C:$CB,23,FALSE)/AE200,IF(AE200=0,"",IF(AE200="","",0)))</f>
        <v/>
      </c>
      <c r="Z200" s="25" t="str">
        <f>IFERROR(VLOOKUP($C200,Summary!$C:$CB,24,FALSE)/AE200,IF(AE200=0,"",IF(AE200="","",0)))</f>
        <v/>
      </c>
      <c r="AA200" s="26" t="str">
        <f>IFERROR(VLOOKUP($C200,Summary!$C:$CB,25,FALSE)/AE200,IF(AE200=0,"",IF(AE200="","",0)))</f>
        <v/>
      </c>
      <c r="AB200" s="25" t="str">
        <f>IFERROR(VLOOKUP($C200,Summary!$C:$CB,26,FALSE)/AE200,IF(AE200=0,"",IF(AE200="","",0)))</f>
        <v/>
      </c>
      <c r="AC200" s="26" t="str">
        <f>IFERROR(VLOOKUP($C200,Summary!$C:$CB,27,FALSE)/AE200,IF(AE200=0,"",IF(AE200="","",0)))</f>
        <v/>
      </c>
      <c r="AD200" s="25" t="str">
        <f>IFERROR(VLOOKUP($C200,Summary!$C:$CB,28,FALSE)/AE200,IF(AE200=0,"",IF(AE200="","",0)))</f>
        <v/>
      </c>
      <c r="AE200" s="27">
        <f>VLOOKUP($C200,Summary!$C:$CB,29,FALSE)</f>
        <v>0</v>
      </c>
      <c r="AF200" s="24" t="str">
        <f>IFERROR(VLOOKUP($C200,Summary!$C:$CB,30,FALSE)/VLOOKUP($C200,Summary!$C:$CB,32,FALSE),IF(AL200=0,"",IF(AL200="","",0)))</f>
        <v/>
      </c>
      <c r="AG200" s="25" t="str">
        <f>IFERROR(VLOOKUP($C200,Summary!$C:$CB,31,FALSE)/VLOOKUP($C200,Summary!$C:$CB,32,FALSE),IF(AL200=0,"",IF(AL200="","",0)))</f>
        <v/>
      </c>
      <c r="AH200" s="26" t="str">
        <f>IFERROR(VLOOKUP($C200,Summary!$C:$CB,32,FALSE)/VLOOKUP($C200,Summary!$C:$CB,34,FALSE),IF(AL200=0,"",IF(AL200="","",0)))</f>
        <v/>
      </c>
      <c r="AI200" s="25" t="str">
        <f>IFERROR(VLOOKUP($C200,Summary!$C:$CB,33,FALSE)/VLOOKUP($C200,Summary!$C:$CB,34,FALSE),IF(AL200=0,"",IF(AL200="","",0)))</f>
        <v/>
      </c>
      <c r="AJ200" s="26" t="str">
        <f>IFERROR(VLOOKUP($C200,Summary!$C:$CB,34,FALSE)/AL200,IF(AL200=0,"",IF(AL200="","",0)))</f>
        <v/>
      </c>
      <c r="AK200" s="25" t="str">
        <f>IFERROR(VLOOKUP($C200,Summary!$C:$CB,35,FALSE)/AL200,IF(AL200=0,"",IF(AL200="","",0)))</f>
        <v/>
      </c>
      <c r="AL200" s="27">
        <f>VLOOKUP($C200,Summary!$C:$CB,36,FALSE)</f>
        <v>0</v>
      </c>
      <c r="AM200" s="24">
        <f>IFERROR(VLOOKUP($C200,Summary!$C:$CB,37,FALSE)/AS200,IF(AS200=0,"",IF(AS200="","",0)))</f>
        <v>1</v>
      </c>
      <c r="AN200" s="25">
        <f>IFERROR(VLOOKUP($C200,Summary!$C:$CB,38,FALSE)/AS200,IF(AS200=0,"",IF(AS200="","",0)))</f>
        <v>0</v>
      </c>
      <c r="AO200" s="26">
        <f>IFERROR(VLOOKUP($C200,Summary!$C:$CB,39,FALSE)/AS200,IF(AS200=0,"",IF(AS200="","",0)))</f>
        <v>1</v>
      </c>
      <c r="AP200" s="25">
        <f>IFERROR(VLOOKUP($C200,Summary!$C:$CB,40,FALSE)/AS200,IF(AS200=0,"",IF(AS200="","",0)))</f>
        <v>0</v>
      </c>
      <c r="AQ200" s="26">
        <f>IFERROR(VLOOKUP($C200,Summary!$C:$CB,41,FALSE)/AS200,IF(AS200=0,"",IF(AS200="","",0)))</f>
        <v>1</v>
      </c>
      <c r="AR200" s="25">
        <f>IFERROR(VLOOKUP($C200,Summary!$C:$CB,42,FALSE)/AS200,IF(AS200=0,"",IF(AS200="","",0)))</f>
        <v>0</v>
      </c>
      <c r="AS200" s="27">
        <f>VLOOKUP($C200,Summary!$C:$CB,43,FALSE)</f>
        <v>3</v>
      </c>
      <c r="AT200" s="24">
        <f>IFERROR(VLOOKUP($C200,Summary!$C:$CB,44,FALSE)/AZ200,IF(AZ200=0,"",IF(AZ200="","",0)))</f>
        <v>0</v>
      </c>
      <c r="AU200" s="25">
        <f>IFERROR(VLOOKUP($C200,Summary!$C:$CB,45,FALSE)/AZ200,IF(AZ200=0,"",IF(AZ200="","",0)))</f>
        <v>0</v>
      </c>
      <c r="AV200" s="26">
        <f>IFERROR(VLOOKUP($C200,Summary!$C:$CB,46,FALSE)/AZ200,IF(AZ200=0,"",IF(AZ200="","",0)))</f>
        <v>0</v>
      </c>
      <c r="AW200" s="25">
        <f>IFERROR(VLOOKUP($C200,Summary!$C:$CB,47,FALSE)/AZ200,IF(AZ200=0,"",IF(AZ200="","",0)))</f>
        <v>0</v>
      </c>
      <c r="AX200" s="26">
        <f>IFERROR(VLOOKUP($C200,Summary!$C:$CB,48,FALSE)/AZ200,IF(AZ200=0,"",IF(AZ200="","",0)))</f>
        <v>0</v>
      </c>
      <c r="AY200" s="25">
        <f>IFERROR(VLOOKUP($C200,Summary!$C:$CB,49,FALSE)/AZ200,IF(AZ200=0,"",IF(AZ200="","",0)))</f>
        <v>1</v>
      </c>
      <c r="AZ200" s="27">
        <f>VLOOKUP($C200,Summary!$C:$CB,50,FALSE)</f>
        <v>2</v>
      </c>
      <c r="BA200" s="24">
        <f>IFERROR(VLOOKUP($C200,Summary!$C:$CB,51,FALSE)/BG200,IF(BG200=0,"",IF(BG200="","",0)))</f>
        <v>1</v>
      </c>
      <c r="BB200" s="25">
        <f>IFERROR(VLOOKUP($C200,Summary!$C:$CB,52,FALSE)/BG200,IF(BG200=0,"",IF(BG200="","",0)))</f>
        <v>0</v>
      </c>
      <c r="BC200" s="26">
        <f>IFERROR(VLOOKUP($C200,Summary!$C:$CB,53,FALSE)/BG200,IF(BG200=0,"",IF(BG200="","",0)))</f>
        <v>1</v>
      </c>
      <c r="BD200" s="25">
        <f>IFERROR(VLOOKUP($C200,Summary!$C:$CB,54,FALSE)/BG200,IF(BG200=0,"",IF(BG200="","",0)))</f>
        <v>0</v>
      </c>
      <c r="BE200" s="26">
        <f>IFERROR(VLOOKUP($C200,Summary!$C:$CB,55,FALSE)/BG200,IF(BG200=0,"",IF(BG200="","",0)))</f>
        <v>1</v>
      </c>
      <c r="BF200" s="25">
        <f>IFERROR(VLOOKUP($C200,Summary!$C:$CB,56,FALSE)/BG200,IF(BG200=0,"",IF(BG200="","",0)))</f>
        <v>0</v>
      </c>
      <c r="BG200" s="27">
        <f>VLOOKUP($C200,Summary!$C:$CB,57,FALSE)</f>
        <v>1</v>
      </c>
      <c r="BH200" s="24">
        <f>IFERROR(VLOOKUP($C200,Summary!$C:$CB,58,FALSE)/BN200,IF(BN200=0,"",IF(BN200="","",0)))</f>
        <v>1</v>
      </c>
      <c r="BI200" s="25">
        <f>IFERROR(VLOOKUP($C200,Summary!$C:$CB,59,FALSE)/BN200,IF(BN200=0,"",IF(BN200="","",0)))</f>
        <v>0</v>
      </c>
      <c r="BJ200" s="26">
        <f>IFERROR(VLOOKUP($C200,Summary!$C:$CB,60,FALSE)/BN200,IF(BN200=0,"",IF(BN200="","",0)))</f>
        <v>1</v>
      </c>
      <c r="BK200" s="25">
        <f>IFERROR(VLOOKUP($C200,Summary!$C:$CB,61,FALSE)/BN200,IF(BN200=0,"",IF(BN200="","",0)))</f>
        <v>0</v>
      </c>
      <c r="BL200" s="26">
        <f>IFERROR(VLOOKUP($C200,Summary!$C:$CB,62,FALSE)/BN200,IF(BN200=0,"",IF(BN200="","",0)))</f>
        <v>1</v>
      </c>
      <c r="BM200" s="25">
        <f>IFERROR(VLOOKUP($C200,Summary!$C:$CB,63,FALSE)/BN200,IF(BN200=0,"",IF(BN200="","",0)))</f>
        <v>0</v>
      </c>
      <c r="BN200" s="27">
        <f>VLOOKUP($C200,Summary!$C:$CB,64,FALSE)</f>
        <v>5</v>
      </c>
      <c r="BO200" s="24">
        <f>IFERROR(VLOOKUP($C200,Summary!$C:$CB,65,FALSE)/BU200,IF(BU200=0,"",IF(BU200="","",0)))</f>
        <v>0</v>
      </c>
      <c r="BP200" s="25">
        <f>IFERROR(VLOOKUP($C200,Summary!$C:$CB,66,FALSE)/BU200,IF(BU200=0,"",IF(BU200="","",0)))</f>
        <v>0.33333333333333331</v>
      </c>
      <c r="BQ200" s="26">
        <f>IFERROR(VLOOKUP($C200,Summary!$C:$CB,67,FALSE)/BU200,IF(BU200=0,"",IF(BU200="","",0)))</f>
        <v>0.33333333333333331</v>
      </c>
      <c r="BR200" s="25">
        <f>IFERROR(VLOOKUP($C200,Summary!$C:$CB,68,FALSE)/BU200,IF(BU200=0,"",IF(BU200="","",0)))</f>
        <v>0</v>
      </c>
      <c r="BS200" s="26">
        <f>IFERROR(VLOOKUP($C200,Summary!$C:$CB,69,FALSE)/BU200,IF(BU200=0,"",IF(BU200="","",0)))</f>
        <v>0.33333333333333331</v>
      </c>
      <c r="BT200" s="25">
        <f>IFERROR(VLOOKUP($C200,Summary!$C:$CB,70,FALSE)/BU200,IF(BU200=0,"",IF(BU200="","",0)))</f>
        <v>0.66666666666666663</v>
      </c>
      <c r="BU200" s="27">
        <f>VLOOKUP($C200,Summary!$C:$CB,71,FALSE)</f>
        <v>3</v>
      </c>
      <c r="BV200" s="24" t="str">
        <f>IFERROR(VLOOKUP($C200,Summary!$C:$CB,72,FALSE)/CB200,IF(CB200=0,"",IF(CB200="","",0)))</f>
        <v/>
      </c>
      <c r="BW200" s="25" t="str">
        <f>IFERROR(VLOOKUP($C200,Summary!$C:$CB,73,FALSE)/CB200,IF(CB200=0,"",IF(CB200="","",0)))</f>
        <v/>
      </c>
      <c r="BX200" s="26" t="str">
        <f>IFERROR(VLOOKUP($C200,Summary!$C:$CB,74,FALSE)/CB200,IF(CB200=0,"",IF(CB200="","",0)))</f>
        <v/>
      </c>
      <c r="BY200" s="25" t="str">
        <f>IFERROR(VLOOKUP($C200,Summary!$C:$CB,75,FALSE)/CB200,IF(CB200=0,"",IF(CB200="","",0)))</f>
        <v/>
      </c>
      <c r="BZ200" s="26" t="str">
        <f>IFERROR(VLOOKUP($C200,Summary!$C:$CB,76,FALSE)/CB200,IF(CB200=0,"",IF(CB200="","",0)))</f>
        <v/>
      </c>
      <c r="CA200" s="25" t="str">
        <f>IFERROR(VLOOKUP($C200,Summary!$C:$CB,77,FALSE)/CB200,IF(CB200=0,"",IF(CB200="","",0)))</f>
        <v/>
      </c>
      <c r="CB200" s="27">
        <f>VLOOKUP($C200,Summary!$C:$CB,78,FALSE)</f>
        <v>0</v>
      </c>
    </row>
    <row r="201" spans="1:80" x14ac:dyDescent="0.3">
      <c r="A201">
        <v>197</v>
      </c>
      <c r="B201" t="str">
        <f>IF(Namelist!A198="","",UPPER(Namelist!A198))</f>
        <v>MAX HO</v>
      </c>
      <c r="C201" t="str">
        <f>IF(Namelist!B198="","",UPPER(Namelist!B198))</f>
        <v>NUSSTU\E0958684</v>
      </c>
      <c r="D201" s="24" t="str">
        <f>IFERROR(VLOOKUP($C201,Summary!$C:$CB,2,FALSE)/J201,IF(J201=0,"",IF(J201="","",0)))</f>
        <v/>
      </c>
      <c r="E201" s="25" t="str">
        <f>IFERROR(VLOOKUP($C201,Summary!$C:$CB,3,FALSE)/J201,IF(J201=0,"",IF(J201="","",0)))</f>
        <v/>
      </c>
      <c r="F201" s="26" t="str">
        <f>IFERROR(VLOOKUP($C201,Summary!$C:$CB,4,FALSE)/J201,IF(J201=0,"",IF(J201="","",0)))</f>
        <v/>
      </c>
      <c r="G201" s="25" t="str">
        <f>IFERROR(VLOOKUP($C201,Summary!$C:$CB,5,FALSE)/J201,IF(J201=0,"",IF(J201="","",0)))</f>
        <v/>
      </c>
      <c r="H201" s="26" t="str">
        <f>IFERROR(VLOOKUP($C201,Summary!$C:$CB,6,FALSE)/J201,IF(J201=0,"",IF(J201="","",0)))</f>
        <v/>
      </c>
      <c r="I201" s="25" t="str">
        <f>IFERROR(VLOOKUP($C201,Summary!$C:$CB,7,FALSE)/J201,IF(J201=0,"",IF(J201="","",0)))</f>
        <v/>
      </c>
      <c r="J201" s="27">
        <f>VLOOKUP($C201,Summary!$C:$CB,8,FALSE)</f>
        <v>0</v>
      </c>
      <c r="K201" s="24" t="str">
        <f>IFERROR(VLOOKUP($C201,Summary!$C:$CB,9,FALSE)/Q201,IF(Q201=0,"",IF(Q201="","",0)))</f>
        <v/>
      </c>
      <c r="L201" s="25" t="str">
        <f>IFERROR(VLOOKUP($C201,Summary!$C:$CB,10,FALSE)/Q201,IF(Q201=0,"",IF(Q201="","",0)))</f>
        <v/>
      </c>
      <c r="M201" s="26" t="str">
        <f>IFERROR(VLOOKUP($C201,Summary!$C:$CB,11,FALSE)/Q201,IF(Q201=0,"",IF(Q201="","",0)))</f>
        <v/>
      </c>
      <c r="N201" s="25" t="str">
        <f>IFERROR(VLOOKUP($C201,Summary!$C:$CB,12,FALSE)/Q201,IF(Q201=0,"",IF(Q201="","",0)))</f>
        <v/>
      </c>
      <c r="O201" s="26" t="str">
        <f>IFERROR(VLOOKUP($C201,Summary!$C:$CB,13,FALSE)/Q201,IF(Q201=0,"",IF(Q201="","",0)))</f>
        <v/>
      </c>
      <c r="P201" s="25" t="str">
        <f>IFERROR(VLOOKUP($C201,Summary!$C:$CB,14,FALSE)/Q201,IF(Q201=0,"",IF(Q201="","",0)))</f>
        <v/>
      </c>
      <c r="Q201" s="27">
        <f>VLOOKUP($C201,Summary!$C:$CB,15,FALSE)</f>
        <v>0</v>
      </c>
      <c r="R201" s="24" t="str">
        <f>IFERROR(VLOOKUP($C201,Summary!$C:$CB,16,FALSE)/X201,IF(X201=0,"",IF(X201="","",0)))</f>
        <v/>
      </c>
      <c r="S201" s="25" t="str">
        <f>IFERROR(VLOOKUP($C201,Summary!$C:$CB,17,FALSE)/X201,IF(X201=0,"",IF(X201="","",0)))</f>
        <v/>
      </c>
      <c r="T201" s="26" t="str">
        <f>IFERROR(VLOOKUP($C201,Summary!$C:$CB,18,FALSE)/X201,IF(X201=0,"",IF(X201="","",0)))</f>
        <v/>
      </c>
      <c r="U201" s="25" t="str">
        <f>IFERROR(VLOOKUP($C201,Summary!$C:$CB,19,FALSE)/X201,IF(X201=0,"",IF(X201="","",0)))</f>
        <v/>
      </c>
      <c r="V201" s="26" t="str">
        <f>IFERROR(VLOOKUP($C201,Summary!$C:$CB,20,FALSE)/X201,IF(X201=0,"",IF(X201="","",0)))</f>
        <v/>
      </c>
      <c r="W201" s="25" t="str">
        <f>IFERROR(VLOOKUP($C201,Summary!$C:$CB,21,FALSE)/X201,IF(X201=0,"",IF(X201="","",0)))</f>
        <v/>
      </c>
      <c r="X201" s="27">
        <f>VLOOKUP($C201,Summary!$C:$CB,22,FALSE)</f>
        <v>0</v>
      </c>
      <c r="Y201" s="24" t="str">
        <f>IFERROR(VLOOKUP($C201,Summary!$C:$CB,23,FALSE)/AE201,IF(AE201=0,"",IF(AE201="","",0)))</f>
        <v/>
      </c>
      <c r="Z201" s="25" t="str">
        <f>IFERROR(VLOOKUP($C201,Summary!$C:$CB,24,FALSE)/AE201,IF(AE201=0,"",IF(AE201="","",0)))</f>
        <v/>
      </c>
      <c r="AA201" s="26" t="str">
        <f>IFERROR(VLOOKUP($C201,Summary!$C:$CB,25,FALSE)/AE201,IF(AE201=0,"",IF(AE201="","",0)))</f>
        <v/>
      </c>
      <c r="AB201" s="25" t="str">
        <f>IFERROR(VLOOKUP($C201,Summary!$C:$CB,26,FALSE)/AE201,IF(AE201=0,"",IF(AE201="","",0)))</f>
        <v/>
      </c>
      <c r="AC201" s="26" t="str">
        <f>IFERROR(VLOOKUP($C201,Summary!$C:$CB,27,FALSE)/AE201,IF(AE201=0,"",IF(AE201="","",0)))</f>
        <v/>
      </c>
      <c r="AD201" s="25" t="str">
        <f>IFERROR(VLOOKUP($C201,Summary!$C:$CB,28,FALSE)/AE201,IF(AE201=0,"",IF(AE201="","",0)))</f>
        <v/>
      </c>
      <c r="AE201" s="27">
        <f>VLOOKUP($C201,Summary!$C:$CB,29,FALSE)</f>
        <v>0</v>
      </c>
      <c r="AF201" s="24" t="str">
        <f>IFERROR(VLOOKUP($C201,Summary!$C:$CB,30,FALSE)/VLOOKUP($C201,Summary!$C:$CB,32,FALSE),IF(AL201=0,"",IF(AL201="","",0)))</f>
        <v/>
      </c>
      <c r="AG201" s="25" t="str">
        <f>IFERROR(VLOOKUP($C201,Summary!$C:$CB,31,FALSE)/VLOOKUP($C201,Summary!$C:$CB,32,FALSE),IF(AL201=0,"",IF(AL201="","",0)))</f>
        <v/>
      </c>
      <c r="AH201" s="26" t="str">
        <f>IFERROR(VLOOKUP($C201,Summary!$C:$CB,32,FALSE)/VLOOKUP($C201,Summary!$C:$CB,34,FALSE),IF(AL201=0,"",IF(AL201="","",0)))</f>
        <v/>
      </c>
      <c r="AI201" s="25" t="str">
        <f>IFERROR(VLOOKUP($C201,Summary!$C:$CB,33,FALSE)/VLOOKUP($C201,Summary!$C:$CB,34,FALSE),IF(AL201=0,"",IF(AL201="","",0)))</f>
        <v/>
      </c>
      <c r="AJ201" s="26" t="str">
        <f>IFERROR(VLOOKUP($C201,Summary!$C:$CB,34,FALSE)/AL201,IF(AL201=0,"",IF(AL201="","",0)))</f>
        <v/>
      </c>
      <c r="AK201" s="25" t="str">
        <f>IFERROR(VLOOKUP($C201,Summary!$C:$CB,35,FALSE)/AL201,IF(AL201=0,"",IF(AL201="","",0)))</f>
        <v/>
      </c>
      <c r="AL201" s="27">
        <f>VLOOKUP($C201,Summary!$C:$CB,36,FALSE)</f>
        <v>0</v>
      </c>
      <c r="AM201" s="24" t="str">
        <f>IFERROR(VLOOKUP($C201,Summary!$C:$CB,37,FALSE)/AS201,IF(AS201=0,"",IF(AS201="","",0)))</f>
        <v/>
      </c>
      <c r="AN201" s="25" t="str">
        <f>IFERROR(VLOOKUP($C201,Summary!$C:$CB,38,FALSE)/AS201,IF(AS201=0,"",IF(AS201="","",0)))</f>
        <v/>
      </c>
      <c r="AO201" s="26" t="str">
        <f>IFERROR(VLOOKUP($C201,Summary!$C:$CB,39,FALSE)/AS201,IF(AS201=0,"",IF(AS201="","",0)))</f>
        <v/>
      </c>
      <c r="AP201" s="25" t="str">
        <f>IFERROR(VLOOKUP($C201,Summary!$C:$CB,40,FALSE)/AS201,IF(AS201=0,"",IF(AS201="","",0)))</f>
        <v/>
      </c>
      <c r="AQ201" s="26" t="str">
        <f>IFERROR(VLOOKUP($C201,Summary!$C:$CB,41,FALSE)/AS201,IF(AS201=0,"",IF(AS201="","",0)))</f>
        <v/>
      </c>
      <c r="AR201" s="25" t="str">
        <f>IFERROR(VLOOKUP($C201,Summary!$C:$CB,42,FALSE)/AS201,IF(AS201=0,"",IF(AS201="","",0)))</f>
        <v/>
      </c>
      <c r="AS201" s="27">
        <f>VLOOKUP($C201,Summary!$C:$CB,43,FALSE)</f>
        <v>0</v>
      </c>
      <c r="AT201" s="24" t="str">
        <f>IFERROR(VLOOKUP($C201,Summary!$C:$CB,44,FALSE)/AZ201,IF(AZ201=0,"",IF(AZ201="","",0)))</f>
        <v/>
      </c>
      <c r="AU201" s="25" t="str">
        <f>IFERROR(VLOOKUP($C201,Summary!$C:$CB,45,FALSE)/AZ201,IF(AZ201=0,"",IF(AZ201="","",0)))</f>
        <v/>
      </c>
      <c r="AV201" s="26" t="str">
        <f>IFERROR(VLOOKUP($C201,Summary!$C:$CB,46,FALSE)/AZ201,IF(AZ201=0,"",IF(AZ201="","",0)))</f>
        <v/>
      </c>
      <c r="AW201" s="25" t="str">
        <f>IFERROR(VLOOKUP($C201,Summary!$C:$CB,47,FALSE)/AZ201,IF(AZ201=0,"",IF(AZ201="","",0)))</f>
        <v/>
      </c>
      <c r="AX201" s="26" t="str">
        <f>IFERROR(VLOOKUP($C201,Summary!$C:$CB,48,FALSE)/AZ201,IF(AZ201=0,"",IF(AZ201="","",0)))</f>
        <v/>
      </c>
      <c r="AY201" s="25" t="str">
        <f>IFERROR(VLOOKUP($C201,Summary!$C:$CB,49,FALSE)/AZ201,IF(AZ201=0,"",IF(AZ201="","",0)))</f>
        <v/>
      </c>
      <c r="AZ201" s="27">
        <f>VLOOKUP($C201,Summary!$C:$CB,50,FALSE)</f>
        <v>0</v>
      </c>
      <c r="BA201" s="24" t="str">
        <f>IFERROR(VLOOKUP($C201,Summary!$C:$CB,51,FALSE)/BG201,IF(BG201=0,"",IF(BG201="","",0)))</f>
        <v/>
      </c>
      <c r="BB201" s="25" t="str">
        <f>IFERROR(VLOOKUP($C201,Summary!$C:$CB,52,FALSE)/BG201,IF(BG201=0,"",IF(BG201="","",0)))</f>
        <v/>
      </c>
      <c r="BC201" s="26" t="str">
        <f>IFERROR(VLOOKUP($C201,Summary!$C:$CB,53,FALSE)/BG201,IF(BG201=0,"",IF(BG201="","",0)))</f>
        <v/>
      </c>
      <c r="BD201" s="25" t="str">
        <f>IFERROR(VLOOKUP($C201,Summary!$C:$CB,54,FALSE)/BG201,IF(BG201=0,"",IF(BG201="","",0)))</f>
        <v/>
      </c>
      <c r="BE201" s="26" t="str">
        <f>IFERROR(VLOOKUP($C201,Summary!$C:$CB,55,FALSE)/BG201,IF(BG201=0,"",IF(BG201="","",0)))</f>
        <v/>
      </c>
      <c r="BF201" s="25" t="str">
        <f>IFERROR(VLOOKUP($C201,Summary!$C:$CB,56,FALSE)/BG201,IF(BG201=0,"",IF(BG201="","",0)))</f>
        <v/>
      </c>
      <c r="BG201" s="27">
        <f>VLOOKUP($C201,Summary!$C:$CB,57,FALSE)</f>
        <v>0</v>
      </c>
      <c r="BH201" s="24" t="str">
        <f>IFERROR(VLOOKUP($C201,Summary!$C:$CB,58,FALSE)/BN201,IF(BN201=0,"",IF(BN201="","",0)))</f>
        <v/>
      </c>
      <c r="BI201" s="25" t="str">
        <f>IFERROR(VLOOKUP($C201,Summary!$C:$CB,59,FALSE)/BN201,IF(BN201=0,"",IF(BN201="","",0)))</f>
        <v/>
      </c>
      <c r="BJ201" s="26" t="str">
        <f>IFERROR(VLOOKUP($C201,Summary!$C:$CB,60,FALSE)/BN201,IF(BN201=0,"",IF(BN201="","",0)))</f>
        <v/>
      </c>
      <c r="BK201" s="25" t="str">
        <f>IFERROR(VLOOKUP($C201,Summary!$C:$CB,61,FALSE)/BN201,IF(BN201=0,"",IF(BN201="","",0)))</f>
        <v/>
      </c>
      <c r="BL201" s="26" t="str">
        <f>IFERROR(VLOOKUP($C201,Summary!$C:$CB,62,FALSE)/BN201,IF(BN201=0,"",IF(BN201="","",0)))</f>
        <v/>
      </c>
      <c r="BM201" s="25" t="str">
        <f>IFERROR(VLOOKUP($C201,Summary!$C:$CB,63,FALSE)/BN201,IF(BN201=0,"",IF(BN201="","",0)))</f>
        <v/>
      </c>
      <c r="BN201" s="27">
        <f>VLOOKUP($C201,Summary!$C:$CB,64,FALSE)</f>
        <v>0</v>
      </c>
      <c r="BO201" s="24" t="str">
        <f>IFERROR(VLOOKUP($C201,Summary!$C:$CB,65,FALSE)/BU201,IF(BU201=0,"",IF(BU201="","",0)))</f>
        <v/>
      </c>
      <c r="BP201" s="25" t="str">
        <f>IFERROR(VLOOKUP($C201,Summary!$C:$CB,66,FALSE)/BU201,IF(BU201=0,"",IF(BU201="","",0)))</f>
        <v/>
      </c>
      <c r="BQ201" s="26" t="str">
        <f>IFERROR(VLOOKUP($C201,Summary!$C:$CB,67,FALSE)/BU201,IF(BU201=0,"",IF(BU201="","",0)))</f>
        <v/>
      </c>
      <c r="BR201" s="25" t="str">
        <f>IFERROR(VLOOKUP($C201,Summary!$C:$CB,68,FALSE)/BU201,IF(BU201=0,"",IF(BU201="","",0)))</f>
        <v/>
      </c>
      <c r="BS201" s="26" t="str">
        <f>IFERROR(VLOOKUP($C201,Summary!$C:$CB,69,FALSE)/BU201,IF(BU201=0,"",IF(BU201="","",0)))</f>
        <v/>
      </c>
      <c r="BT201" s="25" t="str">
        <f>IFERROR(VLOOKUP($C201,Summary!$C:$CB,70,FALSE)/BU201,IF(BU201=0,"",IF(BU201="","",0)))</f>
        <v/>
      </c>
      <c r="BU201" s="27">
        <f>VLOOKUP($C201,Summary!$C:$CB,71,FALSE)</f>
        <v>0</v>
      </c>
      <c r="BV201" s="24" t="str">
        <f>IFERROR(VLOOKUP($C201,Summary!$C:$CB,72,FALSE)/CB201,IF(CB201=0,"",IF(CB201="","",0)))</f>
        <v/>
      </c>
      <c r="BW201" s="25" t="str">
        <f>IFERROR(VLOOKUP($C201,Summary!$C:$CB,73,FALSE)/CB201,IF(CB201=0,"",IF(CB201="","",0)))</f>
        <v/>
      </c>
      <c r="BX201" s="26" t="str">
        <f>IFERROR(VLOOKUP($C201,Summary!$C:$CB,74,FALSE)/CB201,IF(CB201=0,"",IF(CB201="","",0)))</f>
        <v/>
      </c>
      <c r="BY201" s="25" t="str">
        <f>IFERROR(VLOOKUP($C201,Summary!$C:$CB,75,FALSE)/CB201,IF(CB201=0,"",IF(CB201="","",0)))</f>
        <v/>
      </c>
      <c r="BZ201" s="26" t="str">
        <f>IFERROR(VLOOKUP($C201,Summary!$C:$CB,76,FALSE)/CB201,IF(CB201=0,"",IF(CB201="","",0)))</f>
        <v/>
      </c>
      <c r="CA201" s="25" t="str">
        <f>IFERROR(VLOOKUP($C201,Summary!$C:$CB,77,FALSE)/CB201,IF(CB201=0,"",IF(CB201="","",0)))</f>
        <v/>
      </c>
      <c r="CB201" s="27">
        <f>VLOOKUP($C201,Summary!$C:$CB,78,FALSE)</f>
        <v>0</v>
      </c>
    </row>
    <row r="202" spans="1:80" x14ac:dyDescent="0.3">
      <c r="A202">
        <v>198</v>
      </c>
      <c r="B202" t="str">
        <f>IF(Namelist!A199="","",UPPER(Namelist!A199))</f>
        <v>MEGAN KOH</v>
      </c>
      <c r="C202" t="str">
        <f>IF(Namelist!B199="","",UPPER(Namelist!B199))</f>
        <v>NUSSTU\E0969652</v>
      </c>
      <c r="D202" s="24">
        <f>IFERROR(VLOOKUP($C202,Summary!$C:$CB,2,FALSE)/J202,IF(J202=0,"",IF(J202="","",0)))</f>
        <v>0</v>
      </c>
      <c r="E202" s="25">
        <f>IFERROR(VLOOKUP($C202,Summary!$C:$CB,3,FALSE)/J202,IF(J202=0,"",IF(J202="","",0)))</f>
        <v>0</v>
      </c>
      <c r="F202" s="26">
        <f>IFERROR(VLOOKUP($C202,Summary!$C:$CB,4,FALSE)/J202,IF(J202=0,"",IF(J202="","",0)))</f>
        <v>0</v>
      </c>
      <c r="G202" s="25">
        <f>IFERROR(VLOOKUP($C202,Summary!$C:$CB,5,FALSE)/J202,IF(J202=0,"",IF(J202="","",0)))</f>
        <v>0</v>
      </c>
      <c r="H202" s="26">
        <f>IFERROR(VLOOKUP($C202,Summary!$C:$CB,6,FALSE)/J202,IF(J202=0,"",IF(J202="","",0)))</f>
        <v>0</v>
      </c>
      <c r="I202" s="25">
        <f>IFERROR(VLOOKUP($C202,Summary!$C:$CB,7,FALSE)/J202,IF(J202=0,"",IF(J202="","",0)))</f>
        <v>1</v>
      </c>
      <c r="J202" s="27">
        <f>VLOOKUP($C202,Summary!$C:$CB,8,FALSE)</f>
        <v>1</v>
      </c>
      <c r="K202" s="24" t="str">
        <f>IFERROR(VLOOKUP($C202,Summary!$C:$CB,9,FALSE)/Q202,IF(Q202=0,"",IF(Q202="","",0)))</f>
        <v/>
      </c>
      <c r="L202" s="25" t="str">
        <f>IFERROR(VLOOKUP($C202,Summary!$C:$CB,10,FALSE)/Q202,IF(Q202=0,"",IF(Q202="","",0)))</f>
        <v/>
      </c>
      <c r="M202" s="26" t="str">
        <f>IFERROR(VLOOKUP($C202,Summary!$C:$CB,11,FALSE)/Q202,IF(Q202=0,"",IF(Q202="","",0)))</f>
        <v/>
      </c>
      <c r="N202" s="25" t="str">
        <f>IFERROR(VLOOKUP($C202,Summary!$C:$CB,12,FALSE)/Q202,IF(Q202=0,"",IF(Q202="","",0)))</f>
        <v/>
      </c>
      <c r="O202" s="26" t="str">
        <f>IFERROR(VLOOKUP($C202,Summary!$C:$CB,13,FALSE)/Q202,IF(Q202=0,"",IF(Q202="","",0)))</f>
        <v/>
      </c>
      <c r="P202" s="25" t="str">
        <f>IFERROR(VLOOKUP($C202,Summary!$C:$CB,14,FALSE)/Q202,IF(Q202=0,"",IF(Q202="","",0)))</f>
        <v/>
      </c>
      <c r="Q202" s="27">
        <f>VLOOKUP($C202,Summary!$C:$CB,15,FALSE)</f>
        <v>0</v>
      </c>
      <c r="R202" s="24" t="str">
        <f>IFERROR(VLOOKUP($C202,Summary!$C:$CB,16,FALSE)/X202,IF(X202=0,"",IF(X202="","",0)))</f>
        <v/>
      </c>
      <c r="S202" s="25" t="str">
        <f>IFERROR(VLOOKUP($C202,Summary!$C:$CB,17,FALSE)/X202,IF(X202=0,"",IF(X202="","",0)))</f>
        <v/>
      </c>
      <c r="T202" s="26" t="str">
        <f>IFERROR(VLOOKUP($C202,Summary!$C:$CB,18,FALSE)/X202,IF(X202=0,"",IF(X202="","",0)))</f>
        <v/>
      </c>
      <c r="U202" s="25" t="str">
        <f>IFERROR(VLOOKUP($C202,Summary!$C:$CB,19,FALSE)/X202,IF(X202=0,"",IF(X202="","",0)))</f>
        <v/>
      </c>
      <c r="V202" s="26" t="str">
        <f>IFERROR(VLOOKUP($C202,Summary!$C:$CB,20,FALSE)/X202,IF(X202=0,"",IF(X202="","",0)))</f>
        <v/>
      </c>
      <c r="W202" s="25" t="str">
        <f>IFERROR(VLOOKUP($C202,Summary!$C:$CB,21,FALSE)/X202,IF(X202=0,"",IF(X202="","",0)))</f>
        <v/>
      </c>
      <c r="X202" s="27">
        <f>VLOOKUP($C202,Summary!$C:$CB,22,FALSE)</f>
        <v>0</v>
      </c>
      <c r="Y202" s="24" t="str">
        <f>IFERROR(VLOOKUP($C202,Summary!$C:$CB,23,FALSE)/AE202,IF(AE202=0,"",IF(AE202="","",0)))</f>
        <v/>
      </c>
      <c r="Z202" s="25" t="str">
        <f>IFERROR(VLOOKUP($C202,Summary!$C:$CB,24,FALSE)/AE202,IF(AE202=0,"",IF(AE202="","",0)))</f>
        <v/>
      </c>
      <c r="AA202" s="26" t="str">
        <f>IFERROR(VLOOKUP($C202,Summary!$C:$CB,25,FALSE)/AE202,IF(AE202=0,"",IF(AE202="","",0)))</f>
        <v/>
      </c>
      <c r="AB202" s="25" t="str">
        <f>IFERROR(VLOOKUP($C202,Summary!$C:$CB,26,FALSE)/AE202,IF(AE202=0,"",IF(AE202="","",0)))</f>
        <v/>
      </c>
      <c r="AC202" s="26" t="str">
        <f>IFERROR(VLOOKUP($C202,Summary!$C:$CB,27,FALSE)/AE202,IF(AE202=0,"",IF(AE202="","",0)))</f>
        <v/>
      </c>
      <c r="AD202" s="25" t="str">
        <f>IFERROR(VLOOKUP($C202,Summary!$C:$CB,28,FALSE)/AE202,IF(AE202=0,"",IF(AE202="","",0)))</f>
        <v/>
      </c>
      <c r="AE202" s="27">
        <f>VLOOKUP($C202,Summary!$C:$CB,29,FALSE)</f>
        <v>0</v>
      </c>
      <c r="AF202" s="24" t="str">
        <f>IFERROR(VLOOKUP($C202,Summary!$C:$CB,30,FALSE)/VLOOKUP($C202,Summary!$C:$CB,32,FALSE),IF(AL202=0,"",IF(AL202="","",0)))</f>
        <v/>
      </c>
      <c r="AG202" s="25" t="str">
        <f>IFERROR(VLOOKUP($C202,Summary!$C:$CB,31,FALSE)/VLOOKUP($C202,Summary!$C:$CB,32,FALSE),IF(AL202=0,"",IF(AL202="","",0)))</f>
        <v/>
      </c>
      <c r="AH202" s="26" t="str">
        <f>IFERROR(VLOOKUP($C202,Summary!$C:$CB,32,FALSE)/VLOOKUP($C202,Summary!$C:$CB,34,FALSE),IF(AL202=0,"",IF(AL202="","",0)))</f>
        <v/>
      </c>
      <c r="AI202" s="25" t="str">
        <f>IFERROR(VLOOKUP($C202,Summary!$C:$CB,33,FALSE)/VLOOKUP($C202,Summary!$C:$CB,34,FALSE),IF(AL202=0,"",IF(AL202="","",0)))</f>
        <v/>
      </c>
      <c r="AJ202" s="26" t="str">
        <f>IFERROR(VLOOKUP($C202,Summary!$C:$CB,34,FALSE)/AL202,IF(AL202=0,"",IF(AL202="","",0)))</f>
        <v/>
      </c>
      <c r="AK202" s="25" t="str">
        <f>IFERROR(VLOOKUP($C202,Summary!$C:$CB,35,FALSE)/AL202,IF(AL202=0,"",IF(AL202="","",0)))</f>
        <v/>
      </c>
      <c r="AL202" s="27">
        <f>VLOOKUP($C202,Summary!$C:$CB,36,FALSE)</f>
        <v>0</v>
      </c>
      <c r="AM202" s="24" t="str">
        <f>IFERROR(VLOOKUP($C202,Summary!$C:$CB,37,FALSE)/AS202,IF(AS202=0,"",IF(AS202="","",0)))</f>
        <v/>
      </c>
      <c r="AN202" s="25" t="str">
        <f>IFERROR(VLOOKUP($C202,Summary!$C:$CB,38,FALSE)/AS202,IF(AS202=0,"",IF(AS202="","",0)))</f>
        <v/>
      </c>
      <c r="AO202" s="26" t="str">
        <f>IFERROR(VLOOKUP($C202,Summary!$C:$CB,39,FALSE)/AS202,IF(AS202=0,"",IF(AS202="","",0)))</f>
        <v/>
      </c>
      <c r="AP202" s="25" t="str">
        <f>IFERROR(VLOOKUP($C202,Summary!$C:$CB,40,FALSE)/AS202,IF(AS202=0,"",IF(AS202="","",0)))</f>
        <v/>
      </c>
      <c r="AQ202" s="26" t="str">
        <f>IFERROR(VLOOKUP($C202,Summary!$C:$CB,41,FALSE)/AS202,IF(AS202=0,"",IF(AS202="","",0)))</f>
        <v/>
      </c>
      <c r="AR202" s="25" t="str">
        <f>IFERROR(VLOOKUP($C202,Summary!$C:$CB,42,FALSE)/AS202,IF(AS202=0,"",IF(AS202="","",0)))</f>
        <v/>
      </c>
      <c r="AS202" s="27">
        <f>VLOOKUP($C202,Summary!$C:$CB,43,FALSE)</f>
        <v>0</v>
      </c>
      <c r="AT202" s="24" t="str">
        <f>IFERROR(VLOOKUP($C202,Summary!$C:$CB,44,FALSE)/AZ202,IF(AZ202=0,"",IF(AZ202="","",0)))</f>
        <v/>
      </c>
      <c r="AU202" s="25" t="str">
        <f>IFERROR(VLOOKUP($C202,Summary!$C:$CB,45,FALSE)/AZ202,IF(AZ202=0,"",IF(AZ202="","",0)))</f>
        <v/>
      </c>
      <c r="AV202" s="26" t="str">
        <f>IFERROR(VLOOKUP($C202,Summary!$C:$CB,46,FALSE)/AZ202,IF(AZ202=0,"",IF(AZ202="","",0)))</f>
        <v/>
      </c>
      <c r="AW202" s="25" t="str">
        <f>IFERROR(VLOOKUP($C202,Summary!$C:$CB,47,FALSE)/AZ202,IF(AZ202=0,"",IF(AZ202="","",0)))</f>
        <v/>
      </c>
      <c r="AX202" s="26" t="str">
        <f>IFERROR(VLOOKUP($C202,Summary!$C:$CB,48,FALSE)/AZ202,IF(AZ202=0,"",IF(AZ202="","",0)))</f>
        <v/>
      </c>
      <c r="AY202" s="25" t="str">
        <f>IFERROR(VLOOKUP($C202,Summary!$C:$CB,49,FALSE)/AZ202,IF(AZ202=0,"",IF(AZ202="","",0)))</f>
        <v/>
      </c>
      <c r="AZ202" s="27">
        <f>VLOOKUP($C202,Summary!$C:$CB,50,FALSE)</f>
        <v>0</v>
      </c>
      <c r="BA202" s="24">
        <f>IFERROR(VLOOKUP($C202,Summary!$C:$CB,51,FALSE)/BG202,IF(BG202=0,"",IF(BG202="","",0)))</f>
        <v>0</v>
      </c>
      <c r="BB202" s="25">
        <f>IFERROR(VLOOKUP($C202,Summary!$C:$CB,52,FALSE)/BG202,IF(BG202=0,"",IF(BG202="","",0)))</f>
        <v>0</v>
      </c>
      <c r="BC202" s="26">
        <f>IFERROR(VLOOKUP($C202,Summary!$C:$CB,53,FALSE)/BG202,IF(BG202=0,"",IF(BG202="","",0)))</f>
        <v>0</v>
      </c>
      <c r="BD202" s="25">
        <f>IFERROR(VLOOKUP($C202,Summary!$C:$CB,54,FALSE)/BG202,IF(BG202=0,"",IF(BG202="","",0)))</f>
        <v>0</v>
      </c>
      <c r="BE202" s="26">
        <f>IFERROR(VLOOKUP($C202,Summary!$C:$CB,55,FALSE)/BG202,IF(BG202=0,"",IF(BG202="","",0)))</f>
        <v>0</v>
      </c>
      <c r="BF202" s="25">
        <f>IFERROR(VLOOKUP($C202,Summary!$C:$CB,56,FALSE)/BG202,IF(BG202=0,"",IF(BG202="","",0)))</f>
        <v>1</v>
      </c>
      <c r="BG202" s="27">
        <f>VLOOKUP($C202,Summary!$C:$CB,57,FALSE)</f>
        <v>1</v>
      </c>
      <c r="BH202" s="24" t="str">
        <f>IFERROR(VLOOKUP($C202,Summary!$C:$CB,58,FALSE)/BN202,IF(BN202=0,"",IF(BN202="","",0)))</f>
        <v/>
      </c>
      <c r="BI202" s="25" t="str">
        <f>IFERROR(VLOOKUP($C202,Summary!$C:$CB,59,FALSE)/BN202,IF(BN202=0,"",IF(BN202="","",0)))</f>
        <v/>
      </c>
      <c r="BJ202" s="26" t="str">
        <f>IFERROR(VLOOKUP($C202,Summary!$C:$CB,60,FALSE)/BN202,IF(BN202=0,"",IF(BN202="","",0)))</f>
        <v/>
      </c>
      <c r="BK202" s="25" t="str">
        <f>IFERROR(VLOOKUP($C202,Summary!$C:$CB,61,FALSE)/BN202,IF(BN202=0,"",IF(BN202="","",0)))</f>
        <v/>
      </c>
      <c r="BL202" s="26" t="str">
        <f>IFERROR(VLOOKUP($C202,Summary!$C:$CB,62,FALSE)/BN202,IF(BN202=0,"",IF(BN202="","",0)))</f>
        <v/>
      </c>
      <c r="BM202" s="25" t="str">
        <f>IFERROR(VLOOKUP($C202,Summary!$C:$CB,63,FALSE)/BN202,IF(BN202=0,"",IF(BN202="","",0)))</f>
        <v/>
      </c>
      <c r="BN202" s="27">
        <f>VLOOKUP($C202,Summary!$C:$CB,64,FALSE)</f>
        <v>0</v>
      </c>
      <c r="BO202" s="24" t="str">
        <f>IFERROR(VLOOKUP($C202,Summary!$C:$CB,65,FALSE)/BU202,IF(BU202=0,"",IF(BU202="","",0)))</f>
        <v/>
      </c>
      <c r="BP202" s="25" t="str">
        <f>IFERROR(VLOOKUP($C202,Summary!$C:$CB,66,FALSE)/BU202,IF(BU202=0,"",IF(BU202="","",0)))</f>
        <v/>
      </c>
      <c r="BQ202" s="26" t="str">
        <f>IFERROR(VLOOKUP($C202,Summary!$C:$CB,67,FALSE)/BU202,IF(BU202=0,"",IF(BU202="","",0)))</f>
        <v/>
      </c>
      <c r="BR202" s="25" t="str">
        <f>IFERROR(VLOOKUP($C202,Summary!$C:$CB,68,FALSE)/BU202,IF(BU202=0,"",IF(BU202="","",0)))</f>
        <v/>
      </c>
      <c r="BS202" s="26" t="str">
        <f>IFERROR(VLOOKUP($C202,Summary!$C:$CB,69,FALSE)/BU202,IF(BU202=0,"",IF(BU202="","",0)))</f>
        <v/>
      </c>
      <c r="BT202" s="25" t="str">
        <f>IFERROR(VLOOKUP($C202,Summary!$C:$CB,70,FALSE)/BU202,IF(BU202=0,"",IF(BU202="","",0)))</f>
        <v/>
      </c>
      <c r="BU202" s="27">
        <f>VLOOKUP($C202,Summary!$C:$CB,71,FALSE)</f>
        <v>0</v>
      </c>
      <c r="BV202" s="24" t="str">
        <f>IFERROR(VLOOKUP($C202,Summary!$C:$CB,72,FALSE)/CB202,IF(CB202=0,"",IF(CB202="","",0)))</f>
        <v/>
      </c>
      <c r="BW202" s="25" t="str">
        <f>IFERROR(VLOOKUP($C202,Summary!$C:$CB,73,FALSE)/CB202,IF(CB202=0,"",IF(CB202="","",0)))</f>
        <v/>
      </c>
      <c r="BX202" s="26" t="str">
        <f>IFERROR(VLOOKUP($C202,Summary!$C:$CB,74,FALSE)/CB202,IF(CB202=0,"",IF(CB202="","",0)))</f>
        <v/>
      </c>
      <c r="BY202" s="25" t="str">
        <f>IFERROR(VLOOKUP($C202,Summary!$C:$CB,75,FALSE)/CB202,IF(CB202=0,"",IF(CB202="","",0)))</f>
        <v/>
      </c>
      <c r="BZ202" s="26" t="str">
        <f>IFERROR(VLOOKUP($C202,Summary!$C:$CB,76,FALSE)/CB202,IF(CB202=0,"",IF(CB202="","",0)))</f>
        <v/>
      </c>
      <c r="CA202" s="25" t="str">
        <f>IFERROR(VLOOKUP($C202,Summary!$C:$CB,77,FALSE)/CB202,IF(CB202=0,"",IF(CB202="","",0)))</f>
        <v/>
      </c>
      <c r="CB202" s="27">
        <f>VLOOKUP($C202,Summary!$C:$CB,78,FALSE)</f>
        <v>0</v>
      </c>
    </row>
    <row r="203" spans="1:80" x14ac:dyDescent="0.3">
      <c r="A203">
        <v>199</v>
      </c>
      <c r="B203" t="str">
        <f>IF(Namelist!A200="","",UPPER(Namelist!A200))</f>
        <v>MEGAN WONG</v>
      </c>
      <c r="C203" t="str">
        <f>IF(Namelist!B200="","",UPPER(Namelist!B200))</f>
        <v>NUSSTU\E0323842</v>
      </c>
      <c r="D203" s="24">
        <f>IFERROR(VLOOKUP($C203,Summary!$C:$CB,2,FALSE)/J203,IF(J203=0,"",IF(J203="","",0)))</f>
        <v>0.2</v>
      </c>
      <c r="E203" s="25">
        <f>IFERROR(VLOOKUP($C203,Summary!$C:$CB,3,FALSE)/J203,IF(J203=0,"",IF(J203="","",0)))</f>
        <v>0</v>
      </c>
      <c r="F203" s="26">
        <f>IFERROR(VLOOKUP($C203,Summary!$C:$CB,4,FALSE)/J203,IF(J203=0,"",IF(J203="","",0)))</f>
        <v>0.2</v>
      </c>
      <c r="G203" s="25">
        <f>IFERROR(VLOOKUP($C203,Summary!$C:$CB,5,FALSE)/J203,IF(J203=0,"",IF(J203="","",0)))</f>
        <v>0</v>
      </c>
      <c r="H203" s="26">
        <f>IFERROR(VLOOKUP($C203,Summary!$C:$CB,6,FALSE)/J203,IF(J203=0,"",IF(J203="","",0)))</f>
        <v>0.2</v>
      </c>
      <c r="I203" s="25">
        <f>IFERROR(VLOOKUP($C203,Summary!$C:$CB,7,FALSE)/J203,IF(J203=0,"",IF(J203="","",0)))</f>
        <v>0.8</v>
      </c>
      <c r="J203" s="27">
        <f>VLOOKUP($C203,Summary!$C:$CB,8,FALSE)</f>
        <v>5</v>
      </c>
      <c r="K203" s="24">
        <f>IFERROR(VLOOKUP($C203,Summary!$C:$CB,9,FALSE)/Q203,IF(Q203=0,"",IF(Q203="","",0)))</f>
        <v>0</v>
      </c>
      <c r="L203" s="25">
        <f>IFERROR(VLOOKUP($C203,Summary!$C:$CB,10,FALSE)/Q203,IF(Q203=0,"",IF(Q203="","",0)))</f>
        <v>0</v>
      </c>
      <c r="M203" s="26">
        <f>IFERROR(VLOOKUP($C203,Summary!$C:$CB,11,FALSE)/Q203,IF(Q203=0,"",IF(Q203="","",0)))</f>
        <v>0</v>
      </c>
      <c r="N203" s="25">
        <f>IFERROR(VLOOKUP($C203,Summary!$C:$CB,12,FALSE)/Q203,IF(Q203=0,"",IF(Q203="","",0)))</f>
        <v>0</v>
      </c>
      <c r="O203" s="26">
        <f>IFERROR(VLOOKUP($C203,Summary!$C:$CB,13,FALSE)/Q203,IF(Q203=0,"",IF(Q203="","",0)))</f>
        <v>0</v>
      </c>
      <c r="P203" s="25">
        <f>IFERROR(VLOOKUP($C203,Summary!$C:$CB,14,FALSE)/Q203,IF(Q203=0,"",IF(Q203="","",0)))</f>
        <v>1</v>
      </c>
      <c r="Q203" s="27">
        <f>VLOOKUP($C203,Summary!$C:$CB,15,FALSE)</f>
        <v>3</v>
      </c>
      <c r="R203" s="24" t="str">
        <f>IFERROR(VLOOKUP($C203,Summary!$C:$CB,16,FALSE)/X203,IF(X203=0,"",IF(X203="","",0)))</f>
        <v/>
      </c>
      <c r="S203" s="25" t="str">
        <f>IFERROR(VLOOKUP($C203,Summary!$C:$CB,17,FALSE)/X203,IF(X203=0,"",IF(X203="","",0)))</f>
        <v/>
      </c>
      <c r="T203" s="26" t="str">
        <f>IFERROR(VLOOKUP($C203,Summary!$C:$CB,18,FALSE)/X203,IF(X203=0,"",IF(X203="","",0)))</f>
        <v/>
      </c>
      <c r="U203" s="25" t="str">
        <f>IFERROR(VLOOKUP($C203,Summary!$C:$CB,19,FALSE)/X203,IF(X203=0,"",IF(X203="","",0)))</f>
        <v/>
      </c>
      <c r="V203" s="26" t="str">
        <f>IFERROR(VLOOKUP($C203,Summary!$C:$CB,20,FALSE)/X203,IF(X203=0,"",IF(X203="","",0)))</f>
        <v/>
      </c>
      <c r="W203" s="25" t="str">
        <f>IFERROR(VLOOKUP($C203,Summary!$C:$CB,21,FALSE)/X203,IF(X203=0,"",IF(X203="","",0)))</f>
        <v/>
      </c>
      <c r="X203" s="27">
        <f>VLOOKUP($C203,Summary!$C:$CB,22,FALSE)</f>
        <v>0</v>
      </c>
      <c r="Y203" s="24" t="str">
        <f>IFERROR(VLOOKUP($C203,Summary!$C:$CB,23,FALSE)/AE203,IF(AE203=0,"",IF(AE203="","",0)))</f>
        <v/>
      </c>
      <c r="Z203" s="25" t="str">
        <f>IFERROR(VLOOKUP($C203,Summary!$C:$CB,24,FALSE)/AE203,IF(AE203=0,"",IF(AE203="","",0)))</f>
        <v/>
      </c>
      <c r="AA203" s="26" t="str">
        <f>IFERROR(VLOOKUP($C203,Summary!$C:$CB,25,FALSE)/AE203,IF(AE203=0,"",IF(AE203="","",0)))</f>
        <v/>
      </c>
      <c r="AB203" s="25" t="str">
        <f>IFERROR(VLOOKUP($C203,Summary!$C:$CB,26,FALSE)/AE203,IF(AE203=0,"",IF(AE203="","",0)))</f>
        <v/>
      </c>
      <c r="AC203" s="26" t="str">
        <f>IFERROR(VLOOKUP($C203,Summary!$C:$CB,27,FALSE)/AE203,IF(AE203=0,"",IF(AE203="","",0)))</f>
        <v/>
      </c>
      <c r="AD203" s="25" t="str">
        <f>IFERROR(VLOOKUP($C203,Summary!$C:$CB,28,FALSE)/AE203,IF(AE203=0,"",IF(AE203="","",0)))</f>
        <v/>
      </c>
      <c r="AE203" s="27">
        <f>VLOOKUP($C203,Summary!$C:$CB,29,FALSE)</f>
        <v>0</v>
      </c>
      <c r="AF203" s="24" t="str">
        <f>IFERROR(VLOOKUP($C203,Summary!$C:$CB,30,FALSE)/VLOOKUP($C203,Summary!$C:$CB,32,FALSE),IF(AL203=0,"",IF(AL203="","",0)))</f>
        <v/>
      </c>
      <c r="AG203" s="25" t="str">
        <f>IFERROR(VLOOKUP($C203,Summary!$C:$CB,31,FALSE)/VLOOKUP($C203,Summary!$C:$CB,32,FALSE),IF(AL203=0,"",IF(AL203="","",0)))</f>
        <v/>
      </c>
      <c r="AH203" s="26" t="str">
        <f>IFERROR(VLOOKUP($C203,Summary!$C:$CB,32,FALSE)/VLOOKUP($C203,Summary!$C:$CB,34,FALSE),IF(AL203=0,"",IF(AL203="","",0)))</f>
        <v/>
      </c>
      <c r="AI203" s="25" t="str">
        <f>IFERROR(VLOOKUP($C203,Summary!$C:$CB,33,FALSE)/VLOOKUP($C203,Summary!$C:$CB,34,FALSE),IF(AL203=0,"",IF(AL203="","",0)))</f>
        <v/>
      </c>
      <c r="AJ203" s="26" t="str">
        <f>IFERROR(VLOOKUP($C203,Summary!$C:$CB,34,FALSE)/AL203,IF(AL203=0,"",IF(AL203="","",0)))</f>
        <v/>
      </c>
      <c r="AK203" s="25" t="str">
        <f>IFERROR(VLOOKUP($C203,Summary!$C:$CB,35,FALSE)/AL203,IF(AL203=0,"",IF(AL203="","",0)))</f>
        <v/>
      </c>
      <c r="AL203" s="27">
        <f>VLOOKUP($C203,Summary!$C:$CB,36,FALSE)</f>
        <v>0</v>
      </c>
      <c r="AM203" s="24">
        <f>IFERROR(VLOOKUP($C203,Summary!$C:$CB,37,FALSE)/AS203,IF(AS203=0,"",IF(AS203="","",0)))</f>
        <v>0.5</v>
      </c>
      <c r="AN203" s="25">
        <f>IFERROR(VLOOKUP($C203,Summary!$C:$CB,38,FALSE)/AS203,IF(AS203=0,"",IF(AS203="","",0)))</f>
        <v>0</v>
      </c>
      <c r="AO203" s="26">
        <f>IFERROR(VLOOKUP($C203,Summary!$C:$CB,39,FALSE)/AS203,IF(AS203=0,"",IF(AS203="","",0)))</f>
        <v>0.5</v>
      </c>
      <c r="AP203" s="25">
        <f>IFERROR(VLOOKUP($C203,Summary!$C:$CB,40,FALSE)/AS203,IF(AS203=0,"",IF(AS203="","",0)))</f>
        <v>0</v>
      </c>
      <c r="AQ203" s="26">
        <f>IFERROR(VLOOKUP($C203,Summary!$C:$CB,41,FALSE)/AS203,IF(AS203=0,"",IF(AS203="","",0)))</f>
        <v>0.5</v>
      </c>
      <c r="AR203" s="25">
        <f>IFERROR(VLOOKUP($C203,Summary!$C:$CB,42,FALSE)/AS203,IF(AS203=0,"",IF(AS203="","",0)))</f>
        <v>0.5</v>
      </c>
      <c r="AS203" s="27">
        <f>VLOOKUP($C203,Summary!$C:$CB,43,FALSE)</f>
        <v>2</v>
      </c>
      <c r="AT203" s="24" t="str">
        <f>IFERROR(VLOOKUP($C203,Summary!$C:$CB,44,FALSE)/AZ203,IF(AZ203=0,"",IF(AZ203="","",0)))</f>
        <v/>
      </c>
      <c r="AU203" s="25" t="str">
        <f>IFERROR(VLOOKUP($C203,Summary!$C:$CB,45,FALSE)/AZ203,IF(AZ203=0,"",IF(AZ203="","",0)))</f>
        <v/>
      </c>
      <c r="AV203" s="26" t="str">
        <f>IFERROR(VLOOKUP($C203,Summary!$C:$CB,46,FALSE)/AZ203,IF(AZ203=0,"",IF(AZ203="","",0)))</f>
        <v/>
      </c>
      <c r="AW203" s="25" t="str">
        <f>IFERROR(VLOOKUP($C203,Summary!$C:$CB,47,FALSE)/AZ203,IF(AZ203=0,"",IF(AZ203="","",0)))</f>
        <v/>
      </c>
      <c r="AX203" s="26" t="str">
        <f>IFERROR(VLOOKUP($C203,Summary!$C:$CB,48,FALSE)/AZ203,IF(AZ203=0,"",IF(AZ203="","",0)))</f>
        <v/>
      </c>
      <c r="AY203" s="25" t="str">
        <f>IFERROR(VLOOKUP($C203,Summary!$C:$CB,49,FALSE)/AZ203,IF(AZ203=0,"",IF(AZ203="","",0)))</f>
        <v/>
      </c>
      <c r="AZ203" s="27">
        <f>VLOOKUP($C203,Summary!$C:$CB,50,FALSE)</f>
        <v>0</v>
      </c>
      <c r="BA203" s="24" t="str">
        <f>IFERROR(VLOOKUP($C203,Summary!$C:$CB,51,FALSE)/BG203,IF(BG203=0,"",IF(BG203="","",0)))</f>
        <v/>
      </c>
      <c r="BB203" s="25" t="str">
        <f>IFERROR(VLOOKUP($C203,Summary!$C:$CB,52,FALSE)/BG203,IF(BG203=0,"",IF(BG203="","",0)))</f>
        <v/>
      </c>
      <c r="BC203" s="26" t="str">
        <f>IFERROR(VLOOKUP($C203,Summary!$C:$CB,53,FALSE)/BG203,IF(BG203=0,"",IF(BG203="","",0)))</f>
        <v/>
      </c>
      <c r="BD203" s="25" t="str">
        <f>IFERROR(VLOOKUP($C203,Summary!$C:$CB,54,FALSE)/BG203,IF(BG203=0,"",IF(BG203="","",0)))</f>
        <v/>
      </c>
      <c r="BE203" s="26" t="str">
        <f>IFERROR(VLOOKUP($C203,Summary!$C:$CB,55,FALSE)/BG203,IF(BG203=0,"",IF(BG203="","",0)))</f>
        <v/>
      </c>
      <c r="BF203" s="25" t="str">
        <f>IFERROR(VLOOKUP($C203,Summary!$C:$CB,56,FALSE)/BG203,IF(BG203=0,"",IF(BG203="","",0)))</f>
        <v/>
      </c>
      <c r="BG203" s="27">
        <f>VLOOKUP($C203,Summary!$C:$CB,57,FALSE)</f>
        <v>0</v>
      </c>
      <c r="BH203" s="24" t="str">
        <f>IFERROR(VLOOKUP($C203,Summary!$C:$CB,58,FALSE)/BN203,IF(BN203=0,"",IF(BN203="","",0)))</f>
        <v/>
      </c>
      <c r="BI203" s="25" t="str">
        <f>IFERROR(VLOOKUP($C203,Summary!$C:$CB,59,FALSE)/BN203,IF(BN203=0,"",IF(BN203="","",0)))</f>
        <v/>
      </c>
      <c r="BJ203" s="26" t="str">
        <f>IFERROR(VLOOKUP($C203,Summary!$C:$CB,60,FALSE)/BN203,IF(BN203=0,"",IF(BN203="","",0)))</f>
        <v/>
      </c>
      <c r="BK203" s="25" t="str">
        <f>IFERROR(VLOOKUP($C203,Summary!$C:$CB,61,FALSE)/BN203,IF(BN203=0,"",IF(BN203="","",0)))</f>
        <v/>
      </c>
      <c r="BL203" s="26" t="str">
        <f>IFERROR(VLOOKUP($C203,Summary!$C:$CB,62,FALSE)/BN203,IF(BN203=0,"",IF(BN203="","",0)))</f>
        <v/>
      </c>
      <c r="BM203" s="25" t="str">
        <f>IFERROR(VLOOKUP($C203,Summary!$C:$CB,63,FALSE)/BN203,IF(BN203=0,"",IF(BN203="","",0)))</f>
        <v/>
      </c>
      <c r="BN203" s="27">
        <f>VLOOKUP($C203,Summary!$C:$CB,64,FALSE)</f>
        <v>0</v>
      </c>
      <c r="BO203" s="24" t="str">
        <f>IFERROR(VLOOKUP($C203,Summary!$C:$CB,65,FALSE)/BU203,IF(BU203=0,"",IF(BU203="","",0)))</f>
        <v/>
      </c>
      <c r="BP203" s="25" t="str">
        <f>IFERROR(VLOOKUP($C203,Summary!$C:$CB,66,FALSE)/BU203,IF(BU203=0,"",IF(BU203="","",0)))</f>
        <v/>
      </c>
      <c r="BQ203" s="26" t="str">
        <f>IFERROR(VLOOKUP($C203,Summary!$C:$CB,67,FALSE)/BU203,IF(BU203=0,"",IF(BU203="","",0)))</f>
        <v/>
      </c>
      <c r="BR203" s="25" t="str">
        <f>IFERROR(VLOOKUP($C203,Summary!$C:$CB,68,FALSE)/BU203,IF(BU203=0,"",IF(BU203="","",0)))</f>
        <v/>
      </c>
      <c r="BS203" s="26" t="str">
        <f>IFERROR(VLOOKUP($C203,Summary!$C:$CB,69,FALSE)/BU203,IF(BU203=0,"",IF(BU203="","",0)))</f>
        <v/>
      </c>
      <c r="BT203" s="25" t="str">
        <f>IFERROR(VLOOKUP($C203,Summary!$C:$CB,70,FALSE)/BU203,IF(BU203=0,"",IF(BU203="","",0)))</f>
        <v/>
      </c>
      <c r="BU203" s="27">
        <f>VLOOKUP($C203,Summary!$C:$CB,71,FALSE)</f>
        <v>0</v>
      </c>
      <c r="BV203" s="24" t="str">
        <f>IFERROR(VLOOKUP($C203,Summary!$C:$CB,72,FALSE)/CB203,IF(CB203=0,"",IF(CB203="","",0)))</f>
        <v/>
      </c>
      <c r="BW203" s="25" t="str">
        <f>IFERROR(VLOOKUP($C203,Summary!$C:$CB,73,FALSE)/CB203,IF(CB203=0,"",IF(CB203="","",0)))</f>
        <v/>
      </c>
      <c r="BX203" s="26" t="str">
        <f>IFERROR(VLOOKUP($C203,Summary!$C:$CB,74,FALSE)/CB203,IF(CB203=0,"",IF(CB203="","",0)))</f>
        <v/>
      </c>
      <c r="BY203" s="25" t="str">
        <f>IFERROR(VLOOKUP($C203,Summary!$C:$CB,75,FALSE)/CB203,IF(CB203=0,"",IF(CB203="","",0)))</f>
        <v/>
      </c>
      <c r="BZ203" s="26" t="str">
        <f>IFERROR(VLOOKUP($C203,Summary!$C:$CB,76,FALSE)/CB203,IF(CB203=0,"",IF(CB203="","",0)))</f>
        <v/>
      </c>
      <c r="CA203" s="25" t="str">
        <f>IFERROR(VLOOKUP($C203,Summary!$C:$CB,77,FALSE)/CB203,IF(CB203=0,"",IF(CB203="","",0)))</f>
        <v/>
      </c>
      <c r="CB203" s="27">
        <f>VLOOKUP($C203,Summary!$C:$CB,78,FALSE)</f>
        <v>0</v>
      </c>
    </row>
    <row r="204" spans="1:80" x14ac:dyDescent="0.3">
      <c r="A204">
        <v>200</v>
      </c>
      <c r="B204" t="str">
        <f>IF(Namelist!A201="","",UPPER(Namelist!A201))</f>
        <v>MEHEDI HASAN SALIM</v>
      </c>
      <c r="C204" t="str">
        <f>IF(Namelist!B201="","",UPPER(Namelist!B201))</f>
        <v>NUSSTU\E0564436</v>
      </c>
      <c r="D204" s="24">
        <f>IFERROR(VLOOKUP($C204,Summary!$C:$CB,2,FALSE)/J204,IF(J204=0,"",IF(J204="","",0)))</f>
        <v>0</v>
      </c>
      <c r="E204" s="25">
        <f>IFERROR(VLOOKUP($C204,Summary!$C:$CB,3,FALSE)/J204,IF(J204=0,"",IF(J204="","",0)))</f>
        <v>0.33333333333333331</v>
      </c>
      <c r="F204" s="26">
        <f>IFERROR(VLOOKUP($C204,Summary!$C:$CB,4,FALSE)/J204,IF(J204=0,"",IF(J204="","",0)))</f>
        <v>0.33333333333333331</v>
      </c>
      <c r="G204" s="25">
        <f>IFERROR(VLOOKUP($C204,Summary!$C:$CB,5,FALSE)/J204,IF(J204=0,"",IF(J204="","",0)))</f>
        <v>0</v>
      </c>
      <c r="H204" s="26">
        <f>IFERROR(VLOOKUP($C204,Summary!$C:$CB,6,FALSE)/J204,IF(J204=0,"",IF(J204="","",0)))</f>
        <v>0.33333333333333331</v>
      </c>
      <c r="I204" s="25">
        <f>IFERROR(VLOOKUP($C204,Summary!$C:$CB,7,FALSE)/J204,IF(J204=0,"",IF(J204="","",0)))</f>
        <v>0.66666666666666663</v>
      </c>
      <c r="J204" s="27">
        <f>VLOOKUP($C204,Summary!$C:$CB,8,FALSE)</f>
        <v>3</v>
      </c>
      <c r="K204" s="24">
        <f>IFERROR(VLOOKUP($C204,Summary!$C:$CB,9,FALSE)/Q204,IF(Q204=0,"",IF(Q204="","",0)))</f>
        <v>0</v>
      </c>
      <c r="L204" s="25">
        <f>IFERROR(VLOOKUP($C204,Summary!$C:$CB,10,FALSE)/Q204,IF(Q204=0,"",IF(Q204="","",0)))</f>
        <v>0.33333333333333331</v>
      </c>
      <c r="M204" s="26">
        <f>IFERROR(VLOOKUP($C204,Summary!$C:$CB,11,FALSE)/Q204,IF(Q204=0,"",IF(Q204="","",0)))</f>
        <v>0.33333333333333331</v>
      </c>
      <c r="N204" s="25">
        <f>IFERROR(VLOOKUP($C204,Summary!$C:$CB,12,FALSE)/Q204,IF(Q204=0,"",IF(Q204="","",0)))</f>
        <v>0</v>
      </c>
      <c r="O204" s="26">
        <f>IFERROR(VLOOKUP($C204,Summary!$C:$CB,13,FALSE)/Q204,IF(Q204=0,"",IF(Q204="","",0)))</f>
        <v>0.33333333333333331</v>
      </c>
      <c r="P204" s="25">
        <f>IFERROR(VLOOKUP($C204,Summary!$C:$CB,14,FALSE)/Q204,IF(Q204=0,"",IF(Q204="","",0)))</f>
        <v>0.66666666666666663</v>
      </c>
      <c r="Q204" s="27">
        <f>VLOOKUP($C204,Summary!$C:$CB,15,FALSE)</f>
        <v>3</v>
      </c>
      <c r="R204" s="24" t="str">
        <f>IFERROR(VLOOKUP($C204,Summary!$C:$CB,16,FALSE)/X204,IF(X204=0,"",IF(X204="","",0)))</f>
        <v/>
      </c>
      <c r="S204" s="25" t="str">
        <f>IFERROR(VLOOKUP($C204,Summary!$C:$CB,17,FALSE)/X204,IF(X204=0,"",IF(X204="","",0)))</f>
        <v/>
      </c>
      <c r="T204" s="26" t="str">
        <f>IFERROR(VLOOKUP($C204,Summary!$C:$CB,18,FALSE)/X204,IF(X204=0,"",IF(X204="","",0)))</f>
        <v/>
      </c>
      <c r="U204" s="25" t="str">
        <f>IFERROR(VLOOKUP($C204,Summary!$C:$CB,19,FALSE)/X204,IF(X204=0,"",IF(X204="","",0)))</f>
        <v/>
      </c>
      <c r="V204" s="26" t="str">
        <f>IFERROR(VLOOKUP($C204,Summary!$C:$CB,20,FALSE)/X204,IF(X204=0,"",IF(X204="","",0)))</f>
        <v/>
      </c>
      <c r="W204" s="25" t="str">
        <f>IFERROR(VLOOKUP($C204,Summary!$C:$CB,21,FALSE)/X204,IF(X204=0,"",IF(X204="","",0)))</f>
        <v/>
      </c>
      <c r="X204" s="27">
        <f>VLOOKUP($C204,Summary!$C:$CB,22,FALSE)</f>
        <v>0</v>
      </c>
      <c r="Y204" s="24" t="str">
        <f>IFERROR(VLOOKUP($C204,Summary!$C:$CB,23,FALSE)/AE204,IF(AE204=0,"",IF(AE204="","",0)))</f>
        <v/>
      </c>
      <c r="Z204" s="25" t="str">
        <f>IFERROR(VLOOKUP($C204,Summary!$C:$CB,24,FALSE)/AE204,IF(AE204=0,"",IF(AE204="","",0)))</f>
        <v/>
      </c>
      <c r="AA204" s="26" t="str">
        <f>IFERROR(VLOOKUP($C204,Summary!$C:$CB,25,FALSE)/AE204,IF(AE204=0,"",IF(AE204="","",0)))</f>
        <v/>
      </c>
      <c r="AB204" s="25" t="str">
        <f>IFERROR(VLOOKUP($C204,Summary!$C:$CB,26,FALSE)/AE204,IF(AE204=0,"",IF(AE204="","",0)))</f>
        <v/>
      </c>
      <c r="AC204" s="26" t="str">
        <f>IFERROR(VLOOKUP($C204,Summary!$C:$CB,27,FALSE)/AE204,IF(AE204=0,"",IF(AE204="","",0)))</f>
        <v/>
      </c>
      <c r="AD204" s="25" t="str">
        <f>IFERROR(VLOOKUP($C204,Summary!$C:$CB,28,FALSE)/AE204,IF(AE204=0,"",IF(AE204="","",0)))</f>
        <v/>
      </c>
      <c r="AE204" s="27">
        <f>VLOOKUP($C204,Summary!$C:$CB,29,FALSE)</f>
        <v>0</v>
      </c>
      <c r="AF204" s="24" t="str">
        <f>IFERROR(VLOOKUP($C204,Summary!$C:$CB,30,FALSE)/VLOOKUP($C204,Summary!$C:$CB,32,FALSE),IF(AL204=0,"",IF(AL204="","",0)))</f>
        <v/>
      </c>
      <c r="AG204" s="25" t="str">
        <f>IFERROR(VLOOKUP($C204,Summary!$C:$CB,31,FALSE)/VLOOKUP($C204,Summary!$C:$CB,32,FALSE),IF(AL204=0,"",IF(AL204="","",0)))</f>
        <v/>
      </c>
      <c r="AH204" s="26" t="str">
        <f>IFERROR(VLOOKUP($C204,Summary!$C:$CB,32,FALSE)/VLOOKUP($C204,Summary!$C:$CB,34,FALSE),IF(AL204=0,"",IF(AL204="","",0)))</f>
        <v/>
      </c>
      <c r="AI204" s="25" t="str">
        <f>IFERROR(VLOOKUP($C204,Summary!$C:$CB,33,FALSE)/VLOOKUP($C204,Summary!$C:$CB,34,FALSE),IF(AL204=0,"",IF(AL204="","",0)))</f>
        <v/>
      </c>
      <c r="AJ204" s="26" t="str">
        <f>IFERROR(VLOOKUP($C204,Summary!$C:$CB,34,FALSE)/AL204,IF(AL204=0,"",IF(AL204="","",0)))</f>
        <v/>
      </c>
      <c r="AK204" s="25" t="str">
        <f>IFERROR(VLOOKUP($C204,Summary!$C:$CB,35,FALSE)/AL204,IF(AL204=0,"",IF(AL204="","",0)))</f>
        <v/>
      </c>
      <c r="AL204" s="27">
        <f>VLOOKUP($C204,Summary!$C:$CB,36,FALSE)</f>
        <v>0</v>
      </c>
      <c r="AM204" s="24" t="str">
        <f>IFERROR(VLOOKUP($C204,Summary!$C:$CB,37,FALSE)/AS204,IF(AS204=0,"",IF(AS204="","",0)))</f>
        <v/>
      </c>
      <c r="AN204" s="25" t="str">
        <f>IFERROR(VLOOKUP($C204,Summary!$C:$CB,38,FALSE)/AS204,IF(AS204=0,"",IF(AS204="","",0)))</f>
        <v/>
      </c>
      <c r="AO204" s="26" t="str">
        <f>IFERROR(VLOOKUP($C204,Summary!$C:$CB,39,FALSE)/AS204,IF(AS204=0,"",IF(AS204="","",0)))</f>
        <v/>
      </c>
      <c r="AP204" s="25" t="str">
        <f>IFERROR(VLOOKUP($C204,Summary!$C:$CB,40,FALSE)/AS204,IF(AS204=0,"",IF(AS204="","",0)))</f>
        <v/>
      </c>
      <c r="AQ204" s="26" t="str">
        <f>IFERROR(VLOOKUP($C204,Summary!$C:$CB,41,FALSE)/AS204,IF(AS204=0,"",IF(AS204="","",0)))</f>
        <v/>
      </c>
      <c r="AR204" s="25" t="str">
        <f>IFERROR(VLOOKUP($C204,Summary!$C:$CB,42,FALSE)/AS204,IF(AS204=0,"",IF(AS204="","",0)))</f>
        <v/>
      </c>
      <c r="AS204" s="27">
        <f>VLOOKUP($C204,Summary!$C:$CB,43,FALSE)</f>
        <v>0</v>
      </c>
      <c r="AT204" s="24" t="str">
        <f>IFERROR(VLOOKUP($C204,Summary!$C:$CB,44,FALSE)/AZ204,IF(AZ204=0,"",IF(AZ204="","",0)))</f>
        <v/>
      </c>
      <c r="AU204" s="25" t="str">
        <f>IFERROR(VLOOKUP($C204,Summary!$C:$CB,45,FALSE)/AZ204,IF(AZ204=0,"",IF(AZ204="","",0)))</f>
        <v/>
      </c>
      <c r="AV204" s="26" t="str">
        <f>IFERROR(VLOOKUP($C204,Summary!$C:$CB,46,FALSE)/AZ204,IF(AZ204=0,"",IF(AZ204="","",0)))</f>
        <v/>
      </c>
      <c r="AW204" s="25" t="str">
        <f>IFERROR(VLOOKUP($C204,Summary!$C:$CB,47,FALSE)/AZ204,IF(AZ204=0,"",IF(AZ204="","",0)))</f>
        <v/>
      </c>
      <c r="AX204" s="26" t="str">
        <f>IFERROR(VLOOKUP($C204,Summary!$C:$CB,48,FALSE)/AZ204,IF(AZ204=0,"",IF(AZ204="","",0)))</f>
        <v/>
      </c>
      <c r="AY204" s="25" t="str">
        <f>IFERROR(VLOOKUP($C204,Summary!$C:$CB,49,FALSE)/AZ204,IF(AZ204=0,"",IF(AZ204="","",0)))</f>
        <v/>
      </c>
      <c r="AZ204" s="27">
        <f>VLOOKUP($C204,Summary!$C:$CB,50,FALSE)</f>
        <v>0</v>
      </c>
      <c r="BA204" s="24" t="str">
        <f>IFERROR(VLOOKUP($C204,Summary!$C:$CB,51,FALSE)/BG204,IF(BG204=0,"",IF(BG204="","",0)))</f>
        <v/>
      </c>
      <c r="BB204" s="25" t="str">
        <f>IFERROR(VLOOKUP($C204,Summary!$C:$CB,52,FALSE)/BG204,IF(BG204=0,"",IF(BG204="","",0)))</f>
        <v/>
      </c>
      <c r="BC204" s="26" t="str">
        <f>IFERROR(VLOOKUP($C204,Summary!$C:$CB,53,FALSE)/BG204,IF(BG204=0,"",IF(BG204="","",0)))</f>
        <v/>
      </c>
      <c r="BD204" s="25" t="str">
        <f>IFERROR(VLOOKUP($C204,Summary!$C:$CB,54,FALSE)/BG204,IF(BG204=0,"",IF(BG204="","",0)))</f>
        <v/>
      </c>
      <c r="BE204" s="26" t="str">
        <f>IFERROR(VLOOKUP($C204,Summary!$C:$CB,55,FALSE)/BG204,IF(BG204=0,"",IF(BG204="","",0)))</f>
        <v/>
      </c>
      <c r="BF204" s="25" t="str">
        <f>IFERROR(VLOOKUP($C204,Summary!$C:$CB,56,FALSE)/BG204,IF(BG204=0,"",IF(BG204="","",0)))</f>
        <v/>
      </c>
      <c r="BG204" s="27">
        <f>VLOOKUP($C204,Summary!$C:$CB,57,FALSE)</f>
        <v>0</v>
      </c>
      <c r="BH204" s="24" t="str">
        <f>IFERROR(VLOOKUP($C204,Summary!$C:$CB,58,FALSE)/BN204,IF(BN204=0,"",IF(BN204="","",0)))</f>
        <v/>
      </c>
      <c r="BI204" s="25" t="str">
        <f>IFERROR(VLOOKUP($C204,Summary!$C:$CB,59,FALSE)/BN204,IF(BN204=0,"",IF(BN204="","",0)))</f>
        <v/>
      </c>
      <c r="BJ204" s="26" t="str">
        <f>IFERROR(VLOOKUP($C204,Summary!$C:$CB,60,FALSE)/BN204,IF(BN204=0,"",IF(BN204="","",0)))</f>
        <v/>
      </c>
      <c r="BK204" s="25" t="str">
        <f>IFERROR(VLOOKUP($C204,Summary!$C:$CB,61,FALSE)/BN204,IF(BN204=0,"",IF(BN204="","",0)))</f>
        <v/>
      </c>
      <c r="BL204" s="26" t="str">
        <f>IFERROR(VLOOKUP($C204,Summary!$C:$CB,62,FALSE)/BN204,IF(BN204=0,"",IF(BN204="","",0)))</f>
        <v/>
      </c>
      <c r="BM204" s="25" t="str">
        <f>IFERROR(VLOOKUP($C204,Summary!$C:$CB,63,FALSE)/BN204,IF(BN204=0,"",IF(BN204="","",0)))</f>
        <v/>
      </c>
      <c r="BN204" s="27">
        <f>VLOOKUP($C204,Summary!$C:$CB,64,FALSE)</f>
        <v>0</v>
      </c>
      <c r="BO204" s="24" t="str">
        <f>IFERROR(VLOOKUP($C204,Summary!$C:$CB,65,FALSE)/BU204,IF(BU204=0,"",IF(BU204="","",0)))</f>
        <v/>
      </c>
      <c r="BP204" s="25" t="str">
        <f>IFERROR(VLOOKUP($C204,Summary!$C:$CB,66,FALSE)/BU204,IF(BU204=0,"",IF(BU204="","",0)))</f>
        <v/>
      </c>
      <c r="BQ204" s="26" t="str">
        <f>IFERROR(VLOOKUP($C204,Summary!$C:$CB,67,FALSE)/BU204,IF(BU204=0,"",IF(BU204="","",0)))</f>
        <v/>
      </c>
      <c r="BR204" s="25" t="str">
        <f>IFERROR(VLOOKUP($C204,Summary!$C:$CB,68,FALSE)/BU204,IF(BU204=0,"",IF(BU204="","",0)))</f>
        <v/>
      </c>
      <c r="BS204" s="26" t="str">
        <f>IFERROR(VLOOKUP($C204,Summary!$C:$CB,69,FALSE)/BU204,IF(BU204=0,"",IF(BU204="","",0)))</f>
        <v/>
      </c>
      <c r="BT204" s="25" t="str">
        <f>IFERROR(VLOOKUP($C204,Summary!$C:$CB,70,FALSE)/BU204,IF(BU204=0,"",IF(BU204="","",0)))</f>
        <v/>
      </c>
      <c r="BU204" s="27">
        <f>VLOOKUP($C204,Summary!$C:$CB,71,FALSE)</f>
        <v>0</v>
      </c>
      <c r="BV204" s="24" t="str">
        <f>IFERROR(VLOOKUP($C204,Summary!$C:$CB,72,FALSE)/CB204,IF(CB204=0,"",IF(CB204="","",0)))</f>
        <v/>
      </c>
      <c r="BW204" s="25" t="str">
        <f>IFERROR(VLOOKUP($C204,Summary!$C:$CB,73,FALSE)/CB204,IF(CB204=0,"",IF(CB204="","",0)))</f>
        <v/>
      </c>
      <c r="BX204" s="26" t="str">
        <f>IFERROR(VLOOKUP($C204,Summary!$C:$CB,74,FALSE)/CB204,IF(CB204=0,"",IF(CB204="","",0)))</f>
        <v/>
      </c>
      <c r="BY204" s="25" t="str">
        <f>IFERROR(VLOOKUP($C204,Summary!$C:$CB,75,FALSE)/CB204,IF(CB204=0,"",IF(CB204="","",0)))</f>
        <v/>
      </c>
      <c r="BZ204" s="26" t="str">
        <f>IFERROR(VLOOKUP($C204,Summary!$C:$CB,76,FALSE)/CB204,IF(CB204=0,"",IF(CB204="","",0)))</f>
        <v/>
      </c>
      <c r="CA204" s="25" t="str">
        <f>IFERROR(VLOOKUP($C204,Summary!$C:$CB,77,FALSE)/CB204,IF(CB204=0,"",IF(CB204="","",0)))</f>
        <v/>
      </c>
      <c r="CB204" s="27">
        <f>VLOOKUP($C204,Summary!$C:$CB,78,FALSE)</f>
        <v>0</v>
      </c>
    </row>
    <row r="205" spans="1:80" x14ac:dyDescent="0.3">
      <c r="A205">
        <v>201</v>
      </c>
      <c r="B205" t="str">
        <f>IF(Namelist!A202="","",UPPER(Namelist!A202))</f>
        <v>MEI HUI YUEN</v>
      </c>
      <c r="C205" t="str">
        <f>IF(Namelist!B202="","",UPPER(Namelist!B202))</f>
        <v>NUSSTU\E0974533</v>
      </c>
      <c r="D205" s="24">
        <f>IFERROR(VLOOKUP($C205,Summary!$C:$CB,2,FALSE)/J205,IF(J205=0,"",IF(J205="","",0)))</f>
        <v>0</v>
      </c>
      <c r="E205" s="25">
        <f>IFERROR(VLOOKUP($C205,Summary!$C:$CB,3,FALSE)/J205,IF(J205=0,"",IF(J205="","",0)))</f>
        <v>0</v>
      </c>
      <c r="F205" s="26">
        <f>IFERROR(VLOOKUP($C205,Summary!$C:$CB,4,FALSE)/J205,IF(J205=0,"",IF(J205="","",0)))</f>
        <v>0</v>
      </c>
      <c r="G205" s="25">
        <f>IFERROR(VLOOKUP($C205,Summary!$C:$CB,5,FALSE)/J205,IF(J205=0,"",IF(J205="","",0)))</f>
        <v>0</v>
      </c>
      <c r="H205" s="26">
        <f>IFERROR(VLOOKUP($C205,Summary!$C:$CB,6,FALSE)/J205,IF(J205=0,"",IF(J205="","",0)))</f>
        <v>0</v>
      </c>
      <c r="I205" s="25">
        <f>IFERROR(VLOOKUP($C205,Summary!$C:$CB,7,FALSE)/J205,IF(J205=0,"",IF(J205="","",0)))</f>
        <v>1</v>
      </c>
      <c r="J205" s="27">
        <f>VLOOKUP($C205,Summary!$C:$CB,8,FALSE)</f>
        <v>2</v>
      </c>
      <c r="K205" s="24" t="str">
        <f>IFERROR(VLOOKUP($C205,Summary!$C:$CB,9,FALSE)/Q205,IF(Q205=0,"",IF(Q205="","",0)))</f>
        <v/>
      </c>
      <c r="L205" s="25" t="str">
        <f>IFERROR(VLOOKUP($C205,Summary!$C:$CB,10,FALSE)/Q205,IF(Q205=0,"",IF(Q205="","",0)))</f>
        <v/>
      </c>
      <c r="M205" s="26" t="str">
        <f>IFERROR(VLOOKUP($C205,Summary!$C:$CB,11,FALSE)/Q205,IF(Q205=0,"",IF(Q205="","",0)))</f>
        <v/>
      </c>
      <c r="N205" s="25" t="str">
        <f>IFERROR(VLOOKUP($C205,Summary!$C:$CB,12,FALSE)/Q205,IF(Q205=0,"",IF(Q205="","",0)))</f>
        <v/>
      </c>
      <c r="O205" s="26" t="str">
        <f>IFERROR(VLOOKUP($C205,Summary!$C:$CB,13,FALSE)/Q205,IF(Q205=0,"",IF(Q205="","",0)))</f>
        <v/>
      </c>
      <c r="P205" s="25" t="str">
        <f>IFERROR(VLOOKUP($C205,Summary!$C:$CB,14,FALSE)/Q205,IF(Q205=0,"",IF(Q205="","",0)))</f>
        <v/>
      </c>
      <c r="Q205" s="27">
        <f>VLOOKUP($C205,Summary!$C:$CB,15,FALSE)</f>
        <v>0</v>
      </c>
      <c r="R205" s="24" t="str">
        <f>IFERROR(VLOOKUP($C205,Summary!$C:$CB,16,FALSE)/X205,IF(X205=0,"",IF(X205="","",0)))</f>
        <v/>
      </c>
      <c r="S205" s="25" t="str">
        <f>IFERROR(VLOOKUP($C205,Summary!$C:$CB,17,FALSE)/X205,IF(X205=0,"",IF(X205="","",0)))</f>
        <v/>
      </c>
      <c r="T205" s="26" t="str">
        <f>IFERROR(VLOOKUP($C205,Summary!$C:$CB,18,FALSE)/X205,IF(X205=0,"",IF(X205="","",0)))</f>
        <v/>
      </c>
      <c r="U205" s="25" t="str">
        <f>IFERROR(VLOOKUP($C205,Summary!$C:$CB,19,FALSE)/X205,IF(X205=0,"",IF(X205="","",0)))</f>
        <v/>
      </c>
      <c r="V205" s="26" t="str">
        <f>IFERROR(VLOOKUP($C205,Summary!$C:$CB,20,FALSE)/X205,IF(X205=0,"",IF(X205="","",0)))</f>
        <v/>
      </c>
      <c r="W205" s="25" t="str">
        <f>IFERROR(VLOOKUP($C205,Summary!$C:$CB,21,FALSE)/X205,IF(X205=0,"",IF(X205="","",0)))</f>
        <v/>
      </c>
      <c r="X205" s="27">
        <f>VLOOKUP($C205,Summary!$C:$CB,22,FALSE)</f>
        <v>0</v>
      </c>
      <c r="Y205" s="24" t="str">
        <f>IFERROR(VLOOKUP($C205,Summary!$C:$CB,23,FALSE)/AE205,IF(AE205=0,"",IF(AE205="","",0)))</f>
        <v/>
      </c>
      <c r="Z205" s="25" t="str">
        <f>IFERROR(VLOOKUP($C205,Summary!$C:$CB,24,FALSE)/AE205,IF(AE205=0,"",IF(AE205="","",0)))</f>
        <v/>
      </c>
      <c r="AA205" s="26" t="str">
        <f>IFERROR(VLOOKUP($C205,Summary!$C:$CB,25,FALSE)/AE205,IF(AE205=0,"",IF(AE205="","",0)))</f>
        <v/>
      </c>
      <c r="AB205" s="25" t="str">
        <f>IFERROR(VLOOKUP($C205,Summary!$C:$CB,26,FALSE)/AE205,IF(AE205=0,"",IF(AE205="","",0)))</f>
        <v/>
      </c>
      <c r="AC205" s="26" t="str">
        <f>IFERROR(VLOOKUP($C205,Summary!$C:$CB,27,FALSE)/AE205,IF(AE205=0,"",IF(AE205="","",0)))</f>
        <v/>
      </c>
      <c r="AD205" s="25" t="str">
        <f>IFERROR(VLOOKUP($C205,Summary!$C:$CB,28,FALSE)/AE205,IF(AE205=0,"",IF(AE205="","",0)))</f>
        <v/>
      </c>
      <c r="AE205" s="27">
        <f>VLOOKUP($C205,Summary!$C:$CB,29,FALSE)</f>
        <v>0</v>
      </c>
      <c r="AF205" s="24" t="str">
        <f>IFERROR(VLOOKUP($C205,Summary!$C:$CB,30,FALSE)/VLOOKUP($C205,Summary!$C:$CB,32,FALSE),IF(AL205=0,"",IF(AL205="","",0)))</f>
        <v/>
      </c>
      <c r="AG205" s="25" t="str">
        <f>IFERROR(VLOOKUP($C205,Summary!$C:$CB,31,FALSE)/VLOOKUP($C205,Summary!$C:$CB,32,FALSE),IF(AL205=0,"",IF(AL205="","",0)))</f>
        <v/>
      </c>
      <c r="AH205" s="26" t="str">
        <f>IFERROR(VLOOKUP($C205,Summary!$C:$CB,32,FALSE)/VLOOKUP($C205,Summary!$C:$CB,34,FALSE),IF(AL205=0,"",IF(AL205="","",0)))</f>
        <v/>
      </c>
      <c r="AI205" s="25" t="str">
        <f>IFERROR(VLOOKUP($C205,Summary!$C:$CB,33,FALSE)/VLOOKUP($C205,Summary!$C:$CB,34,FALSE),IF(AL205=0,"",IF(AL205="","",0)))</f>
        <v/>
      </c>
      <c r="AJ205" s="26" t="str">
        <f>IFERROR(VLOOKUP($C205,Summary!$C:$CB,34,FALSE)/AL205,IF(AL205=0,"",IF(AL205="","",0)))</f>
        <v/>
      </c>
      <c r="AK205" s="25" t="str">
        <f>IFERROR(VLOOKUP($C205,Summary!$C:$CB,35,FALSE)/AL205,IF(AL205=0,"",IF(AL205="","",0)))</f>
        <v/>
      </c>
      <c r="AL205" s="27">
        <f>VLOOKUP($C205,Summary!$C:$CB,36,FALSE)</f>
        <v>0</v>
      </c>
      <c r="AM205" s="24" t="str">
        <f>IFERROR(VLOOKUP($C205,Summary!$C:$CB,37,FALSE)/AS205,IF(AS205=0,"",IF(AS205="","",0)))</f>
        <v/>
      </c>
      <c r="AN205" s="25" t="str">
        <f>IFERROR(VLOOKUP($C205,Summary!$C:$CB,38,FALSE)/AS205,IF(AS205=0,"",IF(AS205="","",0)))</f>
        <v/>
      </c>
      <c r="AO205" s="26" t="str">
        <f>IFERROR(VLOOKUP($C205,Summary!$C:$CB,39,FALSE)/AS205,IF(AS205=0,"",IF(AS205="","",0)))</f>
        <v/>
      </c>
      <c r="AP205" s="25" t="str">
        <f>IFERROR(VLOOKUP($C205,Summary!$C:$CB,40,FALSE)/AS205,IF(AS205=0,"",IF(AS205="","",0)))</f>
        <v/>
      </c>
      <c r="AQ205" s="26" t="str">
        <f>IFERROR(VLOOKUP($C205,Summary!$C:$CB,41,FALSE)/AS205,IF(AS205=0,"",IF(AS205="","",0)))</f>
        <v/>
      </c>
      <c r="AR205" s="25" t="str">
        <f>IFERROR(VLOOKUP($C205,Summary!$C:$CB,42,FALSE)/AS205,IF(AS205=0,"",IF(AS205="","",0)))</f>
        <v/>
      </c>
      <c r="AS205" s="27">
        <f>VLOOKUP($C205,Summary!$C:$CB,43,FALSE)</f>
        <v>0</v>
      </c>
      <c r="AT205" s="24" t="str">
        <f>IFERROR(VLOOKUP($C205,Summary!$C:$CB,44,FALSE)/AZ205,IF(AZ205=0,"",IF(AZ205="","",0)))</f>
        <v/>
      </c>
      <c r="AU205" s="25" t="str">
        <f>IFERROR(VLOOKUP($C205,Summary!$C:$CB,45,FALSE)/AZ205,IF(AZ205=0,"",IF(AZ205="","",0)))</f>
        <v/>
      </c>
      <c r="AV205" s="26" t="str">
        <f>IFERROR(VLOOKUP($C205,Summary!$C:$CB,46,FALSE)/AZ205,IF(AZ205=0,"",IF(AZ205="","",0)))</f>
        <v/>
      </c>
      <c r="AW205" s="25" t="str">
        <f>IFERROR(VLOOKUP($C205,Summary!$C:$CB,47,FALSE)/AZ205,IF(AZ205=0,"",IF(AZ205="","",0)))</f>
        <v/>
      </c>
      <c r="AX205" s="26" t="str">
        <f>IFERROR(VLOOKUP($C205,Summary!$C:$CB,48,FALSE)/AZ205,IF(AZ205=0,"",IF(AZ205="","",0)))</f>
        <v/>
      </c>
      <c r="AY205" s="25" t="str">
        <f>IFERROR(VLOOKUP($C205,Summary!$C:$CB,49,FALSE)/AZ205,IF(AZ205=0,"",IF(AZ205="","",0)))</f>
        <v/>
      </c>
      <c r="AZ205" s="27">
        <f>VLOOKUP($C205,Summary!$C:$CB,50,FALSE)</f>
        <v>0</v>
      </c>
      <c r="BA205" s="24" t="str">
        <f>IFERROR(VLOOKUP($C205,Summary!$C:$CB,51,FALSE)/BG205,IF(BG205=0,"",IF(BG205="","",0)))</f>
        <v/>
      </c>
      <c r="BB205" s="25" t="str">
        <f>IFERROR(VLOOKUP($C205,Summary!$C:$CB,52,FALSE)/BG205,IF(BG205=0,"",IF(BG205="","",0)))</f>
        <v/>
      </c>
      <c r="BC205" s="26" t="str">
        <f>IFERROR(VLOOKUP($C205,Summary!$C:$CB,53,FALSE)/BG205,IF(BG205=0,"",IF(BG205="","",0)))</f>
        <v/>
      </c>
      <c r="BD205" s="25" t="str">
        <f>IFERROR(VLOOKUP($C205,Summary!$C:$CB,54,FALSE)/BG205,IF(BG205=0,"",IF(BG205="","",0)))</f>
        <v/>
      </c>
      <c r="BE205" s="26" t="str">
        <f>IFERROR(VLOOKUP($C205,Summary!$C:$CB,55,FALSE)/BG205,IF(BG205=0,"",IF(BG205="","",0)))</f>
        <v/>
      </c>
      <c r="BF205" s="25" t="str">
        <f>IFERROR(VLOOKUP($C205,Summary!$C:$CB,56,FALSE)/BG205,IF(BG205=0,"",IF(BG205="","",0)))</f>
        <v/>
      </c>
      <c r="BG205" s="27">
        <f>VLOOKUP($C205,Summary!$C:$CB,57,FALSE)</f>
        <v>0</v>
      </c>
      <c r="BH205" s="24" t="str">
        <f>IFERROR(VLOOKUP($C205,Summary!$C:$CB,58,FALSE)/BN205,IF(BN205=0,"",IF(BN205="","",0)))</f>
        <v/>
      </c>
      <c r="BI205" s="25" t="str">
        <f>IFERROR(VLOOKUP($C205,Summary!$C:$CB,59,FALSE)/BN205,IF(BN205=0,"",IF(BN205="","",0)))</f>
        <v/>
      </c>
      <c r="BJ205" s="26" t="str">
        <f>IFERROR(VLOOKUP($C205,Summary!$C:$CB,60,FALSE)/BN205,IF(BN205=0,"",IF(BN205="","",0)))</f>
        <v/>
      </c>
      <c r="BK205" s="25" t="str">
        <f>IFERROR(VLOOKUP($C205,Summary!$C:$CB,61,FALSE)/BN205,IF(BN205=0,"",IF(BN205="","",0)))</f>
        <v/>
      </c>
      <c r="BL205" s="26" t="str">
        <f>IFERROR(VLOOKUP($C205,Summary!$C:$CB,62,FALSE)/BN205,IF(BN205=0,"",IF(BN205="","",0)))</f>
        <v/>
      </c>
      <c r="BM205" s="25" t="str">
        <f>IFERROR(VLOOKUP($C205,Summary!$C:$CB,63,FALSE)/BN205,IF(BN205=0,"",IF(BN205="","",0)))</f>
        <v/>
      </c>
      <c r="BN205" s="27">
        <f>VLOOKUP($C205,Summary!$C:$CB,64,FALSE)</f>
        <v>0</v>
      </c>
      <c r="BO205" s="24" t="str">
        <f>IFERROR(VLOOKUP($C205,Summary!$C:$CB,65,FALSE)/BU205,IF(BU205=0,"",IF(BU205="","",0)))</f>
        <v/>
      </c>
      <c r="BP205" s="25" t="str">
        <f>IFERROR(VLOOKUP($C205,Summary!$C:$CB,66,FALSE)/BU205,IF(BU205=0,"",IF(BU205="","",0)))</f>
        <v/>
      </c>
      <c r="BQ205" s="26" t="str">
        <f>IFERROR(VLOOKUP($C205,Summary!$C:$CB,67,FALSE)/BU205,IF(BU205=0,"",IF(BU205="","",0)))</f>
        <v/>
      </c>
      <c r="BR205" s="25" t="str">
        <f>IFERROR(VLOOKUP($C205,Summary!$C:$CB,68,FALSE)/BU205,IF(BU205=0,"",IF(BU205="","",0)))</f>
        <v/>
      </c>
      <c r="BS205" s="26" t="str">
        <f>IFERROR(VLOOKUP($C205,Summary!$C:$CB,69,FALSE)/BU205,IF(BU205=0,"",IF(BU205="","",0)))</f>
        <v/>
      </c>
      <c r="BT205" s="25" t="str">
        <f>IFERROR(VLOOKUP($C205,Summary!$C:$CB,70,FALSE)/BU205,IF(BU205=0,"",IF(BU205="","",0)))</f>
        <v/>
      </c>
      <c r="BU205" s="27">
        <f>VLOOKUP($C205,Summary!$C:$CB,71,FALSE)</f>
        <v>0</v>
      </c>
      <c r="BV205" s="24">
        <f>IFERROR(VLOOKUP($C205,Summary!$C:$CB,72,FALSE)/CB205,IF(CB205=0,"",IF(CB205="","",0)))</f>
        <v>0</v>
      </c>
      <c r="BW205" s="25">
        <f>IFERROR(VLOOKUP($C205,Summary!$C:$CB,73,FALSE)/CB205,IF(CB205=0,"",IF(CB205="","",0)))</f>
        <v>0</v>
      </c>
      <c r="BX205" s="26">
        <f>IFERROR(VLOOKUP($C205,Summary!$C:$CB,74,FALSE)/CB205,IF(CB205=0,"",IF(CB205="","",0)))</f>
        <v>0</v>
      </c>
      <c r="BY205" s="25">
        <f>IFERROR(VLOOKUP($C205,Summary!$C:$CB,75,FALSE)/CB205,IF(CB205=0,"",IF(CB205="","",0)))</f>
        <v>0</v>
      </c>
      <c r="BZ205" s="26">
        <f>IFERROR(VLOOKUP($C205,Summary!$C:$CB,76,FALSE)/CB205,IF(CB205=0,"",IF(CB205="","",0)))</f>
        <v>0</v>
      </c>
      <c r="CA205" s="25">
        <f>IFERROR(VLOOKUP($C205,Summary!$C:$CB,77,FALSE)/CB205,IF(CB205=0,"",IF(CB205="","",0)))</f>
        <v>1</v>
      </c>
      <c r="CB205" s="27">
        <f>VLOOKUP($C205,Summary!$C:$CB,78,FALSE)</f>
        <v>2</v>
      </c>
    </row>
    <row r="206" spans="1:80" x14ac:dyDescent="0.3">
      <c r="A206">
        <v>202</v>
      </c>
      <c r="B206" t="str">
        <f>IF(Namelist!A203="","",UPPER(Namelist!A203))</f>
        <v>MENG KIAT, BENJY TAN</v>
      </c>
      <c r="C206" t="str">
        <f>IF(Namelist!B203="","",UPPER(Namelist!B203))</f>
        <v>NUSSTU\E0772919</v>
      </c>
      <c r="D206" s="24">
        <f>IFERROR(VLOOKUP($C206,Summary!$C:$CB,2,FALSE)/J206,IF(J206=0,"",IF(J206="","",0)))</f>
        <v>0</v>
      </c>
      <c r="E206" s="25">
        <f>IFERROR(VLOOKUP($C206,Summary!$C:$CB,3,FALSE)/J206,IF(J206=0,"",IF(J206="","",0)))</f>
        <v>0</v>
      </c>
      <c r="F206" s="26">
        <f>IFERROR(VLOOKUP($C206,Summary!$C:$CB,4,FALSE)/J206,IF(J206=0,"",IF(J206="","",0)))</f>
        <v>0</v>
      </c>
      <c r="G206" s="25">
        <f>IFERROR(VLOOKUP($C206,Summary!$C:$CB,5,FALSE)/J206,IF(J206=0,"",IF(J206="","",0)))</f>
        <v>0</v>
      </c>
      <c r="H206" s="26">
        <f>IFERROR(VLOOKUP($C206,Summary!$C:$CB,6,FALSE)/J206,IF(J206=0,"",IF(J206="","",0)))</f>
        <v>0</v>
      </c>
      <c r="I206" s="25">
        <f>IFERROR(VLOOKUP($C206,Summary!$C:$CB,7,FALSE)/J206,IF(J206=0,"",IF(J206="","",0)))</f>
        <v>1</v>
      </c>
      <c r="J206" s="27">
        <f>VLOOKUP($C206,Summary!$C:$CB,8,FALSE)</f>
        <v>1</v>
      </c>
      <c r="K206" s="24" t="str">
        <f>IFERROR(VLOOKUP($C206,Summary!$C:$CB,9,FALSE)/Q206,IF(Q206=0,"",IF(Q206="","",0)))</f>
        <v/>
      </c>
      <c r="L206" s="25" t="str">
        <f>IFERROR(VLOOKUP($C206,Summary!$C:$CB,10,FALSE)/Q206,IF(Q206=0,"",IF(Q206="","",0)))</f>
        <v/>
      </c>
      <c r="M206" s="26" t="str">
        <f>IFERROR(VLOOKUP($C206,Summary!$C:$CB,11,FALSE)/Q206,IF(Q206=0,"",IF(Q206="","",0)))</f>
        <v/>
      </c>
      <c r="N206" s="25" t="str">
        <f>IFERROR(VLOOKUP($C206,Summary!$C:$CB,12,FALSE)/Q206,IF(Q206=0,"",IF(Q206="","",0)))</f>
        <v/>
      </c>
      <c r="O206" s="26" t="str">
        <f>IFERROR(VLOOKUP($C206,Summary!$C:$CB,13,FALSE)/Q206,IF(Q206=0,"",IF(Q206="","",0)))</f>
        <v/>
      </c>
      <c r="P206" s="25" t="str">
        <f>IFERROR(VLOOKUP($C206,Summary!$C:$CB,14,FALSE)/Q206,IF(Q206=0,"",IF(Q206="","",0)))</f>
        <v/>
      </c>
      <c r="Q206" s="27">
        <f>VLOOKUP($C206,Summary!$C:$CB,15,FALSE)</f>
        <v>0</v>
      </c>
      <c r="R206" s="24">
        <f>IFERROR(VLOOKUP($C206,Summary!$C:$CB,16,FALSE)/X206,IF(X206=0,"",IF(X206="","",0)))</f>
        <v>0</v>
      </c>
      <c r="S206" s="25">
        <f>IFERROR(VLOOKUP($C206,Summary!$C:$CB,17,FALSE)/X206,IF(X206=0,"",IF(X206="","",0)))</f>
        <v>0</v>
      </c>
      <c r="T206" s="26">
        <f>IFERROR(VLOOKUP($C206,Summary!$C:$CB,18,FALSE)/X206,IF(X206=0,"",IF(X206="","",0)))</f>
        <v>0</v>
      </c>
      <c r="U206" s="25">
        <f>IFERROR(VLOOKUP($C206,Summary!$C:$CB,19,FALSE)/X206,IF(X206=0,"",IF(X206="","",0)))</f>
        <v>0</v>
      </c>
      <c r="V206" s="26">
        <f>IFERROR(VLOOKUP($C206,Summary!$C:$CB,20,FALSE)/X206,IF(X206=0,"",IF(X206="","",0)))</f>
        <v>0</v>
      </c>
      <c r="W206" s="25">
        <f>IFERROR(VLOOKUP($C206,Summary!$C:$CB,21,FALSE)/X206,IF(X206=0,"",IF(X206="","",0)))</f>
        <v>1</v>
      </c>
      <c r="X206" s="27">
        <f>VLOOKUP($C206,Summary!$C:$CB,22,FALSE)</f>
        <v>1</v>
      </c>
      <c r="Y206" s="24" t="str">
        <f>IFERROR(VLOOKUP($C206,Summary!$C:$CB,23,FALSE)/AE206,IF(AE206=0,"",IF(AE206="","",0)))</f>
        <v/>
      </c>
      <c r="Z206" s="25" t="str">
        <f>IFERROR(VLOOKUP($C206,Summary!$C:$CB,24,FALSE)/AE206,IF(AE206=0,"",IF(AE206="","",0)))</f>
        <v/>
      </c>
      <c r="AA206" s="26" t="str">
        <f>IFERROR(VLOOKUP($C206,Summary!$C:$CB,25,FALSE)/AE206,IF(AE206=0,"",IF(AE206="","",0)))</f>
        <v/>
      </c>
      <c r="AB206" s="25" t="str">
        <f>IFERROR(VLOOKUP($C206,Summary!$C:$CB,26,FALSE)/AE206,IF(AE206=0,"",IF(AE206="","",0)))</f>
        <v/>
      </c>
      <c r="AC206" s="26" t="str">
        <f>IFERROR(VLOOKUP($C206,Summary!$C:$CB,27,FALSE)/AE206,IF(AE206=0,"",IF(AE206="","",0)))</f>
        <v/>
      </c>
      <c r="AD206" s="25" t="str">
        <f>IFERROR(VLOOKUP($C206,Summary!$C:$CB,28,FALSE)/AE206,IF(AE206=0,"",IF(AE206="","",0)))</f>
        <v/>
      </c>
      <c r="AE206" s="27">
        <f>VLOOKUP($C206,Summary!$C:$CB,29,FALSE)</f>
        <v>0</v>
      </c>
      <c r="AF206" s="24" t="str">
        <f>IFERROR(VLOOKUP($C206,Summary!$C:$CB,30,FALSE)/VLOOKUP($C206,Summary!$C:$CB,32,FALSE),IF(AL206=0,"",IF(AL206="","",0)))</f>
        <v/>
      </c>
      <c r="AG206" s="25" t="str">
        <f>IFERROR(VLOOKUP($C206,Summary!$C:$CB,31,FALSE)/VLOOKUP($C206,Summary!$C:$CB,32,FALSE),IF(AL206=0,"",IF(AL206="","",0)))</f>
        <v/>
      </c>
      <c r="AH206" s="26" t="str">
        <f>IFERROR(VLOOKUP($C206,Summary!$C:$CB,32,FALSE)/VLOOKUP($C206,Summary!$C:$CB,34,FALSE),IF(AL206=0,"",IF(AL206="","",0)))</f>
        <v/>
      </c>
      <c r="AI206" s="25" t="str">
        <f>IFERROR(VLOOKUP($C206,Summary!$C:$CB,33,FALSE)/VLOOKUP($C206,Summary!$C:$CB,34,FALSE),IF(AL206=0,"",IF(AL206="","",0)))</f>
        <v/>
      </c>
      <c r="AJ206" s="26" t="str">
        <f>IFERROR(VLOOKUP($C206,Summary!$C:$CB,34,FALSE)/AL206,IF(AL206=0,"",IF(AL206="","",0)))</f>
        <v/>
      </c>
      <c r="AK206" s="25" t="str">
        <f>IFERROR(VLOOKUP($C206,Summary!$C:$CB,35,FALSE)/AL206,IF(AL206=0,"",IF(AL206="","",0)))</f>
        <v/>
      </c>
      <c r="AL206" s="27">
        <f>VLOOKUP($C206,Summary!$C:$CB,36,FALSE)</f>
        <v>0</v>
      </c>
      <c r="AM206" s="24" t="str">
        <f>IFERROR(VLOOKUP($C206,Summary!$C:$CB,37,FALSE)/AS206,IF(AS206=0,"",IF(AS206="","",0)))</f>
        <v/>
      </c>
      <c r="AN206" s="25" t="str">
        <f>IFERROR(VLOOKUP($C206,Summary!$C:$CB,38,FALSE)/AS206,IF(AS206=0,"",IF(AS206="","",0)))</f>
        <v/>
      </c>
      <c r="AO206" s="26" t="str">
        <f>IFERROR(VLOOKUP($C206,Summary!$C:$CB,39,FALSE)/AS206,IF(AS206=0,"",IF(AS206="","",0)))</f>
        <v/>
      </c>
      <c r="AP206" s="25" t="str">
        <f>IFERROR(VLOOKUP($C206,Summary!$C:$CB,40,FALSE)/AS206,IF(AS206=0,"",IF(AS206="","",0)))</f>
        <v/>
      </c>
      <c r="AQ206" s="26" t="str">
        <f>IFERROR(VLOOKUP($C206,Summary!$C:$CB,41,FALSE)/AS206,IF(AS206=0,"",IF(AS206="","",0)))</f>
        <v/>
      </c>
      <c r="AR206" s="25" t="str">
        <f>IFERROR(VLOOKUP($C206,Summary!$C:$CB,42,FALSE)/AS206,IF(AS206=0,"",IF(AS206="","",0)))</f>
        <v/>
      </c>
      <c r="AS206" s="27">
        <f>VLOOKUP($C206,Summary!$C:$CB,43,FALSE)</f>
        <v>0</v>
      </c>
      <c r="AT206" s="24" t="str">
        <f>IFERROR(VLOOKUP($C206,Summary!$C:$CB,44,FALSE)/AZ206,IF(AZ206=0,"",IF(AZ206="","",0)))</f>
        <v/>
      </c>
      <c r="AU206" s="25" t="str">
        <f>IFERROR(VLOOKUP($C206,Summary!$C:$CB,45,FALSE)/AZ206,IF(AZ206=0,"",IF(AZ206="","",0)))</f>
        <v/>
      </c>
      <c r="AV206" s="26" t="str">
        <f>IFERROR(VLOOKUP($C206,Summary!$C:$CB,46,FALSE)/AZ206,IF(AZ206=0,"",IF(AZ206="","",0)))</f>
        <v/>
      </c>
      <c r="AW206" s="25" t="str">
        <f>IFERROR(VLOOKUP($C206,Summary!$C:$CB,47,FALSE)/AZ206,IF(AZ206=0,"",IF(AZ206="","",0)))</f>
        <v/>
      </c>
      <c r="AX206" s="26" t="str">
        <f>IFERROR(VLOOKUP($C206,Summary!$C:$CB,48,FALSE)/AZ206,IF(AZ206=0,"",IF(AZ206="","",0)))</f>
        <v/>
      </c>
      <c r="AY206" s="25" t="str">
        <f>IFERROR(VLOOKUP($C206,Summary!$C:$CB,49,FALSE)/AZ206,IF(AZ206=0,"",IF(AZ206="","",0)))</f>
        <v/>
      </c>
      <c r="AZ206" s="27">
        <f>VLOOKUP($C206,Summary!$C:$CB,50,FALSE)</f>
        <v>0</v>
      </c>
      <c r="BA206" s="24" t="str">
        <f>IFERROR(VLOOKUP($C206,Summary!$C:$CB,51,FALSE)/BG206,IF(BG206=0,"",IF(BG206="","",0)))</f>
        <v/>
      </c>
      <c r="BB206" s="25" t="str">
        <f>IFERROR(VLOOKUP($C206,Summary!$C:$CB,52,FALSE)/BG206,IF(BG206=0,"",IF(BG206="","",0)))</f>
        <v/>
      </c>
      <c r="BC206" s="26" t="str">
        <f>IFERROR(VLOOKUP($C206,Summary!$C:$CB,53,FALSE)/BG206,IF(BG206=0,"",IF(BG206="","",0)))</f>
        <v/>
      </c>
      <c r="BD206" s="25" t="str">
        <f>IFERROR(VLOOKUP($C206,Summary!$C:$CB,54,FALSE)/BG206,IF(BG206=0,"",IF(BG206="","",0)))</f>
        <v/>
      </c>
      <c r="BE206" s="26" t="str">
        <f>IFERROR(VLOOKUP($C206,Summary!$C:$CB,55,FALSE)/BG206,IF(BG206=0,"",IF(BG206="","",0)))</f>
        <v/>
      </c>
      <c r="BF206" s="25" t="str">
        <f>IFERROR(VLOOKUP($C206,Summary!$C:$CB,56,FALSE)/BG206,IF(BG206=0,"",IF(BG206="","",0)))</f>
        <v/>
      </c>
      <c r="BG206" s="27">
        <f>VLOOKUP($C206,Summary!$C:$CB,57,FALSE)</f>
        <v>0</v>
      </c>
      <c r="BH206" s="24" t="str">
        <f>IFERROR(VLOOKUP($C206,Summary!$C:$CB,58,FALSE)/BN206,IF(BN206=0,"",IF(BN206="","",0)))</f>
        <v/>
      </c>
      <c r="BI206" s="25" t="str">
        <f>IFERROR(VLOOKUP($C206,Summary!$C:$CB,59,FALSE)/BN206,IF(BN206=0,"",IF(BN206="","",0)))</f>
        <v/>
      </c>
      <c r="BJ206" s="26" t="str">
        <f>IFERROR(VLOOKUP($C206,Summary!$C:$CB,60,FALSE)/BN206,IF(BN206=0,"",IF(BN206="","",0)))</f>
        <v/>
      </c>
      <c r="BK206" s="25" t="str">
        <f>IFERROR(VLOOKUP($C206,Summary!$C:$CB,61,FALSE)/BN206,IF(BN206=0,"",IF(BN206="","",0)))</f>
        <v/>
      </c>
      <c r="BL206" s="26" t="str">
        <f>IFERROR(VLOOKUP($C206,Summary!$C:$CB,62,FALSE)/BN206,IF(BN206=0,"",IF(BN206="","",0)))</f>
        <v/>
      </c>
      <c r="BM206" s="25" t="str">
        <f>IFERROR(VLOOKUP($C206,Summary!$C:$CB,63,FALSE)/BN206,IF(BN206=0,"",IF(BN206="","",0)))</f>
        <v/>
      </c>
      <c r="BN206" s="27">
        <f>VLOOKUP($C206,Summary!$C:$CB,64,FALSE)</f>
        <v>0</v>
      </c>
      <c r="BO206" s="24" t="str">
        <f>IFERROR(VLOOKUP($C206,Summary!$C:$CB,65,FALSE)/BU206,IF(BU206=0,"",IF(BU206="","",0)))</f>
        <v/>
      </c>
      <c r="BP206" s="25" t="str">
        <f>IFERROR(VLOOKUP($C206,Summary!$C:$CB,66,FALSE)/BU206,IF(BU206=0,"",IF(BU206="","",0)))</f>
        <v/>
      </c>
      <c r="BQ206" s="26" t="str">
        <f>IFERROR(VLOOKUP($C206,Summary!$C:$CB,67,FALSE)/BU206,IF(BU206=0,"",IF(BU206="","",0)))</f>
        <v/>
      </c>
      <c r="BR206" s="25" t="str">
        <f>IFERROR(VLOOKUP($C206,Summary!$C:$CB,68,FALSE)/BU206,IF(BU206=0,"",IF(BU206="","",0)))</f>
        <v/>
      </c>
      <c r="BS206" s="26" t="str">
        <f>IFERROR(VLOOKUP($C206,Summary!$C:$CB,69,FALSE)/BU206,IF(BU206=0,"",IF(BU206="","",0)))</f>
        <v/>
      </c>
      <c r="BT206" s="25" t="str">
        <f>IFERROR(VLOOKUP($C206,Summary!$C:$CB,70,FALSE)/BU206,IF(BU206=0,"",IF(BU206="","",0)))</f>
        <v/>
      </c>
      <c r="BU206" s="27">
        <f>VLOOKUP($C206,Summary!$C:$CB,71,FALSE)</f>
        <v>0</v>
      </c>
      <c r="BV206" s="24" t="str">
        <f>IFERROR(VLOOKUP($C206,Summary!$C:$CB,72,FALSE)/CB206,IF(CB206=0,"",IF(CB206="","",0)))</f>
        <v/>
      </c>
      <c r="BW206" s="25" t="str">
        <f>IFERROR(VLOOKUP($C206,Summary!$C:$CB,73,FALSE)/CB206,IF(CB206=0,"",IF(CB206="","",0)))</f>
        <v/>
      </c>
      <c r="BX206" s="26" t="str">
        <f>IFERROR(VLOOKUP($C206,Summary!$C:$CB,74,FALSE)/CB206,IF(CB206=0,"",IF(CB206="","",0)))</f>
        <v/>
      </c>
      <c r="BY206" s="25" t="str">
        <f>IFERROR(VLOOKUP($C206,Summary!$C:$CB,75,FALSE)/CB206,IF(CB206=0,"",IF(CB206="","",0)))</f>
        <v/>
      </c>
      <c r="BZ206" s="26" t="str">
        <f>IFERROR(VLOOKUP($C206,Summary!$C:$CB,76,FALSE)/CB206,IF(CB206=0,"",IF(CB206="","",0)))</f>
        <v/>
      </c>
      <c r="CA206" s="25" t="str">
        <f>IFERROR(VLOOKUP($C206,Summary!$C:$CB,77,FALSE)/CB206,IF(CB206=0,"",IF(CB206="","",0)))</f>
        <v/>
      </c>
      <c r="CB206" s="27">
        <f>VLOOKUP($C206,Summary!$C:$CB,78,FALSE)</f>
        <v>0</v>
      </c>
    </row>
    <row r="207" spans="1:80" x14ac:dyDescent="0.3">
      <c r="A207">
        <v>203</v>
      </c>
      <c r="B207" t="str">
        <f>IF(Namelist!A204="","",UPPER(Namelist!A204))</f>
        <v>MENGROU HUANG</v>
      </c>
      <c r="C207" t="str">
        <f>IF(Namelist!B204="","",UPPER(Namelist!B204))</f>
        <v>NUSSTU\E0325680</v>
      </c>
      <c r="D207" s="24">
        <f>IFERROR(VLOOKUP($C207,Summary!$C:$CB,2,FALSE)/J207,IF(J207=0,"",IF(J207="","",0)))</f>
        <v>0</v>
      </c>
      <c r="E207" s="25">
        <f>IFERROR(VLOOKUP($C207,Summary!$C:$CB,3,FALSE)/J207,IF(J207=0,"",IF(J207="","",0)))</f>
        <v>0</v>
      </c>
      <c r="F207" s="26">
        <f>IFERROR(VLOOKUP($C207,Summary!$C:$CB,4,FALSE)/J207,IF(J207=0,"",IF(J207="","",0)))</f>
        <v>0</v>
      </c>
      <c r="G207" s="25">
        <f>IFERROR(VLOOKUP($C207,Summary!$C:$CB,5,FALSE)/J207,IF(J207=0,"",IF(J207="","",0)))</f>
        <v>0.33333333333333331</v>
      </c>
      <c r="H207" s="26">
        <f>IFERROR(VLOOKUP($C207,Summary!$C:$CB,6,FALSE)/J207,IF(J207=0,"",IF(J207="","",0)))</f>
        <v>0.33333333333333331</v>
      </c>
      <c r="I207" s="25">
        <f>IFERROR(VLOOKUP($C207,Summary!$C:$CB,7,FALSE)/J207,IF(J207=0,"",IF(J207="","",0)))</f>
        <v>0.66666666666666663</v>
      </c>
      <c r="J207" s="27">
        <f>VLOOKUP($C207,Summary!$C:$CB,8,FALSE)</f>
        <v>3</v>
      </c>
      <c r="K207" s="24" t="str">
        <f>IFERROR(VLOOKUP($C207,Summary!$C:$CB,9,FALSE)/Q207,IF(Q207=0,"",IF(Q207="","",0)))</f>
        <v/>
      </c>
      <c r="L207" s="25" t="str">
        <f>IFERROR(VLOOKUP($C207,Summary!$C:$CB,10,FALSE)/Q207,IF(Q207=0,"",IF(Q207="","",0)))</f>
        <v/>
      </c>
      <c r="M207" s="26" t="str">
        <f>IFERROR(VLOOKUP($C207,Summary!$C:$CB,11,FALSE)/Q207,IF(Q207=0,"",IF(Q207="","",0)))</f>
        <v/>
      </c>
      <c r="N207" s="25" t="str">
        <f>IFERROR(VLOOKUP($C207,Summary!$C:$CB,12,FALSE)/Q207,IF(Q207=0,"",IF(Q207="","",0)))</f>
        <v/>
      </c>
      <c r="O207" s="26" t="str">
        <f>IFERROR(VLOOKUP($C207,Summary!$C:$CB,13,FALSE)/Q207,IF(Q207=0,"",IF(Q207="","",0)))</f>
        <v/>
      </c>
      <c r="P207" s="25" t="str">
        <f>IFERROR(VLOOKUP($C207,Summary!$C:$CB,14,FALSE)/Q207,IF(Q207=0,"",IF(Q207="","",0)))</f>
        <v/>
      </c>
      <c r="Q207" s="27">
        <f>VLOOKUP($C207,Summary!$C:$CB,15,FALSE)</f>
        <v>0</v>
      </c>
      <c r="R207" s="24" t="str">
        <f>IFERROR(VLOOKUP($C207,Summary!$C:$CB,16,FALSE)/X207,IF(X207=0,"",IF(X207="","",0)))</f>
        <v/>
      </c>
      <c r="S207" s="25" t="str">
        <f>IFERROR(VLOOKUP($C207,Summary!$C:$CB,17,FALSE)/X207,IF(X207=0,"",IF(X207="","",0)))</f>
        <v/>
      </c>
      <c r="T207" s="26" t="str">
        <f>IFERROR(VLOOKUP($C207,Summary!$C:$CB,18,FALSE)/X207,IF(X207=0,"",IF(X207="","",0)))</f>
        <v/>
      </c>
      <c r="U207" s="25" t="str">
        <f>IFERROR(VLOOKUP($C207,Summary!$C:$CB,19,FALSE)/X207,IF(X207=0,"",IF(X207="","",0)))</f>
        <v/>
      </c>
      <c r="V207" s="26" t="str">
        <f>IFERROR(VLOOKUP($C207,Summary!$C:$CB,20,FALSE)/X207,IF(X207=0,"",IF(X207="","",0)))</f>
        <v/>
      </c>
      <c r="W207" s="25" t="str">
        <f>IFERROR(VLOOKUP($C207,Summary!$C:$CB,21,FALSE)/X207,IF(X207=0,"",IF(X207="","",0)))</f>
        <v/>
      </c>
      <c r="X207" s="27">
        <f>VLOOKUP($C207,Summary!$C:$CB,22,FALSE)</f>
        <v>0</v>
      </c>
      <c r="Y207" s="24" t="str">
        <f>IFERROR(VLOOKUP($C207,Summary!$C:$CB,23,FALSE)/AE207,IF(AE207=0,"",IF(AE207="","",0)))</f>
        <v/>
      </c>
      <c r="Z207" s="25" t="str">
        <f>IFERROR(VLOOKUP($C207,Summary!$C:$CB,24,FALSE)/AE207,IF(AE207=0,"",IF(AE207="","",0)))</f>
        <v/>
      </c>
      <c r="AA207" s="26" t="str">
        <f>IFERROR(VLOOKUP($C207,Summary!$C:$CB,25,FALSE)/AE207,IF(AE207=0,"",IF(AE207="","",0)))</f>
        <v/>
      </c>
      <c r="AB207" s="25" t="str">
        <f>IFERROR(VLOOKUP($C207,Summary!$C:$CB,26,FALSE)/AE207,IF(AE207=0,"",IF(AE207="","",0)))</f>
        <v/>
      </c>
      <c r="AC207" s="26" t="str">
        <f>IFERROR(VLOOKUP($C207,Summary!$C:$CB,27,FALSE)/AE207,IF(AE207=0,"",IF(AE207="","",0)))</f>
        <v/>
      </c>
      <c r="AD207" s="25" t="str">
        <f>IFERROR(VLOOKUP($C207,Summary!$C:$CB,28,FALSE)/AE207,IF(AE207=0,"",IF(AE207="","",0)))</f>
        <v/>
      </c>
      <c r="AE207" s="27">
        <f>VLOOKUP($C207,Summary!$C:$CB,29,FALSE)</f>
        <v>0</v>
      </c>
      <c r="AF207" s="24" t="str">
        <f>IFERROR(VLOOKUP($C207,Summary!$C:$CB,30,FALSE)/VLOOKUP($C207,Summary!$C:$CB,32,FALSE),IF(AL207=0,"",IF(AL207="","",0)))</f>
        <v/>
      </c>
      <c r="AG207" s="25" t="str">
        <f>IFERROR(VLOOKUP($C207,Summary!$C:$CB,31,FALSE)/VLOOKUP($C207,Summary!$C:$CB,32,FALSE),IF(AL207=0,"",IF(AL207="","",0)))</f>
        <v/>
      </c>
      <c r="AH207" s="26" t="str">
        <f>IFERROR(VLOOKUP($C207,Summary!$C:$CB,32,FALSE)/VLOOKUP($C207,Summary!$C:$CB,34,FALSE),IF(AL207=0,"",IF(AL207="","",0)))</f>
        <v/>
      </c>
      <c r="AI207" s="25" t="str">
        <f>IFERROR(VLOOKUP($C207,Summary!$C:$CB,33,FALSE)/VLOOKUP($C207,Summary!$C:$CB,34,FALSE),IF(AL207=0,"",IF(AL207="","",0)))</f>
        <v/>
      </c>
      <c r="AJ207" s="26" t="str">
        <f>IFERROR(VLOOKUP($C207,Summary!$C:$CB,34,FALSE)/AL207,IF(AL207=0,"",IF(AL207="","",0)))</f>
        <v/>
      </c>
      <c r="AK207" s="25" t="str">
        <f>IFERROR(VLOOKUP($C207,Summary!$C:$CB,35,FALSE)/AL207,IF(AL207=0,"",IF(AL207="","",0)))</f>
        <v/>
      </c>
      <c r="AL207" s="27">
        <f>VLOOKUP($C207,Summary!$C:$CB,36,FALSE)</f>
        <v>0</v>
      </c>
      <c r="AM207" s="24" t="str">
        <f>IFERROR(VLOOKUP($C207,Summary!$C:$CB,37,FALSE)/AS207,IF(AS207=0,"",IF(AS207="","",0)))</f>
        <v/>
      </c>
      <c r="AN207" s="25" t="str">
        <f>IFERROR(VLOOKUP($C207,Summary!$C:$CB,38,FALSE)/AS207,IF(AS207=0,"",IF(AS207="","",0)))</f>
        <v/>
      </c>
      <c r="AO207" s="26" t="str">
        <f>IFERROR(VLOOKUP($C207,Summary!$C:$CB,39,FALSE)/AS207,IF(AS207=0,"",IF(AS207="","",0)))</f>
        <v/>
      </c>
      <c r="AP207" s="25" t="str">
        <f>IFERROR(VLOOKUP($C207,Summary!$C:$CB,40,FALSE)/AS207,IF(AS207=0,"",IF(AS207="","",0)))</f>
        <v/>
      </c>
      <c r="AQ207" s="26" t="str">
        <f>IFERROR(VLOOKUP($C207,Summary!$C:$CB,41,FALSE)/AS207,IF(AS207=0,"",IF(AS207="","",0)))</f>
        <v/>
      </c>
      <c r="AR207" s="25" t="str">
        <f>IFERROR(VLOOKUP($C207,Summary!$C:$CB,42,FALSE)/AS207,IF(AS207=0,"",IF(AS207="","",0)))</f>
        <v/>
      </c>
      <c r="AS207" s="27">
        <f>VLOOKUP($C207,Summary!$C:$CB,43,FALSE)</f>
        <v>0</v>
      </c>
      <c r="AT207" s="24" t="str">
        <f>IFERROR(VLOOKUP($C207,Summary!$C:$CB,44,FALSE)/AZ207,IF(AZ207=0,"",IF(AZ207="","",0)))</f>
        <v/>
      </c>
      <c r="AU207" s="25" t="str">
        <f>IFERROR(VLOOKUP($C207,Summary!$C:$CB,45,FALSE)/AZ207,IF(AZ207=0,"",IF(AZ207="","",0)))</f>
        <v/>
      </c>
      <c r="AV207" s="26" t="str">
        <f>IFERROR(VLOOKUP($C207,Summary!$C:$CB,46,FALSE)/AZ207,IF(AZ207=0,"",IF(AZ207="","",0)))</f>
        <v/>
      </c>
      <c r="AW207" s="25" t="str">
        <f>IFERROR(VLOOKUP($C207,Summary!$C:$CB,47,FALSE)/AZ207,IF(AZ207=0,"",IF(AZ207="","",0)))</f>
        <v/>
      </c>
      <c r="AX207" s="26" t="str">
        <f>IFERROR(VLOOKUP($C207,Summary!$C:$CB,48,FALSE)/AZ207,IF(AZ207=0,"",IF(AZ207="","",0)))</f>
        <v/>
      </c>
      <c r="AY207" s="25" t="str">
        <f>IFERROR(VLOOKUP($C207,Summary!$C:$CB,49,FALSE)/AZ207,IF(AZ207=0,"",IF(AZ207="","",0)))</f>
        <v/>
      </c>
      <c r="AZ207" s="27">
        <f>VLOOKUP($C207,Summary!$C:$CB,50,FALSE)</f>
        <v>0</v>
      </c>
      <c r="BA207" s="24" t="str">
        <f>IFERROR(VLOOKUP($C207,Summary!$C:$CB,51,FALSE)/BG207,IF(BG207=0,"",IF(BG207="","",0)))</f>
        <v/>
      </c>
      <c r="BB207" s="25" t="str">
        <f>IFERROR(VLOOKUP($C207,Summary!$C:$CB,52,FALSE)/BG207,IF(BG207=0,"",IF(BG207="","",0)))</f>
        <v/>
      </c>
      <c r="BC207" s="26" t="str">
        <f>IFERROR(VLOOKUP($C207,Summary!$C:$CB,53,FALSE)/BG207,IF(BG207=0,"",IF(BG207="","",0)))</f>
        <v/>
      </c>
      <c r="BD207" s="25" t="str">
        <f>IFERROR(VLOOKUP($C207,Summary!$C:$CB,54,FALSE)/BG207,IF(BG207=0,"",IF(BG207="","",0)))</f>
        <v/>
      </c>
      <c r="BE207" s="26" t="str">
        <f>IFERROR(VLOOKUP($C207,Summary!$C:$CB,55,FALSE)/BG207,IF(BG207=0,"",IF(BG207="","",0)))</f>
        <v/>
      </c>
      <c r="BF207" s="25" t="str">
        <f>IFERROR(VLOOKUP($C207,Summary!$C:$CB,56,FALSE)/BG207,IF(BG207=0,"",IF(BG207="","",0)))</f>
        <v/>
      </c>
      <c r="BG207" s="27">
        <f>VLOOKUP($C207,Summary!$C:$CB,57,FALSE)</f>
        <v>0</v>
      </c>
      <c r="BH207" s="24">
        <f>IFERROR(VLOOKUP($C207,Summary!$C:$CB,58,FALSE)/BN207,IF(BN207=0,"",IF(BN207="","",0)))</f>
        <v>0</v>
      </c>
      <c r="BI207" s="25">
        <f>IFERROR(VLOOKUP($C207,Summary!$C:$CB,59,FALSE)/BN207,IF(BN207=0,"",IF(BN207="","",0)))</f>
        <v>0</v>
      </c>
      <c r="BJ207" s="26">
        <f>IFERROR(VLOOKUP($C207,Summary!$C:$CB,60,FALSE)/BN207,IF(BN207=0,"",IF(BN207="","",0)))</f>
        <v>0</v>
      </c>
      <c r="BK207" s="25">
        <f>IFERROR(VLOOKUP($C207,Summary!$C:$CB,61,FALSE)/BN207,IF(BN207=0,"",IF(BN207="","",0)))</f>
        <v>0.33333333333333331</v>
      </c>
      <c r="BL207" s="26">
        <f>IFERROR(VLOOKUP($C207,Summary!$C:$CB,62,FALSE)/BN207,IF(BN207=0,"",IF(BN207="","",0)))</f>
        <v>0.33333333333333331</v>
      </c>
      <c r="BM207" s="25">
        <f>IFERROR(VLOOKUP($C207,Summary!$C:$CB,63,FALSE)/BN207,IF(BN207=0,"",IF(BN207="","",0)))</f>
        <v>0.66666666666666663</v>
      </c>
      <c r="BN207" s="27">
        <f>VLOOKUP($C207,Summary!$C:$CB,64,FALSE)</f>
        <v>3</v>
      </c>
      <c r="BO207" s="24" t="str">
        <f>IFERROR(VLOOKUP($C207,Summary!$C:$CB,65,FALSE)/BU207,IF(BU207=0,"",IF(BU207="","",0)))</f>
        <v/>
      </c>
      <c r="BP207" s="25" t="str">
        <f>IFERROR(VLOOKUP($C207,Summary!$C:$CB,66,FALSE)/BU207,IF(BU207=0,"",IF(BU207="","",0)))</f>
        <v/>
      </c>
      <c r="BQ207" s="26" t="str">
        <f>IFERROR(VLOOKUP($C207,Summary!$C:$CB,67,FALSE)/BU207,IF(BU207=0,"",IF(BU207="","",0)))</f>
        <v/>
      </c>
      <c r="BR207" s="25" t="str">
        <f>IFERROR(VLOOKUP($C207,Summary!$C:$CB,68,FALSE)/BU207,IF(BU207=0,"",IF(BU207="","",0)))</f>
        <v/>
      </c>
      <c r="BS207" s="26" t="str">
        <f>IFERROR(VLOOKUP($C207,Summary!$C:$CB,69,FALSE)/BU207,IF(BU207=0,"",IF(BU207="","",0)))</f>
        <v/>
      </c>
      <c r="BT207" s="25" t="str">
        <f>IFERROR(VLOOKUP($C207,Summary!$C:$CB,70,FALSE)/BU207,IF(BU207=0,"",IF(BU207="","",0)))</f>
        <v/>
      </c>
      <c r="BU207" s="27">
        <f>VLOOKUP($C207,Summary!$C:$CB,71,FALSE)</f>
        <v>0</v>
      </c>
      <c r="BV207" s="24" t="str">
        <f>IFERROR(VLOOKUP($C207,Summary!$C:$CB,72,FALSE)/CB207,IF(CB207=0,"",IF(CB207="","",0)))</f>
        <v/>
      </c>
      <c r="BW207" s="25" t="str">
        <f>IFERROR(VLOOKUP($C207,Summary!$C:$CB,73,FALSE)/CB207,IF(CB207=0,"",IF(CB207="","",0)))</f>
        <v/>
      </c>
      <c r="BX207" s="26" t="str">
        <f>IFERROR(VLOOKUP($C207,Summary!$C:$CB,74,FALSE)/CB207,IF(CB207=0,"",IF(CB207="","",0)))</f>
        <v/>
      </c>
      <c r="BY207" s="25" t="str">
        <f>IFERROR(VLOOKUP($C207,Summary!$C:$CB,75,FALSE)/CB207,IF(CB207=0,"",IF(CB207="","",0)))</f>
        <v/>
      </c>
      <c r="BZ207" s="26" t="str">
        <f>IFERROR(VLOOKUP($C207,Summary!$C:$CB,76,FALSE)/CB207,IF(CB207=0,"",IF(CB207="","",0)))</f>
        <v/>
      </c>
      <c r="CA207" s="25" t="str">
        <f>IFERROR(VLOOKUP($C207,Summary!$C:$CB,77,FALSE)/CB207,IF(CB207=0,"",IF(CB207="","",0)))</f>
        <v/>
      </c>
      <c r="CB207" s="27">
        <f>VLOOKUP($C207,Summary!$C:$CB,78,FALSE)</f>
        <v>0</v>
      </c>
    </row>
    <row r="208" spans="1:80" x14ac:dyDescent="0.3">
      <c r="A208">
        <v>204</v>
      </c>
      <c r="B208" t="str">
        <f>IF(Namelist!A205="","",UPPER(Namelist!A205))</f>
        <v>MIN FENG</v>
      </c>
      <c r="C208" t="str">
        <f>IF(Namelist!B205="","",UPPER(Namelist!B205))</f>
        <v>NUSSTU\E0958542</v>
      </c>
      <c r="D208" s="24">
        <f>IFERROR(VLOOKUP($C208,Summary!$C:$CB,2,FALSE)/J208,IF(J208=0,"",IF(J208="","",0)))</f>
        <v>0.75</v>
      </c>
      <c r="E208" s="25">
        <f>IFERROR(VLOOKUP($C208,Summary!$C:$CB,3,FALSE)/J208,IF(J208=0,"",IF(J208="","",0)))</f>
        <v>0</v>
      </c>
      <c r="F208" s="26">
        <f>IFERROR(VLOOKUP($C208,Summary!$C:$CB,4,FALSE)/J208,IF(J208=0,"",IF(J208="","",0)))</f>
        <v>0.75</v>
      </c>
      <c r="G208" s="25">
        <f>IFERROR(VLOOKUP($C208,Summary!$C:$CB,5,FALSE)/J208,IF(J208=0,"",IF(J208="","",0)))</f>
        <v>0</v>
      </c>
      <c r="H208" s="26">
        <f>IFERROR(VLOOKUP($C208,Summary!$C:$CB,6,FALSE)/J208,IF(J208=0,"",IF(J208="","",0)))</f>
        <v>0.75</v>
      </c>
      <c r="I208" s="25">
        <f>IFERROR(VLOOKUP($C208,Summary!$C:$CB,7,FALSE)/J208,IF(J208=0,"",IF(J208="","",0)))</f>
        <v>0.25</v>
      </c>
      <c r="J208" s="27">
        <f>VLOOKUP($C208,Summary!$C:$CB,8,FALSE)</f>
        <v>4</v>
      </c>
      <c r="K208" s="24" t="str">
        <f>IFERROR(VLOOKUP($C208,Summary!$C:$CB,9,FALSE)/Q208,IF(Q208=0,"",IF(Q208="","",0)))</f>
        <v/>
      </c>
      <c r="L208" s="25" t="str">
        <f>IFERROR(VLOOKUP($C208,Summary!$C:$CB,10,FALSE)/Q208,IF(Q208=0,"",IF(Q208="","",0)))</f>
        <v/>
      </c>
      <c r="M208" s="26" t="str">
        <f>IFERROR(VLOOKUP($C208,Summary!$C:$CB,11,FALSE)/Q208,IF(Q208=0,"",IF(Q208="","",0)))</f>
        <v/>
      </c>
      <c r="N208" s="25" t="str">
        <f>IFERROR(VLOOKUP($C208,Summary!$C:$CB,12,FALSE)/Q208,IF(Q208=0,"",IF(Q208="","",0)))</f>
        <v/>
      </c>
      <c r="O208" s="26" t="str">
        <f>IFERROR(VLOOKUP($C208,Summary!$C:$CB,13,FALSE)/Q208,IF(Q208=0,"",IF(Q208="","",0)))</f>
        <v/>
      </c>
      <c r="P208" s="25" t="str">
        <f>IFERROR(VLOOKUP($C208,Summary!$C:$CB,14,FALSE)/Q208,IF(Q208=0,"",IF(Q208="","",0)))</f>
        <v/>
      </c>
      <c r="Q208" s="27">
        <f>VLOOKUP($C208,Summary!$C:$CB,15,FALSE)</f>
        <v>0</v>
      </c>
      <c r="R208" s="24" t="str">
        <f>IFERROR(VLOOKUP($C208,Summary!$C:$CB,16,FALSE)/X208,IF(X208=0,"",IF(X208="","",0)))</f>
        <v/>
      </c>
      <c r="S208" s="25" t="str">
        <f>IFERROR(VLOOKUP($C208,Summary!$C:$CB,17,FALSE)/X208,IF(X208=0,"",IF(X208="","",0)))</f>
        <v/>
      </c>
      <c r="T208" s="26" t="str">
        <f>IFERROR(VLOOKUP($C208,Summary!$C:$CB,18,FALSE)/X208,IF(X208=0,"",IF(X208="","",0)))</f>
        <v/>
      </c>
      <c r="U208" s="25" t="str">
        <f>IFERROR(VLOOKUP($C208,Summary!$C:$CB,19,FALSE)/X208,IF(X208=0,"",IF(X208="","",0)))</f>
        <v/>
      </c>
      <c r="V208" s="26" t="str">
        <f>IFERROR(VLOOKUP($C208,Summary!$C:$CB,20,FALSE)/X208,IF(X208=0,"",IF(X208="","",0)))</f>
        <v/>
      </c>
      <c r="W208" s="25" t="str">
        <f>IFERROR(VLOOKUP($C208,Summary!$C:$CB,21,FALSE)/X208,IF(X208=0,"",IF(X208="","",0)))</f>
        <v/>
      </c>
      <c r="X208" s="27">
        <f>VLOOKUP($C208,Summary!$C:$CB,22,FALSE)</f>
        <v>0</v>
      </c>
      <c r="Y208" s="24" t="str">
        <f>IFERROR(VLOOKUP($C208,Summary!$C:$CB,23,FALSE)/AE208,IF(AE208=0,"",IF(AE208="","",0)))</f>
        <v/>
      </c>
      <c r="Z208" s="25" t="str">
        <f>IFERROR(VLOOKUP($C208,Summary!$C:$CB,24,FALSE)/AE208,IF(AE208=0,"",IF(AE208="","",0)))</f>
        <v/>
      </c>
      <c r="AA208" s="26" t="str">
        <f>IFERROR(VLOOKUP($C208,Summary!$C:$CB,25,FALSE)/AE208,IF(AE208=0,"",IF(AE208="","",0)))</f>
        <v/>
      </c>
      <c r="AB208" s="25" t="str">
        <f>IFERROR(VLOOKUP($C208,Summary!$C:$CB,26,FALSE)/AE208,IF(AE208=0,"",IF(AE208="","",0)))</f>
        <v/>
      </c>
      <c r="AC208" s="26" t="str">
        <f>IFERROR(VLOOKUP($C208,Summary!$C:$CB,27,FALSE)/AE208,IF(AE208=0,"",IF(AE208="","",0)))</f>
        <v/>
      </c>
      <c r="AD208" s="25" t="str">
        <f>IFERROR(VLOOKUP($C208,Summary!$C:$CB,28,FALSE)/AE208,IF(AE208=0,"",IF(AE208="","",0)))</f>
        <v/>
      </c>
      <c r="AE208" s="27">
        <f>VLOOKUP($C208,Summary!$C:$CB,29,FALSE)</f>
        <v>0</v>
      </c>
      <c r="AF208" s="24" t="str">
        <f>IFERROR(VLOOKUP($C208,Summary!$C:$CB,30,FALSE)/VLOOKUP($C208,Summary!$C:$CB,32,FALSE),IF(AL208=0,"",IF(AL208="","",0)))</f>
        <v/>
      </c>
      <c r="AG208" s="25" t="str">
        <f>IFERROR(VLOOKUP($C208,Summary!$C:$CB,31,FALSE)/VLOOKUP($C208,Summary!$C:$CB,32,FALSE),IF(AL208=0,"",IF(AL208="","",0)))</f>
        <v/>
      </c>
      <c r="AH208" s="26" t="str">
        <f>IFERROR(VLOOKUP($C208,Summary!$C:$CB,32,FALSE)/VLOOKUP($C208,Summary!$C:$CB,34,FALSE),IF(AL208=0,"",IF(AL208="","",0)))</f>
        <v/>
      </c>
      <c r="AI208" s="25" t="str">
        <f>IFERROR(VLOOKUP($C208,Summary!$C:$CB,33,FALSE)/VLOOKUP($C208,Summary!$C:$CB,34,FALSE),IF(AL208=0,"",IF(AL208="","",0)))</f>
        <v/>
      </c>
      <c r="AJ208" s="26" t="str">
        <f>IFERROR(VLOOKUP($C208,Summary!$C:$CB,34,FALSE)/AL208,IF(AL208=0,"",IF(AL208="","",0)))</f>
        <v/>
      </c>
      <c r="AK208" s="25" t="str">
        <f>IFERROR(VLOOKUP($C208,Summary!$C:$CB,35,FALSE)/AL208,IF(AL208=0,"",IF(AL208="","",0)))</f>
        <v/>
      </c>
      <c r="AL208" s="27">
        <f>VLOOKUP($C208,Summary!$C:$CB,36,FALSE)</f>
        <v>0</v>
      </c>
      <c r="AM208" s="24" t="str">
        <f>IFERROR(VLOOKUP($C208,Summary!$C:$CB,37,FALSE)/AS208,IF(AS208=0,"",IF(AS208="","",0)))</f>
        <v/>
      </c>
      <c r="AN208" s="25" t="str">
        <f>IFERROR(VLOOKUP($C208,Summary!$C:$CB,38,FALSE)/AS208,IF(AS208=0,"",IF(AS208="","",0)))</f>
        <v/>
      </c>
      <c r="AO208" s="26" t="str">
        <f>IFERROR(VLOOKUP($C208,Summary!$C:$CB,39,FALSE)/AS208,IF(AS208=0,"",IF(AS208="","",0)))</f>
        <v/>
      </c>
      <c r="AP208" s="25" t="str">
        <f>IFERROR(VLOOKUP($C208,Summary!$C:$CB,40,FALSE)/AS208,IF(AS208=0,"",IF(AS208="","",0)))</f>
        <v/>
      </c>
      <c r="AQ208" s="26" t="str">
        <f>IFERROR(VLOOKUP($C208,Summary!$C:$CB,41,FALSE)/AS208,IF(AS208=0,"",IF(AS208="","",0)))</f>
        <v/>
      </c>
      <c r="AR208" s="25" t="str">
        <f>IFERROR(VLOOKUP($C208,Summary!$C:$CB,42,FALSE)/AS208,IF(AS208=0,"",IF(AS208="","",0)))</f>
        <v/>
      </c>
      <c r="AS208" s="27">
        <f>VLOOKUP($C208,Summary!$C:$CB,43,FALSE)</f>
        <v>0</v>
      </c>
      <c r="AT208" s="24" t="str">
        <f>IFERROR(VLOOKUP($C208,Summary!$C:$CB,44,FALSE)/AZ208,IF(AZ208=0,"",IF(AZ208="","",0)))</f>
        <v/>
      </c>
      <c r="AU208" s="25" t="str">
        <f>IFERROR(VLOOKUP($C208,Summary!$C:$CB,45,FALSE)/AZ208,IF(AZ208=0,"",IF(AZ208="","",0)))</f>
        <v/>
      </c>
      <c r="AV208" s="26" t="str">
        <f>IFERROR(VLOOKUP($C208,Summary!$C:$CB,46,FALSE)/AZ208,IF(AZ208=0,"",IF(AZ208="","",0)))</f>
        <v/>
      </c>
      <c r="AW208" s="25" t="str">
        <f>IFERROR(VLOOKUP($C208,Summary!$C:$CB,47,FALSE)/AZ208,IF(AZ208=0,"",IF(AZ208="","",0)))</f>
        <v/>
      </c>
      <c r="AX208" s="26" t="str">
        <f>IFERROR(VLOOKUP($C208,Summary!$C:$CB,48,FALSE)/AZ208,IF(AZ208=0,"",IF(AZ208="","",0)))</f>
        <v/>
      </c>
      <c r="AY208" s="25" t="str">
        <f>IFERROR(VLOOKUP($C208,Summary!$C:$CB,49,FALSE)/AZ208,IF(AZ208=0,"",IF(AZ208="","",0)))</f>
        <v/>
      </c>
      <c r="AZ208" s="27">
        <f>VLOOKUP($C208,Summary!$C:$CB,50,FALSE)</f>
        <v>0</v>
      </c>
      <c r="BA208" s="24">
        <f>IFERROR(VLOOKUP($C208,Summary!$C:$CB,51,FALSE)/BG208,IF(BG208=0,"",IF(BG208="","",0)))</f>
        <v>1</v>
      </c>
      <c r="BB208" s="25">
        <f>IFERROR(VLOOKUP($C208,Summary!$C:$CB,52,FALSE)/BG208,IF(BG208=0,"",IF(BG208="","",0)))</f>
        <v>0</v>
      </c>
      <c r="BC208" s="26">
        <f>IFERROR(VLOOKUP($C208,Summary!$C:$CB,53,FALSE)/BG208,IF(BG208=0,"",IF(BG208="","",0)))</f>
        <v>1</v>
      </c>
      <c r="BD208" s="25">
        <f>IFERROR(VLOOKUP($C208,Summary!$C:$CB,54,FALSE)/BG208,IF(BG208=0,"",IF(BG208="","",0)))</f>
        <v>0</v>
      </c>
      <c r="BE208" s="26">
        <f>IFERROR(VLOOKUP($C208,Summary!$C:$CB,55,FALSE)/BG208,IF(BG208=0,"",IF(BG208="","",0)))</f>
        <v>1</v>
      </c>
      <c r="BF208" s="25">
        <f>IFERROR(VLOOKUP($C208,Summary!$C:$CB,56,FALSE)/BG208,IF(BG208=0,"",IF(BG208="","",0)))</f>
        <v>0</v>
      </c>
      <c r="BG208" s="27">
        <f>VLOOKUP($C208,Summary!$C:$CB,57,FALSE)</f>
        <v>1</v>
      </c>
      <c r="BH208" s="24">
        <f>IFERROR(VLOOKUP($C208,Summary!$C:$CB,58,FALSE)/BN208,IF(BN208=0,"",IF(BN208="","",0)))</f>
        <v>0.66666666666666663</v>
      </c>
      <c r="BI208" s="25">
        <f>IFERROR(VLOOKUP($C208,Summary!$C:$CB,59,FALSE)/BN208,IF(BN208=0,"",IF(BN208="","",0)))</f>
        <v>0</v>
      </c>
      <c r="BJ208" s="26">
        <f>IFERROR(VLOOKUP($C208,Summary!$C:$CB,60,FALSE)/BN208,IF(BN208=0,"",IF(BN208="","",0)))</f>
        <v>0.66666666666666663</v>
      </c>
      <c r="BK208" s="25">
        <f>IFERROR(VLOOKUP($C208,Summary!$C:$CB,61,FALSE)/BN208,IF(BN208=0,"",IF(BN208="","",0)))</f>
        <v>0</v>
      </c>
      <c r="BL208" s="26">
        <f>IFERROR(VLOOKUP($C208,Summary!$C:$CB,62,FALSE)/BN208,IF(BN208=0,"",IF(BN208="","",0)))</f>
        <v>0.66666666666666663</v>
      </c>
      <c r="BM208" s="25">
        <f>IFERROR(VLOOKUP($C208,Summary!$C:$CB,63,FALSE)/BN208,IF(BN208=0,"",IF(BN208="","",0)))</f>
        <v>0.33333333333333331</v>
      </c>
      <c r="BN208" s="27">
        <f>VLOOKUP($C208,Summary!$C:$CB,64,FALSE)</f>
        <v>3</v>
      </c>
      <c r="BO208" s="24" t="str">
        <f>IFERROR(VLOOKUP($C208,Summary!$C:$CB,65,FALSE)/BU208,IF(BU208=0,"",IF(BU208="","",0)))</f>
        <v/>
      </c>
      <c r="BP208" s="25" t="str">
        <f>IFERROR(VLOOKUP($C208,Summary!$C:$CB,66,FALSE)/BU208,IF(BU208=0,"",IF(BU208="","",0)))</f>
        <v/>
      </c>
      <c r="BQ208" s="26" t="str">
        <f>IFERROR(VLOOKUP($C208,Summary!$C:$CB,67,FALSE)/BU208,IF(BU208=0,"",IF(BU208="","",0)))</f>
        <v/>
      </c>
      <c r="BR208" s="25" t="str">
        <f>IFERROR(VLOOKUP($C208,Summary!$C:$CB,68,FALSE)/BU208,IF(BU208=0,"",IF(BU208="","",0)))</f>
        <v/>
      </c>
      <c r="BS208" s="26" t="str">
        <f>IFERROR(VLOOKUP($C208,Summary!$C:$CB,69,FALSE)/BU208,IF(BU208=0,"",IF(BU208="","",0)))</f>
        <v/>
      </c>
      <c r="BT208" s="25" t="str">
        <f>IFERROR(VLOOKUP($C208,Summary!$C:$CB,70,FALSE)/BU208,IF(BU208=0,"",IF(BU208="","",0)))</f>
        <v/>
      </c>
      <c r="BU208" s="27">
        <f>VLOOKUP($C208,Summary!$C:$CB,71,FALSE)</f>
        <v>0</v>
      </c>
      <c r="BV208" s="24" t="str">
        <f>IFERROR(VLOOKUP($C208,Summary!$C:$CB,72,FALSE)/CB208,IF(CB208=0,"",IF(CB208="","",0)))</f>
        <v/>
      </c>
      <c r="BW208" s="25" t="str">
        <f>IFERROR(VLOOKUP($C208,Summary!$C:$CB,73,FALSE)/CB208,IF(CB208=0,"",IF(CB208="","",0)))</f>
        <v/>
      </c>
      <c r="BX208" s="26" t="str">
        <f>IFERROR(VLOOKUP($C208,Summary!$C:$CB,74,FALSE)/CB208,IF(CB208=0,"",IF(CB208="","",0)))</f>
        <v/>
      </c>
      <c r="BY208" s="25" t="str">
        <f>IFERROR(VLOOKUP($C208,Summary!$C:$CB,75,FALSE)/CB208,IF(CB208=0,"",IF(CB208="","",0)))</f>
        <v/>
      </c>
      <c r="BZ208" s="26" t="str">
        <f>IFERROR(VLOOKUP($C208,Summary!$C:$CB,76,FALSE)/CB208,IF(CB208=0,"",IF(CB208="","",0)))</f>
        <v/>
      </c>
      <c r="CA208" s="25" t="str">
        <f>IFERROR(VLOOKUP($C208,Summary!$C:$CB,77,FALSE)/CB208,IF(CB208=0,"",IF(CB208="","",0)))</f>
        <v/>
      </c>
      <c r="CB208" s="27">
        <f>VLOOKUP($C208,Summary!$C:$CB,78,FALSE)</f>
        <v>0</v>
      </c>
    </row>
    <row r="209" spans="1:80" x14ac:dyDescent="0.3">
      <c r="A209">
        <v>205</v>
      </c>
      <c r="B209" t="str">
        <f>IF(Namelist!A206="","",UPPER(Namelist!A206))</f>
        <v>MING DA TEO</v>
      </c>
      <c r="C209" t="str">
        <f>IF(Namelist!B206="","",UPPER(Namelist!B206))</f>
        <v>NUSSTU\E0773568</v>
      </c>
      <c r="D209" s="24">
        <f>IFERROR(VLOOKUP($C209,Summary!$C:$CB,2,FALSE)/J209,IF(J209=0,"",IF(J209="","",0)))</f>
        <v>0.5</v>
      </c>
      <c r="E209" s="25">
        <f>IFERROR(VLOOKUP($C209,Summary!$C:$CB,3,FALSE)/J209,IF(J209=0,"",IF(J209="","",0)))</f>
        <v>0.16666666666666666</v>
      </c>
      <c r="F209" s="26">
        <f>IFERROR(VLOOKUP($C209,Summary!$C:$CB,4,FALSE)/J209,IF(J209=0,"",IF(J209="","",0)))</f>
        <v>0.66666666666666663</v>
      </c>
      <c r="G209" s="25">
        <f>IFERROR(VLOOKUP($C209,Summary!$C:$CB,5,FALSE)/J209,IF(J209=0,"",IF(J209="","",0)))</f>
        <v>0</v>
      </c>
      <c r="H209" s="26">
        <f>IFERROR(VLOOKUP($C209,Summary!$C:$CB,6,FALSE)/J209,IF(J209=0,"",IF(J209="","",0)))</f>
        <v>0.66666666666666663</v>
      </c>
      <c r="I209" s="25">
        <f>IFERROR(VLOOKUP($C209,Summary!$C:$CB,7,FALSE)/J209,IF(J209=0,"",IF(J209="","",0)))</f>
        <v>0.33333333333333331</v>
      </c>
      <c r="J209" s="27">
        <f>VLOOKUP($C209,Summary!$C:$CB,8,FALSE)</f>
        <v>6</v>
      </c>
      <c r="K209" s="24" t="str">
        <f>IFERROR(VLOOKUP($C209,Summary!$C:$CB,9,FALSE)/Q209,IF(Q209=0,"",IF(Q209="","",0)))</f>
        <v/>
      </c>
      <c r="L209" s="25" t="str">
        <f>IFERROR(VLOOKUP($C209,Summary!$C:$CB,10,FALSE)/Q209,IF(Q209=0,"",IF(Q209="","",0)))</f>
        <v/>
      </c>
      <c r="M209" s="26" t="str">
        <f>IFERROR(VLOOKUP($C209,Summary!$C:$CB,11,FALSE)/Q209,IF(Q209=0,"",IF(Q209="","",0)))</f>
        <v/>
      </c>
      <c r="N209" s="25" t="str">
        <f>IFERROR(VLOOKUP($C209,Summary!$C:$CB,12,FALSE)/Q209,IF(Q209=0,"",IF(Q209="","",0)))</f>
        <v/>
      </c>
      <c r="O209" s="26" t="str">
        <f>IFERROR(VLOOKUP($C209,Summary!$C:$CB,13,FALSE)/Q209,IF(Q209=0,"",IF(Q209="","",0)))</f>
        <v/>
      </c>
      <c r="P209" s="25" t="str">
        <f>IFERROR(VLOOKUP($C209,Summary!$C:$CB,14,FALSE)/Q209,IF(Q209=0,"",IF(Q209="","",0)))</f>
        <v/>
      </c>
      <c r="Q209" s="27">
        <f>VLOOKUP($C209,Summary!$C:$CB,15,FALSE)</f>
        <v>0</v>
      </c>
      <c r="R209" s="24" t="str">
        <f>IFERROR(VLOOKUP($C209,Summary!$C:$CB,16,FALSE)/X209,IF(X209=0,"",IF(X209="","",0)))</f>
        <v/>
      </c>
      <c r="S209" s="25" t="str">
        <f>IFERROR(VLOOKUP($C209,Summary!$C:$CB,17,FALSE)/X209,IF(X209=0,"",IF(X209="","",0)))</f>
        <v/>
      </c>
      <c r="T209" s="26" t="str">
        <f>IFERROR(VLOOKUP($C209,Summary!$C:$CB,18,FALSE)/X209,IF(X209=0,"",IF(X209="","",0)))</f>
        <v/>
      </c>
      <c r="U209" s="25" t="str">
        <f>IFERROR(VLOOKUP($C209,Summary!$C:$CB,19,FALSE)/X209,IF(X209=0,"",IF(X209="","",0)))</f>
        <v/>
      </c>
      <c r="V209" s="26" t="str">
        <f>IFERROR(VLOOKUP($C209,Summary!$C:$CB,20,FALSE)/X209,IF(X209=0,"",IF(X209="","",0)))</f>
        <v/>
      </c>
      <c r="W209" s="25" t="str">
        <f>IFERROR(VLOOKUP($C209,Summary!$C:$CB,21,FALSE)/X209,IF(X209=0,"",IF(X209="","",0)))</f>
        <v/>
      </c>
      <c r="X209" s="27">
        <f>VLOOKUP($C209,Summary!$C:$CB,22,FALSE)</f>
        <v>0</v>
      </c>
      <c r="Y209" s="24" t="str">
        <f>IFERROR(VLOOKUP($C209,Summary!$C:$CB,23,FALSE)/AE209,IF(AE209=0,"",IF(AE209="","",0)))</f>
        <v/>
      </c>
      <c r="Z209" s="25" t="str">
        <f>IFERROR(VLOOKUP($C209,Summary!$C:$CB,24,FALSE)/AE209,IF(AE209=0,"",IF(AE209="","",0)))</f>
        <v/>
      </c>
      <c r="AA209" s="26" t="str">
        <f>IFERROR(VLOOKUP($C209,Summary!$C:$CB,25,FALSE)/AE209,IF(AE209=0,"",IF(AE209="","",0)))</f>
        <v/>
      </c>
      <c r="AB209" s="25" t="str">
        <f>IFERROR(VLOOKUP($C209,Summary!$C:$CB,26,FALSE)/AE209,IF(AE209=0,"",IF(AE209="","",0)))</f>
        <v/>
      </c>
      <c r="AC209" s="26" t="str">
        <f>IFERROR(VLOOKUP($C209,Summary!$C:$CB,27,FALSE)/AE209,IF(AE209=0,"",IF(AE209="","",0)))</f>
        <v/>
      </c>
      <c r="AD209" s="25" t="str">
        <f>IFERROR(VLOOKUP($C209,Summary!$C:$CB,28,FALSE)/AE209,IF(AE209=0,"",IF(AE209="","",0)))</f>
        <v/>
      </c>
      <c r="AE209" s="27">
        <f>VLOOKUP($C209,Summary!$C:$CB,29,FALSE)</f>
        <v>0</v>
      </c>
      <c r="AF209" s="24" t="str">
        <f>IFERROR(VLOOKUP($C209,Summary!$C:$CB,30,FALSE)/VLOOKUP($C209,Summary!$C:$CB,32,FALSE),IF(AL209=0,"",IF(AL209="","",0)))</f>
        <v/>
      </c>
      <c r="AG209" s="25" t="str">
        <f>IFERROR(VLOOKUP($C209,Summary!$C:$CB,31,FALSE)/VLOOKUP($C209,Summary!$C:$CB,32,FALSE),IF(AL209=0,"",IF(AL209="","",0)))</f>
        <v/>
      </c>
      <c r="AH209" s="26" t="str">
        <f>IFERROR(VLOOKUP($C209,Summary!$C:$CB,32,FALSE)/VLOOKUP($C209,Summary!$C:$CB,34,FALSE),IF(AL209=0,"",IF(AL209="","",0)))</f>
        <v/>
      </c>
      <c r="AI209" s="25" t="str">
        <f>IFERROR(VLOOKUP($C209,Summary!$C:$CB,33,FALSE)/VLOOKUP($C209,Summary!$C:$CB,34,FALSE),IF(AL209=0,"",IF(AL209="","",0)))</f>
        <v/>
      </c>
      <c r="AJ209" s="26" t="str">
        <f>IFERROR(VLOOKUP($C209,Summary!$C:$CB,34,FALSE)/AL209,IF(AL209=0,"",IF(AL209="","",0)))</f>
        <v/>
      </c>
      <c r="AK209" s="25" t="str">
        <f>IFERROR(VLOOKUP($C209,Summary!$C:$CB,35,FALSE)/AL209,IF(AL209=0,"",IF(AL209="","",0)))</f>
        <v/>
      </c>
      <c r="AL209" s="27">
        <f>VLOOKUP($C209,Summary!$C:$CB,36,FALSE)</f>
        <v>0</v>
      </c>
      <c r="AM209" s="24" t="str">
        <f>IFERROR(VLOOKUP($C209,Summary!$C:$CB,37,FALSE)/AS209,IF(AS209=0,"",IF(AS209="","",0)))</f>
        <v/>
      </c>
      <c r="AN209" s="25" t="str">
        <f>IFERROR(VLOOKUP($C209,Summary!$C:$CB,38,FALSE)/AS209,IF(AS209=0,"",IF(AS209="","",0)))</f>
        <v/>
      </c>
      <c r="AO209" s="26" t="str">
        <f>IFERROR(VLOOKUP($C209,Summary!$C:$CB,39,FALSE)/AS209,IF(AS209=0,"",IF(AS209="","",0)))</f>
        <v/>
      </c>
      <c r="AP209" s="25" t="str">
        <f>IFERROR(VLOOKUP($C209,Summary!$C:$CB,40,FALSE)/AS209,IF(AS209=0,"",IF(AS209="","",0)))</f>
        <v/>
      </c>
      <c r="AQ209" s="26" t="str">
        <f>IFERROR(VLOOKUP($C209,Summary!$C:$CB,41,FALSE)/AS209,IF(AS209=0,"",IF(AS209="","",0)))</f>
        <v/>
      </c>
      <c r="AR209" s="25" t="str">
        <f>IFERROR(VLOOKUP($C209,Summary!$C:$CB,42,FALSE)/AS209,IF(AS209=0,"",IF(AS209="","",0)))</f>
        <v/>
      </c>
      <c r="AS209" s="27">
        <f>VLOOKUP($C209,Summary!$C:$CB,43,FALSE)</f>
        <v>0</v>
      </c>
      <c r="AT209" s="24" t="str">
        <f>IFERROR(VLOOKUP($C209,Summary!$C:$CB,44,FALSE)/AZ209,IF(AZ209=0,"",IF(AZ209="","",0)))</f>
        <v/>
      </c>
      <c r="AU209" s="25" t="str">
        <f>IFERROR(VLOOKUP($C209,Summary!$C:$CB,45,FALSE)/AZ209,IF(AZ209=0,"",IF(AZ209="","",0)))</f>
        <v/>
      </c>
      <c r="AV209" s="26" t="str">
        <f>IFERROR(VLOOKUP($C209,Summary!$C:$CB,46,FALSE)/AZ209,IF(AZ209=0,"",IF(AZ209="","",0)))</f>
        <v/>
      </c>
      <c r="AW209" s="25" t="str">
        <f>IFERROR(VLOOKUP($C209,Summary!$C:$CB,47,FALSE)/AZ209,IF(AZ209=0,"",IF(AZ209="","",0)))</f>
        <v/>
      </c>
      <c r="AX209" s="26" t="str">
        <f>IFERROR(VLOOKUP($C209,Summary!$C:$CB,48,FALSE)/AZ209,IF(AZ209=0,"",IF(AZ209="","",0)))</f>
        <v/>
      </c>
      <c r="AY209" s="25" t="str">
        <f>IFERROR(VLOOKUP($C209,Summary!$C:$CB,49,FALSE)/AZ209,IF(AZ209=0,"",IF(AZ209="","",0)))</f>
        <v/>
      </c>
      <c r="AZ209" s="27">
        <f>VLOOKUP($C209,Summary!$C:$CB,50,FALSE)</f>
        <v>0</v>
      </c>
      <c r="BA209" s="24">
        <f>IFERROR(VLOOKUP($C209,Summary!$C:$CB,51,FALSE)/BG209,IF(BG209=0,"",IF(BG209="","",0)))</f>
        <v>1</v>
      </c>
      <c r="BB209" s="25">
        <f>IFERROR(VLOOKUP($C209,Summary!$C:$CB,52,FALSE)/BG209,IF(BG209=0,"",IF(BG209="","",0)))</f>
        <v>0</v>
      </c>
      <c r="BC209" s="26">
        <f>IFERROR(VLOOKUP($C209,Summary!$C:$CB,53,FALSE)/BG209,IF(BG209=0,"",IF(BG209="","",0)))</f>
        <v>1</v>
      </c>
      <c r="BD209" s="25">
        <f>IFERROR(VLOOKUP($C209,Summary!$C:$CB,54,FALSE)/BG209,IF(BG209=0,"",IF(BG209="","",0)))</f>
        <v>0</v>
      </c>
      <c r="BE209" s="26">
        <f>IFERROR(VLOOKUP($C209,Summary!$C:$CB,55,FALSE)/BG209,IF(BG209=0,"",IF(BG209="","",0)))</f>
        <v>1</v>
      </c>
      <c r="BF209" s="25">
        <f>IFERROR(VLOOKUP($C209,Summary!$C:$CB,56,FALSE)/BG209,IF(BG209=0,"",IF(BG209="","",0)))</f>
        <v>0</v>
      </c>
      <c r="BG209" s="27">
        <f>VLOOKUP($C209,Summary!$C:$CB,57,FALSE)</f>
        <v>2</v>
      </c>
      <c r="BH209" s="24">
        <f>IFERROR(VLOOKUP($C209,Summary!$C:$CB,58,FALSE)/BN209,IF(BN209=0,"",IF(BN209="","",0)))</f>
        <v>0.25</v>
      </c>
      <c r="BI209" s="25">
        <f>IFERROR(VLOOKUP($C209,Summary!$C:$CB,59,FALSE)/BN209,IF(BN209=0,"",IF(BN209="","",0)))</f>
        <v>0.25</v>
      </c>
      <c r="BJ209" s="26">
        <f>IFERROR(VLOOKUP($C209,Summary!$C:$CB,60,FALSE)/BN209,IF(BN209=0,"",IF(BN209="","",0)))</f>
        <v>0.5</v>
      </c>
      <c r="BK209" s="25">
        <f>IFERROR(VLOOKUP($C209,Summary!$C:$CB,61,FALSE)/BN209,IF(BN209=0,"",IF(BN209="","",0)))</f>
        <v>0</v>
      </c>
      <c r="BL209" s="26">
        <f>IFERROR(VLOOKUP($C209,Summary!$C:$CB,62,FALSE)/BN209,IF(BN209=0,"",IF(BN209="","",0)))</f>
        <v>0.5</v>
      </c>
      <c r="BM209" s="25">
        <f>IFERROR(VLOOKUP($C209,Summary!$C:$CB,63,FALSE)/BN209,IF(BN209=0,"",IF(BN209="","",0)))</f>
        <v>0.5</v>
      </c>
      <c r="BN209" s="27">
        <f>VLOOKUP($C209,Summary!$C:$CB,64,FALSE)</f>
        <v>4</v>
      </c>
      <c r="BO209" s="24" t="str">
        <f>IFERROR(VLOOKUP($C209,Summary!$C:$CB,65,FALSE)/BU209,IF(BU209=0,"",IF(BU209="","",0)))</f>
        <v/>
      </c>
      <c r="BP209" s="25" t="str">
        <f>IFERROR(VLOOKUP($C209,Summary!$C:$CB,66,FALSE)/BU209,IF(BU209=0,"",IF(BU209="","",0)))</f>
        <v/>
      </c>
      <c r="BQ209" s="26" t="str">
        <f>IFERROR(VLOOKUP($C209,Summary!$C:$CB,67,FALSE)/BU209,IF(BU209=0,"",IF(BU209="","",0)))</f>
        <v/>
      </c>
      <c r="BR209" s="25" t="str">
        <f>IFERROR(VLOOKUP($C209,Summary!$C:$CB,68,FALSE)/BU209,IF(BU209=0,"",IF(BU209="","",0)))</f>
        <v/>
      </c>
      <c r="BS209" s="26" t="str">
        <f>IFERROR(VLOOKUP($C209,Summary!$C:$CB,69,FALSE)/BU209,IF(BU209=0,"",IF(BU209="","",0)))</f>
        <v/>
      </c>
      <c r="BT209" s="25" t="str">
        <f>IFERROR(VLOOKUP($C209,Summary!$C:$CB,70,FALSE)/BU209,IF(BU209=0,"",IF(BU209="","",0)))</f>
        <v/>
      </c>
      <c r="BU209" s="27">
        <f>VLOOKUP($C209,Summary!$C:$CB,71,FALSE)</f>
        <v>0</v>
      </c>
      <c r="BV209" s="24" t="str">
        <f>IFERROR(VLOOKUP($C209,Summary!$C:$CB,72,FALSE)/CB209,IF(CB209=0,"",IF(CB209="","",0)))</f>
        <v/>
      </c>
      <c r="BW209" s="25" t="str">
        <f>IFERROR(VLOOKUP($C209,Summary!$C:$CB,73,FALSE)/CB209,IF(CB209=0,"",IF(CB209="","",0)))</f>
        <v/>
      </c>
      <c r="BX209" s="26" t="str">
        <f>IFERROR(VLOOKUP($C209,Summary!$C:$CB,74,FALSE)/CB209,IF(CB209=0,"",IF(CB209="","",0)))</f>
        <v/>
      </c>
      <c r="BY209" s="25" t="str">
        <f>IFERROR(VLOOKUP($C209,Summary!$C:$CB,75,FALSE)/CB209,IF(CB209=0,"",IF(CB209="","",0)))</f>
        <v/>
      </c>
      <c r="BZ209" s="26" t="str">
        <f>IFERROR(VLOOKUP($C209,Summary!$C:$CB,76,FALSE)/CB209,IF(CB209=0,"",IF(CB209="","",0)))</f>
        <v/>
      </c>
      <c r="CA209" s="25" t="str">
        <f>IFERROR(VLOOKUP($C209,Summary!$C:$CB,77,FALSE)/CB209,IF(CB209=0,"",IF(CB209="","",0)))</f>
        <v/>
      </c>
      <c r="CB209" s="27">
        <f>VLOOKUP($C209,Summary!$C:$CB,78,FALSE)</f>
        <v>0</v>
      </c>
    </row>
    <row r="210" spans="1:80" x14ac:dyDescent="0.3">
      <c r="A210">
        <v>206</v>
      </c>
      <c r="B210" t="str">
        <f>IF(Namelist!A207="","",UPPER(Namelist!A207))</f>
        <v>MING HAO NEO</v>
      </c>
      <c r="C210" t="str">
        <f>IF(Namelist!B207="","",UPPER(Namelist!B207))</f>
        <v>NUSSTU\E0725301</v>
      </c>
      <c r="D210" s="24">
        <f>IFERROR(VLOOKUP($C210,Summary!$C:$CB,2,FALSE)/J210,IF(J210=0,"",IF(J210="","",0)))</f>
        <v>0.6</v>
      </c>
      <c r="E210" s="25">
        <f>IFERROR(VLOOKUP($C210,Summary!$C:$CB,3,FALSE)/J210,IF(J210=0,"",IF(J210="","",0)))</f>
        <v>0</v>
      </c>
      <c r="F210" s="26">
        <f>IFERROR(VLOOKUP($C210,Summary!$C:$CB,4,FALSE)/J210,IF(J210=0,"",IF(J210="","",0)))</f>
        <v>0.6</v>
      </c>
      <c r="G210" s="25">
        <f>IFERROR(VLOOKUP($C210,Summary!$C:$CB,5,FALSE)/J210,IF(J210=0,"",IF(J210="","",0)))</f>
        <v>0</v>
      </c>
      <c r="H210" s="26">
        <f>IFERROR(VLOOKUP($C210,Summary!$C:$CB,6,FALSE)/J210,IF(J210=0,"",IF(J210="","",0)))</f>
        <v>0.6</v>
      </c>
      <c r="I210" s="25">
        <f>IFERROR(VLOOKUP($C210,Summary!$C:$CB,7,FALSE)/J210,IF(J210=0,"",IF(J210="","",0)))</f>
        <v>0.4</v>
      </c>
      <c r="J210" s="27">
        <f>VLOOKUP($C210,Summary!$C:$CB,8,FALSE)</f>
        <v>10</v>
      </c>
      <c r="K210" s="24" t="str">
        <f>IFERROR(VLOOKUP($C210,Summary!$C:$CB,9,FALSE)/Q210,IF(Q210=0,"",IF(Q210="","",0)))</f>
        <v/>
      </c>
      <c r="L210" s="25" t="str">
        <f>IFERROR(VLOOKUP($C210,Summary!$C:$CB,10,FALSE)/Q210,IF(Q210=0,"",IF(Q210="","",0)))</f>
        <v/>
      </c>
      <c r="M210" s="26" t="str">
        <f>IFERROR(VLOOKUP($C210,Summary!$C:$CB,11,FALSE)/Q210,IF(Q210=0,"",IF(Q210="","",0)))</f>
        <v/>
      </c>
      <c r="N210" s="25" t="str">
        <f>IFERROR(VLOOKUP($C210,Summary!$C:$CB,12,FALSE)/Q210,IF(Q210=0,"",IF(Q210="","",0)))</f>
        <v/>
      </c>
      <c r="O210" s="26" t="str">
        <f>IFERROR(VLOOKUP($C210,Summary!$C:$CB,13,FALSE)/Q210,IF(Q210=0,"",IF(Q210="","",0)))</f>
        <v/>
      </c>
      <c r="P210" s="25" t="str">
        <f>IFERROR(VLOOKUP($C210,Summary!$C:$CB,14,FALSE)/Q210,IF(Q210=0,"",IF(Q210="","",0)))</f>
        <v/>
      </c>
      <c r="Q210" s="27">
        <f>VLOOKUP($C210,Summary!$C:$CB,15,FALSE)</f>
        <v>0</v>
      </c>
      <c r="R210" s="24" t="str">
        <f>IFERROR(VLOOKUP($C210,Summary!$C:$CB,16,FALSE)/X210,IF(X210=0,"",IF(X210="","",0)))</f>
        <v/>
      </c>
      <c r="S210" s="25" t="str">
        <f>IFERROR(VLOOKUP($C210,Summary!$C:$CB,17,FALSE)/X210,IF(X210=0,"",IF(X210="","",0)))</f>
        <v/>
      </c>
      <c r="T210" s="26" t="str">
        <f>IFERROR(VLOOKUP($C210,Summary!$C:$CB,18,FALSE)/X210,IF(X210=0,"",IF(X210="","",0)))</f>
        <v/>
      </c>
      <c r="U210" s="25" t="str">
        <f>IFERROR(VLOOKUP($C210,Summary!$C:$CB,19,FALSE)/X210,IF(X210=0,"",IF(X210="","",0)))</f>
        <v/>
      </c>
      <c r="V210" s="26" t="str">
        <f>IFERROR(VLOOKUP($C210,Summary!$C:$CB,20,FALSE)/X210,IF(X210=0,"",IF(X210="","",0)))</f>
        <v/>
      </c>
      <c r="W210" s="25" t="str">
        <f>IFERROR(VLOOKUP($C210,Summary!$C:$CB,21,FALSE)/X210,IF(X210=0,"",IF(X210="","",0)))</f>
        <v/>
      </c>
      <c r="X210" s="27">
        <f>VLOOKUP($C210,Summary!$C:$CB,22,FALSE)</f>
        <v>0</v>
      </c>
      <c r="Y210" s="24">
        <f>IFERROR(VLOOKUP($C210,Summary!$C:$CB,23,FALSE)/AE210,IF(AE210=0,"",IF(AE210="","",0)))</f>
        <v>0.66666666666666663</v>
      </c>
      <c r="Z210" s="25">
        <f>IFERROR(VLOOKUP($C210,Summary!$C:$CB,24,FALSE)/AE210,IF(AE210=0,"",IF(AE210="","",0)))</f>
        <v>0</v>
      </c>
      <c r="AA210" s="26">
        <f>IFERROR(VLOOKUP($C210,Summary!$C:$CB,25,FALSE)/AE210,IF(AE210=0,"",IF(AE210="","",0)))</f>
        <v>0.66666666666666663</v>
      </c>
      <c r="AB210" s="25">
        <f>IFERROR(VLOOKUP($C210,Summary!$C:$CB,26,FALSE)/AE210,IF(AE210=0,"",IF(AE210="","",0)))</f>
        <v>0</v>
      </c>
      <c r="AC210" s="26">
        <f>IFERROR(VLOOKUP($C210,Summary!$C:$CB,27,FALSE)/AE210,IF(AE210=0,"",IF(AE210="","",0)))</f>
        <v>0.66666666666666663</v>
      </c>
      <c r="AD210" s="25">
        <f>IFERROR(VLOOKUP($C210,Summary!$C:$CB,28,FALSE)/AE210,IF(AE210=0,"",IF(AE210="","",0)))</f>
        <v>0.33333333333333331</v>
      </c>
      <c r="AE210" s="27">
        <f>VLOOKUP($C210,Summary!$C:$CB,29,FALSE)</f>
        <v>3</v>
      </c>
      <c r="AF210" s="24" t="str">
        <f>IFERROR(VLOOKUP($C210,Summary!$C:$CB,30,FALSE)/VLOOKUP($C210,Summary!$C:$CB,32,FALSE),IF(AL210=0,"",IF(AL210="","",0)))</f>
        <v/>
      </c>
      <c r="AG210" s="25" t="str">
        <f>IFERROR(VLOOKUP($C210,Summary!$C:$CB,31,FALSE)/VLOOKUP($C210,Summary!$C:$CB,32,FALSE),IF(AL210=0,"",IF(AL210="","",0)))</f>
        <v/>
      </c>
      <c r="AH210" s="26" t="str">
        <f>IFERROR(VLOOKUP($C210,Summary!$C:$CB,32,FALSE)/VLOOKUP($C210,Summary!$C:$CB,34,FALSE),IF(AL210=0,"",IF(AL210="","",0)))</f>
        <v/>
      </c>
      <c r="AI210" s="25" t="str">
        <f>IFERROR(VLOOKUP($C210,Summary!$C:$CB,33,FALSE)/VLOOKUP($C210,Summary!$C:$CB,34,FALSE),IF(AL210=0,"",IF(AL210="","",0)))</f>
        <v/>
      </c>
      <c r="AJ210" s="26" t="str">
        <f>IFERROR(VLOOKUP($C210,Summary!$C:$CB,34,FALSE)/AL210,IF(AL210=0,"",IF(AL210="","",0)))</f>
        <v/>
      </c>
      <c r="AK210" s="25" t="str">
        <f>IFERROR(VLOOKUP($C210,Summary!$C:$CB,35,FALSE)/AL210,IF(AL210=0,"",IF(AL210="","",0)))</f>
        <v/>
      </c>
      <c r="AL210" s="27">
        <f>VLOOKUP($C210,Summary!$C:$CB,36,FALSE)</f>
        <v>0</v>
      </c>
      <c r="AM210" s="24">
        <f>IFERROR(VLOOKUP($C210,Summary!$C:$CB,37,FALSE)/AS210,IF(AS210=0,"",IF(AS210="","",0)))</f>
        <v>0.66666666666666663</v>
      </c>
      <c r="AN210" s="25">
        <f>IFERROR(VLOOKUP($C210,Summary!$C:$CB,38,FALSE)/AS210,IF(AS210=0,"",IF(AS210="","",0)))</f>
        <v>0</v>
      </c>
      <c r="AO210" s="26">
        <f>IFERROR(VLOOKUP($C210,Summary!$C:$CB,39,FALSE)/AS210,IF(AS210=0,"",IF(AS210="","",0)))</f>
        <v>0.66666666666666663</v>
      </c>
      <c r="AP210" s="25">
        <f>IFERROR(VLOOKUP($C210,Summary!$C:$CB,40,FALSE)/AS210,IF(AS210=0,"",IF(AS210="","",0)))</f>
        <v>0</v>
      </c>
      <c r="AQ210" s="26">
        <f>IFERROR(VLOOKUP($C210,Summary!$C:$CB,41,FALSE)/AS210,IF(AS210=0,"",IF(AS210="","",0)))</f>
        <v>0.66666666666666663</v>
      </c>
      <c r="AR210" s="25">
        <f>IFERROR(VLOOKUP($C210,Summary!$C:$CB,42,FALSE)/AS210,IF(AS210=0,"",IF(AS210="","",0)))</f>
        <v>0.33333333333333331</v>
      </c>
      <c r="AS210" s="27">
        <f>VLOOKUP($C210,Summary!$C:$CB,43,FALSE)</f>
        <v>3</v>
      </c>
      <c r="AT210" s="24" t="str">
        <f>IFERROR(VLOOKUP($C210,Summary!$C:$CB,44,FALSE)/AZ210,IF(AZ210=0,"",IF(AZ210="","",0)))</f>
        <v/>
      </c>
      <c r="AU210" s="25" t="str">
        <f>IFERROR(VLOOKUP($C210,Summary!$C:$CB,45,FALSE)/AZ210,IF(AZ210=0,"",IF(AZ210="","",0)))</f>
        <v/>
      </c>
      <c r="AV210" s="26" t="str">
        <f>IFERROR(VLOOKUP($C210,Summary!$C:$CB,46,FALSE)/AZ210,IF(AZ210=0,"",IF(AZ210="","",0)))</f>
        <v/>
      </c>
      <c r="AW210" s="25" t="str">
        <f>IFERROR(VLOOKUP($C210,Summary!$C:$CB,47,FALSE)/AZ210,IF(AZ210=0,"",IF(AZ210="","",0)))</f>
        <v/>
      </c>
      <c r="AX210" s="26" t="str">
        <f>IFERROR(VLOOKUP($C210,Summary!$C:$CB,48,FALSE)/AZ210,IF(AZ210=0,"",IF(AZ210="","",0)))</f>
        <v/>
      </c>
      <c r="AY210" s="25" t="str">
        <f>IFERROR(VLOOKUP($C210,Summary!$C:$CB,49,FALSE)/AZ210,IF(AZ210=0,"",IF(AZ210="","",0)))</f>
        <v/>
      </c>
      <c r="AZ210" s="27">
        <f>VLOOKUP($C210,Summary!$C:$CB,50,FALSE)</f>
        <v>0</v>
      </c>
      <c r="BA210" s="24">
        <f>IFERROR(VLOOKUP($C210,Summary!$C:$CB,51,FALSE)/BG210,IF(BG210=0,"",IF(BG210="","",0)))</f>
        <v>1</v>
      </c>
      <c r="BB210" s="25">
        <f>IFERROR(VLOOKUP($C210,Summary!$C:$CB,52,FALSE)/BG210,IF(BG210=0,"",IF(BG210="","",0)))</f>
        <v>0</v>
      </c>
      <c r="BC210" s="26">
        <f>IFERROR(VLOOKUP($C210,Summary!$C:$CB,53,FALSE)/BG210,IF(BG210=0,"",IF(BG210="","",0)))</f>
        <v>1</v>
      </c>
      <c r="BD210" s="25">
        <f>IFERROR(VLOOKUP($C210,Summary!$C:$CB,54,FALSE)/BG210,IF(BG210=0,"",IF(BG210="","",0)))</f>
        <v>0</v>
      </c>
      <c r="BE210" s="26">
        <f>IFERROR(VLOOKUP($C210,Summary!$C:$CB,55,FALSE)/BG210,IF(BG210=0,"",IF(BG210="","",0)))</f>
        <v>1</v>
      </c>
      <c r="BF210" s="25">
        <f>IFERROR(VLOOKUP($C210,Summary!$C:$CB,56,FALSE)/BG210,IF(BG210=0,"",IF(BG210="","",0)))</f>
        <v>0</v>
      </c>
      <c r="BG210" s="27">
        <f>VLOOKUP($C210,Summary!$C:$CB,57,FALSE)</f>
        <v>1</v>
      </c>
      <c r="BH210" s="24">
        <f>IFERROR(VLOOKUP($C210,Summary!$C:$CB,58,FALSE)/BN210,IF(BN210=0,"",IF(BN210="","",0)))</f>
        <v>0.5</v>
      </c>
      <c r="BI210" s="25">
        <f>IFERROR(VLOOKUP($C210,Summary!$C:$CB,59,FALSE)/BN210,IF(BN210=0,"",IF(BN210="","",0)))</f>
        <v>0</v>
      </c>
      <c r="BJ210" s="26">
        <f>IFERROR(VLOOKUP($C210,Summary!$C:$CB,60,FALSE)/BN210,IF(BN210=0,"",IF(BN210="","",0)))</f>
        <v>0.5</v>
      </c>
      <c r="BK210" s="25">
        <f>IFERROR(VLOOKUP($C210,Summary!$C:$CB,61,FALSE)/BN210,IF(BN210=0,"",IF(BN210="","",0)))</f>
        <v>0</v>
      </c>
      <c r="BL210" s="26">
        <f>IFERROR(VLOOKUP($C210,Summary!$C:$CB,62,FALSE)/BN210,IF(BN210=0,"",IF(BN210="","",0)))</f>
        <v>0.5</v>
      </c>
      <c r="BM210" s="25">
        <f>IFERROR(VLOOKUP($C210,Summary!$C:$CB,63,FALSE)/BN210,IF(BN210=0,"",IF(BN210="","",0)))</f>
        <v>0.5</v>
      </c>
      <c r="BN210" s="27">
        <f>VLOOKUP($C210,Summary!$C:$CB,64,FALSE)</f>
        <v>2</v>
      </c>
      <c r="BO210" s="24">
        <f>IFERROR(VLOOKUP($C210,Summary!$C:$CB,65,FALSE)/BU210,IF(BU210=0,"",IF(BU210="","",0)))</f>
        <v>0</v>
      </c>
      <c r="BP210" s="25">
        <f>IFERROR(VLOOKUP($C210,Summary!$C:$CB,66,FALSE)/BU210,IF(BU210=0,"",IF(BU210="","",0)))</f>
        <v>0</v>
      </c>
      <c r="BQ210" s="26">
        <f>IFERROR(VLOOKUP($C210,Summary!$C:$CB,67,FALSE)/BU210,IF(BU210=0,"",IF(BU210="","",0)))</f>
        <v>0</v>
      </c>
      <c r="BR210" s="25">
        <f>IFERROR(VLOOKUP($C210,Summary!$C:$CB,68,FALSE)/BU210,IF(BU210=0,"",IF(BU210="","",0)))</f>
        <v>0</v>
      </c>
      <c r="BS210" s="26">
        <f>IFERROR(VLOOKUP($C210,Summary!$C:$CB,69,FALSE)/BU210,IF(BU210=0,"",IF(BU210="","",0)))</f>
        <v>0</v>
      </c>
      <c r="BT210" s="25">
        <f>IFERROR(VLOOKUP($C210,Summary!$C:$CB,70,FALSE)/BU210,IF(BU210=0,"",IF(BU210="","",0)))</f>
        <v>1</v>
      </c>
      <c r="BU210" s="27">
        <f>VLOOKUP($C210,Summary!$C:$CB,71,FALSE)</f>
        <v>1</v>
      </c>
      <c r="BV210" s="24" t="str">
        <f>IFERROR(VLOOKUP($C210,Summary!$C:$CB,72,FALSE)/CB210,IF(CB210=0,"",IF(CB210="","",0)))</f>
        <v/>
      </c>
      <c r="BW210" s="25" t="str">
        <f>IFERROR(VLOOKUP($C210,Summary!$C:$CB,73,FALSE)/CB210,IF(CB210=0,"",IF(CB210="","",0)))</f>
        <v/>
      </c>
      <c r="BX210" s="26" t="str">
        <f>IFERROR(VLOOKUP($C210,Summary!$C:$CB,74,FALSE)/CB210,IF(CB210=0,"",IF(CB210="","",0)))</f>
        <v/>
      </c>
      <c r="BY210" s="25" t="str">
        <f>IFERROR(VLOOKUP($C210,Summary!$C:$CB,75,FALSE)/CB210,IF(CB210=0,"",IF(CB210="","",0)))</f>
        <v/>
      </c>
      <c r="BZ210" s="26" t="str">
        <f>IFERROR(VLOOKUP($C210,Summary!$C:$CB,76,FALSE)/CB210,IF(CB210=0,"",IF(CB210="","",0)))</f>
        <v/>
      </c>
      <c r="CA210" s="25" t="str">
        <f>IFERROR(VLOOKUP($C210,Summary!$C:$CB,77,FALSE)/CB210,IF(CB210=0,"",IF(CB210="","",0)))</f>
        <v/>
      </c>
      <c r="CB210" s="27">
        <f>VLOOKUP($C210,Summary!$C:$CB,78,FALSE)</f>
        <v>0</v>
      </c>
    </row>
    <row r="211" spans="1:80" x14ac:dyDescent="0.3">
      <c r="A211">
        <v>207</v>
      </c>
      <c r="B211" t="str">
        <f>IF(Namelist!A208="","",UPPER(Namelist!A208))</f>
        <v>MOHAMAD TAUHID MOHD BAKHIT</v>
      </c>
      <c r="C211" t="str">
        <f>IF(Namelist!B208="","",UPPER(Namelist!B208))</f>
        <v>NUSSTU\E0725335</v>
      </c>
      <c r="D211" s="24">
        <f>IFERROR(VLOOKUP($C211,Summary!$C:$CB,2,FALSE)/J211,IF(J211=0,"",IF(J211="","",0)))</f>
        <v>0.4375</v>
      </c>
      <c r="E211" s="25">
        <f>IFERROR(VLOOKUP($C211,Summary!$C:$CB,3,FALSE)/J211,IF(J211=0,"",IF(J211="","",0)))</f>
        <v>0</v>
      </c>
      <c r="F211" s="26">
        <f>IFERROR(VLOOKUP($C211,Summary!$C:$CB,4,FALSE)/J211,IF(J211=0,"",IF(J211="","",0)))</f>
        <v>0.4375</v>
      </c>
      <c r="G211" s="25">
        <f>IFERROR(VLOOKUP($C211,Summary!$C:$CB,5,FALSE)/J211,IF(J211=0,"",IF(J211="","",0)))</f>
        <v>0</v>
      </c>
      <c r="H211" s="26">
        <f>IFERROR(VLOOKUP($C211,Summary!$C:$CB,6,FALSE)/J211,IF(J211=0,"",IF(J211="","",0)))</f>
        <v>0.4375</v>
      </c>
      <c r="I211" s="25">
        <f>IFERROR(VLOOKUP($C211,Summary!$C:$CB,7,FALSE)/J211,IF(J211=0,"",IF(J211="","",0)))</f>
        <v>0.5625</v>
      </c>
      <c r="J211" s="27">
        <f>VLOOKUP($C211,Summary!$C:$CB,8,FALSE)</f>
        <v>16</v>
      </c>
      <c r="K211" s="24">
        <f>IFERROR(VLOOKUP($C211,Summary!$C:$CB,9,FALSE)/Q211,IF(Q211=0,"",IF(Q211="","",0)))</f>
        <v>0.66666666666666663</v>
      </c>
      <c r="L211" s="25">
        <f>IFERROR(VLOOKUP($C211,Summary!$C:$CB,10,FALSE)/Q211,IF(Q211=0,"",IF(Q211="","",0)))</f>
        <v>0</v>
      </c>
      <c r="M211" s="26">
        <f>IFERROR(VLOOKUP($C211,Summary!$C:$CB,11,FALSE)/Q211,IF(Q211=0,"",IF(Q211="","",0)))</f>
        <v>0.66666666666666663</v>
      </c>
      <c r="N211" s="25">
        <f>IFERROR(VLOOKUP($C211,Summary!$C:$CB,12,FALSE)/Q211,IF(Q211=0,"",IF(Q211="","",0)))</f>
        <v>0</v>
      </c>
      <c r="O211" s="26">
        <f>IFERROR(VLOOKUP($C211,Summary!$C:$CB,13,FALSE)/Q211,IF(Q211=0,"",IF(Q211="","",0)))</f>
        <v>0.66666666666666663</v>
      </c>
      <c r="P211" s="25">
        <f>IFERROR(VLOOKUP($C211,Summary!$C:$CB,14,FALSE)/Q211,IF(Q211=0,"",IF(Q211="","",0)))</f>
        <v>0.33333333333333331</v>
      </c>
      <c r="Q211" s="27">
        <f>VLOOKUP($C211,Summary!$C:$CB,15,FALSE)</f>
        <v>3</v>
      </c>
      <c r="R211" s="24">
        <f>IFERROR(VLOOKUP($C211,Summary!$C:$CB,16,FALSE)/X211,IF(X211=0,"",IF(X211="","",0)))</f>
        <v>1</v>
      </c>
      <c r="S211" s="25">
        <f>IFERROR(VLOOKUP($C211,Summary!$C:$CB,17,FALSE)/X211,IF(X211=0,"",IF(X211="","",0)))</f>
        <v>0</v>
      </c>
      <c r="T211" s="26">
        <f>IFERROR(VLOOKUP($C211,Summary!$C:$CB,18,FALSE)/X211,IF(X211=0,"",IF(X211="","",0)))</f>
        <v>1</v>
      </c>
      <c r="U211" s="25">
        <f>IFERROR(VLOOKUP($C211,Summary!$C:$CB,19,FALSE)/X211,IF(X211=0,"",IF(X211="","",0)))</f>
        <v>0</v>
      </c>
      <c r="V211" s="26">
        <f>IFERROR(VLOOKUP($C211,Summary!$C:$CB,20,FALSE)/X211,IF(X211=0,"",IF(X211="","",0)))</f>
        <v>1</v>
      </c>
      <c r="W211" s="25">
        <f>IFERROR(VLOOKUP($C211,Summary!$C:$CB,21,FALSE)/X211,IF(X211=0,"",IF(X211="","",0)))</f>
        <v>0</v>
      </c>
      <c r="X211" s="27">
        <f>VLOOKUP($C211,Summary!$C:$CB,22,FALSE)</f>
        <v>2</v>
      </c>
      <c r="Y211" s="24">
        <f>IFERROR(VLOOKUP($C211,Summary!$C:$CB,23,FALSE)/AE211,IF(AE211=0,"",IF(AE211="","",0)))</f>
        <v>0.5</v>
      </c>
      <c r="Z211" s="25">
        <f>IFERROR(VLOOKUP($C211,Summary!$C:$CB,24,FALSE)/AE211,IF(AE211=0,"",IF(AE211="","",0)))</f>
        <v>0</v>
      </c>
      <c r="AA211" s="26">
        <f>IFERROR(VLOOKUP($C211,Summary!$C:$CB,25,FALSE)/AE211,IF(AE211=0,"",IF(AE211="","",0)))</f>
        <v>0.5</v>
      </c>
      <c r="AB211" s="25">
        <f>IFERROR(VLOOKUP($C211,Summary!$C:$CB,26,FALSE)/AE211,IF(AE211=0,"",IF(AE211="","",0)))</f>
        <v>0</v>
      </c>
      <c r="AC211" s="26">
        <f>IFERROR(VLOOKUP($C211,Summary!$C:$CB,27,FALSE)/AE211,IF(AE211=0,"",IF(AE211="","",0)))</f>
        <v>0.5</v>
      </c>
      <c r="AD211" s="25">
        <f>IFERROR(VLOOKUP($C211,Summary!$C:$CB,28,FALSE)/AE211,IF(AE211=0,"",IF(AE211="","",0)))</f>
        <v>0.5</v>
      </c>
      <c r="AE211" s="27">
        <f>VLOOKUP($C211,Summary!$C:$CB,29,FALSE)</f>
        <v>2</v>
      </c>
      <c r="AF211" s="24" t="str">
        <f>IFERROR(VLOOKUP($C211,Summary!$C:$CB,30,FALSE)/VLOOKUP($C211,Summary!$C:$CB,32,FALSE),IF(AL211=0,"",IF(AL211="","",0)))</f>
        <v/>
      </c>
      <c r="AG211" s="25" t="str">
        <f>IFERROR(VLOOKUP($C211,Summary!$C:$CB,31,FALSE)/VLOOKUP($C211,Summary!$C:$CB,32,FALSE),IF(AL211=0,"",IF(AL211="","",0)))</f>
        <v/>
      </c>
      <c r="AH211" s="26" t="str">
        <f>IFERROR(VLOOKUP($C211,Summary!$C:$CB,32,FALSE)/VLOOKUP($C211,Summary!$C:$CB,34,FALSE),IF(AL211=0,"",IF(AL211="","",0)))</f>
        <v/>
      </c>
      <c r="AI211" s="25" t="str">
        <f>IFERROR(VLOOKUP($C211,Summary!$C:$CB,33,FALSE)/VLOOKUP($C211,Summary!$C:$CB,34,FALSE),IF(AL211=0,"",IF(AL211="","",0)))</f>
        <v/>
      </c>
      <c r="AJ211" s="26" t="str">
        <f>IFERROR(VLOOKUP($C211,Summary!$C:$CB,34,FALSE)/AL211,IF(AL211=0,"",IF(AL211="","",0)))</f>
        <v/>
      </c>
      <c r="AK211" s="25" t="str">
        <f>IFERROR(VLOOKUP($C211,Summary!$C:$CB,35,FALSE)/AL211,IF(AL211=0,"",IF(AL211="","",0)))</f>
        <v/>
      </c>
      <c r="AL211" s="27">
        <f>VLOOKUP($C211,Summary!$C:$CB,36,FALSE)</f>
        <v>0</v>
      </c>
      <c r="AM211" s="24">
        <f>IFERROR(VLOOKUP($C211,Summary!$C:$CB,37,FALSE)/AS211,IF(AS211=0,"",IF(AS211="","",0)))</f>
        <v>0.33333333333333331</v>
      </c>
      <c r="AN211" s="25">
        <f>IFERROR(VLOOKUP($C211,Summary!$C:$CB,38,FALSE)/AS211,IF(AS211=0,"",IF(AS211="","",0)))</f>
        <v>0</v>
      </c>
      <c r="AO211" s="26">
        <f>IFERROR(VLOOKUP($C211,Summary!$C:$CB,39,FALSE)/AS211,IF(AS211=0,"",IF(AS211="","",0)))</f>
        <v>0.33333333333333331</v>
      </c>
      <c r="AP211" s="25">
        <f>IFERROR(VLOOKUP($C211,Summary!$C:$CB,40,FALSE)/AS211,IF(AS211=0,"",IF(AS211="","",0)))</f>
        <v>0</v>
      </c>
      <c r="AQ211" s="26">
        <f>IFERROR(VLOOKUP($C211,Summary!$C:$CB,41,FALSE)/AS211,IF(AS211=0,"",IF(AS211="","",0)))</f>
        <v>0.33333333333333331</v>
      </c>
      <c r="AR211" s="25">
        <f>IFERROR(VLOOKUP($C211,Summary!$C:$CB,42,FALSE)/AS211,IF(AS211=0,"",IF(AS211="","",0)))</f>
        <v>0.66666666666666663</v>
      </c>
      <c r="AS211" s="27">
        <f>VLOOKUP($C211,Summary!$C:$CB,43,FALSE)</f>
        <v>3</v>
      </c>
      <c r="AT211" s="24" t="str">
        <f>IFERROR(VLOOKUP($C211,Summary!$C:$CB,44,FALSE)/AZ211,IF(AZ211=0,"",IF(AZ211="","",0)))</f>
        <v/>
      </c>
      <c r="AU211" s="25" t="str">
        <f>IFERROR(VLOOKUP($C211,Summary!$C:$CB,45,FALSE)/AZ211,IF(AZ211=0,"",IF(AZ211="","",0)))</f>
        <v/>
      </c>
      <c r="AV211" s="26" t="str">
        <f>IFERROR(VLOOKUP($C211,Summary!$C:$CB,46,FALSE)/AZ211,IF(AZ211=0,"",IF(AZ211="","",0)))</f>
        <v/>
      </c>
      <c r="AW211" s="25" t="str">
        <f>IFERROR(VLOOKUP($C211,Summary!$C:$CB,47,FALSE)/AZ211,IF(AZ211=0,"",IF(AZ211="","",0)))</f>
        <v/>
      </c>
      <c r="AX211" s="26" t="str">
        <f>IFERROR(VLOOKUP($C211,Summary!$C:$CB,48,FALSE)/AZ211,IF(AZ211=0,"",IF(AZ211="","",0)))</f>
        <v/>
      </c>
      <c r="AY211" s="25" t="str">
        <f>IFERROR(VLOOKUP($C211,Summary!$C:$CB,49,FALSE)/AZ211,IF(AZ211=0,"",IF(AZ211="","",0)))</f>
        <v/>
      </c>
      <c r="AZ211" s="27">
        <f>VLOOKUP($C211,Summary!$C:$CB,50,FALSE)</f>
        <v>0</v>
      </c>
      <c r="BA211" s="24">
        <f>IFERROR(VLOOKUP($C211,Summary!$C:$CB,51,FALSE)/BG211,IF(BG211=0,"",IF(BG211="","",0)))</f>
        <v>0.33333333333333331</v>
      </c>
      <c r="BB211" s="25">
        <f>IFERROR(VLOOKUP($C211,Summary!$C:$CB,52,FALSE)/BG211,IF(BG211=0,"",IF(BG211="","",0)))</f>
        <v>0</v>
      </c>
      <c r="BC211" s="26">
        <f>IFERROR(VLOOKUP($C211,Summary!$C:$CB,53,FALSE)/BG211,IF(BG211=0,"",IF(BG211="","",0)))</f>
        <v>0.33333333333333331</v>
      </c>
      <c r="BD211" s="25">
        <f>IFERROR(VLOOKUP($C211,Summary!$C:$CB,54,FALSE)/BG211,IF(BG211=0,"",IF(BG211="","",0)))</f>
        <v>0</v>
      </c>
      <c r="BE211" s="26">
        <f>IFERROR(VLOOKUP($C211,Summary!$C:$CB,55,FALSE)/BG211,IF(BG211=0,"",IF(BG211="","",0)))</f>
        <v>0.33333333333333331</v>
      </c>
      <c r="BF211" s="25">
        <f>IFERROR(VLOOKUP($C211,Summary!$C:$CB,56,FALSE)/BG211,IF(BG211=0,"",IF(BG211="","",0)))</f>
        <v>0.66666666666666663</v>
      </c>
      <c r="BG211" s="27">
        <f>VLOOKUP($C211,Summary!$C:$CB,57,FALSE)</f>
        <v>3</v>
      </c>
      <c r="BH211" s="24">
        <f>IFERROR(VLOOKUP($C211,Summary!$C:$CB,58,FALSE)/BN211,IF(BN211=0,"",IF(BN211="","",0)))</f>
        <v>0</v>
      </c>
      <c r="BI211" s="25">
        <f>IFERROR(VLOOKUP($C211,Summary!$C:$CB,59,FALSE)/BN211,IF(BN211=0,"",IF(BN211="","",0)))</f>
        <v>0</v>
      </c>
      <c r="BJ211" s="26">
        <f>IFERROR(VLOOKUP($C211,Summary!$C:$CB,60,FALSE)/BN211,IF(BN211=0,"",IF(BN211="","",0)))</f>
        <v>0</v>
      </c>
      <c r="BK211" s="25">
        <f>IFERROR(VLOOKUP($C211,Summary!$C:$CB,61,FALSE)/BN211,IF(BN211=0,"",IF(BN211="","",0)))</f>
        <v>0</v>
      </c>
      <c r="BL211" s="26">
        <f>IFERROR(VLOOKUP($C211,Summary!$C:$CB,62,FALSE)/BN211,IF(BN211=0,"",IF(BN211="","",0)))</f>
        <v>0</v>
      </c>
      <c r="BM211" s="25">
        <f>IFERROR(VLOOKUP($C211,Summary!$C:$CB,63,FALSE)/BN211,IF(BN211=0,"",IF(BN211="","",0)))</f>
        <v>1</v>
      </c>
      <c r="BN211" s="27">
        <f>VLOOKUP($C211,Summary!$C:$CB,64,FALSE)</f>
        <v>3</v>
      </c>
      <c r="BO211" s="24" t="str">
        <f>IFERROR(VLOOKUP($C211,Summary!$C:$CB,65,FALSE)/BU211,IF(BU211=0,"",IF(BU211="","",0)))</f>
        <v/>
      </c>
      <c r="BP211" s="25" t="str">
        <f>IFERROR(VLOOKUP($C211,Summary!$C:$CB,66,FALSE)/BU211,IF(BU211=0,"",IF(BU211="","",0)))</f>
        <v/>
      </c>
      <c r="BQ211" s="26" t="str">
        <f>IFERROR(VLOOKUP($C211,Summary!$C:$CB,67,FALSE)/BU211,IF(BU211=0,"",IF(BU211="","",0)))</f>
        <v/>
      </c>
      <c r="BR211" s="25" t="str">
        <f>IFERROR(VLOOKUP($C211,Summary!$C:$CB,68,FALSE)/BU211,IF(BU211=0,"",IF(BU211="","",0)))</f>
        <v/>
      </c>
      <c r="BS211" s="26" t="str">
        <f>IFERROR(VLOOKUP($C211,Summary!$C:$CB,69,FALSE)/BU211,IF(BU211=0,"",IF(BU211="","",0)))</f>
        <v/>
      </c>
      <c r="BT211" s="25" t="str">
        <f>IFERROR(VLOOKUP($C211,Summary!$C:$CB,70,FALSE)/BU211,IF(BU211=0,"",IF(BU211="","",0)))</f>
        <v/>
      </c>
      <c r="BU211" s="27">
        <f>VLOOKUP($C211,Summary!$C:$CB,71,FALSE)</f>
        <v>0</v>
      </c>
      <c r="BV211" s="24" t="str">
        <f>IFERROR(VLOOKUP($C211,Summary!$C:$CB,72,FALSE)/CB211,IF(CB211=0,"",IF(CB211="","",0)))</f>
        <v/>
      </c>
      <c r="BW211" s="25" t="str">
        <f>IFERROR(VLOOKUP($C211,Summary!$C:$CB,73,FALSE)/CB211,IF(CB211=0,"",IF(CB211="","",0)))</f>
        <v/>
      </c>
      <c r="BX211" s="26" t="str">
        <f>IFERROR(VLOOKUP($C211,Summary!$C:$CB,74,FALSE)/CB211,IF(CB211=0,"",IF(CB211="","",0)))</f>
        <v/>
      </c>
      <c r="BY211" s="25" t="str">
        <f>IFERROR(VLOOKUP($C211,Summary!$C:$CB,75,FALSE)/CB211,IF(CB211=0,"",IF(CB211="","",0)))</f>
        <v/>
      </c>
      <c r="BZ211" s="26" t="str">
        <f>IFERROR(VLOOKUP($C211,Summary!$C:$CB,76,FALSE)/CB211,IF(CB211=0,"",IF(CB211="","",0)))</f>
        <v/>
      </c>
      <c r="CA211" s="25" t="str">
        <f>IFERROR(VLOOKUP($C211,Summary!$C:$CB,77,FALSE)/CB211,IF(CB211=0,"",IF(CB211="","",0)))</f>
        <v/>
      </c>
      <c r="CB211" s="27">
        <f>VLOOKUP($C211,Summary!$C:$CB,78,FALSE)</f>
        <v>0</v>
      </c>
    </row>
    <row r="212" spans="1:80" x14ac:dyDescent="0.3">
      <c r="A212">
        <v>208</v>
      </c>
      <c r="B212" t="str">
        <f>IF(Namelist!A209="","",UPPER(Namelist!A209))</f>
        <v>MU'AZ KASSIM</v>
      </c>
      <c r="C212" t="str">
        <f>IF(Namelist!B209="","",UPPER(Namelist!B209))</f>
        <v>NUSSTU\E0726556</v>
      </c>
      <c r="D212" s="24">
        <f>IFERROR(VLOOKUP($C212,Summary!$C:$CB,2,FALSE)/J212,IF(J212=0,"",IF(J212="","",0)))</f>
        <v>0.25</v>
      </c>
      <c r="E212" s="25">
        <f>IFERROR(VLOOKUP($C212,Summary!$C:$CB,3,FALSE)/J212,IF(J212=0,"",IF(J212="","",0)))</f>
        <v>0</v>
      </c>
      <c r="F212" s="26">
        <f>IFERROR(VLOOKUP($C212,Summary!$C:$CB,4,FALSE)/J212,IF(J212=0,"",IF(J212="","",0)))</f>
        <v>0.25</v>
      </c>
      <c r="G212" s="25">
        <f>IFERROR(VLOOKUP($C212,Summary!$C:$CB,5,FALSE)/J212,IF(J212=0,"",IF(J212="","",0)))</f>
        <v>0.25</v>
      </c>
      <c r="H212" s="26">
        <f>IFERROR(VLOOKUP($C212,Summary!$C:$CB,6,FALSE)/J212,IF(J212=0,"",IF(J212="","",0)))</f>
        <v>0.5</v>
      </c>
      <c r="I212" s="25">
        <f>IFERROR(VLOOKUP($C212,Summary!$C:$CB,7,FALSE)/J212,IF(J212=0,"",IF(J212="","",0)))</f>
        <v>0.5</v>
      </c>
      <c r="J212" s="27">
        <f>VLOOKUP($C212,Summary!$C:$CB,8,FALSE)</f>
        <v>4</v>
      </c>
      <c r="K212" s="24">
        <f>IFERROR(VLOOKUP($C212,Summary!$C:$CB,9,FALSE)/Q212,IF(Q212=0,"",IF(Q212="","",0)))</f>
        <v>1</v>
      </c>
      <c r="L212" s="25">
        <f>IFERROR(VLOOKUP($C212,Summary!$C:$CB,10,FALSE)/Q212,IF(Q212=0,"",IF(Q212="","",0)))</f>
        <v>0</v>
      </c>
      <c r="M212" s="26">
        <f>IFERROR(VLOOKUP($C212,Summary!$C:$CB,11,FALSE)/Q212,IF(Q212=0,"",IF(Q212="","",0)))</f>
        <v>1</v>
      </c>
      <c r="N212" s="25">
        <f>IFERROR(VLOOKUP($C212,Summary!$C:$CB,12,FALSE)/Q212,IF(Q212=0,"",IF(Q212="","",0)))</f>
        <v>0</v>
      </c>
      <c r="O212" s="26">
        <f>IFERROR(VLOOKUP($C212,Summary!$C:$CB,13,FALSE)/Q212,IF(Q212=0,"",IF(Q212="","",0)))</f>
        <v>1</v>
      </c>
      <c r="P212" s="25">
        <f>IFERROR(VLOOKUP($C212,Summary!$C:$CB,14,FALSE)/Q212,IF(Q212=0,"",IF(Q212="","",0)))</f>
        <v>0</v>
      </c>
      <c r="Q212" s="27">
        <f>VLOOKUP($C212,Summary!$C:$CB,15,FALSE)</f>
        <v>1</v>
      </c>
      <c r="R212" s="24">
        <f>IFERROR(VLOOKUP($C212,Summary!$C:$CB,16,FALSE)/X212,IF(X212=0,"",IF(X212="","",0)))</f>
        <v>0</v>
      </c>
      <c r="S212" s="25">
        <f>IFERROR(VLOOKUP($C212,Summary!$C:$CB,17,FALSE)/X212,IF(X212=0,"",IF(X212="","",0)))</f>
        <v>0</v>
      </c>
      <c r="T212" s="26">
        <f>IFERROR(VLOOKUP($C212,Summary!$C:$CB,18,FALSE)/X212,IF(X212=0,"",IF(X212="","",0)))</f>
        <v>0</v>
      </c>
      <c r="U212" s="25">
        <f>IFERROR(VLOOKUP($C212,Summary!$C:$CB,19,FALSE)/X212,IF(X212=0,"",IF(X212="","",0)))</f>
        <v>0.33333333333333331</v>
      </c>
      <c r="V212" s="26">
        <f>IFERROR(VLOOKUP($C212,Summary!$C:$CB,20,FALSE)/X212,IF(X212=0,"",IF(X212="","",0)))</f>
        <v>0.33333333333333331</v>
      </c>
      <c r="W212" s="25">
        <f>IFERROR(VLOOKUP($C212,Summary!$C:$CB,21,FALSE)/X212,IF(X212=0,"",IF(X212="","",0)))</f>
        <v>0.66666666666666663</v>
      </c>
      <c r="X212" s="27">
        <f>VLOOKUP($C212,Summary!$C:$CB,22,FALSE)</f>
        <v>3</v>
      </c>
      <c r="Y212" s="24" t="str">
        <f>IFERROR(VLOOKUP($C212,Summary!$C:$CB,23,FALSE)/AE212,IF(AE212=0,"",IF(AE212="","",0)))</f>
        <v/>
      </c>
      <c r="Z212" s="25" t="str">
        <f>IFERROR(VLOOKUP($C212,Summary!$C:$CB,24,FALSE)/AE212,IF(AE212=0,"",IF(AE212="","",0)))</f>
        <v/>
      </c>
      <c r="AA212" s="26" t="str">
        <f>IFERROR(VLOOKUP($C212,Summary!$C:$CB,25,FALSE)/AE212,IF(AE212=0,"",IF(AE212="","",0)))</f>
        <v/>
      </c>
      <c r="AB212" s="25" t="str">
        <f>IFERROR(VLOOKUP($C212,Summary!$C:$CB,26,FALSE)/AE212,IF(AE212=0,"",IF(AE212="","",0)))</f>
        <v/>
      </c>
      <c r="AC212" s="26" t="str">
        <f>IFERROR(VLOOKUP($C212,Summary!$C:$CB,27,FALSE)/AE212,IF(AE212=0,"",IF(AE212="","",0)))</f>
        <v/>
      </c>
      <c r="AD212" s="25" t="str">
        <f>IFERROR(VLOOKUP($C212,Summary!$C:$CB,28,FALSE)/AE212,IF(AE212=0,"",IF(AE212="","",0)))</f>
        <v/>
      </c>
      <c r="AE212" s="27">
        <f>VLOOKUP($C212,Summary!$C:$CB,29,FALSE)</f>
        <v>0</v>
      </c>
      <c r="AF212" s="24" t="str">
        <f>IFERROR(VLOOKUP($C212,Summary!$C:$CB,30,FALSE)/VLOOKUP($C212,Summary!$C:$CB,32,FALSE),IF(AL212=0,"",IF(AL212="","",0)))</f>
        <v/>
      </c>
      <c r="AG212" s="25" t="str">
        <f>IFERROR(VLOOKUP($C212,Summary!$C:$CB,31,FALSE)/VLOOKUP($C212,Summary!$C:$CB,32,FALSE),IF(AL212=0,"",IF(AL212="","",0)))</f>
        <v/>
      </c>
      <c r="AH212" s="26" t="str">
        <f>IFERROR(VLOOKUP($C212,Summary!$C:$CB,32,FALSE)/VLOOKUP($C212,Summary!$C:$CB,34,FALSE),IF(AL212=0,"",IF(AL212="","",0)))</f>
        <v/>
      </c>
      <c r="AI212" s="25" t="str">
        <f>IFERROR(VLOOKUP($C212,Summary!$C:$CB,33,FALSE)/VLOOKUP($C212,Summary!$C:$CB,34,FALSE),IF(AL212=0,"",IF(AL212="","",0)))</f>
        <v/>
      </c>
      <c r="AJ212" s="26" t="str">
        <f>IFERROR(VLOOKUP($C212,Summary!$C:$CB,34,FALSE)/AL212,IF(AL212=0,"",IF(AL212="","",0)))</f>
        <v/>
      </c>
      <c r="AK212" s="25" t="str">
        <f>IFERROR(VLOOKUP($C212,Summary!$C:$CB,35,FALSE)/AL212,IF(AL212=0,"",IF(AL212="","",0)))</f>
        <v/>
      </c>
      <c r="AL212" s="27">
        <f>VLOOKUP($C212,Summary!$C:$CB,36,FALSE)</f>
        <v>0</v>
      </c>
      <c r="AM212" s="24" t="str">
        <f>IFERROR(VLOOKUP($C212,Summary!$C:$CB,37,FALSE)/AS212,IF(AS212=0,"",IF(AS212="","",0)))</f>
        <v/>
      </c>
      <c r="AN212" s="25" t="str">
        <f>IFERROR(VLOOKUP($C212,Summary!$C:$CB,38,FALSE)/AS212,IF(AS212=0,"",IF(AS212="","",0)))</f>
        <v/>
      </c>
      <c r="AO212" s="26" t="str">
        <f>IFERROR(VLOOKUP($C212,Summary!$C:$CB,39,FALSE)/AS212,IF(AS212=0,"",IF(AS212="","",0)))</f>
        <v/>
      </c>
      <c r="AP212" s="25" t="str">
        <f>IFERROR(VLOOKUP($C212,Summary!$C:$CB,40,FALSE)/AS212,IF(AS212=0,"",IF(AS212="","",0)))</f>
        <v/>
      </c>
      <c r="AQ212" s="26" t="str">
        <f>IFERROR(VLOOKUP($C212,Summary!$C:$CB,41,FALSE)/AS212,IF(AS212=0,"",IF(AS212="","",0)))</f>
        <v/>
      </c>
      <c r="AR212" s="25" t="str">
        <f>IFERROR(VLOOKUP($C212,Summary!$C:$CB,42,FALSE)/AS212,IF(AS212=0,"",IF(AS212="","",0)))</f>
        <v/>
      </c>
      <c r="AS212" s="27">
        <f>VLOOKUP($C212,Summary!$C:$CB,43,FALSE)</f>
        <v>0</v>
      </c>
      <c r="AT212" s="24" t="str">
        <f>IFERROR(VLOOKUP($C212,Summary!$C:$CB,44,FALSE)/AZ212,IF(AZ212=0,"",IF(AZ212="","",0)))</f>
        <v/>
      </c>
      <c r="AU212" s="25" t="str">
        <f>IFERROR(VLOOKUP($C212,Summary!$C:$CB,45,FALSE)/AZ212,IF(AZ212=0,"",IF(AZ212="","",0)))</f>
        <v/>
      </c>
      <c r="AV212" s="26" t="str">
        <f>IFERROR(VLOOKUP($C212,Summary!$C:$CB,46,FALSE)/AZ212,IF(AZ212=0,"",IF(AZ212="","",0)))</f>
        <v/>
      </c>
      <c r="AW212" s="25" t="str">
        <f>IFERROR(VLOOKUP($C212,Summary!$C:$CB,47,FALSE)/AZ212,IF(AZ212=0,"",IF(AZ212="","",0)))</f>
        <v/>
      </c>
      <c r="AX212" s="26" t="str">
        <f>IFERROR(VLOOKUP($C212,Summary!$C:$CB,48,FALSE)/AZ212,IF(AZ212=0,"",IF(AZ212="","",0)))</f>
        <v/>
      </c>
      <c r="AY212" s="25" t="str">
        <f>IFERROR(VLOOKUP($C212,Summary!$C:$CB,49,FALSE)/AZ212,IF(AZ212=0,"",IF(AZ212="","",0)))</f>
        <v/>
      </c>
      <c r="AZ212" s="27">
        <f>VLOOKUP($C212,Summary!$C:$CB,50,FALSE)</f>
        <v>0</v>
      </c>
      <c r="BA212" s="24" t="str">
        <f>IFERROR(VLOOKUP($C212,Summary!$C:$CB,51,FALSE)/BG212,IF(BG212=0,"",IF(BG212="","",0)))</f>
        <v/>
      </c>
      <c r="BB212" s="25" t="str">
        <f>IFERROR(VLOOKUP($C212,Summary!$C:$CB,52,FALSE)/BG212,IF(BG212=0,"",IF(BG212="","",0)))</f>
        <v/>
      </c>
      <c r="BC212" s="26" t="str">
        <f>IFERROR(VLOOKUP($C212,Summary!$C:$CB,53,FALSE)/BG212,IF(BG212=0,"",IF(BG212="","",0)))</f>
        <v/>
      </c>
      <c r="BD212" s="25" t="str">
        <f>IFERROR(VLOOKUP($C212,Summary!$C:$CB,54,FALSE)/BG212,IF(BG212=0,"",IF(BG212="","",0)))</f>
        <v/>
      </c>
      <c r="BE212" s="26" t="str">
        <f>IFERROR(VLOOKUP($C212,Summary!$C:$CB,55,FALSE)/BG212,IF(BG212=0,"",IF(BG212="","",0)))</f>
        <v/>
      </c>
      <c r="BF212" s="25" t="str">
        <f>IFERROR(VLOOKUP($C212,Summary!$C:$CB,56,FALSE)/BG212,IF(BG212=0,"",IF(BG212="","",0)))</f>
        <v/>
      </c>
      <c r="BG212" s="27">
        <f>VLOOKUP($C212,Summary!$C:$CB,57,FALSE)</f>
        <v>0</v>
      </c>
      <c r="BH212" s="24" t="str">
        <f>IFERROR(VLOOKUP($C212,Summary!$C:$CB,58,FALSE)/BN212,IF(BN212=0,"",IF(BN212="","",0)))</f>
        <v/>
      </c>
      <c r="BI212" s="25" t="str">
        <f>IFERROR(VLOOKUP($C212,Summary!$C:$CB,59,FALSE)/BN212,IF(BN212=0,"",IF(BN212="","",0)))</f>
        <v/>
      </c>
      <c r="BJ212" s="26" t="str">
        <f>IFERROR(VLOOKUP($C212,Summary!$C:$CB,60,FALSE)/BN212,IF(BN212=0,"",IF(BN212="","",0)))</f>
        <v/>
      </c>
      <c r="BK212" s="25" t="str">
        <f>IFERROR(VLOOKUP($C212,Summary!$C:$CB,61,FALSE)/BN212,IF(BN212=0,"",IF(BN212="","",0)))</f>
        <v/>
      </c>
      <c r="BL212" s="26" t="str">
        <f>IFERROR(VLOOKUP($C212,Summary!$C:$CB,62,FALSE)/BN212,IF(BN212=0,"",IF(BN212="","",0)))</f>
        <v/>
      </c>
      <c r="BM212" s="25" t="str">
        <f>IFERROR(VLOOKUP($C212,Summary!$C:$CB,63,FALSE)/BN212,IF(BN212=0,"",IF(BN212="","",0)))</f>
        <v/>
      </c>
      <c r="BN212" s="27">
        <f>VLOOKUP($C212,Summary!$C:$CB,64,FALSE)</f>
        <v>0</v>
      </c>
      <c r="BO212" s="24" t="str">
        <f>IFERROR(VLOOKUP($C212,Summary!$C:$CB,65,FALSE)/BU212,IF(BU212=0,"",IF(BU212="","",0)))</f>
        <v/>
      </c>
      <c r="BP212" s="25" t="str">
        <f>IFERROR(VLOOKUP($C212,Summary!$C:$CB,66,FALSE)/BU212,IF(BU212=0,"",IF(BU212="","",0)))</f>
        <v/>
      </c>
      <c r="BQ212" s="26" t="str">
        <f>IFERROR(VLOOKUP($C212,Summary!$C:$CB,67,FALSE)/BU212,IF(BU212=0,"",IF(BU212="","",0)))</f>
        <v/>
      </c>
      <c r="BR212" s="25" t="str">
        <f>IFERROR(VLOOKUP($C212,Summary!$C:$CB,68,FALSE)/BU212,IF(BU212=0,"",IF(BU212="","",0)))</f>
        <v/>
      </c>
      <c r="BS212" s="26" t="str">
        <f>IFERROR(VLOOKUP($C212,Summary!$C:$CB,69,FALSE)/BU212,IF(BU212=0,"",IF(BU212="","",0)))</f>
        <v/>
      </c>
      <c r="BT212" s="25" t="str">
        <f>IFERROR(VLOOKUP($C212,Summary!$C:$CB,70,FALSE)/BU212,IF(BU212=0,"",IF(BU212="","",0)))</f>
        <v/>
      </c>
      <c r="BU212" s="27">
        <f>VLOOKUP($C212,Summary!$C:$CB,71,FALSE)</f>
        <v>0</v>
      </c>
      <c r="BV212" s="24" t="str">
        <f>IFERROR(VLOOKUP($C212,Summary!$C:$CB,72,FALSE)/CB212,IF(CB212=0,"",IF(CB212="","",0)))</f>
        <v/>
      </c>
      <c r="BW212" s="25" t="str">
        <f>IFERROR(VLOOKUP($C212,Summary!$C:$CB,73,FALSE)/CB212,IF(CB212=0,"",IF(CB212="","",0)))</f>
        <v/>
      </c>
      <c r="BX212" s="26" t="str">
        <f>IFERROR(VLOOKUP($C212,Summary!$C:$CB,74,FALSE)/CB212,IF(CB212=0,"",IF(CB212="","",0)))</f>
        <v/>
      </c>
      <c r="BY212" s="25" t="str">
        <f>IFERROR(VLOOKUP($C212,Summary!$C:$CB,75,FALSE)/CB212,IF(CB212=0,"",IF(CB212="","",0)))</f>
        <v/>
      </c>
      <c r="BZ212" s="26" t="str">
        <f>IFERROR(VLOOKUP($C212,Summary!$C:$CB,76,FALSE)/CB212,IF(CB212=0,"",IF(CB212="","",0)))</f>
        <v/>
      </c>
      <c r="CA212" s="25" t="str">
        <f>IFERROR(VLOOKUP($C212,Summary!$C:$CB,77,FALSE)/CB212,IF(CB212=0,"",IF(CB212="","",0)))</f>
        <v/>
      </c>
      <c r="CB212" s="27">
        <f>VLOOKUP($C212,Summary!$C:$CB,78,FALSE)</f>
        <v>0</v>
      </c>
    </row>
    <row r="213" spans="1:80" x14ac:dyDescent="0.3">
      <c r="A213">
        <v>209</v>
      </c>
      <c r="B213" t="str">
        <f>IF(Namelist!A210="","",UPPER(Namelist!A210))</f>
        <v>MUHAMMAD AMIR</v>
      </c>
      <c r="C213" t="str">
        <f>IF(Namelist!B210="","",UPPER(Namelist!B210))</f>
        <v>NUSSTU\E0958431</v>
      </c>
      <c r="D213" s="24">
        <f>IFERROR(VLOOKUP($C213,Summary!$C:$CB,2,FALSE)/J213,IF(J213=0,"",IF(J213="","",0)))</f>
        <v>0.75</v>
      </c>
      <c r="E213" s="25">
        <f>IFERROR(VLOOKUP($C213,Summary!$C:$CB,3,FALSE)/J213,IF(J213=0,"",IF(J213="","",0)))</f>
        <v>0</v>
      </c>
      <c r="F213" s="26">
        <f>IFERROR(VLOOKUP($C213,Summary!$C:$CB,4,FALSE)/J213,IF(J213=0,"",IF(J213="","",0)))</f>
        <v>0.75</v>
      </c>
      <c r="G213" s="25">
        <f>IFERROR(VLOOKUP($C213,Summary!$C:$CB,5,FALSE)/J213,IF(J213=0,"",IF(J213="","",0)))</f>
        <v>0</v>
      </c>
      <c r="H213" s="26">
        <f>IFERROR(VLOOKUP($C213,Summary!$C:$CB,6,FALSE)/J213,IF(J213=0,"",IF(J213="","",0)))</f>
        <v>0.75</v>
      </c>
      <c r="I213" s="25">
        <f>IFERROR(VLOOKUP($C213,Summary!$C:$CB,7,FALSE)/J213,IF(J213=0,"",IF(J213="","",0)))</f>
        <v>0.25</v>
      </c>
      <c r="J213" s="27">
        <f>VLOOKUP($C213,Summary!$C:$CB,8,FALSE)</f>
        <v>4</v>
      </c>
      <c r="K213" s="24" t="str">
        <f>IFERROR(VLOOKUP($C213,Summary!$C:$CB,9,FALSE)/Q213,IF(Q213=0,"",IF(Q213="","",0)))</f>
        <v/>
      </c>
      <c r="L213" s="25" t="str">
        <f>IFERROR(VLOOKUP($C213,Summary!$C:$CB,10,FALSE)/Q213,IF(Q213=0,"",IF(Q213="","",0)))</f>
        <v/>
      </c>
      <c r="M213" s="26" t="str">
        <f>IFERROR(VLOOKUP($C213,Summary!$C:$CB,11,FALSE)/Q213,IF(Q213=0,"",IF(Q213="","",0)))</f>
        <v/>
      </c>
      <c r="N213" s="25" t="str">
        <f>IFERROR(VLOOKUP($C213,Summary!$C:$CB,12,FALSE)/Q213,IF(Q213=0,"",IF(Q213="","",0)))</f>
        <v/>
      </c>
      <c r="O213" s="26" t="str">
        <f>IFERROR(VLOOKUP($C213,Summary!$C:$CB,13,FALSE)/Q213,IF(Q213=0,"",IF(Q213="","",0)))</f>
        <v/>
      </c>
      <c r="P213" s="25" t="str">
        <f>IFERROR(VLOOKUP($C213,Summary!$C:$CB,14,FALSE)/Q213,IF(Q213=0,"",IF(Q213="","",0)))</f>
        <v/>
      </c>
      <c r="Q213" s="27">
        <f>VLOOKUP($C213,Summary!$C:$CB,15,FALSE)</f>
        <v>0</v>
      </c>
      <c r="R213" s="24">
        <f>IFERROR(VLOOKUP($C213,Summary!$C:$CB,16,FALSE)/X213,IF(X213=0,"",IF(X213="","",0)))</f>
        <v>0.75</v>
      </c>
      <c r="S213" s="25">
        <f>IFERROR(VLOOKUP($C213,Summary!$C:$CB,17,FALSE)/X213,IF(X213=0,"",IF(X213="","",0)))</f>
        <v>0</v>
      </c>
      <c r="T213" s="26">
        <f>IFERROR(VLOOKUP($C213,Summary!$C:$CB,18,FALSE)/X213,IF(X213=0,"",IF(X213="","",0)))</f>
        <v>0.75</v>
      </c>
      <c r="U213" s="25">
        <f>IFERROR(VLOOKUP($C213,Summary!$C:$CB,19,FALSE)/X213,IF(X213=0,"",IF(X213="","",0)))</f>
        <v>0</v>
      </c>
      <c r="V213" s="26">
        <f>IFERROR(VLOOKUP($C213,Summary!$C:$CB,20,FALSE)/X213,IF(X213=0,"",IF(X213="","",0)))</f>
        <v>0.75</v>
      </c>
      <c r="W213" s="25">
        <f>IFERROR(VLOOKUP($C213,Summary!$C:$CB,21,FALSE)/X213,IF(X213=0,"",IF(X213="","",0)))</f>
        <v>0.25</v>
      </c>
      <c r="X213" s="27">
        <f>VLOOKUP($C213,Summary!$C:$CB,22,FALSE)</f>
        <v>4</v>
      </c>
      <c r="Y213" s="24" t="str">
        <f>IFERROR(VLOOKUP($C213,Summary!$C:$CB,23,FALSE)/AE213,IF(AE213=0,"",IF(AE213="","",0)))</f>
        <v/>
      </c>
      <c r="Z213" s="25" t="str">
        <f>IFERROR(VLOOKUP($C213,Summary!$C:$CB,24,FALSE)/AE213,IF(AE213=0,"",IF(AE213="","",0)))</f>
        <v/>
      </c>
      <c r="AA213" s="26" t="str">
        <f>IFERROR(VLOOKUP($C213,Summary!$C:$CB,25,FALSE)/AE213,IF(AE213=0,"",IF(AE213="","",0)))</f>
        <v/>
      </c>
      <c r="AB213" s="25" t="str">
        <f>IFERROR(VLOOKUP($C213,Summary!$C:$CB,26,FALSE)/AE213,IF(AE213=0,"",IF(AE213="","",0)))</f>
        <v/>
      </c>
      <c r="AC213" s="26" t="str">
        <f>IFERROR(VLOOKUP($C213,Summary!$C:$CB,27,FALSE)/AE213,IF(AE213=0,"",IF(AE213="","",0)))</f>
        <v/>
      </c>
      <c r="AD213" s="25" t="str">
        <f>IFERROR(VLOOKUP($C213,Summary!$C:$CB,28,FALSE)/AE213,IF(AE213=0,"",IF(AE213="","",0)))</f>
        <v/>
      </c>
      <c r="AE213" s="27">
        <f>VLOOKUP($C213,Summary!$C:$CB,29,FALSE)</f>
        <v>0</v>
      </c>
      <c r="AF213" s="24" t="str">
        <f>IFERROR(VLOOKUP($C213,Summary!$C:$CB,30,FALSE)/VLOOKUP($C213,Summary!$C:$CB,32,FALSE),IF(AL213=0,"",IF(AL213="","",0)))</f>
        <v/>
      </c>
      <c r="AG213" s="25" t="str">
        <f>IFERROR(VLOOKUP($C213,Summary!$C:$CB,31,FALSE)/VLOOKUP($C213,Summary!$C:$CB,32,FALSE),IF(AL213=0,"",IF(AL213="","",0)))</f>
        <v/>
      </c>
      <c r="AH213" s="26" t="str">
        <f>IFERROR(VLOOKUP($C213,Summary!$C:$CB,32,FALSE)/VLOOKUP($C213,Summary!$C:$CB,34,FALSE),IF(AL213=0,"",IF(AL213="","",0)))</f>
        <v/>
      </c>
      <c r="AI213" s="25" t="str">
        <f>IFERROR(VLOOKUP($C213,Summary!$C:$CB,33,FALSE)/VLOOKUP($C213,Summary!$C:$CB,34,FALSE),IF(AL213=0,"",IF(AL213="","",0)))</f>
        <v/>
      </c>
      <c r="AJ213" s="26" t="str">
        <f>IFERROR(VLOOKUP($C213,Summary!$C:$CB,34,FALSE)/AL213,IF(AL213=0,"",IF(AL213="","",0)))</f>
        <v/>
      </c>
      <c r="AK213" s="25" t="str">
        <f>IFERROR(VLOOKUP($C213,Summary!$C:$CB,35,FALSE)/AL213,IF(AL213=0,"",IF(AL213="","",0)))</f>
        <v/>
      </c>
      <c r="AL213" s="27">
        <f>VLOOKUP($C213,Summary!$C:$CB,36,FALSE)</f>
        <v>0</v>
      </c>
      <c r="AM213" s="24" t="str">
        <f>IFERROR(VLOOKUP($C213,Summary!$C:$CB,37,FALSE)/AS213,IF(AS213=0,"",IF(AS213="","",0)))</f>
        <v/>
      </c>
      <c r="AN213" s="25" t="str">
        <f>IFERROR(VLOOKUP($C213,Summary!$C:$CB,38,FALSE)/AS213,IF(AS213=0,"",IF(AS213="","",0)))</f>
        <v/>
      </c>
      <c r="AO213" s="26" t="str">
        <f>IFERROR(VLOOKUP($C213,Summary!$C:$CB,39,FALSE)/AS213,IF(AS213=0,"",IF(AS213="","",0)))</f>
        <v/>
      </c>
      <c r="AP213" s="25" t="str">
        <f>IFERROR(VLOOKUP($C213,Summary!$C:$CB,40,FALSE)/AS213,IF(AS213=0,"",IF(AS213="","",0)))</f>
        <v/>
      </c>
      <c r="AQ213" s="26" t="str">
        <f>IFERROR(VLOOKUP($C213,Summary!$C:$CB,41,FALSE)/AS213,IF(AS213=0,"",IF(AS213="","",0)))</f>
        <v/>
      </c>
      <c r="AR213" s="25" t="str">
        <f>IFERROR(VLOOKUP($C213,Summary!$C:$CB,42,FALSE)/AS213,IF(AS213=0,"",IF(AS213="","",0)))</f>
        <v/>
      </c>
      <c r="AS213" s="27">
        <f>VLOOKUP($C213,Summary!$C:$CB,43,FALSE)</f>
        <v>0</v>
      </c>
      <c r="AT213" s="24" t="str">
        <f>IFERROR(VLOOKUP($C213,Summary!$C:$CB,44,FALSE)/AZ213,IF(AZ213=0,"",IF(AZ213="","",0)))</f>
        <v/>
      </c>
      <c r="AU213" s="25" t="str">
        <f>IFERROR(VLOOKUP($C213,Summary!$C:$CB,45,FALSE)/AZ213,IF(AZ213=0,"",IF(AZ213="","",0)))</f>
        <v/>
      </c>
      <c r="AV213" s="26" t="str">
        <f>IFERROR(VLOOKUP($C213,Summary!$C:$CB,46,FALSE)/AZ213,IF(AZ213=0,"",IF(AZ213="","",0)))</f>
        <v/>
      </c>
      <c r="AW213" s="25" t="str">
        <f>IFERROR(VLOOKUP($C213,Summary!$C:$CB,47,FALSE)/AZ213,IF(AZ213=0,"",IF(AZ213="","",0)))</f>
        <v/>
      </c>
      <c r="AX213" s="26" t="str">
        <f>IFERROR(VLOOKUP($C213,Summary!$C:$CB,48,FALSE)/AZ213,IF(AZ213=0,"",IF(AZ213="","",0)))</f>
        <v/>
      </c>
      <c r="AY213" s="25" t="str">
        <f>IFERROR(VLOOKUP($C213,Summary!$C:$CB,49,FALSE)/AZ213,IF(AZ213=0,"",IF(AZ213="","",0)))</f>
        <v/>
      </c>
      <c r="AZ213" s="27">
        <f>VLOOKUP($C213,Summary!$C:$CB,50,FALSE)</f>
        <v>0</v>
      </c>
      <c r="BA213" s="24" t="str">
        <f>IFERROR(VLOOKUP($C213,Summary!$C:$CB,51,FALSE)/BG213,IF(BG213=0,"",IF(BG213="","",0)))</f>
        <v/>
      </c>
      <c r="BB213" s="25" t="str">
        <f>IFERROR(VLOOKUP($C213,Summary!$C:$CB,52,FALSE)/BG213,IF(BG213=0,"",IF(BG213="","",0)))</f>
        <v/>
      </c>
      <c r="BC213" s="26" t="str">
        <f>IFERROR(VLOOKUP($C213,Summary!$C:$CB,53,FALSE)/BG213,IF(BG213=0,"",IF(BG213="","",0)))</f>
        <v/>
      </c>
      <c r="BD213" s="25" t="str">
        <f>IFERROR(VLOOKUP($C213,Summary!$C:$CB,54,FALSE)/BG213,IF(BG213=0,"",IF(BG213="","",0)))</f>
        <v/>
      </c>
      <c r="BE213" s="26" t="str">
        <f>IFERROR(VLOOKUP($C213,Summary!$C:$CB,55,FALSE)/BG213,IF(BG213=0,"",IF(BG213="","",0)))</f>
        <v/>
      </c>
      <c r="BF213" s="25" t="str">
        <f>IFERROR(VLOOKUP($C213,Summary!$C:$CB,56,FALSE)/BG213,IF(BG213=0,"",IF(BG213="","",0)))</f>
        <v/>
      </c>
      <c r="BG213" s="27">
        <f>VLOOKUP($C213,Summary!$C:$CB,57,FALSE)</f>
        <v>0</v>
      </c>
      <c r="BH213" s="24" t="str">
        <f>IFERROR(VLOOKUP($C213,Summary!$C:$CB,58,FALSE)/BN213,IF(BN213=0,"",IF(BN213="","",0)))</f>
        <v/>
      </c>
      <c r="BI213" s="25" t="str">
        <f>IFERROR(VLOOKUP($C213,Summary!$C:$CB,59,FALSE)/BN213,IF(BN213=0,"",IF(BN213="","",0)))</f>
        <v/>
      </c>
      <c r="BJ213" s="26" t="str">
        <f>IFERROR(VLOOKUP($C213,Summary!$C:$CB,60,FALSE)/BN213,IF(BN213=0,"",IF(BN213="","",0)))</f>
        <v/>
      </c>
      <c r="BK213" s="25" t="str">
        <f>IFERROR(VLOOKUP($C213,Summary!$C:$CB,61,FALSE)/BN213,IF(BN213=0,"",IF(BN213="","",0)))</f>
        <v/>
      </c>
      <c r="BL213" s="26" t="str">
        <f>IFERROR(VLOOKUP($C213,Summary!$C:$CB,62,FALSE)/BN213,IF(BN213=0,"",IF(BN213="","",0)))</f>
        <v/>
      </c>
      <c r="BM213" s="25" t="str">
        <f>IFERROR(VLOOKUP($C213,Summary!$C:$CB,63,FALSE)/BN213,IF(BN213=0,"",IF(BN213="","",0)))</f>
        <v/>
      </c>
      <c r="BN213" s="27">
        <f>VLOOKUP($C213,Summary!$C:$CB,64,FALSE)</f>
        <v>0</v>
      </c>
      <c r="BO213" s="24" t="str">
        <f>IFERROR(VLOOKUP($C213,Summary!$C:$CB,65,FALSE)/BU213,IF(BU213=0,"",IF(BU213="","",0)))</f>
        <v/>
      </c>
      <c r="BP213" s="25" t="str">
        <f>IFERROR(VLOOKUP($C213,Summary!$C:$CB,66,FALSE)/BU213,IF(BU213=0,"",IF(BU213="","",0)))</f>
        <v/>
      </c>
      <c r="BQ213" s="26" t="str">
        <f>IFERROR(VLOOKUP($C213,Summary!$C:$CB,67,FALSE)/BU213,IF(BU213=0,"",IF(BU213="","",0)))</f>
        <v/>
      </c>
      <c r="BR213" s="25" t="str">
        <f>IFERROR(VLOOKUP($C213,Summary!$C:$CB,68,FALSE)/BU213,IF(BU213=0,"",IF(BU213="","",0)))</f>
        <v/>
      </c>
      <c r="BS213" s="26" t="str">
        <f>IFERROR(VLOOKUP($C213,Summary!$C:$CB,69,FALSE)/BU213,IF(BU213=0,"",IF(BU213="","",0)))</f>
        <v/>
      </c>
      <c r="BT213" s="25" t="str">
        <f>IFERROR(VLOOKUP($C213,Summary!$C:$CB,70,FALSE)/BU213,IF(BU213=0,"",IF(BU213="","",0)))</f>
        <v/>
      </c>
      <c r="BU213" s="27">
        <f>VLOOKUP($C213,Summary!$C:$CB,71,FALSE)</f>
        <v>0</v>
      </c>
      <c r="BV213" s="24" t="str">
        <f>IFERROR(VLOOKUP($C213,Summary!$C:$CB,72,FALSE)/CB213,IF(CB213=0,"",IF(CB213="","",0)))</f>
        <v/>
      </c>
      <c r="BW213" s="25" t="str">
        <f>IFERROR(VLOOKUP($C213,Summary!$C:$CB,73,FALSE)/CB213,IF(CB213=0,"",IF(CB213="","",0)))</f>
        <v/>
      </c>
      <c r="BX213" s="26" t="str">
        <f>IFERROR(VLOOKUP($C213,Summary!$C:$CB,74,FALSE)/CB213,IF(CB213=0,"",IF(CB213="","",0)))</f>
        <v/>
      </c>
      <c r="BY213" s="25" t="str">
        <f>IFERROR(VLOOKUP($C213,Summary!$C:$CB,75,FALSE)/CB213,IF(CB213=0,"",IF(CB213="","",0)))</f>
        <v/>
      </c>
      <c r="BZ213" s="26" t="str">
        <f>IFERROR(VLOOKUP($C213,Summary!$C:$CB,76,FALSE)/CB213,IF(CB213=0,"",IF(CB213="","",0)))</f>
        <v/>
      </c>
      <c r="CA213" s="25" t="str">
        <f>IFERROR(VLOOKUP($C213,Summary!$C:$CB,77,FALSE)/CB213,IF(CB213=0,"",IF(CB213="","",0)))</f>
        <v/>
      </c>
      <c r="CB213" s="27">
        <f>VLOOKUP($C213,Summary!$C:$CB,78,FALSE)</f>
        <v>0</v>
      </c>
    </row>
    <row r="214" spans="1:80" x14ac:dyDescent="0.3">
      <c r="A214">
        <v>210</v>
      </c>
      <c r="B214" t="str">
        <f>IF(Namelist!A211="","",UPPER(Namelist!A211))</f>
        <v>MUHAMMAD AMMAR RIFDI ZULKIFLI</v>
      </c>
      <c r="C214" t="str">
        <f>IF(Namelist!B211="","",UPPER(Namelist!B211))</f>
        <v>NUSSTU\E1032500</v>
      </c>
      <c r="D214" s="24">
        <f>IFERROR(VLOOKUP($C214,Summary!$C:$CB,2,FALSE)/J214,IF(J214=0,"",IF(J214="","",0)))</f>
        <v>1</v>
      </c>
      <c r="E214" s="25">
        <f>IFERROR(VLOOKUP($C214,Summary!$C:$CB,3,FALSE)/J214,IF(J214=0,"",IF(J214="","",0)))</f>
        <v>0</v>
      </c>
      <c r="F214" s="26">
        <f>IFERROR(VLOOKUP($C214,Summary!$C:$CB,4,FALSE)/J214,IF(J214=0,"",IF(J214="","",0)))</f>
        <v>1</v>
      </c>
      <c r="G214" s="25">
        <f>IFERROR(VLOOKUP($C214,Summary!$C:$CB,5,FALSE)/J214,IF(J214=0,"",IF(J214="","",0)))</f>
        <v>0</v>
      </c>
      <c r="H214" s="26">
        <f>IFERROR(VLOOKUP($C214,Summary!$C:$CB,6,FALSE)/J214,IF(J214=0,"",IF(J214="","",0)))</f>
        <v>1</v>
      </c>
      <c r="I214" s="25">
        <f>IFERROR(VLOOKUP($C214,Summary!$C:$CB,7,FALSE)/J214,IF(J214=0,"",IF(J214="","",0)))</f>
        <v>0</v>
      </c>
      <c r="J214" s="27">
        <f>VLOOKUP($C214,Summary!$C:$CB,8,FALSE)</f>
        <v>1</v>
      </c>
      <c r="K214" s="24" t="str">
        <f>IFERROR(VLOOKUP($C214,Summary!$C:$CB,9,FALSE)/Q214,IF(Q214=0,"",IF(Q214="","",0)))</f>
        <v/>
      </c>
      <c r="L214" s="25" t="str">
        <f>IFERROR(VLOOKUP($C214,Summary!$C:$CB,10,FALSE)/Q214,IF(Q214=0,"",IF(Q214="","",0)))</f>
        <v/>
      </c>
      <c r="M214" s="26" t="str">
        <f>IFERROR(VLOOKUP($C214,Summary!$C:$CB,11,FALSE)/Q214,IF(Q214=0,"",IF(Q214="","",0)))</f>
        <v/>
      </c>
      <c r="N214" s="25" t="str">
        <f>IFERROR(VLOOKUP($C214,Summary!$C:$CB,12,FALSE)/Q214,IF(Q214=0,"",IF(Q214="","",0)))</f>
        <v/>
      </c>
      <c r="O214" s="26" t="str">
        <f>IFERROR(VLOOKUP($C214,Summary!$C:$CB,13,FALSE)/Q214,IF(Q214=0,"",IF(Q214="","",0)))</f>
        <v/>
      </c>
      <c r="P214" s="25" t="str">
        <f>IFERROR(VLOOKUP($C214,Summary!$C:$CB,14,FALSE)/Q214,IF(Q214=0,"",IF(Q214="","",0)))</f>
        <v/>
      </c>
      <c r="Q214" s="27">
        <f>VLOOKUP($C214,Summary!$C:$CB,15,FALSE)</f>
        <v>0</v>
      </c>
      <c r="R214" s="24" t="str">
        <f>IFERROR(VLOOKUP($C214,Summary!$C:$CB,16,FALSE)/X214,IF(X214=0,"",IF(X214="","",0)))</f>
        <v/>
      </c>
      <c r="S214" s="25" t="str">
        <f>IFERROR(VLOOKUP($C214,Summary!$C:$CB,17,FALSE)/X214,IF(X214=0,"",IF(X214="","",0)))</f>
        <v/>
      </c>
      <c r="T214" s="26" t="str">
        <f>IFERROR(VLOOKUP($C214,Summary!$C:$CB,18,FALSE)/X214,IF(X214=0,"",IF(X214="","",0)))</f>
        <v/>
      </c>
      <c r="U214" s="25" t="str">
        <f>IFERROR(VLOOKUP($C214,Summary!$C:$CB,19,FALSE)/X214,IF(X214=0,"",IF(X214="","",0)))</f>
        <v/>
      </c>
      <c r="V214" s="26" t="str">
        <f>IFERROR(VLOOKUP($C214,Summary!$C:$CB,20,FALSE)/X214,IF(X214=0,"",IF(X214="","",0)))</f>
        <v/>
      </c>
      <c r="W214" s="25" t="str">
        <f>IFERROR(VLOOKUP($C214,Summary!$C:$CB,21,FALSE)/X214,IF(X214=0,"",IF(X214="","",0)))</f>
        <v/>
      </c>
      <c r="X214" s="27">
        <f>VLOOKUP($C214,Summary!$C:$CB,22,FALSE)</f>
        <v>0</v>
      </c>
      <c r="Y214" s="24">
        <f>IFERROR(VLOOKUP($C214,Summary!$C:$CB,23,FALSE)/AE214,IF(AE214=0,"",IF(AE214="","",0)))</f>
        <v>1</v>
      </c>
      <c r="Z214" s="25">
        <f>IFERROR(VLOOKUP($C214,Summary!$C:$CB,24,FALSE)/AE214,IF(AE214=0,"",IF(AE214="","",0)))</f>
        <v>0</v>
      </c>
      <c r="AA214" s="26">
        <f>IFERROR(VLOOKUP($C214,Summary!$C:$CB,25,FALSE)/AE214,IF(AE214=0,"",IF(AE214="","",0)))</f>
        <v>1</v>
      </c>
      <c r="AB214" s="25">
        <f>IFERROR(VLOOKUP($C214,Summary!$C:$CB,26,FALSE)/AE214,IF(AE214=0,"",IF(AE214="","",0)))</f>
        <v>0</v>
      </c>
      <c r="AC214" s="26">
        <f>IFERROR(VLOOKUP($C214,Summary!$C:$CB,27,FALSE)/AE214,IF(AE214=0,"",IF(AE214="","",0)))</f>
        <v>1</v>
      </c>
      <c r="AD214" s="25">
        <f>IFERROR(VLOOKUP($C214,Summary!$C:$CB,28,FALSE)/AE214,IF(AE214=0,"",IF(AE214="","",0)))</f>
        <v>0</v>
      </c>
      <c r="AE214" s="27">
        <f>VLOOKUP($C214,Summary!$C:$CB,29,FALSE)</f>
        <v>1</v>
      </c>
      <c r="AF214" s="24" t="str">
        <f>IFERROR(VLOOKUP($C214,Summary!$C:$CB,30,FALSE)/VLOOKUP($C214,Summary!$C:$CB,32,FALSE),IF(AL214=0,"",IF(AL214="","",0)))</f>
        <v/>
      </c>
      <c r="AG214" s="25" t="str">
        <f>IFERROR(VLOOKUP($C214,Summary!$C:$CB,31,FALSE)/VLOOKUP($C214,Summary!$C:$CB,32,FALSE),IF(AL214=0,"",IF(AL214="","",0)))</f>
        <v/>
      </c>
      <c r="AH214" s="26" t="str">
        <f>IFERROR(VLOOKUP($C214,Summary!$C:$CB,32,FALSE)/VLOOKUP($C214,Summary!$C:$CB,34,FALSE),IF(AL214=0,"",IF(AL214="","",0)))</f>
        <v/>
      </c>
      <c r="AI214" s="25" t="str">
        <f>IFERROR(VLOOKUP($C214,Summary!$C:$CB,33,FALSE)/VLOOKUP($C214,Summary!$C:$CB,34,FALSE),IF(AL214=0,"",IF(AL214="","",0)))</f>
        <v/>
      </c>
      <c r="AJ214" s="26" t="str">
        <f>IFERROR(VLOOKUP($C214,Summary!$C:$CB,34,FALSE)/AL214,IF(AL214=0,"",IF(AL214="","",0)))</f>
        <v/>
      </c>
      <c r="AK214" s="25" t="str">
        <f>IFERROR(VLOOKUP($C214,Summary!$C:$CB,35,FALSE)/AL214,IF(AL214=0,"",IF(AL214="","",0)))</f>
        <v/>
      </c>
      <c r="AL214" s="27">
        <f>VLOOKUP($C214,Summary!$C:$CB,36,FALSE)</f>
        <v>0</v>
      </c>
      <c r="AM214" s="24" t="str">
        <f>IFERROR(VLOOKUP($C214,Summary!$C:$CB,37,FALSE)/AS214,IF(AS214=0,"",IF(AS214="","",0)))</f>
        <v/>
      </c>
      <c r="AN214" s="25" t="str">
        <f>IFERROR(VLOOKUP($C214,Summary!$C:$CB,38,FALSE)/AS214,IF(AS214=0,"",IF(AS214="","",0)))</f>
        <v/>
      </c>
      <c r="AO214" s="26" t="str">
        <f>IFERROR(VLOOKUP($C214,Summary!$C:$CB,39,FALSE)/AS214,IF(AS214=0,"",IF(AS214="","",0)))</f>
        <v/>
      </c>
      <c r="AP214" s="25" t="str">
        <f>IFERROR(VLOOKUP($C214,Summary!$C:$CB,40,FALSE)/AS214,IF(AS214=0,"",IF(AS214="","",0)))</f>
        <v/>
      </c>
      <c r="AQ214" s="26" t="str">
        <f>IFERROR(VLOOKUP($C214,Summary!$C:$CB,41,FALSE)/AS214,IF(AS214=0,"",IF(AS214="","",0)))</f>
        <v/>
      </c>
      <c r="AR214" s="25" t="str">
        <f>IFERROR(VLOOKUP($C214,Summary!$C:$CB,42,FALSE)/AS214,IF(AS214=0,"",IF(AS214="","",0)))</f>
        <v/>
      </c>
      <c r="AS214" s="27">
        <f>VLOOKUP($C214,Summary!$C:$CB,43,FALSE)</f>
        <v>0</v>
      </c>
      <c r="AT214" s="24" t="str">
        <f>IFERROR(VLOOKUP($C214,Summary!$C:$CB,44,FALSE)/AZ214,IF(AZ214=0,"",IF(AZ214="","",0)))</f>
        <v/>
      </c>
      <c r="AU214" s="25" t="str">
        <f>IFERROR(VLOOKUP($C214,Summary!$C:$CB,45,FALSE)/AZ214,IF(AZ214=0,"",IF(AZ214="","",0)))</f>
        <v/>
      </c>
      <c r="AV214" s="26" t="str">
        <f>IFERROR(VLOOKUP($C214,Summary!$C:$CB,46,FALSE)/AZ214,IF(AZ214=0,"",IF(AZ214="","",0)))</f>
        <v/>
      </c>
      <c r="AW214" s="25" t="str">
        <f>IFERROR(VLOOKUP($C214,Summary!$C:$CB,47,FALSE)/AZ214,IF(AZ214=0,"",IF(AZ214="","",0)))</f>
        <v/>
      </c>
      <c r="AX214" s="26" t="str">
        <f>IFERROR(VLOOKUP($C214,Summary!$C:$CB,48,FALSE)/AZ214,IF(AZ214=0,"",IF(AZ214="","",0)))</f>
        <v/>
      </c>
      <c r="AY214" s="25" t="str">
        <f>IFERROR(VLOOKUP($C214,Summary!$C:$CB,49,FALSE)/AZ214,IF(AZ214=0,"",IF(AZ214="","",0)))</f>
        <v/>
      </c>
      <c r="AZ214" s="27">
        <f>VLOOKUP($C214,Summary!$C:$CB,50,FALSE)</f>
        <v>0</v>
      </c>
      <c r="BA214" s="24" t="str">
        <f>IFERROR(VLOOKUP($C214,Summary!$C:$CB,51,FALSE)/BG214,IF(BG214=0,"",IF(BG214="","",0)))</f>
        <v/>
      </c>
      <c r="BB214" s="25" t="str">
        <f>IFERROR(VLOOKUP($C214,Summary!$C:$CB,52,FALSE)/BG214,IF(BG214=0,"",IF(BG214="","",0)))</f>
        <v/>
      </c>
      <c r="BC214" s="26" t="str">
        <f>IFERROR(VLOOKUP($C214,Summary!$C:$CB,53,FALSE)/BG214,IF(BG214=0,"",IF(BG214="","",0)))</f>
        <v/>
      </c>
      <c r="BD214" s="25" t="str">
        <f>IFERROR(VLOOKUP($C214,Summary!$C:$CB,54,FALSE)/BG214,IF(BG214=0,"",IF(BG214="","",0)))</f>
        <v/>
      </c>
      <c r="BE214" s="26" t="str">
        <f>IFERROR(VLOOKUP($C214,Summary!$C:$CB,55,FALSE)/BG214,IF(BG214=0,"",IF(BG214="","",0)))</f>
        <v/>
      </c>
      <c r="BF214" s="25" t="str">
        <f>IFERROR(VLOOKUP($C214,Summary!$C:$CB,56,FALSE)/BG214,IF(BG214=0,"",IF(BG214="","",0)))</f>
        <v/>
      </c>
      <c r="BG214" s="27">
        <f>VLOOKUP($C214,Summary!$C:$CB,57,FALSE)</f>
        <v>0</v>
      </c>
      <c r="BH214" s="24" t="str">
        <f>IFERROR(VLOOKUP($C214,Summary!$C:$CB,58,FALSE)/BN214,IF(BN214=0,"",IF(BN214="","",0)))</f>
        <v/>
      </c>
      <c r="BI214" s="25" t="str">
        <f>IFERROR(VLOOKUP($C214,Summary!$C:$CB,59,FALSE)/BN214,IF(BN214=0,"",IF(BN214="","",0)))</f>
        <v/>
      </c>
      <c r="BJ214" s="26" t="str">
        <f>IFERROR(VLOOKUP($C214,Summary!$C:$CB,60,FALSE)/BN214,IF(BN214=0,"",IF(BN214="","",0)))</f>
        <v/>
      </c>
      <c r="BK214" s="25" t="str">
        <f>IFERROR(VLOOKUP($C214,Summary!$C:$CB,61,FALSE)/BN214,IF(BN214=0,"",IF(BN214="","",0)))</f>
        <v/>
      </c>
      <c r="BL214" s="26" t="str">
        <f>IFERROR(VLOOKUP($C214,Summary!$C:$CB,62,FALSE)/BN214,IF(BN214=0,"",IF(BN214="","",0)))</f>
        <v/>
      </c>
      <c r="BM214" s="25" t="str">
        <f>IFERROR(VLOOKUP($C214,Summary!$C:$CB,63,FALSE)/BN214,IF(BN214=0,"",IF(BN214="","",0)))</f>
        <v/>
      </c>
      <c r="BN214" s="27">
        <f>VLOOKUP($C214,Summary!$C:$CB,64,FALSE)</f>
        <v>0</v>
      </c>
      <c r="BO214" s="24" t="str">
        <f>IFERROR(VLOOKUP($C214,Summary!$C:$CB,65,FALSE)/BU214,IF(BU214=0,"",IF(BU214="","",0)))</f>
        <v/>
      </c>
      <c r="BP214" s="25" t="str">
        <f>IFERROR(VLOOKUP($C214,Summary!$C:$CB,66,FALSE)/BU214,IF(BU214=0,"",IF(BU214="","",0)))</f>
        <v/>
      </c>
      <c r="BQ214" s="26" t="str">
        <f>IFERROR(VLOOKUP($C214,Summary!$C:$CB,67,FALSE)/BU214,IF(BU214=0,"",IF(BU214="","",0)))</f>
        <v/>
      </c>
      <c r="BR214" s="25" t="str">
        <f>IFERROR(VLOOKUP($C214,Summary!$C:$CB,68,FALSE)/BU214,IF(BU214=0,"",IF(BU214="","",0)))</f>
        <v/>
      </c>
      <c r="BS214" s="26" t="str">
        <f>IFERROR(VLOOKUP($C214,Summary!$C:$CB,69,FALSE)/BU214,IF(BU214=0,"",IF(BU214="","",0)))</f>
        <v/>
      </c>
      <c r="BT214" s="25" t="str">
        <f>IFERROR(VLOOKUP($C214,Summary!$C:$CB,70,FALSE)/BU214,IF(BU214=0,"",IF(BU214="","",0)))</f>
        <v/>
      </c>
      <c r="BU214" s="27">
        <f>VLOOKUP($C214,Summary!$C:$CB,71,FALSE)</f>
        <v>0</v>
      </c>
      <c r="BV214" s="24" t="str">
        <f>IFERROR(VLOOKUP($C214,Summary!$C:$CB,72,FALSE)/CB214,IF(CB214=0,"",IF(CB214="","",0)))</f>
        <v/>
      </c>
      <c r="BW214" s="25" t="str">
        <f>IFERROR(VLOOKUP($C214,Summary!$C:$CB,73,FALSE)/CB214,IF(CB214=0,"",IF(CB214="","",0)))</f>
        <v/>
      </c>
      <c r="BX214" s="26" t="str">
        <f>IFERROR(VLOOKUP($C214,Summary!$C:$CB,74,FALSE)/CB214,IF(CB214=0,"",IF(CB214="","",0)))</f>
        <v/>
      </c>
      <c r="BY214" s="25" t="str">
        <f>IFERROR(VLOOKUP($C214,Summary!$C:$CB,75,FALSE)/CB214,IF(CB214=0,"",IF(CB214="","",0)))</f>
        <v/>
      </c>
      <c r="BZ214" s="26" t="str">
        <f>IFERROR(VLOOKUP($C214,Summary!$C:$CB,76,FALSE)/CB214,IF(CB214=0,"",IF(CB214="","",0)))</f>
        <v/>
      </c>
      <c r="CA214" s="25" t="str">
        <f>IFERROR(VLOOKUP($C214,Summary!$C:$CB,77,FALSE)/CB214,IF(CB214=0,"",IF(CB214="","",0)))</f>
        <v/>
      </c>
      <c r="CB214" s="27">
        <f>VLOOKUP($C214,Summary!$C:$CB,78,FALSE)</f>
        <v>0</v>
      </c>
    </row>
    <row r="215" spans="1:80" x14ac:dyDescent="0.3">
      <c r="A215">
        <v>211</v>
      </c>
      <c r="B215" t="str">
        <f>IF(Namelist!A212="","",UPPER(Namelist!A212))</f>
        <v>MUHAMMAD HARITH BIN NASARUDIN</v>
      </c>
      <c r="C215" t="str">
        <f>IF(Namelist!B212="","",UPPER(Namelist!B212))</f>
        <v>NUSSTU\E0958914</v>
      </c>
      <c r="D215" s="24">
        <f>IFERROR(VLOOKUP($C215,Summary!$C:$CB,2,FALSE)/J215,IF(J215=0,"",IF(J215="","",0)))</f>
        <v>0</v>
      </c>
      <c r="E215" s="25">
        <f>IFERROR(VLOOKUP($C215,Summary!$C:$CB,3,FALSE)/J215,IF(J215=0,"",IF(J215="","",0)))</f>
        <v>0</v>
      </c>
      <c r="F215" s="26">
        <f>IFERROR(VLOOKUP($C215,Summary!$C:$CB,4,FALSE)/J215,IF(J215=0,"",IF(J215="","",0)))</f>
        <v>0</v>
      </c>
      <c r="G215" s="25">
        <f>IFERROR(VLOOKUP($C215,Summary!$C:$CB,5,FALSE)/J215,IF(J215=0,"",IF(J215="","",0)))</f>
        <v>0</v>
      </c>
      <c r="H215" s="26">
        <f>IFERROR(VLOOKUP($C215,Summary!$C:$CB,6,FALSE)/J215,IF(J215=0,"",IF(J215="","",0)))</f>
        <v>0</v>
      </c>
      <c r="I215" s="25">
        <f>IFERROR(VLOOKUP($C215,Summary!$C:$CB,7,FALSE)/J215,IF(J215=0,"",IF(J215="","",0)))</f>
        <v>1</v>
      </c>
      <c r="J215" s="27">
        <f>VLOOKUP($C215,Summary!$C:$CB,8,FALSE)</f>
        <v>2</v>
      </c>
      <c r="K215" s="24" t="str">
        <f>IFERROR(VLOOKUP($C215,Summary!$C:$CB,9,FALSE)/Q215,IF(Q215=0,"",IF(Q215="","",0)))</f>
        <v/>
      </c>
      <c r="L215" s="25" t="str">
        <f>IFERROR(VLOOKUP($C215,Summary!$C:$CB,10,FALSE)/Q215,IF(Q215=0,"",IF(Q215="","",0)))</f>
        <v/>
      </c>
      <c r="M215" s="26" t="str">
        <f>IFERROR(VLOOKUP($C215,Summary!$C:$CB,11,FALSE)/Q215,IF(Q215=0,"",IF(Q215="","",0)))</f>
        <v/>
      </c>
      <c r="N215" s="25" t="str">
        <f>IFERROR(VLOOKUP($C215,Summary!$C:$CB,12,FALSE)/Q215,IF(Q215=0,"",IF(Q215="","",0)))</f>
        <v/>
      </c>
      <c r="O215" s="26" t="str">
        <f>IFERROR(VLOOKUP($C215,Summary!$C:$CB,13,FALSE)/Q215,IF(Q215=0,"",IF(Q215="","",0)))</f>
        <v/>
      </c>
      <c r="P215" s="25" t="str">
        <f>IFERROR(VLOOKUP($C215,Summary!$C:$CB,14,FALSE)/Q215,IF(Q215=0,"",IF(Q215="","",0)))</f>
        <v/>
      </c>
      <c r="Q215" s="27">
        <f>VLOOKUP($C215,Summary!$C:$CB,15,FALSE)</f>
        <v>0</v>
      </c>
      <c r="R215" s="24">
        <f>IFERROR(VLOOKUP($C215,Summary!$C:$CB,16,FALSE)/X215,IF(X215=0,"",IF(X215="","",0)))</f>
        <v>0</v>
      </c>
      <c r="S215" s="25">
        <f>IFERROR(VLOOKUP($C215,Summary!$C:$CB,17,FALSE)/X215,IF(X215=0,"",IF(X215="","",0)))</f>
        <v>0</v>
      </c>
      <c r="T215" s="26">
        <f>IFERROR(VLOOKUP($C215,Summary!$C:$CB,18,FALSE)/X215,IF(X215=0,"",IF(X215="","",0)))</f>
        <v>0</v>
      </c>
      <c r="U215" s="25">
        <f>IFERROR(VLOOKUP($C215,Summary!$C:$CB,19,FALSE)/X215,IF(X215=0,"",IF(X215="","",0)))</f>
        <v>0</v>
      </c>
      <c r="V215" s="26">
        <f>IFERROR(VLOOKUP($C215,Summary!$C:$CB,20,FALSE)/X215,IF(X215=0,"",IF(X215="","",0)))</f>
        <v>0</v>
      </c>
      <c r="W215" s="25">
        <f>IFERROR(VLOOKUP($C215,Summary!$C:$CB,21,FALSE)/X215,IF(X215=0,"",IF(X215="","",0)))</f>
        <v>1</v>
      </c>
      <c r="X215" s="27">
        <f>VLOOKUP($C215,Summary!$C:$CB,22,FALSE)</f>
        <v>2</v>
      </c>
      <c r="Y215" s="24" t="str">
        <f>IFERROR(VLOOKUP($C215,Summary!$C:$CB,23,FALSE)/AE215,IF(AE215=0,"",IF(AE215="","",0)))</f>
        <v/>
      </c>
      <c r="Z215" s="25" t="str">
        <f>IFERROR(VLOOKUP($C215,Summary!$C:$CB,24,FALSE)/AE215,IF(AE215=0,"",IF(AE215="","",0)))</f>
        <v/>
      </c>
      <c r="AA215" s="26" t="str">
        <f>IFERROR(VLOOKUP($C215,Summary!$C:$CB,25,FALSE)/AE215,IF(AE215=0,"",IF(AE215="","",0)))</f>
        <v/>
      </c>
      <c r="AB215" s="25" t="str">
        <f>IFERROR(VLOOKUP($C215,Summary!$C:$CB,26,FALSE)/AE215,IF(AE215=0,"",IF(AE215="","",0)))</f>
        <v/>
      </c>
      <c r="AC215" s="26" t="str">
        <f>IFERROR(VLOOKUP($C215,Summary!$C:$CB,27,FALSE)/AE215,IF(AE215=0,"",IF(AE215="","",0)))</f>
        <v/>
      </c>
      <c r="AD215" s="25" t="str">
        <f>IFERROR(VLOOKUP($C215,Summary!$C:$CB,28,FALSE)/AE215,IF(AE215=0,"",IF(AE215="","",0)))</f>
        <v/>
      </c>
      <c r="AE215" s="27">
        <f>VLOOKUP($C215,Summary!$C:$CB,29,FALSE)</f>
        <v>0</v>
      </c>
      <c r="AF215" s="24" t="str">
        <f>IFERROR(VLOOKUP($C215,Summary!$C:$CB,30,FALSE)/VLOOKUP($C215,Summary!$C:$CB,32,FALSE),IF(AL215=0,"",IF(AL215="","",0)))</f>
        <v/>
      </c>
      <c r="AG215" s="25" t="str">
        <f>IFERROR(VLOOKUP($C215,Summary!$C:$CB,31,FALSE)/VLOOKUP($C215,Summary!$C:$CB,32,FALSE),IF(AL215=0,"",IF(AL215="","",0)))</f>
        <v/>
      </c>
      <c r="AH215" s="26" t="str">
        <f>IFERROR(VLOOKUP($C215,Summary!$C:$CB,32,FALSE)/VLOOKUP($C215,Summary!$C:$CB,34,FALSE),IF(AL215=0,"",IF(AL215="","",0)))</f>
        <v/>
      </c>
      <c r="AI215" s="25" t="str">
        <f>IFERROR(VLOOKUP($C215,Summary!$C:$CB,33,FALSE)/VLOOKUP($C215,Summary!$C:$CB,34,FALSE),IF(AL215=0,"",IF(AL215="","",0)))</f>
        <v/>
      </c>
      <c r="AJ215" s="26" t="str">
        <f>IFERROR(VLOOKUP($C215,Summary!$C:$CB,34,FALSE)/AL215,IF(AL215=0,"",IF(AL215="","",0)))</f>
        <v/>
      </c>
      <c r="AK215" s="25" t="str">
        <f>IFERROR(VLOOKUP($C215,Summary!$C:$CB,35,FALSE)/AL215,IF(AL215=0,"",IF(AL215="","",0)))</f>
        <v/>
      </c>
      <c r="AL215" s="27">
        <f>VLOOKUP($C215,Summary!$C:$CB,36,FALSE)</f>
        <v>0</v>
      </c>
      <c r="AM215" s="24" t="str">
        <f>IFERROR(VLOOKUP($C215,Summary!$C:$CB,37,FALSE)/AS215,IF(AS215=0,"",IF(AS215="","",0)))</f>
        <v/>
      </c>
      <c r="AN215" s="25" t="str">
        <f>IFERROR(VLOOKUP($C215,Summary!$C:$CB,38,FALSE)/AS215,IF(AS215=0,"",IF(AS215="","",0)))</f>
        <v/>
      </c>
      <c r="AO215" s="26" t="str">
        <f>IFERROR(VLOOKUP($C215,Summary!$C:$CB,39,FALSE)/AS215,IF(AS215=0,"",IF(AS215="","",0)))</f>
        <v/>
      </c>
      <c r="AP215" s="25" t="str">
        <f>IFERROR(VLOOKUP($C215,Summary!$C:$CB,40,FALSE)/AS215,IF(AS215=0,"",IF(AS215="","",0)))</f>
        <v/>
      </c>
      <c r="AQ215" s="26" t="str">
        <f>IFERROR(VLOOKUP($C215,Summary!$C:$CB,41,FALSE)/AS215,IF(AS215=0,"",IF(AS215="","",0)))</f>
        <v/>
      </c>
      <c r="AR215" s="25" t="str">
        <f>IFERROR(VLOOKUP($C215,Summary!$C:$CB,42,FALSE)/AS215,IF(AS215=0,"",IF(AS215="","",0)))</f>
        <v/>
      </c>
      <c r="AS215" s="27">
        <f>VLOOKUP($C215,Summary!$C:$CB,43,FALSE)</f>
        <v>0</v>
      </c>
      <c r="AT215" s="24" t="str">
        <f>IFERROR(VLOOKUP($C215,Summary!$C:$CB,44,FALSE)/AZ215,IF(AZ215=0,"",IF(AZ215="","",0)))</f>
        <v/>
      </c>
      <c r="AU215" s="25" t="str">
        <f>IFERROR(VLOOKUP($C215,Summary!$C:$CB,45,FALSE)/AZ215,IF(AZ215=0,"",IF(AZ215="","",0)))</f>
        <v/>
      </c>
      <c r="AV215" s="26" t="str">
        <f>IFERROR(VLOOKUP($C215,Summary!$C:$CB,46,FALSE)/AZ215,IF(AZ215=0,"",IF(AZ215="","",0)))</f>
        <v/>
      </c>
      <c r="AW215" s="25" t="str">
        <f>IFERROR(VLOOKUP($C215,Summary!$C:$CB,47,FALSE)/AZ215,IF(AZ215=0,"",IF(AZ215="","",0)))</f>
        <v/>
      </c>
      <c r="AX215" s="26" t="str">
        <f>IFERROR(VLOOKUP($C215,Summary!$C:$CB,48,FALSE)/AZ215,IF(AZ215=0,"",IF(AZ215="","",0)))</f>
        <v/>
      </c>
      <c r="AY215" s="25" t="str">
        <f>IFERROR(VLOOKUP($C215,Summary!$C:$CB,49,FALSE)/AZ215,IF(AZ215=0,"",IF(AZ215="","",0)))</f>
        <v/>
      </c>
      <c r="AZ215" s="27">
        <f>VLOOKUP($C215,Summary!$C:$CB,50,FALSE)</f>
        <v>0</v>
      </c>
      <c r="BA215" s="24" t="str">
        <f>IFERROR(VLOOKUP($C215,Summary!$C:$CB,51,FALSE)/BG215,IF(BG215=0,"",IF(BG215="","",0)))</f>
        <v/>
      </c>
      <c r="BB215" s="25" t="str">
        <f>IFERROR(VLOOKUP($C215,Summary!$C:$CB,52,FALSE)/BG215,IF(BG215=0,"",IF(BG215="","",0)))</f>
        <v/>
      </c>
      <c r="BC215" s="26" t="str">
        <f>IFERROR(VLOOKUP($C215,Summary!$C:$CB,53,FALSE)/BG215,IF(BG215=0,"",IF(BG215="","",0)))</f>
        <v/>
      </c>
      <c r="BD215" s="25" t="str">
        <f>IFERROR(VLOOKUP($C215,Summary!$C:$CB,54,FALSE)/BG215,IF(BG215=0,"",IF(BG215="","",0)))</f>
        <v/>
      </c>
      <c r="BE215" s="26" t="str">
        <f>IFERROR(VLOOKUP($C215,Summary!$C:$CB,55,FALSE)/BG215,IF(BG215=0,"",IF(BG215="","",0)))</f>
        <v/>
      </c>
      <c r="BF215" s="25" t="str">
        <f>IFERROR(VLOOKUP($C215,Summary!$C:$CB,56,FALSE)/BG215,IF(BG215=0,"",IF(BG215="","",0)))</f>
        <v/>
      </c>
      <c r="BG215" s="27">
        <f>VLOOKUP($C215,Summary!$C:$CB,57,FALSE)</f>
        <v>0</v>
      </c>
      <c r="BH215" s="24" t="str">
        <f>IFERROR(VLOOKUP($C215,Summary!$C:$CB,58,FALSE)/BN215,IF(BN215=0,"",IF(BN215="","",0)))</f>
        <v/>
      </c>
      <c r="BI215" s="25" t="str">
        <f>IFERROR(VLOOKUP($C215,Summary!$C:$CB,59,FALSE)/BN215,IF(BN215=0,"",IF(BN215="","",0)))</f>
        <v/>
      </c>
      <c r="BJ215" s="26" t="str">
        <f>IFERROR(VLOOKUP($C215,Summary!$C:$CB,60,FALSE)/BN215,IF(BN215=0,"",IF(BN215="","",0)))</f>
        <v/>
      </c>
      <c r="BK215" s="25" t="str">
        <f>IFERROR(VLOOKUP($C215,Summary!$C:$CB,61,FALSE)/BN215,IF(BN215=0,"",IF(BN215="","",0)))</f>
        <v/>
      </c>
      <c r="BL215" s="26" t="str">
        <f>IFERROR(VLOOKUP($C215,Summary!$C:$CB,62,FALSE)/BN215,IF(BN215=0,"",IF(BN215="","",0)))</f>
        <v/>
      </c>
      <c r="BM215" s="25" t="str">
        <f>IFERROR(VLOOKUP($C215,Summary!$C:$CB,63,FALSE)/BN215,IF(BN215=0,"",IF(BN215="","",0)))</f>
        <v/>
      </c>
      <c r="BN215" s="27">
        <f>VLOOKUP($C215,Summary!$C:$CB,64,FALSE)</f>
        <v>0</v>
      </c>
      <c r="BO215" s="24" t="str">
        <f>IFERROR(VLOOKUP($C215,Summary!$C:$CB,65,FALSE)/BU215,IF(BU215=0,"",IF(BU215="","",0)))</f>
        <v/>
      </c>
      <c r="BP215" s="25" t="str">
        <f>IFERROR(VLOOKUP($C215,Summary!$C:$CB,66,FALSE)/BU215,IF(BU215=0,"",IF(BU215="","",0)))</f>
        <v/>
      </c>
      <c r="BQ215" s="26" t="str">
        <f>IFERROR(VLOOKUP($C215,Summary!$C:$CB,67,FALSE)/BU215,IF(BU215=0,"",IF(BU215="","",0)))</f>
        <v/>
      </c>
      <c r="BR215" s="25" t="str">
        <f>IFERROR(VLOOKUP($C215,Summary!$C:$CB,68,FALSE)/BU215,IF(BU215=0,"",IF(BU215="","",0)))</f>
        <v/>
      </c>
      <c r="BS215" s="26" t="str">
        <f>IFERROR(VLOOKUP($C215,Summary!$C:$CB,69,FALSE)/BU215,IF(BU215=0,"",IF(BU215="","",0)))</f>
        <v/>
      </c>
      <c r="BT215" s="25" t="str">
        <f>IFERROR(VLOOKUP($C215,Summary!$C:$CB,70,FALSE)/BU215,IF(BU215=0,"",IF(BU215="","",0)))</f>
        <v/>
      </c>
      <c r="BU215" s="27">
        <f>VLOOKUP($C215,Summary!$C:$CB,71,FALSE)</f>
        <v>0</v>
      </c>
      <c r="BV215" s="24" t="str">
        <f>IFERROR(VLOOKUP($C215,Summary!$C:$CB,72,FALSE)/CB215,IF(CB215=0,"",IF(CB215="","",0)))</f>
        <v/>
      </c>
      <c r="BW215" s="25" t="str">
        <f>IFERROR(VLOOKUP($C215,Summary!$C:$CB,73,FALSE)/CB215,IF(CB215=0,"",IF(CB215="","",0)))</f>
        <v/>
      </c>
      <c r="BX215" s="26" t="str">
        <f>IFERROR(VLOOKUP($C215,Summary!$C:$CB,74,FALSE)/CB215,IF(CB215=0,"",IF(CB215="","",0)))</f>
        <v/>
      </c>
      <c r="BY215" s="25" t="str">
        <f>IFERROR(VLOOKUP($C215,Summary!$C:$CB,75,FALSE)/CB215,IF(CB215=0,"",IF(CB215="","",0)))</f>
        <v/>
      </c>
      <c r="BZ215" s="26" t="str">
        <f>IFERROR(VLOOKUP($C215,Summary!$C:$CB,76,FALSE)/CB215,IF(CB215=0,"",IF(CB215="","",0)))</f>
        <v/>
      </c>
      <c r="CA215" s="25" t="str">
        <f>IFERROR(VLOOKUP($C215,Summary!$C:$CB,77,FALSE)/CB215,IF(CB215=0,"",IF(CB215="","",0)))</f>
        <v/>
      </c>
      <c r="CB215" s="27">
        <f>VLOOKUP($C215,Summary!$C:$CB,78,FALSE)</f>
        <v>0</v>
      </c>
    </row>
    <row r="216" spans="1:80" x14ac:dyDescent="0.3">
      <c r="A216">
        <v>212</v>
      </c>
      <c r="B216" t="str">
        <f>IF(Namelist!A213="","",UPPER(Namelist!A213))</f>
        <v>MUHAMMAD REYAAZ BIN ABDUL BASHEER</v>
      </c>
      <c r="C216" t="str">
        <f>IF(Namelist!B213="","",UPPER(Namelist!B213))</f>
        <v>NUSSTU\E0544058</v>
      </c>
      <c r="D216" s="24">
        <f>IFERROR(VLOOKUP($C216,Summary!$C:$CB,2,FALSE)/J216,IF(J216=0,"",IF(J216="","",0)))</f>
        <v>0.33333333333333331</v>
      </c>
      <c r="E216" s="25">
        <f>IFERROR(VLOOKUP($C216,Summary!$C:$CB,3,FALSE)/J216,IF(J216=0,"",IF(J216="","",0)))</f>
        <v>0</v>
      </c>
      <c r="F216" s="26">
        <f>IFERROR(VLOOKUP($C216,Summary!$C:$CB,4,FALSE)/J216,IF(J216=0,"",IF(J216="","",0)))</f>
        <v>0.33333333333333331</v>
      </c>
      <c r="G216" s="25">
        <f>IFERROR(VLOOKUP($C216,Summary!$C:$CB,5,FALSE)/J216,IF(J216=0,"",IF(J216="","",0)))</f>
        <v>0.33333333333333331</v>
      </c>
      <c r="H216" s="26">
        <f>IFERROR(VLOOKUP($C216,Summary!$C:$CB,6,FALSE)/J216,IF(J216=0,"",IF(J216="","",0)))</f>
        <v>0.66666666666666663</v>
      </c>
      <c r="I216" s="25">
        <f>IFERROR(VLOOKUP($C216,Summary!$C:$CB,7,FALSE)/J216,IF(J216=0,"",IF(J216="","",0)))</f>
        <v>0.33333333333333331</v>
      </c>
      <c r="J216" s="27">
        <f>VLOOKUP($C216,Summary!$C:$CB,8,FALSE)</f>
        <v>3</v>
      </c>
      <c r="K216" s="24" t="str">
        <f>IFERROR(VLOOKUP($C216,Summary!$C:$CB,9,FALSE)/Q216,IF(Q216=0,"",IF(Q216="","",0)))</f>
        <v/>
      </c>
      <c r="L216" s="25" t="str">
        <f>IFERROR(VLOOKUP($C216,Summary!$C:$CB,10,FALSE)/Q216,IF(Q216=0,"",IF(Q216="","",0)))</f>
        <v/>
      </c>
      <c r="M216" s="26" t="str">
        <f>IFERROR(VLOOKUP($C216,Summary!$C:$CB,11,FALSE)/Q216,IF(Q216=0,"",IF(Q216="","",0)))</f>
        <v/>
      </c>
      <c r="N216" s="25" t="str">
        <f>IFERROR(VLOOKUP($C216,Summary!$C:$CB,12,FALSE)/Q216,IF(Q216=0,"",IF(Q216="","",0)))</f>
        <v/>
      </c>
      <c r="O216" s="26" t="str">
        <f>IFERROR(VLOOKUP($C216,Summary!$C:$CB,13,FALSE)/Q216,IF(Q216=0,"",IF(Q216="","",0)))</f>
        <v/>
      </c>
      <c r="P216" s="25" t="str">
        <f>IFERROR(VLOOKUP($C216,Summary!$C:$CB,14,FALSE)/Q216,IF(Q216=0,"",IF(Q216="","",0)))</f>
        <v/>
      </c>
      <c r="Q216" s="27">
        <f>VLOOKUP($C216,Summary!$C:$CB,15,FALSE)</f>
        <v>0</v>
      </c>
      <c r="R216" s="24" t="str">
        <f>IFERROR(VLOOKUP($C216,Summary!$C:$CB,16,FALSE)/X216,IF(X216=0,"",IF(X216="","",0)))</f>
        <v/>
      </c>
      <c r="S216" s="25" t="str">
        <f>IFERROR(VLOOKUP($C216,Summary!$C:$CB,17,FALSE)/X216,IF(X216=0,"",IF(X216="","",0)))</f>
        <v/>
      </c>
      <c r="T216" s="26" t="str">
        <f>IFERROR(VLOOKUP($C216,Summary!$C:$CB,18,FALSE)/X216,IF(X216=0,"",IF(X216="","",0)))</f>
        <v/>
      </c>
      <c r="U216" s="25" t="str">
        <f>IFERROR(VLOOKUP($C216,Summary!$C:$CB,19,FALSE)/X216,IF(X216=0,"",IF(X216="","",0)))</f>
        <v/>
      </c>
      <c r="V216" s="26" t="str">
        <f>IFERROR(VLOOKUP($C216,Summary!$C:$CB,20,FALSE)/X216,IF(X216=0,"",IF(X216="","",0)))</f>
        <v/>
      </c>
      <c r="W216" s="25" t="str">
        <f>IFERROR(VLOOKUP($C216,Summary!$C:$CB,21,FALSE)/X216,IF(X216=0,"",IF(X216="","",0)))</f>
        <v/>
      </c>
      <c r="X216" s="27">
        <f>VLOOKUP($C216,Summary!$C:$CB,22,FALSE)</f>
        <v>0</v>
      </c>
      <c r="Y216" s="24" t="str">
        <f>IFERROR(VLOOKUP($C216,Summary!$C:$CB,23,FALSE)/AE216,IF(AE216=0,"",IF(AE216="","",0)))</f>
        <v/>
      </c>
      <c r="Z216" s="25" t="str">
        <f>IFERROR(VLOOKUP($C216,Summary!$C:$CB,24,FALSE)/AE216,IF(AE216=0,"",IF(AE216="","",0)))</f>
        <v/>
      </c>
      <c r="AA216" s="26" t="str">
        <f>IFERROR(VLOOKUP($C216,Summary!$C:$CB,25,FALSE)/AE216,IF(AE216=0,"",IF(AE216="","",0)))</f>
        <v/>
      </c>
      <c r="AB216" s="25" t="str">
        <f>IFERROR(VLOOKUP($C216,Summary!$C:$CB,26,FALSE)/AE216,IF(AE216=0,"",IF(AE216="","",0)))</f>
        <v/>
      </c>
      <c r="AC216" s="26" t="str">
        <f>IFERROR(VLOOKUP($C216,Summary!$C:$CB,27,FALSE)/AE216,IF(AE216=0,"",IF(AE216="","",0)))</f>
        <v/>
      </c>
      <c r="AD216" s="25" t="str">
        <f>IFERROR(VLOOKUP($C216,Summary!$C:$CB,28,FALSE)/AE216,IF(AE216=0,"",IF(AE216="","",0)))</f>
        <v/>
      </c>
      <c r="AE216" s="27">
        <f>VLOOKUP($C216,Summary!$C:$CB,29,FALSE)</f>
        <v>0</v>
      </c>
      <c r="AF216" s="24" t="str">
        <f>IFERROR(VLOOKUP($C216,Summary!$C:$CB,30,FALSE)/VLOOKUP($C216,Summary!$C:$CB,32,FALSE),IF(AL216=0,"",IF(AL216="","",0)))</f>
        <v/>
      </c>
      <c r="AG216" s="25" t="str">
        <f>IFERROR(VLOOKUP($C216,Summary!$C:$CB,31,FALSE)/VLOOKUP($C216,Summary!$C:$CB,32,FALSE),IF(AL216=0,"",IF(AL216="","",0)))</f>
        <v/>
      </c>
      <c r="AH216" s="26" t="str">
        <f>IFERROR(VLOOKUP($C216,Summary!$C:$CB,32,FALSE)/VLOOKUP($C216,Summary!$C:$CB,34,FALSE),IF(AL216=0,"",IF(AL216="","",0)))</f>
        <v/>
      </c>
      <c r="AI216" s="25" t="str">
        <f>IFERROR(VLOOKUP($C216,Summary!$C:$CB,33,FALSE)/VLOOKUP($C216,Summary!$C:$CB,34,FALSE),IF(AL216=0,"",IF(AL216="","",0)))</f>
        <v/>
      </c>
      <c r="AJ216" s="26" t="str">
        <f>IFERROR(VLOOKUP($C216,Summary!$C:$CB,34,FALSE)/AL216,IF(AL216=0,"",IF(AL216="","",0)))</f>
        <v/>
      </c>
      <c r="AK216" s="25" t="str">
        <f>IFERROR(VLOOKUP($C216,Summary!$C:$CB,35,FALSE)/AL216,IF(AL216=0,"",IF(AL216="","",0)))</f>
        <v/>
      </c>
      <c r="AL216" s="27">
        <f>VLOOKUP($C216,Summary!$C:$CB,36,FALSE)</f>
        <v>0</v>
      </c>
      <c r="AM216" s="24" t="str">
        <f>IFERROR(VLOOKUP($C216,Summary!$C:$CB,37,FALSE)/AS216,IF(AS216=0,"",IF(AS216="","",0)))</f>
        <v/>
      </c>
      <c r="AN216" s="25" t="str">
        <f>IFERROR(VLOOKUP($C216,Summary!$C:$CB,38,FALSE)/AS216,IF(AS216=0,"",IF(AS216="","",0)))</f>
        <v/>
      </c>
      <c r="AO216" s="26" t="str">
        <f>IFERROR(VLOOKUP($C216,Summary!$C:$CB,39,FALSE)/AS216,IF(AS216=0,"",IF(AS216="","",0)))</f>
        <v/>
      </c>
      <c r="AP216" s="25" t="str">
        <f>IFERROR(VLOOKUP($C216,Summary!$C:$CB,40,FALSE)/AS216,IF(AS216=0,"",IF(AS216="","",0)))</f>
        <v/>
      </c>
      <c r="AQ216" s="26" t="str">
        <f>IFERROR(VLOOKUP($C216,Summary!$C:$CB,41,FALSE)/AS216,IF(AS216=0,"",IF(AS216="","",0)))</f>
        <v/>
      </c>
      <c r="AR216" s="25" t="str">
        <f>IFERROR(VLOOKUP($C216,Summary!$C:$CB,42,FALSE)/AS216,IF(AS216=0,"",IF(AS216="","",0)))</f>
        <v/>
      </c>
      <c r="AS216" s="27">
        <f>VLOOKUP($C216,Summary!$C:$CB,43,FALSE)</f>
        <v>0</v>
      </c>
      <c r="AT216" s="24" t="str">
        <f>IFERROR(VLOOKUP($C216,Summary!$C:$CB,44,FALSE)/AZ216,IF(AZ216=0,"",IF(AZ216="","",0)))</f>
        <v/>
      </c>
      <c r="AU216" s="25" t="str">
        <f>IFERROR(VLOOKUP($C216,Summary!$C:$CB,45,FALSE)/AZ216,IF(AZ216=0,"",IF(AZ216="","",0)))</f>
        <v/>
      </c>
      <c r="AV216" s="26" t="str">
        <f>IFERROR(VLOOKUP($C216,Summary!$C:$CB,46,FALSE)/AZ216,IF(AZ216=0,"",IF(AZ216="","",0)))</f>
        <v/>
      </c>
      <c r="AW216" s="25" t="str">
        <f>IFERROR(VLOOKUP($C216,Summary!$C:$CB,47,FALSE)/AZ216,IF(AZ216=0,"",IF(AZ216="","",0)))</f>
        <v/>
      </c>
      <c r="AX216" s="26" t="str">
        <f>IFERROR(VLOOKUP($C216,Summary!$C:$CB,48,FALSE)/AZ216,IF(AZ216=0,"",IF(AZ216="","",0)))</f>
        <v/>
      </c>
      <c r="AY216" s="25" t="str">
        <f>IFERROR(VLOOKUP($C216,Summary!$C:$CB,49,FALSE)/AZ216,IF(AZ216=0,"",IF(AZ216="","",0)))</f>
        <v/>
      </c>
      <c r="AZ216" s="27">
        <f>VLOOKUP($C216,Summary!$C:$CB,50,FALSE)</f>
        <v>0</v>
      </c>
      <c r="BA216" s="24" t="str">
        <f>IFERROR(VLOOKUP($C216,Summary!$C:$CB,51,FALSE)/BG216,IF(BG216=0,"",IF(BG216="","",0)))</f>
        <v/>
      </c>
      <c r="BB216" s="25" t="str">
        <f>IFERROR(VLOOKUP($C216,Summary!$C:$CB,52,FALSE)/BG216,IF(BG216=0,"",IF(BG216="","",0)))</f>
        <v/>
      </c>
      <c r="BC216" s="26" t="str">
        <f>IFERROR(VLOOKUP($C216,Summary!$C:$CB,53,FALSE)/BG216,IF(BG216=0,"",IF(BG216="","",0)))</f>
        <v/>
      </c>
      <c r="BD216" s="25" t="str">
        <f>IFERROR(VLOOKUP($C216,Summary!$C:$CB,54,FALSE)/BG216,IF(BG216=0,"",IF(BG216="","",0)))</f>
        <v/>
      </c>
      <c r="BE216" s="26" t="str">
        <f>IFERROR(VLOOKUP($C216,Summary!$C:$CB,55,FALSE)/BG216,IF(BG216=0,"",IF(BG216="","",0)))</f>
        <v/>
      </c>
      <c r="BF216" s="25" t="str">
        <f>IFERROR(VLOOKUP($C216,Summary!$C:$CB,56,FALSE)/BG216,IF(BG216=0,"",IF(BG216="","",0)))</f>
        <v/>
      </c>
      <c r="BG216" s="27">
        <f>VLOOKUP($C216,Summary!$C:$CB,57,FALSE)</f>
        <v>0</v>
      </c>
      <c r="BH216" s="24" t="str">
        <f>IFERROR(VLOOKUP($C216,Summary!$C:$CB,58,FALSE)/BN216,IF(BN216=0,"",IF(BN216="","",0)))</f>
        <v/>
      </c>
      <c r="BI216" s="25" t="str">
        <f>IFERROR(VLOOKUP($C216,Summary!$C:$CB,59,FALSE)/BN216,IF(BN216=0,"",IF(BN216="","",0)))</f>
        <v/>
      </c>
      <c r="BJ216" s="26" t="str">
        <f>IFERROR(VLOOKUP($C216,Summary!$C:$CB,60,FALSE)/BN216,IF(BN216=0,"",IF(BN216="","",0)))</f>
        <v/>
      </c>
      <c r="BK216" s="25" t="str">
        <f>IFERROR(VLOOKUP($C216,Summary!$C:$CB,61,FALSE)/BN216,IF(BN216=0,"",IF(BN216="","",0)))</f>
        <v/>
      </c>
      <c r="BL216" s="26" t="str">
        <f>IFERROR(VLOOKUP($C216,Summary!$C:$CB,62,FALSE)/BN216,IF(BN216=0,"",IF(BN216="","",0)))</f>
        <v/>
      </c>
      <c r="BM216" s="25" t="str">
        <f>IFERROR(VLOOKUP($C216,Summary!$C:$CB,63,FALSE)/BN216,IF(BN216=0,"",IF(BN216="","",0)))</f>
        <v/>
      </c>
      <c r="BN216" s="27">
        <f>VLOOKUP($C216,Summary!$C:$CB,64,FALSE)</f>
        <v>0</v>
      </c>
      <c r="BO216" s="24">
        <f>IFERROR(VLOOKUP($C216,Summary!$C:$CB,65,FALSE)/BU216,IF(BU216=0,"",IF(BU216="","",0)))</f>
        <v>0.33333333333333331</v>
      </c>
      <c r="BP216" s="25">
        <f>IFERROR(VLOOKUP($C216,Summary!$C:$CB,66,FALSE)/BU216,IF(BU216=0,"",IF(BU216="","",0)))</f>
        <v>0</v>
      </c>
      <c r="BQ216" s="26">
        <f>IFERROR(VLOOKUP($C216,Summary!$C:$CB,67,FALSE)/BU216,IF(BU216=0,"",IF(BU216="","",0)))</f>
        <v>0.33333333333333331</v>
      </c>
      <c r="BR216" s="25">
        <f>IFERROR(VLOOKUP($C216,Summary!$C:$CB,68,FALSE)/BU216,IF(BU216=0,"",IF(BU216="","",0)))</f>
        <v>0.33333333333333331</v>
      </c>
      <c r="BS216" s="26">
        <f>IFERROR(VLOOKUP($C216,Summary!$C:$CB,69,FALSE)/BU216,IF(BU216=0,"",IF(BU216="","",0)))</f>
        <v>0.66666666666666663</v>
      </c>
      <c r="BT216" s="25">
        <f>IFERROR(VLOOKUP($C216,Summary!$C:$CB,70,FALSE)/BU216,IF(BU216=0,"",IF(BU216="","",0)))</f>
        <v>0.33333333333333331</v>
      </c>
      <c r="BU216" s="27">
        <f>VLOOKUP($C216,Summary!$C:$CB,71,FALSE)</f>
        <v>3</v>
      </c>
      <c r="BV216" s="24" t="str">
        <f>IFERROR(VLOOKUP($C216,Summary!$C:$CB,72,FALSE)/CB216,IF(CB216=0,"",IF(CB216="","",0)))</f>
        <v/>
      </c>
      <c r="BW216" s="25" t="str">
        <f>IFERROR(VLOOKUP($C216,Summary!$C:$CB,73,FALSE)/CB216,IF(CB216=0,"",IF(CB216="","",0)))</f>
        <v/>
      </c>
      <c r="BX216" s="26" t="str">
        <f>IFERROR(VLOOKUP($C216,Summary!$C:$CB,74,FALSE)/CB216,IF(CB216=0,"",IF(CB216="","",0)))</f>
        <v/>
      </c>
      <c r="BY216" s="25" t="str">
        <f>IFERROR(VLOOKUP($C216,Summary!$C:$CB,75,FALSE)/CB216,IF(CB216=0,"",IF(CB216="","",0)))</f>
        <v/>
      </c>
      <c r="BZ216" s="26" t="str">
        <f>IFERROR(VLOOKUP($C216,Summary!$C:$CB,76,FALSE)/CB216,IF(CB216=0,"",IF(CB216="","",0)))</f>
        <v/>
      </c>
      <c r="CA216" s="25" t="str">
        <f>IFERROR(VLOOKUP($C216,Summary!$C:$CB,77,FALSE)/CB216,IF(CB216=0,"",IF(CB216="","",0)))</f>
        <v/>
      </c>
      <c r="CB216" s="27">
        <f>VLOOKUP($C216,Summary!$C:$CB,78,FALSE)</f>
        <v>0</v>
      </c>
    </row>
    <row r="217" spans="1:80" x14ac:dyDescent="0.3">
      <c r="A217">
        <v>213</v>
      </c>
      <c r="B217" t="str">
        <f>IF(Namelist!A214="","",UPPER(Namelist!A214))</f>
        <v>MUHAMMAD ZAFRANSHAH BIN MAHADHIR</v>
      </c>
      <c r="C217" t="str">
        <f>IF(Namelist!B214="","",UPPER(Namelist!B214))</f>
        <v>NUSSTU\E0726056</v>
      </c>
      <c r="D217" s="24">
        <f>IFERROR(VLOOKUP($C217,Summary!$C:$CB,2,FALSE)/J217,IF(J217=0,"",IF(J217="","",0)))</f>
        <v>0.25</v>
      </c>
      <c r="E217" s="25">
        <f>IFERROR(VLOOKUP($C217,Summary!$C:$CB,3,FALSE)/J217,IF(J217=0,"",IF(J217="","",0)))</f>
        <v>0</v>
      </c>
      <c r="F217" s="26">
        <f>IFERROR(VLOOKUP($C217,Summary!$C:$CB,4,FALSE)/J217,IF(J217=0,"",IF(J217="","",0)))</f>
        <v>0.25</v>
      </c>
      <c r="G217" s="25">
        <f>IFERROR(VLOOKUP($C217,Summary!$C:$CB,5,FALSE)/J217,IF(J217=0,"",IF(J217="","",0)))</f>
        <v>0</v>
      </c>
      <c r="H217" s="26">
        <f>IFERROR(VLOOKUP($C217,Summary!$C:$CB,6,FALSE)/J217,IF(J217=0,"",IF(J217="","",0)))</f>
        <v>0.25</v>
      </c>
      <c r="I217" s="25">
        <f>IFERROR(VLOOKUP($C217,Summary!$C:$CB,7,FALSE)/J217,IF(J217=0,"",IF(J217="","",0)))</f>
        <v>0.75</v>
      </c>
      <c r="J217" s="27">
        <f>VLOOKUP($C217,Summary!$C:$CB,8,FALSE)</f>
        <v>4</v>
      </c>
      <c r="K217" s="24">
        <f>IFERROR(VLOOKUP($C217,Summary!$C:$CB,9,FALSE)/Q217,IF(Q217=0,"",IF(Q217="","",0)))</f>
        <v>0.25</v>
      </c>
      <c r="L217" s="25">
        <f>IFERROR(VLOOKUP($C217,Summary!$C:$CB,10,FALSE)/Q217,IF(Q217=0,"",IF(Q217="","",0)))</f>
        <v>0</v>
      </c>
      <c r="M217" s="26">
        <f>IFERROR(VLOOKUP($C217,Summary!$C:$CB,11,FALSE)/Q217,IF(Q217=0,"",IF(Q217="","",0)))</f>
        <v>0.25</v>
      </c>
      <c r="N217" s="25">
        <f>IFERROR(VLOOKUP($C217,Summary!$C:$CB,12,FALSE)/Q217,IF(Q217=0,"",IF(Q217="","",0)))</f>
        <v>0</v>
      </c>
      <c r="O217" s="26">
        <f>IFERROR(VLOOKUP($C217,Summary!$C:$CB,13,FALSE)/Q217,IF(Q217=0,"",IF(Q217="","",0)))</f>
        <v>0.25</v>
      </c>
      <c r="P217" s="25">
        <f>IFERROR(VLOOKUP($C217,Summary!$C:$CB,14,FALSE)/Q217,IF(Q217=0,"",IF(Q217="","",0)))</f>
        <v>0.75</v>
      </c>
      <c r="Q217" s="27">
        <f>VLOOKUP($C217,Summary!$C:$CB,15,FALSE)</f>
        <v>4</v>
      </c>
      <c r="R217" s="24" t="str">
        <f>IFERROR(VLOOKUP($C217,Summary!$C:$CB,16,FALSE)/X217,IF(X217=0,"",IF(X217="","",0)))</f>
        <v/>
      </c>
      <c r="S217" s="25" t="str">
        <f>IFERROR(VLOOKUP($C217,Summary!$C:$CB,17,FALSE)/X217,IF(X217=0,"",IF(X217="","",0)))</f>
        <v/>
      </c>
      <c r="T217" s="26" t="str">
        <f>IFERROR(VLOOKUP($C217,Summary!$C:$CB,18,FALSE)/X217,IF(X217=0,"",IF(X217="","",0)))</f>
        <v/>
      </c>
      <c r="U217" s="25" t="str">
        <f>IFERROR(VLOOKUP($C217,Summary!$C:$CB,19,FALSE)/X217,IF(X217=0,"",IF(X217="","",0)))</f>
        <v/>
      </c>
      <c r="V217" s="26" t="str">
        <f>IFERROR(VLOOKUP($C217,Summary!$C:$CB,20,FALSE)/X217,IF(X217=0,"",IF(X217="","",0)))</f>
        <v/>
      </c>
      <c r="W217" s="25" t="str">
        <f>IFERROR(VLOOKUP($C217,Summary!$C:$CB,21,FALSE)/X217,IF(X217=0,"",IF(X217="","",0)))</f>
        <v/>
      </c>
      <c r="X217" s="27">
        <f>VLOOKUP($C217,Summary!$C:$CB,22,FALSE)</f>
        <v>0</v>
      </c>
      <c r="Y217" s="24" t="str">
        <f>IFERROR(VLOOKUP($C217,Summary!$C:$CB,23,FALSE)/AE217,IF(AE217=0,"",IF(AE217="","",0)))</f>
        <v/>
      </c>
      <c r="Z217" s="25" t="str">
        <f>IFERROR(VLOOKUP($C217,Summary!$C:$CB,24,FALSE)/AE217,IF(AE217=0,"",IF(AE217="","",0)))</f>
        <v/>
      </c>
      <c r="AA217" s="26" t="str">
        <f>IFERROR(VLOOKUP($C217,Summary!$C:$CB,25,FALSE)/AE217,IF(AE217=0,"",IF(AE217="","",0)))</f>
        <v/>
      </c>
      <c r="AB217" s="25" t="str">
        <f>IFERROR(VLOOKUP($C217,Summary!$C:$CB,26,FALSE)/AE217,IF(AE217=0,"",IF(AE217="","",0)))</f>
        <v/>
      </c>
      <c r="AC217" s="26" t="str">
        <f>IFERROR(VLOOKUP($C217,Summary!$C:$CB,27,FALSE)/AE217,IF(AE217=0,"",IF(AE217="","",0)))</f>
        <v/>
      </c>
      <c r="AD217" s="25" t="str">
        <f>IFERROR(VLOOKUP($C217,Summary!$C:$CB,28,FALSE)/AE217,IF(AE217=0,"",IF(AE217="","",0)))</f>
        <v/>
      </c>
      <c r="AE217" s="27">
        <f>VLOOKUP($C217,Summary!$C:$CB,29,FALSE)</f>
        <v>0</v>
      </c>
      <c r="AF217" s="24" t="str">
        <f>IFERROR(VLOOKUP($C217,Summary!$C:$CB,30,FALSE)/VLOOKUP($C217,Summary!$C:$CB,32,FALSE),IF(AL217=0,"",IF(AL217="","",0)))</f>
        <v/>
      </c>
      <c r="AG217" s="25" t="str">
        <f>IFERROR(VLOOKUP($C217,Summary!$C:$CB,31,FALSE)/VLOOKUP($C217,Summary!$C:$CB,32,FALSE),IF(AL217=0,"",IF(AL217="","",0)))</f>
        <v/>
      </c>
      <c r="AH217" s="26" t="str">
        <f>IFERROR(VLOOKUP($C217,Summary!$C:$CB,32,FALSE)/VLOOKUP($C217,Summary!$C:$CB,34,FALSE),IF(AL217=0,"",IF(AL217="","",0)))</f>
        <v/>
      </c>
      <c r="AI217" s="25" t="str">
        <f>IFERROR(VLOOKUP($C217,Summary!$C:$CB,33,FALSE)/VLOOKUP($C217,Summary!$C:$CB,34,FALSE),IF(AL217=0,"",IF(AL217="","",0)))</f>
        <v/>
      </c>
      <c r="AJ217" s="26" t="str">
        <f>IFERROR(VLOOKUP($C217,Summary!$C:$CB,34,FALSE)/AL217,IF(AL217=0,"",IF(AL217="","",0)))</f>
        <v/>
      </c>
      <c r="AK217" s="25" t="str">
        <f>IFERROR(VLOOKUP($C217,Summary!$C:$CB,35,FALSE)/AL217,IF(AL217=0,"",IF(AL217="","",0)))</f>
        <v/>
      </c>
      <c r="AL217" s="27">
        <f>VLOOKUP($C217,Summary!$C:$CB,36,FALSE)</f>
        <v>0</v>
      </c>
      <c r="AM217" s="24" t="str">
        <f>IFERROR(VLOOKUP($C217,Summary!$C:$CB,37,FALSE)/AS217,IF(AS217=0,"",IF(AS217="","",0)))</f>
        <v/>
      </c>
      <c r="AN217" s="25" t="str">
        <f>IFERROR(VLOOKUP($C217,Summary!$C:$CB,38,FALSE)/AS217,IF(AS217=0,"",IF(AS217="","",0)))</f>
        <v/>
      </c>
      <c r="AO217" s="26" t="str">
        <f>IFERROR(VLOOKUP($C217,Summary!$C:$CB,39,FALSE)/AS217,IF(AS217=0,"",IF(AS217="","",0)))</f>
        <v/>
      </c>
      <c r="AP217" s="25" t="str">
        <f>IFERROR(VLOOKUP($C217,Summary!$C:$CB,40,FALSE)/AS217,IF(AS217=0,"",IF(AS217="","",0)))</f>
        <v/>
      </c>
      <c r="AQ217" s="26" t="str">
        <f>IFERROR(VLOOKUP($C217,Summary!$C:$CB,41,FALSE)/AS217,IF(AS217=0,"",IF(AS217="","",0)))</f>
        <v/>
      </c>
      <c r="AR217" s="25" t="str">
        <f>IFERROR(VLOOKUP($C217,Summary!$C:$CB,42,FALSE)/AS217,IF(AS217=0,"",IF(AS217="","",0)))</f>
        <v/>
      </c>
      <c r="AS217" s="27">
        <f>VLOOKUP($C217,Summary!$C:$CB,43,FALSE)</f>
        <v>0</v>
      </c>
      <c r="AT217" s="24" t="str">
        <f>IFERROR(VLOOKUP($C217,Summary!$C:$CB,44,FALSE)/AZ217,IF(AZ217=0,"",IF(AZ217="","",0)))</f>
        <v/>
      </c>
      <c r="AU217" s="25" t="str">
        <f>IFERROR(VLOOKUP($C217,Summary!$C:$CB,45,FALSE)/AZ217,IF(AZ217=0,"",IF(AZ217="","",0)))</f>
        <v/>
      </c>
      <c r="AV217" s="26" t="str">
        <f>IFERROR(VLOOKUP($C217,Summary!$C:$CB,46,FALSE)/AZ217,IF(AZ217=0,"",IF(AZ217="","",0)))</f>
        <v/>
      </c>
      <c r="AW217" s="25" t="str">
        <f>IFERROR(VLOOKUP($C217,Summary!$C:$CB,47,FALSE)/AZ217,IF(AZ217=0,"",IF(AZ217="","",0)))</f>
        <v/>
      </c>
      <c r="AX217" s="26" t="str">
        <f>IFERROR(VLOOKUP($C217,Summary!$C:$CB,48,FALSE)/AZ217,IF(AZ217=0,"",IF(AZ217="","",0)))</f>
        <v/>
      </c>
      <c r="AY217" s="25" t="str">
        <f>IFERROR(VLOOKUP($C217,Summary!$C:$CB,49,FALSE)/AZ217,IF(AZ217=0,"",IF(AZ217="","",0)))</f>
        <v/>
      </c>
      <c r="AZ217" s="27">
        <f>VLOOKUP($C217,Summary!$C:$CB,50,FALSE)</f>
        <v>0</v>
      </c>
      <c r="BA217" s="24" t="str">
        <f>IFERROR(VLOOKUP($C217,Summary!$C:$CB,51,FALSE)/BG217,IF(BG217=0,"",IF(BG217="","",0)))</f>
        <v/>
      </c>
      <c r="BB217" s="25" t="str">
        <f>IFERROR(VLOOKUP($C217,Summary!$C:$CB,52,FALSE)/BG217,IF(BG217=0,"",IF(BG217="","",0)))</f>
        <v/>
      </c>
      <c r="BC217" s="26" t="str">
        <f>IFERROR(VLOOKUP($C217,Summary!$C:$CB,53,FALSE)/BG217,IF(BG217=0,"",IF(BG217="","",0)))</f>
        <v/>
      </c>
      <c r="BD217" s="25" t="str">
        <f>IFERROR(VLOOKUP($C217,Summary!$C:$CB,54,FALSE)/BG217,IF(BG217=0,"",IF(BG217="","",0)))</f>
        <v/>
      </c>
      <c r="BE217" s="26" t="str">
        <f>IFERROR(VLOOKUP($C217,Summary!$C:$CB,55,FALSE)/BG217,IF(BG217=0,"",IF(BG217="","",0)))</f>
        <v/>
      </c>
      <c r="BF217" s="25" t="str">
        <f>IFERROR(VLOOKUP($C217,Summary!$C:$CB,56,FALSE)/BG217,IF(BG217=0,"",IF(BG217="","",0)))</f>
        <v/>
      </c>
      <c r="BG217" s="27">
        <f>VLOOKUP($C217,Summary!$C:$CB,57,FALSE)</f>
        <v>0</v>
      </c>
      <c r="BH217" s="24" t="str">
        <f>IFERROR(VLOOKUP($C217,Summary!$C:$CB,58,FALSE)/BN217,IF(BN217=0,"",IF(BN217="","",0)))</f>
        <v/>
      </c>
      <c r="BI217" s="25" t="str">
        <f>IFERROR(VLOOKUP($C217,Summary!$C:$CB,59,FALSE)/BN217,IF(BN217=0,"",IF(BN217="","",0)))</f>
        <v/>
      </c>
      <c r="BJ217" s="26" t="str">
        <f>IFERROR(VLOOKUP($C217,Summary!$C:$CB,60,FALSE)/BN217,IF(BN217=0,"",IF(BN217="","",0)))</f>
        <v/>
      </c>
      <c r="BK217" s="25" t="str">
        <f>IFERROR(VLOOKUP($C217,Summary!$C:$CB,61,FALSE)/BN217,IF(BN217=0,"",IF(BN217="","",0)))</f>
        <v/>
      </c>
      <c r="BL217" s="26" t="str">
        <f>IFERROR(VLOOKUP($C217,Summary!$C:$CB,62,FALSE)/BN217,IF(BN217=0,"",IF(BN217="","",0)))</f>
        <v/>
      </c>
      <c r="BM217" s="25" t="str">
        <f>IFERROR(VLOOKUP($C217,Summary!$C:$CB,63,FALSE)/BN217,IF(BN217=0,"",IF(BN217="","",0)))</f>
        <v/>
      </c>
      <c r="BN217" s="27">
        <f>VLOOKUP($C217,Summary!$C:$CB,64,FALSE)</f>
        <v>0</v>
      </c>
      <c r="BO217" s="24" t="str">
        <f>IFERROR(VLOOKUP($C217,Summary!$C:$CB,65,FALSE)/BU217,IF(BU217=0,"",IF(BU217="","",0)))</f>
        <v/>
      </c>
      <c r="BP217" s="25" t="str">
        <f>IFERROR(VLOOKUP($C217,Summary!$C:$CB,66,FALSE)/BU217,IF(BU217=0,"",IF(BU217="","",0)))</f>
        <v/>
      </c>
      <c r="BQ217" s="26" t="str">
        <f>IFERROR(VLOOKUP($C217,Summary!$C:$CB,67,FALSE)/BU217,IF(BU217=0,"",IF(BU217="","",0)))</f>
        <v/>
      </c>
      <c r="BR217" s="25" t="str">
        <f>IFERROR(VLOOKUP($C217,Summary!$C:$CB,68,FALSE)/BU217,IF(BU217=0,"",IF(BU217="","",0)))</f>
        <v/>
      </c>
      <c r="BS217" s="26" t="str">
        <f>IFERROR(VLOOKUP($C217,Summary!$C:$CB,69,FALSE)/BU217,IF(BU217=0,"",IF(BU217="","",0)))</f>
        <v/>
      </c>
      <c r="BT217" s="25" t="str">
        <f>IFERROR(VLOOKUP($C217,Summary!$C:$CB,70,FALSE)/BU217,IF(BU217=0,"",IF(BU217="","",0)))</f>
        <v/>
      </c>
      <c r="BU217" s="27">
        <f>VLOOKUP($C217,Summary!$C:$CB,71,FALSE)</f>
        <v>0</v>
      </c>
      <c r="BV217" s="24" t="str">
        <f>IFERROR(VLOOKUP($C217,Summary!$C:$CB,72,FALSE)/CB217,IF(CB217=0,"",IF(CB217="","",0)))</f>
        <v/>
      </c>
      <c r="BW217" s="25" t="str">
        <f>IFERROR(VLOOKUP($C217,Summary!$C:$CB,73,FALSE)/CB217,IF(CB217=0,"",IF(CB217="","",0)))</f>
        <v/>
      </c>
      <c r="BX217" s="26" t="str">
        <f>IFERROR(VLOOKUP($C217,Summary!$C:$CB,74,FALSE)/CB217,IF(CB217=0,"",IF(CB217="","",0)))</f>
        <v/>
      </c>
      <c r="BY217" s="25" t="str">
        <f>IFERROR(VLOOKUP($C217,Summary!$C:$CB,75,FALSE)/CB217,IF(CB217=0,"",IF(CB217="","",0)))</f>
        <v/>
      </c>
      <c r="BZ217" s="26" t="str">
        <f>IFERROR(VLOOKUP($C217,Summary!$C:$CB,76,FALSE)/CB217,IF(CB217=0,"",IF(CB217="","",0)))</f>
        <v/>
      </c>
      <c r="CA217" s="25" t="str">
        <f>IFERROR(VLOOKUP($C217,Summary!$C:$CB,77,FALSE)/CB217,IF(CB217=0,"",IF(CB217="","",0)))</f>
        <v/>
      </c>
      <c r="CB217" s="27">
        <f>VLOOKUP($C217,Summary!$C:$CB,78,FALSE)</f>
        <v>0</v>
      </c>
    </row>
    <row r="218" spans="1:80" x14ac:dyDescent="0.3">
      <c r="A218">
        <v>214</v>
      </c>
      <c r="B218" t="str">
        <f>IF(Namelist!A215="","",UPPER(Namelist!A215))</f>
        <v>NAFIL ZUHAIR</v>
      </c>
      <c r="C218" t="str">
        <f>IF(Namelist!B215="","",UPPER(Namelist!B215))</f>
        <v>NUSSTU\E0540395</v>
      </c>
      <c r="D218" s="24">
        <f>IFERROR(VLOOKUP($C218,Summary!$C:$CB,2,FALSE)/J218,IF(J218=0,"",IF(J218="","",0)))</f>
        <v>1</v>
      </c>
      <c r="E218" s="25">
        <f>IFERROR(VLOOKUP($C218,Summary!$C:$CB,3,FALSE)/J218,IF(J218=0,"",IF(J218="","",0)))</f>
        <v>0</v>
      </c>
      <c r="F218" s="26">
        <f>IFERROR(VLOOKUP($C218,Summary!$C:$CB,4,FALSE)/J218,IF(J218=0,"",IF(J218="","",0)))</f>
        <v>1</v>
      </c>
      <c r="G218" s="25">
        <f>IFERROR(VLOOKUP($C218,Summary!$C:$CB,5,FALSE)/J218,IF(J218=0,"",IF(J218="","",0)))</f>
        <v>0</v>
      </c>
      <c r="H218" s="26">
        <f>IFERROR(VLOOKUP($C218,Summary!$C:$CB,6,FALSE)/J218,IF(J218=0,"",IF(J218="","",0)))</f>
        <v>1</v>
      </c>
      <c r="I218" s="25">
        <f>IFERROR(VLOOKUP($C218,Summary!$C:$CB,7,FALSE)/J218,IF(J218=0,"",IF(J218="","",0)))</f>
        <v>0</v>
      </c>
      <c r="J218" s="27">
        <f>VLOOKUP($C218,Summary!$C:$CB,8,FALSE)</f>
        <v>1</v>
      </c>
      <c r="K218" s="24" t="str">
        <f>IFERROR(VLOOKUP($C218,Summary!$C:$CB,9,FALSE)/Q218,IF(Q218=0,"",IF(Q218="","",0)))</f>
        <v/>
      </c>
      <c r="L218" s="25" t="str">
        <f>IFERROR(VLOOKUP($C218,Summary!$C:$CB,10,FALSE)/Q218,IF(Q218=0,"",IF(Q218="","",0)))</f>
        <v/>
      </c>
      <c r="M218" s="26" t="str">
        <f>IFERROR(VLOOKUP($C218,Summary!$C:$CB,11,FALSE)/Q218,IF(Q218=0,"",IF(Q218="","",0)))</f>
        <v/>
      </c>
      <c r="N218" s="25" t="str">
        <f>IFERROR(VLOOKUP($C218,Summary!$C:$CB,12,FALSE)/Q218,IF(Q218=0,"",IF(Q218="","",0)))</f>
        <v/>
      </c>
      <c r="O218" s="26" t="str">
        <f>IFERROR(VLOOKUP($C218,Summary!$C:$CB,13,FALSE)/Q218,IF(Q218=0,"",IF(Q218="","",0)))</f>
        <v/>
      </c>
      <c r="P218" s="25" t="str">
        <f>IFERROR(VLOOKUP($C218,Summary!$C:$CB,14,FALSE)/Q218,IF(Q218=0,"",IF(Q218="","",0)))</f>
        <v/>
      </c>
      <c r="Q218" s="27">
        <f>VLOOKUP($C218,Summary!$C:$CB,15,FALSE)</f>
        <v>0</v>
      </c>
      <c r="R218" s="24">
        <f>IFERROR(VLOOKUP($C218,Summary!$C:$CB,16,FALSE)/X218,IF(X218=0,"",IF(X218="","",0)))</f>
        <v>1</v>
      </c>
      <c r="S218" s="25">
        <f>IFERROR(VLOOKUP($C218,Summary!$C:$CB,17,FALSE)/X218,IF(X218=0,"",IF(X218="","",0)))</f>
        <v>0</v>
      </c>
      <c r="T218" s="26">
        <f>IFERROR(VLOOKUP($C218,Summary!$C:$CB,18,FALSE)/X218,IF(X218=0,"",IF(X218="","",0)))</f>
        <v>1</v>
      </c>
      <c r="U218" s="25">
        <f>IFERROR(VLOOKUP($C218,Summary!$C:$CB,19,FALSE)/X218,IF(X218=0,"",IF(X218="","",0)))</f>
        <v>0</v>
      </c>
      <c r="V218" s="26">
        <f>IFERROR(VLOOKUP($C218,Summary!$C:$CB,20,FALSE)/X218,IF(X218=0,"",IF(X218="","",0)))</f>
        <v>1</v>
      </c>
      <c r="W218" s="25">
        <f>IFERROR(VLOOKUP($C218,Summary!$C:$CB,21,FALSE)/X218,IF(X218=0,"",IF(X218="","",0)))</f>
        <v>0</v>
      </c>
      <c r="X218" s="27">
        <f>VLOOKUP($C218,Summary!$C:$CB,22,FALSE)</f>
        <v>1</v>
      </c>
      <c r="Y218" s="24" t="str">
        <f>IFERROR(VLOOKUP($C218,Summary!$C:$CB,23,FALSE)/AE218,IF(AE218=0,"",IF(AE218="","",0)))</f>
        <v/>
      </c>
      <c r="Z218" s="25" t="str">
        <f>IFERROR(VLOOKUP($C218,Summary!$C:$CB,24,FALSE)/AE218,IF(AE218=0,"",IF(AE218="","",0)))</f>
        <v/>
      </c>
      <c r="AA218" s="26" t="str">
        <f>IFERROR(VLOOKUP($C218,Summary!$C:$CB,25,FALSE)/AE218,IF(AE218=0,"",IF(AE218="","",0)))</f>
        <v/>
      </c>
      <c r="AB218" s="25" t="str">
        <f>IFERROR(VLOOKUP($C218,Summary!$C:$CB,26,FALSE)/AE218,IF(AE218=0,"",IF(AE218="","",0)))</f>
        <v/>
      </c>
      <c r="AC218" s="26" t="str">
        <f>IFERROR(VLOOKUP($C218,Summary!$C:$CB,27,FALSE)/AE218,IF(AE218=0,"",IF(AE218="","",0)))</f>
        <v/>
      </c>
      <c r="AD218" s="25" t="str">
        <f>IFERROR(VLOOKUP($C218,Summary!$C:$CB,28,FALSE)/AE218,IF(AE218=0,"",IF(AE218="","",0)))</f>
        <v/>
      </c>
      <c r="AE218" s="27">
        <f>VLOOKUP($C218,Summary!$C:$CB,29,FALSE)</f>
        <v>0</v>
      </c>
      <c r="AF218" s="24" t="str">
        <f>IFERROR(VLOOKUP($C218,Summary!$C:$CB,30,FALSE)/VLOOKUP($C218,Summary!$C:$CB,32,FALSE),IF(AL218=0,"",IF(AL218="","",0)))</f>
        <v/>
      </c>
      <c r="AG218" s="25" t="str">
        <f>IFERROR(VLOOKUP($C218,Summary!$C:$CB,31,FALSE)/VLOOKUP($C218,Summary!$C:$CB,32,FALSE),IF(AL218=0,"",IF(AL218="","",0)))</f>
        <v/>
      </c>
      <c r="AH218" s="26" t="str">
        <f>IFERROR(VLOOKUP($C218,Summary!$C:$CB,32,FALSE)/VLOOKUP($C218,Summary!$C:$CB,34,FALSE),IF(AL218=0,"",IF(AL218="","",0)))</f>
        <v/>
      </c>
      <c r="AI218" s="25" t="str">
        <f>IFERROR(VLOOKUP($C218,Summary!$C:$CB,33,FALSE)/VLOOKUP($C218,Summary!$C:$CB,34,FALSE),IF(AL218=0,"",IF(AL218="","",0)))</f>
        <v/>
      </c>
      <c r="AJ218" s="26" t="str">
        <f>IFERROR(VLOOKUP($C218,Summary!$C:$CB,34,FALSE)/AL218,IF(AL218=0,"",IF(AL218="","",0)))</f>
        <v/>
      </c>
      <c r="AK218" s="25" t="str">
        <f>IFERROR(VLOOKUP($C218,Summary!$C:$CB,35,FALSE)/AL218,IF(AL218=0,"",IF(AL218="","",0)))</f>
        <v/>
      </c>
      <c r="AL218" s="27">
        <f>VLOOKUP($C218,Summary!$C:$CB,36,FALSE)</f>
        <v>0</v>
      </c>
      <c r="AM218" s="24" t="str">
        <f>IFERROR(VLOOKUP($C218,Summary!$C:$CB,37,FALSE)/AS218,IF(AS218=0,"",IF(AS218="","",0)))</f>
        <v/>
      </c>
      <c r="AN218" s="25" t="str">
        <f>IFERROR(VLOOKUP($C218,Summary!$C:$CB,38,FALSE)/AS218,IF(AS218=0,"",IF(AS218="","",0)))</f>
        <v/>
      </c>
      <c r="AO218" s="26" t="str">
        <f>IFERROR(VLOOKUP($C218,Summary!$C:$CB,39,FALSE)/AS218,IF(AS218=0,"",IF(AS218="","",0)))</f>
        <v/>
      </c>
      <c r="AP218" s="25" t="str">
        <f>IFERROR(VLOOKUP($C218,Summary!$C:$CB,40,FALSE)/AS218,IF(AS218=0,"",IF(AS218="","",0)))</f>
        <v/>
      </c>
      <c r="AQ218" s="26" t="str">
        <f>IFERROR(VLOOKUP($C218,Summary!$C:$CB,41,FALSE)/AS218,IF(AS218=0,"",IF(AS218="","",0)))</f>
        <v/>
      </c>
      <c r="AR218" s="25" t="str">
        <f>IFERROR(VLOOKUP($C218,Summary!$C:$CB,42,FALSE)/AS218,IF(AS218=0,"",IF(AS218="","",0)))</f>
        <v/>
      </c>
      <c r="AS218" s="27">
        <f>VLOOKUP($C218,Summary!$C:$CB,43,FALSE)</f>
        <v>0</v>
      </c>
      <c r="AT218" s="24" t="str">
        <f>IFERROR(VLOOKUP($C218,Summary!$C:$CB,44,FALSE)/AZ218,IF(AZ218=0,"",IF(AZ218="","",0)))</f>
        <v/>
      </c>
      <c r="AU218" s="25" t="str">
        <f>IFERROR(VLOOKUP($C218,Summary!$C:$CB,45,FALSE)/AZ218,IF(AZ218=0,"",IF(AZ218="","",0)))</f>
        <v/>
      </c>
      <c r="AV218" s="26" t="str">
        <f>IFERROR(VLOOKUP($C218,Summary!$C:$CB,46,FALSE)/AZ218,IF(AZ218=0,"",IF(AZ218="","",0)))</f>
        <v/>
      </c>
      <c r="AW218" s="25" t="str">
        <f>IFERROR(VLOOKUP($C218,Summary!$C:$CB,47,FALSE)/AZ218,IF(AZ218=0,"",IF(AZ218="","",0)))</f>
        <v/>
      </c>
      <c r="AX218" s="26" t="str">
        <f>IFERROR(VLOOKUP($C218,Summary!$C:$CB,48,FALSE)/AZ218,IF(AZ218=0,"",IF(AZ218="","",0)))</f>
        <v/>
      </c>
      <c r="AY218" s="25" t="str">
        <f>IFERROR(VLOOKUP($C218,Summary!$C:$CB,49,FALSE)/AZ218,IF(AZ218=0,"",IF(AZ218="","",0)))</f>
        <v/>
      </c>
      <c r="AZ218" s="27">
        <f>VLOOKUP($C218,Summary!$C:$CB,50,FALSE)</f>
        <v>0</v>
      </c>
      <c r="BA218" s="24" t="str">
        <f>IFERROR(VLOOKUP($C218,Summary!$C:$CB,51,FALSE)/BG218,IF(BG218=0,"",IF(BG218="","",0)))</f>
        <v/>
      </c>
      <c r="BB218" s="25" t="str">
        <f>IFERROR(VLOOKUP($C218,Summary!$C:$CB,52,FALSE)/BG218,IF(BG218=0,"",IF(BG218="","",0)))</f>
        <v/>
      </c>
      <c r="BC218" s="26" t="str">
        <f>IFERROR(VLOOKUP($C218,Summary!$C:$CB,53,FALSE)/BG218,IF(BG218=0,"",IF(BG218="","",0)))</f>
        <v/>
      </c>
      <c r="BD218" s="25" t="str">
        <f>IFERROR(VLOOKUP($C218,Summary!$C:$CB,54,FALSE)/BG218,IF(BG218=0,"",IF(BG218="","",0)))</f>
        <v/>
      </c>
      <c r="BE218" s="26" t="str">
        <f>IFERROR(VLOOKUP($C218,Summary!$C:$CB,55,FALSE)/BG218,IF(BG218=0,"",IF(BG218="","",0)))</f>
        <v/>
      </c>
      <c r="BF218" s="25" t="str">
        <f>IFERROR(VLOOKUP($C218,Summary!$C:$CB,56,FALSE)/BG218,IF(BG218=0,"",IF(BG218="","",0)))</f>
        <v/>
      </c>
      <c r="BG218" s="27">
        <f>VLOOKUP($C218,Summary!$C:$CB,57,FALSE)</f>
        <v>0</v>
      </c>
      <c r="BH218" s="24" t="str">
        <f>IFERROR(VLOOKUP($C218,Summary!$C:$CB,58,FALSE)/BN218,IF(BN218=0,"",IF(BN218="","",0)))</f>
        <v/>
      </c>
      <c r="BI218" s="25" t="str">
        <f>IFERROR(VLOOKUP($C218,Summary!$C:$CB,59,FALSE)/BN218,IF(BN218=0,"",IF(BN218="","",0)))</f>
        <v/>
      </c>
      <c r="BJ218" s="26" t="str">
        <f>IFERROR(VLOOKUP($C218,Summary!$C:$CB,60,FALSE)/BN218,IF(BN218=0,"",IF(BN218="","",0)))</f>
        <v/>
      </c>
      <c r="BK218" s="25" t="str">
        <f>IFERROR(VLOOKUP($C218,Summary!$C:$CB,61,FALSE)/BN218,IF(BN218=0,"",IF(BN218="","",0)))</f>
        <v/>
      </c>
      <c r="BL218" s="26" t="str">
        <f>IFERROR(VLOOKUP($C218,Summary!$C:$CB,62,FALSE)/BN218,IF(BN218=0,"",IF(BN218="","",0)))</f>
        <v/>
      </c>
      <c r="BM218" s="25" t="str">
        <f>IFERROR(VLOOKUP($C218,Summary!$C:$CB,63,FALSE)/BN218,IF(BN218=0,"",IF(BN218="","",0)))</f>
        <v/>
      </c>
      <c r="BN218" s="27">
        <f>VLOOKUP($C218,Summary!$C:$CB,64,FALSE)</f>
        <v>0</v>
      </c>
      <c r="BO218" s="24" t="str">
        <f>IFERROR(VLOOKUP($C218,Summary!$C:$CB,65,FALSE)/BU218,IF(BU218=0,"",IF(BU218="","",0)))</f>
        <v/>
      </c>
      <c r="BP218" s="25" t="str">
        <f>IFERROR(VLOOKUP($C218,Summary!$C:$CB,66,FALSE)/BU218,IF(BU218=0,"",IF(BU218="","",0)))</f>
        <v/>
      </c>
      <c r="BQ218" s="26" t="str">
        <f>IFERROR(VLOOKUP($C218,Summary!$C:$CB,67,FALSE)/BU218,IF(BU218=0,"",IF(BU218="","",0)))</f>
        <v/>
      </c>
      <c r="BR218" s="25" t="str">
        <f>IFERROR(VLOOKUP($C218,Summary!$C:$CB,68,FALSE)/BU218,IF(BU218=0,"",IF(BU218="","",0)))</f>
        <v/>
      </c>
      <c r="BS218" s="26" t="str">
        <f>IFERROR(VLOOKUP($C218,Summary!$C:$CB,69,FALSE)/BU218,IF(BU218=0,"",IF(BU218="","",0)))</f>
        <v/>
      </c>
      <c r="BT218" s="25" t="str">
        <f>IFERROR(VLOOKUP($C218,Summary!$C:$CB,70,FALSE)/BU218,IF(BU218=0,"",IF(BU218="","",0)))</f>
        <v/>
      </c>
      <c r="BU218" s="27">
        <f>VLOOKUP($C218,Summary!$C:$CB,71,FALSE)</f>
        <v>0</v>
      </c>
      <c r="BV218" s="24" t="str">
        <f>IFERROR(VLOOKUP($C218,Summary!$C:$CB,72,FALSE)/CB218,IF(CB218=0,"",IF(CB218="","",0)))</f>
        <v/>
      </c>
      <c r="BW218" s="25" t="str">
        <f>IFERROR(VLOOKUP($C218,Summary!$C:$CB,73,FALSE)/CB218,IF(CB218=0,"",IF(CB218="","",0)))</f>
        <v/>
      </c>
      <c r="BX218" s="26" t="str">
        <f>IFERROR(VLOOKUP($C218,Summary!$C:$CB,74,FALSE)/CB218,IF(CB218=0,"",IF(CB218="","",0)))</f>
        <v/>
      </c>
      <c r="BY218" s="25" t="str">
        <f>IFERROR(VLOOKUP($C218,Summary!$C:$CB,75,FALSE)/CB218,IF(CB218=0,"",IF(CB218="","",0)))</f>
        <v/>
      </c>
      <c r="BZ218" s="26" t="str">
        <f>IFERROR(VLOOKUP($C218,Summary!$C:$CB,76,FALSE)/CB218,IF(CB218=0,"",IF(CB218="","",0)))</f>
        <v/>
      </c>
      <c r="CA218" s="25" t="str">
        <f>IFERROR(VLOOKUP($C218,Summary!$C:$CB,77,FALSE)/CB218,IF(CB218=0,"",IF(CB218="","",0)))</f>
        <v/>
      </c>
      <c r="CB218" s="27">
        <f>VLOOKUP($C218,Summary!$C:$CB,78,FALSE)</f>
        <v>0</v>
      </c>
    </row>
    <row r="219" spans="1:80" x14ac:dyDescent="0.3">
      <c r="A219">
        <v>215</v>
      </c>
      <c r="B219" t="str">
        <f>IF(Namelist!A216="","",UPPER(Namelist!A216))</f>
        <v>NASYITAH ISHAK</v>
      </c>
      <c r="C219" t="str">
        <f>IF(Namelist!B216="","",UPPER(Namelist!B216))</f>
        <v>NUSSTU\E0420721</v>
      </c>
      <c r="D219" s="24">
        <f>IFERROR(VLOOKUP($C219,Summary!$C:$CB,2,FALSE)/J219,IF(J219=0,"",IF(J219="","",0)))</f>
        <v>0</v>
      </c>
      <c r="E219" s="25">
        <f>IFERROR(VLOOKUP($C219,Summary!$C:$CB,3,FALSE)/J219,IF(J219=0,"",IF(J219="","",0)))</f>
        <v>1</v>
      </c>
      <c r="F219" s="26">
        <f>IFERROR(VLOOKUP($C219,Summary!$C:$CB,4,FALSE)/J219,IF(J219=0,"",IF(J219="","",0)))</f>
        <v>1</v>
      </c>
      <c r="G219" s="25">
        <f>IFERROR(VLOOKUP($C219,Summary!$C:$CB,5,FALSE)/J219,IF(J219=0,"",IF(J219="","",0)))</f>
        <v>0</v>
      </c>
      <c r="H219" s="26">
        <f>IFERROR(VLOOKUP($C219,Summary!$C:$CB,6,FALSE)/J219,IF(J219=0,"",IF(J219="","",0)))</f>
        <v>1</v>
      </c>
      <c r="I219" s="25">
        <f>IFERROR(VLOOKUP($C219,Summary!$C:$CB,7,FALSE)/J219,IF(J219=0,"",IF(J219="","",0)))</f>
        <v>0</v>
      </c>
      <c r="J219" s="27">
        <f>VLOOKUP($C219,Summary!$C:$CB,8,FALSE)</f>
        <v>1</v>
      </c>
      <c r="K219" s="24">
        <f>IFERROR(VLOOKUP($C219,Summary!$C:$CB,9,FALSE)/Q219,IF(Q219=0,"",IF(Q219="","",0)))</f>
        <v>0</v>
      </c>
      <c r="L219" s="25">
        <f>IFERROR(VLOOKUP($C219,Summary!$C:$CB,10,FALSE)/Q219,IF(Q219=0,"",IF(Q219="","",0)))</f>
        <v>1</v>
      </c>
      <c r="M219" s="26">
        <f>IFERROR(VLOOKUP($C219,Summary!$C:$CB,11,FALSE)/Q219,IF(Q219=0,"",IF(Q219="","",0)))</f>
        <v>1</v>
      </c>
      <c r="N219" s="25">
        <f>IFERROR(VLOOKUP($C219,Summary!$C:$CB,12,FALSE)/Q219,IF(Q219=0,"",IF(Q219="","",0)))</f>
        <v>0</v>
      </c>
      <c r="O219" s="26">
        <f>IFERROR(VLOOKUP($C219,Summary!$C:$CB,13,FALSE)/Q219,IF(Q219=0,"",IF(Q219="","",0)))</f>
        <v>1</v>
      </c>
      <c r="P219" s="25">
        <f>IFERROR(VLOOKUP($C219,Summary!$C:$CB,14,FALSE)/Q219,IF(Q219=0,"",IF(Q219="","",0)))</f>
        <v>0</v>
      </c>
      <c r="Q219" s="27">
        <f>VLOOKUP($C219,Summary!$C:$CB,15,FALSE)</f>
        <v>1</v>
      </c>
      <c r="R219" s="24" t="str">
        <f>IFERROR(VLOOKUP($C219,Summary!$C:$CB,16,FALSE)/X219,IF(X219=0,"",IF(X219="","",0)))</f>
        <v/>
      </c>
      <c r="S219" s="25" t="str">
        <f>IFERROR(VLOOKUP($C219,Summary!$C:$CB,17,FALSE)/X219,IF(X219=0,"",IF(X219="","",0)))</f>
        <v/>
      </c>
      <c r="T219" s="26" t="str">
        <f>IFERROR(VLOOKUP($C219,Summary!$C:$CB,18,FALSE)/X219,IF(X219=0,"",IF(X219="","",0)))</f>
        <v/>
      </c>
      <c r="U219" s="25" t="str">
        <f>IFERROR(VLOOKUP($C219,Summary!$C:$CB,19,FALSE)/X219,IF(X219=0,"",IF(X219="","",0)))</f>
        <v/>
      </c>
      <c r="V219" s="26" t="str">
        <f>IFERROR(VLOOKUP($C219,Summary!$C:$CB,20,FALSE)/X219,IF(X219=0,"",IF(X219="","",0)))</f>
        <v/>
      </c>
      <c r="W219" s="25" t="str">
        <f>IFERROR(VLOOKUP($C219,Summary!$C:$CB,21,FALSE)/X219,IF(X219=0,"",IF(X219="","",0)))</f>
        <v/>
      </c>
      <c r="X219" s="27">
        <f>VLOOKUP($C219,Summary!$C:$CB,22,FALSE)</f>
        <v>0</v>
      </c>
      <c r="Y219" s="24" t="str">
        <f>IFERROR(VLOOKUP($C219,Summary!$C:$CB,23,FALSE)/AE219,IF(AE219=0,"",IF(AE219="","",0)))</f>
        <v/>
      </c>
      <c r="Z219" s="25" t="str">
        <f>IFERROR(VLOOKUP($C219,Summary!$C:$CB,24,FALSE)/AE219,IF(AE219=0,"",IF(AE219="","",0)))</f>
        <v/>
      </c>
      <c r="AA219" s="26" t="str">
        <f>IFERROR(VLOOKUP($C219,Summary!$C:$CB,25,FALSE)/AE219,IF(AE219=0,"",IF(AE219="","",0)))</f>
        <v/>
      </c>
      <c r="AB219" s="25" t="str">
        <f>IFERROR(VLOOKUP($C219,Summary!$C:$CB,26,FALSE)/AE219,IF(AE219=0,"",IF(AE219="","",0)))</f>
        <v/>
      </c>
      <c r="AC219" s="26" t="str">
        <f>IFERROR(VLOOKUP($C219,Summary!$C:$CB,27,FALSE)/AE219,IF(AE219=0,"",IF(AE219="","",0)))</f>
        <v/>
      </c>
      <c r="AD219" s="25" t="str">
        <f>IFERROR(VLOOKUP($C219,Summary!$C:$CB,28,FALSE)/AE219,IF(AE219=0,"",IF(AE219="","",0)))</f>
        <v/>
      </c>
      <c r="AE219" s="27">
        <f>VLOOKUP($C219,Summary!$C:$CB,29,FALSE)</f>
        <v>0</v>
      </c>
      <c r="AF219" s="24" t="str">
        <f>IFERROR(VLOOKUP($C219,Summary!$C:$CB,30,FALSE)/VLOOKUP($C219,Summary!$C:$CB,32,FALSE),IF(AL219=0,"",IF(AL219="","",0)))</f>
        <v/>
      </c>
      <c r="AG219" s="25" t="str">
        <f>IFERROR(VLOOKUP($C219,Summary!$C:$CB,31,FALSE)/VLOOKUP($C219,Summary!$C:$CB,32,FALSE),IF(AL219=0,"",IF(AL219="","",0)))</f>
        <v/>
      </c>
      <c r="AH219" s="26" t="str">
        <f>IFERROR(VLOOKUP($C219,Summary!$C:$CB,32,FALSE)/VLOOKUP($C219,Summary!$C:$CB,34,FALSE),IF(AL219=0,"",IF(AL219="","",0)))</f>
        <v/>
      </c>
      <c r="AI219" s="25" t="str">
        <f>IFERROR(VLOOKUP($C219,Summary!$C:$CB,33,FALSE)/VLOOKUP($C219,Summary!$C:$CB,34,FALSE),IF(AL219=0,"",IF(AL219="","",0)))</f>
        <v/>
      </c>
      <c r="AJ219" s="26" t="str">
        <f>IFERROR(VLOOKUP($C219,Summary!$C:$CB,34,FALSE)/AL219,IF(AL219=0,"",IF(AL219="","",0)))</f>
        <v/>
      </c>
      <c r="AK219" s="25" t="str">
        <f>IFERROR(VLOOKUP($C219,Summary!$C:$CB,35,FALSE)/AL219,IF(AL219=0,"",IF(AL219="","",0)))</f>
        <v/>
      </c>
      <c r="AL219" s="27">
        <f>VLOOKUP($C219,Summary!$C:$CB,36,FALSE)</f>
        <v>0</v>
      </c>
      <c r="AM219" s="24" t="str">
        <f>IFERROR(VLOOKUP($C219,Summary!$C:$CB,37,FALSE)/AS219,IF(AS219=0,"",IF(AS219="","",0)))</f>
        <v/>
      </c>
      <c r="AN219" s="25" t="str">
        <f>IFERROR(VLOOKUP($C219,Summary!$C:$CB,38,FALSE)/AS219,IF(AS219=0,"",IF(AS219="","",0)))</f>
        <v/>
      </c>
      <c r="AO219" s="26" t="str">
        <f>IFERROR(VLOOKUP($C219,Summary!$C:$CB,39,FALSE)/AS219,IF(AS219=0,"",IF(AS219="","",0)))</f>
        <v/>
      </c>
      <c r="AP219" s="25" t="str">
        <f>IFERROR(VLOOKUP($C219,Summary!$C:$CB,40,FALSE)/AS219,IF(AS219=0,"",IF(AS219="","",0)))</f>
        <v/>
      </c>
      <c r="AQ219" s="26" t="str">
        <f>IFERROR(VLOOKUP($C219,Summary!$C:$CB,41,FALSE)/AS219,IF(AS219=0,"",IF(AS219="","",0)))</f>
        <v/>
      </c>
      <c r="AR219" s="25" t="str">
        <f>IFERROR(VLOOKUP($C219,Summary!$C:$CB,42,FALSE)/AS219,IF(AS219=0,"",IF(AS219="","",0)))</f>
        <v/>
      </c>
      <c r="AS219" s="27">
        <f>VLOOKUP($C219,Summary!$C:$CB,43,FALSE)</f>
        <v>0</v>
      </c>
      <c r="AT219" s="24" t="str">
        <f>IFERROR(VLOOKUP($C219,Summary!$C:$CB,44,FALSE)/AZ219,IF(AZ219=0,"",IF(AZ219="","",0)))</f>
        <v/>
      </c>
      <c r="AU219" s="25" t="str">
        <f>IFERROR(VLOOKUP($C219,Summary!$C:$CB,45,FALSE)/AZ219,IF(AZ219=0,"",IF(AZ219="","",0)))</f>
        <v/>
      </c>
      <c r="AV219" s="26" t="str">
        <f>IFERROR(VLOOKUP($C219,Summary!$C:$CB,46,FALSE)/AZ219,IF(AZ219=0,"",IF(AZ219="","",0)))</f>
        <v/>
      </c>
      <c r="AW219" s="25" t="str">
        <f>IFERROR(VLOOKUP($C219,Summary!$C:$CB,47,FALSE)/AZ219,IF(AZ219=0,"",IF(AZ219="","",0)))</f>
        <v/>
      </c>
      <c r="AX219" s="26" t="str">
        <f>IFERROR(VLOOKUP($C219,Summary!$C:$CB,48,FALSE)/AZ219,IF(AZ219=0,"",IF(AZ219="","",0)))</f>
        <v/>
      </c>
      <c r="AY219" s="25" t="str">
        <f>IFERROR(VLOOKUP($C219,Summary!$C:$CB,49,FALSE)/AZ219,IF(AZ219=0,"",IF(AZ219="","",0)))</f>
        <v/>
      </c>
      <c r="AZ219" s="27">
        <f>VLOOKUP($C219,Summary!$C:$CB,50,FALSE)</f>
        <v>0</v>
      </c>
      <c r="BA219" s="24" t="str">
        <f>IFERROR(VLOOKUP($C219,Summary!$C:$CB,51,FALSE)/BG219,IF(BG219=0,"",IF(BG219="","",0)))</f>
        <v/>
      </c>
      <c r="BB219" s="25" t="str">
        <f>IFERROR(VLOOKUP($C219,Summary!$C:$CB,52,FALSE)/BG219,IF(BG219=0,"",IF(BG219="","",0)))</f>
        <v/>
      </c>
      <c r="BC219" s="26" t="str">
        <f>IFERROR(VLOOKUP($C219,Summary!$C:$CB,53,FALSE)/BG219,IF(BG219=0,"",IF(BG219="","",0)))</f>
        <v/>
      </c>
      <c r="BD219" s="25" t="str">
        <f>IFERROR(VLOOKUP($C219,Summary!$C:$CB,54,FALSE)/BG219,IF(BG219=0,"",IF(BG219="","",0)))</f>
        <v/>
      </c>
      <c r="BE219" s="26" t="str">
        <f>IFERROR(VLOOKUP($C219,Summary!$C:$CB,55,FALSE)/BG219,IF(BG219=0,"",IF(BG219="","",0)))</f>
        <v/>
      </c>
      <c r="BF219" s="25" t="str">
        <f>IFERROR(VLOOKUP($C219,Summary!$C:$CB,56,FALSE)/BG219,IF(BG219=0,"",IF(BG219="","",0)))</f>
        <v/>
      </c>
      <c r="BG219" s="27">
        <f>VLOOKUP($C219,Summary!$C:$CB,57,FALSE)</f>
        <v>0</v>
      </c>
      <c r="BH219" s="24" t="str">
        <f>IFERROR(VLOOKUP($C219,Summary!$C:$CB,58,FALSE)/BN219,IF(BN219=0,"",IF(BN219="","",0)))</f>
        <v/>
      </c>
      <c r="BI219" s="25" t="str">
        <f>IFERROR(VLOOKUP($C219,Summary!$C:$CB,59,FALSE)/BN219,IF(BN219=0,"",IF(BN219="","",0)))</f>
        <v/>
      </c>
      <c r="BJ219" s="26" t="str">
        <f>IFERROR(VLOOKUP($C219,Summary!$C:$CB,60,FALSE)/BN219,IF(BN219=0,"",IF(BN219="","",0)))</f>
        <v/>
      </c>
      <c r="BK219" s="25" t="str">
        <f>IFERROR(VLOOKUP($C219,Summary!$C:$CB,61,FALSE)/BN219,IF(BN219=0,"",IF(BN219="","",0)))</f>
        <v/>
      </c>
      <c r="BL219" s="26" t="str">
        <f>IFERROR(VLOOKUP($C219,Summary!$C:$CB,62,FALSE)/BN219,IF(BN219=0,"",IF(BN219="","",0)))</f>
        <v/>
      </c>
      <c r="BM219" s="25" t="str">
        <f>IFERROR(VLOOKUP($C219,Summary!$C:$CB,63,FALSE)/BN219,IF(BN219=0,"",IF(BN219="","",0)))</f>
        <v/>
      </c>
      <c r="BN219" s="27">
        <f>VLOOKUP($C219,Summary!$C:$CB,64,FALSE)</f>
        <v>0</v>
      </c>
      <c r="BO219" s="24" t="str">
        <f>IFERROR(VLOOKUP($C219,Summary!$C:$CB,65,FALSE)/BU219,IF(BU219=0,"",IF(BU219="","",0)))</f>
        <v/>
      </c>
      <c r="BP219" s="25" t="str">
        <f>IFERROR(VLOOKUP($C219,Summary!$C:$CB,66,FALSE)/BU219,IF(BU219=0,"",IF(BU219="","",0)))</f>
        <v/>
      </c>
      <c r="BQ219" s="26" t="str">
        <f>IFERROR(VLOOKUP($C219,Summary!$C:$CB,67,FALSE)/BU219,IF(BU219=0,"",IF(BU219="","",0)))</f>
        <v/>
      </c>
      <c r="BR219" s="25" t="str">
        <f>IFERROR(VLOOKUP($C219,Summary!$C:$CB,68,FALSE)/BU219,IF(BU219=0,"",IF(BU219="","",0)))</f>
        <v/>
      </c>
      <c r="BS219" s="26" t="str">
        <f>IFERROR(VLOOKUP($C219,Summary!$C:$CB,69,FALSE)/BU219,IF(BU219=0,"",IF(BU219="","",0)))</f>
        <v/>
      </c>
      <c r="BT219" s="25" t="str">
        <f>IFERROR(VLOOKUP($C219,Summary!$C:$CB,70,FALSE)/BU219,IF(BU219=0,"",IF(BU219="","",0)))</f>
        <v/>
      </c>
      <c r="BU219" s="27">
        <f>VLOOKUP($C219,Summary!$C:$CB,71,FALSE)</f>
        <v>0</v>
      </c>
      <c r="BV219" s="24" t="str">
        <f>IFERROR(VLOOKUP($C219,Summary!$C:$CB,72,FALSE)/CB219,IF(CB219=0,"",IF(CB219="","",0)))</f>
        <v/>
      </c>
      <c r="BW219" s="25" t="str">
        <f>IFERROR(VLOOKUP($C219,Summary!$C:$CB,73,FALSE)/CB219,IF(CB219=0,"",IF(CB219="","",0)))</f>
        <v/>
      </c>
      <c r="BX219" s="26" t="str">
        <f>IFERROR(VLOOKUP($C219,Summary!$C:$CB,74,FALSE)/CB219,IF(CB219=0,"",IF(CB219="","",0)))</f>
        <v/>
      </c>
      <c r="BY219" s="25" t="str">
        <f>IFERROR(VLOOKUP($C219,Summary!$C:$CB,75,FALSE)/CB219,IF(CB219=0,"",IF(CB219="","",0)))</f>
        <v/>
      </c>
      <c r="BZ219" s="26" t="str">
        <f>IFERROR(VLOOKUP($C219,Summary!$C:$CB,76,FALSE)/CB219,IF(CB219=0,"",IF(CB219="","",0)))</f>
        <v/>
      </c>
      <c r="CA219" s="25" t="str">
        <f>IFERROR(VLOOKUP($C219,Summary!$C:$CB,77,FALSE)/CB219,IF(CB219=0,"",IF(CB219="","",0)))</f>
        <v/>
      </c>
      <c r="CB219" s="27">
        <f>VLOOKUP($C219,Summary!$C:$CB,78,FALSE)</f>
        <v>0</v>
      </c>
    </row>
    <row r="220" spans="1:80" x14ac:dyDescent="0.3">
      <c r="A220">
        <v>216</v>
      </c>
      <c r="B220" t="str">
        <f>IF(Namelist!A217="","",UPPER(Namelist!A217))</f>
        <v>NATHANAEL WEI EN TEO</v>
      </c>
      <c r="C220" t="str">
        <f>IF(Namelist!B217="","",UPPER(Namelist!B217))</f>
        <v>NUSSTU\E0773604</v>
      </c>
      <c r="D220" s="24">
        <f>IFERROR(VLOOKUP($C220,Summary!$C:$CB,2,FALSE)/J220,IF(J220=0,"",IF(J220="","",0)))</f>
        <v>0</v>
      </c>
      <c r="E220" s="25">
        <f>IFERROR(VLOOKUP($C220,Summary!$C:$CB,3,FALSE)/J220,IF(J220=0,"",IF(J220="","",0)))</f>
        <v>0</v>
      </c>
      <c r="F220" s="26">
        <f>IFERROR(VLOOKUP($C220,Summary!$C:$CB,4,FALSE)/J220,IF(J220=0,"",IF(J220="","",0)))</f>
        <v>0</v>
      </c>
      <c r="G220" s="25">
        <f>IFERROR(VLOOKUP($C220,Summary!$C:$CB,5,FALSE)/J220,IF(J220=0,"",IF(J220="","",0)))</f>
        <v>0</v>
      </c>
      <c r="H220" s="26">
        <f>IFERROR(VLOOKUP($C220,Summary!$C:$CB,6,FALSE)/J220,IF(J220=0,"",IF(J220="","",0)))</f>
        <v>0</v>
      </c>
      <c r="I220" s="25">
        <f>IFERROR(VLOOKUP($C220,Summary!$C:$CB,7,FALSE)/J220,IF(J220=0,"",IF(J220="","",0)))</f>
        <v>1</v>
      </c>
      <c r="J220" s="27">
        <f>VLOOKUP($C220,Summary!$C:$CB,8,FALSE)</f>
        <v>1</v>
      </c>
      <c r="K220" s="24" t="str">
        <f>IFERROR(VLOOKUP($C220,Summary!$C:$CB,9,FALSE)/Q220,IF(Q220=0,"",IF(Q220="","",0)))</f>
        <v/>
      </c>
      <c r="L220" s="25" t="str">
        <f>IFERROR(VLOOKUP($C220,Summary!$C:$CB,10,FALSE)/Q220,IF(Q220=0,"",IF(Q220="","",0)))</f>
        <v/>
      </c>
      <c r="M220" s="26" t="str">
        <f>IFERROR(VLOOKUP($C220,Summary!$C:$CB,11,FALSE)/Q220,IF(Q220=0,"",IF(Q220="","",0)))</f>
        <v/>
      </c>
      <c r="N220" s="25" t="str">
        <f>IFERROR(VLOOKUP($C220,Summary!$C:$CB,12,FALSE)/Q220,IF(Q220=0,"",IF(Q220="","",0)))</f>
        <v/>
      </c>
      <c r="O220" s="26" t="str">
        <f>IFERROR(VLOOKUP($C220,Summary!$C:$CB,13,FALSE)/Q220,IF(Q220=0,"",IF(Q220="","",0)))</f>
        <v/>
      </c>
      <c r="P220" s="25" t="str">
        <f>IFERROR(VLOOKUP($C220,Summary!$C:$CB,14,FALSE)/Q220,IF(Q220=0,"",IF(Q220="","",0)))</f>
        <v/>
      </c>
      <c r="Q220" s="27">
        <f>VLOOKUP($C220,Summary!$C:$CB,15,FALSE)</f>
        <v>0</v>
      </c>
      <c r="R220" s="24" t="str">
        <f>IFERROR(VLOOKUP($C220,Summary!$C:$CB,16,FALSE)/X220,IF(X220=0,"",IF(X220="","",0)))</f>
        <v/>
      </c>
      <c r="S220" s="25" t="str">
        <f>IFERROR(VLOOKUP($C220,Summary!$C:$CB,17,FALSE)/X220,IF(X220=0,"",IF(X220="","",0)))</f>
        <v/>
      </c>
      <c r="T220" s="26" t="str">
        <f>IFERROR(VLOOKUP($C220,Summary!$C:$CB,18,FALSE)/X220,IF(X220=0,"",IF(X220="","",0)))</f>
        <v/>
      </c>
      <c r="U220" s="25" t="str">
        <f>IFERROR(VLOOKUP($C220,Summary!$C:$CB,19,FALSE)/X220,IF(X220=0,"",IF(X220="","",0)))</f>
        <v/>
      </c>
      <c r="V220" s="26" t="str">
        <f>IFERROR(VLOOKUP($C220,Summary!$C:$CB,20,FALSE)/X220,IF(X220=0,"",IF(X220="","",0)))</f>
        <v/>
      </c>
      <c r="W220" s="25" t="str">
        <f>IFERROR(VLOOKUP($C220,Summary!$C:$CB,21,FALSE)/X220,IF(X220=0,"",IF(X220="","",0)))</f>
        <v/>
      </c>
      <c r="X220" s="27">
        <f>VLOOKUP($C220,Summary!$C:$CB,22,FALSE)</f>
        <v>0</v>
      </c>
      <c r="Y220" s="24" t="str">
        <f>IFERROR(VLOOKUP($C220,Summary!$C:$CB,23,FALSE)/AE220,IF(AE220=0,"",IF(AE220="","",0)))</f>
        <v/>
      </c>
      <c r="Z220" s="25" t="str">
        <f>IFERROR(VLOOKUP($C220,Summary!$C:$CB,24,FALSE)/AE220,IF(AE220=0,"",IF(AE220="","",0)))</f>
        <v/>
      </c>
      <c r="AA220" s="26" t="str">
        <f>IFERROR(VLOOKUP($C220,Summary!$C:$CB,25,FALSE)/AE220,IF(AE220=0,"",IF(AE220="","",0)))</f>
        <v/>
      </c>
      <c r="AB220" s="25" t="str">
        <f>IFERROR(VLOOKUP($C220,Summary!$C:$CB,26,FALSE)/AE220,IF(AE220=0,"",IF(AE220="","",0)))</f>
        <v/>
      </c>
      <c r="AC220" s="26" t="str">
        <f>IFERROR(VLOOKUP($C220,Summary!$C:$CB,27,FALSE)/AE220,IF(AE220=0,"",IF(AE220="","",0)))</f>
        <v/>
      </c>
      <c r="AD220" s="25" t="str">
        <f>IFERROR(VLOOKUP($C220,Summary!$C:$CB,28,FALSE)/AE220,IF(AE220=0,"",IF(AE220="","",0)))</f>
        <v/>
      </c>
      <c r="AE220" s="27">
        <f>VLOOKUP($C220,Summary!$C:$CB,29,FALSE)</f>
        <v>0</v>
      </c>
      <c r="AF220" s="24" t="str">
        <f>IFERROR(VLOOKUP($C220,Summary!$C:$CB,30,FALSE)/VLOOKUP($C220,Summary!$C:$CB,32,FALSE),IF(AL220=0,"",IF(AL220="","",0)))</f>
        <v/>
      </c>
      <c r="AG220" s="25" t="str">
        <f>IFERROR(VLOOKUP($C220,Summary!$C:$CB,31,FALSE)/VLOOKUP($C220,Summary!$C:$CB,32,FALSE),IF(AL220=0,"",IF(AL220="","",0)))</f>
        <v/>
      </c>
      <c r="AH220" s="26" t="str">
        <f>IFERROR(VLOOKUP($C220,Summary!$C:$CB,32,FALSE)/VLOOKUP($C220,Summary!$C:$CB,34,FALSE),IF(AL220=0,"",IF(AL220="","",0)))</f>
        <v/>
      </c>
      <c r="AI220" s="25" t="str">
        <f>IFERROR(VLOOKUP($C220,Summary!$C:$CB,33,FALSE)/VLOOKUP($C220,Summary!$C:$CB,34,FALSE),IF(AL220=0,"",IF(AL220="","",0)))</f>
        <v/>
      </c>
      <c r="AJ220" s="26" t="str">
        <f>IFERROR(VLOOKUP($C220,Summary!$C:$CB,34,FALSE)/AL220,IF(AL220=0,"",IF(AL220="","",0)))</f>
        <v/>
      </c>
      <c r="AK220" s="25" t="str">
        <f>IFERROR(VLOOKUP($C220,Summary!$C:$CB,35,FALSE)/AL220,IF(AL220=0,"",IF(AL220="","",0)))</f>
        <v/>
      </c>
      <c r="AL220" s="27">
        <f>VLOOKUP($C220,Summary!$C:$CB,36,FALSE)</f>
        <v>0</v>
      </c>
      <c r="AM220" s="24">
        <f>IFERROR(VLOOKUP($C220,Summary!$C:$CB,37,FALSE)/AS220,IF(AS220=0,"",IF(AS220="","",0)))</f>
        <v>0</v>
      </c>
      <c r="AN220" s="25">
        <f>IFERROR(VLOOKUP($C220,Summary!$C:$CB,38,FALSE)/AS220,IF(AS220=0,"",IF(AS220="","",0)))</f>
        <v>0</v>
      </c>
      <c r="AO220" s="26">
        <f>IFERROR(VLOOKUP($C220,Summary!$C:$CB,39,FALSE)/AS220,IF(AS220=0,"",IF(AS220="","",0)))</f>
        <v>0</v>
      </c>
      <c r="AP220" s="25">
        <f>IFERROR(VLOOKUP($C220,Summary!$C:$CB,40,FALSE)/AS220,IF(AS220=0,"",IF(AS220="","",0)))</f>
        <v>0</v>
      </c>
      <c r="AQ220" s="26">
        <f>IFERROR(VLOOKUP($C220,Summary!$C:$CB,41,FALSE)/AS220,IF(AS220=0,"",IF(AS220="","",0)))</f>
        <v>0</v>
      </c>
      <c r="AR220" s="25">
        <f>IFERROR(VLOOKUP($C220,Summary!$C:$CB,42,FALSE)/AS220,IF(AS220=0,"",IF(AS220="","",0)))</f>
        <v>1</v>
      </c>
      <c r="AS220" s="27">
        <f>VLOOKUP($C220,Summary!$C:$CB,43,FALSE)</f>
        <v>1</v>
      </c>
      <c r="AT220" s="24" t="str">
        <f>IFERROR(VLOOKUP($C220,Summary!$C:$CB,44,FALSE)/AZ220,IF(AZ220=0,"",IF(AZ220="","",0)))</f>
        <v/>
      </c>
      <c r="AU220" s="25" t="str">
        <f>IFERROR(VLOOKUP($C220,Summary!$C:$CB,45,FALSE)/AZ220,IF(AZ220=0,"",IF(AZ220="","",0)))</f>
        <v/>
      </c>
      <c r="AV220" s="26" t="str">
        <f>IFERROR(VLOOKUP($C220,Summary!$C:$CB,46,FALSE)/AZ220,IF(AZ220=0,"",IF(AZ220="","",0)))</f>
        <v/>
      </c>
      <c r="AW220" s="25" t="str">
        <f>IFERROR(VLOOKUP($C220,Summary!$C:$CB,47,FALSE)/AZ220,IF(AZ220=0,"",IF(AZ220="","",0)))</f>
        <v/>
      </c>
      <c r="AX220" s="26" t="str">
        <f>IFERROR(VLOOKUP($C220,Summary!$C:$CB,48,FALSE)/AZ220,IF(AZ220=0,"",IF(AZ220="","",0)))</f>
        <v/>
      </c>
      <c r="AY220" s="25" t="str">
        <f>IFERROR(VLOOKUP($C220,Summary!$C:$CB,49,FALSE)/AZ220,IF(AZ220=0,"",IF(AZ220="","",0)))</f>
        <v/>
      </c>
      <c r="AZ220" s="27">
        <f>VLOOKUP($C220,Summary!$C:$CB,50,FALSE)</f>
        <v>0</v>
      </c>
      <c r="BA220" s="24" t="str">
        <f>IFERROR(VLOOKUP($C220,Summary!$C:$CB,51,FALSE)/BG220,IF(BG220=0,"",IF(BG220="","",0)))</f>
        <v/>
      </c>
      <c r="BB220" s="25" t="str">
        <f>IFERROR(VLOOKUP($C220,Summary!$C:$CB,52,FALSE)/BG220,IF(BG220=0,"",IF(BG220="","",0)))</f>
        <v/>
      </c>
      <c r="BC220" s="26" t="str">
        <f>IFERROR(VLOOKUP($C220,Summary!$C:$CB,53,FALSE)/BG220,IF(BG220=0,"",IF(BG220="","",0)))</f>
        <v/>
      </c>
      <c r="BD220" s="25" t="str">
        <f>IFERROR(VLOOKUP($C220,Summary!$C:$CB,54,FALSE)/BG220,IF(BG220=0,"",IF(BG220="","",0)))</f>
        <v/>
      </c>
      <c r="BE220" s="26" t="str">
        <f>IFERROR(VLOOKUP($C220,Summary!$C:$CB,55,FALSE)/BG220,IF(BG220=0,"",IF(BG220="","",0)))</f>
        <v/>
      </c>
      <c r="BF220" s="25" t="str">
        <f>IFERROR(VLOOKUP($C220,Summary!$C:$CB,56,FALSE)/BG220,IF(BG220=0,"",IF(BG220="","",0)))</f>
        <v/>
      </c>
      <c r="BG220" s="27">
        <f>VLOOKUP($C220,Summary!$C:$CB,57,FALSE)</f>
        <v>0</v>
      </c>
      <c r="BH220" s="24" t="str">
        <f>IFERROR(VLOOKUP($C220,Summary!$C:$CB,58,FALSE)/BN220,IF(BN220=0,"",IF(BN220="","",0)))</f>
        <v/>
      </c>
      <c r="BI220" s="25" t="str">
        <f>IFERROR(VLOOKUP($C220,Summary!$C:$CB,59,FALSE)/BN220,IF(BN220=0,"",IF(BN220="","",0)))</f>
        <v/>
      </c>
      <c r="BJ220" s="26" t="str">
        <f>IFERROR(VLOOKUP($C220,Summary!$C:$CB,60,FALSE)/BN220,IF(BN220=0,"",IF(BN220="","",0)))</f>
        <v/>
      </c>
      <c r="BK220" s="25" t="str">
        <f>IFERROR(VLOOKUP($C220,Summary!$C:$CB,61,FALSE)/BN220,IF(BN220=0,"",IF(BN220="","",0)))</f>
        <v/>
      </c>
      <c r="BL220" s="26" t="str">
        <f>IFERROR(VLOOKUP($C220,Summary!$C:$CB,62,FALSE)/BN220,IF(BN220=0,"",IF(BN220="","",0)))</f>
        <v/>
      </c>
      <c r="BM220" s="25" t="str">
        <f>IFERROR(VLOOKUP($C220,Summary!$C:$CB,63,FALSE)/BN220,IF(BN220=0,"",IF(BN220="","",0)))</f>
        <v/>
      </c>
      <c r="BN220" s="27">
        <f>VLOOKUP($C220,Summary!$C:$CB,64,FALSE)</f>
        <v>0</v>
      </c>
      <c r="BO220" s="24" t="str">
        <f>IFERROR(VLOOKUP($C220,Summary!$C:$CB,65,FALSE)/BU220,IF(BU220=0,"",IF(BU220="","",0)))</f>
        <v/>
      </c>
      <c r="BP220" s="25" t="str">
        <f>IFERROR(VLOOKUP($C220,Summary!$C:$CB,66,FALSE)/BU220,IF(BU220=0,"",IF(BU220="","",0)))</f>
        <v/>
      </c>
      <c r="BQ220" s="26" t="str">
        <f>IFERROR(VLOOKUP($C220,Summary!$C:$CB,67,FALSE)/BU220,IF(BU220=0,"",IF(BU220="","",0)))</f>
        <v/>
      </c>
      <c r="BR220" s="25" t="str">
        <f>IFERROR(VLOOKUP($C220,Summary!$C:$CB,68,FALSE)/BU220,IF(BU220=0,"",IF(BU220="","",0)))</f>
        <v/>
      </c>
      <c r="BS220" s="26" t="str">
        <f>IFERROR(VLOOKUP($C220,Summary!$C:$CB,69,FALSE)/BU220,IF(BU220=0,"",IF(BU220="","",0)))</f>
        <v/>
      </c>
      <c r="BT220" s="25" t="str">
        <f>IFERROR(VLOOKUP($C220,Summary!$C:$CB,70,FALSE)/BU220,IF(BU220=0,"",IF(BU220="","",0)))</f>
        <v/>
      </c>
      <c r="BU220" s="27">
        <f>VLOOKUP($C220,Summary!$C:$CB,71,FALSE)</f>
        <v>0</v>
      </c>
      <c r="BV220" s="24" t="str">
        <f>IFERROR(VLOOKUP($C220,Summary!$C:$CB,72,FALSE)/CB220,IF(CB220=0,"",IF(CB220="","",0)))</f>
        <v/>
      </c>
      <c r="BW220" s="25" t="str">
        <f>IFERROR(VLOOKUP($C220,Summary!$C:$CB,73,FALSE)/CB220,IF(CB220=0,"",IF(CB220="","",0)))</f>
        <v/>
      </c>
      <c r="BX220" s="26" t="str">
        <f>IFERROR(VLOOKUP($C220,Summary!$C:$CB,74,FALSE)/CB220,IF(CB220=0,"",IF(CB220="","",0)))</f>
        <v/>
      </c>
      <c r="BY220" s="25" t="str">
        <f>IFERROR(VLOOKUP($C220,Summary!$C:$CB,75,FALSE)/CB220,IF(CB220=0,"",IF(CB220="","",0)))</f>
        <v/>
      </c>
      <c r="BZ220" s="26" t="str">
        <f>IFERROR(VLOOKUP($C220,Summary!$C:$CB,76,FALSE)/CB220,IF(CB220=0,"",IF(CB220="","",0)))</f>
        <v/>
      </c>
      <c r="CA220" s="25" t="str">
        <f>IFERROR(VLOOKUP($C220,Summary!$C:$CB,77,FALSE)/CB220,IF(CB220=0,"",IF(CB220="","",0)))</f>
        <v/>
      </c>
      <c r="CB220" s="27">
        <f>VLOOKUP($C220,Summary!$C:$CB,78,FALSE)</f>
        <v>0</v>
      </c>
    </row>
    <row r="221" spans="1:80" x14ac:dyDescent="0.3">
      <c r="A221">
        <v>217</v>
      </c>
      <c r="B221" t="str">
        <f>IF(Namelist!A218="","",UPPER(Namelist!A218))</f>
        <v>NEO PEI LING</v>
      </c>
      <c r="C221" t="str">
        <f>IF(Namelist!B218="","",UPPER(Namelist!B218))</f>
        <v>NUSSTU\E0564298</v>
      </c>
      <c r="D221" s="24">
        <f>IFERROR(VLOOKUP($C221,Summary!$C:$CB,2,FALSE)/J221,IF(J221=0,"",IF(J221="","",0)))</f>
        <v>0</v>
      </c>
      <c r="E221" s="25">
        <f>IFERROR(VLOOKUP($C221,Summary!$C:$CB,3,FALSE)/J221,IF(J221=0,"",IF(J221="","",0)))</f>
        <v>0</v>
      </c>
      <c r="F221" s="26">
        <f>IFERROR(VLOOKUP($C221,Summary!$C:$CB,4,FALSE)/J221,IF(J221=0,"",IF(J221="","",0)))</f>
        <v>0</v>
      </c>
      <c r="G221" s="25">
        <f>IFERROR(VLOOKUP($C221,Summary!$C:$CB,5,FALSE)/J221,IF(J221=0,"",IF(J221="","",0)))</f>
        <v>1</v>
      </c>
      <c r="H221" s="26">
        <f>IFERROR(VLOOKUP($C221,Summary!$C:$CB,6,FALSE)/J221,IF(J221=0,"",IF(J221="","",0)))</f>
        <v>1</v>
      </c>
      <c r="I221" s="25">
        <f>IFERROR(VLOOKUP($C221,Summary!$C:$CB,7,FALSE)/J221,IF(J221=0,"",IF(J221="","",0)))</f>
        <v>0</v>
      </c>
      <c r="J221" s="27">
        <f>VLOOKUP($C221,Summary!$C:$CB,8,FALSE)</f>
        <v>1</v>
      </c>
      <c r="K221" s="24" t="str">
        <f>IFERROR(VLOOKUP($C221,Summary!$C:$CB,9,FALSE)/Q221,IF(Q221=0,"",IF(Q221="","",0)))</f>
        <v/>
      </c>
      <c r="L221" s="25" t="str">
        <f>IFERROR(VLOOKUP($C221,Summary!$C:$CB,10,FALSE)/Q221,IF(Q221=0,"",IF(Q221="","",0)))</f>
        <v/>
      </c>
      <c r="M221" s="26" t="str">
        <f>IFERROR(VLOOKUP($C221,Summary!$C:$CB,11,FALSE)/Q221,IF(Q221=0,"",IF(Q221="","",0)))</f>
        <v/>
      </c>
      <c r="N221" s="25" t="str">
        <f>IFERROR(VLOOKUP($C221,Summary!$C:$CB,12,FALSE)/Q221,IF(Q221=0,"",IF(Q221="","",0)))</f>
        <v/>
      </c>
      <c r="O221" s="26" t="str">
        <f>IFERROR(VLOOKUP($C221,Summary!$C:$CB,13,FALSE)/Q221,IF(Q221=0,"",IF(Q221="","",0)))</f>
        <v/>
      </c>
      <c r="P221" s="25" t="str">
        <f>IFERROR(VLOOKUP($C221,Summary!$C:$CB,14,FALSE)/Q221,IF(Q221=0,"",IF(Q221="","",0)))</f>
        <v/>
      </c>
      <c r="Q221" s="27">
        <f>VLOOKUP($C221,Summary!$C:$CB,15,FALSE)</f>
        <v>0</v>
      </c>
      <c r="R221" s="24" t="str">
        <f>IFERROR(VLOOKUP($C221,Summary!$C:$CB,16,FALSE)/X221,IF(X221=0,"",IF(X221="","",0)))</f>
        <v/>
      </c>
      <c r="S221" s="25" t="str">
        <f>IFERROR(VLOOKUP($C221,Summary!$C:$CB,17,FALSE)/X221,IF(X221=0,"",IF(X221="","",0)))</f>
        <v/>
      </c>
      <c r="T221" s="26" t="str">
        <f>IFERROR(VLOOKUP($C221,Summary!$C:$CB,18,FALSE)/X221,IF(X221=0,"",IF(X221="","",0)))</f>
        <v/>
      </c>
      <c r="U221" s="25" t="str">
        <f>IFERROR(VLOOKUP($C221,Summary!$C:$CB,19,FALSE)/X221,IF(X221=0,"",IF(X221="","",0)))</f>
        <v/>
      </c>
      <c r="V221" s="26" t="str">
        <f>IFERROR(VLOOKUP($C221,Summary!$C:$CB,20,FALSE)/X221,IF(X221=0,"",IF(X221="","",0)))</f>
        <v/>
      </c>
      <c r="W221" s="25" t="str">
        <f>IFERROR(VLOOKUP($C221,Summary!$C:$CB,21,FALSE)/X221,IF(X221=0,"",IF(X221="","",0)))</f>
        <v/>
      </c>
      <c r="X221" s="27">
        <f>VLOOKUP($C221,Summary!$C:$CB,22,FALSE)</f>
        <v>0</v>
      </c>
      <c r="Y221" s="24">
        <f>IFERROR(VLOOKUP($C221,Summary!$C:$CB,23,FALSE)/AE221,IF(AE221=0,"",IF(AE221="","",0)))</f>
        <v>0</v>
      </c>
      <c r="Z221" s="25">
        <f>IFERROR(VLOOKUP($C221,Summary!$C:$CB,24,FALSE)/AE221,IF(AE221=0,"",IF(AE221="","",0)))</f>
        <v>0</v>
      </c>
      <c r="AA221" s="26">
        <f>IFERROR(VLOOKUP($C221,Summary!$C:$CB,25,FALSE)/AE221,IF(AE221=0,"",IF(AE221="","",0)))</f>
        <v>0</v>
      </c>
      <c r="AB221" s="25">
        <f>IFERROR(VLOOKUP($C221,Summary!$C:$CB,26,FALSE)/AE221,IF(AE221=0,"",IF(AE221="","",0)))</f>
        <v>1</v>
      </c>
      <c r="AC221" s="26">
        <f>IFERROR(VLOOKUP($C221,Summary!$C:$CB,27,FALSE)/AE221,IF(AE221=0,"",IF(AE221="","",0)))</f>
        <v>1</v>
      </c>
      <c r="AD221" s="25">
        <f>IFERROR(VLOOKUP($C221,Summary!$C:$CB,28,FALSE)/AE221,IF(AE221=0,"",IF(AE221="","",0)))</f>
        <v>0</v>
      </c>
      <c r="AE221" s="27">
        <f>VLOOKUP($C221,Summary!$C:$CB,29,FALSE)</f>
        <v>1</v>
      </c>
      <c r="AF221" s="24" t="str">
        <f>IFERROR(VLOOKUP($C221,Summary!$C:$CB,30,FALSE)/VLOOKUP($C221,Summary!$C:$CB,32,FALSE),IF(AL221=0,"",IF(AL221="","",0)))</f>
        <v/>
      </c>
      <c r="AG221" s="25" t="str">
        <f>IFERROR(VLOOKUP($C221,Summary!$C:$CB,31,FALSE)/VLOOKUP($C221,Summary!$C:$CB,32,FALSE),IF(AL221=0,"",IF(AL221="","",0)))</f>
        <v/>
      </c>
      <c r="AH221" s="26" t="str">
        <f>IFERROR(VLOOKUP($C221,Summary!$C:$CB,32,FALSE)/VLOOKUP($C221,Summary!$C:$CB,34,FALSE),IF(AL221=0,"",IF(AL221="","",0)))</f>
        <v/>
      </c>
      <c r="AI221" s="25" t="str">
        <f>IFERROR(VLOOKUP($C221,Summary!$C:$CB,33,FALSE)/VLOOKUP($C221,Summary!$C:$CB,34,FALSE),IF(AL221=0,"",IF(AL221="","",0)))</f>
        <v/>
      </c>
      <c r="AJ221" s="26" t="str">
        <f>IFERROR(VLOOKUP($C221,Summary!$C:$CB,34,FALSE)/AL221,IF(AL221=0,"",IF(AL221="","",0)))</f>
        <v/>
      </c>
      <c r="AK221" s="25" t="str">
        <f>IFERROR(VLOOKUP($C221,Summary!$C:$CB,35,FALSE)/AL221,IF(AL221=0,"",IF(AL221="","",0)))</f>
        <v/>
      </c>
      <c r="AL221" s="27">
        <f>VLOOKUP($C221,Summary!$C:$CB,36,FALSE)</f>
        <v>0</v>
      </c>
      <c r="AM221" s="24" t="str">
        <f>IFERROR(VLOOKUP($C221,Summary!$C:$CB,37,FALSE)/AS221,IF(AS221=0,"",IF(AS221="","",0)))</f>
        <v/>
      </c>
      <c r="AN221" s="25" t="str">
        <f>IFERROR(VLOOKUP($C221,Summary!$C:$CB,38,FALSE)/AS221,IF(AS221=0,"",IF(AS221="","",0)))</f>
        <v/>
      </c>
      <c r="AO221" s="26" t="str">
        <f>IFERROR(VLOOKUP($C221,Summary!$C:$CB,39,FALSE)/AS221,IF(AS221=0,"",IF(AS221="","",0)))</f>
        <v/>
      </c>
      <c r="AP221" s="25" t="str">
        <f>IFERROR(VLOOKUP($C221,Summary!$C:$CB,40,FALSE)/AS221,IF(AS221=0,"",IF(AS221="","",0)))</f>
        <v/>
      </c>
      <c r="AQ221" s="26" t="str">
        <f>IFERROR(VLOOKUP($C221,Summary!$C:$CB,41,FALSE)/AS221,IF(AS221=0,"",IF(AS221="","",0)))</f>
        <v/>
      </c>
      <c r="AR221" s="25" t="str">
        <f>IFERROR(VLOOKUP($C221,Summary!$C:$CB,42,FALSE)/AS221,IF(AS221=0,"",IF(AS221="","",0)))</f>
        <v/>
      </c>
      <c r="AS221" s="27">
        <f>VLOOKUP($C221,Summary!$C:$CB,43,FALSE)</f>
        <v>0</v>
      </c>
      <c r="AT221" s="24" t="str">
        <f>IFERROR(VLOOKUP($C221,Summary!$C:$CB,44,FALSE)/AZ221,IF(AZ221=0,"",IF(AZ221="","",0)))</f>
        <v/>
      </c>
      <c r="AU221" s="25" t="str">
        <f>IFERROR(VLOOKUP($C221,Summary!$C:$CB,45,FALSE)/AZ221,IF(AZ221=0,"",IF(AZ221="","",0)))</f>
        <v/>
      </c>
      <c r="AV221" s="26" t="str">
        <f>IFERROR(VLOOKUP($C221,Summary!$C:$CB,46,FALSE)/AZ221,IF(AZ221=0,"",IF(AZ221="","",0)))</f>
        <v/>
      </c>
      <c r="AW221" s="25" t="str">
        <f>IFERROR(VLOOKUP($C221,Summary!$C:$CB,47,FALSE)/AZ221,IF(AZ221=0,"",IF(AZ221="","",0)))</f>
        <v/>
      </c>
      <c r="AX221" s="26" t="str">
        <f>IFERROR(VLOOKUP($C221,Summary!$C:$CB,48,FALSE)/AZ221,IF(AZ221=0,"",IF(AZ221="","",0)))</f>
        <v/>
      </c>
      <c r="AY221" s="25" t="str">
        <f>IFERROR(VLOOKUP($C221,Summary!$C:$CB,49,FALSE)/AZ221,IF(AZ221=0,"",IF(AZ221="","",0)))</f>
        <v/>
      </c>
      <c r="AZ221" s="27">
        <f>VLOOKUP($C221,Summary!$C:$CB,50,FALSE)</f>
        <v>0</v>
      </c>
      <c r="BA221" s="24" t="str">
        <f>IFERROR(VLOOKUP($C221,Summary!$C:$CB,51,FALSE)/BG221,IF(BG221=0,"",IF(BG221="","",0)))</f>
        <v/>
      </c>
      <c r="BB221" s="25" t="str">
        <f>IFERROR(VLOOKUP($C221,Summary!$C:$CB,52,FALSE)/BG221,IF(BG221=0,"",IF(BG221="","",0)))</f>
        <v/>
      </c>
      <c r="BC221" s="26" t="str">
        <f>IFERROR(VLOOKUP($C221,Summary!$C:$CB,53,FALSE)/BG221,IF(BG221=0,"",IF(BG221="","",0)))</f>
        <v/>
      </c>
      <c r="BD221" s="25" t="str">
        <f>IFERROR(VLOOKUP($C221,Summary!$C:$CB,54,FALSE)/BG221,IF(BG221=0,"",IF(BG221="","",0)))</f>
        <v/>
      </c>
      <c r="BE221" s="26" t="str">
        <f>IFERROR(VLOOKUP($C221,Summary!$C:$CB,55,FALSE)/BG221,IF(BG221=0,"",IF(BG221="","",0)))</f>
        <v/>
      </c>
      <c r="BF221" s="25" t="str">
        <f>IFERROR(VLOOKUP($C221,Summary!$C:$CB,56,FALSE)/BG221,IF(BG221=0,"",IF(BG221="","",0)))</f>
        <v/>
      </c>
      <c r="BG221" s="27">
        <f>VLOOKUP($C221,Summary!$C:$CB,57,FALSE)</f>
        <v>0</v>
      </c>
      <c r="BH221" s="24" t="str">
        <f>IFERROR(VLOOKUP($C221,Summary!$C:$CB,58,FALSE)/BN221,IF(BN221=0,"",IF(BN221="","",0)))</f>
        <v/>
      </c>
      <c r="BI221" s="25" t="str">
        <f>IFERROR(VLOOKUP($C221,Summary!$C:$CB,59,FALSE)/BN221,IF(BN221=0,"",IF(BN221="","",0)))</f>
        <v/>
      </c>
      <c r="BJ221" s="26" t="str">
        <f>IFERROR(VLOOKUP($C221,Summary!$C:$CB,60,FALSE)/BN221,IF(BN221=0,"",IF(BN221="","",0)))</f>
        <v/>
      </c>
      <c r="BK221" s="25" t="str">
        <f>IFERROR(VLOOKUP($C221,Summary!$C:$CB,61,FALSE)/BN221,IF(BN221=0,"",IF(BN221="","",0)))</f>
        <v/>
      </c>
      <c r="BL221" s="26" t="str">
        <f>IFERROR(VLOOKUP($C221,Summary!$C:$CB,62,FALSE)/BN221,IF(BN221=0,"",IF(BN221="","",0)))</f>
        <v/>
      </c>
      <c r="BM221" s="25" t="str">
        <f>IFERROR(VLOOKUP($C221,Summary!$C:$CB,63,FALSE)/BN221,IF(BN221=0,"",IF(BN221="","",0)))</f>
        <v/>
      </c>
      <c r="BN221" s="27">
        <f>VLOOKUP($C221,Summary!$C:$CB,64,FALSE)</f>
        <v>0</v>
      </c>
      <c r="BO221" s="24" t="str">
        <f>IFERROR(VLOOKUP($C221,Summary!$C:$CB,65,FALSE)/BU221,IF(BU221=0,"",IF(BU221="","",0)))</f>
        <v/>
      </c>
      <c r="BP221" s="25" t="str">
        <f>IFERROR(VLOOKUP($C221,Summary!$C:$CB,66,FALSE)/BU221,IF(BU221=0,"",IF(BU221="","",0)))</f>
        <v/>
      </c>
      <c r="BQ221" s="26" t="str">
        <f>IFERROR(VLOOKUP($C221,Summary!$C:$CB,67,FALSE)/BU221,IF(BU221=0,"",IF(BU221="","",0)))</f>
        <v/>
      </c>
      <c r="BR221" s="25" t="str">
        <f>IFERROR(VLOOKUP($C221,Summary!$C:$CB,68,FALSE)/BU221,IF(BU221=0,"",IF(BU221="","",0)))</f>
        <v/>
      </c>
      <c r="BS221" s="26" t="str">
        <f>IFERROR(VLOOKUP($C221,Summary!$C:$CB,69,FALSE)/BU221,IF(BU221=0,"",IF(BU221="","",0)))</f>
        <v/>
      </c>
      <c r="BT221" s="25" t="str">
        <f>IFERROR(VLOOKUP($C221,Summary!$C:$CB,70,FALSE)/BU221,IF(BU221=0,"",IF(BU221="","",0)))</f>
        <v/>
      </c>
      <c r="BU221" s="27">
        <f>VLOOKUP($C221,Summary!$C:$CB,71,FALSE)</f>
        <v>0</v>
      </c>
      <c r="BV221" s="24" t="str">
        <f>IFERROR(VLOOKUP($C221,Summary!$C:$CB,72,FALSE)/CB221,IF(CB221=0,"",IF(CB221="","",0)))</f>
        <v/>
      </c>
      <c r="BW221" s="25" t="str">
        <f>IFERROR(VLOOKUP($C221,Summary!$C:$CB,73,FALSE)/CB221,IF(CB221=0,"",IF(CB221="","",0)))</f>
        <v/>
      </c>
      <c r="BX221" s="26" t="str">
        <f>IFERROR(VLOOKUP($C221,Summary!$C:$CB,74,FALSE)/CB221,IF(CB221=0,"",IF(CB221="","",0)))</f>
        <v/>
      </c>
      <c r="BY221" s="25" t="str">
        <f>IFERROR(VLOOKUP($C221,Summary!$C:$CB,75,FALSE)/CB221,IF(CB221=0,"",IF(CB221="","",0)))</f>
        <v/>
      </c>
      <c r="BZ221" s="26" t="str">
        <f>IFERROR(VLOOKUP($C221,Summary!$C:$CB,76,FALSE)/CB221,IF(CB221=0,"",IF(CB221="","",0)))</f>
        <v/>
      </c>
      <c r="CA221" s="25" t="str">
        <f>IFERROR(VLOOKUP($C221,Summary!$C:$CB,77,FALSE)/CB221,IF(CB221=0,"",IF(CB221="","",0)))</f>
        <v/>
      </c>
      <c r="CB221" s="27">
        <f>VLOOKUP($C221,Summary!$C:$CB,78,FALSE)</f>
        <v>0</v>
      </c>
    </row>
    <row r="222" spans="1:80" x14ac:dyDescent="0.3">
      <c r="A222">
        <v>218</v>
      </c>
      <c r="B222" t="str">
        <f>IF(Namelist!A219="","",UPPER(Namelist!A219))</f>
        <v>NICHOLAS E-KAI LIM</v>
      </c>
      <c r="C222" t="str">
        <f>IF(Namelist!B219="","",UPPER(Namelist!B219))</f>
        <v>NUSSTU\E0878079</v>
      </c>
      <c r="D222" s="24">
        <f>IFERROR(VLOOKUP($C222,Summary!$C:$CB,2,FALSE)/J222,IF(J222=0,"",IF(J222="","",0)))</f>
        <v>0.5</v>
      </c>
      <c r="E222" s="25">
        <f>IFERROR(VLOOKUP($C222,Summary!$C:$CB,3,FALSE)/J222,IF(J222=0,"",IF(J222="","",0)))</f>
        <v>0</v>
      </c>
      <c r="F222" s="26">
        <f>IFERROR(VLOOKUP($C222,Summary!$C:$CB,4,FALSE)/J222,IF(J222=0,"",IF(J222="","",0)))</f>
        <v>0.5</v>
      </c>
      <c r="G222" s="25">
        <f>IFERROR(VLOOKUP($C222,Summary!$C:$CB,5,FALSE)/J222,IF(J222=0,"",IF(J222="","",0)))</f>
        <v>0</v>
      </c>
      <c r="H222" s="26">
        <f>IFERROR(VLOOKUP($C222,Summary!$C:$CB,6,FALSE)/J222,IF(J222=0,"",IF(J222="","",0)))</f>
        <v>0.5</v>
      </c>
      <c r="I222" s="25">
        <f>IFERROR(VLOOKUP($C222,Summary!$C:$CB,7,FALSE)/J222,IF(J222=0,"",IF(J222="","",0)))</f>
        <v>0.5</v>
      </c>
      <c r="J222" s="27">
        <f>VLOOKUP($C222,Summary!$C:$CB,8,FALSE)</f>
        <v>2</v>
      </c>
      <c r="K222" s="24" t="str">
        <f>IFERROR(VLOOKUP($C222,Summary!$C:$CB,9,FALSE)/Q222,IF(Q222=0,"",IF(Q222="","",0)))</f>
        <v/>
      </c>
      <c r="L222" s="25" t="str">
        <f>IFERROR(VLOOKUP($C222,Summary!$C:$CB,10,FALSE)/Q222,IF(Q222=0,"",IF(Q222="","",0)))</f>
        <v/>
      </c>
      <c r="M222" s="26" t="str">
        <f>IFERROR(VLOOKUP($C222,Summary!$C:$CB,11,FALSE)/Q222,IF(Q222=0,"",IF(Q222="","",0)))</f>
        <v/>
      </c>
      <c r="N222" s="25" t="str">
        <f>IFERROR(VLOOKUP($C222,Summary!$C:$CB,12,FALSE)/Q222,IF(Q222=0,"",IF(Q222="","",0)))</f>
        <v/>
      </c>
      <c r="O222" s="26" t="str">
        <f>IFERROR(VLOOKUP($C222,Summary!$C:$CB,13,FALSE)/Q222,IF(Q222=0,"",IF(Q222="","",0)))</f>
        <v/>
      </c>
      <c r="P222" s="25" t="str">
        <f>IFERROR(VLOOKUP($C222,Summary!$C:$CB,14,FALSE)/Q222,IF(Q222=0,"",IF(Q222="","",0)))</f>
        <v/>
      </c>
      <c r="Q222" s="27">
        <f>VLOOKUP($C222,Summary!$C:$CB,15,FALSE)</f>
        <v>0</v>
      </c>
      <c r="R222" s="24" t="str">
        <f>IFERROR(VLOOKUP($C222,Summary!$C:$CB,16,FALSE)/X222,IF(X222=0,"",IF(X222="","",0)))</f>
        <v/>
      </c>
      <c r="S222" s="25" t="str">
        <f>IFERROR(VLOOKUP($C222,Summary!$C:$CB,17,FALSE)/X222,IF(X222=0,"",IF(X222="","",0)))</f>
        <v/>
      </c>
      <c r="T222" s="26" t="str">
        <f>IFERROR(VLOOKUP($C222,Summary!$C:$CB,18,FALSE)/X222,IF(X222=0,"",IF(X222="","",0)))</f>
        <v/>
      </c>
      <c r="U222" s="25" t="str">
        <f>IFERROR(VLOOKUP($C222,Summary!$C:$CB,19,FALSE)/X222,IF(X222=0,"",IF(X222="","",0)))</f>
        <v/>
      </c>
      <c r="V222" s="26" t="str">
        <f>IFERROR(VLOOKUP($C222,Summary!$C:$CB,20,FALSE)/X222,IF(X222=0,"",IF(X222="","",0)))</f>
        <v/>
      </c>
      <c r="W222" s="25" t="str">
        <f>IFERROR(VLOOKUP($C222,Summary!$C:$CB,21,FALSE)/X222,IF(X222=0,"",IF(X222="","",0)))</f>
        <v/>
      </c>
      <c r="X222" s="27">
        <f>VLOOKUP($C222,Summary!$C:$CB,22,FALSE)</f>
        <v>0</v>
      </c>
      <c r="Y222" s="24">
        <f>IFERROR(VLOOKUP($C222,Summary!$C:$CB,23,FALSE)/AE222,IF(AE222=0,"",IF(AE222="","",0)))</f>
        <v>0.5</v>
      </c>
      <c r="Z222" s="25">
        <f>IFERROR(VLOOKUP($C222,Summary!$C:$CB,24,FALSE)/AE222,IF(AE222=0,"",IF(AE222="","",0)))</f>
        <v>0</v>
      </c>
      <c r="AA222" s="26">
        <f>IFERROR(VLOOKUP($C222,Summary!$C:$CB,25,FALSE)/AE222,IF(AE222=0,"",IF(AE222="","",0)))</f>
        <v>0.5</v>
      </c>
      <c r="AB222" s="25">
        <f>IFERROR(VLOOKUP($C222,Summary!$C:$CB,26,FALSE)/AE222,IF(AE222=0,"",IF(AE222="","",0)))</f>
        <v>0</v>
      </c>
      <c r="AC222" s="26">
        <f>IFERROR(VLOOKUP($C222,Summary!$C:$CB,27,FALSE)/AE222,IF(AE222=0,"",IF(AE222="","",0)))</f>
        <v>0.5</v>
      </c>
      <c r="AD222" s="25">
        <f>IFERROR(VLOOKUP($C222,Summary!$C:$CB,28,FALSE)/AE222,IF(AE222=0,"",IF(AE222="","",0)))</f>
        <v>0.5</v>
      </c>
      <c r="AE222" s="27">
        <f>VLOOKUP($C222,Summary!$C:$CB,29,FALSE)</f>
        <v>2</v>
      </c>
      <c r="AF222" s="24" t="str">
        <f>IFERROR(VLOOKUP($C222,Summary!$C:$CB,30,FALSE)/VLOOKUP($C222,Summary!$C:$CB,32,FALSE),IF(AL222=0,"",IF(AL222="","",0)))</f>
        <v/>
      </c>
      <c r="AG222" s="25" t="str">
        <f>IFERROR(VLOOKUP($C222,Summary!$C:$CB,31,FALSE)/VLOOKUP($C222,Summary!$C:$CB,32,FALSE),IF(AL222=0,"",IF(AL222="","",0)))</f>
        <v/>
      </c>
      <c r="AH222" s="26" t="str">
        <f>IFERROR(VLOOKUP($C222,Summary!$C:$CB,32,FALSE)/VLOOKUP($C222,Summary!$C:$CB,34,FALSE),IF(AL222=0,"",IF(AL222="","",0)))</f>
        <v/>
      </c>
      <c r="AI222" s="25" t="str">
        <f>IFERROR(VLOOKUP($C222,Summary!$C:$CB,33,FALSE)/VLOOKUP($C222,Summary!$C:$CB,34,FALSE),IF(AL222=0,"",IF(AL222="","",0)))</f>
        <v/>
      </c>
      <c r="AJ222" s="26" t="str">
        <f>IFERROR(VLOOKUP($C222,Summary!$C:$CB,34,FALSE)/AL222,IF(AL222=0,"",IF(AL222="","",0)))</f>
        <v/>
      </c>
      <c r="AK222" s="25" t="str">
        <f>IFERROR(VLOOKUP($C222,Summary!$C:$CB,35,FALSE)/AL222,IF(AL222=0,"",IF(AL222="","",0)))</f>
        <v/>
      </c>
      <c r="AL222" s="27">
        <f>VLOOKUP($C222,Summary!$C:$CB,36,FALSE)</f>
        <v>0</v>
      </c>
      <c r="AM222" s="24" t="str">
        <f>IFERROR(VLOOKUP($C222,Summary!$C:$CB,37,FALSE)/AS222,IF(AS222=0,"",IF(AS222="","",0)))</f>
        <v/>
      </c>
      <c r="AN222" s="25" t="str">
        <f>IFERROR(VLOOKUP($C222,Summary!$C:$CB,38,FALSE)/AS222,IF(AS222=0,"",IF(AS222="","",0)))</f>
        <v/>
      </c>
      <c r="AO222" s="26" t="str">
        <f>IFERROR(VLOOKUP($C222,Summary!$C:$CB,39,FALSE)/AS222,IF(AS222=0,"",IF(AS222="","",0)))</f>
        <v/>
      </c>
      <c r="AP222" s="25" t="str">
        <f>IFERROR(VLOOKUP($C222,Summary!$C:$CB,40,FALSE)/AS222,IF(AS222=0,"",IF(AS222="","",0)))</f>
        <v/>
      </c>
      <c r="AQ222" s="26" t="str">
        <f>IFERROR(VLOOKUP($C222,Summary!$C:$CB,41,FALSE)/AS222,IF(AS222=0,"",IF(AS222="","",0)))</f>
        <v/>
      </c>
      <c r="AR222" s="25" t="str">
        <f>IFERROR(VLOOKUP($C222,Summary!$C:$CB,42,FALSE)/AS222,IF(AS222=0,"",IF(AS222="","",0)))</f>
        <v/>
      </c>
      <c r="AS222" s="27">
        <f>VLOOKUP($C222,Summary!$C:$CB,43,FALSE)</f>
        <v>0</v>
      </c>
      <c r="AT222" s="24" t="str">
        <f>IFERROR(VLOOKUP($C222,Summary!$C:$CB,44,FALSE)/AZ222,IF(AZ222=0,"",IF(AZ222="","",0)))</f>
        <v/>
      </c>
      <c r="AU222" s="25" t="str">
        <f>IFERROR(VLOOKUP($C222,Summary!$C:$CB,45,FALSE)/AZ222,IF(AZ222=0,"",IF(AZ222="","",0)))</f>
        <v/>
      </c>
      <c r="AV222" s="26" t="str">
        <f>IFERROR(VLOOKUP($C222,Summary!$C:$CB,46,FALSE)/AZ222,IF(AZ222=0,"",IF(AZ222="","",0)))</f>
        <v/>
      </c>
      <c r="AW222" s="25" t="str">
        <f>IFERROR(VLOOKUP($C222,Summary!$C:$CB,47,FALSE)/AZ222,IF(AZ222=0,"",IF(AZ222="","",0)))</f>
        <v/>
      </c>
      <c r="AX222" s="26" t="str">
        <f>IFERROR(VLOOKUP($C222,Summary!$C:$CB,48,FALSE)/AZ222,IF(AZ222=0,"",IF(AZ222="","",0)))</f>
        <v/>
      </c>
      <c r="AY222" s="25" t="str">
        <f>IFERROR(VLOOKUP($C222,Summary!$C:$CB,49,FALSE)/AZ222,IF(AZ222=0,"",IF(AZ222="","",0)))</f>
        <v/>
      </c>
      <c r="AZ222" s="27">
        <f>VLOOKUP($C222,Summary!$C:$CB,50,FALSE)</f>
        <v>0</v>
      </c>
      <c r="BA222" s="24" t="str">
        <f>IFERROR(VLOOKUP($C222,Summary!$C:$CB,51,FALSE)/BG222,IF(BG222=0,"",IF(BG222="","",0)))</f>
        <v/>
      </c>
      <c r="BB222" s="25" t="str">
        <f>IFERROR(VLOOKUP($C222,Summary!$C:$CB,52,FALSE)/BG222,IF(BG222=0,"",IF(BG222="","",0)))</f>
        <v/>
      </c>
      <c r="BC222" s="26" t="str">
        <f>IFERROR(VLOOKUP($C222,Summary!$C:$CB,53,FALSE)/BG222,IF(BG222=0,"",IF(BG222="","",0)))</f>
        <v/>
      </c>
      <c r="BD222" s="25" t="str">
        <f>IFERROR(VLOOKUP($C222,Summary!$C:$CB,54,FALSE)/BG222,IF(BG222=0,"",IF(BG222="","",0)))</f>
        <v/>
      </c>
      <c r="BE222" s="26" t="str">
        <f>IFERROR(VLOOKUP($C222,Summary!$C:$CB,55,FALSE)/BG222,IF(BG222=0,"",IF(BG222="","",0)))</f>
        <v/>
      </c>
      <c r="BF222" s="25" t="str">
        <f>IFERROR(VLOOKUP($C222,Summary!$C:$CB,56,FALSE)/BG222,IF(BG222=0,"",IF(BG222="","",0)))</f>
        <v/>
      </c>
      <c r="BG222" s="27">
        <f>VLOOKUP($C222,Summary!$C:$CB,57,FALSE)</f>
        <v>0</v>
      </c>
      <c r="BH222" s="24" t="str">
        <f>IFERROR(VLOOKUP($C222,Summary!$C:$CB,58,FALSE)/BN222,IF(BN222=0,"",IF(BN222="","",0)))</f>
        <v/>
      </c>
      <c r="BI222" s="25" t="str">
        <f>IFERROR(VLOOKUP($C222,Summary!$C:$CB,59,FALSE)/BN222,IF(BN222=0,"",IF(BN222="","",0)))</f>
        <v/>
      </c>
      <c r="BJ222" s="26" t="str">
        <f>IFERROR(VLOOKUP($C222,Summary!$C:$CB,60,FALSE)/BN222,IF(BN222=0,"",IF(BN222="","",0)))</f>
        <v/>
      </c>
      <c r="BK222" s="25" t="str">
        <f>IFERROR(VLOOKUP($C222,Summary!$C:$CB,61,FALSE)/BN222,IF(BN222=0,"",IF(BN222="","",0)))</f>
        <v/>
      </c>
      <c r="BL222" s="26" t="str">
        <f>IFERROR(VLOOKUP($C222,Summary!$C:$CB,62,FALSE)/BN222,IF(BN222=0,"",IF(BN222="","",0)))</f>
        <v/>
      </c>
      <c r="BM222" s="25" t="str">
        <f>IFERROR(VLOOKUP($C222,Summary!$C:$CB,63,FALSE)/BN222,IF(BN222=0,"",IF(BN222="","",0)))</f>
        <v/>
      </c>
      <c r="BN222" s="27">
        <f>VLOOKUP($C222,Summary!$C:$CB,64,FALSE)</f>
        <v>0</v>
      </c>
      <c r="BO222" s="24" t="str">
        <f>IFERROR(VLOOKUP($C222,Summary!$C:$CB,65,FALSE)/BU222,IF(BU222=0,"",IF(BU222="","",0)))</f>
        <v/>
      </c>
      <c r="BP222" s="25" t="str">
        <f>IFERROR(VLOOKUP($C222,Summary!$C:$CB,66,FALSE)/BU222,IF(BU222=0,"",IF(BU222="","",0)))</f>
        <v/>
      </c>
      <c r="BQ222" s="26" t="str">
        <f>IFERROR(VLOOKUP($C222,Summary!$C:$CB,67,FALSE)/BU222,IF(BU222=0,"",IF(BU222="","",0)))</f>
        <v/>
      </c>
      <c r="BR222" s="25" t="str">
        <f>IFERROR(VLOOKUP($C222,Summary!$C:$CB,68,FALSE)/BU222,IF(BU222=0,"",IF(BU222="","",0)))</f>
        <v/>
      </c>
      <c r="BS222" s="26" t="str">
        <f>IFERROR(VLOOKUP($C222,Summary!$C:$CB,69,FALSE)/BU222,IF(BU222=0,"",IF(BU222="","",0)))</f>
        <v/>
      </c>
      <c r="BT222" s="25" t="str">
        <f>IFERROR(VLOOKUP($C222,Summary!$C:$CB,70,FALSE)/BU222,IF(BU222=0,"",IF(BU222="","",0)))</f>
        <v/>
      </c>
      <c r="BU222" s="27">
        <f>VLOOKUP($C222,Summary!$C:$CB,71,FALSE)</f>
        <v>0</v>
      </c>
      <c r="BV222" s="24" t="str">
        <f>IFERROR(VLOOKUP($C222,Summary!$C:$CB,72,FALSE)/CB222,IF(CB222=0,"",IF(CB222="","",0)))</f>
        <v/>
      </c>
      <c r="BW222" s="25" t="str">
        <f>IFERROR(VLOOKUP($C222,Summary!$C:$CB,73,FALSE)/CB222,IF(CB222=0,"",IF(CB222="","",0)))</f>
        <v/>
      </c>
      <c r="BX222" s="26" t="str">
        <f>IFERROR(VLOOKUP($C222,Summary!$C:$CB,74,FALSE)/CB222,IF(CB222=0,"",IF(CB222="","",0)))</f>
        <v/>
      </c>
      <c r="BY222" s="25" t="str">
        <f>IFERROR(VLOOKUP($C222,Summary!$C:$CB,75,FALSE)/CB222,IF(CB222=0,"",IF(CB222="","",0)))</f>
        <v/>
      </c>
      <c r="BZ222" s="26" t="str">
        <f>IFERROR(VLOOKUP($C222,Summary!$C:$CB,76,FALSE)/CB222,IF(CB222=0,"",IF(CB222="","",0)))</f>
        <v/>
      </c>
      <c r="CA222" s="25" t="str">
        <f>IFERROR(VLOOKUP($C222,Summary!$C:$CB,77,FALSE)/CB222,IF(CB222=0,"",IF(CB222="","",0)))</f>
        <v/>
      </c>
      <c r="CB222" s="27">
        <f>VLOOKUP($C222,Summary!$C:$CB,78,FALSE)</f>
        <v>0</v>
      </c>
    </row>
    <row r="223" spans="1:80" x14ac:dyDescent="0.3">
      <c r="A223">
        <v>219</v>
      </c>
      <c r="B223" t="str">
        <f>IF(Namelist!A220="","",UPPER(Namelist!A220))</f>
        <v>NIGEL TAN</v>
      </c>
      <c r="C223" t="str">
        <f>IF(Namelist!B220="","",UPPER(Namelist!B220))</f>
        <v>NUSSTU\E0957467</v>
      </c>
      <c r="D223" s="24">
        <f>IFERROR(VLOOKUP($C223,Summary!$C:$CB,2,FALSE)/J223,IF(J223=0,"",IF(J223="","",0)))</f>
        <v>0</v>
      </c>
      <c r="E223" s="25">
        <f>IFERROR(VLOOKUP($C223,Summary!$C:$CB,3,FALSE)/J223,IF(J223=0,"",IF(J223="","",0)))</f>
        <v>0</v>
      </c>
      <c r="F223" s="26">
        <f>IFERROR(VLOOKUP($C223,Summary!$C:$CB,4,FALSE)/J223,IF(J223=0,"",IF(J223="","",0)))</f>
        <v>0</v>
      </c>
      <c r="G223" s="25">
        <f>IFERROR(VLOOKUP($C223,Summary!$C:$CB,5,FALSE)/J223,IF(J223=0,"",IF(J223="","",0)))</f>
        <v>0</v>
      </c>
      <c r="H223" s="26">
        <f>IFERROR(VLOOKUP($C223,Summary!$C:$CB,6,FALSE)/J223,IF(J223=0,"",IF(J223="","",0)))</f>
        <v>0</v>
      </c>
      <c r="I223" s="25">
        <f>IFERROR(VLOOKUP($C223,Summary!$C:$CB,7,FALSE)/J223,IF(J223=0,"",IF(J223="","",0)))</f>
        <v>1</v>
      </c>
      <c r="J223" s="27">
        <f>VLOOKUP($C223,Summary!$C:$CB,8,FALSE)</f>
        <v>2</v>
      </c>
      <c r="K223" s="24" t="str">
        <f>IFERROR(VLOOKUP($C223,Summary!$C:$CB,9,FALSE)/Q223,IF(Q223=0,"",IF(Q223="","",0)))</f>
        <v/>
      </c>
      <c r="L223" s="25" t="str">
        <f>IFERROR(VLOOKUP($C223,Summary!$C:$CB,10,FALSE)/Q223,IF(Q223=0,"",IF(Q223="","",0)))</f>
        <v/>
      </c>
      <c r="M223" s="26" t="str">
        <f>IFERROR(VLOOKUP($C223,Summary!$C:$CB,11,FALSE)/Q223,IF(Q223=0,"",IF(Q223="","",0)))</f>
        <v/>
      </c>
      <c r="N223" s="25" t="str">
        <f>IFERROR(VLOOKUP($C223,Summary!$C:$CB,12,FALSE)/Q223,IF(Q223=0,"",IF(Q223="","",0)))</f>
        <v/>
      </c>
      <c r="O223" s="26" t="str">
        <f>IFERROR(VLOOKUP($C223,Summary!$C:$CB,13,FALSE)/Q223,IF(Q223=0,"",IF(Q223="","",0)))</f>
        <v/>
      </c>
      <c r="P223" s="25" t="str">
        <f>IFERROR(VLOOKUP($C223,Summary!$C:$CB,14,FALSE)/Q223,IF(Q223=0,"",IF(Q223="","",0)))</f>
        <v/>
      </c>
      <c r="Q223" s="27">
        <f>VLOOKUP($C223,Summary!$C:$CB,15,FALSE)</f>
        <v>0</v>
      </c>
      <c r="R223" s="24" t="str">
        <f>IFERROR(VLOOKUP($C223,Summary!$C:$CB,16,FALSE)/X223,IF(X223=0,"",IF(X223="","",0)))</f>
        <v/>
      </c>
      <c r="S223" s="25" t="str">
        <f>IFERROR(VLOOKUP($C223,Summary!$C:$CB,17,FALSE)/X223,IF(X223=0,"",IF(X223="","",0)))</f>
        <v/>
      </c>
      <c r="T223" s="26" t="str">
        <f>IFERROR(VLOOKUP($C223,Summary!$C:$CB,18,FALSE)/X223,IF(X223=0,"",IF(X223="","",0)))</f>
        <v/>
      </c>
      <c r="U223" s="25" t="str">
        <f>IFERROR(VLOOKUP($C223,Summary!$C:$CB,19,FALSE)/X223,IF(X223=0,"",IF(X223="","",0)))</f>
        <v/>
      </c>
      <c r="V223" s="26" t="str">
        <f>IFERROR(VLOOKUP($C223,Summary!$C:$CB,20,FALSE)/X223,IF(X223=0,"",IF(X223="","",0)))</f>
        <v/>
      </c>
      <c r="W223" s="25" t="str">
        <f>IFERROR(VLOOKUP($C223,Summary!$C:$CB,21,FALSE)/X223,IF(X223=0,"",IF(X223="","",0)))</f>
        <v/>
      </c>
      <c r="X223" s="27">
        <f>VLOOKUP($C223,Summary!$C:$CB,22,FALSE)</f>
        <v>0</v>
      </c>
      <c r="Y223" s="24" t="str">
        <f>IFERROR(VLOOKUP($C223,Summary!$C:$CB,23,FALSE)/AE223,IF(AE223=0,"",IF(AE223="","",0)))</f>
        <v/>
      </c>
      <c r="Z223" s="25" t="str">
        <f>IFERROR(VLOOKUP($C223,Summary!$C:$CB,24,FALSE)/AE223,IF(AE223=0,"",IF(AE223="","",0)))</f>
        <v/>
      </c>
      <c r="AA223" s="26" t="str">
        <f>IFERROR(VLOOKUP($C223,Summary!$C:$CB,25,FALSE)/AE223,IF(AE223=0,"",IF(AE223="","",0)))</f>
        <v/>
      </c>
      <c r="AB223" s="25" t="str">
        <f>IFERROR(VLOOKUP($C223,Summary!$C:$CB,26,FALSE)/AE223,IF(AE223=0,"",IF(AE223="","",0)))</f>
        <v/>
      </c>
      <c r="AC223" s="26" t="str">
        <f>IFERROR(VLOOKUP($C223,Summary!$C:$CB,27,FALSE)/AE223,IF(AE223=0,"",IF(AE223="","",0)))</f>
        <v/>
      </c>
      <c r="AD223" s="25" t="str">
        <f>IFERROR(VLOOKUP($C223,Summary!$C:$CB,28,FALSE)/AE223,IF(AE223=0,"",IF(AE223="","",0)))</f>
        <v/>
      </c>
      <c r="AE223" s="27">
        <f>VLOOKUP($C223,Summary!$C:$CB,29,FALSE)</f>
        <v>0</v>
      </c>
      <c r="AF223" s="24" t="str">
        <f>IFERROR(VLOOKUP($C223,Summary!$C:$CB,30,FALSE)/VLOOKUP($C223,Summary!$C:$CB,32,FALSE),IF(AL223=0,"",IF(AL223="","",0)))</f>
        <v/>
      </c>
      <c r="AG223" s="25" t="str">
        <f>IFERROR(VLOOKUP($C223,Summary!$C:$CB,31,FALSE)/VLOOKUP($C223,Summary!$C:$CB,32,FALSE),IF(AL223=0,"",IF(AL223="","",0)))</f>
        <v/>
      </c>
      <c r="AH223" s="26" t="str">
        <f>IFERROR(VLOOKUP($C223,Summary!$C:$CB,32,FALSE)/VLOOKUP($C223,Summary!$C:$CB,34,FALSE),IF(AL223=0,"",IF(AL223="","",0)))</f>
        <v/>
      </c>
      <c r="AI223" s="25" t="str">
        <f>IFERROR(VLOOKUP($C223,Summary!$C:$CB,33,FALSE)/VLOOKUP($C223,Summary!$C:$CB,34,FALSE),IF(AL223=0,"",IF(AL223="","",0)))</f>
        <v/>
      </c>
      <c r="AJ223" s="26" t="str">
        <f>IFERROR(VLOOKUP($C223,Summary!$C:$CB,34,FALSE)/AL223,IF(AL223=0,"",IF(AL223="","",0)))</f>
        <v/>
      </c>
      <c r="AK223" s="25" t="str">
        <f>IFERROR(VLOOKUP($C223,Summary!$C:$CB,35,FALSE)/AL223,IF(AL223=0,"",IF(AL223="","",0)))</f>
        <v/>
      </c>
      <c r="AL223" s="27">
        <f>VLOOKUP($C223,Summary!$C:$CB,36,FALSE)</f>
        <v>0</v>
      </c>
      <c r="AM223" s="24" t="str">
        <f>IFERROR(VLOOKUP($C223,Summary!$C:$CB,37,FALSE)/AS223,IF(AS223=0,"",IF(AS223="","",0)))</f>
        <v/>
      </c>
      <c r="AN223" s="25" t="str">
        <f>IFERROR(VLOOKUP($C223,Summary!$C:$CB,38,FALSE)/AS223,IF(AS223=0,"",IF(AS223="","",0)))</f>
        <v/>
      </c>
      <c r="AO223" s="26" t="str">
        <f>IFERROR(VLOOKUP($C223,Summary!$C:$CB,39,FALSE)/AS223,IF(AS223=0,"",IF(AS223="","",0)))</f>
        <v/>
      </c>
      <c r="AP223" s="25" t="str">
        <f>IFERROR(VLOOKUP($C223,Summary!$C:$CB,40,FALSE)/AS223,IF(AS223=0,"",IF(AS223="","",0)))</f>
        <v/>
      </c>
      <c r="AQ223" s="26" t="str">
        <f>IFERROR(VLOOKUP($C223,Summary!$C:$CB,41,FALSE)/AS223,IF(AS223=0,"",IF(AS223="","",0)))</f>
        <v/>
      </c>
      <c r="AR223" s="25" t="str">
        <f>IFERROR(VLOOKUP($C223,Summary!$C:$CB,42,FALSE)/AS223,IF(AS223=0,"",IF(AS223="","",0)))</f>
        <v/>
      </c>
      <c r="AS223" s="27">
        <f>VLOOKUP($C223,Summary!$C:$CB,43,FALSE)</f>
        <v>0</v>
      </c>
      <c r="AT223" s="24" t="str">
        <f>IFERROR(VLOOKUP($C223,Summary!$C:$CB,44,FALSE)/AZ223,IF(AZ223=0,"",IF(AZ223="","",0)))</f>
        <v/>
      </c>
      <c r="AU223" s="25" t="str">
        <f>IFERROR(VLOOKUP($C223,Summary!$C:$CB,45,FALSE)/AZ223,IF(AZ223=0,"",IF(AZ223="","",0)))</f>
        <v/>
      </c>
      <c r="AV223" s="26" t="str">
        <f>IFERROR(VLOOKUP($C223,Summary!$C:$CB,46,FALSE)/AZ223,IF(AZ223=0,"",IF(AZ223="","",0)))</f>
        <v/>
      </c>
      <c r="AW223" s="25" t="str">
        <f>IFERROR(VLOOKUP($C223,Summary!$C:$CB,47,FALSE)/AZ223,IF(AZ223=0,"",IF(AZ223="","",0)))</f>
        <v/>
      </c>
      <c r="AX223" s="26" t="str">
        <f>IFERROR(VLOOKUP($C223,Summary!$C:$CB,48,FALSE)/AZ223,IF(AZ223=0,"",IF(AZ223="","",0)))</f>
        <v/>
      </c>
      <c r="AY223" s="25" t="str">
        <f>IFERROR(VLOOKUP($C223,Summary!$C:$CB,49,FALSE)/AZ223,IF(AZ223=0,"",IF(AZ223="","",0)))</f>
        <v/>
      </c>
      <c r="AZ223" s="27">
        <f>VLOOKUP($C223,Summary!$C:$CB,50,FALSE)</f>
        <v>0</v>
      </c>
      <c r="BA223" s="24" t="str">
        <f>IFERROR(VLOOKUP($C223,Summary!$C:$CB,51,FALSE)/BG223,IF(BG223=0,"",IF(BG223="","",0)))</f>
        <v/>
      </c>
      <c r="BB223" s="25" t="str">
        <f>IFERROR(VLOOKUP($C223,Summary!$C:$CB,52,FALSE)/BG223,IF(BG223=0,"",IF(BG223="","",0)))</f>
        <v/>
      </c>
      <c r="BC223" s="26" t="str">
        <f>IFERROR(VLOOKUP($C223,Summary!$C:$CB,53,FALSE)/BG223,IF(BG223=0,"",IF(BG223="","",0)))</f>
        <v/>
      </c>
      <c r="BD223" s="25" t="str">
        <f>IFERROR(VLOOKUP($C223,Summary!$C:$CB,54,FALSE)/BG223,IF(BG223=0,"",IF(BG223="","",0)))</f>
        <v/>
      </c>
      <c r="BE223" s="26" t="str">
        <f>IFERROR(VLOOKUP($C223,Summary!$C:$CB,55,FALSE)/BG223,IF(BG223=0,"",IF(BG223="","",0)))</f>
        <v/>
      </c>
      <c r="BF223" s="25" t="str">
        <f>IFERROR(VLOOKUP($C223,Summary!$C:$CB,56,FALSE)/BG223,IF(BG223=0,"",IF(BG223="","",0)))</f>
        <v/>
      </c>
      <c r="BG223" s="27">
        <f>VLOOKUP($C223,Summary!$C:$CB,57,FALSE)</f>
        <v>0</v>
      </c>
      <c r="BH223" s="24" t="str">
        <f>IFERROR(VLOOKUP($C223,Summary!$C:$CB,58,FALSE)/BN223,IF(BN223=0,"",IF(BN223="","",0)))</f>
        <v/>
      </c>
      <c r="BI223" s="25" t="str">
        <f>IFERROR(VLOOKUP($C223,Summary!$C:$CB,59,FALSE)/BN223,IF(BN223=0,"",IF(BN223="","",0)))</f>
        <v/>
      </c>
      <c r="BJ223" s="26" t="str">
        <f>IFERROR(VLOOKUP($C223,Summary!$C:$CB,60,FALSE)/BN223,IF(BN223=0,"",IF(BN223="","",0)))</f>
        <v/>
      </c>
      <c r="BK223" s="25" t="str">
        <f>IFERROR(VLOOKUP($C223,Summary!$C:$CB,61,FALSE)/BN223,IF(BN223=0,"",IF(BN223="","",0)))</f>
        <v/>
      </c>
      <c r="BL223" s="26" t="str">
        <f>IFERROR(VLOOKUP($C223,Summary!$C:$CB,62,FALSE)/BN223,IF(BN223=0,"",IF(BN223="","",0)))</f>
        <v/>
      </c>
      <c r="BM223" s="25" t="str">
        <f>IFERROR(VLOOKUP($C223,Summary!$C:$CB,63,FALSE)/BN223,IF(BN223=0,"",IF(BN223="","",0)))</f>
        <v/>
      </c>
      <c r="BN223" s="27">
        <f>VLOOKUP($C223,Summary!$C:$CB,64,FALSE)</f>
        <v>0</v>
      </c>
      <c r="BO223" s="24">
        <f>IFERROR(VLOOKUP($C223,Summary!$C:$CB,65,FALSE)/BU223,IF(BU223=0,"",IF(BU223="","",0)))</f>
        <v>0</v>
      </c>
      <c r="BP223" s="25">
        <f>IFERROR(VLOOKUP($C223,Summary!$C:$CB,66,FALSE)/BU223,IF(BU223=0,"",IF(BU223="","",0)))</f>
        <v>0</v>
      </c>
      <c r="BQ223" s="26">
        <f>IFERROR(VLOOKUP($C223,Summary!$C:$CB,67,FALSE)/BU223,IF(BU223=0,"",IF(BU223="","",0)))</f>
        <v>0</v>
      </c>
      <c r="BR223" s="25">
        <f>IFERROR(VLOOKUP($C223,Summary!$C:$CB,68,FALSE)/BU223,IF(BU223=0,"",IF(BU223="","",0)))</f>
        <v>0</v>
      </c>
      <c r="BS223" s="26">
        <f>IFERROR(VLOOKUP($C223,Summary!$C:$CB,69,FALSE)/BU223,IF(BU223=0,"",IF(BU223="","",0)))</f>
        <v>0</v>
      </c>
      <c r="BT223" s="25">
        <f>IFERROR(VLOOKUP($C223,Summary!$C:$CB,70,FALSE)/BU223,IF(BU223=0,"",IF(BU223="","",0)))</f>
        <v>1</v>
      </c>
      <c r="BU223" s="27">
        <f>VLOOKUP($C223,Summary!$C:$CB,71,FALSE)</f>
        <v>2</v>
      </c>
      <c r="BV223" s="24" t="str">
        <f>IFERROR(VLOOKUP($C223,Summary!$C:$CB,72,FALSE)/CB223,IF(CB223=0,"",IF(CB223="","",0)))</f>
        <v/>
      </c>
      <c r="BW223" s="25" t="str">
        <f>IFERROR(VLOOKUP($C223,Summary!$C:$CB,73,FALSE)/CB223,IF(CB223=0,"",IF(CB223="","",0)))</f>
        <v/>
      </c>
      <c r="BX223" s="26" t="str">
        <f>IFERROR(VLOOKUP($C223,Summary!$C:$CB,74,FALSE)/CB223,IF(CB223=0,"",IF(CB223="","",0)))</f>
        <v/>
      </c>
      <c r="BY223" s="25" t="str">
        <f>IFERROR(VLOOKUP($C223,Summary!$C:$CB,75,FALSE)/CB223,IF(CB223=0,"",IF(CB223="","",0)))</f>
        <v/>
      </c>
      <c r="BZ223" s="26" t="str">
        <f>IFERROR(VLOOKUP($C223,Summary!$C:$CB,76,FALSE)/CB223,IF(CB223=0,"",IF(CB223="","",0)))</f>
        <v/>
      </c>
      <c r="CA223" s="25" t="str">
        <f>IFERROR(VLOOKUP($C223,Summary!$C:$CB,77,FALSE)/CB223,IF(CB223=0,"",IF(CB223="","",0)))</f>
        <v/>
      </c>
      <c r="CB223" s="27">
        <f>VLOOKUP($C223,Summary!$C:$CB,78,FALSE)</f>
        <v>0</v>
      </c>
    </row>
    <row r="224" spans="1:80" x14ac:dyDescent="0.3">
      <c r="A224">
        <v>220</v>
      </c>
      <c r="B224" t="str">
        <f>IF(Namelist!A221="","",UPPER(Namelist!A221))</f>
        <v>NOAH WESLEY HANN-DESCHAINE</v>
      </c>
      <c r="C224" t="str">
        <f>IF(Namelist!B221="","",UPPER(Namelist!B221))</f>
        <v>NUSSTU\E0977612</v>
      </c>
      <c r="D224" s="24">
        <f>IFERROR(VLOOKUP($C224,Summary!$C:$CB,2,FALSE)/J224,IF(J224=0,"",IF(J224="","",0)))</f>
        <v>1</v>
      </c>
      <c r="E224" s="25">
        <f>IFERROR(VLOOKUP($C224,Summary!$C:$CB,3,FALSE)/J224,IF(J224=0,"",IF(J224="","",0)))</f>
        <v>0</v>
      </c>
      <c r="F224" s="26">
        <f>IFERROR(VLOOKUP($C224,Summary!$C:$CB,4,FALSE)/J224,IF(J224=0,"",IF(J224="","",0)))</f>
        <v>1</v>
      </c>
      <c r="G224" s="25">
        <f>IFERROR(VLOOKUP($C224,Summary!$C:$CB,5,FALSE)/J224,IF(J224=0,"",IF(J224="","",0)))</f>
        <v>0</v>
      </c>
      <c r="H224" s="26">
        <f>IFERROR(VLOOKUP($C224,Summary!$C:$CB,6,FALSE)/J224,IF(J224=0,"",IF(J224="","",0)))</f>
        <v>1</v>
      </c>
      <c r="I224" s="25">
        <f>IFERROR(VLOOKUP($C224,Summary!$C:$CB,7,FALSE)/J224,IF(J224=0,"",IF(J224="","",0)))</f>
        <v>0</v>
      </c>
      <c r="J224" s="27">
        <f>VLOOKUP($C224,Summary!$C:$CB,8,FALSE)</f>
        <v>3</v>
      </c>
      <c r="K224" s="24" t="str">
        <f>IFERROR(VLOOKUP($C224,Summary!$C:$CB,9,FALSE)/Q224,IF(Q224=0,"",IF(Q224="","",0)))</f>
        <v/>
      </c>
      <c r="L224" s="25" t="str">
        <f>IFERROR(VLOOKUP($C224,Summary!$C:$CB,10,FALSE)/Q224,IF(Q224=0,"",IF(Q224="","",0)))</f>
        <v/>
      </c>
      <c r="M224" s="26" t="str">
        <f>IFERROR(VLOOKUP($C224,Summary!$C:$CB,11,FALSE)/Q224,IF(Q224=0,"",IF(Q224="","",0)))</f>
        <v/>
      </c>
      <c r="N224" s="25" t="str">
        <f>IFERROR(VLOOKUP($C224,Summary!$C:$CB,12,FALSE)/Q224,IF(Q224=0,"",IF(Q224="","",0)))</f>
        <v/>
      </c>
      <c r="O224" s="26" t="str">
        <f>IFERROR(VLOOKUP($C224,Summary!$C:$CB,13,FALSE)/Q224,IF(Q224=0,"",IF(Q224="","",0)))</f>
        <v/>
      </c>
      <c r="P224" s="25" t="str">
        <f>IFERROR(VLOOKUP($C224,Summary!$C:$CB,14,FALSE)/Q224,IF(Q224=0,"",IF(Q224="","",0)))</f>
        <v/>
      </c>
      <c r="Q224" s="27">
        <f>VLOOKUP($C224,Summary!$C:$CB,15,FALSE)</f>
        <v>0</v>
      </c>
      <c r="R224" s="24">
        <f>IFERROR(VLOOKUP($C224,Summary!$C:$CB,16,FALSE)/X224,IF(X224=0,"",IF(X224="","",0)))</f>
        <v>1</v>
      </c>
      <c r="S224" s="25">
        <f>IFERROR(VLOOKUP($C224,Summary!$C:$CB,17,FALSE)/X224,IF(X224=0,"",IF(X224="","",0)))</f>
        <v>0</v>
      </c>
      <c r="T224" s="26">
        <f>IFERROR(VLOOKUP($C224,Summary!$C:$CB,18,FALSE)/X224,IF(X224=0,"",IF(X224="","",0)))</f>
        <v>1</v>
      </c>
      <c r="U224" s="25">
        <f>IFERROR(VLOOKUP($C224,Summary!$C:$CB,19,FALSE)/X224,IF(X224=0,"",IF(X224="","",0)))</f>
        <v>0</v>
      </c>
      <c r="V224" s="26">
        <f>IFERROR(VLOOKUP($C224,Summary!$C:$CB,20,FALSE)/X224,IF(X224=0,"",IF(X224="","",0)))</f>
        <v>1</v>
      </c>
      <c r="W224" s="25">
        <f>IFERROR(VLOOKUP($C224,Summary!$C:$CB,21,FALSE)/X224,IF(X224=0,"",IF(X224="","",0)))</f>
        <v>0</v>
      </c>
      <c r="X224" s="27">
        <f>VLOOKUP($C224,Summary!$C:$CB,22,FALSE)</f>
        <v>1</v>
      </c>
      <c r="Y224" s="24">
        <f>IFERROR(VLOOKUP($C224,Summary!$C:$CB,23,FALSE)/AE224,IF(AE224=0,"",IF(AE224="","",0)))</f>
        <v>1</v>
      </c>
      <c r="Z224" s="25">
        <f>IFERROR(VLOOKUP($C224,Summary!$C:$CB,24,FALSE)/AE224,IF(AE224=0,"",IF(AE224="","",0)))</f>
        <v>0</v>
      </c>
      <c r="AA224" s="26">
        <f>IFERROR(VLOOKUP($C224,Summary!$C:$CB,25,FALSE)/AE224,IF(AE224=0,"",IF(AE224="","",0)))</f>
        <v>1</v>
      </c>
      <c r="AB224" s="25">
        <f>IFERROR(VLOOKUP($C224,Summary!$C:$CB,26,FALSE)/AE224,IF(AE224=0,"",IF(AE224="","",0)))</f>
        <v>0</v>
      </c>
      <c r="AC224" s="26">
        <f>IFERROR(VLOOKUP($C224,Summary!$C:$CB,27,FALSE)/AE224,IF(AE224=0,"",IF(AE224="","",0)))</f>
        <v>1</v>
      </c>
      <c r="AD224" s="25">
        <f>IFERROR(VLOOKUP($C224,Summary!$C:$CB,28,FALSE)/AE224,IF(AE224=0,"",IF(AE224="","",0)))</f>
        <v>0</v>
      </c>
      <c r="AE224" s="27">
        <f>VLOOKUP($C224,Summary!$C:$CB,29,FALSE)</f>
        <v>2</v>
      </c>
      <c r="AF224" s="24" t="str">
        <f>IFERROR(VLOOKUP($C224,Summary!$C:$CB,30,FALSE)/VLOOKUP($C224,Summary!$C:$CB,32,FALSE),IF(AL224=0,"",IF(AL224="","",0)))</f>
        <v/>
      </c>
      <c r="AG224" s="25" t="str">
        <f>IFERROR(VLOOKUP($C224,Summary!$C:$CB,31,FALSE)/VLOOKUP($C224,Summary!$C:$CB,32,FALSE),IF(AL224=0,"",IF(AL224="","",0)))</f>
        <v/>
      </c>
      <c r="AH224" s="26" t="str">
        <f>IFERROR(VLOOKUP($C224,Summary!$C:$CB,32,FALSE)/VLOOKUP($C224,Summary!$C:$CB,34,FALSE),IF(AL224=0,"",IF(AL224="","",0)))</f>
        <v/>
      </c>
      <c r="AI224" s="25" t="str">
        <f>IFERROR(VLOOKUP($C224,Summary!$C:$CB,33,FALSE)/VLOOKUP($C224,Summary!$C:$CB,34,FALSE),IF(AL224=0,"",IF(AL224="","",0)))</f>
        <v/>
      </c>
      <c r="AJ224" s="26" t="str">
        <f>IFERROR(VLOOKUP($C224,Summary!$C:$CB,34,FALSE)/AL224,IF(AL224=0,"",IF(AL224="","",0)))</f>
        <v/>
      </c>
      <c r="AK224" s="25" t="str">
        <f>IFERROR(VLOOKUP($C224,Summary!$C:$CB,35,FALSE)/AL224,IF(AL224=0,"",IF(AL224="","",0)))</f>
        <v/>
      </c>
      <c r="AL224" s="27">
        <f>VLOOKUP($C224,Summary!$C:$CB,36,FALSE)</f>
        <v>0</v>
      </c>
      <c r="AM224" s="24" t="str">
        <f>IFERROR(VLOOKUP($C224,Summary!$C:$CB,37,FALSE)/AS224,IF(AS224=0,"",IF(AS224="","",0)))</f>
        <v/>
      </c>
      <c r="AN224" s="25" t="str">
        <f>IFERROR(VLOOKUP($C224,Summary!$C:$CB,38,FALSE)/AS224,IF(AS224=0,"",IF(AS224="","",0)))</f>
        <v/>
      </c>
      <c r="AO224" s="26" t="str">
        <f>IFERROR(VLOOKUP($C224,Summary!$C:$CB,39,FALSE)/AS224,IF(AS224=0,"",IF(AS224="","",0)))</f>
        <v/>
      </c>
      <c r="AP224" s="25" t="str">
        <f>IFERROR(VLOOKUP($C224,Summary!$C:$CB,40,FALSE)/AS224,IF(AS224=0,"",IF(AS224="","",0)))</f>
        <v/>
      </c>
      <c r="AQ224" s="26" t="str">
        <f>IFERROR(VLOOKUP($C224,Summary!$C:$CB,41,FALSE)/AS224,IF(AS224=0,"",IF(AS224="","",0)))</f>
        <v/>
      </c>
      <c r="AR224" s="25" t="str">
        <f>IFERROR(VLOOKUP($C224,Summary!$C:$CB,42,FALSE)/AS224,IF(AS224=0,"",IF(AS224="","",0)))</f>
        <v/>
      </c>
      <c r="AS224" s="27">
        <f>VLOOKUP($C224,Summary!$C:$CB,43,FALSE)</f>
        <v>0</v>
      </c>
      <c r="AT224" s="24" t="str">
        <f>IFERROR(VLOOKUP($C224,Summary!$C:$CB,44,FALSE)/AZ224,IF(AZ224=0,"",IF(AZ224="","",0)))</f>
        <v/>
      </c>
      <c r="AU224" s="25" t="str">
        <f>IFERROR(VLOOKUP($C224,Summary!$C:$CB,45,FALSE)/AZ224,IF(AZ224=0,"",IF(AZ224="","",0)))</f>
        <v/>
      </c>
      <c r="AV224" s="26" t="str">
        <f>IFERROR(VLOOKUP($C224,Summary!$C:$CB,46,FALSE)/AZ224,IF(AZ224=0,"",IF(AZ224="","",0)))</f>
        <v/>
      </c>
      <c r="AW224" s="25" t="str">
        <f>IFERROR(VLOOKUP($C224,Summary!$C:$CB,47,FALSE)/AZ224,IF(AZ224=0,"",IF(AZ224="","",0)))</f>
        <v/>
      </c>
      <c r="AX224" s="26" t="str">
        <f>IFERROR(VLOOKUP($C224,Summary!$C:$CB,48,FALSE)/AZ224,IF(AZ224=0,"",IF(AZ224="","",0)))</f>
        <v/>
      </c>
      <c r="AY224" s="25" t="str">
        <f>IFERROR(VLOOKUP($C224,Summary!$C:$CB,49,FALSE)/AZ224,IF(AZ224=0,"",IF(AZ224="","",0)))</f>
        <v/>
      </c>
      <c r="AZ224" s="27">
        <f>VLOOKUP($C224,Summary!$C:$CB,50,FALSE)</f>
        <v>0</v>
      </c>
      <c r="BA224" s="24" t="str">
        <f>IFERROR(VLOOKUP($C224,Summary!$C:$CB,51,FALSE)/BG224,IF(BG224=0,"",IF(BG224="","",0)))</f>
        <v/>
      </c>
      <c r="BB224" s="25" t="str">
        <f>IFERROR(VLOOKUP($C224,Summary!$C:$CB,52,FALSE)/BG224,IF(BG224=0,"",IF(BG224="","",0)))</f>
        <v/>
      </c>
      <c r="BC224" s="26" t="str">
        <f>IFERROR(VLOOKUP($C224,Summary!$C:$CB,53,FALSE)/BG224,IF(BG224=0,"",IF(BG224="","",0)))</f>
        <v/>
      </c>
      <c r="BD224" s="25" t="str">
        <f>IFERROR(VLOOKUP($C224,Summary!$C:$CB,54,FALSE)/BG224,IF(BG224=0,"",IF(BG224="","",0)))</f>
        <v/>
      </c>
      <c r="BE224" s="26" t="str">
        <f>IFERROR(VLOOKUP($C224,Summary!$C:$CB,55,FALSE)/BG224,IF(BG224=0,"",IF(BG224="","",0)))</f>
        <v/>
      </c>
      <c r="BF224" s="25" t="str">
        <f>IFERROR(VLOOKUP($C224,Summary!$C:$CB,56,FALSE)/BG224,IF(BG224=0,"",IF(BG224="","",0)))</f>
        <v/>
      </c>
      <c r="BG224" s="27">
        <f>VLOOKUP($C224,Summary!$C:$CB,57,FALSE)</f>
        <v>0</v>
      </c>
      <c r="BH224" s="24" t="str">
        <f>IFERROR(VLOOKUP($C224,Summary!$C:$CB,58,FALSE)/BN224,IF(BN224=0,"",IF(BN224="","",0)))</f>
        <v/>
      </c>
      <c r="BI224" s="25" t="str">
        <f>IFERROR(VLOOKUP($C224,Summary!$C:$CB,59,FALSE)/BN224,IF(BN224=0,"",IF(BN224="","",0)))</f>
        <v/>
      </c>
      <c r="BJ224" s="26" t="str">
        <f>IFERROR(VLOOKUP($C224,Summary!$C:$CB,60,FALSE)/BN224,IF(BN224=0,"",IF(BN224="","",0)))</f>
        <v/>
      </c>
      <c r="BK224" s="25" t="str">
        <f>IFERROR(VLOOKUP($C224,Summary!$C:$CB,61,FALSE)/BN224,IF(BN224=0,"",IF(BN224="","",0)))</f>
        <v/>
      </c>
      <c r="BL224" s="26" t="str">
        <f>IFERROR(VLOOKUP($C224,Summary!$C:$CB,62,FALSE)/BN224,IF(BN224=0,"",IF(BN224="","",0)))</f>
        <v/>
      </c>
      <c r="BM224" s="25" t="str">
        <f>IFERROR(VLOOKUP($C224,Summary!$C:$CB,63,FALSE)/BN224,IF(BN224=0,"",IF(BN224="","",0)))</f>
        <v/>
      </c>
      <c r="BN224" s="27">
        <f>VLOOKUP($C224,Summary!$C:$CB,64,FALSE)</f>
        <v>0</v>
      </c>
      <c r="BO224" s="24" t="str">
        <f>IFERROR(VLOOKUP($C224,Summary!$C:$CB,65,FALSE)/BU224,IF(BU224=0,"",IF(BU224="","",0)))</f>
        <v/>
      </c>
      <c r="BP224" s="25" t="str">
        <f>IFERROR(VLOOKUP($C224,Summary!$C:$CB,66,FALSE)/BU224,IF(BU224=0,"",IF(BU224="","",0)))</f>
        <v/>
      </c>
      <c r="BQ224" s="26" t="str">
        <f>IFERROR(VLOOKUP($C224,Summary!$C:$CB,67,FALSE)/BU224,IF(BU224=0,"",IF(BU224="","",0)))</f>
        <v/>
      </c>
      <c r="BR224" s="25" t="str">
        <f>IFERROR(VLOOKUP($C224,Summary!$C:$CB,68,FALSE)/BU224,IF(BU224=0,"",IF(BU224="","",0)))</f>
        <v/>
      </c>
      <c r="BS224" s="26" t="str">
        <f>IFERROR(VLOOKUP($C224,Summary!$C:$CB,69,FALSE)/BU224,IF(BU224=0,"",IF(BU224="","",0)))</f>
        <v/>
      </c>
      <c r="BT224" s="25" t="str">
        <f>IFERROR(VLOOKUP($C224,Summary!$C:$CB,70,FALSE)/BU224,IF(BU224=0,"",IF(BU224="","",0)))</f>
        <v/>
      </c>
      <c r="BU224" s="27">
        <f>VLOOKUP($C224,Summary!$C:$CB,71,FALSE)</f>
        <v>0</v>
      </c>
      <c r="BV224" s="24" t="str">
        <f>IFERROR(VLOOKUP($C224,Summary!$C:$CB,72,FALSE)/CB224,IF(CB224=0,"",IF(CB224="","",0)))</f>
        <v/>
      </c>
      <c r="BW224" s="25" t="str">
        <f>IFERROR(VLOOKUP($C224,Summary!$C:$CB,73,FALSE)/CB224,IF(CB224=0,"",IF(CB224="","",0)))</f>
        <v/>
      </c>
      <c r="BX224" s="26" t="str">
        <f>IFERROR(VLOOKUP($C224,Summary!$C:$CB,74,FALSE)/CB224,IF(CB224=0,"",IF(CB224="","",0)))</f>
        <v/>
      </c>
      <c r="BY224" s="25" t="str">
        <f>IFERROR(VLOOKUP($C224,Summary!$C:$CB,75,FALSE)/CB224,IF(CB224=0,"",IF(CB224="","",0)))</f>
        <v/>
      </c>
      <c r="BZ224" s="26" t="str">
        <f>IFERROR(VLOOKUP($C224,Summary!$C:$CB,76,FALSE)/CB224,IF(CB224=0,"",IF(CB224="","",0)))</f>
        <v/>
      </c>
      <c r="CA224" s="25" t="str">
        <f>IFERROR(VLOOKUP($C224,Summary!$C:$CB,77,FALSE)/CB224,IF(CB224=0,"",IF(CB224="","",0)))</f>
        <v/>
      </c>
      <c r="CB224" s="27">
        <f>VLOOKUP($C224,Summary!$C:$CB,78,FALSE)</f>
        <v>0</v>
      </c>
    </row>
    <row r="225" spans="1:80" x14ac:dyDescent="0.3">
      <c r="A225">
        <v>221</v>
      </c>
      <c r="B225" t="str">
        <f>IF(Namelist!A222="","",UPPER(Namelist!A222))</f>
        <v>NURUL FADHIREENA MAHADHIR</v>
      </c>
      <c r="C225" t="str">
        <f>IF(Namelist!B222="","",UPPER(Namelist!B222))</f>
        <v>NUSSTU\E0968623</v>
      </c>
      <c r="D225" s="24">
        <f>IFERROR(VLOOKUP($C225,Summary!$C:$CB,2,FALSE)/J225,IF(J225=0,"",IF(J225="","",0)))</f>
        <v>0</v>
      </c>
      <c r="E225" s="25">
        <f>IFERROR(VLOOKUP($C225,Summary!$C:$CB,3,FALSE)/J225,IF(J225=0,"",IF(J225="","",0)))</f>
        <v>0.33333333333333331</v>
      </c>
      <c r="F225" s="26">
        <f>IFERROR(VLOOKUP($C225,Summary!$C:$CB,4,FALSE)/J225,IF(J225=0,"",IF(J225="","",0)))</f>
        <v>0.33333333333333331</v>
      </c>
      <c r="G225" s="25">
        <f>IFERROR(VLOOKUP($C225,Summary!$C:$CB,5,FALSE)/J225,IF(J225=0,"",IF(J225="","",0)))</f>
        <v>0.33333333333333331</v>
      </c>
      <c r="H225" s="26">
        <f>IFERROR(VLOOKUP($C225,Summary!$C:$CB,6,FALSE)/J225,IF(J225=0,"",IF(J225="","",0)))</f>
        <v>0.66666666666666663</v>
      </c>
      <c r="I225" s="25">
        <f>IFERROR(VLOOKUP($C225,Summary!$C:$CB,7,FALSE)/J225,IF(J225=0,"",IF(J225="","",0)))</f>
        <v>0.33333333333333331</v>
      </c>
      <c r="J225" s="27">
        <f>VLOOKUP($C225,Summary!$C:$CB,8,FALSE)</f>
        <v>3</v>
      </c>
      <c r="K225" s="24" t="str">
        <f>IFERROR(VLOOKUP($C225,Summary!$C:$CB,9,FALSE)/Q225,IF(Q225=0,"",IF(Q225="","",0)))</f>
        <v/>
      </c>
      <c r="L225" s="25" t="str">
        <f>IFERROR(VLOOKUP($C225,Summary!$C:$CB,10,FALSE)/Q225,IF(Q225=0,"",IF(Q225="","",0)))</f>
        <v/>
      </c>
      <c r="M225" s="26" t="str">
        <f>IFERROR(VLOOKUP($C225,Summary!$C:$CB,11,FALSE)/Q225,IF(Q225=0,"",IF(Q225="","",0)))</f>
        <v/>
      </c>
      <c r="N225" s="25" t="str">
        <f>IFERROR(VLOOKUP($C225,Summary!$C:$CB,12,FALSE)/Q225,IF(Q225=0,"",IF(Q225="","",0)))</f>
        <v/>
      </c>
      <c r="O225" s="26" t="str">
        <f>IFERROR(VLOOKUP($C225,Summary!$C:$CB,13,FALSE)/Q225,IF(Q225=0,"",IF(Q225="","",0)))</f>
        <v/>
      </c>
      <c r="P225" s="25" t="str">
        <f>IFERROR(VLOOKUP($C225,Summary!$C:$CB,14,FALSE)/Q225,IF(Q225=0,"",IF(Q225="","",0)))</f>
        <v/>
      </c>
      <c r="Q225" s="27">
        <f>VLOOKUP($C225,Summary!$C:$CB,15,FALSE)</f>
        <v>0</v>
      </c>
      <c r="R225" s="24" t="str">
        <f>IFERROR(VLOOKUP($C225,Summary!$C:$CB,16,FALSE)/X225,IF(X225=0,"",IF(X225="","",0)))</f>
        <v/>
      </c>
      <c r="S225" s="25" t="str">
        <f>IFERROR(VLOOKUP($C225,Summary!$C:$CB,17,FALSE)/X225,IF(X225=0,"",IF(X225="","",0)))</f>
        <v/>
      </c>
      <c r="T225" s="26" t="str">
        <f>IFERROR(VLOOKUP($C225,Summary!$C:$CB,18,FALSE)/X225,IF(X225=0,"",IF(X225="","",0)))</f>
        <v/>
      </c>
      <c r="U225" s="25" t="str">
        <f>IFERROR(VLOOKUP($C225,Summary!$C:$CB,19,FALSE)/X225,IF(X225=0,"",IF(X225="","",0)))</f>
        <v/>
      </c>
      <c r="V225" s="26" t="str">
        <f>IFERROR(VLOOKUP($C225,Summary!$C:$CB,20,FALSE)/X225,IF(X225=0,"",IF(X225="","",0)))</f>
        <v/>
      </c>
      <c r="W225" s="25" t="str">
        <f>IFERROR(VLOOKUP($C225,Summary!$C:$CB,21,FALSE)/X225,IF(X225=0,"",IF(X225="","",0)))</f>
        <v/>
      </c>
      <c r="X225" s="27">
        <f>VLOOKUP($C225,Summary!$C:$CB,22,FALSE)</f>
        <v>0</v>
      </c>
      <c r="Y225" s="24" t="str">
        <f>IFERROR(VLOOKUP($C225,Summary!$C:$CB,23,FALSE)/AE225,IF(AE225=0,"",IF(AE225="","",0)))</f>
        <v/>
      </c>
      <c r="Z225" s="25" t="str">
        <f>IFERROR(VLOOKUP($C225,Summary!$C:$CB,24,FALSE)/AE225,IF(AE225=0,"",IF(AE225="","",0)))</f>
        <v/>
      </c>
      <c r="AA225" s="26" t="str">
        <f>IFERROR(VLOOKUP($C225,Summary!$C:$CB,25,FALSE)/AE225,IF(AE225=0,"",IF(AE225="","",0)))</f>
        <v/>
      </c>
      <c r="AB225" s="25" t="str">
        <f>IFERROR(VLOOKUP($C225,Summary!$C:$CB,26,FALSE)/AE225,IF(AE225=0,"",IF(AE225="","",0)))</f>
        <v/>
      </c>
      <c r="AC225" s="26" t="str">
        <f>IFERROR(VLOOKUP($C225,Summary!$C:$CB,27,FALSE)/AE225,IF(AE225=0,"",IF(AE225="","",0)))</f>
        <v/>
      </c>
      <c r="AD225" s="25" t="str">
        <f>IFERROR(VLOOKUP($C225,Summary!$C:$CB,28,FALSE)/AE225,IF(AE225=0,"",IF(AE225="","",0)))</f>
        <v/>
      </c>
      <c r="AE225" s="27">
        <f>VLOOKUP($C225,Summary!$C:$CB,29,FALSE)</f>
        <v>0</v>
      </c>
      <c r="AF225" s="24" t="str">
        <f>IFERROR(VLOOKUP($C225,Summary!$C:$CB,30,FALSE)/VLOOKUP($C225,Summary!$C:$CB,32,FALSE),IF(AL225=0,"",IF(AL225="","",0)))</f>
        <v/>
      </c>
      <c r="AG225" s="25" t="str">
        <f>IFERROR(VLOOKUP($C225,Summary!$C:$CB,31,FALSE)/VLOOKUP($C225,Summary!$C:$CB,32,FALSE),IF(AL225=0,"",IF(AL225="","",0)))</f>
        <v/>
      </c>
      <c r="AH225" s="26" t="str">
        <f>IFERROR(VLOOKUP($C225,Summary!$C:$CB,32,FALSE)/VLOOKUP($C225,Summary!$C:$CB,34,FALSE),IF(AL225=0,"",IF(AL225="","",0)))</f>
        <v/>
      </c>
      <c r="AI225" s="25" t="str">
        <f>IFERROR(VLOOKUP($C225,Summary!$C:$CB,33,FALSE)/VLOOKUP($C225,Summary!$C:$CB,34,FALSE),IF(AL225=0,"",IF(AL225="","",0)))</f>
        <v/>
      </c>
      <c r="AJ225" s="26" t="str">
        <f>IFERROR(VLOOKUP($C225,Summary!$C:$CB,34,FALSE)/AL225,IF(AL225=0,"",IF(AL225="","",0)))</f>
        <v/>
      </c>
      <c r="AK225" s="25" t="str">
        <f>IFERROR(VLOOKUP($C225,Summary!$C:$CB,35,FALSE)/AL225,IF(AL225=0,"",IF(AL225="","",0)))</f>
        <v/>
      </c>
      <c r="AL225" s="27">
        <f>VLOOKUP($C225,Summary!$C:$CB,36,FALSE)</f>
        <v>0</v>
      </c>
      <c r="AM225" s="24" t="str">
        <f>IFERROR(VLOOKUP($C225,Summary!$C:$CB,37,FALSE)/AS225,IF(AS225=0,"",IF(AS225="","",0)))</f>
        <v/>
      </c>
      <c r="AN225" s="25" t="str">
        <f>IFERROR(VLOOKUP($C225,Summary!$C:$CB,38,FALSE)/AS225,IF(AS225=0,"",IF(AS225="","",0)))</f>
        <v/>
      </c>
      <c r="AO225" s="26" t="str">
        <f>IFERROR(VLOOKUP($C225,Summary!$C:$CB,39,FALSE)/AS225,IF(AS225=0,"",IF(AS225="","",0)))</f>
        <v/>
      </c>
      <c r="AP225" s="25" t="str">
        <f>IFERROR(VLOOKUP($C225,Summary!$C:$CB,40,FALSE)/AS225,IF(AS225=0,"",IF(AS225="","",0)))</f>
        <v/>
      </c>
      <c r="AQ225" s="26" t="str">
        <f>IFERROR(VLOOKUP($C225,Summary!$C:$CB,41,FALSE)/AS225,IF(AS225=0,"",IF(AS225="","",0)))</f>
        <v/>
      </c>
      <c r="AR225" s="25" t="str">
        <f>IFERROR(VLOOKUP($C225,Summary!$C:$CB,42,FALSE)/AS225,IF(AS225=0,"",IF(AS225="","",0)))</f>
        <v/>
      </c>
      <c r="AS225" s="27">
        <f>VLOOKUP($C225,Summary!$C:$CB,43,FALSE)</f>
        <v>0</v>
      </c>
      <c r="AT225" s="24" t="str">
        <f>IFERROR(VLOOKUP($C225,Summary!$C:$CB,44,FALSE)/AZ225,IF(AZ225=0,"",IF(AZ225="","",0)))</f>
        <v/>
      </c>
      <c r="AU225" s="25" t="str">
        <f>IFERROR(VLOOKUP($C225,Summary!$C:$CB,45,FALSE)/AZ225,IF(AZ225=0,"",IF(AZ225="","",0)))</f>
        <v/>
      </c>
      <c r="AV225" s="26" t="str">
        <f>IFERROR(VLOOKUP($C225,Summary!$C:$CB,46,FALSE)/AZ225,IF(AZ225=0,"",IF(AZ225="","",0)))</f>
        <v/>
      </c>
      <c r="AW225" s="25" t="str">
        <f>IFERROR(VLOOKUP($C225,Summary!$C:$CB,47,FALSE)/AZ225,IF(AZ225=0,"",IF(AZ225="","",0)))</f>
        <v/>
      </c>
      <c r="AX225" s="26" t="str">
        <f>IFERROR(VLOOKUP($C225,Summary!$C:$CB,48,FALSE)/AZ225,IF(AZ225=0,"",IF(AZ225="","",0)))</f>
        <v/>
      </c>
      <c r="AY225" s="25" t="str">
        <f>IFERROR(VLOOKUP($C225,Summary!$C:$CB,49,FALSE)/AZ225,IF(AZ225=0,"",IF(AZ225="","",0)))</f>
        <v/>
      </c>
      <c r="AZ225" s="27">
        <f>VLOOKUP($C225,Summary!$C:$CB,50,FALSE)</f>
        <v>0</v>
      </c>
      <c r="BA225" s="24">
        <f>IFERROR(VLOOKUP($C225,Summary!$C:$CB,51,FALSE)/BG225,IF(BG225=0,"",IF(BG225="","",0)))</f>
        <v>0</v>
      </c>
      <c r="BB225" s="25">
        <f>IFERROR(VLOOKUP($C225,Summary!$C:$CB,52,FALSE)/BG225,IF(BG225=0,"",IF(BG225="","",0)))</f>
        <v>0.5</v>
      </c>
      <c r="BC225" s="26">
        <f>IFERROR(VLOOKUP($C225,Summary!$C:$CB,53,FALSE)/BG225,IF(BG225=0,"",IF(BG225="","",0)))</f>
        <v>0.5</v>
      </c>
      <c r="BD225" s="25">
        <f>IFERROR(VLOOKUP($C225,Summary!$C:$CB,54,FALSE)/BG225,IF(BG225=0,"",IF(BG225="","",0)))</f>
        <v>0.5</v>
      </c>
      <c r="BE225" s="26">
        <f>IFERROR(VLOOKUP($C225,Summary!$C:$CB,55,FALSE)/BG225,IF(BG225=0,"",IF(BG225="","",0)))</f>
        <v>1</v>
      </c>
      <c r="BF225" s="25">
        <f>IFERROR(VLOOKUP($C225,Summary!$C:$CB,56,FALSE)/BG225,IF(BG225=0,"",IF(BG225="","",0)))</f>
        <v>0</v>
      </c>
      <c r="BG225" s="27">
        <f>VLOOKUP($C225,Summary!$C:$CB,57,FALSE)</f>
        <v>2</v>
      </c>
      <c r="BH225" s="24">
        <f>IFERROR(VLOOKUP($C225,Summary!$C:$CB,58,FALSE)/BN225,IF(BN225=0,"",IF(BN225="","",0)))</f>
        <v>0</v>
      </c>
      <c r="BI225" s="25">
        <f>IFERROR(VLOOKUP($C225,Summary!$C:$CB,59,FALSE)/BN225,IF(BN225=0,"",IF(BN225="","",0)))</f>
        <v>0</v>
      </c>
      <c r="BJ225" s="26">
        <f>IFERROR(VLOOKUP($C225,Summary!$C:$CB,60,FALSE)/BN225,IF(BN225=0,"",IF(BN225="","",0)))</f>
        <v>0</v>
      </c>
      <c r="BK225" s="25">
        <f>IFERROR(VLOOKUP($C225,Summary!$C:$CB,61,FALSE)/BN225,IF(BN225=0,"",IF(BN225="","",0)))</f>
        <v>0</v>
      </c>
      <c r="BL225" s="26">
        <f>IFERROR(VLOOKUP($C225,Summary!$C:$CB,62,FALSE)/BN225,IF(BN225=0,"",IF(BN225="","",0)))</f>
        <v>0</v>
      </c>
      <c r="BM225" s="25">
        <f>IFERROR(VLOOKUP($C225,Summary!$C:$CB,63,FALSE)/BN225,IF(BN225=0,"",IF(BN225="","",0)))</f>
        <v>1</v>
      </c>
      <c r="BN225" s="27">
        <f>VLOOKUP($C225,Summary!$C:$CB,64,FALSE)</f>
        <v>1</v>
      </c>
      <c r="BO225" s="24" t="str">
        <f>IFERROR(VLOOKUP($C225,Summary!$C:$CB,65,FALSE)/BU225,IF(BU225=0,"",IF(BU225="","",0)))</f>
        <v/>
      </c>
      <c r="BP225" s="25" t="str">
        <f>IFERROR(VLOOKUP($C225,Summary!$C:$CB,66,FALSE)/BU225,IF(BU225=0,"",IF(BU225="","",0)))</f>
        <v/>
      </c>
      <c r="BQ225" s="26" t="str">
        <f>IFERROR(VLOOKUP($C225,Summary!$C:$CB,67,FALSE)/BU225,IF(BU225=0,"",IF(BU225="","",0)))</f>
        <v/>
      </c>
      <c r="BR225" s="25" t="str">
        <f>IFERROR(VLOOKUP($C225,Summary!$C:$CB,68,FALSE)/BU225,IF(BU225=0,"",IF(BU225="","",0)))</f>
        <v/>
      </c>
      <c r="BS225" s="26" t="str">
        <f>IFERROR(VLOOKUP($C225,Summary!$C:$CB,69,FALSE)/BU225,IF(BU225=0,"",IF(BU225="","",0)))</f>
        <v/>
      </c>
      <c r="BT225" s="25" t="str">
        <f>IFERROR(VLOOKUP($C225,Summary!$C:$CB,70,FALSE)/BU225,IF(BU225=0,"",IF(BU225="","",0)))</f>
        <v/>
      </c>
      <c r="BU225" s="27">
        <f>VLOOKUP($C225,Summary!$C:$CB,71,FALSE)</f>
        <v>0</v>
      </c>
      <c r="BV225" s="24" t="str">
        <f>IFERROR(VLOOKUP($C225,Summary!$C:$CB,72,FALSE)/CB225,IF(CB225=0,"",IF(CB225="","",0)))</f>
        <v/>
      </c>
      <c r="BW225" s="25" t="str">
        <f>IFERROR(VLOOKUP($C225,Summary!$C:$CB,73,FALSE)/CB225,IF(CB225=0,"",IF(CB225="","",0)))</f>
        <v/>
      </c>
      <c r="BX225" s="26" t="str">
        <f>IFERROR(VLOOKUP($C225,Summary!$C:$CB,74,FALSE)/CB225,IF(CB225=0,"",IF(CB225="","",0)))</f>
        <v/>
      </c>
      <c r="BY225" s="25" t="str">
        <f>IFERROR(VLOOKUP($C225,Summary!$C:$CB,75,FALSE)/CB225,IF(CB225=0,"",IF(CB225="","",0)))</f>
        <v/>
      </c>
      <c r="BZ225" s="26" t="str">
        <f>IFERROR(VLOOKUP($C225,Summary!$C:$CB,76,FALSE)/CB225,IF(CB225=0,"",IF(CB225="","",0)))</f>
        <v/>
      </c>
      <c r="CA225" s="25" t="str">
        <f>IFERROR(VLOOKUP($C225,Summary!$C:$CB,77,FALSE)/CB225,IF(CB225=0,"",IF(CB225="","",0)))</f>
        <v/>
      </c>
      <c r="CB225" s="27">
        <f>VLOOKUP($C225,Summary!$C:$CB,78,FALSE)</f>
        <v>0</v>
      </c>
    </row>
    <row r="226" spans="1:80" x14ac:dyDescent="0.3">
      <c r="A226">
        <v>222</v>
      </c>
      <c r="B226" t="str">
        <f>IF(Namelist!A223="","",UPPER(Namelist!A223))</f>
        <v>NUSAYBA M SIDDIQI</v>
      </c>
      <c r="C226" t="str">
        <f>IF(Namelist!B223="","",UPPER(Namelist!B223))</f>
        <v>NUSSTU\E1100833</v>
      </c>
      <c r="D226" s="24" t="str">
        <f>IFERROR(VLOOKUP($C226,Summary!$C:$CB,2,FALSE)/J226,IF(J226=0,"",IF(J226="","",0)))</f>
        <v/>
      </c>
      <c r="E226" s="25" t="str">
        <f>IFERROR(VLOOKUP($C226,Summary!$C:$CB,3,FALSE)/J226,IF(J226=0,"",IF(J226="","",0)))</f>
        <v/>
      </c>
      <c r="F226" s="26" t="str">
        <f>IFERROR(VLOOKUP($C226,Summary!$C:$CB,4,FALSE)/J226,IF(J226=0,"",IF(J226="","",0)))</f>
        <v/>
      </c>
      <c r="G226" s="25" t="str">
        <f>IFERROR(VLOOKUP($C226,Summary!$C:$CB,5,FALSE)/J226,IF(J226=0,"",IF(J226="","",0)))</f>
        <v/>
      </c>
      <c r="H226" s="26" t="str">
        <f>IFERROR(VLOOKUP($C226,Summary!$C:$CB,6,FALSE)/J226,IF(J226=0,"",IF(J226="","",0)))</f>
        <v/>
      </c>
      <c r="I226" s="25" t="str">
        <f>IFERROR(VLOOKUP($C226,Summary!$C:$CB,7,FALSE)/J226,IF(J226=0,"",IF(J226="","",0)))</f>
        <v/>
      </c>
      <c r="J226" s="27">
        <f>VLOOKUP($C226,Summary!$C:$CB,8,FALSE)</f>
        <v>0</v>
      </c>
      <c r="K226" s="24" t="str">
        <f>IFERROR(VLOOKUP($C226,Summary!$C:$CB,9,FALSE)/Q226,IF(Q226=0,"",IF(Q226="","",0)))</f>
        <v/>
      </c>
      <c r="L226" s="25" t="str">
        <f>IFERROR(VLOOKUP($C226,Summary!$C:$CB,10,FALSE)/Q226,IF(Q226=0,"",IF(Q226="","",0)))</f>
        <v/>
      </c>
      <c r="M226" s="26" t="str">
        <f>IFERROR(VLOOKUP($C226,Summary!$C:$CB,11,FALSE)/Q226,IF(Q226=0,"",IF(Q226="","",0)))</f>
        <v/>
      </c>
      <c r="N226" s="25" t="str">
        <f>IFERROR(VLOOKUP($C226,Summary!$C:$CB,12,FALSE)/Q226,IF(Q226=0,"",IF(Q226="","",0)))</f>
        <v/>
      </c>
      <c r="O226" s="26" t="str">
        <f>IFERROR(VLOOKUP($C226,Summary!$C:$CB,13,FALSE)/Q226,IF(Q226=0,"",IF(Q226="","",0)))</f>
        <v/>
      </c>
      <c r="P226" s="25" t="str">
        <f>IFERROR(VLOOKUP($C226,Summary!$C:$CB,14,FALSE)/Q226,IF(Q226=0,"",IF(Q226="","",0)))</f>
        <v/>
      </c>
      <c r="Q226" s="27">
        <f>VLOOKUP($C226,Summary!$C:$CB,15,FALSE)</f>
        <v>0</v>
      </c>
      <c r="R226" s="24" t="str">
        <f>IFERROR(VLOOKUP($C226,Summary!$C:$CB,16,FALSE)/X226,IF(X226=0,"",IF(X226="","",0)))</f>
        <v/>
      </c>
      <c r="S226" s="25" t="str">
        <f>IFERROR(VLOOKUP($C226,Summary!$C:$CB,17,FALSE)/X226,IF(X226=0,"",IF(X226="","",0)))</f>
        <v/>
      </c>
      <c r="T226" s="26" t="str">
        <f>IFERROR(VLOOKUP($C226,Summary!$C:$CB,18,FALSE)/X226,IF(X226=0,"",IF(X226="","",0)))</f>
        <v/>
      </c>
      <c r="U226" s="25" t="str">
        <f>IFERROR(VLOOKUP($C226,Summary!$C:$CB,19,FALSE)/X226,IF(X226=0,"",IF(X226="","",0)))</f>
        <v/>
      </c>
      <c r="V226" s="26" t="str">
        <f>IFERROR(VLOOKUP($C226,Summary!$C:$CB,20,FALSE)/X226,IF(X226=0,"",IF(X226="","",0)))</f>
        <v/>
      </c>
      <c r="W226" s="25" t="str">
        <f>IFERROR(VLOOKUP($C226,Summary!$C:$CB,21,FALSE)/X226,IF(X226=0,"",IF(X226="","",0)))</f>
        <v/>
      </c>
      <c r="X226" s="27">
        <f>VLOOKUP($C226,Summary!$C:$CB,22,FALSE)</f>
        <v>0</v>
      </c>
      <c r="Y226" s="24" t="str">
        <f>IFERROR(VLOOKUP($C226,Summary!$C:$CB,23,FALSE)/AE226,IF(AE226=0,"",IF(AE226="","",0)))</f>
        <v/>
      </c>
      <c r="Z226" s="25" t="str">
        <f>IFERROR(VLOOKUP($C226,Summary!$C:$CB,24,FALSE)/AE226,IF(AE226=0,"",IF(AE226="","",0)))</f>
        <v/>
      </c>
      <c r="AA226" s="26" t="str">
        <f>IFERROR(VLOOKUP($C226,Summary!$C:$CB,25,FALSE)/AE226,IF(AE226=0,"",IF(AE226="","",0)))</f>
        <v/>
      </c>
      <c r="AB226" s="25" t="str">
        <f>IFERROR(VLOOKUP($C226,Summary!$C:$CB,26,FALSE)/AE226,IF(AE226=0,"",IF(AE226="","",0)))</f>
        <v/>
      </c>
      <c r="AC226" s="26" t="str">
        <f>IFERROR(VLOOKUP($C226,Summary!$C:$CB,27,FALSE)/AE226,IF(AE226=0,"",IF(AE226="","",0)))</f>
        <v/>
      </c>
      <c r="AD226" s="25" t="str">
        <f>IFERROR(VLOOKUP($C226,Summary!$C:$CB,28,FALSE)/AE226,IF(AE226=0,"",IF(AE226="","",0)))</f>
        <v/>
      </c>
      <c r="AE226" s="27">
        <f>VLOOKUP($C226,Summary!$C:$CB,29,FALSE)</f>
        <v>0</v>
      </c>
      <c r="AF226" s="24" t="str">
        <f>IFERROR(VLOOKUP($C226,Summary!$C:$CB,30,FALSE)/VLOOKUP($C226,Summary!$C:$CB,32,FALSE),IF(AL226=0,"",IF(AL226="","",0)))</f>
        <v/>
      </c>
      <c r="AG226" s="25" t="str">
        <f>IFERROR(VLOOKUP($C226,Summary!$C:$CB,31,FALSE)/VLOOKUP($C226,Summary!$C:$CB,32,FALSE),IF(AL226=0,"",IF(AL226="","",0)))</f>
        <v/>
      </c>
      <c r="AH226" s="26" t="str">
        <f>IFERROR(VLOOKUP($C226,Summary!$C:$CB,32,FALSE)/VLOOKUP($C226,Summary!$C:$CB,34,FALSE),IF(AL226=0,"",IF(AL226="","",0)))</f>
        <v/>
      </c>
      <c r="AI226" s="25" t="str">
        <f>IFERROR(VLOOKUP($C226,Summary!$C:$CB,33,FALSE)/VLOOKUP($C226,Summary!$C:$CB,34,FALSE),IF(AL226=0,"",IF(AL226="","",0)))</f>
        <v/>
      </c>
      <c r="AJ226" s="26" t="str">
        <f>IFERROR(VLOOKUP($C226,Summary!$C:$CB,34,FALSE)/AL226,IF(AL226=0,"",IF(AL226="","",0)))</f>
        <v/>
      </c>
      <c r="AK226" s="25" t="str">
        <f>IFERROR(VLOOKUP($C226,Summary!$C:$CB,35,FALSE)/AL226,IF(AL226=0,"",IF(AL226="","",0)))</f>
        <v/>
      </c>
      <c r="AL226" s="27">
        <f>VLOOKUP($C226,Summary!$C:$CB,36,FALSE)</f>
        <v>0</v>
      </c>
      <c r="AM226" s="24" t="str">
        <f>IFERROR(VLOOKUP($C226,Summary!$C:$CB,37,FALSE)/AS226,IF(AS226=0,"",IF(AS226="","",0)))</f>
        <v/>
      </c>
      <c r="AN226" s="25" t="str">
        <f>IFERROR(VLOOKUP($C226,Summary!$C:$CB,38,FALSE)/AS226,IF(AS226=0,"",IF(AS226="","",0)))</f>
        <v/>
      </c>
      <c r="AO226" s="26" t="str">
        <f>IFERROR(VLOOKUP($C226,Summary!$C:$CB,39,FALSE)/AS226,IF(AS226=0,"",IF(AS226="","",0)))</f>
        <v/>
      </c>
      <c r="AP226" s="25" t="str">
        <f>IFERROR(VLOOKUP($C226,Summary!$C:$CB,40,FALSE)/AS226,IF(AS226=0,"",IF(AS226="","",0)))</f>
        <v/>
      </c>
      <c r="AQ226" s="26" t="str">
        <f>IFERROR(VLOOKUP($C226,Summary!$C:$CB,41,FALSE)/AS226,IF(AS226=0,"",IF(AS226="","",0)))</f>
        <v/>
      </c>
      <c r="AR226" s="25" t="str">
        <f>IFERROR(VLOOKUP($C226,Summary!$C:$CB,42,FALSE)/AS226,IF(AS226=0,"",IF(AS226="","",0)))</f>
        <v/>
      </c>
      <c r="AS226" s="27">
        <f>VLOOKUP($C226,Summary!$C:$CB,43,FALSE)</f>
        <v>0</v>
      </c>
      <c r="AT226" s="24" t="str">
        <f>IFERROR(VLOOKUP($C226,Summary!$C:$CB,44,FALSE)/AZ226,IF(AZ226=0,"",IF(AZ226="","",0)))</f>
        <v/>
      </c>
      <c r="AU226" s="25" t="str">
        <f>IFERROR(VLOOKUP($C226,Summary!$C:$CB,45,FALSE)/AZ226,IF(AZ226=0,"",IF(AZ226="","",0)))</f>
        <v/>
      </c>
      <c r="AV226" s="26" t="str">
        <f>IFERROR(VLOOKUP($C226,Summary!$C:$CB,46,FALSE)/AZ226,IF(AZ226=0,"",IF(AZ226="","",0)))</f>
        <v/>
      </c>
      <c r="AW226" s="25" t="str">
        <f>IFERROR(VLOOKUP($C226,Summary!$C:$CB,47,FALSE)/AZ226,IF(AZ226=0,"",IF(AZ226="","",0)))</f>
        <v/>
      </c>
      <c r="AX226" s="26" t="str">
        <f>IFERROR(VLOOKUP($C226,Summary!$C:$CB,48,FALSE)/AZ226,IF(AZ226=0,"",IF(AZ226="","",0)))</f>
        <v/>
      </c>
      <c r="AY226" s="25" t="str">
        <f>IFERROR(VLOOKUP($C226,Summary!$C:$CB,49,FALSE)/AZ226,IF(AZ226=0,"",IF(AZ226="","",0)))</f>
        <v/>
      </c>
      <c r="AZ226" s="27">
        <f>VLOOKUP($C226,Summary!$C:$CB,50,FALSE)</f>
        <v>0</v>
      </c>
      <c r="BA226" s="24" t="str">
        <f>IFERROR(VLOOKUP($C226,Summary!$C:$CB,51,FALSE)/BG226,IF(BG226=0,"",IF(BG226="","",0)))</f>
        <v/>
      </c>
      <c r="BB226" s="25" t="str">
        <f>IFERROR(VLOOKUP($C226,Summary!$C:$CB,52,FALSE)/BG226,IF(BG226=0,"",IF(BG226="","",0)))</f>
        <v/>
      </c>
      <c r="BC226" s="26" t="str">
        <f>IFERROR(VLOOKUP($C226,Summary!$C:$CB,53,FALSE)/BG226,IF(BG226=0,"",IF(BG226="","",0)))</f>
        <v/>
      </c>
      <c r="BD226" s="25" t="str">
        <f>IFERROR(VLOOKUP($C226,Summary!$C:$CB,54,FALSE)/BG226,IF(BG226=0,"",IF(BG226="","",0)))</f>
        <v/>
      </c>
      <c r="BE226" s="26" t="str">
        <f>IFERROR(VLOOKUP($C226,Summary!$C:$CB,55,FALSE)/BG226,IF(BG226=0,"",IF(BG226="","",0)))</f>
        <v/>
      </c>
      <c r="BF226" s="25" t="str">
        <f>IFERROR(VLOOKUP($C226,Summary!$C:$CB,56,FALSE)/BG226,IF(BG226=0,"",IF(BG226="","",0)))</f>
        <v/>
      </c>
      <c r="BG226" s="27">
        <f>VLOOKUP($C226,Summary!$C:$CB,57,FALSE)</f>
        <v>0</v>
      </c>
      <c r="BH226" s="24" t="str">
        <f>IFERROR(VLOOKUP($C226,Summary!$C:$CB,58,FALSE)/BN226,IF(BN226=0,"",IF(BN226="","",0)))</f>
        <v/>
      </c>
      <c r="BI226" s="25" t="str">
        <f>IFERROR(VLOOKUP($C226,Summary!$C:$CB,59,FALSE)/BN226,IF(BN226=0,"",IF(BN226="","",0)))</f>
        <v/>
      </c>
      <c r="BJ226" s="26" t="str">
        <f>IFERROR(VLOOKUP($C226,Summary!$C:$CB,60,FALSE)/BN226,IF(BN226=0,"",IF(BN226="","",0)))</f>
        <v/>
      </c>
      <c r="BK226" s="25" t="str">
        <f>IFERROR(VLOOKUP($C226,Summary!$C:$CB,61,FALSE)/BN226,IF(BN226=0,"",IF(BN226="","",0)))</f>
        <v/>
      </c>
      <c r="BL226" s="26" t="str">
        <f>IFERROR(VLOOKUP($C226,Summary!$C:$CB,62,FALSE)/BN226,IF(BN226=0,"",IF(BN226="","",0)))</f>
        <v/>
      </c>
      <c r="BM226" s="25" t="str">
        <f>IFERROR(VLOOKUP($C226,Summary!$C:$CB,63,FALSE)/BN226,IF(BN226=0,"",IF(BN226="","",0)))</f>
        <v/>
      </c>
      <c r="BN226" s="27">
        <f>VLOOKUP($C226,Summary!$C:$CB,64,FALSE)</f>
        <v>0</v>
      </c>
      <c r="BO226" s="24" t="str">
        <f>IFERROR(VLOOKUP($C226,Summary!$C:$CB,65,FALSE)/BU226,IF(BU226=0,"",IF(BU226="","",0)))</f>
        <v/>
      </c>
      <c r="BP226" s="25" t="str">
        <f>IFERROR(VLOOKUP($C226,Summary!$C:$CB,66,FALSE)/BU226,IF(BU226=0,"",IF(BU226="","",0)))</f>
        <v/>
      </c>
      <c r="BQ226" s="26" t="str">
        <f>IFERROR(VLOOKUP($C226,Summary!$C:$CB,67,FALSE)/BU226,IF(BU226=0,"",IF(BU226="","",0)))</f>
        <v/>
      </c>
      <c r="BR226" s="25" t="str">
        <f>IFERROR(VLOOKUP($C226,Summary!$C:$CB,68,FALSE)/BU226,IF(BU226=0,"",IF(BU226="","",0)))</f>
        <v/>
      </c>
      <c r="BS226" s="26" t="str">
        <f>IFERROR(VLOOKUP($C226,Summary!$C:$CB,69,FALSE)/BU226,IF(BU226=0,"",IF(BU226="","",0)))</f>
        <v/>
      </c>
      <c r="BT226" s="25" t="str">
        <f>IFERROR(VLOOKUP($C226,Summary!$C:$CB,70,FALSE)/BU226,IF(BU226=0,"",IF(BU226="","",0)))</f>
        <v/>
      </c>
      <c r="BU226" s="27">
        <f>VLOOKUP($C226,Summary!$C:$CB,71,FALSE)</f>
        <v>0</v>
      </c>
      <c r="BV226" s="24" t="str">
        <f>IFERROR(VLOOKUP($C226,Summary!$C:$CB,72,FALSE)/CB226,IF(CB226=0,"",IF(CB226="","",0)))</f>
        <v/>
      </c>
      <c r="BW226" s="25" t="str">
        <f>IFERROR(VLOOKUP($C226,Summary!$C:$CB,73,FALSE)/CB226,IF(CB226=0,"",IF(CB226="","",0)))</f>
        <v/>
      </c>
      <c r="BX226" s="26" t="str">
        <f>IFERROR(VLOOKUP($C226,Summary!$C:$CB,74,FALSE)/CB226,IF(CB226=0,"",IF(CB226="","",0)))</f>
        <v/>
      </c>
      <c r="BY226" s="25" t="str">
        <f>IFERROR(VLOOKUP($C226,Summary!$C:$CB,75,FALSE)/CB226,IF(CB226=0,"",IF(CB226="","",0)))</f>
        <v/>
      </c>
      <c r="BZ226" s="26" t="str">
        <f>IFERROR(VLOOKUP($C226,Summary!$C:$CB,76,FALSE)/CB226,IF(CB226=0,"",IF(CB226="","",0)))</f>
        <v/>
      </c>
      <c r="CA226" s="25" t="str">
        <f>IFERROR(VLOOKUP($C226,Summary!$C:$CB,77,FALSE)/CB226,IF(CB226=0,"",IF(CB226="","",0)))</f>
        <v/>
      </c>
      <c r="CB226" s="27">
        <f>VLOOKUP($C226,Summary!$C:$CB,78,FALSE)</f>
        <v>0</v>
      </c>
    </row>
    <row r="227" spans="1:80" x14ac:dyDescent="0.3">
      <c r="A227">
        <v>223</v>
      </c>
      <c r="B227" t="str">
        <f>IF(Namelist!A224="","",UPPER(Namelist!A224))</f>
        <v>OWEN WONG</v>
      </c>
      <c r="C227" t="str">
        <f>IF(Namelist!B224="","",UPPER(Namelist!B224))</f>
        <v>NUSSTU\E0958717</v>
      </c>
      <c r="D227" s="24">
        <f>IFERROR(VLOOKUP($C227,Summary!$C:$CB,2,FALSE)/J227,IF(J227=0,"",IF(J227="","",0)))</f>
        <v>1</v>
      </c>
      <c r="E227" s="25">
        <f>IFERROR(VLOOKUP($C227,Summary!$C:$CB,3,FALSE)/J227,IF(J227=0,"",IF(J227="","",0)))</f>
        <v>0</v>
      </c>
      <c r="F227" s="26">
        <f>IFERROR(VLOOKUP($C227,Summary!$C:$CB,4,FALSE)/J227,IF(J227=0,"",IF(J227="","",0)))</f>
        <v>1</v>
      </c>
      <c r="G227" s="25">
        <f>IFERROR(VLOOKUP($C227,Summary!$C:$CB,5,FALSE)/J227,IF(J227=0,"",IF(J227="","",0)))</f>
        <v>0</v>
      </c>
      <c r="H227" s="26">
        <f>IFERROR(VLOOKUP($C227,Summary!$C:$CB,6,FALSE)/J227,IF(J227=0,"",IF(J227="","",0)))</f>
        <v>1</v>
      </c>
      <c r="I227" s="25">
        <f>IFERROR(VLOOKUP($C227,Summary!$C:$CB,7,FALSE)/J227,IF(J227=0,"",IF(J227="","",0)))</f>
        <v>0</v>
      </c>
      <c r="J227" s="27">
        <f>VLOOKUP($C227,Summary!$C:$CB,8,FALSE)</f>
        <v>1</v>
      </c>
      <c r="K227" s="24" t="str">
        <f>IFERROR(VLOOKUP($C227,Summary!$C:$CB,9,FALSE)/Q227,IF(Q227=0,"",IF(Q227="","",0)))</f>
        <v/>
      </c>
      <c r="L227" s="25" t="str">
        <f>IFERROR(VLOOKUP($C227,Summary!$C:$CB,10,FALSE)/Q227,IF(Q227=0,"",IF(Q227="","",0)))</f>
        <v/>
      </c>
      <c r="M227" s="26" t="str">
        <f>IFERROR(VLOOKUP($C227,Summary!$C:$CB,11,FALSE)/Q227,IF(Q227=0,"",IF(Q227="","",0)))</f>
        <v/>
      </c>
      <c r="N227" s="25" t="str">
        <f>IFERROR(VLOOKUP($C227,Summary!$C:$CB,12,FALSE)/Q227,IF(Q227=0,"",IF(Q227="","",0)))</f>
        <v/>
      </c>
      <c r="O227" s="26" t="str">
        <f>IFERROR(VLOOKUP($C227,Summary!$C:$CB,13,FALSE)/Q227,IF(Q227=0,"",IF(Q227="","",0)))</f>
        <v/>
      </c>
      <c r="P227" s="25" t="str">
        <f>IFERROR(VLOOKUP($C227,Summary!$C:$CB,14,FALSE)/Q227,IF(Q227=0,"",IF(Q227="","",0)))</f>
        <v/>
      </c>
      <c r="Q227" s="27">
        <f>VLOOKUP($C227,Summary!$C:$CB,15,FALSE)</f>
        <v>0</v>
      </c>
      <c r="R227" s="24" t="str">
        <f>IFERROR(VLOOKUP($C227,Summary!$C:$CB,16,FALSE)/X227,IF(X227=0,"",IF(X227="","",0)))</f>
        <v/>
      </c>
      <c r="S227" s="25" t="str">
        <f>IFERROR(VLOOKUP($C227,Summary!$C:$CB,17,FALSE)/X227,IF(X227=0,"",IF(X227="","",0)))</f>
        <v/>
      </c>
      <c r="T227" s="26" t="str">
        <f>IFERROR(VLOOKUP($C227,Summary!$C:$CB,18,FALSE)/X227,IF(X227=0,"",IF(X227="","",0)))</f>
        <v/>
      </c>
      <c r="U227" s="25" t="str">
        <f>IFERROR(VLOOKUP($C227,Summary!$C:$CB,19,FALSE)/X227,IF(X227=0,"",IF(X227="","",0)))</f>
        <v/>
      </c>
      <c r="V227" s="26" t="str">
        <f>IFERROR(VLOOKUP($C227,Summary!$C:$CB,20,FALSE)/X227,IF(X227=0,"",IF(X227="","",0)))</f>
        <v/>
      </c>
      <c r="W227" s="25" t="str">
        <f>IFERROR(VLOOKUP($C227,Summary!$C:$CB,21,FALSE)/X227,IF(X227=0,"",IF(X227="","",0)))</f>
        <v/>
      </c>
      <c r="X227" s="27">
        <f>VLOOKUP($C227,Summary!$C:$CB,22,FALSE)</f>
        <v>0</v>
      </c>
      <c r="Y227" s="24" t="str">
        <f>IFERROR(VLOOKUP($C227,Summary!$C:$CB,23,FALSE)/AE227,IF(AE227=0,"",IF(AE227="","",0)))</f>
        <v/>
      </c>
      <c r="Z227" s="25" t="str">
        <f>IFERROR(VLOOKUP($C227,Summary!$C:$CB,24,FALSE)/AE227,IF(AE227=0,"",IF(AE227="","",0)))</f>
        <v/>
      </c>
      <c r="AA227" s="26" t="str">
        <f>IFERROR(VLOOKUP($C227,Summary!$C:$CB,25,FALSE)/AE227,IF(AE227=0,"",IF(AE227="","",0)))</f>
        <v/>
      </c>
      <c r="AB227" s="25" t="str">
        <f>IFERROR(VLOOKUP($C227,Summary!$C:$CB,26,FALSE)/AE227,IF(AE227=0,"",IF(AE227="","",0)))</f>
        <v/>
      </c>
      <c r="AC227" s="26" t="str">
        <f>IFERROR(VLOOKUP($C227,Summary!$C:$CB,27,FALSE)/AE227,IF(AE227=0,"",IF(AE227="","",0)))</f>
        <v/>
      </c>
      <c r="AD227" s="25" t="str">
        <f>IFERROR(VLOOKUP($C227,Summary!$C:$CB,28,FALSE)/AE227,IF(AE227=0,"",IF(AE227="","",0)))</f>
        <v/>
      </c>
      <c r="AE227" s="27">
        <f>VLOOKUP($C227,Summary!$C:$CB,29,FALSE)</f>
        <v>0</v>
      </c>
      <c r="AF227" s="24" t="str">
        <f>IFERROR(VLOOKUP($C227,Summary!$C:$CB,30,FALSE)/VLOOKUP($C227,Summary!$C:$CB,32,FALSE),IF(AL227=0,"",IF(AL227="","",0)))</f>
        <v/>
      </c>
      <c r="AG227" s="25" t="str">
        <f>IFERROR(VLOOKUP($C227,Summary!$C:$CB,31,FALSE)/VLOOKUP($C227,Summary!$C:$CB,32,FALSE),IF(AL227=0,"",IF(AL227="","",0)))</f>
        <v/>
      </c>
      <c r="AH227" s="26" t="str">
        <f>IFERROR(VLOOKUP($C227,Summary!$C:$CB,32,FALSE)/VLOOKUP($C227,Summary!$C:$CB,34,FALSE),IF(AL227=0,"",IF(AL227="","",0)))</f>
        <v/>
      </c>
      <c r="AI227" s="25" t="str">
        <f>IFERROR(VLOOKUP($C227,Summary!$C:$CB,33,FALSE)/VLOOKUP($C227,Summary!$C:$CB,34,FALSE),IF(AL227=0,"",IF(AL227="","",0)))</f>
        <v/>
      </c>
      <c r="AJ227" s="26" t="str">
        <f>IFERROR(VLOOKUP($C227,Summary!$C:$CB,34,FALSE)/AL227,IF(AL227=0,"",IF(AL227="","",0)))</f>
        <v/>
      </c>
      <c r="AK227" s="25" t="str">
        <f>IFERROR(VLOOKUP($C227,Summary!$C:$CB,35,FALSE)/AL227,IF(AL227=0,"",IF(AL227="","",0)))</f>
        <v/>
      </c>
      <c r="AL227" s="27">
        <f>VLOOKUP($C227,Summary!$C:$CB,36,FALSE)</f>
        <v>0</v>
      </c>
      <c r="AM227" s="24" t="str">
        <f>IFERROR(VLOOKUP($C227,Summary!$C:$CB,37,FALSE)/AS227,IF(AS227=0,"",IF(AS227="","",0)))</f>
        <v/>
      </c>
      <c r="AN227" s="25" t="str">
        <f>IFERROR(VLOOKUP($C227,Summary!$C:$CB,38,FALSE)/AS227,IF(AS227=0,"",IF(AS227="","",0)))</f>
        <v/>
      </c>
      <c r="AO227" s="26" t="str">
        <f>IFERROR(VLOOKUP($C227,Summary!$C:$CB,39,FALSE)/AS227,IF(AS227=0,"",IF(AS227="","",0)))</f>
        <v/>
      </c>
      <c r="AP227" s="25" t="str">
        <f>IFERROR(VLOOKUP($C227,Summary!$C:$CB,40,FALSE)/AS227,IF(AS227=0,"",IF(AS227="","",0)))</f>
        <v/>
      </c>
      <c r="AQ227" s="26" t="str">
        <f>IFERROR(VLOOKUP($C227,Summary!$C:$CB,41,FALSE)/AS227,IF(AS227=0,"",IF(AS227="","",0)))</f>
        <v/>
      </c>
      <c r="AR227" s="25" t="str">
        <f>IFERROR(VLOOKUP($C227,Summary!$C:$CB,42,FALSE)/AS227,IF(AS227=0,"",IF(AS227="","",0)))</f>
        <v/>
      </c>
      <c r="AS227" s="27">
        <f>VLOOKUP($C227,Summary!$C:$CB,43,FALSE)</f>
        <v>0</v>
      </c>
      <c r="AT227" s="24" t="str">
        <f>IFERROR(VLOOKUP($C227,Summary!$C:$CB,44,FALSE)/AZ227,IF(AZ227=0,"",IF(AZ227="","",0)))</f>
        <v/>
      </c>
      <c r="AU227" s="25" t="str">
        <f>IFERROR(VLOOKUP($C227,Summary!$C:$CB,45,FALSE)/AZ227,IF(AZ227=0,"",IF(AZ227="","",0)))</f>
        <v/>
      </c>
      <c r="AV227" s="26" t="str">
        <f>IFERROR(VLOOKUP($C227,Summary!$C:$CB,46,FALSE)/AZ227,IF(AZ227=0,"",IF(AZ227="","",0)))</f>
        <v/>
      </c>
      <c r="AW227" s="25" t="str">
        <f>IFERROR(VLOOKUP($C227,Summary!$C:$CB,47,FALSE)/AZ227,IF(AZ227=0,"",IF(AZ227="","",0)))</f>
        <v/>
      </c>
      <c r="AX227" s="26" t="str">
        <f>IFERROR(VLOOKUP($C227,Summary!$C:$CB,48,FALSE)/AZ227,IF(AZ227=0,"",IF(AZ227="","",0)))</f>
        <v/>
      </c>
      <c r="AY227" s="25" t="str">
        <f>IFERROR(VLOOKUP($C227,Summary!$C:$CB,49,FALSE)/AZ227,IF(AZ227=0,"",IF(AZ227="","",0)))</f>
        <v/>
      </c>
      <c r="AZ227" s="27">
        <f>VLOOKUP($C227,Summary!$C:$CB,50,FALSE)</f>
        <v>0</v>
      </c>
      <c r="BA227" s="24" t="str">
        <f>IFERROR(VLOOKUP($C227,Summary!$C:$CB,51,FALSE)/BG227,IF(BG227=0,"",IF(BG227="","",0)))</f>
        <v/>
      </c>
      <c r="BB227" s="25" t="str">
        <f>IFERROR(VLOOKUP($C227,Summary!$C:$CB,52,FALSE)/BG227,IF(BG227=0,"",IF(BG227="","",0)))</f>
        <v/>
      </c>
      <c r="BC227" s="26" t="str">
        <f>IFERROR(VLOOKUP($C227,Summary!$C:$CB,53,FALSE)/BG227,IF(BG227=0,"",IF(BG227="","",0)))</f>
        <v/>
      </c>
      <c r="BD227" s="25" t="str">
        <f>IFERROR(VLOOKUP($C227,Summary!$C:$CB,54,FALSE)/BG227,IF(BG227=0,"",IF(BG227="","",0)))</f>
        <v/>
      </c>
      <c r="BE227" s="26" t="str">
        <f>IFERROR(VLOOKUP($C227,Summary!$C:$CB,55,FALSE)/BG227,IF(BG227=0,"",IF(BG227="","",0)))</f>
        <v/>
      </c>
      <c r="BF227" s="25" t="str">
        <f>IFERROR(VLOOKUP($C227,Summary!$C:$CB,56,FALSE)/BG227,IF(BG227=0,"",IF(BG227="","",0)))</f>
        <v/>
      </c>
      <c r="BG227" s="27">
        <f>VLOOKUP($C227,Summary!$C:$CB,57,FALSE)</f>
        <v>0</v>
      </c>
      <c r="BH227" s="24">
        <f>IFERROR(VLOOKUP($C227,Summary!$C:$CB,58,FALSE)/BN227,IF(BN227=0,"",IF(BN227="","",0)))</f>
        <v>1</v>
      </c>
      <c r="BI227" s="25">
        <f>IFERROR(VLOOKUP($C227,Summary!$C:$CB,59,FALSE)/BN227,IF(BN227=0,"",IF(BN227="","",0)))</f>
        <v>0</v>
      </c>
      <c r="BJ227" s="26">
        <f>IFERROR(VLOOKUP($C227,Summary!$C:$CB,60,FALSE)/BN227,IF(BN227=0,"",IF(BN227="","",0)))</f>
        <v>1</v>
      </c>
      <c r="BK227" s="25">
        <f>IFERROR(VLOOKUP($C227,Summary!$C:$CB,61,FALSE)/BN227,IF(BN227=0,"",IF(BN227="","",0)))</f>
        <v>0</v>
      </c>
      <c r="BL227" s="26">
        <f>IFERROR(VLOOKUP($C227,Summary!$C:$CB,62,FALSE)/BN227,IF(BN227=0,"",IF(BN227="","",0)))</f>
        <v>1</v>
      </c>
      <c r="BM227" s="25">
        <f>IFERROR(VLOOKUP($C227,Summary!$C:$CB,63,FALSE)/BN227,IF(BN227=0,"",IF(BN227="","",0)))</f>
        <v>0</v>
      </c>
      <c r="BN227" s="27">
        <f>VLOOKUP($C227,Summary!$C:$CB,64,FALSE)</f>
        <v>1</v>
      </c>
      <c r="BO227" s="24" t="str">
        <f>IFERROR(VLOOKUP($C227,Summary!$C:$CB,65,FALSE)/BU227,IF(BU227=0,"",IF(BU227="","",0)))</f>
        <v/>
      </c>
      <c r="BP227" s="25" t="str">
        <f>IFERROR(VLOOKUP($C227,Summary!$C:$CB,66,FALSE)/BU227,IF(BU227=0,"",IF(BU227="","",0)))</f>
        <v/>
      </c>
      <c r="BQ227" s="26" t="str">
        <f>IFERROR(VLOOKUP($C227,Summary!$C:$CB,67,FALSE)/BU227,IF(BU227=0,"",IF(BU227="","",0)))</f>
        <v/>
      </c>
      <c r="BR227" s="25" t="str">
        <f>IFERROR(VLOOKUP($C227,Summary!$C:$CB,68,FALSE)/BU227,IF(BU227=0,"",IF(BU227="","",0)))</f>
        <v/>
      </c>
      <c r="BS227" s="26" t="str">
        <f>IFERROR(VLOOKUP($C227,Summary!$C:$CB,69,FALSE)/BU227,IF(BU227=0,"",IF(BU227="","",0)))</f>
        <v/>
      </c>
      <c r="BT227" s="25" t="str">
        <f>IFERROR(VLOOKUP($C227,Summary!$C:$CB,70,FALSE)/BU227,IF(BU227=0,"",IF(BU227="","",0)))</f>
        <v/>
      </c>
      <c r="BU227" s="27">
        <f>VLOOKUP($C227,Summary!$C:$CB,71,FALSE)</f>
        <v>0</v>
      </c>
      <c r="BV227" s="24" t="str">
        <f>IFERROR(VLOOKUP($C227,Summary!$C:$CB,72,FALSE)/CB227,IF(CB227=0,"",IF(CB227="","",0)))</f>
        <v/>
      </c>
      <c r="BW227" s="25" t="str">
        <f>IFERROR(VLOOKUP($C227,Summary!$C:$CB,73,FALSE)/CB227,IF(CB227=0,"",IF(CB227="","",0)))</f>
        <v/>
      </c>
      <c r="BX227" s="26" t="str">
        <f>IFERROR(VLOOKUP($C227,Summary!$C:$CB,74,FALSE)/CB227,IF(CB227=0,"",IF(CB227="","",0)))</f>
        <v/>
      </c>
      <c r="BY227" s="25" t="str">
        <f>IFERROR(VLOOKUP($C227,Summary!$C:$CB,75,FALSE)/CB227,IF(CB227=0,"",IF(CB227="","",0)))</f>
        <v/>
      </c>
      <c r="BZ227" s="26" t="str">
        <f>IFERROR(VLOOKUP($C227,Summary!$C:$CB,76,FALSE)/CB227,IF(CB227=0,"",IF(CB227="","",0)))</f>
        <v/>
      </c>
      <c r="CA227" s="25" t="str">
        <f>IFERROR(VLOOKUP($C227,Summary!$C:$CB,77,FALSE)/CB227,IF(CB227=0,"",IF(CB227="","",0)))</f>
        <v/>
      </c>
      <c r="CB227" s="27">
        <f>VLOOKUP($C227,Summary!$C:$CB,78,FALSE)</f>
        <v>0</v>
      </c>
    </row>
    <row r="228" spans="1:80" x14ac:dyDescent="0.3">
      <c r="A228">
        <v>224</v>
      </c>
      <c r="B228" t="str">
        <f>IF(Namelist!A225="","",UPPER(Namelist!A225))</f>
        <v>PANG HE XUAN</v>
      </c>
      <c r="C228" t="str">
        <f>IF(Namelist!B225="","",UPPER(Namelist!B225))</f>
        <v>NUSSTU\E0415814</v>
      </c>
      <c r="D228" s="24">
        <f>IFERROR(VLOOKUP($C228,Summary!$C:$CB,2,FALSE)/J228,IF(J228=0,"",IF(J228="","",0)))</f>
        <v>0</v>
      </c>
      <c r="E228" s="25">
        <f>IFERROR(VLOOKUP($C228,Summary!$C:$CB,3,FALSE)/J228,IF(J228=0,"",IF(J228="","",0)))</f>
        <v>1</v>
      </c>
      <c r="F228" s="26">
        <f>IFERROR(VLOOKUP($C228,Summary!$C:$CB,4,FALSE)/J228,IF(J228=0,"",IF(J228="","",0)))</f>
        <v>1</v>
      </c>
      <c r="G228" s="25">
        <f>IFERROR(VLOOKUP($C228,Summary!$C:$CB,5,FALSE)/J228,IF(J228=0,"",IF(J228="","",0)))</f>
        <v>0</v>
      </c>
      <c r="H228" s="26">
        <f>IFERROR(VLOOKUP($C228,Summary!$C:$CB,6,FALSE)/J228,IF(J228=0,"",IF(J228="","",0)))</f>
        <v>1</v>
      </c>
      <c r="I228" s="25">
        <f>IFERROR(VLOOKUP($C228,Summary!$C:$CB,7,FALSE)/J228,IF(J228=0,"",IF(J228="","",0)))</f>
        <v>0</v>
      </c>
      <c r="J228" s="27">
        <f>VLOOKUP($C228,Summary!$C:$CB,8,FALSE)</f>
        <v>1</v>
      </c>
      <c r="K228" s="24" t="str">
        <f>IFERROR(VLOOKUP($C228,Summary!$C:$CB,9,FALSE)/Q228,IF(Q228=0,"",IF(Q228="","",0)))</f>
        <v/>
      </c>
      <c r="L228" s="25" t="str">
        <f>IFERROR(VLOOKUP($C228,Summary!$C:$CB,10,FALSE)/Q228,IF(Q228=0,"",IF(Q228="","",0)))</f>
        <v/>
      </c>
      <c r="M228" s="26" t="str">
        <f>IFERROR(VLOOKUP($C228,Summary!$C:$CB,11,FALSE)/Q228,IF(Q228=0,"",IF(Q228="","",0)))</f>
        <v/>
      </c>
      <c r="N228" s="25" t="str">
        <f>IFERROR(VLOOKUP($C228,Summary!$C:$CB,12,FALSE)/Q228,IF(Q228=0,"",IF(Q228="","",0)))</f>
        <v/>
      </c>
      <c r="O228" s="26" t="str">
        <f>IFERROR(VLOOKUP($C228,Summary!$C:$CB,13,FALSE)/Q228,IF(Q228=0,"",IF(Q228="","",0)))</f>
        <v/>
      </c>
      <c r="P228" s="25" t="str">
        <f>IFERROR(VLOOKUP($C228,Summary!$C:$CB,14,FALSE)/Q228,IF(Q228=0,"",IF(Q228="","",0)))</f>
        <v/>
      </c>
      <c r="Q228" s="27">
        <f>VLOOKUP($C228,Summary!$C:$CB,15,FALSE)</f>
        <v>0</v>
      </c>
      <c r="R228" s="24" t="str">
        <f>IFERROR(VLOOKUP($C228,Summary!$C:$CB,16,FALSE)/X228,IF(X228=0,"",IF(X228="","",0)))</f>
        <v/>
      </c>
      <c r="S228" s="25" t="str">
        <f>IFERROR(VLOOKUP($C228,Summary!$C:$CB,17,FALSE)/X228,IF(X228=0,"",IF(X228="","",0)))</f>
        <v/>
      </c>
      <c r="T228" s="26" t="str">
        <f>IFERROR(VLOOKUP($C228,Summary!$C:$CB,18,FALSE)/X228,IF(X228=0,"",IF(X228="","",0)))</f>
        <v/>
      </c>
      <c r="U228" s="25" t="str">
        <f>IFERROR(VLOOKUP($C228,Summary!$C:$CB,19,FALSE)/X228,IF(X228=0,"",IF(X228="","",0)))</f>
        <v/>
      </c>
      <c r="V228" s="26" t="str">
        <f>IFERROR(VLOOKUP($C228,Summary!$C:$CB,20,FALSE)/X228,IF(X228=0,"",IF(X228="","",0)))</f>
        <v/>
      </c>
      <c r="W228" s="25" t="str">
        <f>IFERROR(VLOOKUP($C228,Summary!$C:$CB,21,FALSE)/X228,IF(X228=0,"",IF(X228="","",0)))</f>
        <v/>
      </c>
      <c r="X228" s="27">
        <f>VLOOKUP($C228,Summary!$C:$CB,22,FALSE)</f>
        <v>0</v>
      </c>
      <c r="Y228" s="24" t="str">
        <f>IFERROR(VLOOKUP($C228,Summary!$C:$CB,23,FALSE)/AE228,IF(AE228=0,"",IF(AE228="","",0)))</f>
        <v/>
      </c>
      <c r="Z228" s="25" t="str">
        <f>IFERROR(VLOOKUP($C228,Summary!$C:$CB,24,FALSE)/AE228,IF(AE228=0,"",IF(AE228="","",0)))</f>
        <v/>
      </c>
      <c r="AA228" s="26" t="str">
        <f>IFERROR(VLOOKUP($C228,Summary!$C:$CB,25,FALSE)/AE228,IF(AE228=0,"",IF(AE228="","",0)))</f>
        <v/>
      </c>
      <c r="AB228" s="25" t="str">
        <f>IFERROR(VLOOKUP($C228,Summary!$C:$CB,26,FALSE)/AE228,IF(AE228=0,"",IF(AE228="","",0)))</f>
        <v/>
      </c>
      <c r="AC228" s="26" t="str">
        <f>IFERROR(VLOOKUP($C228,Summary!$C:$CB,27,FALSE)/AE228,IF(AE228=0,"",IF(AE228="","",0)))</f>
        <v/>
      </c>
      <c r="AD228" s="25" t="str">
        <f>IFERROR(VLOOKUP($C228,Summary!$C:$CB,28,FALSE)/AE228,IF(AE228=0,"",IF(AE228="","",0)))</f>
        <v/>
      </c>
      <c r="AE228" s="27">
        <f>VLOOKUP($C228,Summary!$C:$CB,29,FALSE)</f>
        <v>0</v>
      </c>
      <c r="AF228" s="24" t="str">
        <f>IFERROR(VLOOKUP($C228,Summary!$C:$CB,30,FALSE)/VLOOKUP($C228,Summary!$C:$CB,32,FALSE),IF(AL228=0,"",IF(AL228="","",0)))</f>
        <v/>
      </c>
      <c r="AG228" s="25" t="str">
        <f>IFERROR(VLOOKUP($C228,Summary!$C:$CB,31,FALSE)/VLOOKUP($C228,Summary!$C:$CB,32,FALSE),IF(AL228=0,"",IF(AL228="","",0)))</f>
        <v/>
      </c>
      <c r="AH228" s="26" t="str">
        <f>IFERROR(VLOOKUP($C228,Summary!$C:$CB,32,FALSE)/VLOOKUP($C228,Summary!$C:$CB,34,FALSE),IF(AL228=0,"",IF(AL228="","",0)))</f>
        <v/>
      </c>
      <c r="AI228" s="25" t="str">
        <f>IFERROR(VLOOKUP($C228,Summary!$C:$CB,33,FALSE)/VLOOKUP($C228,Summary!$C:$CB,34,FALSE),IF(AL228=0,"",IF(AL228="","",0)))</f>
        <v/>
      </c>
      <c r="AJ228" s="26" t="str">
        <f>IFERROR(VLOOKUP($C228,Summary!$C:$CB,34,FALSE)/AL228,IF(AL228=0,"",IF(AL228="","",0)))</f>
        <v/>
      </c>
      <c r="AK228" s="25" t="str">
        <f>IFERROR(VLOOKUP($C228,Summary!$C:$CB,35,FALSE)/AL228,IF(AL228=0,"",IF(AL228="","",0)))</f>
        <v/>
      </c>
      <c r="AL228" s="27">
        <f>VLOOKUP($C228,Summary!$C:$CB,36,FALSE)</f>
        <v>0</v>
      </c>
      <c r="AM228" s="24" t="str">
        <f>IFERROR(VLOOKUP($C228,Summary!$C:$CB,37,FALSE)/AS228,IF(AS228=0,"",IF(AS228="","",0)))</f>
        <v/>
      </c>
      <c r="AN228" s="25" t="str">
        <f>IFERROR(VLOOKUP($C228,Summary!$C:$CB,38,FALSE)/AS228,IF(AS228=0,"",IF(AS228="","",0)))</f>
        <v/>
      </c>
      <c r="AO228" s="26" t="str">
        <f>IFERROR(VLOOKUP($C228,Summary!$C:$CB,39,FALSE)/AS228,IF(AS228=0,"",IF(AS228="","",0)))</f>
        <v/>
      </c>
      <c r="AP228" s="25" t="str">
        <f>IFERROR(VLOOKUP($C228,Summary!$C:$CB,40,FALSE)/AS228,IF(AS228=0,"",IF(AS228="","",0)))</f>
        <v/>
      </c>
      <c r="AQ228" s="26" t="str">
        <f>IFERROR(VLOOKUP($C228,Summary!$C:$CB,41,FALSE)/AS228,IF(AS228=0,"",IF(AS228="","",0)))</f>
        <v/>
      </c>
      <c r="AR228" s="25" t="str">
        <f>IFERROR(VLOOKUP($C228,Summary!$C:$CB,42,FALSE)/AS228,IF(AS228=0,"",IF(AS228="","",0)))</f>
        <v/>
      </c>
      <c r="AS228" s="27">
        <f>VLOOKUP($C228,Summary!$C:$CB,43,FALSE)</f>
        <v>0</v>
      </c>
      <c r="AT228" s="24" t="str">
        <f>IFERROR(VLOOKUP($C228,Summary!$C:$CB,44,FALSE)/AZ228,IF(AZ228=0,"",IF(AZ228="","",0)))</f>
        <v/>
      </c>
      <c r="AU228" s="25" t="str">
        <f>IFERROR(VLOOKUP($C228,Summary!$C:$CB,45,FALSE)/AZ228,IF(AZ228=0,"",IF(AZ228="","",0)))</f>
        <v/>
      </c>
      <c r="AV228" s="26" t="str">
        <f>IFERROR(VLOOKUP($C228,Summary!$C:$CB,46,FALSE)/AZ228,IF(AZ228=0,"",IF(AZ228="","",0)))</f>
        <v/>
      </c>
      <c r="AW228" s="25" t="str">
        <f>IFERROR(VLOOKUP($C228,Summary!$C:$CB,47,FALSE)/AZ228,IF(AZ228=0,"",IF(AZ228="","",0)))</f>
        <v/>
      </c>
      <c r="AX228" s="26" t="str">
        <f>IFERROR(VLOOKUP($C228,Summary!$C:$CB,48,FALSE)/AZ228,IF(AZ228=0,"",IF(AZ228="","",0)))</f>
        <v/>
      </c>
      <c r="AY228" s="25" t="str">
        <f>IFERROR(VLOOKUP($C228,Summary!$C:$CB,49,FALSE)/AZ228,IF(AZ228=0,"",IF(AZ228="","",0)))</f>
        <v/>
      </c>
      <c r="AZ228" s="27">
        <f>VLOOKUP($C228,Summary!$C:$CB,50,FALSE)</f>
        <v>0</v>
      </c>
      <c r="BA228" s="24" t="str">
        <f>IFERROR(VLOOKUP($C228,Summary!$C:$CB,51,FALSE)/BG228,IF(BG228=0,"",IF(BG228="","",0)))</f>
        <v/>
      </c>
      <c r="BB228" s="25" t="str">
        <f>IFERROR(VLOOKUP($C228,Summary!$C:$CB,52,FALSE)/BG228,IF(BG228=0,"",IF(BG228="","",0)))</f>
        <v/>
      </c>
      <c r="BC228" s="26" t="str">
        <f>IFERROR(VLOOKUP($C228,Summary!$C:$CB,53,FALSE)/BG228,IF(BG228=0,"",IF(BG228="","",0)))</f>
        <v/>
      </c>
      <c r="BD228" s="25" t="str">
        <f>IFERROR(VLOOKUP($C228,Summary!$C:$CB,54,FALSE)/BG228,IF(BG228=0,"",IF(BG228="","",0)))</f>
        <v/>
      </c>
      <c r="BE228" s="26" t="str">
        <f>IFERROR(VLOOKUP($C228,Summary!$C:$CB,55,FALSE)/BG228,IF(BG228=0,"",IF(BG228="","",0)))</f>
        <v/>
      </c>
      <c r="BF228" s="25" t="str">
        <f>IFERROR(VLOOKUP($C228,Summary!$C:$CB,56,FALSE)/BG228,IF(BG228=0,"",IF(BG228="","",0)))</f>
        <v/>
      </c>
      <c r="BG228" s="27">
        <f>VLOOKUP($C228,Summary!$C:$CB,57,FALSE)</f>
        <v>0</v>
      </c>
      <c r="BH228" s="24">
        <f>IFERROR(VLOOKUP($C228,Summary!$C:$CB,58,FALSE)/BN228,IF(BN228=0,"",IF(BN228="","",0)))</f>
        <v>0</v>
      </c>
      <c r="BI228" s="25">
        <f>IFERROR(VLOOKUP($C228,Summary!$C:$CB,59,FALSE)/BN228,IF(BN228=0,"",IF(BN228="","",0)))</f>
        <v>1</v>
      </c>
      <c r="BJ228" s="26">
        <f>IFERROR(VLOOKUP($C228,Summary!$C:$CB,60,FALSE)/BN228,IF(BN228=0,"",IF(BN228="","",0)))</f>
        <v>1</v>
      </c>
      <c r="BK228" s="25">
        <f>IFERROR(VLOOKUP($C228,Summary!$C:$CB,61,FALSE)/BN228,IF(BN228=0,"",IF(BN228="","",0)))</f>
        <v>0</v>
      </c>
      <c r="BL228" s="26">
        <f>IFERROR(VLOOKUP($C228,Summary!$C:$CB,62,FALSE)/BN228,IF(BN228=0,"",IF(BN228="","",0)))</f>
        <v>1</v>
      </c>
      <c r="BM228" s="25">
        <f>IFERROR(VLOOKUP($C228,Summary!$C:$CB,63,FALSE)/BN228,IF(BN228=0,"",IF(BN228="","",0)))</f>
        <v>0</v>
      </c>
      <c r="BN228" s="27">
        <f>VLOOKUP($C228,Summary!$C:$CB,64,FALSE)</f>
        <v>1</v>
      </c>
      <c r="BO228" s="24" t="str">
        <f>IFERROR(VLOOKUP($C228,Summary!$C:$CB,65,FALSE)/BU228,IF(BU228=0,"",IF(BU228="","",0)))</f>
        <v/>
      </c>
      <c r="BP228" s="25" t="str">
        <f>IFERROR(VLOOKUP($C228,Summary!$C:$CB,66,FALSE)/BU228,IF(BU228=0,"",IF(BU228="","",0)))</f>
        <v/>
      </c>
      <c r="BQ228" s="26" t="str">
        <f>IFERROR(VLOOKUP($C228,Summary!$C:$CB,67,FALSE)/BU228,IF(BU228=0,"",IF(BU228="","",0)))</f>
        <v/>
      </c>
      <c r="BR228" s="25" t="str">
        <f>IFERROR(VLOOKUP($C228,Summary!$C:$CB,68,FALSE)/BU228,IF(BU228=0,"",IF(BU228="","",0)))</f>
        <v/>
      </c>
      <c r="BS228" s="26" t="str">
        <f>IFERROR(VLOOKUP($C228,Summary!$C:$CB,69,FALSE)/BU228,IF(BU228=0,"",IF(BU228="","",0)))</f>
        <v/>
      </c>
      <c r="BT228" s="25" t="str">
        <f>IFERROR(VLOOKUP($C228,Summary!$C:$CB,70,FALSE)/BU228,IF(BU228=0,"",IF(BU228="","",0)))</f>
        <v/>
      </c>
      <c r="BU228" s="27">
        <f>VLOOKUP($C228,Summary!$C:$CB,71,FALSE)</f>
        <v>0</v>
      </c>
      <c r="BV228" s="24" t="str">
        <f>IFERROR(VLOOKUP($C228,Summary!$C:$CB,72,FALSE)/CB228,IF(CB228=0,"",IF(CB228="","",0)))</f>
        <v/>
      </c>
      <c r="BW228" s="25" t="str">
        <f>IFERROR(VLOOKUP($C228,Summary!$C:$CB,73,FALSE)/CB228,IF(CB228=0,"",IF(CB228="","",0)))</f>
        <v/>
      </c>
      <c r="BX228" s="26" t="str">
        <f>IFERROR(VLOOKUP($C228,Summary!$C:$CB,74,FALSE)/CB228,IF(CB228=0,"",IF(CB228="","",0)))</f>
        <v/>
      </c>
      <c r="BY228" s="25" t="str">
        <f>IFERROR(VLOOKUP($C228,Summary!$C:$CB,75,FALSE)/CB228,IF(CB228=0,"",IF(CB228="","",0)))</f>
        <v/>
      </c>
      <c r="BZ228" s="26" t="str">
        <f>IFERROR(VLOOKUP($C228,Summary!$C:$CB,76,FALSE)/CB228,IF(CB228=0,"",IF(CB228="","",0)))</f>
        <v/>
      </c>
      <c r="CA228" s="25" t="str">
        <f>IFERROR(VLOOKUP($C228,Summary!$C:$CB,77,FALSE)/CB228,IF(CB228=0,"",IF(CB228="","",0)))</f>
        <v/>
      </c>
      <c r="CB228" s="27">
        <f>VLOOKUP($C228,Summary!$C:$CB,78,FALSE)</f>
        <v>0</v>
      </c>
    </row>
    <row r="229" spans="1:80" x14ac:dyDescent="0.3">
      <c r="A229">
        <v>225</v>
      </c>
      <c r="B229" t="str">
        <f>IF(Namelist!A226="","",UPPER(Namelist!A226))</f>
        <v>PARAM SINGH</v>
      </c>
      <c r="C229" t="str">
        <f>IF(Namelist!B226="","",UPPER(Namelist!B226))</f>
        <v>NUSSTU\E0962965</v>
      </c>
      <c r="D229" s="24">
        <f>IFERROR(VLOOKUP($C229,Summary!$C:$CB,2,FALSE)/J229,IF(J229=0,"",IF(J229="","",0)))</f>
        <v>1</v>
      </c>
      <c r="E229" s="25">
        <f>IFERROR(VLOOKUP($C229,Summary!$C:$CB,3,FALSE)/J229,IF(J229=0,"",IF(J229="","",0)))</f>
        <v>0</v>
      </c>
      <c r="F229" s="26">
        <f>IFERROR(VLOOKUP($C229,Summary!$C:$CB,4,FALSE)/J229,IF(J229=0,"",IF(J229="","",0)))</f>
        <v>1</v>
      </c>
      <c r="G229" s="25">
        <f>IFERROR(VLOOKUP($C229,Summary!$C:$CB,5,FALSE)/J229,IF(J229=0,"",IF(J229="","",0)))</f>
        <v>0</v>
      </c>
      <c r="H229" s="26">
        <f>IFERROR(VLOOKUP($C229,Summary!$C:$CB,6,FALSE)/J229,IF(J229=0,"",IF(J229="","",0)))</f>
        <v>1</v>
      </c>
      <c r="I229" s="25">
        <f>IFERROR(VLOOKUP($C229,Summary!$C:$CB,7,FALSE)/J229,IF(J229=0,"",IF(J229="","",0)))</f>
        <v>0</v>
      </c>
      <c r="J229" s="27">
        <f>VLOOKUP($C229,Summary!$C:$CB,8,FALSE)</f>
        <v>1</v>
      </c>
      <c r="K229" s="24" t="str">
        <f>IFERROR(VLOOKUP($C229,Summary!$C:$CB,9,FALSE)/Q229,IF(Q229=0,"",IF(Q229="","",0)))</f>
        <v/>
      </c>
      <c r="L229" s="25" t="str">
        <f>IFERROR(VLOOKUP($C229,Summary!$C:$CB,10,FALSE)/Q229,IF(Q229=0,"",IF(Q229="","",0)))</f>
        <v/>
      </c>
      <c r="M229" s="26" t="str">
        <f>IFERROR(VLOOKUP($C229,Summary!$C:$CB,11,FALSE)/Q229,IF(Q229=0,"",IF(Q229="","",0)))</f>
        <v/>
      </c>
      <c r="N229" s="25" t="str">
        <f>IFERROR(VLOOKUP($C229,Summary!$C:$CB,12,FALSE)/Q229,IF(Q229=0,"",IF(Q229="","",0)))</f>
        <v/>
      </c>
      <c r="O229" s="26" t="str">
        <f>IFERROR(VLOOKUP($C229,Summary!$C:$CB,13,FALSE)/Q229,IF(Q229=0,"",IF(Q229="","",0)))</f>
        <v/>
      </c>
      <c r="P229" s="25" t="str">
        <f>IFERROR(VLOOKUP($C229,Summary!$C:$CB,14,FALSE)/Q229,IF(Q229=0,"",IF(Q229="","",0)))</f>
        <v/>
      </c>
      <c r="Q229" s="27">
        <f>VLOOKUP($C229,Summary!$C:$CB,15,FALSE)</f>
        <v>0</v>
      </c>
      <c r="R229" s="24" t="str">
        <f>IFERROR(VLOOKUP($C229,Summary!$C:$CB,16,FALSE)/X229,IF(X229=0,"",IF(X229="","",0)))</f>
        <v/>
      </c>
      <c r="S229" s="25" t="str">
        <f>IFERROR(VLOOKUP($C229,Summary!$C:$CB,17,FALSE)/X229,IF(X229=0,"",IF(X229="","",0)))</f>
        <v/>
      </c>
      <c r="T229" s="26" t="str">
        <f>IFERROR(VLOOKUP($C229,Summary!$C:$CB,18,FALSE)/X229,IF(X229=0,"",IF(X229="","",0)))</f>
        <v/>
      </c>
      <c r="U229" s="25" t="str">
        <f>IFERROR(VLOOKUP($C229,Summary!$C:$CB,19,FALSE)/X229,IF(X229=0,"",IF(X229="","",0)))</f>
        <v/>
      </c>
      <c r="V229" s="26" t="str">
        <f>IFERROR(VLOOKUP($C229,Summary!$C:$CB,20,FALSE)/X229,IF(X229=0,"",IF(X229="","",0)))</f>
        <v/>
      </c>
      <c r="W229" s="25" t="str">
        <f>IFERROR(VLOOKUP($C229,Summary!$C:$CB,21,FALSE)/X229,IF(X229=0,"",IF(X229="","",0)))</f>
        <v/>
      </c>
      <c r="X229" s="27">
        <f>VLOOKUP($C229,Summary!$C:$CB,22,FALSE)</f>
        <v>0</v>
      </c>
      <c r="Y229" s="24" t="str">
        <f>IFERROR(VLOOKUP($C229,Summary!$C:$CB,23,FALSE)/AE229,IF(AE229=0,"",IF(AE229="","",0)))</f>
        <v/>
      </c>
      <c r="Z229" s="25" t="str">
        <f>IFERROR(VLOOKUP($C229,Summary!$C:$CB,24,FALSE)/AE229,IF(AE229=0,"",IF(AE229="","",0)))</f>
        <v/>
      </c>
      <c r="AA229" s="26" t="str">
        <f>IFERROR(VLOOKUP($C229,Summary!$C:$CB,25,FALSE)/AE229,IF(AE229=0,"",IF(AE229="","",0)))</f>
        <v/>
      </c>
      <c r="AB229" s="25" t="str">
        <f>IFERROR(VLOOKUP($C229,Summary!$C:$CB,26,FALSE)/AE229,IF(AE229=0,"",IF(AE229="","",0)))</f>
        <v/>
      </c>
      <c r="AC229" s="26" t="str">
        <f>IFERROR(VLOOKUP($C229,Summary!$C:$CB,27,FALSE)/AE229,IF(AE229=0,"",IF(AE229="","",0)))</f>
        <v/>
      </c>
      <c r="AD229" s="25" t="str">
        <f>IFERROR(VLOOKUP($C229,Summary!$C:$CB,28,FALSE)/AE229,IF(AE229=0,"",IF(AE229="","",0)))</f>
        <v/>
      </c>
      <c r="AE229" s="27">
        <f>VLOOKUP($C229,Summary!$C:$CB,29,FALSE)</f>
        <v>0</v>
      </c>
      <c r="AF229" s="24" t="str">
        <f>IFERROR(VLOOKUP($C229,Summary!$C:$CB,30,FALSE)/VLOOKUP($C229,Summary!$C:$CB,32,FALSE),IF(AL229=0,"",IF(AL229="","",0)))</f>
        <v/>
      </c>
      <c r="AG229" s="25" t="str">
        <f>IFERROR(VLOOKUP($C229,Summary!$C:$CB,31,FALSE)/VLOOKUP($C229,Summary!$C:$CB,32,FALSE),IF(AL229=0,"",IF(AL229="","",0)))</f>
        <v/>
      </c>
      <c r="AH229" s="26" t="str">
        <f>IFERROR(VLOOKUP($C229,Summary!$C:$CB,32,FALSE)/VLOOKUP($C229,Summary!$C:$CB,34,FALSE),IF(AL229=0,"",IF(AL229="","",0)))</f>
        <v/>
      </c>
      <c r="AI229" s="25" t="str">
        <f>IFERROR(VLOOKUP($C229,Summary!$C:$CB,33,FALSE)/VLOOKUP($C229,Summary!$C:$CB,34,FALSE),IF(AL229=0,"",IF(AL229="","",0)))</f>
        <v/>
      </c>
      <c r="AJ229" s="26" t="str">
        <f>IFERROR(VLOOKUP($C229,Summary!$C:$CB,34,FALSE)/AL229,IF(AL229=0,"",IF(AL229="","",0)))</f>
        <v/>
      </c>
      <c r="AK229" s="25" t="str">
        <f>IFERROR(VLOOKUP($C229,Summary!$C:$CB,35,FALSE)/AL229,IF(AL229=0,"",IF(AL229="","",0)))</f>
        <v/>
      </c>
      <c r="AL229" s="27">
        <f>VLOOKUP($C229,Summary!$C:$CB,36,FALSE)</f>
        <v>0</v>
      </c>
      <c r="AM229" s="24" t="str">
        <f>IFERROR(VLOOKUP($C229,Summary!$C:$CB,37,FALSE)/AS229,IF(AS229=0,"",IF(AS229="","",0)))</f>
        <v/>
      </c>
      <c r="AN229" s="25" t="str">
        <f>IFERROR(VLOOKUP($C229,Summary!$C:$CB,38,FALSE)/AS229,IF(AS229=0,"",IF(AS229="","",0)))</f>
        <v/>
      </c>
      <c r="AO229" s="26" t="str">
        <f>IFERROR(VLOOKUP($C229,Summary!$C:$CB,39,FALSE)/AS229,IF(AS229=0,"",IF(AS229="","",0)))</f>
        <v/>
      </c>
      <c r="AP229" s="25" t="str">
        <f>IFERROR(VLOOKUP($C229,Summary!$C:$CB,40,FALSE)/AS229,IF(AS229=0,"",IF(AS229="","",0)))</f>
        <v/>
      </c>
      <c r="AQ229" s="26" t="str">
        <f>IFERROR(VLOOKUP($C229,Summary!$C:$CB,41,FALSE)/AS229,IF(AS229=0,"",IF(AS229="","",0)))</f>
        <v/>
      </c>
      <c r="AR229" s="25" t="str">
        <f>IFERROR(VLOOKUP($C229,Summary!$C:$CB,42,FALSE)/AS229,IF(AS229=0,"",IF(AS229="","",0)))</f>
        <v/>
      </c>
      <c r="AS229" s="27">
        <f>VLOOKUP($C229,Summary!$C:$CB,43,FALSE)</f>
        <v>0</v>
      </c>
      <c r="AT229" s="24">
        <f>IFERROR(VLOOKUP($C229,Summary!$C:$CB,44,FALSE)/AZ229,IF(AZ229=0,"",IF(AZ229="","",0)))</f>
        <v>1</v>
      </c>
      <c r="AU229" s="25">
        <f>IFERROR(VLOOKUP($C229,Summary!$C:$CB,45,FALSE)/AZ229,IF(AZ229=0,"",IF(AZ229="","",0)))</f>
        <v>0</v>
      </c>
      <c r="AV229" s="26">
        <f>IFERROR(VLOOKUP($C229,Summary!$C:$CB,46,FALSE)/AZ229,IF(AZ229=0,"",IF(AZ229="","",0)))</f>
        <v>1</v>
      </c>
      <c r="AW229" s="25">
        <f>IFERROR(VLOOKUP($C229,Summary!$C:$CB,47,FALSE)/AZ229,IF(AZ229=0,"",IF(AZ229="","",0)))</f>
        <v>0</v>
      </c>
      <c r="AX229" s="26">
        <f>IFERROR(VLOOKUP($C229,Summary!$C:$CB,48,FALSE)/AZ229,IF(AZ229=0,"",IF(AZ229="","",0)))</f>
        <v>1</v>
      </c>
      <c r="AY229" s="25">
        <f>IFERROR(VLOOKUP($C229,Summary!$C:$CB,49,FALSE)/AZ229,IF(AZ229=0,"",IF(AZ229="","",0)))</f>
        <v>0</v>
      </c>
      <c r="AZ229" s="27">
        <f>VLOOKUP($C229,Summary!$C:$CB,50,FALSE)</f>
        <v>1</v>
      </c>
      <c r="BA229" s="24" t="str">
        <f>IFERROR(VLOOKUP($C229,Summary!$C:$CB,51,FALSE)/BG229,IF(BG229=0,"",IF(BG229="","",0)))</f>
        <v/>
      </c>
      <c r="BB229" s="25" t="str">
        <f>IFERROR(VLOOKUP($C229,Summary!$C:$CB,52,FALSE)/BG229,IF(BG229=0,"",IF(BG229="","",0)))</f>
        <v/>
      </c>
      <c r="BC229" s="26" t="str">
        <f>IFERROR(VLOOKUP($C229,Summary!$C:$CB,53,FALSE)/BG229,IF(BG229=0,"",IF(BG229="","",0)))</f>
        <v/>
      </c>
      <c r="BD229" s="25" t="str">
        <f>IFERROR(VLOOKUP($C229,Summary!$C:$CB,54,FALSE)/BG229,IF(BG229=0,"",IF(BG229="","",0)))</f>
        <v/>
      </c>
      <c r="BE229" s="26" t="str">
        <f>IFERROR(VLOOKUP($C229,Summary!$C:$CB,55,FALSE)/BG229,IF(BG229=0,"",IF(BG229="","",0)))</f>
        <v/>
      </c>
      <c r="BF229" s="25" t="str">
        <f>IFERROR(VLOOKUP($C229,Summary!$C:$CB,56,FALSE)/BG229,IF(BG229=0,"",IF(BG229="","",0)))</f>
        <v/>
      </c>
      <c r="BG229" s="27">
        <f>VLOOKUP($C229,Summary!$C:$CB,57,FALSE)</f>
        <v>0</v>
      </c>
      <c r="BH229" s="24" t="str">
        <f>IFERROR(VLOOKUP($C229,Summary!$C:$CB,58,FALSE)/BN229,IF(BN229=0,"",IF(BN229="","",0)))</f>
        <v/>
      </c>
      <c r="BI229" s="25" t="str">
        <f>IFERROR(VLOOKUP($C229,Summary!$C:$CB,59,FALSE)/BN229,IF(BN229=0,"",IF(BN229="","",0)))</f>
        <v/>
      </c>
      <c r="BJ229" s="26" t="str">
        <f>IFERROR(VLOOKUP($C229,Summary!$C:$CB,60,FALSE)/BN229,IF(BN229=0,"",IF(BN229="","",0)))</f>
        <v/>
      </c>
      <c r="BK229" s="25" t="str">
        <f>IFERROR(VLOOKUP($C229,Summary!$C:$CB,61,FALSE)/BN229,IF(BN229=0,"",IF(BN229="","",0)))</f>
        <v/>
      </c>
      <c r="BL229" s="26" t="str">
        <f>IFERROR(VLOOKUP($C229,Summary!$C:$CB,62,FALSE)/BN229,IF(BN229=0,"",IF(BN229="","",0)))</f>
        <v/>
      </c>
      <c r="BM229" s="25" t="str">
        <f>IFERROR(VLOOKUP($C229,Summary!$C:$CB,63,FALSE)/BN229,IF(BN229=0,"",IF(BN229="","",0)))</f>
        <v/>
      </c>
      <c r="BN229" s="27">
        <f>VLOOKUP($C229,Summary!$C:$CB,64,FALSE)</f>
        <v>0</v>
      </c>
      <c r="BO229" s="24" t="str">
        <f>IFERROR(VLOOKUP($C229,Summary!$C:$CB,65,FALSE)/BU229,IF(BU229=0,"",IF(BU229="","",0)))</f>
        <v/>
      </c>
      <c r="BP229" s="25" t="str">
        <f>IFERROR(VLOOKUP($C229,Summary!$C:$CB,66,FALSE)/BU229,IF(BU229=0,"",IF(BU229="","",0)))</f>
        <v/>
      </c>
      <c r="BQ229" s="26" t="str">
        <f>IFERROR(VLOOKUP($C229,Summary!$C:$CB,67,FALSE)/BU229,IF(BU229=0,"",IF(BU229="","",0)))</f>
        <v/>
      </c>
      <c r="BR229" s="25" t="str">
        <f>IFERROR(VLOOKUP($C229,Summary!$C:$CB,68,FALSE)/BU229,IF(BU229=0,"",IF(BU229="","",0)))</f>
        <v/>
      </c>
      <c r="BS229" s="26" t="str">
        <f>IFERROR(VLOOKUP($C229,Summary!$C:$CB,69,FALSE)/BU229,IF(BU229=0,"",IF(BU229="","",0)))</f>
        <v/>
      </c>
      <c r="BT229" s="25" t="str">
        <f>IFERROR(VLOOKUP($C229,Summary!$C:$CB,70,FALSE)/BU229,IF(BU229=0,"",IF(BU229="","",0)))</f>
        <v/>
      </c>
      <c r="BU229" s="27">
        <f>VLOOKUP($C229,Summary!$C:$CB,71,FALSE)</f>
        <v>0</v>
      </c>
      <c r="BV229" s="24" t="str">
        <f>IFERROR(VLOOKUP($C229,Summary!$C:$CB,72,FALSE)/CB229,IF(CB229=0,"",IF(CB229="","",0)))</f>
        <v/>
      </c>
      <c r="BW229" s="25" t="str">
        <f>IFERROR(VLOOKUP($C229,Summary!$C:$CB,73,FALSE)/CB229,IF(CB229=0,"",IF(CB229="","",0)))</f>
        <v/>
      </c>
      <c r="BX229" s="26" t="str">
        <f>IFERROR(VLOOKUP($C229,Summary!$C:$CB,74,FALSE)/CB229,IF(CB229=0,"",IF(CB229="","",0)))</f>
        <v/>
      </c>
      <c r="BY229" s="25" t="str">
        <f>IFERROR(VLOOKUP($C229,Summary!$C:$CB,75,FALSE)/CB229,IF(CB229=0,"",IF(CB229="","",0)))</f>
        <v/>
      </c>
      <c r="BZ229" s="26" t="str">
        <f>IFERROR(VLOOKUP($C229,Summary!$C:$CB,76,FALSE)/CB229,IF(CB229=0,"",IF(CB229="","",0)))</f>
        <v/>
      </c>
      <c r="CA229" s="25" t="str">
        <f>IFERROR(VLOOKUP($C229,Summary!$C:$CB,77,FALSE)/CB229,IF(CB229=0,"",IF(CB229="","",0)))</f>
        <v/>
      </c>
      <c r="CB229" s="27">
        <f>VLOOKUP($C229,Summary!$C:$CB,78,FALSE)</f>
        <v>0</v>
      </c>
    </row>
    <row r="230" spans="1:80" x14ac:dyDescent="0.3">
      <c r="A230">
        <v>226</v>
      </c>
      <c r="B230" t="str">
        <f>IF(Namelist!A227="","",UPPER(Namelist!A227))</f>
        <v>PARISA MOURI</v>
      </c>
      <c r="C230" t="str">
        <f>IF(Namelist!B227="","",UPPER(Namelist!B227))</f>
        <v>NUSSTU\E0773797</v>
      </c>
      <c r="D230" s="24">
        <f>IFERROR(VLOOKUP($C230,Summary!$C:$CB,2,FALSE)/J230,IF(J230=0,"",IF(J230="","",0)))</f>
        <v>0</v>
      </c>
      <c r="E230" s="25">
        <f>IFERROR(VLOOKUP($C230,Summary!$C:$CB,3,FALSE)/J230,IF(J230=0,"",IF(J230="","",0)))</f>
        <v>0</v>
      </c>
      <c r="F230" s="26">
        <f>IFERROR(VLOOKUP($C230,Summary!$C:$CB,4,FALSE)/J230,IF(J230=0,"",IF(J230="","",0)))</f>
        <v>0</v>
      </c>
      <c r="G230" s="25">
        <f>IFERROR(VLOOKUP($C230,Summary!$C:$CB,5,FALSE)/J230,IF(J230=0,"",IF(J230="","",0)))</f>
        <v>0</v>
      </c>
      <c r="H230" s="26">
        <f>IFERROR(VLOOKUP($C230,Summary!$C:$CB,6,FALSE)/J230,IF(J230=0,"",IF(J230="","",0)))</f>
        <v>0</v>
      </c>
      <c r="I230" s="25">
        <f>IFERROR(VLOOKUP($C230,Summary!$C:$CB,7,FALSE)/J230,IF(J230=0,"",IF(J230="","",0)))</f>
        <v>1</v>
      </c>
      <c r="J230" s="27">
        <f>VLOOKUP($C230,Summary!$C:$CB,8,FALSE)</f>
        <v>3</v>
      </c>
      <c r="K230" s="24" t="str">
        <f>IFERROR(VLOOKUP($C230,Summary!$C:$CB,9,FALSE)/Q230,IF(Q230=0,"",IF(Q230="","",0)))</f>
        <v/>
      </c>
      <c r="L230" s="25" t="str">
        <f>IFERROR(VLOOKUP($C230,Summary!$C:$CB,10,FALSE)/Q230,IF(Q230=0,"",IF(Q230="","",0)))</f>
        <v/>
      </c>
      <c r="M230" s="26" t="str">
        <f>IFERROR(VLOOKUP($C230,Summary!$C:$CB,11,FALSE)/Q230,IF(Q230=0,"",IF(Q230="","",0)))</f>
        <v/>
      </c>
      <c r="N230" s="25" t="str">
        <f>IFERROR(VLOOKUP($C230,Summary!$C:$CB,12,FALSE)/Q230,IF(Q230=0,"",IF(Q230="","",0)))</f>
        <v/>
      </c>
      <c r="O230" s="26" t="str">
        <f>IFERROR(VLOOKUP($C230,Summary!$C:$CB,13,FALSE)/Q230,IF(Q230=0,"",IF(Q230="","",0)))</f>
        <v/>
      </c>
      <c r="P230" s="25" t="str">
        <f>IFERROR(VLOOKUP($C230,Summary!$C:$CB,14,FALSE)/Q230,IF(Q230=0,"",IF(Q230="","",0)))</f>
        <v/>
      </c>
      <c r="Q230" s="27">
        <f>VLOOKUP($C230,Summary!$C:$CB,15,FALSE)</f>
        <v>0</v>
      </c>
      <c r="R230" s="24" t="str">
        <f>IFERROR(VLOOKUP($C230,Summary!$C:$CB,16,FALSE)/X230,IF(X230=0,"",IF(X230="","",0)))</f>
        <v/>
      </c>
      <c r="S230" s="25" t="str">
        <f>IFERROR(VLOOKUP($C230,Summary!$C:$CB,17,FALSE)/X230,IF(X230=0,"",IF(X230="","",0)))</f>
        <v/>
      </c>
      <c r="T230" s="26" t="str">
        <f>IFERROR(VLOOKUP($C230,Summary!$C:$CB,18,FALSE)/X230,IF(X230=0,"",IF(X230="","",0)))</f>
        <v/>
      </c>
      <c r="U230" s="25" t="str">
        <f>IFERROR(VLOOKUP($C230,Summary!$C:$CB,19,FALSE)/X230,IF(X230=0,"",IF(X230="","",0)))</f>
        <v/>
      </c>
      <c r="V230" s="26" t="str">
        <f>IFERROR(VLOOKUP($C230,Summary!$C:$CB,20,FALSE)/X230,IF(X230=0,"",IF(X230="","",0)))</f>
        <v/>
      </c>
      <c r="W230" s="25" t="str">
        <f>IFERROR(VLOOKUP($C230,Summary!$C:$CB,21,FALSE)/X230,IF(X230=0,"",IF(X230="","",0)))</f>
        <v/>
      </c>
      <c r="X230" s="27">
        <f>VLOOKUP($C230,Summary!$C:$CB,22,FALSE)</f>
        <v>0</v>
      </c>
      <c r="Y230" s="24" t="str">
        <f>IFERROR(VLOOKUP($C230,Summary!$C:$CB,23,FALSE)/AE230,IF(AE230=0,"",IF(AE230="","",0)))</f>
        <v/>
      </c>
      <c r="Z230" s="25" t="str">
        <f>IFERROR(VLOOKUP($C230,Summary!$C:$CB,24,FALSE)/AE230,IF(AE230=0,"",IF(AE230="","",0)))</f>
        <v/>
      </c>
      <c r="AA230" s="26" t="str">
        <f>IFERROR(VLOOKUP($C230,Summary!$C:$CB,25,FALSE)/AE230,IF(AE230=0,"",IF(AE230="","",0)))</f>
        <v/>
      </c>
      <c r="AB230" s="25" t="str">
        <f>IFERROR(VLOOKUP($C230,Summary!$C:$CB,26,FALSE)/AE230,IF(AE230=0,"",IF(AE230="","",0)))</f>
        <v/>
      </c>
      <c r="AC230" s="26" t="str">
        <f>IFERROR(VLOOKUP($C230,Summary!$C:$CB,27,FALSE)/AE230,IF(AE230=0,"",IF(AE230="","",0)))</f>
        <v/>
      </c>
      <c r="AD230" s="25" t="str">
        <f>IFERROR(VLOOKUP($C230,Summary!$C:$CB,28,FALSE)/AE230,IF(AE230=0,"",IF(AE230="","",0)))</f>
        <v/>
      </c>
      <c r="AE230" s="27">
        <f>VLOOKUP($C230,Summary!$C:$CB,29,FALSE)</f>
        <v>0</v>
      </c>
      <c r="AF230" s="24" t="str">
        <f>IFERROR(VLOOKUP($C230,Summary!$C:$CB,30,FALSE)/VLOOKUP($C230,Summary!$C:$CB,32,FALSE),IF(AL230=0,"",IF(AL230="","",0)))</f>
        <v/>
      </c>
      <c r="AG230" s="25" t="str">
        <f>IFERROR(VLOOKUP($C230,Summary!$C:$CB,31,FALSE)/VLOOKUP($C230,Summary!$C:$CB,32,FALSE),IF(AL230=0,"",IF(AL230="","",0)))</f>
        <v/>
      </c>
      <c r="AH230" s="26" t="str">
        <f>IFERROR(VLOOKUP($C230,Summary!$C:$CB,32,FALSE)/VLOOKUP($C230,Summary!$C:$CB,34,FALSE),IF(AL230=0,"",IF(AL230="","",0)))</f>
        <v/>
      </c>
      <c r="AI230" s="25" t="str">
        <f>IFERROR(VLOOKUP($C230,Summary!$C:$CB,33,FALSE)/VLOOKUP($C230,Summary!$C:$CB,34,FALSE),IF(AL230=0,"",IF(AL230="","",0)))</f>
        <v/>
      </c>
      <c r="AJ230" s="26" t="str">
        <f>IFERROR(VLOOKUP($C230,Summary!$C:$CB,34,FALSE)/AL230,IF(AL230=0,"",IF(AL230="","",0)))</f>
        <v/>
      </c>
      <c r="AK230" s="25" t="str">
        <f>IFERROR(VLOOKUP($C230,Summary!$C:$CB,35,FALSE)/AL230,IF(AL230=0,"",IF(AL230="","",0)))</f>
        <v/>
      </c>
      <c r="AL230" s="27">
        <f>VLOOKUP($C230,Summary!$C:$CB,36,FALSE)</f>
        <v>0</v>
      </c>
      <c r="AM230" s="24" t="str">
        <f>IFERROR(VLOOKUP($C230,Summary!$C:$CB,37,FALSE)/AS230,IF(AS230=0,"",IF(AS230="","",0)))</f>
        <v/>
      </c>
      <c r="AN230" s="25" t="str">
        <f>IFERROR(VLOOKUP($C230,Summary!$C:$CB,38,FALSE)/AS230,IF(AS230=0,"",IF(AS230="","",0)))</f>
        <v/>
      </c>
      <c r="AO230" s="26" t="str">
        <f>IFERROR(VLOOKUP($C230,Summary!$C:$CB,39,FALSE)/AS230,IF(AS230=0,"",IF(AS230="","",0)))</f>
        <v/>
      </c>
      <c r="AP230" s="25" t="str">
        <f>IFERROR(VLOOKUP($C230,Summary!$C:$CB,40,FALSE)/AS230,IF(AS230=0,"",IF(AS230="","",0)))</f>
        <v/>
      </c>
      <c r="AQ230" s="26" t="str">
        <f>IFERROR(VLOOKUP($C230,Summary!$C:$CB,41,FALSE)/AS230,IF(AS230=0,"",IF(AS230="","",0)))</f>
        <v/>
      </c>
      <c r="AR230" s="25" t="str">
        <f>IFERROR(VLOOKUP($C230,Summary!$C:$CB,42,FALSE)/AS230,IF(AS230=0,"",IF(AS230="","",0)))</f>
        <v/>
      </c>
      <c r="AS230" s="27">
        <f>VLOOKUP($C230,Summary!$C:$CB,43,FALSE)</f>
        <v>0</v>
      </c>
      <c r="AT230" s="24">
        <f>IFERROR(VLOOKUP($C230,Summary!$C:$CB,44,FALSE)/AZ230,IF(AZ230=0,"",IF(AZ230="","",0)))</f>
        <v>0</v>
      </c>
      <c r="AU230" s="25">
        <f>IFERROR(VLOOKUP($C230,Summary!$C:$CB,45,FALSE)/AZ230,IF(AZ230=0,"",IF(AZ230="","",0)))</f>
        <v>0</v>
      </c>
      <c r="AV230" s="26">
        <f>IFERROR(VLOOKUP($C230,Summary!$C:$CB,46,FALSE)/AZ230,IF(AZ230=0,"",IF(AZ230="","",0)))</f>
        <v>0</v>
      </c>
      <c r="AW230" s="25">
        <f>IFERROR(VLOOKUP($C230,Summary!$C:$CB,47,FALSE)/AZ230,IF(AZ230=0,"",IF(AZ230="","",0)))</f>
        <v>0</v>
      </c>
      <c r="AX230" s="26">
        <f>IFERROR(VLOOKUP($C230,Summary!$C:$CB,48,FALSE)/AZ230,IF(AZ230=0,"",IF(AZ230="","",0)))</f>
        <v>0</v>
      </c>
      <c r="AY230" s="25">
        <f>IFERROR(VLOOKUP($C230,Summary!$C:$CB,49,FALSE)/AZ230,IF(AZ230=0,"",IF(AZ230="","",0)))</f>
        <v>1</v>
      </c>
      <c r="AZ230" s="27">
        <f>VLOOKUP($C230,Summary!$C:$CB,50,FALSE)</f>
        <v>3</v>
      </c>
      <c r="BA230" s="24" t="str">
        <f>IFERROR(VLOOKUP($C230,Summary!$C:$CB,51,FALSE)/BG230,IF(BG230=0,"",IF(BG230="","",0)))</f>
        <v/>
      </c>
      <c r="BB230" s="25" t="str">
        <f>IFERROR(VLOOKUP($C230,Summary!$C:$CB,52,FALSE)/BG230,IF(BG230=0,"",IF(BG230="","",0)))</f>
        <v/>
      </c>
      <c r="BC230" s="26" t="str">
        <f>IFERROR(VLOOKUP($C230,Summary!$C:$CB,53,FALSE)/BG230,IF(BG230=0,"",IF(BG230="","",0)))</f>
        <v/>
      </c>
      <c r="BD230" s="25" t="str">
        <f>IFERROR(VLOOKUP($C230,Summary!$C:$CB,54,FALSE)/BG230,IF(BG230=0,"",IF(BG230="","",0)))</f>
        <v/>
      </c>
      <c r="BE230" s="26" t="str">
        <f>IFERROR(VLOOKUP($C230,Summary!$C:$CB,55,FALSE)/BG230,IF(BG230=0,"",IF(BG230="","",0)))</f>
        <v/>
      </c>
      <c r="BF230" s="25" t="str">
        <f>IFERROR(VLOOKUP($C230,Summary!$C:$CB,56,FALSE)/BG230,IF(BG230=0,"",IF(BG230="","",0)))</f>
        <v/>
      </c>
      <c r="BG230" s="27">
        <f>VLOOKUP($C230,Summary!$C:$CB,57,FALSE)</f>
        <v>0</v>
      </c>
      <c r="BH230" s="24" t="str">
        <f>IFERROR(VLOOKUP($C230,Summary!$C:$CB,58,FALSE)/BN230,IF(BN230=0,"",IF(BN230="","",0)))</f>
        <v/>
      </c>
      <c r="BI230" s="25" t="str">
        <f>IFERROR(VLOOKUP($C230,Summary!$C:$CB,59,FALSE)/BN230,IF(BN230=0,"",IF(BN230="","",0)))</f>
        <v/>
      </c>
      <c r="BJ230" s="26" t="str">
        <f>IFERROR(VLOOKUP($C230,Summary!$C:$CB,60,FALSE)/BN230,IF(BN230=0,"",IF(BN230="","",0)))</f>
        <v/>
      </c>
      <c r="BK230" s="25" t="str">
        <f>IFERROR(VLOOKUP($C230,Summary!$C:$CB,61,FALSE)/BN230,IF(BN230=0,"",IF(BN230="","",0)))</f>
        <v/>
      </c>
      <c r="BL230" s="26" t="str">
        <f>IFERROR(VLOOKUP($C230,Summary!$C:$CB,62,FALSE)/BN230,IF(BN230=0,"",IF(BN230="","",0)))</f>
        <v/>
      </c>
      <c r="BM230" s="25" t="str">
        <f>IFERROR(VLOOKUP($C230,Summary!$C:$CB,63,FALSE)/BN230,IF(BN230=0,"",IF(BN230="","",0)))</f>
        <v/>
      </c>
      <c r="BN230" s="27">
        <f>VLOOKUP($C230,Summary!$C:$CB,64,FALSE)</f>
        <v>0</v>
      </c>
      <c r="BO230" s="24" t="str">
        <f>IFERROR(VLOOKUP($C230,Summary!$C:$CB,65,FALSE)/BU230,IF(BU230=0,"",IF(BU230="","",0)))</f>
        <v/>
      </c>
      <c r="BP230" s="25" t="str">
        <f>IFERROR(VLOOKUP($C230,Summary!$C:$CB,66,FALSE)/BU230,IF(BU230=0,"",IF(BU230="","",0)))</f>
        <v/>
      </c>
      <c r="BQ230" s="26" t="str">
        <f>IFERROR(VLOOKUP($C230,Summary!$C:$CB,67,FALSE)/BU230,IF(BU230=0,"",IF(BU230="","",0)))</f>
        <v/>
      </c>
      <c r="BR230" s="25" t="str">
        <f>IFERROR(VLOOKUP($C230,Summary!$C:$CB,68,FALSE)/BU230,IF(BU230=0,"",IF(BU230="","",0)))</f>
        <v/>
      </c>
      <c r="BS230" s="26" t="str">
        <f>IFERROR(VLOOKUP($C230,Summary!$C:$CB,69,FALSE)/BU230,IF(BU230=0,"",IF(BU230="","",0)))</f>
        <v/>
      </c>
      <c r="BT230" s="25" t="str">
        <f>IFERROR(VLOOKUP($C230,Summary!$C:$CB,70,FALSE)/BU230,IF(BU230=0,"",IF(BU230="","",0)))</f>
        <v/>
      </c>
      <c r="BU230" s="27">
        <f>VLOOKUP($C230,Summary!$C:$CB,71,FALSE)</f>
        <v>0</v>
      </c>
      <c r="BV230" s="24" t="str">
        <f>IFERROR(VLOOKUP($C230,Summary!$C:$CB,72,FALSE)/CB230,IF(CB230=0,"",IF(CB230="","",0)))</f>
        <v/>
      </c>
      <c r="BW230" s="25" t="str">
        <f>IFERROR(VLOOKUP($C230,Summary!$C:$CB,73,FALSE)/CB230,IF(CB230=0,"",IF(CB230="","",0)))</f>
        <v/>
      </c>
      <c r="BX230" s="26" t="str">
        <f>IFERROR(VLOOKUP($C230,Summary!$C:$CB,74,FALSE)/CB230,IF(CB230=0,"",IF(CB230="","",0)))</f>
        <v/>
      </c>
      <c r="BY230" s="25" t="str">
        <f>IFERROR(VLOOKUP($C230,Summary!$C:$CB,75,FALSE)/CB230,IF(CB230=0,"",IF(CB230="","",0)))</f>
        <v/>
      </c>
      <c r="BZ230" s="26" t="str">
        <f>IFERROR(VLOOKUP($C230,Summary!$C:$CB,76,FALSE)/CB230,IF(CB230=0,"",IF(CB230="","",0)))</f>
        <v/>
      </c>
      <c r="CA230" s="25" t="str">
        <f>IFERROR(VLOOKUP($C230,Summary!$C:$CB,77,FALSE)/CB230,IF(CB230=0,"",IF(CB230="","",0)))</f>
        <v/>
      </c>
      <c r="CB230" s="27">
        <f>VLOOKUP($C230,Summary!$C:$CB,78,FALSE)</f>
        <v>0</v>
      </c>
    </row>
    <row r="231" spans="1:80" x14ac:dyDescent="0.3">
      <c r="A231">
        <v>227</v>
      </c>
      <c r="B231" t="str">
        <f>IF(Namelist!A228="","",UPPER(Namelist!A228))</f>
        <v>PARK SOO HYUN</v>
      </c>
      <c r="C231" t="str">
        <f>IF(Namelist!B228="","",UPPER(Namelist!B228))</f>
        <v>NUSSTU\E0540646</v>
      </c>
      <c r="D231" s="24">
        <f>IFERROR(VLOOKUP($C231,Summary!$C:$CB,2,FALSE)/J231,IF(J231=0,"",IF(J231="","",0)))</f>
        <v>0</v>
      </c>
      <c r="E231" s="25">
        <f>IFERROR(VLOOKUP($C231,Summary!$C:$CB,3,FALSE)/J231,IF(J231=0,"",IF(J231="","",0)))</f>
        <v>1</v>
      </c>
      <c r="F231" s="26">
        <f>IFERROR(VLOOKUP($C231,Summary!$C:$CB,4,FALSE)/J231,IF(J231=0,"",IF(J231="","",0)))</f>
        <v>1</v>
      </c>
      <c r="G231" s="25">
        <f>IFERROR(VLOOKUP($C231,Summary!$C:$CB,5,FALSE)/J231,IF(J231=0,"",IF(J231="","",0)))</f>
        <v>0</v>
      </c>
      <c r="H231" s="26">
        <f>IFERROR(VLOOKUP($C231,Summary!$C:$CB,6,FALSE)/J231,IF(J231=0,"",IF(J231="","",0)))</f>
        <v>1</v>
      </c>
      <c r="I231" s="25">
        <f>IFERROR(VLOOKUP($C231,Summary!$C:$CB,7,FALSE)/J231,IF(J231=0,"",IF(J231="","",0)))</f>
        <v>0</v>
      </c>
      <c r="J231" s="27">
        <f>VLOOKUP($C231,Summary!$C:$CB,8,FALSE)</f>
        <v>1</v>
      </c>
      <c r="K231" s="24">
        <f>IFERROR(VLOOKUP($C231,Summary!$C:$CB,9,FALSE)/Q231,IF(Q231=0,"",IF(Q231="","",0)))</f>
        <v>0</v>
      </c>
      <c r="L231" s="25">
        <f>IFERROR(VLOOKUP($C231,Summary!$C:$CB,10,FALSE)/Q231,IF(Q231=0,"",IF(Q231="","",0)))</f>
        <v>1</v>
      </c>
      <c r="M231" s="26">
        <f>IFERROR(VLOOKUP($C231,Summary!$C:$CB,11,FALSE)/Q231,IF(Q231=0,"",IF(Q231="","",0)))</f>
        <v>1</v>
      </c>
      <c r="N231" s="25">
        <f>IFERROR(VLOOKUP($C231,Summary!$C:$CB,12,FALSE)/Q231,IF(Q231=0,"",IF(Q231="","",0)))</f>
        <v>0</v>
      </c>
      <c r="O231" s="26">
        <f>IFERROR(VLOOKUP($C231,Summary!$C:$CB,13,FALSE)/Q231,IF(Q231=0,"",IF(Q231="","",0)))</f>
        <v>1</v>
      </c>
      <c r="P231" s="25">
        <f>IFERROR(VLOOKUP($C231,Summary!$C:$CB,14,FALSE)/Q231,IF(Q231=0,"",IF(Q231="","",0)))</f>
        <v>0</v>
      </c>
      <c r="Q231" s="27">
        <f>VLOOKUP($C231,Summary!$C:$CB,15,FALSE)</f>
        <v>1</v>
      </c>
      <c r="R231" s="24" t="str">
        <f>IFERROR(VLOOKUP($C231,Summary!$C:$CB,16,FALSE)/X231,IF(X231=0,"",IF(X231="","",0)))</f>
        <v/>
      </c>
      <c r="S231" s="25" t="str">
        <f>IFERROR(VLOOKUP($C231,Summary!$C:$CB,17,FALSE)/X231,IF(X231=0,"",IF(X231="","",0)))</f>
        <v/>
      </c>
      <c r="T231" s="26" t="str">
        <f>IFERROR(VLOOKUP($C231,Summary!$C:$CB,18,FALSE)/X231,IF(X231=0,"",IF(X231="","",0)))</f>
        <v/>
      </c>
      <c r="U231" s="25" t="str">
        <f>IFERROR(VLOOKUP($C231,Summary!$C:$CB,19,FALSE)/X231,IF(X231=0,"",IF(X231="","",0)))</f>
        <v/>
      </c>
      <c r="V231" s="26" t="str">
        <f>IFERROR(VLOOKUP($C231,Summary!$C:$CB,20,FALSE)/X231,IF(X231=0,"",IF(X231="","",0)))</f>
        <v/>
      </c>
      <c r="W231" s="25" t="str">
        <f>IFERROR(VLOOKUP($C231,Summary!$C:$CB,21,FALSE)/X231,IF(X231=0,"",IF(X231="","",0)))</f>
        <v/>
      </c>
      <c r="X231" s="27">
        <f>VLOOKUP($C231,Summary!$C:$CB,22,FALSE)</f>
        <v>0</v>
      </c>
      <c r="Y231" s="24" t="str">
        <f>IFERROR(VLOOKUP($C231,Summary!$C:$CB,23,FALSE)/AE231,IF(AE231=0,"",IF(AE231="","",0)))</f>
        <v/>
      </c>
      <c r="Z231" s="25" t="str">
        <f>IFERROR(VLOOKUP($C231,Summary!$C:$CB,24,FALSE)/AE231,IF(AE231=0,"",IF(AE231="","",0)))</f>
        <v/>
      </c>
      <c r="AA231" s="26" t="str">
        <f>IFERROR(VLOOKUP($C231,Summary!$C:$CB,25,FALSE)/AE231,IF(AE231=0,"",IF(AE231="","",0)))</f>
        <v/>
      </c>
      <c r="AB231" s="25" t="str">
        <f>IFERROR(VLOOKUP($C231,Summary!$C:$CB,26,FALSE)/AE231,IF(AE231=0,"",IF(AE231="","",0)))</f>
        <v/>
      </c>
      <c r="AC231" s="26" t="str">
        <f>IFERROR(VLOOKUP($C231,Summary!$C:$CB,27,FALSE)/AE231,IF(AE231=0,"",IF(AE231="","",0)))</f>
        <v/>
      </c>
      <c r="AD231" s="25" t="str">
        <f>IFERROR(VLOOKUP($C231,Summary!$C:$CB,28,FALSE)/AE231,IF(AE231=0,"",IF(AE231="","",0)))</f>
        <v/>
      </c>
      <c r="AE231" s="27">
        <f>VLOOKUP($C231,Summary!$C:$CB,29,FALSE)</f>
        <v>0</v>
      </c>
      <c r="AF231" s="24" t="str">
        <f>IFERROR(VLOOKUP($C231,Summary!$C:$CB,30,FALSE)/VLOOKUP($C231,Summary!$C:$CB,32,FALSE),IF(AL231=0,"",IF(AL231="","",0)))</f>
        <v/>
      </c>
      <c r="AG231" s="25" t="str">
        <f>IFERROR(VLOOKUP($C231,Summary!$C:$CB,31,FALSE)/VLOOKUP($C231,Summary!$C:$CB,32,FALSE),IF(AL231=0,"",IF(AL231="","",0)))</f>
        <v/>
      </c>
      <c r="AH231" s="26" t="str">
        <f>IFERROR(VLOOKUP($C231,Summary!$C:$CB,32,FALSE)/VLOOKUP($C231,Summary!$C:$CB,34,FALSE),IF(AL231=0,"",IF(AL231="","",0)))</f>
        <v/>
      </c>
      <c r="AI231" s="25" t="str">
        <f>IFERROR(VLOOKUP($C231,Summary!$C:$CB,33,FALSE)/VLOOKUP($C231,Summary!$C:$CB,34,FALSE),IF(AL231=0,"",IF(AL231="","",0)))</f>
        <v/>
      </c>
      <c r="AJ231" s="26" t="str">
        <f>IFERROR(VLOOKUP($C231,Summary!$C:$CB,34,FALSE)/AL231,IF(AL231=0,"",IF(AL231="","",0)))</f>
        <v/>
      </c>
      <c r="AK231" s="25" t="str">
        <f>IFERROR(VLOOKUP($C231,Summary!$C:$CB,35,FALSE)/AL231,IF(AL231=0,"",IF(AL231="","",0)))</f>
        <v/>
      </c>
      <c r="AL231" s="27">
        <f>VLOOKUP($C231,Summary!$C:$CB,36,FALSE)</f>
        <v>0</v>
      </c>
      <c r="AM231" s="24" t="str">
        <f>IFERROR(VLOOKUP($C231,Summary!$C:$CB,37,FALSE)/AS231,IF(AS231=0,"",IF(AS231="","",0)))</f>
        <v/>
      </c>
      <c r="AN231" s="25" t="str">
        <f>IFERROR(VLOOKUP($C231,Summary!$C:$CB,38,FALSE)/AS231,IF(AS231=0,"",IF(AS231="","",0)))</f>
        <v/>
      </c>
      <c r="AO231" s="26" t="str">
        <f>IFERROR(VLOOKUP($C231,Summary!$C:$CB,39,FALSE)/AS231,IF(AS231=0,"",IF(AS231="","",0)))</f>
        <v/>
      </c>
      <c r="AP231" s="25" t="str">
        <f>IFERROR(VLOOKUP($C231,Summary!$C:$CB,40,FALSE)/AS231,IF(AS231=0,"",IF(AS231="","",0)))</f>
        <v/>
      </c>
      <c r="AQ231" s="26" t="str">
        <f>IFERROR(VLOOKUP($C231,Summary!$C:$CB,41,FALSE)/AS231,IF(AS231=0,"",IF(AS231="","",0)))</f>
        <v/>
      </c>
      <c r="AR231" s="25" t="str">
        <f>IFERROR(VLOOKUP($C231,Summary!$C:$CB,42,FALSE)/AS231,IF(AS231=0,"",IF(AS231="","",0)))</f>
        <v/>
      </c>
      <c r="AS231" s="27">
        <f>VLOOKUP($C231,Summary!$C:$CB,43,FALSE)</f>
        <v>0</v>
      </c>
      <c r="AT231" s="24" t="str">
        <f>IFERROR(VLOOKUP($C231,Summary!$C:$CB,44,FALSE)/AZ231,IF(AZ231=0,"",IF(AZ231="","",0)))</f>
        <v/>
      </c>
      <c r="AU231" s="25" t="str">
        <f>IFERROR(VLOOKUP($C231,Summary!$C:$CB,45,FALSE)/AZ231,IF(AZ231=0,"",IF(AZ231="","",0)))</f>
        <v/>
      </c>
      <c r="AV231" s="26" t="str">
        <f>IFERROR(VLOOKUP($C231,Summary!$C:$CB,46,FALSE)/AZ231,IF(AZ231=0,"",IF(AZ231="","",0)))</f>
        <v/>
      </c>
      <c r="AW231" s="25" t="str">
        <f>IFERROR(VLOOKUP($C231,Summary!$C:$CB,47,FALSE)/AZ231,IF(AZ231=0,"",IF(AZ231="","",0)))</f>
        <v/>
      </c>
      <c r="AX231" s="26" t="str">
        <f>IFERROR(VLOOKUP($C231,Summary!$C:$CB,48,FALSE)/AZ231,IF(AZ231=0,"",IF(AZ231="","",0)))</f>
        <v/>
      </c>
      <c r="AY231" s="25" t="str">
        <f>IFERROR(VLOOKUP($C231,Summary!$C:$CB,49,FALSE)/AZ231,IF(AZ231=0,"",IF(AZ231="","",0)))</f>
        <v/>
      </c>
      <c r="AZ231" s="27">
        <f>VLOOKUP($C231,Summary!$C:$CB,50,FALSE)</f>
        <v>0</v>
      </c>
      <c r="BA231" s="24" t="str">
        <f>IFERROR(VLOOKUP($C231,Summary!$C:$CB,51,FALSE)/BG231,IF(BG231=0,"",IF(BG231="","",0)))</f>
        <v/>
      </c>
      <c r="BB231" s="25" t="str">
        <f>IFERROR(VLOOKUP($C231,Summary!$C:$CB,52,FALSE)/BG231,IF(BG231=0,"",IF(BG231="","",0)))</f>
        <v/>
      </c>
      <c r="BC231" s="26" t="str">
        <f>IFERROR(VLOOKUP($C231,Summary!$C:$CB,53,FALSE)/BG231,IF(BG231=0,"",IF(BG231="","",0)))</f>
        <v/>
      </c>
      <c r="BD231" s="25" t="str">
        <f>IFERROR(VLOOKUP($C231,Summary!$C:$CB,54,FALSE)/BG231,IF(BG231=0,"",IF(BG231="","",0)))</f>
        <v/>
      </c>
      <c r="BE231" s="26" t="str">
        <f>IFERROR(VLOOKUP($C231,Summary!$C:$CB,55,FALSE)/BG231,IF(BG231=0,"",IF(BG231="","",0)))</f>
        <v/>
      </c>
      <c r="BF231" s="25" t="str">
        <f>IFERROR(VLOOKUP($C231,Summary!$C:$CB,56,FALSE)/BG231,IF(BG231=0,"",IF(BG231="","",0)))</f>
        <v/>
      </c>
      <c r="BG231" s="27">
        <f>VLOOKUP($C231,Summary!$C:$CB,57,FALSE)</f>
        <v>0</v>
      </c>
      <c r="BH231" s="24" t="str">
        <f>IFERROR(VLOOKUP($C231,Summary!$C:$CB,58,FALSE)/BN231,IF(BN231=0,"",IF(BN231="","",0)))</f>
        <v/>
      </c>
      <c r="BI231" s="25" t="str">
        <f>IFERROR(VLOOKUP($C231,Summary!$C:$CB,59,FALSE)/BN231,IF(BN231=0,"",IF(BN231="","",0)))</f>
        <v/>
      </c>
      <c r="BJ231" s="26" t="str">
        <f>IFERROR(VLOOKUP($C231,Summary!$C:$CB,60,FALSE)/BN231,IF(BN231=0,"",IF(BN231="","",0)))</f>
        <v/>
      </c>
      <c r="BK231" s="25" t="str">
        <f>IFERROR(VLOOKUP($C231,Summary!$C:$CB,61,FALSE)/BN231,IF(BN231=0,"",IF(BN231="","",0)))</f>
        <v/>
      </c>
      <c r="BL231" s="26" t="str">
        <f>IFERROR(VLOOKUP($C231,Summary!$C:$CB,62,FALSE)/BN231,IF(BN231=0,"",IF(BN231="","",0)))</f>
        <v/>
      </c>
      <c r="BM231" s="25" t="str">
        <f>IFERROR(VLOOKUP($C231,Summary!$C:$CB,63,FALSE)/BN231,IF(BN231=0,"",IF(BN231="","",0)))</f>
        <v/>
      </c>
      <c r="BN231" s="27">
        <f>VLOOKUP($C231,Summary!$C:$CB,64,FALSE)</f>
        <v>0</v>
      </c>
      <c r="BO231" s="24" t="str">
        <f>IFERROR(VLOOKUP($C231,Summary!$C:$CB,65,FALSE)/BU231,IF(BU231=0,"",IF(BU231="","",0)))</f>
        <v/>
      </c>
      <c r="BP231" s="25" t="str">
        <f>IFERROR(VLOOKUP($C231,Summary!$C:$CB,66,FALSE)/BU231,IF(BU231=0,"",IF(BU231="","",0)))</f>
        <v/>
      </c>
      <c r="BQ231" s="26" t="str">
        <f>IFERROR(VLOOKUP($C231,Summary!$C:$CB,67,FALSE)/BU231,IF(BU231=0,"",IF(BU231="","",0)))</f>
        <v/>
      </c>
      <c r="BR231" s="25" t="str">
        <f>IFERROR(VLOOKUP($C231,Summary!$C:$CB,68,FALSE)/BU231,IF(BU231=0,"",IF(BU231="","",0)))</f>
        <v/>
      </c>
      <c r="BS231" s="26" t="str">
        <f>IFERROR(VLOOKUP($C231,Summary!$C:$CB,69,FALSE)/BU231,IF(BU231=0,"",IF(BU231="","",0)))</f>
        <v/>
      </c>
      <c r="BT231" s="25" t="str">
        <f>IFERROR(VLOOKUP($C231,Summary!$C:$CB,70,FALSE)/BU231,IF(BU231=0,"",IF(BU231="","",0)))</f>
        <v/>
      </c>
      <c r="BU231" s="27">
        <f>VLOOKUP($C231,Summary!$C:$CB,71,FALSE)</f>
        <v>0</v>
      </c>
      <c r="BV231" s="24" t="str">
        <f>IFERROR(VLOOKUP($C231,Summary!$C:$CB,72,FALSE)/CB231,IF(CB231=0,"",IF(CB231="","",0)))</f>
        <v/>
      </c>
      <c r="BW231" s="25" t="str">
        <f>IFERROR(VLOOKUP($C231,Summary!$C:$CB,73,FALSE)/CB231,IF(CB231=0,"",IF(CB231="","",0)))</f>
        <v/>
      </c>
      <c r="BX231" s="26" t="str">
        <f>IFERROR(VLOOKUP($C231,Summary!$C:$CB,74,FALSE)/CB231,IF(CB231=0,"",IF(CB231="","",0)))</f>
        <v/>
      </c>
      <c r="BY231" s="25" t="str">
        <f>IFERROR(VLOOKUP($C231,Summary!$C:$CB,75,FALSE)/CB231,IF(CB231=0,"",IF(CB231="","",0)))</f>
        <v/>
      </c>
      <c r="BZ231" s="26" t="str">
        <f>IFERROR(VLOOKUP($C231,Summary!$C:$CB,76,FALSE)/CB231,IF(CB231=0,"",IF(CB231="","",0)))</f>
        <v/>
      </c>
      <c r="CA231" s="25" t="str">
        <f>IFERROR(VLOOKUP($C231,Summary!$C:$CB,77,FALSE)/CB231,IF(CB231=0,"",IF(CB231="","",0)))</f>
        <v/>
      </c>
      <c r="CB231" s="27">
        <f>VLOOKUP($C231,Summary!$C:$CB,78,FALSE)</f>
        <v>0</v>
      </c>
    </row>
    <row r="232" spans="1:80" x14ac:dyDescent="0.3">
      <c r="A232">
        <v>228</v>
      </c>
      <c r="B232" t="str">
        <f>IF(Namelist!A229="","",UPPER(Namelist!A229))</f>
        <v>PATRICIA LIM</v>
      </c>
      <c r="C232" t="str">
        <f>IF(Namelist!B229="","",UPPER(Namelist!B229))</f>
        <v>NUSSTU\E0959922</v>
      </c>
      <c r="D232" s="24">
        <f>IFERROR(VLOOKUP($C232,Summary!$C:$CB,2,FALSE)/J232,IF(J232=0,"",IF(J232="","",0)))</f>
        <v>0.6</v>
      </c>
      <c r="E232" s="25">
        <f>IFERROR(VLOOKUP($C232,Summary!$C:$CB,3,FALSE)/J232,IF(J232=0,"",IF(J232="","",0)))</f>
        <v>0</v>
      </c>
      <c r="F232" s="26">
        <f>IFERROR(VLOOKUP($C232,Summary!$C:$CB,4,FALSE)/J232,IF(J232=0,"",IF(J232="","",0)))</f>
        <v>0.6</v>
      </c>
      <c r="G232" s="25">
        <f>IFERROR(VLOOKUP($C232,Summary!$C:$CB,5,FALSE)/J232,IF(J232=0,"",IF(J232="","",0)))</f>
        <v>0</v>
      </c>
      <c r="H232" s="26">
        <f>IFERROR(VLOOKUP($C232,Summary!$C:$CB,6,FALSE)/J232,IF(J232=0,"",IF(J232="","",0)))</f>
        <v>0.6</v>
      </c>
      <c r="I232" s="25">
        <f>IFERROR(VLOOKUP($C232,Summary!$C:$CB,7,FALSE)/J232,IF(J232=0,"",IF(J232="","",0)))</f>
        <v>0.4</v>
      </c>
      <c r="J232" s="27">
        <f>VLOOKUP($C232,Summary!$C:$CB,8,FALSE)</f>
        <v>5</v>
      </c>
      <c r="K232" s="24">
        <f>IFERROR(VLOOKUP($C232,Summary!$C:$CB,9,FALSE)/Q232,IF(Q232=0,"",IF(Q232="","",0)))</f>
        <v>1</v>
      </c>
      <c r="L232" s="25">
        <f>IFERROR(VLOOKUP($C232,Summary!$C:$CB,10,FALSE)/Q232,IF(Q232=0,"",IF(Q232="","",0)))</f>
        <v>0</v>
      </c>
      <c r="M232" s="26">
        <f>IFERROR(VLOOKUP($C232,Summary!$C:$CB,11,FALSE)/Q232,IF(Q232=0,"",IF(Q232="","",0)))</f>
        <v>1</v>
      </c>
      <c r="N232" s="25">
        <f>IFERROR(VLOOKUP($C232,Summary!$C:$CB,12,FALSE)/Q232,IF(Q232=0,"",IF(Q232="","",0)))</f>
        <v>0</v>
      </c>
      <c r="O232" s="26">
        <f>IFERROR(VLOOKUP($C232,Summary!$C:$CB,13,FALSE)/Q232,IF(Q232=0,"",IF(Q232="","",0)))</f>
        <v>1</v>
      </c>
      <c r="P232" s="25">
        <f>IFERROR(VLOOKUP($C232,Summary!$C:$CB,14,FALSE)/Q232,IF(Q232=0,"",IF(Q232="","",0)))</f>
        <v>0</v>
      </c>
      <c r="Q232" s="27">
        <f>VLOOKUP($C232,Summary!$C:$CB,15,FALSE)</f>
        <v>2</v>
      </c>
      <c r="R232" s="24">
        <f>IFERROR(VLOOKUP($C232,Summary!$C:$CB,16,FALSE)/X232,IF(X232=0,"",IF(X232="","",0)))</f>
        <v>0.33333333333333331</v>
      </c>
      <c r="S232" s="25">
        <f>IFERROR(VLOOKUP($C232,Summary!$C:$CB,17,FALSE)/X232,IF(X232=0,"",IF(X232="","",0)))</f>
        <v>0</v>
      </c>
      <c r="T232" s="26">
        <f>IFERROR(VLOOKUP($C232,Summary!$C:$CB,18,FALSE)/X232,IF(X232=0,"",IF(X232="","",0)))</f>
        <v>0.33333333333333331</v>
      </c>
      <c r="U232" s="25">
        <f>IFERROR(VLOOKUP($C232,Summary!$C:$CB,19,FALSE)/X232,IF(X232=0,"",IF(X232="","",0)))</f>
        <v>0</v>
      </c>
      <c r="V232" s="26">
        <f>IFERROR(VLOOKUP($C232,Summary!$C:$CB,20,FALSE)/X232,IF(X232=0,"",IF(X232="","",0)))</f>
        <v>0.33333333333333331</v>
      </c>
      <c r="W232" s="25">
        <f>IFERROR(VLOOKUP($C232,Summary!$C:$CB,21,FALSE)/X232,IF(X232=0,"",IF(X232="","",0)))</f>
        <v>0.66666666666666663</v>
      </c>
      <c r="X232" s="27">
        <f>VLOOKUP($C232,Summary!$C:$CB,22,FALSE)</f>
        <v>3</v>
      </c>
      <c r="Y232" s="24" t="str">
        <f>IFERROR(VLOOKUP($C232,Summary!$C:$CB,23,FALSE)/AE232,IF(AE232=0,"",IF(AE232="","",0)))</f>
        <v/>
      </c>
      <c r="Z232" s="25" t="str">
        <f>IFERROR(VLOOKUP($C232,Summary!$C:$CB,24,FALSE)/AE232,IF(AE232=0,"",IF(AE232="","",0)))</f>
        <v/>
      </c>
      <c r="AA232" s="26" t="str">
        <f>IFERROR(VLOOKUP($C232,Summary!$C:$CB,25,FALSE)/AE232,IF(AE232=0,"",IF(AE232="","",0)))</f>
        <v/>
      </c>
      <c r="AB232" s="25" t="str">
        <f>IFERROR(VLOOKUP($C232,Summary!$C:$CB,26,FALSE)/AE232,IF(AE232=0,"",IF(AE232="","",0)))</f>
        <v/>
      </c>
      <c r="AC232" s="26" t="str">
        <f>IFERROR(VLOOKUP($C232,Summary!$C:$CB,27,FALSE)/AE232,IF(AE232=0,"",IF(AE232="","",0)))</f>
        <v/>
      </c>
      <c r="AD232" s="25" t="str">
        <f>IFERROR(VLOOKUP($C232,Summary!$C:$CB,28,FALSE)/AE232,IF(AE232=0,"",IF(AE232="","",0)))</f>
        <v/>
      </c>
      <c r="AE232" s="27">
        <f>VLOOKUP($C232,Summary!$C:$CB,29,FALSE)</f>
        <v>0</v>
      </c>
      <c r="AF232" s="24" t="str">
        <f>IFERROR(VLOOKUP($C232,Summary!$C:$CB,30,FALSE)/VLOOKUP($C232,Summary!$C:$CB,32,FALSE),IF(AL232=0,"",IF(AL232="","",0)))</f>
        <v/>
      </c>
      <c r="AG232" s="25" t="str">
        <f>IFERROR(VLOOKUP($C232,Summary!$C:$CB,31,FALSE)/VLOOKUP($C232,Summary!$C:$CB,32,FALSE),IF(AL232=0,"",IF(AL232="","",0)))</f>
        <v/>
      </c>
      <c r="AH232" s="26" t="str">
        <f>IFERROR(VLOOKUP($C232,Summary!$C:$CB,32,FALSE)/VLOOKUP($C232,Summary!$C:$CB,34,FALSE),IF(AL232=0,"",IF(AL232="","",0)))</f>
        <v/>
      </c>
      <c r="AI232" s="25" t="str">
        <f>IFERROR(VLOOKUP($C232,Summary!$C:$CB,33,FALSE)/VLOOKUP($C232,Summary!$C:$CB,34,FALSE),IF(AL232=0,"",IF(AL232="","",0)))</f>
        <v/>
      </c>
      <c r="AJ232" s="26" t="str">
        <f>IFERROR(VLOOKUP($C232,Summary!$C:$CB,34,FALSE)/AL232,IF(AL232=0,"",IF(AL232="","",0)))</f>
        <v/>
      </c>
      <c r="AK232" s="25" t="str">
        <f>IFERROR(VLOOKUP($C232,Summary!$C:$CB,35,FALSE)/AL232,IF(AL232=0,"",IF(AL232="","",0)))</f>
        <v/>
      </c>
      <c r="AL232" s="27">
        <f>VLOOKUP($C232,Summary!$C:$CB,36,FALSE)</f>
        <v>0</v>
      </c>
      <c r="AM232" s="24" t="str">
        <f>IFERROR(VLOOKUP($C232,Summary!$C:$CB,37,FALSE)/AS232,IF(AS232=0,"",IF(AS232="","",0)))</f>
        <v/>
      </c>
      <c r="AN232" s="25" t="str">
        <f>IFERROR(VLOOKUP($C232,Summary!$C:$CB,38,FALSE)/AS232,IF(AS232=0,"",IF(AS232="","",0)))</f>
        <v/>
      </c>
      <c r="AO232" s="26" t="str">
        <f>IFERROR(VLOOKUP($C232,Summary!$C:$CB,39,FALSE)/AS232,IF(AS232=0,"",IF(AS232="","",0)))</f>
        <v/>
      </c>
      <c r="AP232" s="25" t="str">
        <f>IFERROR(VLOOKUP($C232,Summary!$C:$CB,40,FALSE)/AS232,IF(AS232=0,"",IF(AS232="","",0)))</f>
        <v/>
      </c>
      <c r="AQ232" s="26" t="str">
        <f>IFERROR(VLOOKUP($C232,Summary!$C:$CB,41,FALSE)/AS232,IF(AS232=0,"",IF(AS232="","",0)))</f>
        <v/>
      </c>
      <c r="AR232" s="25" t="str">
        <f>IFERROR(VLOOKUP($C232,Summary!$C:$CB,42,FALSE)/AS232,IF(AS232=0,"",IF(AS232="","",0)))</f>
        <v/>
      </c>
      <c r="AS232" s="27">
        <f>VLOOKUP($C232,Summary!$C:$CB,43,FALSE)</f>
        <v>0</v>
      </c>
      <c r="AT232" s="24" t="str">
        <f>IFERROR(VLOOKUP($C232,Summary!$C:$CB,44,FALSE)/AZ232,IF(AZ232=0,"",IF(AZ232="","",0)))</f>
        <v/>
      </c>
      <c r="AU232" s="25" t="str">
        <f>IFERROR(VLOOKUP($C232,Summary!$C:$CB,45,FALSE)/AZ232,IF(AZ232=0,"",IF(AZ232="","",0)))</f>
        <v/>
      </c>
      <c r="AV232" s="26" t="str">
        <f>IFERROR(VLOOKUP($C232,Summary!$C:$CB,46,FALSE)/AZ232,IF(AZ232=0,"",IF(AZ232="","",0)))</f>
        <v/>
      </c>
      <c r="AW232" s="25" t="str">
        <f>IFERROR(VLOOKUP($C232,Summary!$C:$CB,47,FALSE)/AZ232,IF(AZ232=0,"",IF(AZ232="","",0)))</f>
        <v/>
      </c>
      <c r="AX232" s="26" t="str">
        <f>IFERROR(VLOOKUP($C232,Summary!$C:$CB,48,FALSE)/AZ232,IF(AZ232=0,"",IF(AZ232="","",0)))</f>
        <v/>
      </c>
      <c r="AY232" s="25" t="str">
        <f>IFERROR(VLOOKUP($C232,Summary!$C:$CB,49,FALSE)/AZ232,IF(AZ232=0,"",IF(AZ232="","",0)))</f>
        <v/>
      </c>
      <c r="AZ232" s="27">
        <f>VLOOKUP($C232,Summary!$C:$CB,50,FALSE)</f>
        <v>0</v>
      </c>
      <c r="BA232" s="24" t="str">
        <f>IFERROR(VLOOKUP($C232,Summary!$C:$CB,51,FALSE)/BG232,IF(BG232=0,"",IF(BG232="","",0)))</f>
        <v/>
      </c>
      <c r="BB232" s="25" t="str">
        <f>IFERROR(VLOOKUP($C232,Summary!$C:$CB,52,FALSE)/BG232,IF(BG232=0,"",IF(BG232="","",0)))</f>
        <v/>
      </c>
      <c r="BC232" s="26" t="str">
        <f>IFERROR(VLOOKUP($C232,Summary!$C:$CB,53,FALSE)/BG232,IF(BG232=0,"",IF(BG232="","",0)))</f>
        <v/>
      </c>
      <c r="BD232" s="25" t="str">
        <f>IFERROR(VLOOKUP($C232,Summary!$C:$CB,54,FALSE)/BG232,IF(BG232=0,"",IF(BG232="","",0)))</f>
        <v/>
      </c>
      <c r="BE232" s="26" t="str">
        <f>IFERROR(VLOOKUP($C232,Summary!$C:$CB,55,FALSE)/BG232,IF(BG232=0,"",IF(BG232="","",0)))</f>
        <v/>
      </c>
      <c r="BF232" s="25" t="str">
        <f>IFERROR(VLOOKUP($C232,Summary!$C:$CB,56,FALSE)/BG232,IF(BG232=0,"",IF(BG232="","",0)))</f>
        <v/>
      </c>
      <c r="BG232" s="27">
        <f>VLOOKUP($C232,Summary!$C:$CB,57,FALSE)</f>
        <v>0</v>
      </c>
      <c r="BH232" s="24" t="str">
        <f>IFERROR(VLOOKUP($C232,Summary!$C:$CB,58,FALSE)/BN232,IF(BN232=0,"",IF(BN232="","",0)))</f>
        <v/>
      </c>
      <c r="BI232" s="25" t="str">
        <f>IFERROR(VLOOKUP($C232,Summary!$C:$CB,59,FALSE)/BN232,IF(BN232=0,"",IF(BN232="","",0)))</f>
        <v/>
      </c>
      <c r="BJ232" s="26" t="str">
        <f>IFERROR(VLOOKUP($C232,Summary!$C:$CB,60,FALSE)/BN232,IF(BN232=0,"",IF(BN232="","",0)))</f>
        <v/>
      </c>
      <c r="BK232" s="25" t="str">
        <f>IFERROR(VLOOKUP($C232,Summary!$C:$CB,61,FALSE)/BN232,IF(BN232=0,"",IF(BN232="","",0)))</f>
        <v/>
      </c>
      <c r="BL232" s="26" t="str">
        <f>IFERROR(VLOOKUP($C232,Summary!$C:$CB,62,FALSE)/BN232,IF(BN232=0,"",IF(BN232="","",0)))</f>
        <v/>
      </c>
      <c r="BM232" s="25" t="str">
        <f>IFERROR(VLOOKUP($C232,Summary!$C:$CB,63,FALSE)/BN232,IF(BN232=0,"",IF(BN232="","",0)))</f>
        <v/>
      </c>
      <c r="BN232" s="27">
        <f>VLOOKUP($C232,Summary!$C:$CB,64,FALSE)</f>
        <v>0</v>
      </c>
      <c r="BO232" s="24" t="str">
        <f>IFERROR(VLOOKUP($C232,Summary!$C:$CB,65,FALSE)/BU232,IF(BU232=0,"",IF(BU232="","",0)))</f>
        <v/>
      </c>
      <c r="BP232" s="25" t="str">
        <f>IFERROR(VLOOKUP($C232,Summary!$C:$CB,66,FALSE)/BU232,IF(BU232=0,"",IF(BU232="","",0)))</f>
        <v/>
      </c>
      <c r="BQ232" s="26" t="str">
        <f>IFERROR(VLOOKUP($C232,Summary!$C:$CB,67,FALSE)/BU232,IF(BU232=0,"",IF(BU232="","",0)))</f>
        <v/>
      </c>
      <c r="BR232" s="25" t="str">
        <f>IFERROR(VLOOKUP($C232,Summary!$C:$CB,68,FALSE)/BU232,IF(BU232=0,"",IF(BU232="","",0)))</f>
        <v/>
      </c>
      <c r="BS232" s="26" t="str">
        <f>IFERROR(VLOOKUP($C232,Summary!$C:$CB,69,FALSE)/BU232,IF(BU232=0,"",IF(BU232="","",0)))</f>
        <v/>
      </c>
      <c r="BT232" s="25" t="str">
        <f>IFERROR(VLOOKUP($C232,Summary!$C:$CB,70,FALSE)/BU232,IF(BU232=0,"",IF(BU232="","",0)))</f>
        <v/>
      </c>
      <c r="BU232" s="27">
        <f>VLOOKUP($C232,Summary!$C:$CB,71,FALSE)</f>
        <v>0</v>
      </c>
      <c r="BV232" s="24" t="str">
        <f>IFERROR(VLOOKUP($C232,Summary!$C:$CB,72,FALSE)/CB232,IF(CB232=0,"",IF(CB232="","",0)))</f>
        <v/>
      </c>
      <c r="BW232" s="25" t="str">
        <f>IFERROR(VLOOKUP($C232,Summary!$C:$CB,73,FALSE)/CB232,IF(CB232=0,"",IF(CB232="","",0)))</f>
        <v/>
      </c>
      <c r="BX232" s="26" t="str">
        <f>IFERROR(VLOOKUP($C232,Summary!$C:$CB,74,FALSE)/CB232,IF(CB232=0,"",IF(CB232="","",0)))</f>
        <v/>
      </c>
      <c r="BY232" s="25" t="str">
        <f>IFERROR(VLOOKUP($C232,Summary!$C:$CB,75,FALSE)/CB232,IF(CB232=0,"",IF(CB232="","",0)))</f>
        <v/>
      </c>
      <c r="BZ232" s="26" t="str">
        <f>IFERROR(VLOOKUP($C232,Summary!$C:$CB,76,FALSE)/CB232,IF(CB232=0,"",IF(CB232="","",0)))</f>
        <v/>
      </c>
      <c r="CA232" s="25" t="str">
        <f>IFERROR(VLOOKUP($C232,Summary!$C:$CB,77,FALSE)/CB232,IF(CB232=0,"",IF(CB232="","",0)))</f>
        <v/>
      </c>
      <c r="CB232" s="27">
        <f>VLOOKUP($C232,Summary!$C:$CB,78,FALSE)</f>
        <v>0</v>
      </c>
    </row>
    <row r="233" spans="1:80" x14ac:dyDescent="0.3">
      <c r="A233">
        <v>229</v>
      </c>
      <c r="B233" t="str">
        <f>IF(Namelist!A230="","",UPPER(Namelist!A230))</f>
        <v>PATRICK ELIAS CAMPBELL</v>
      </c>
      <c r="C233" t="str">
        <f>IF(Namelist!B230="","",UPPER(Namelist!B230))</f>
        <v>NUSSTU\E0977967</v>
      </c>
      <c r="D233" s="24" t="str">
        <f>IFERROR(VLOOKUP($C233,Summary!$C:$CB,2,FALSE)/J233,IF(J233=0,"",IF(J233="","",0)))</f>
        <v/>
      </c>
      <c r="E233" s="25" t="str">
        <f>IFERROR(VLOOKUP($C233,Summary!$C:$CB,3,FALSE)/J233,IF(J233=0,"",IF(J233="","",0)))</f>
        <v/>
      </c>
      <c r="F233" s="26" t="str">
        <f>IFERROR(VLOOKUP($C233,Summary!$C:$CB,4,FALSE)/J233,IF(J233=0,"",IF(J233="","",0)))</f>
        <v/>
      </c>
      <c r="G233" s="25" t="str">
        <f>IFERROR(VLOOKUP($C233,Summary!$C:$CB,5,FALSE)/J233,IF(J233=0,"",IF(J233="","",0)))</f>
        <v/>
      </c>
      <c r="H233" s="26" t="str">
        <f>IFERROR(VLOOKUP($C233,Summary!$C:$CB,6,FALSE)/J233,IF(J233=0,"",IF(J233="","",0)))</f>
        <v/>
      </c>
      <c r="I233" s="25" t="str">
        <f>IFERROR(VLOOKUP($C233,Summary!$C:$CB,7,FALSE)/J233,IF(J233=0,"",IF(J233="","",0)))</f>
        <v/>
      </c>
      <c r="J233" s="27">
        <f>VLOOKUP($C233,Summary!$C:$CB,8,FALSE)</f>
        <v>0</v>
      </c>
      <c r="K233" s="24" t="str">
        <f>IFERROR(VLOOKUP($C233,Summary!$C:$CB,9,FALSE)/Q233,IF(Q233=0,"",IF(Q233="","",0)))</f>
        <v/>
      </c>
      <c r="L233" s="25" t="str">
        <f>IFERROR(VLOOKUP($C233,Summary!$C:$CB,10,FALSE)/Q233,IF(Q233=0,"",IF(Q233="","",0)))</f>
        <v/>
      </c>
      <c r="M233" s="26" t="str">
        <f>IFERROR(VLOOKUP($C233,Summary!$C:$CB,11,FALSE)/Q233,IF(Q233=0,"",IF(Q233="","",0)))</f>
        <v/>
      </c>
      <c r="N233" s="25" t="str">
        <f>IFERROR(VLOOKUP($C233,Summary!$C:$CB,12,FALSE)/Q233,IF(Q233=0,"",IF(Q233="","",0)))</f>
        <v/>
      </c>
      <c r="O233" s="26" t="str">
        <f>IFERROR(VLOOKUP($C233,Summary!$C:$CB,13,FALSE)/Q233,IF(Q233=0,"",IF(Q233="","",0)))</f>
        <v/>
      </c>
      <c r="P233" s="25" t="str">
        <f>IFERROR(VLOOKUP($C233,Summary!$C:$CB,14,FALSE)/Q233,IF(Q233=0,"",IF(Q233="","",0)))</f>
        <v/>
      </c>
      <c r="Q233" s="27">
        <f>VLOOKUP($C233,Summary!$C:$CB,15,FALSE)</f>
        <v>0</v>
      </c>
      <c r="R233" s="24" t="str">
        <f>IFERROR(VLOOKUP($C233,Summary!$C:$CB,16,FALSE)/X233,IF(X233=0,"",IF(X233="","",0)))</f>
        <v/>
      </c>
      <c r="S233" s="25" t="str">
        <f>IFERROR(VLOOKUP($C233,Summary!$C:$CB,17,FALSE)/X233,IF(X233=0,"",IF(X233="","",0)))</f>
        <v/>
      </c>
      <c r="T233" s="26" t="str">
        <f>IFERROR(VLOOKUP($C233,Summary!$C:$CB,18,FALSE)/X233,IF(X233=0,"",IF(X233="","",0)))</f>
        <v/>
      </c>
      <c r="U233" s="25" t="str">
        <f>IFERROR(VLOOKUP($C233,Summary!$C:$CB,19,FALSE)/X233,IF(X233=0,"",IF(X233="","",0)))</f>
        <v/>
      </c>
      <c r="V233" s="26" t="str">
        <f>IFERROR(VLOOKUP($C233,Summary!$C:$CB,20,FALSE)/X233,IF(X233=0,"",IF(X233="","",0)))</f>
        <v/>
      </c>
      <c r="W233" s="25" t="str">
        <f>IFERROR(VLOOKUP($C233,Summary!$C:$CB,21,FALSE)/X233,IF(X233=0,"",IF(X233="","",0)))</f>
        <v/>
      </c>
      <c r="X233" s="27">
        <f>VLOOKUP($C233,Summary!$C:$CB,22,FALSE)</f>
        <v>0</v>
      </c>
      <c r="Y233" s="24" t="str">
        <f>IFERROR(VLOOKUP($C233,Summary!$C:$CB,23,FALSE)/AE233,IF(AE233=0,"",IF(AE233="","",0)))</f>
        <v/>
      </c>
      <c r="Z233" s="25" t="str">
        <f>IFERROR(VLOOKUP($C233,Summary!$C:$CB,24,FALSE)/AE233,IF(AE233=0,"",IF(AE233="","",0)))</f>
        <v/>
      </c>
      <c r="AA233" s="26" t="str">
        <f>IFERROR(VLOOKUP($C233,Summary!$C:$CB,25,FALSE)/AE233,IF(AE233=0,"",IF(AE233="","",0)))</f>
        <v/>
      </c>
      <c r="AB233" s="25" t="str">
        <f>IFERROR(VLOOKUP($C233,Summary!$C:$CB,26,FALSE)/AE233,IF(AE233=0,"",IF(AE233="","",0)))</f>
        <v/>
      </c>
      <c r="AC233" s="26" t="str">
        <f>IFERROR(VLOOKUP($C233,Summary!$C:$CB,27,FALSE)/AE233,IF(AE233=0,"",IF(AE233="","",0)))</f>
        <v/>
      </c>
      <c r="AD233" s="25" t="str">
        <f>IFERROR(VLOOKUP($C233,Summary!$C:$CB,28,FALSE)/AE233,IF(AE233=0,"",IF(AE233="","",0)))</f>
        <v/>
      </c>
      <c r="AE233" s="27">
        <f>VLOOKUP($C233,Summary!$C:$CB,29,FALSE)</f>
        <v>0</v>
      </c>
      <c r="AF233" s="24" t="str">
        <f>IFERROR(VLOOKUP($C233,Summary!$C:$CB,30,FALSE)/VLOOKUP($C233,Summary!$C:$CB,32,FALSE),IF(AL233=0,"",IF(AL233="","",0)))</f>
        <v/>
      </c>
      <c r="AG233" s="25" t="str">
        <f>IFERROR(VLOOKUP($C233,Summary!$C:$CB,31,FALSE)/VLOOKUP($C233,Summary!$C:$CB,32,FALSE),IF(AL233=0,"",IF(AL233="","",0)))</f>
        <v/>
      </c>
      <c r="AH233" s="26" t="str">
        <f>IFERROR(VLOOKUP($C233,Summary!$C:$CB,32,FALSE)/VLOOKUP($C233,Summary!$C:$CB,34,FALSE),IF(AL233=0,"",IF(AL233="","",0)))</f>
        <v/>
      </c>
      <c r="AI233" s="25" t="str">
        <f>IFERROR(VLOOKUP($C233,Summary!$C:$CB,33,FALSE)/VLOOKUP($C233,Summary!$C:$CB,34,FALSE),IF(AL233=0,"",IF(AL233="","",0)))</f>
        <v/>
      </c>
      <c r="AJ233" s="26" t="str">
        <f>IFERROR(VLOOKUP($C233,Summary!$C:$CB,34,FALSE)/AL233,IF(AL233=0,"",IF(AL233="","",0)))</f>
        <v/>
      </c>
      <c r="AK233" s="25" t="str">
        <f>IFERROR(VLOOKUP($C233,Summary!$C:$CB,35,FALSE)/AL233,IF(AL233=0,"",IF(AL233="","",0)))</f>
        <v/>
      </c>
      <c r="AL233" s="27">
        <f>VLOOKUP($C233,Summary!$C:$CB,36,FALSE)</f>
        <v>0</v>
      </c>
      <c r="AM233" s="24" t="str">
        <f>IFERROR(VLOOKUP($C233,Summary!$C:$CB,37,FALSE)/AS233,IF(AS233=0,"",IF(AS233="","",0)))</f>
        <v/>
      </c>
      <c r="AN233" s="25" t="str">
        <f>IFERROR(VLOOKUP($C233,Summary!$C:$CB,38,FALSE)/AS233,IF(AS233=0,"",IF(AS233="","",0)))</f>
        <v/>
      </c>
      <c r="AO233" s="26" t="str">
        <f>IFERROR(VLOOKUP($C233,Summary!$C:$CB,39,FALSE)/AS233,IF(AS233=0,"",IF(AS233="","",0)))</f>
        <v/>
      </c>
      <c r="AP233" s="25" t="str">
        <f>IFERROR(VLOOKUP($C233,Summary!$C:$CB,40,FALSE)/AS233,IF(AS233=0,"",IF(AS233="","",0)))</f>
        <v/>
      </c>
      <c r="AQ233" s="26" t="str">
        <f>IFERROR(VLOOKUP($C233,Summary!$C:$CB,41,FALSE)/AS233,IF(AS233=0,"",IF(AS233="","",0)))</f>
        <v/>
      </c>
      <c r="AR233" s="25" t="str">
        <f>IFERROR(VLOOKUP($C233,Summary!$C:$CB,42,FALSE)/AS233,IF(AS233=0,"",IF(AS233="","",0)))</f>
        <v/>
      </c>
      <c r="AS233" s="27">
        <f>VLOOKUP($C233,Summary!$C:$CB,43,FALSE)</f>
        <v>0</v>
      </c>
      <c r="AT233" s="24" t="str">
        <f>IFERROR(VLOOKUP($C233,Summary!$C:$CB,44,FALSE)/AZ233,IF(AZ233=0,"",IF(AZ233="","",0)))</f>
        <v/>
      </c>
      <c r="AU233" s="25" t="str">
        <f>IFERROR(VLOOKUP($C233,Summary!$C:$CB,45,FALSE)/AZ233,IF(AZ233=0,"",IF(AZ233="","",0)))</f>
        <v/>
      </c>
      <c r="AV233" s="26" t="str">
        <f>IFERROR(VLOOKUP($C233,Summary!$C:$CB,46,FALSE)/AZ233,IF(AZ233=0,"",IF(AZ233="","",0)))</f>
        <v/>
      </c>
      <c r="AW233" s="25" t="str">
        <f>IFERROR(VLOOKUP($C233,Summary!$C:$CB,47,FALSE)/AZ233,IF(AZ233=0,"",IF(AZ233="","",0)))</f>
        <v/>
      </c>
      <c r="AX233" s="26" t="str">
        <f>IFERROR(VLOOKUP($C233,Summary!$C:$CB,48,FALSE)/AZ233,IF(AZ233=0,"",IF(AZ233="","",0)))</f>
        <v/>
      </c>
      <c r="AY233" s="25" t="str">
        <f>IFERROR(VLOOKUP($C233,Summary!$C:$CB,49,FALSE)/AZ233,IF(AZ233=0,"",IF(AZ233="","",0)))</f>
        <v/>
      </c>
      <c r="AZ233" s="27">
        <f>VLOOKUP($C233,Summary!$C:$CB,50,FALSE)</f>
        <v>0</v>
      </c>
      <c r="BA233" s="24" t="str">
        <f>IFERROR(VLOOKUP($C233,Summary!$C:$CB,51,FALSE)/BG233,IF(BG233=0,"",IF(BG233="","",0)))</f>
        <v/>
      </c>
      <c r="BB233" s="25" t="str">
        <f>IFERROR(VLOOKUP($C233,Summary!$C:$CB,52,FALSE)/BG233,IF(BG233=0,"",IF(BG233="","",0)))</f>
        <v/>
      </c>
      <c r="BC233" s="26" t="str">
        <f>IFERROR(VLOOKUP($C233,Summary!$C:$CB,53,FALSE)/BG233,IF(BG233=0,"",IF(BG233="","",0)))</f>
        <v/>
      </c>
      <c r="BD233" s="25" t="str">
        <f>IFERROR(VLOOKUP($C233,Summary!$C:$CB,54,FALSE)/BG233,IF(BG233=0,"",IF(BG233="","",0)))</f>
        <v/>
      </c>
      <c r="BE233" s="26" t="str">
        <f>IFERROR(VLOOKUP($C233,Summary!$C:$CB,55,FALSE)/BG233,IF(BG233=0,"",IF(BG233="","",0)))</f>
        <v/>
      </c>
      <c r="BF233" s="25" t="str">
        <f>IFERROR(VLOOKUP($C233,Summary!$C:$CB,56,FALSE)/BG233,IF(BG233=0,"",IF(BG233="","",0)))</f>
        <v/>
      </c>
      <c r="BG233" s="27">
        <f>VLOOKUP($C233,Summary!$C:$CB,57,FALSE)</f>
        <v>0</v>
      </c>
      <c r="BH233" s="24" t="str">
        <f>IFERROR(VLOOKUP($C233,Summary!$C:$CB,58,FALSE)/BN233,IF(BN233=0,"",IF(BN233="","",0)))</f>
        <v/>
      </c>
      <c r="BI233" s="25" t="str">
        <f>IFERROR(VLOOKUP($C233,Summary!$C:$CB,59,FALSE)/BN233,IF(BN233=0,"",IF(BN233="","",0)))</f>
        <v/>
      </c>
      <c r="BJ233" s="26" t="str">
        <f>IFERROR(VLOOKUP($C233,Summary!$C:$CB,60,FALSE)/BN233,IF(BN233=0,"",IF(BN233="","",0)))</f>
        <v/>
      </c>
      <c r="BK233" s="25" t="str">
        <f>IFERROR(VLOOKUP($C233,Summary!$C:$CB,61,FALSE)/BN233,IF(BN233=0,"",IF(BN233="","",0)))</f>
        <v/>
      </c>
      <c r="BL233" s="26" t="str">
        <f>IFERROR(VLOOKUP($C233,Summary!$C:$CB,62,FALSE)/BN233,IF(BN233=0,"",IF(BN233="","",0)))</f>
        <v/>
      </c>
      <c r="BM233" s="25" t="str">
        <f>IFERROR(VLOOKUP($C233,Summary!$C:$CB,63,FALSE)/BN233,IF(BN233=0,"",IF(BN233="","",0)))</f>
        <v/>
      </c>
      <c r="BN233" s="27">
        <f>VLOOKUP($C233,Summary!$C:$CB,64,FALSE)</f>
        <v>0</v>
      </c>
      <c r="BO233" s="24" t="str">
        <f>IFERROR(VLOOKUP($C233,Summary!$C:$CB,65,FALSE)/BU233,IF(BU233=0,"",IF(BU233="","",0)))</f>
        <v/>
      </c>
      <c r="BP233" s="25" t="str">
        <f>IFERROR(VLOOKUP($C233,Summary!$C:$CB,66,FALSE)/BU233,IF(BU233=0,"",IF(BU233="","",0)))</f>
        <v/>
      </c>
      <c r="BQ233" s="26" t="str">
        <f>IFERROR(VLOOKUP($C233,Summary!$C:$CB,67,FALSE)/BU233,IF(BU233=0,"",IF(BU233="","",0)))</f>
        <v/>
      </c>
      <c r="BR233" s="25" t="str">
        <f>IFERROR(VLOOKUP($C233,Summary!$C:$CB,68,FALSE)/BU233,IF(BU233=0,"",IF(BU233="","",0)))</f>
        <v/>
      </c>
      <c r="BS233" s="26" t="str">
        <f>IFERROR(VLOOKUP($C233,Summary!$C:$CB,69,FALSE)/BU233,IF(BU233=0,"",IF(BU233="","",0)))</f>
        <v/>
      </c>
      <c r="BT233" s="25" t="str">
        <f>IFERROR(VLOOKUP($C233,Summary!$C:$CB,70,FALSE)/BU233,IF(BU233=0,"",IF(BU233="","",0)))</f>
        <v/>
      </c>
      <c r="BU233" s="27">
        <f>VLOOKUP($C233,Summary!$C:$CB,71,FALSE)</f>
        <v>0</v>
      </c>
      <c r="BV233" s="24" t="str">
        <f>IFERROR(VLOOKUP($C233,Summary!$C:$CB,72,FALSE)/CB233,IF(CB233=0,"",IF(CB233="","",0)))</f>
        <v/>
      </c>
      <c r="BW233" s="25" t="str">
        <f>IFERROR(VLOOKUP($C233,Summary!$C:$CB,73,FALSE)/CB233,IF(CB233=0,"",IF(CB233="","",0)))</f>
        <v/>
      </c>
      <c r="BX233" s="26" t="str">
        <f>IFERROR(VLOOKUP($C233,Summary!$C:$CB,74,FALSE)/CB233,IF(CB233=0,"",IF(CB233="","",0)))</f>
        <v/>
      </c>
      <c r="BY233" s="25" t="str">
        <f>IFERROR(VLOOKUP($C233,Summary!$C:$CB,75,FALSE)/CB233,IF(CB233=0,"",IF(CB233="","",0)))</f>
        <v/>
      </c>
      <c r="BZ233" s="26" t="str">
        <f>IFERROR(VLOOKUP($C233,Summary!$C:$CB,76,FALSE)/CB233,IF(CB233=0,"",IF(CB233="","",0)))</f>
        <v/>
      </c>
      <c r="CA233" s="25" t="str">
        <f>IFERROR(VLOOKUP($C233,Summary!$C:$CB,77,FALSE)/CB233,IF(CB233=0,"",IF(CB233="","",0)))</f>
        <v/>
      </c>
      <c r="CB233" s="27">
        <f>VLOOKUP($C233,Summary!$C:$CB,78,FALSE)</f>
        <v>0</v>
      </c>
    </row>
    <row r="234" spans="1:80" x14ac:dyDescent="0.3">
      <c r="A234">
        <v>230</v>
      </c>
      <c r="B234" t="str">
        <f>IF(Namelist!A231="","",UPPER(Namelist!A231))</f>
        <v>PEI LING HO</v>
      </c>
      <c r="C234" t="str">
        <f>IF(Namelist!B231="","",UPPER(Namelist!B231))</f>
        <v>NUSSTU\E0969084</v>
      </c>
      <c r="D234" s="24">
        <f>IFERROR(VLOOKUP($C234,Summary!$C:$CB,2,FALSE)/J234,IF(J234=0,"",IF(J234="","",0)))</f>
        <v>0.75</v>
      </c>
      <c r="E234" s="25">
        <f>IFERROR(VLOOKUP($C234,Summary!$C:$CB,3,FALSE)/J234,IF(J234=0,"",IF(J234="","",0)))</f>
        <v>0</v>
      </c>
      <c r="F234" s="26">
        <f>IFERROR(VLOOKUP($C234,Summary!$C:$CB,4,FALSE)/J234,IF(J234=0,"",IF(J234="","",0)))</f>
        <v>0.75</v>
      </c>
      <c r="G234" s="25">
        <f>IFERROR(VLOOKUP($C234,Summary!$C:$CB,5,FALSE)/J234,IF(J234=0,"",IF(J234="","",0)))</f>
        <v>0</v>
      </c>
      <c r="H234" s="26">
        <f>IFERROR(VLOOKUP($C234,Summary!$C:$CB,6,FALSE)/J234,IF(J234=0,"",IF(J234="","",0)))</f>
        <v>0.75</v>
      </c>
      <c r="I234" s="25">
        <f>IFERROR(VLOOKUP($C234,Summary!$C:$CB,7,FALSE)/J234,IF(J234=0,"",IF(J234="","",0)))</f>
        <v>0.25</v>
      </c>
      <c r="J234" s="27">
        <f>VLOOKUP($C234,Summary!$C:$CB,8,FALSE)</f>
        <v>8</v>
      </c>
      <c r="K234" s="24" t="str">
        <f>IFERROR(VLOOKUP($C234,Summary!$C:$CB,9,FALSE)/Q234,IF(Q234=0,"",IF(Q234="","",0)))</f>
        <v/>
      </c>
      <c r="L234" s="25" t="str">
        <f>IFERROR(VLOOKUP($C234,Summary!$C:$CB,10,FALSE)/Q234,IF(Q234=0,"",IF(Q234="","",0)))</f>
        <v/>
      </c>
      <c r="M234" s="26" t="str">
        <f>IFERROR(VLOOKUP($C234,Summary!$C:$CB,11,FALSE)/Q234,IF(Q234=0,"",IF(Q234="","",0)))</f>
        <v/>
      </c>
      <c r="N234" s="25" t="str">
        <f>IFERROR(VLOOKUP($C234,Summary!$C:$CB,12,FALSE)/Q234,IF(Q234=0,"",IF(Q234="","",0)))</f>
        <v/>
      </c>
      <c r="O234" s="26" t="str">
        <f>IFERROR(VLOOKUP($C234,Summary!$C:$CB,13,FALSE)/Q234,IF(Q234=0,"",IF(Q234="","",0)))</f>
        <v/>
      </c>
      <c r="P234" s="25" t="str">
        <f>IFERROR(VLOOKUP($C234,Summary!$C:$CB,14,FALSE)/Q234,IF(Q234=0,"",IF(Q234="","",0)))</f>
        <v/>
      </c>
      <c r="Q234" s="27">
        <f>VLOOKUP($C234,Summary!$C:$CB,15,FALSE)</f>
        <v>0</v>
      </c>
      <c r="R234" s="24" t="str">
        <f>IFERROR(VLOOKUP($C234,Summary!$C:$CB,16,FALSE)/X234,IF(X234=0,"",IF(X234="","",0)))</f>
        <v/>
      </c>
      <c r="S234" s="25" t="str">
        <f>IFERROR(VLOOKUP($C234,Summary!$C:$CB,17,FALSE)/X234,IF(X234=0,"",IF(X234="","",0)))</f>
        <v/>
      </c>
      <c r="T234" s="26" t="str">
        <f>IFERROR(VLOOKUP($C234,Summary!$C:$CB,18,FALSE)/X234,IF(X234=0,"",IF(X234="","",0)))</f>
        <v/>
      </c>
      <c r="U234" s="25" t="str">
        <f>IFERROR(VLOOKUP($C234,Summary!$C:$CB,19,FALSE)/X234,IF(X234=0,"",IF(X234="","",0)))</f>
        <v/>
      </c>
      <c r="V234" s="26" t="str">
        <f>IFERROR(VLOOKUP($C234,Summary!$C:$CB,20,FALSE)/X234,IF(X234=0,"",IF(X234="","",0)))</f>
        <v/>
      </c>
      <c r="W234" s="25" t="str">
        <f>IFERROR(VLOOKUP($C234,Summary!$C:$CB,21,FALSE)/X234,IF(X234=0,"",IF(X234="","",0)))</f>
        <v/>
      </c>
      <c r="X234" s="27">
        <f>VLOOKUP($C234,Summary!$C:$CB,22,FALSE)</f>
        <v>0</v>
      </c>
      <c r="Y234" s="24" t="str">
        <f>IFERROR(VLOOKUP($C234,Summary!$C:$CB,23,FALSE)/AE234,IF(AE234=0,"",IF(AE234="","",0)))</f>
        <v/>
      </c>
      <c r="Z234" s="25" t="str">
        <f>IFERROR(VLOOKUP($C234,Summary!$C:$CB,24,FALSE)/AE234,IF(AE234=0,"",IF(AE234="","",0)))</f>
        <v/>
      </c>
      <c r="AA234" s="26" t="str">
        <f>IFERROR(VLOOKUP($C234,Summary!$C:$CB,25,FALSE)/AE234,IF(AE234=0,"",IF(AE234="","",0)))</f>
        <v/>
      </c>
      <c r="AB234" s="25" t="str">
        <f>IFERROR(VLOOKUP($C234,Summary!$C:$CB,26,FALSE)/AE234,IF(AE234=0,"",IF(AE234="","",0)))</f>
        <v/>
      </c>
      <c r="AC234" s="26" t="str">
        <f>IFERROR(VLOOKUP($C234,Summary!$C:$CB,27,FALSE)/AE234,IF(AE234=0,"",IF(AE234="","",0)))</f>
        <v/>
      </c>
      <c r="AD234" s="25" t="str">
        <f>IFERROR(VLOOKUP($C234,Summary!$C:$CB,28,FALSE)/AE234,IF(AE234=0,"",IF(AE234="","",0)))</f>
        <v/>
      </c>
      <c r="AE234" s="27">
        <f>VLOOKUP($C234,Summary!$C:$CB,29,FALSE)</f>
        <v>0</v>
      </c>
      <c r="AF234" s="24" t="str">
        <f>IFERROR(VLOOKUP($C234,Summary!$C:$CB,30,FALSE)/VLOOKUP($C234,Summary!$C:$CB,32,FALSE),IF(AL234=0,"",IF(AL234="","",0)))</f>
        <v/>
      </c>
      <c r="AG234" s="25" t="str">
        <f>IFERROR(VLOOKUP($C234,Summary!$C:$CB,31,FALSE)/VLOOKUP($C234,Summary!$C:$CB,32,FALSE),IF(AL234=0,"",IF(AL234="","",0)))</f>
        <v/>
      </c>
      <c r="AH234" s="26" t="str">
        <f>IFERROR(VLOOKUP($C234,Summary!$C:$CB,32,FALSE)/VLOOKUP($C234,Summary!$C:$CB,34,FALSE),IF(AL234=0,"",IF(AL234="","",0)))</f>
        <v/>
      </c>
      <c r="AI234" s="25" t="str">
        <f>IFERROR(VLOOKUP($C234,Summary!$C:$CB,33,FALSE)/VLOOKUP($C234,Summary!$C:$CB,34,FALSE),IF(AL234=0,"",IF(AL234="","",0)))</f>
        <v/>
      </c>
      <c r="AJ234" s="26" t="str">
        <f>IFERROR(VLOOKUP($C234,Summary!$C:$CB,34,FALSE)/AL234,IF(AL234=0,"",IF(AL234="","",0)))</f>
        <v/>
      </c>
      <c r="AK234" s="25" t="str">
        <f>IFERROR(VLOOKUP($C234,Summary!$C:$CB,35,FALSE)/AL234,IF(AL234=0,"",IF(AL234="","",0)))</f>
        <v/>
      </c>
      <c r="AL234" s="27">
        <f>VLOOKUP($C234,Summary!$C:$CB,36,FALSE)</f>
        <v>0</v>
      </c>
      <c r="AM234" s="24" t="str">
        <f>IFERROR(VLOOKUP($C234,Summary!$C:$CB,37,FALSE)/AS234,IF(AS234=0,"",IF(AS234="","",0)))</f>
        <v/>
      </c>
      <c r="AN234" s="25" t="str">
        <f>IFERROR(VLOOKUP($C234,Summary!$C:$CB,38,FALSE)/AS234,IF(AS234=0,"",IF(AS234="","",0)))</f>
        <v/>
      </c>
      <c r="AO234" s="26" t="str">
        <f>IFERROR(VLOOKUP($C234,Summary!$C:$CB,39,FALSE)/AS234,IF(AS234=0,"",IF(AS234="","",0)))</f>
        <v/>
      </c>
      <c r="AP234" s="25" t="str">
        <f>IFERROR(VLOOKUP($C234,Summary!$C:$CB,40,FALSE)/AS234,IF(AS234=0,"",IF(AS234="","",0)))</f>
        <v/>
      </c>
      <c r="AQ234" s="26" t="str">
        <f>IFERROR(VLOOKUP($C234,Summary!$C:$CB,41,FALSE)/AS234,IF(AS234=0,"",IF(AS234="","",0)))</f>
        <v/>
      </c>
      <c r="AR234" s="25" t="str">
        <f>IFERROR(VLOOKUP($C234,Summary!$C:$CB,42,FALSE)/AS234,IF(AS234=0,"",IF(AS234="","",0)))</f>
        <v/>
      </c>
      <c r="AS234" s="27">
        <f>VLOOKUP($C234,Summary!$C:$CB,43,FALSE)</f>
        <v>0</v>
      </c>
      <c r="AT234" s="24">
        <f>IFERROR(VLOOKUP($C234,Summary!$C:$CB,44,FALSE)/AZ234,IF(AZ234=0,"",IF(AZ234="","",0)))</f>
        <v>0.5</v>
      </c>
      <c r="AU234" s="25">
        <f>IFERROR(VLOOKUP($C234,Summary!$C:$CB,45,FALSE)/AZ234,IF(AZ234=0,"",IF(AZ234="","",0)))</f>
        <v>0</v>
      </c>
      <c r="AV234" s="26">
        <f>IFERROR(VLOOKUP($C234,Summary!$C:$CB,46,FALSE)/AZ234,IF(AZ234=0,"",IF(AZ234="","",0)))</f>
        <v>0.5</v>
      </c>
      <c r="AW234" s="25">
        <f>IFERROR(VLOOKUP($C234,Summary!$C:$CB,47,FALSE)/AZ234,IF(AZ234=0,"",IF(AZ234="","",0)))</f>
        <v>0</v>
      </c>
      <c r="AX234" s="26">
        <f>IFERROR(VLOOKUP($C234,Summary!$C:$CB,48,FALSE)/AZ234,IF(AZ234=0,"",IF(AZ234="","",0)))</f>
        <v>0.5</v>
      </c>
      <c r="AY234" s="25">
        <f>IFERROR(VLOOKUP($C234,Summary!$C:$CB,49,FALSE)/AZ234,IF(AZ234=0,"",IF(AZ234="","",0)))</f>
        <v>0.5</v>
      </c>
      <c r="AZ234" s="27">
        <f>VLOOKUP($C234,Summary!$C:$CB,50,FALSE)</f>
        <v>2</v>
      </c>
      <c r="BA234" s="24">
        <f>IFERROR(VLOOKUP($C234,Summary!$C:$CB,51,FALSE)/BG234,IF(BG234=0,"",IF(BG234="","",0)))</f>
        <v>1</v>
      </c>
      <c r="BB234" s="25">
        <f>IFERROR(VLOOKUP($C234,Summary!$C:$CB,52,FALSE)/BG234,IF(BG234=0,"",IF(BG234="","",0)))</f>
        <v>0</v>
      </c>
      <c r="BC234" s="26">
        <f>IFERROR(VLOOKUP($C234,Summary!$C:$CB,53,FALSE)/BG234,IF(BG234=0,"",IF(BG234="","",0)))</f>
        <v>1</v>
      </c>
      <c r="BD234" s="25">
        <f>IFERROR(VLOOKUP($C234,Summary!$C:$CB,54,FALSE)/BG234,IF(BG234=0,"",IF(BG234="","",0)))</f>
        <v>0</v>
      </c>
      <c r="BE234" s="26">
        <f>IFERROR(VLOOKUP($C234,Summary!$C:$CB,55,FALSE)/BG234,IF(BG234=0,"",IF(BG234="","",0)))</f>
        <v>1</v>
      </c>
      <c r="BF234" s="25">
        <f>IFERROR(VLOOKUP($C234,Summary!$C:$CB,56,FALSE)/BG234,IF(BG234=0,"",IF(BG234="","",0)))</f>
        <v>0</v>
      </c>
      <c r="BG234" s="27">
        <f>VLOOKUP($C234,Summary!$C:$CB,57,FALSE)</f>
        <v>1</v>
      </c>
      <c r="BH234" s="24">
        <f>IFERROR(VLOOKUP($C234,Summary!$C:$CB,58,FALSE)/BN234,IF(BN234=0,"",IF(BN234="","",0)))</f>
        <v>1</v>
      </c>
      <c r="BI234" s="25">
        <f>IFERROR(VLOOKUP($C234,Summary!$C:$CB,59,FALSE)/BN234,IF(BN234=0,"",IF(BN234="","",0)))</f>
        <v>0</v>
      </c>
      <c r="BJ234" s="26">
        <f>IFERROR(VLOOKUP($C234,Summary!$C:$CB,60,FALSE)/BN234,IF(BN234=0,"",IF(BN234="","",0)))</f>
        <v>1</v>
      </c>
      <c r="BK234" s="25">
        <f>IFERROR(VLOOKUP($C234,Summary!$C:$CB,61,FALSE)/BN234,IF(BN234=0,"",IF(BN234="","",0)))</f>
        <v>0</v>
      </c>
      <c r="BL234" s="26">
        <f>IFERROR(VLOOKUP($C234,Summary!$C:$CB,62,FALSE)/BN234,IF(BN234=0,"",IF(BN234="","",0)))</f>
        <v>1</v>
      </c>
      <c r="BM234" s="25">
        <f>IFERROR(VLOOKUP($C234,Summary!$C:$CB,63,FALSE)/BN234,IF(BN234=0,"",IF(BN234="","",0)))</f>
        <v>0</v>
      </c>
      <c r="BN234" s="27">
        <f>VLOOKUP($C234,Summary!$C:$CB,64,FALSE)</f>
        <v>1</v>
      </c>
      <c r="BO234" s="24">
        <f>IFERROR(VLOOKUP($C234,Summary!$C:$CB,65,FALSE)/BU234,IF(BU234=0,"",IF(BU234="","",0)))</f>
        <v>1</v>
      </c>
      <c r="BP234" s="25">
        <f>IFERROR(VLOOKUP($C234,Summary!$C:$CB,66,FALSE)/BU234,IF(BU234=0,"",IF(BU234="","",0)))</f>
        <v>0</v>
      </c>
      <c r="BQ234" s="26">
        <f>IFERROR(VLOOKUP($C234,Summary!$C:$CB,67,FALSE)/BU234,IF(BU234=0,"",IF(BU234="","",0)))</f>
        <v>1</v>
      </c>
      <c r="BR234" s="25">
        <f>IFERROR(VLOOKUP($C234,Summary!$C:$CB,68,FALSE)/BU234,IF(BU234=0,"",IF(BU234="","",0)))</f>
        <v>0</v>
      </c>
      <c r="BS234" s="26">
        <f>IFERROR(VLOOKUP($C234,Summary!$C:$CB,69,FALSE)/BU234,IF(BU234=0,"",IF(BU234="","",0)))</f>
        <v>1</v>
      </c>
      <c r="BT234" s="25">
        <f>IFERROR(VLOOKUP($C234,Summary!$C:$CB,70,FALSE)/BU234,IF(BU234=0,"",IF(BU234="","",0)))</f>
        <v>0</v>
      </c>
      <c r="BU234" s="27">
        <f>VLOOKUP($C234,Summary!$C:$CB,71,FALSE)</f>
        <v>3</v>
      </c>
      <c r="BV234" s="24">
        <f>IFERROR(VLOOKUP($C234,Summary!$C:$CB,72,FALSE)/CB234,IF(CB234=0,"",IF(CB234="","",0)))</f>
        <v>0</v>
      </c>
      <c r="BW234" s="25">
        <f>IFERROR(VLOOKUP($C234,Summary!$C:$CB,73,FALSE)/CB234,IF(CB234=0,"",IF(CB234="","",0)))</f>
        <v>0</v>
      </c>
      <c r="BX234" s="26">
        <f>IFERROR(VLOOKUP($C234,Summary!$C:$CB,74,FALSE)/CB234,IF(CB234=0,"",IF(CB234="","",0)))</f>
        <v>0</v>
      </c>
      <c r="BY234" s="25">
        <f>IFERROR(VLOOKUP($C234,Summary!$C:$CB,75,FALSE)/CB234,IF(CB234=0,"",IF(CB234="","",0)))</f>
        <v>0</v>
      </c>
      <c r="BZ234" s="26">
        <f>IFERROR(VLOOKUP($C234,Summary!$C:$CB,76,FALSE)/CB234,IF(CB234=0,"",IF(CB234="","",0)))</f>
        <v>0</v>
      </c>
      <c r="CA234" s="25">
        <f>IFERROR(VLOOKUP($C234,Summary!$C:$CB,77,FALSE)/CB234,IF(CB234=0,"",IF(CB234="","",0)))</f>
        <v>1</v>
      </c>
      <c r="CB234" s="27">
        <f>VLOOKUP($C234,Summary!$C:$CB,78,FALSE)</f>
        <v>1</v>
      </c>
    </row>
    <row r="235" spans="1:80" x14ac:dyDescent="0.3">
      <c r="A235">
        <v>231</v>
      </c>
      <c r="B235" t="str">
        <f>IF(Namelist!A232="","",UPPER(Namelist!A232))</f>
        <v>PEI SHEUAN, VANESSA TAN</v>
      </c>
      <c r="C235" t="str">
        <f>IF(Namelist!B232="","",UPPER(Namelist!B232))</f>
        <v>NUSSTU\E0421004</v>
      </c>
      <c r="D235" s="24" t="str">
        <f>IFERROR(VLOOKUP($C235,Summary!$C:$CB,2,FALSE)/J235,IF(J235=0,"",IF(J235="","",0)))</f>
        <v/>
      </c>
      <c r="E235" s="25" t="str">
        <f>IFERROR(VLOOKUP($C235,Summary!$C:$CB,3,FALSE)/J235,IF(J235=0,"",IF(J235="","",0)))</f>
        <v/>
      </c>
      <c r="F235" s="26" t="str">
        <f>IFERROR(VLOOKUP($C235,Summary!$C:$CB,4,FALSE)/J235,IF(J235=0,"",IF(J235="","",0)))</f>
        <v/>
      </c>
      <c r="G235" s="25" t="str">
        <f>IFERROR(VLOOKUP($C235,Summary!$C:$CB,5,FALSE)/J235,IF(J235=0,"",IF(J235="","",0)))</f>
        <v/>
      </c>
      <c r="H235" s="26" t="str">
        <f>IFERROR(VLOOKUP($C235,Summary!$C:$CB,6,FALSE)/J235,IF(J235=0,"",IF(J235="","",0)))</f>
        <v/>
      </c>
      <c r="I235" s="25" t="str">
        <f>IFERROR(VLOOKUP($C235,Summary!$C:$CB,7,FALSE)/J235,IF(J235=0,"",IF(J235="","",0)))</f>
        <v/>
      </c>
      <c r="J235" s="27">
        <f>VLOOKUP($C235,Summary!$C:$CB,8,FALSE)</f>
        <v>0</v>
      </c>
      <c r="K235" s="24" t="str">
        <f>IFERROR(VLOOKUP($C235,Summary!$C:$CB,9,FALSE)/Q235,IF(Q235=0,"",IF(Q235="","",0)))</f>
        <v/>
      </c>
      <c r="L235" s="25" t="str">
        <f>IFERROR(VLOOKUP($C235,Summary!$C:$CB,10,FALSE)/Q235,IF(Q235=0,"",IF(Q235="","",0)))</f>
        <v/>
      </c>
      <c r="M235" s="26" t="str">
        <f>IFERROR(VLOOKUP($C235,Summary!$C:$CB,11,FALSE)/Q235,IF(Q235=0,"",IF(Q235="","",0)))</f>
        <v/>
      </c>
      <c r="N235" s="25" t="str">
        <f>IFERROR(VLOOKUP($C235,Summary!$C:$CB,12,FALSE)/Q235,IF(Q235=0,"",IF(Q235="","",0)))</f>
        <v/>
      </c>
      <c r="O235" s="26" t="str">
        <f>IFERROR(VLOOKUP($C235,Summary!$C:$CB,13,FALSE)/Q235,IF(Q235=0,"",IF(Q235="","",0)))</f>
        <v/>
      </c>
      <c r="P235" s="25" t="str">
        <f>IFERROR(VLOOKUP($C235,Summary!$C:$CB,14,FALSE)/Q235,IF(Q235=0,"",IF(Q235="","",0)))</f>
        <v/>
      </c>
      <c r="Q235" s="27">
        <f>VLOOKUP($C235,Summary!$C:$CB,15,FALSE)</f>
        <v>0</v>
      </c>
      <c r="R235" s="24" t="str">
        <f>IFERROR(VLOOKUP($C235,Summary!$C:$CB,16,FALSE)/X235,IF(X235=0,"",IF(X235="","",0)))</f>
        <v/>
      </c>
      <c r="S235" s="25" t="str">
        <f>IFERROR(VLOOKUP($C235,Summary!$C:$CB,17,FALSE)/X235,IF(X235=0,"",IF(X235="","",0)))</f>
        <v/>
      </c>
      <c r="T235" s="26" t="str">
        <f>IFERROR(VLOOKUP($C235,Summary!$C:$CB,18,FALSE)/X235,IF(X235=0,"",IF(X235="","",0)))</f>
        <v/>
      </c>
      <c r="U235" s="25" t="str">
        <f>IFERROR(VLOOKUP($C235,Summary!$C:$CB,19,FALSE)/X235,IF(X235=0,"",IF(X235="","",0)))</f>
        <v/>
      </c>
      <c r="V235" s="26" t="str">
        <f>IFERROR(VLOOKUP($C235,Summary!$C:$CB,20,FALSE)/X235,IF(X235=0,"",IF(X235="","",0)))</f>
        <v/>
      </c>
      <c r="W235" s="25" t="str">
        <f>IFERROR(VLOOKUP($C235,Summary!$C:$CB,21,FALSE)/X235,IF(X235=0,"",IF(X235="","",0)))</f>
        <v/>
      </c>
      <c r="X235" s="27">
        <f>VLOOKUP($C235,Summary!$C:$CB,22,FALSE)</f>
        <v>0</v>
      </c>
      <c r="Y235" s="24" t="str">
        <f>IFERROR(VLOOKUP($C235,Summary!$C:$CB,23,FALSE)/AE235,IF(AE235=0,"",IF(AE235="","",0)))</f>
        <v/>
      </c>
      <c r="Z235" s="25" t="str">
        <f>IFERROR(VLOOKUP($C235,Summary!$C:$CB,24,FALSE)/AE235,IF(AE235=0,"",IF(AE235="","",0)))</f>
        <v/>
      </c>
      <c r="AA235" s="26" t="str">
        <f>IFERROR(VLOOKUP($C235,Summary!$C:$CB,25,FALSE)/AE235,IF(AE235=0,"",IF(AE235="","",0)))</f>
        <v/>
      </c>
      <c r="AB235" s="25" t="str">
        <f>IFERROR(VLOOKUP($C235,Summary!$C:$CB,26,FALSE)/AE235,IF(AE235=0,"",IF(AE235="","",0)))</f>
        <v/>
      </c>
      <c r="AC235" s="26" t="str">
        <f>IFERROR(VLOOKUP($C235,Summary!$C:$CB,27,FALSE)/AE235,IF(AE235=0,"",IF(AE235="","",0)))</f>
        <v/>
      </c>
      <c r="AD235" s="25" t="str">
        <f>IFERROR(VLOOKUP($C235,Summary!$C:$CB,28,FALSE)/AE235,IF(AE235=0,"",IF(AE235="","",0)))</f>
        <v/>
      </c>
      <c r="AE235" s="27">
        <f>VLOOKUP($C235,Summary!$C:$CB,29,FALSE)</f>
        <v>0</v>
      </c>
      <c r="AF235" s="24" t="str">
        <f>IFERROR(VLOOKUP($C235,Summary!$C:$CB,30,FALSE)/VLOOKUP($C235,Summary!$C:$CB,32,FALSE),IF(AL235=0,"",IF(AL235="","",0)))</f>
        <v/>
      </c>
      <c r="AG235" s="25" t="str">
        <f>IFERROR(VLOOKUP($C235,Summary!$C:$CB,31,FALSE)/VLOOKUP($C235,Summary!$C:$CB,32,FALSE),IF(AL235=0,"",IF(AL235="","",0)))</f>
        <v/>
      </c>
      <c r="AH235" s="26" t="str">
        <f>IFERROR(VLOOKUP($C235,Summary!$C:$CB,32,FALSE)/VLOOKUP($C235,Summary!$C:$CB,34,FALSE),IF(AL235=0,"",IF(AL235="","",0)))</f>
        <v/>
      </c>
      <c r="AI235" s="25" t="str">
        <f>IFERROR(VLOOKUP($C235,Summary!$C:$CB,33,FALSE)/VLOOKUP($C235,Summary!$C:$CB,34,FALSE),IF(AL235=0,"",IF(AL235="","",0)))</f>
        <v/>
      </c>
      <c r="AJ235" s="26" t="str">
        <f>IFERROR(VLOOKUP($C235,Summary!$C:$CB,34,FALSE)/AL235,IF(AL235=0,"",IF(AL235="","",0)))</f>
        <v/>
      </c>
      <c r="AK235" s="25" t="str">
        <f>IFERROR(VLOOKUP($C235,Summary!$C:$CB,35,FALSE)/AL235,IF(AL235=0,"",IF(AL235="","",0)))</f>
        <v/>
      </c>
      <c r="AL235" s="27">
        <f>VLOOKUP($C235,Summary!$C:$CB,36,FALSE)</f>
        <v>0</v>
      </c>
      <c r="AM235" s="24" t="str">
        <f>IFERROR(VLOOKUP($C235,Summary!$C:$CB,37,FALSE)/AS235,IF(AS235=0,"",IF(AS235="","",0)))</f>
        <v/>
      </c>
      <c r="AN235" s="25" t="str">
        <f>IFERROR(VLOOKUP($C235,Summary!$C:$CB,38,FALSE)/AS235,IF(AS235=0,"",IF(AS235="","",0)))</f>
        <v/>
      </c>
      <c r="AO235" s="26" t="str">
        <f>IFERROR(VLOOKUP($C235,Summary!$C:$CB,39,FALSE)/AS235,IF(AS235=0,"",IF(AS235="","",0)))</f>
        <v/>
      </c>
      <c r="AP235" s="25" t="str">
        <f>IFERROR(VLOOKUP($C235,Summary!$C:$CB,40,FALSE)/AS235,IF(AS235=0,"",IF(AS235="","",0)))</f>
        <v/>
      </c>
      <c r="AQ235" s="26" t="str">
        <f>IFERROR(VLOOKUP($C235,Summary!$C:$CB,41,FALSE)/AS235,IF(AS235=0,"",IF(AS235="","",0)))</f>
        <v/>
      </c>
      <c r="AR235" s="25" t="str">
        <f>IFERROR(VLOOKUP($C235,Summary!$C:$CB,42,FALSE)/AS235,IF(AS235=0,"",IF(AS235="","",0)))</f>
        <v/>
      </c>
      <c r="AS235" s="27">
        <f>VLOOKUP($C235,Summary!$C:$CB,43,FALSE)</f>
        <v>0</v>
      </c>
      <c r="AT235" s="24" t="str">
        <f>IFERROR(VLOOKUP($C235,Summary!$C:$CB,44,FALSE)/AZ235,IF(AZ235=0,"",IF(AZ235="","",0)))</f>
        <v/>
      </c>
      <c r="AU235" s="25" t="str">
        <f>IFERROR(VLOOKUP($C235,Summary!$C:$CB,45,FALSE)/AZ235,IF(AZ235=0,"",IF(AZ235="","",0)))</f>
        <v/>
      </c>
      <c r="AV235" s="26" t="str">
        <f>IFERROR(VLOOKUP($C235,Summary!$C:$CB,46,FALSE)/AZ235,IF(AZ235=0,"",IF(AZ235="","",0)))</f>
        <v/>
      </c>
      <c r="AW235" s="25" t="str">
        <f>IFERROR(VLOOKUP($C235,Summary!$C:$CB,47,FALSE)/AZ235,IF(AZ235=0,"",IF(AZ235="","",0)))</f>
        <v/>
      </c>
      <c r="AX235" s="26" t="str">
        <f>IFERROR(VLOOKUP($C235,Summary!$C:$CB,48,FALSE)/AZ235,IF(AZ235=0,"",IF(AZ235="","",0)))</f>
        <v/>
      </c>
      <c r="AY235" s="25" t="str">
        <f>IFERROR(VLOOKUP($C235,Summary!$C:$CB,49,FALSE)/AZ235,IF(AZ235=0,"",IF(AZ235="","",0)))</f>
        <v/>
      </c>
      <c r="AZ235" s="27">
        <f>VLOOKUP($C235,Summary!$C:$CB,50,FALSE)</f>
        <v>0</v>
      </c>
      <c r="BA235" s="24" t="str">
        <f>IFERROR(VLOOKUP($C235,Summary!$C:$CB,51,FALSE)/BG235,IF(BG235=0,"",IF(BG235="","",0)))</f>
        <v/>
      </c>
      <c r="BB235" s="25" t="str">
        <f>IFERROR(VLOOKUP($C235,Summary!$C:$CB,52,FALSE)/BG235,IF(BG235=0,"",IF(BG235="","",0)))</f>
        <v/>
      </c>
      <c r="BC235" s="26" t="str">
        <f>IFERROR(VLOOKUP($C235,Summary!$C:$CB,53,FALSE)/BG235,IF(BG235=0,"",IF(BG235="","",0)))</f>
        <v/>
      </c>
      <c r="BD235" s="25" t="str">
        <f>IFERROR(VLOOKUP($C235,Summary!$C:$CB,54,FALSE)/BG235,IF(BG235=0,"",IF(BG235="","",0)))</f>
        <v/>
      </c>
      <c r="BE235" s="26" t="str">
        <f>IFERROR(VLOOKUP($C235,Summary!$C:$CB,55,FALSE)/BG235,IF(BG235=0,"",IF(BG235="","",0)))</f>
        <v/>
      </c>
      <c r="BF235" s="25" t="str">
        <f>IFERROR(VLOOKUP($C235,Summary!$C:$CB,56,FALSE)/BG235,IF(BG235=0,"",IF(BG235="","",0)))</f>
        <v/>
      </c>
      <c r="BG235" s="27">
        <f>VLOOKUP($C235,Summary!$C:$CB,57,FALSE)</f>
        <v>0</v>
      </c>
      <c r="BH235" s="24" t="str">
        <f>IFERROR(VLOOKUP($C235,Summary!$C:$CB,58,FALSE)/BN235,IF(BN235=0,"",IF(BN235="","",0)))</f>
        <v/>
      </c>
      <c r="BI235" s="25" t="str">
        <f>IFERROR(VLOOKUP($C235,Summary!$C:$CB,59,FALSE)/BN235,IF(BN235=0,"",IF(BN235="","",0)))</f>
        <v/>
      </c>
      <c r="BJ235" s="26" t="str">
        <f>IFERROR(VLOOKUP($C235,Summary!$C:$CB,60,FALSE)/BN235,IF(BN235=0,"",IF(BN235="","",0)))</f>
        <v/>
      </c>
      <c r="BK235" s="25" t="str">
        <f>IFERROR(VLOOKUP($C235,Summary!$C:$CB,61,FALSE)/BN235,IF(BN235=0,"",IF(BN235="","",0)))</f>
        <v/>
      </c>
      <c r="BL235" s="26" t="str">
        <f>IFERROR(VLOOKUP($C235,Summary!$C:$CB,62,FALSE)/BN235,IF(BN235=0,"",IF(BN235="","",0)))</f>
        <v/>
      </c>
      <c r="BM235" s="25" t="str">
        <f>IFERROR(VLOOKUP($C235,Summary!$C:$CB,63,FALSE)/BN235,IF(BN235=0,"",IF(BN235="","",0)))</f>
        <v/>
      </c>
      <c r="BN235" s="27">
        <f>VLOOKUP($C235,Summary!$C:$CB,64,FALSE)</f>
        <v>0</v>
      </c>
      <c r="BO235" s="24" t="str">
        <f>IFERROR(VLOOKUP($C235,Summary!$C:$CB,65,FALSE)/BU235,IF(BU235=0,"",IF(BU235="","",0)))</f>
        <v/>
      </c>
      <c r="BP235" s="25" t="str">
        <f>IFERROR(VLOOKUP($C235,Summary!$C:$CB,66,FALSE)/BU235,IF(BU235=0,"",IF(BU235="","",0)))</f>
        <v/>
      </c>
      <c r="BQ235" s="26" t="str">
        <f>IFERROR(VLOOKUP($C235,Summary!$C:$CB,67,FALSE)/BU235,IF(BU235=0,"",IF(BU235="","",0)))</f>
        <v/>
      </c>
      <c r="BR235" s="25" t="str">
        <f>IFERROR(VLOOKUP($C235,Summary!$C:$CB,68,FALSE)/BU235,IF(BU235=0,"",IF(BU235="","",0)))</f>
        <v/>
      </c>
      <c r="BS235" s="26" t="str">
        <f>IFERROR(VLOOKUP($C235,Summary!$C:$CB,69,FALSE)/BU235,IF(BU235=0,"",IF(BU235="","",0)))</f>
        <v/>
      </c>
      <c r="BT235" s="25" t="str">
        <f>IFERROR(VLOOKUP($C235,Summary!$C:$CB,70,FALSE)/BU235,IF(BU235=0,"",IF(BU235="","",0)))</f>
        <v/>
      </c>
      <c r="BU235" s="27">
        <f>VLOOKUP($C235,Summary!$C:$CB,71,FALSE)</f>
        <v>0</v>
      </c>
      <c r="BV235" s="24" t="str">
        <f>IFERROR(VLOOKUP($C235,Summary!$C:$CB,72,FALSE)/CB235,IF(CB235=0,"",IF(CB235="","",0)))</f>
        <v/>
      </c>
      <c r="BW235" s="25" t="str">
        <f>IFERROR(VLOOKUP($C235,Summary!$C:$CB,73,FALSE)/CB235,IF(CB235=0,"",IF(CB235="","",0)))</f>
        <v/>
      </c>
      <c r="BX235" s="26" t="str">
        <f>IFERROR(VLOOKUP($C235,Summary!$C:$CB,74,FALSE)/CB235,IF(CB235=0,"",IF(CB235="","",0)))</f>
        <v/>
      </c>
      <c r="BY235" s="25" t="str">
        <f>IFERROR(VLOOKUP($C235,Summary!$C:$CB,75,FALSE)/CB235,IF(CB235=0,"",IF(CB235="","",0)))</f>
        <v/>
      </c>
      <c r="BZ235" s="26" t="str">
        <f>IFERROR(VLOOKUP($C235,Summary!$C:$CB,76,FALSE)/CB235,IF(CB235=0,"",IF(CB235="","",0)))</f>
        <v/>
      </c>
      <c r="CA235" s="25" t="str">
        <f>IFERROR(VLOOKUP($C235,Summary!$C:$CB,77,FALSE)/CB235,IF(CB235=0,"",IF(CB235="","",0)))</f>
        <v/>
      </c>
      <c r="CB235" s="27">
        <f>VLOOKUP($C235,Summary!$C:$CB,78,FALSE)</f>
        <v>0</v>
      </c>
    </row>
    <row r="236" spans="1:80" x14ac:dyDescent="0.3">
      <c r="A236">
        <v>232</v>
      </c>
      <c r="B236" t="str">
        <f>IF(Namelist!A233="","",UPPER(Namelist!A233))</f>
        <v>PIN REN TOH</v>
      </c>
      <c r="C236" t="str">
        <f>IF(Namelist!B233="","",UPPER(Namelist!B233))</f>
        <v>NUSSTU\E0957545</v>
      </c>
      <c r="D236" s="24">
        <f>IFERROR(VLOOKUP($C236,Summary!$C:$CB,2,FALSE)/J236,IF(J236=0,"",IF(J236="","",0)))</f>
        <v>0.6</v>
      </c>
      <c r="E236" s="25">
        <f>IFERROR(VLOOKUP($C236,Summary!$C:$CB,3,FALSE)/J236,IF(J236=0,"",IF(J236="","",0)))</f>
        <v>0.2</v>
      </c>
      <c r="F236" s="26">
        <f>IFERROR(VLOOKUP($C236,Summary!$C:$CB,4,FALSE)/J236,IF(J236=0,"",IF(J236="","",0)))</f>
        <v>0.8</v>
      </c>
      <c r="G236" s="25">
        <f>IFERROR(VLOOKUP($C236,Summary!$C:$CB,5,FALSE)/J236,IF(J236=0,"",IF(J236="","",0)))</f>
        <v>0</v>
      </c>
      <c r="H236" s="26">
        <f>IFERROR(VLOOKUP($C236,Summary!$C:$CB,6,FALSE)/J236,IF(J236=0,"",IF(J236="","",0)))</f>
        <v>0.8</v>
      </c>
      <c r="I236" s="25">
        <f>IFERROR(VLOOKUP($C236,Summary!$C:$CB,7,FALSE)/J236,IF(J236=0,"",IF(J236="","",0)))</f>
        <v>0.2</v>
      </c>
      <c r="J236" s="27">
        <f>VLOOKUP($C236,Summary!$C:$CB,8,FALSE)</f>
        <v>5</v>
      </c>
      <c r="K236" s="24" t="str">
        <f>IFERROR(VLOOKUP($C236,Summary!$C:$CB,9,FALSE)/Q236,IF(Q236=0,"",IF(Q236="","",0)))</f>
        <v/>
      </c>
      <c r="L236" s="25" t="str">
        <f>IFERROR(VLOOKUP($C236,Summary!$C:$CB,10,FALSE)/Q236,IF(Q236=0,"",IF(Q236="","",0)))</f>
        <v/>
      </c>
      <c r="M236" s="26" t="str">
        <f>IFERROR(VLOOKUP($C236,Summary!$C:$CB,11,FALSE)/Q236,IF(Q236=0,"",IF(Q236="","",0)))</f>
        <v/>
      </c>
      <c r="N236" s="25" t="str">
        <f>IFERROR(VLOOKUP($C236,Summary!$C:$CB,12,FALSE)/Q236,IF(Q236=0,"",IF(Q236="","",0)))</f>
        <v/>
      </c>
      <c r="O236" s="26" t="str">
        <f>IFERROR(VLOOKUP($C236,Summary!$C:$CB,13,FALSE)/Q236,IF(Q236=0,"",IF(Q236="","",0)))</f>
        <v/>
      </c>
      <c r="P236" s="25" t="str">
        <f>IFERROR(VLOOKUP($C236,Summary!$C:$CB,14,FALSE)/Q236,IF(Q236=0,"",IF(Q236="","",0)))</f>
        <v/>
      </c>
      <c r="Q236" s="27">
        <f>VLOOKUP($C236,Summary!$C:$CB,15,FALSE)</f>
        <v>0</v>
      </c>
      <c r="R236" s="24" t="str">
        <f>IFERROR(VLOOKUP($C236,Summary!$C:$CB,16,FALSE)/X236,IF(X236=0,"",IF(X236="","",0)))</f>
        <v/>
      </c>
      <c r="S236" s="25" t="str">
        <f>IFERROR(VLOOKUP($C236,Summary!$C:$CB,17,FALSE)/X236,IF(X236=0,"",IF(X236="","",0)))</f>
        <v/>
      </c>
      <c r="T236" s="26" t="str">
        <f>IFERROR(VLOOKUP($C236,Summary!$C:$CB,18,FALSE)/X236,IF(X236=0,"",IF(X236="","",0)))</f>
        <v/>
      </c>
      <c r="U236" s="25" t="str">
        <f>IFERROR(VLOOKUP($C236,Summary!$C:$CB,19,FALSE)/X236,IF(X236=0,"",IF(X236="","",0)))</f>
        <v/>
      </c>
      <c r="V236" s="26" t="str">
        <f>IFERROR(VLOOKUP($C236,Summary!$C:$CB,20,FALSE)/X236,IF(X236=0,"",IF(X236="","",0)))</f>
        <v/>
      </c>
      <c r="W236" s="25" t="str">
        <f>IFERROR(VLOOKUP($C236,Summary!$C:$CB,21,FALSE)/X236,IF(X236=0,"",IF(X236="","",0)))</f>
        <v/>
      </c>
      <c r="X236" s="27">
        <f>VLOOKUP($C236,Summary!$C:$CB,22,FALSE)</f>
        <v>0</v>
      </c>
      <c r="Y236" s="24">
        <f>IFERROR(VLOOKUP($C236,Summary!$C:$CB,23,FALSE)/AE236,IF(AE236=0,"",IF(AE236="","",0)))</f>
        <v>0.5</v>
      </c>
      <c r="Z236" s="25">
        <f>IFERROR(VLOOKUP($C236,Summary!$C:$CB,24,FALSE)/AE236,IF(AE236=0,"",IF(AE236="","",0)))</f>
        <v>0.5</v>
      </c>
      <c r="AA236" s="26">
        <f>IFERROR(VLOOKUP($C236,Summary!$C:$CB,25,FALSE)/AE236,IF(AE236=0,"",IF(AE236="","",0)))</f>
        <v>1</v>
      </c>
      <c r="AB236" s="25">
        <f>IFERROR(VLOOKUP($C236,Summary!$C:$CB,26,FALSE)/AE236,IF(AE236=0,"",IF(AE236="","",0)))</f>
        <v>0</v>
      </c>
      <c r="AC236" s="26">
        <f>IFERROR(VLOOKUP($C236,Summary!$C:$CB,27,FALSE)/AE236,IF(AE236=0,"",IF(AE236="","",0)))</f>
        <v>1</v>
      </c>
      <c r="AD236" s="25">
        <f>IFERROR(VLOOKUP($C236,Summary!$C:$CB,28,FALSE)/AE236,IF(AE236=0,"",IF(AE236="","",0)))</f>
        <v>0</v>
      </c>
      <c r="AE236" s="27">
        <f>VLOOKUP($C236,Summary!$C:$CB,29,FALSE)</f>
        <v>2</v>
      </c>
      <c r="AF236" s="24" t="str">
        <f>IFERROR(VLOOKUP($C236,Summary!$C:$CB,30,FALSE)/VLOOKUP($C236,Summary!$C:$CB,32,FALSE),IF(AL236=0,"",IF(AL236="","",0)))</f>
        <v/>
      </c>
      <c r="AG236" s="25" t="str">
        <f>IFERROR(VLOOKUP($C236,Summary!$C:$CB,31,FALSE)/VLOOKUP($C236,Summary!$C:$CB,32,FALSE),IF(AL236=0,"",IF(AL236="","",0)))</f>
        <v/>
      </c>
      <c r="AH236" s="26" t="str">
        <f>IFERROR(VLOOKUP($C236,Summary!$C:$CB,32,FALSE)/VLOOKUP($C236,Summary!$C:$CB,34,FALSE),IF(AL236=0,"",IF(AL236="","",0)))</f>
        <v/>
      </c>
      <c r="AI236" s="25" t="str">
        <f>IFERROR(VLOOKUP($C236,Summary!$C:$CB,33,FALSE)/VLOOKUP($C236,Summary!$C:$CB,34,FALSE),IF(AL236=0,"",IF(AL236="","",0)))</f>
        <v/>
      </c>
      <c r="AJ236" s="26" t="str">
        <f>IFERROR(VLOOKUP($C236,Summary!$C:$CB,34,FALSE)/AL236,IF(AL236=0,"",IF(AL236="","",0)))</f>
        <v/>
      </c>
      <c r="AK236" s="25" t="str">
        <f>IFERROR(VLOOKUP($C236,Summary!$C:$CB,35,FALSE)/AL236,IF(AL236=0,"",IF(AL236="","",0)))</f>
        <v/>
      </c>
      <c r="AL236" s="27">
        <f>VLOOKUP($C236,Summary!$C:$CB,36,FALSE)</f>
        <v>0</v>
      </c>
      <c r="AM236" s="24">
        <f>IFERROR(VLOOKUP($C236,Summary!$C:$CB,37,FALSE)/AS236,IF(AS236=0,"",IF(AS236="","",0)))</f>
        <v>0.66666666666666663</v>
      </c>
      <c r="AN236" s="25">
        <f>IFERROR(VLOOKUP($C236,Summary!$C:$CB,38,FALSE)/AS236,IF(AS236=0,"",IF(AS236="","",0)))</f>
        <v>0</v>
      </c>
      <c r="AO236" s="26">
        <f>IFERROR(VLOOKUP($C236,Summary!$C:$CB,39,FALSE)/AS236,IF(AS236=0,"",IF(AS236="","",0)))</f>
        <v>0.66666666666666663</v>
      </c>
      <c r="AP236" s="25">
        <f>IFERROR(VLOOKUP($C236,Summary!$C:$CB,40,FALSE)/AS236,IF(AS236=0,"",IF(AS236="","",0)))</f>
        <v>0</v>
      </c>
      <c r="AQ236" s="26">
        <f>IFERROR(VLOOKUP($C236,Summary!$C:$CB,41,FALSE)/AS236,IF(AS236=0,"",IF(AS236="","",0)))</f>
        <v>0.66666666666666663</v>
      </c>
      <c r="AR236" s="25">
        <f>IFERROR(VLOOKUP($C236,Summary!$C:$CB,42,FALSE)/AS236,IF(AS236=0,"",IF(AS236="","",0)))</f>
        <v>0.33333333333333331</v>
      </c>
      <c r="AS236" s="27">
        <f>VLOOKUP($C236,Summary!$C:$CB,43,FALSE)</f>
        <v>3</v>
      </c>
      <c r="AT236" s="24" t="str">
        <f>IFERROR(VLOOKUP($C236,Summary!$C:$CB,44,FALSE)/AZ236,IF(AZ236=0,"",IF(AZ236="","",0)))</f>
        <v/>
      </c>
      <c r="AU236" s="25" t="str">
        <f>IFERROR(VLOOKUP($C236,Summary!$C:$CB,45,FALSE)/AZ236,IF(AZ236=0,"",IF(AZ236="","",0)))</f>
        <v/>
      </c>
      <c r="AV236" s="26" t="str">
        <f>IFERROR(VLOOKUP($C236,Summary!$C:$CB,46,FALSE)/AZ236,IF(AZ236=0,"",IF(AZ236="","",0)))</f>
        <v/>
      </c>
      <c r="AW236" s="25" t="str">
        <f>IFERROR(VLOOKUP($C236,Summary!$C:$CB,47,FALSE)/AZ236,IF(AZ236=0,"",IF(AZ236="","",0)))</f>
        <v/>
      </c>
      <c r="AX236" s="26" t="str">
        <f>IFERROR(VLOOKUP($C236,Summary!$C:$CB,48,FALSE)/AZ236,IF(AZ236=0,"",IF(AZ236="","",0)))</f>
        <v/>
      </c>
      <c r="AY236" s="25" t="str">
        <f>IFERROR(VLOOKUP($C236,Summary!$C:$CB,49,FALSE)/AZ236,IF(AZ236=0,"",IF(AZ236="","",0)))</f>
        <v/>
      </c>
      <c r="AZ236" s="27">
        <f>VLOOKUP($C236,Summary!$C:$CB,50,FALSE)</f>
        <v>0</v>
      </c>
      <c r="BA236" s="24" t="str">
        <f>IFERROR(VLOOKUP($C236,Summary!$C:$CB,51,FALSE)/BG236,IF(BG236=0,"",IF(BG236="","",0)))</f>
        <v/>
      </c>
      <c r="BB236" s="25" t="str">
        <f>IFERROR(VLOOKUP($C236,Summary!$C:$CB,52,FALSE)/BG236,IF(BG236=0,"",IF(BG236="","",0)))</f>
        <v/>
      </c>
      <c r="BC236" s="26" t="str">
        <f>IFERROR(VLOOKUP($C236,Summary!$C:$CB,53,FALSE)/BG236,IF(BG236=0,"",IF(BG236="","",0)))</f>
        <v/>
      </c>
      <c r="BD236" s="25" t="str">
        <f>IFERROR(VLOOKUP($C236,Summary!$C:$CB,54,FALSE)/BG236,IF(BG236=0,"",IF(BG236="","",0)))</f>
        <v/>
      </c>
      <c r="BE236" s="26" t="str">
        <f>IFERROR(VLOOKUP($C236,Summary!$C:$CB,55,FALSE)/BG236,IF(BG236=0,"",IF(BG236="","",0)))</f>
        <v/>
      </c>
      <c r="BF236" s="25" t="str">
        <f>IFERROR(VLOOKUP($C236,Summary!$C:$CB,56,FALSE)/BG236,IF(BG236=0,"",IF(BG236="","",0)))</f>
        <v/>
      </c>
      <c r="BG236" s="27">
        <f>VLOOKUP($C236,Summary!$C:$CB,57,FALSE)</f>
        <v>0</v>
      </c>
      <c r="BH236" s="24" t="str">
        <f>IFERROR(VLOOKUP($C236,Summary!$C:$CB,58,FALSE)/BN236,IF(BN236=0,"",IF(BN236="","",0)))</f>
        <v/>
      </c>
      <c r="BI236" s="25" t="str">
        <f>IFERROR(VLOOKUP($C236,Summary!$C:$CB,59,FALSE)/BN236,IF(BN236=0,"",IF(BN236="","",0)))</f>
        <v/>
      </c>
      <c r="BJ236" s="26" t="str">
        <f>IFERROR(VLOOKUP($C236,Summary!$C:$CB,60,FALSE)/BN236,IF(BN236=0,"",IF(BN236="","",0)))</f>
        <v/>
      </c>
      <c r="BK236" s="25" t="str">
        <f>IFERROR(VLOOKUP($C236,Summary!$C:$CB,61,FALSE)/BN236,IF(BN236=0,"",IF(BN236="","",0)))</f>
        <v/>
      </c>
      <c r="BL236" s="26" t="str">
        <f>IFERROR(VLOOKUP($C236,Summary!$C:$CB,62,FALSE)/BN236,IF(BN236=0,"",IF(BN236="","",0)))</f>
        <v/>
      </c>
      <c r="BM236" s="25" t="str">
        <f>IFERROR(VLOOKUP($C236,Summary!$C:$CB,63,FALSE)/BN236,IF(BN236=0,"",IF(BN236="","",0)))</f>
        <v/>
      </c>
      <c r="BN236" s="27">
        <f>VLOOKUP($C236,Summary!$C:$CB,64,FALSE)</f>
        <v>0</v>
      </c>
      <c r="BO236" s="24" t="str">
        <f>IFERROR(VLOOKUP($C236,Summary!$C:$CB,65,FALSE)/BU236,IF(BU236=0,"",IF(BU236="","",0)))</f>
        <v/>
      </c>
      <c r="BP236" s="25" t="str">
        <f>IFERROR(VLOOKUP($C236,Summary!$C:$CB,66,FALSE)/BU236,IF(BU236=0,"",IF(BU236="","",0)))</f>
        <v/>
      </c>
      <c r="BQ236" s="26" t="str">
        <f>IFERROR(VLOOKUP($C236,Summary!$C:$CB,67,FALSE)/BU236,IF(BU236=0,"",IF(BU236="","",0)))</f>
        <v/>
      </c>
      <c r="BR236" s="25" t="str">
        <f>IFERROR(VLOOKUP($C236,Summary!$C:$CB,68,FALSE)/BU236,IF(BU236=0,"",IF(BU236="","",0)))</f>
        <v/>
      </c>
      <c r="BS236" s="26" t="str">
        <f>IFERROR(VLOOKUP($C236,Summary!$C:$CB,69,FALSE)/BU236,IF(BU236=0,"",IF(BU236="","",0)))</f>
        <v/>
      </c>
      <c r="BT236" s="25" t="str">
        <f>IFERROR(VLOOKUP($C236,Summary!$C:$CB,70,FALSE)/BU236,IF(BU236=0,"",IF(BU236="","",0)))</f>
        <v/>
      </c>
      <c r="BU236" s="27">
        <f>VLOOKUP($C236,Summary!$C:$CB,71,FALSE)</f>
        <v>0</v>
      </c>
      <c r="BV236" s="24" t="str">
        <f>IFERROR(VLOOKUP($C236,Summary!$C:$CB,72,FALSE)/CB236,IF(CB236=0,"",IF(CB236="","",0)))</f>
        <v/>
      </c>
      <c r="BW236" s="25" t="str">
        <f>IFERROR(VLOOKUP($C236,Summary!$C:$CB,73,FALSE)/CB236,IF(CB236=0,"",IF(CB236="","",0)))</f>
        <v/>
      </c>
      <c r="BX236" s="26" t="str">
        <f>IFERROR(VLOOKUP($C236,Summary!$C:$CB,74,FALSE)/CB236,IF(CB236=0,"",IF(CB236="","",0)))</f>
        <v/>
      </c>
      <c r="BY236" s="25" t="str">
        <f>IFERROR(VLOOKUP($C236,Summary!$C:$CB,75,FALSE)/CB236,IF(CB236=0,"",IF(CB236="","",0)))</f>
        <v/>
      </c>
      <c r="BZ236" s="26" t="str">
        <f>IFERROR(VLOOKUP($C236,Summary!$C:$CB,76,FALSE)/CB236,IF(CB236=0,"",IF(CB236="","",0)))</f>
        <v/>
      </c>
      <c r="CA236" s="25" t="str">
        <f>IFERROR(VLOOKUP($C236,Summary!$C:$CB,77,FALSE)/CB236,IF(CB236=0,"",IF(CB236="","",0)))</f>
        <v/>
      </c>
      <c r="CB236" s="27">
        <f>VLOOKUP($C236,Summary!$C:$CB,78,FALSE)</f>
        <v>0</v>
      </c>
    </row>
    <row r="237" spans="1:80" x14ac:dyDescent="0.3">
      <c r="A237">
        <v>233</v>
      </c>
      <c r="B237" t="str">
        <f>IF(Namelist!A234="","",UPPER(Namelist!A234))</f>
        <v>PRIYANKA YAP</v>
      </c>
      <c r="C237" t="str">
        <f>IF(Namelist!B234="","",UPPER(Namelist!B234))</f>
        <v>NUSSTU\E0420425</v>
      </c>
      <c r="D237" s="24" t="str">
        <f>IFERROR(VLOOKUP($C237,Summary!$C:$CB,2,FALSE)/J237,IF(J237=0,"",IF(J237="","",0)))</f>
        <v/>
      </c>
      <c r="E237" s="25" t="str">
        <f>IFERROR(VLOOKUP($C237,Summary!$C:$CB,3,FALSE)/J237,IF(J237=0,"",IF(J237="","",0)))</f>
        <v/>
      </c>
      <c r="F237" s="26" t="str">
        <f>IFERROR(VLOOKUP($C237,Summary!$C:$CB,4,FALSE)/J237,IF(J237=0,"",IF(J237="","",0)))</f>
        <v/>
      </c>
      <c r="G237" s="25" t="str">
        <f>IFERROR(VLOOKUP($C237,Summary!$C:$CB,5,FALSE)/J237,IF(J237=0,"",IF(J237="","",0)))</f>
        <v/>
      </c>
      <c r="H237" s="26" t="str">
        <f>IFERROR(VLOOKUP($C237,Summary!$C:$CB,6,FALSE)/J237,IF(J237=0,"",IF(J237="","",0)))</f>
        <v/>
      </c>
      <c r="I237" s="25" t="str">
        <f>IFERROR(VLOOKUP($C237,Summary!$C:$CB,7,FALSE)/J237,IF(J237=0,"",IF(J237="","",0)))</f>
        <v/>
      </c>
      <c r="J237" s="27">
        <f>VLOOKUP($C237,Summary!$C:$CB,8,FALSE)</f>
        <v>0</v>
      </c>
      <c r="K237" s="24" t="str">
        <f>IFERROR(VLOOKUP($C237,Summary!$C:$CB,9,FALSE)/Q237,IF(Q237=0,"",IF(Q237="","",0)))</f>
        <v/>
      </c>
      <c r="L237" s="25" t="str">
        <f>IFERROR(VLOOKUP($C237,Summary!$C:$CB,10,FALSE)/Q237,IF(Q237=0,"",IF(Q237="","",0)))</f>
        <v/>
      </c>
      <c r="M237" s="26" t="str">
        <f>IFERROR(VLOOKUP($C237,Summary!$C:$CB,11,FALSE)/Q237,IF(Q237=0,"",IF(Q237="","",0)))</f>
        <v/>
      </c>
      <c r="N237" s="25" t="str">
        <f>IFERROR(VLOOKUP($C237,Summary!$C:$CB,12,FALSE)/Q237,IF(Q237=0,"",IF(Q237="","",0)))</f>
        <v/>
      </c>
      <c r="O237" s="26" t="str">
        <f>IFERROR(VLOOKUP($C237,Summary!$C:$CB,13,FALSE)/Q237,IF(Q237=0,"",IF(Q237="","",0)))</f>
        <v/>
      </c>
      <c r="P237" s="25" t="str">
        <f>IFERROR(VLOOKUP($C237,Summary!$C:$CB,14,FALSE)/Q237,IF(Q237=0,"",IF(Q237="","",0)))</f>
        <v/>
      </c>
      <c r="Q237" s="27">
        <f>VLOOKUP($C237,Summary!$C:$CB,15,FALSE)</f>
        <v>0</v>
      </c>
      <c r="R237" s="24" t="str">
        <f>IFERROR(VLOOKUP($C237,Summary!$C:$CB,16,FALSE)/X237,IF(X237=0,"",IF(X237="","",0)))</f>
        <v/>
      </c>
      <c r="S237" s="25" t="str">
        <f>IFERROR(VLOOKUP($C237,Summary!$C:$CB,17,FALSE)/X237,IF(X237=0,"",IF(X237="","",0)))</f>
        <v/>
      </c>
      <c r="T237" s="26" t="str">
        <f>IFERROR(VLOOKUP($C237,Summary!$C:$CB,18,FALSE)/X237,IF(X237=0,"",IF(X237="","",0)))</f>
        <v/>
      </c>
      <c r="U237" s="25" t="str">
        <f>IFERROR(VLOOKUP($C237,Summary!$C:$CB,19,FALSE)/X237,IF(X237=0,"",IF(X237="","",0)))</f>
        <v/>
      </c>
      <c r="V237" s="26" t="str">
        <f>IFERROR(VLOOKUP($C237,Summary!$C:$CB,20,FALSE)/X237,IF(X237=0,"",IF(X237="","",0)))</f>
        <v/>
      </c>
      <c r="W237" s="25" t="str">
        <f>IFERROR(VLOOKUP($C237,Summary!$C:$CB,21,FALSE)/X237,IF(X237=0,"",IF(X237="","",0)))</f>
        <v/>
      </c>
      <c r="X237" s="27">
        <f>VLOOKUP($C237,Summary!$C:$CB,22,FALSE)</f>
        <v>0</v>
      </c>
      <c r="Y237" s="24" t="str">
        <f>IFERROR(VLOOKUP($C237,Summary!$C:$CB,23,FALSE)/AE237,IF(AE237=0,"",IF(AE237="","",0)))</f>
        <v/>
      </c>
      <c r="Z237" s="25" t="str">
        <f>IFERROR(VLOOKUP($C237,Summary!$C:$CB,24,FALSE)/AE237,IF(AE237=0,"",IF(AE237="","",0)))</f>
        <v/>
      </c>
      <c r="AA237" s="26" t="str">
        <f>IFERROR(VLOOKUP($C237,Summary!$C:$CB,25,FALSE)/AE237,IF(AE237=0,"",IF(AE237="","",0)))</f>
        <v/>
      </c>
      <c r="AB237" s="25" t="str">
        <f>IFERROR(VLOOKUP($C237,Summary!$C:$CB,26,FALSE)/AE237,IF(AE237=0,"",IF(AE237="","",0)))</f>
        <v/>
      </c>
      <c r="AC237" s="26" t="str">
        <f>IFERROR(VLOOKUP($C237,Summary!$C:$CB,27,FALSE)/AE237,IF(AE237=0,"",IF(AE237="","",0)))</f>
        <v/>
      </c>
      <c r="AD237" s="25" t="str">
        <f>IFERROR(VLOOKUP($C237,Summary!$C:$CB,28,FALSE)/AE237,IF(AE237=0,"",IF(AE237="","",0)))</f>
        <v/>
      </c>
      <c r="AE237" s="27">
        <f>VLOOKUP($C237,Summary!$C:$CB,29,FALSE)</f>
        <v>0</v>
      </c>
      <c r="AF237" s="24" t="str">
        <f>IFERROR(VLOOKUP($C237,Summary!$C:$CB,30,FALSE)/VLOOKUP($C237,Summary!$C:$CB,32,FALSE),IF(AL237=0,"",IF(AL237="","",0)))</f>
        <v/>
      </c>
      <c r="AG237" s="25" t="str">
        <f>IFERROR(VLOOKUP($C237,Summary!$C:$CB,31,FALSE)/VLOOKUP($C237,Summary!$C:$CB,32,FALSE),IF(AL237=0,"",IF(AL237="","",0)))</f>
        <v/>
      </c>
      <c r="AH237" s="26" t="str">
        <f>IFERROR(VLOOKUP($C237,Summary!$C:$CB,32,FALSE)/VLOOKUP($C237,Summary!$C:$CB,34,FALSE),IF(AL237=0,"",IF(AL237="","",0)))</f>
        <v/>
      </c>
      <c r="AI237" s="25" t="str">
        <f>IFERROR(VLOOKUP($C237,Summary!$C:$CB,33,FALSE)/VLOOKUP($C237,Summary!$C:$CB,34,FALSE),IF(AL237=0,"",IF(AL237="","",0)))</f>
        <v/>
      </c>
      <c r="AJ237" s="26" t="str">
        <f>IFERROR(VLOOKUP($C237,Summary!$C:$CB,34,FALSE)/AL237,IF(AL237=0,"",IF(AL237="","",0)))</f>
        <v/>
      </c>
      <c r="AK237" s="25" t="str">
        <f>IFERROR(VLOOKUP($C237,Summary!$C:$CB,35,FALSE)/AL237,IF(AL237=0,"",IF(AL237="","",0)))</f>
        <v/>
      </c>
      <c r="AL237" s="27">
        <f>VLOOKUP($C237,Summary!$C:$CB,36,FALSE)</f>
        <v>0</v>
      </c>
      <c r="AM237" s="24" t="str">
        <f>IFERROR(VLOOKUP($C237,Summary!$C:$CB,37,FALSE)/AS237,IF(AS237=0,"",IF(AS237="","",0)))</f>
        <v/>
      </c>
      <c r="AN237" s="25" t="str">
        <f>IFERROR(VLOOKUP($C237,Summary!$C:$CB,38,FALSE)/AS237,IF(AS237=0,"",IF(AS237="","",0)))</f>
        <v/>
      </c>
      <c r="AO237" s="26" t="str">
        <f>IFERROR(VLOOKUP($C237,Summary!$C:$CB,39,FALSE)/AS237,IF(AS237=0,"",IF(AS237="","",0)))</f>
        <v/>
      </c>
      <c r="AP237" s="25" t="str">
        <f>IFERROR(VLOOKUP($C237,Summary!$C:$CB,40,FALSE)/AS237,IF(AS237=0,"",IF(AS237="","",0)))</f>
        <v/>
      </c>
      <c r="AQ237" s="26" t="str">
        <f>IFERROR(VLOOKUP($C237,Summary!$C:$CB,41,FALSE)/AS237,IF(AS237=0,"",IF(AS237="","",0)))</f>
        <v/>
      </c>
      <c r="AR237" s="25" t="str">
        <f>IFERROR(VLOOKUP($C237,Summary!$C:$CB,42,FALSE)/AS237,IF(AS237=0,"",IF(AS237="","",0)))</f>
        <v/>
      </c>
      <c r="AS237" s="27">
        <f>VLOOKUP($C237,Summary!$C:$CB,43,FALSE)</f>
        <v>0</v>
      </c>
      <c r="AT237" s="24" t="str">
        <f>IFERROR(VLOOKUP($C237,Summary!$C:$CB,44,FALSE)/AZ237,IF(AZ237=0,"",IF(AZ237="","",0)))</f>
        <v/>
      </c>
      <c r="AU237" s="25" t="str">
        <f>IFERROR(VLOOKUP($C237,Summary!$C:$CB,45,FALSE)/AZ237,IF(AZ237=0,"",IF(AZ237="","",0)))</f>
        <v/>
      </c>
      <c r="AV237" s="26" t="str">
        <f>IFERROR(VLOOKUP($C237,Summary!$C:$CB,46,FALSE)/AZ237,IF(AZ237=0,"",IF(AZ237="","",0)))</f>
        <v/>
      </c>
      <c r="AW237" s="25" t="str">
        <f>IFERROR(VLOOKUP($C237,Summary!$C:$CB,47,FALSE)/AZ237,IF(AZ237=0,"",IF(AZ237="","",0)))</f>
        <v/>
      </c>
      <c r="AX237" s="26" t="str">
        <f>IFERROR(VLOOKUP($C237,Summary!$C:$CB,48,FALSE)/AZ237,IF(AZ237=0,"",IF(AZ237="","",0)))</f>
        <v/>
      </c>
      <c r="AY237" s="25" t="str">
        <f>IFERROR(VLOOKUP($C237,Summary!$C:$CB,49,FALSE)/AZ237,IF(AZ237=0,"",IF(AZ237="","",0)))</f>
        <v/>
      </c>
      <c r="AZ237" s="27">
        <f>VLOOKUP($C237,Summary!$C:$CB,50,FALSE)</f>
        <v>0</v>
      </c>
      <c r="BA237" s="24" t="str">
        <f>IFERROR(VLOOKUP($C237,Summary!$C:$CB,51,FALSE)/BG237,IF(BG237=0,"",IF(BG237="","",0)))</f>
        <v/>
      </c>
      <c r="BB237" s="25" t="str">
        <f>IFERROR(VLOOKUP($C237,Summary!$C:$CB,52,FALSE)/BG237,IF(BG237=0,"",IF(BG237="","",0)))</f>
        <v/>
      </c>
      <c r="BC237" s="26" t="str">
        <f>IFERROR(VLOOKUP($C237,Summary!$C:$CB,53,FALSE)/BG237,IF(BG237=0,"",IF(BG237="","",0)))</f>
        <v/>
      </c>
      <c r="BD237" s="25" t="str">
        <f>IFERROR(VLOOKUP($C237,Summary!$C:$CB,54,FALSE)/BG237,IF(BG237=0,"",IF(BG237="","",0)))</f>
        <v/>
      </c>
      <c r="BE237" s="26" t="str">
        <f>IFERROR(VLOOKUP($C237,Summary!$C:$CB,55,FALSE)/BG237,IF(BG237=0,"",IF(BG237="","",0)))</f>
        <v/>
      </c>
      <c r="BF237" s="25" t="str">
        <f>IFERROR(VLOOKUP($C237,Summary!$C:$CB,56,FALSE)/BG237,IF(BG237=0,"",IF(BG237="","",0)))</f>
        <v/>
      </c>
      <c r="BG237" s="27">
        <f>VLOOKUP($C237,Summary!$C:$CB,57,FALSE)</f>
        <v>0</v>
      </c>
      <c r="BH237" s="24" t="str">
        <f>IFERROR(VLOOKUP($C237,Summary!$C:$CB,58,FALSE)/BN237,IF(BN237=0,"",IF(BN237="","",0)))</f>
        <v/>
      </c>
      <c r="BI237" s="25" t="str">
        <f>IFERROR(VLOOKUP($C237,Summary!$C:$CB,59,FALSE)/BN237,IF(BN237=0,"",IF(BN237="","",0)))</f>
        <v/>
      </c>
      <c r="BJ237" s="26" t="str">
        <f>IFERROR(VLOOKUP($C237,Summary!$C:$CB,60,FALSE)/BN237,IF(BN237=0,"",IF(BN237="","",0)))</f>
        <v/>
      </c>
      <c r="BK237" s="25" t="str">
        <f>IFERROR(VLOOKUP($C237,Summary!$C:$CB,61,FALSE)/BN237,IF(BN237=0,"",IF(BN237="","",0)))</f>
        <v/>
      </c>
      <c r="BL237" s="26" t="str">
        <f>IFERROR(VLOOKUP($C237,Summary!$C:$CB,62,FALSE)/BN237,IF(BN237=0,"",IF(BN237="","",0)))</f>
        <v/>
      </c>
      <c r="BM237" s="25" t="str">
        <f>IFERROR(VLOOKUP($C237,Summary!$C:$CB,63,FALSE)/BN237,IF(BN237=0,"",IF(BN237="","",0)))</f>
        <v/>
      </c>
      <c r="BN237" s="27">
        <f>VLOOKUP($C237,Summary!$C:$CB,64,FALSE)</f>
        <v>0</v>
      </c>
      <c r="BO237" s="24" t="str">
        <f>IFERROR(VLOOKUP($C237,Summary!$C:$CB,65,FALSE)/BU237,IF(BU237=0,"",IF(BU237="","",0)))</f>
        <v/>
      </c>
      <c r="BP237" s="25" t="str">
        <f>IFERROR(VLOOKUP($C237,Summary!$C:$CB,66,FALSE)/BU237,IF(BU237=0,"",IF(BU237="","",0)))</f>
        <v/>
      </c>
      <c r="BQ237" s="26" t="str">
        <f>IFERROR(VLOOKUP($C237,Summary!$C:$CB,67,FALSE)/BU237,IF(BU237=0,"",IF(BU237="","",0)))</f>
        <v/>
      </c>
      <c r="BR237" s="25" t="str">
        <f>IFERROR(VLOOKUP($C237,Summary!$C:$CB,68,FALSE)/BU237,IF(BU237=0,"",IF(BU237="","",0)))</f>
        <v/>
      </c>
      <c r="BS237" s="26" t="str">
        <f>IFERROR(VLOOKUP($C237,Summary!$C:$CB,69,FALSE)/BU237,IF(BU237=0,"",IF(BU237="","",0)))</f>
        <v/>
      </c>
      <c r="BT237" s="25" t="str">
        <f>IFERROR(VLOOKUP($C237,Summary!$C:$CB,70,FALSE)/BU237,IF(BU237=0,"",IF(BU237="","",0)))</f>
        <v/>
      </c>
      <c r="BU237" s="27">
        <f>VLOOKUP($C237,Summary!$C:$CB,71,FALSE)</f>
        <v>0</v>
      </c>
      <c r="BV237" s="24" t="str">
        <f>IFERROR(VLOOKUP($C237,Summary!$C:$CB,72,FALSE)/CB237,IF(CB237=0,"",IF(CB237="","",0)))</f>
        <v/>
      </c>
      <c r="BW237" s="25" t="str">
        <f>IFERROR(VLOOKUP($C237,Summary!$C:$CB,73,FALSE)/CB237,IF(CB237=0,"",IF(CB237="","",0)))</f>
        <v/>
      </c>
      <c r="BX237" s="26" t="str">
        <f>IFERROR(VLOOKUP($C237,Summary!$C:$CB,74,FALSE)/CB237,IF(CB237=0,"",IF(CB237="","",0)))</f>
        <v/>
      </c>
      <c r="BY237" s="25" t="str">
        <f>IFERROR(VLOOKUP($C237,Summary!$C:$CB,75,FALSE)/CB237,IF(CB237=0,"",IF(CB237="","",0)))</f>
        <v/>
      </c>
      <c r="BZ237" s="26" t="str">
        <f>IFERROR(VLOOKUP($C237,Summary!$C:$CB,76,FALSE)/CB237,IF(CB237=0,"",IF(CB237="","",0)))</f>
        <v/>
      </c>
      <c r="CA237" s="25" t="str">
        <f>IFERROR(VLOOKUP($C237,Summary!$C:$CB,77,FALSE)/CB237,IF(CB237=0,"",IF(CB237="","",0)))</f>
        <v/>
      </c>
      <c r="CB237" s="27">
        <f>VLOOKUP($C237,Summary!$C:$CB,78,FALSE)</f>
        <v>0</v>
      </c>
    </row>
    <row r="238" spans="1:80" x14ac:dyDescent="0.3">
      <c r="A238">
        <v>234</v>
      </c>
      <c r="B238" t="str">
        <f>IF(Namelist!A235="","",UPPER(Namelist!A235))</f>
        <v>QIMING HUANG</v>
      </c>
      <c r="C238" t="str">
        <f>IF(Namelist!B235="","",UPPER(Namelist!B235))</f>
        <v>NUSSTU\E0271228</v>
      </c>
      <c r="D238" s="24">
        <f>IFERROR(VLOOKUP($C238,Summary!$C:$CB,2,FALSE)/J238,IF(J238=0,"",IF(J238="","",0)))</f>
        <v>0</v>
      </c>
      <c r="E238" s="25">
        <f>IFERROR(VLOOKUP($C238,Summary!$C:$CB,3,FALSE)/J238,IF(J238=0,"",IF(J238="","",0)))</f>
        <v>0</v>
      </c>
      <c r="F238" s="26">
        <f>IFERROR(VLOOKUP($C238,Summary!$C:$CB,4,FALSE)/J238,IF(J238=0,"",IF(J238="","",0)))</f>
        <v>0</v>
      </c>
      <c r="G238" s="25">
        <f>IFERROR(VLOOKUP($C238,Summary!$C:$CB,5,FALSE)/J238,IF(J238=0,"",IF(J238="","",0)))</f>
        <v>0</v>
      </c>
      <c r="H238" s="26">
        <f>IFERROR(VLOOKUP($C238,Summary!$C:$CB,6,FALSE)/J238,IF(J238=0,"",IF(J238="","",0)))</f>
        <v>0</v>
      </c>
      <c r="I238" s="25">
        <f>IFERROR(VLOOKUP($C238,Summary!$C:$CB,7,FALSE)/J238,IF(J238=0,"",IF(J238="","",0)))</f>
        <v>1</v>
      </c>
      <c r="J238" s="27">
        <f>VLOOKUP($C238,Summary!$C:$CB,8,FALSE)</f>
        <v>1</v>
      </c>
      <c r="K238" s="24" t="str">
        <f>IFERROR(VLOOKUP($C238,Summary!$C:$CB,9,FALSE)/Q238,IF(Q238=0,"",IF(Q238="","",0)))</f>
        <v/>
      </c>
      <c r="L238" s="25" t="str">
        <f>IFERROR(VLOOKUP($C238,Summary!$C:$CB,10,FALSE)/Q238,IF(Q238=0,"",IF(Q238="","",0)))</f>
        <v/>
      </c>
      <c r="M238" s="26" t="str">
        <f>IFERROR(VLOOKUP($C238,Summary!$C:$CB,11,FALSE)/Q238,IF(Q238=0,"",IF(Q238="","",0)))</f>
        <v/>
      </c>
      <c r="N238" s="25" t="str">
        <f>IFERROR(VLOOKUP($C238,Summary!$C:$CB,12,FALSE)/Q238,IF(Q238=0,"",IF(Q238="","",0)))</f>
        <v/>
      </c>
      <c r="O238" s="26" t="str">
        <f>IFERROR(VLOOKUP($C238,Summary!$C:$CB,13,FALSE)/Q238,IF(Q238=0,"",IF(Q238="","",0)))</f>
        <v/>
      </c>
      <c r="P238" s="25" t="str">
        <f>IFERROR(VLOOKUP($C238,Summary!$C:$CB,14,FALSE)/Q238,IF(Q238=0,"",IF(Q238="","",0)))</f>
        <v/>
      </c>
      <c r="Q238" s="27">
        <f>VLOOKUP($C238,Summary!$C:$CB,15,FALSE)</f>
        <v>0</v>
      </c>
      <c r="R238" s="24">
        <f>IFERROR(VLOOKUP($C238,Summary!$C:$CB,16,FALSE)/X238,IF(X238=0,"",IF(X238="","",0)))</f>
        <v>0</v>
      </c>
      <c r="S238" s="25">
        <f>IFERROR(VLOOKUP($C238,Summary!$C:$CB,17,FALSE)/X238,IF(X238=0,"",IF(X238="","",0)))</f>
        <v>0</v>
      </c>
      <c r="T238" s="26">
        <f>IFERROR(VLOOKUP($C238,Summary!$C:$CB,18,FALSE)/X238,IF(X238=0,"",IF(X238="","",0)))</f>
        <v>0</v>
      </c>
      <c r="U238" s="25">
        <f>IFERROR(VLOOKUP($C238,Summary!$C:$CB,19,FALSE)/X238,IF(X238=0,"",IF(X238="","",0)))</f>
        <v>0</v>
      </c>
      <c r="V238" s="26">
        <f>IFERROR(VLOOKUP($C238,Summary!$C:$CB,20,FALSE)/X238,IF(X238=0,"",IF(X238="","",0)))</f>
        <v>0</v>
      </c>
      <c r="W238" s="25">
        <f>IFERROR(VLOOKUP($C238,Summary!$C:$CB,21,FALSE)/X238,IF(X238=0,"",IF(X238="","",0)))</f>
        <v>1</v>
      </c>
      <c r="X238" s="27">
        <f>VLOOKUP($C238,Summary!$C:$CB,22,FALSE)</f>
        <v>1</v>
      </c>
      <c r="Y238" s="24" t="str">
        <f>IFERROR(VLOOKUP($C238,Summary!$C:$CB,23,FALSE)/AE238,IF(AE238=0,"",IF(AE238="","",0)))</f>
        <v/>
      </c>
      <c r="Z238" s="25" t="str">
        <f>IFERROR(VLOOKUP($C238,Summary!$C:$CB,24,FALSE)/AE238,IF(AE238=0,"",IF(AE238="","",0)))</f>
        <v/>
      </c>
      <c r="AA238" s="26" t="str">
        <f>IFERROR(VLOOKUP($C238,Summary!$C:$CB,25,FALSE)/AE238,IF(AE238=0,"",IF(AE238="","",0)))</f>
        <v/>
      </c>
      <c r="AB238" s="25" t="str">
        <f>IFERROR(VLOOKUP($C238,Summary!$C:$CB,26,FALSE)/AE238,IF(AE238=0,"",IF(AE238="","",0)))</f>
        <v/>
      </c>
      <c r="AC238" s="26" t="str">
        <f>IFERROR(VLOOKUP($C238,Summary!$C:$CB,27,FALSE)/AE238,IF(AE238=0,"",IF(AE238="","",0)))</f>
        <v/>
      </c>
      <c r="AD238" s="25" t="str">
        <f>IFERROR(VLOOKUP($C238,Summary!$C:$CB,28,FALSE)/AE238,IF(AE238=0,"",IF(AE238="","",0)))</f>
        <v/>
      </c>
      <c r="AE238" s="27">
        <f>VLOOKUP($C238,Summary!$C:$CB,29,FALSE)</f>
        <v>0</v>
      </c>
      <c r="AF238" s="24" t="str">
        <f>IFERROR(VLOOKUP($C238,Summary!$C:$CB,30,FALSE)/VLOOKUP($C238,Summary!$C:$CB,32,FALSE),IF(AL238=0,"",IF(AL238="","",0)))</f>
        <v/>
      </c>
      <c r="AG238" s="25" t="str">
        <f>IFERROR(VLOOKUP($C238,Summary!$C:$CB,31,FALSE)/VLOOKUP($C238,Summary!$C:$CB,32,FALSE),IF(AL238=0,"",IF(AL238="","",0)))</f>
        <v/>
      </c>
      <c r="AH238" s="26" t="str">
        <f>IFERROR(VLOOKUP($C238,Summary!$C:$CB,32,FALSE)/VLOOKUP($C238,Summary!$C:$CB,34,FALSE),IF(AL238=0,"",IF(AL238="","",0)))</f>
        <v/>
      </c>
      <c r="AI238" s="25" t="str">
        <f>IFERROR(VLOOKUP($C238,Summary!$C:$CB,33,FALSE)/VLOOKUP($C238,Summary!$C:$CB,34,FALSE),IF(AL238=0,"",IF(AL238="","",0)))</f>
        <v/>
      </c>
      <c r="AJ238" s="26" t="str">
        <f>IFERROR(VLOOKUP($C238,Summary!$C:$CB,34,FALSE)/AL238,IF(AL238=0,"",IF(AL238="","",0)))</f>
        <v/>
      </c>
      <c r="AK238" s="25" t="str">
        <f>IFERROR(VLOOKUP($C238,Summary!$C:$CB,35,FALSE)/AL238,IF(AL238=0,"",IF(AL238="","",0)))</f>
        <v/>
      </c>
      <c r="AL238" s="27">
        <f>VLOOKUP($C238,Summary!$C:$CB,36,FALSE)</f>
        <v>0</v>
      </c>
      <c r="AM238" s="24" t="str">
        <f>IFERROR(VLOOKUP($C238,Summary!$C:$CB,37,FALSE)/AS238,IF(AS238=0,"",IF(AS238="","",0)))</f>
        <v/>
      </c>
      <c r="AN238" s="25" t="str">
        <f>IFERROR(VLOOKUP($C238,Summary!$C:$CB,38,FALSE)/AS238,IF(AS238=0,"",IF(AS238="","",0)))</f>
        <v/>
      </c>
      <c r="AO238" s="26" t="str">
        <f>IFERROR(VLOOKUP($C238,Summary!$C:$CB,39,FALSE)/AS238,IF(AS238=0,"",IF(AS238="","",0)))</f>
        <v/>
      </c>
      <c r="AP238" s="25" t="str">
        <f>IFERROR(VLOOKUP($C238,Summary!$C:$CB,40,FALSE)/AS238,IF(AS238=0,"",IF(AS238="","",0)))</f>
        <v/>
      </c>
      <c r="AQ238" s="26" t="str">
        <f>IFERROR(VLOOKUP($C238,Summary!$C:$CB,41,FALSE)/AS238,IF(AS238=0,"",IF(AS238="","",0)))</f>
        <v/>
      </c>
      <c r="AR238" s="25" t="str">
        <f>IFERROR(VLOOKUP($C238,Summary!$C:$CB,42,FALSE)/AS238,IF(AS238=0,"",IF(AS238="","",0)))</f>
        <v/>
      </c>
      <c r="AS238" s="27">
        <f>VLOOKUP($C238,Summary!$C:$CB,43,FALSE)</f>
        <v>0</v>
      </c>
      <c r="AT238" s="24" t="str">
        <f>IFERROR(VLOOKUP($C238,Summary!$C:$CB,44,FALSE)/AZ238,IF(AZ238=0,"",IF(AZ238="","",0)))</f>
        <v/>
      </c>
      <c r="AU238" s="25" t="str">
        <f>IFERROR(VLOOKUP($C238,Summary!$C:$CB,45,FALSE)/AZ238,IF(AZ238=0,"",IF(AZ238="","",0)))</f>
        <v/>
      </c>
      <c r="AV238" s="26" t="str">
        <f>IFERROR(VLOOKUP($C238,Summary!$C:$CB,46,FALSE)/AZ238,IF(AZ238=0,"",IF(AZ238="","",0)))</f>
        <v/>
      </c>
      <c r="AW238" s="25" t="str">
        <f>IFERROR(VLOOKUP($C238,Summary!$C:$CB,47,FALSE)/AZ238,IF(AZ238=0,"",IF(AZ238="","",0)))</f>
        <v/>
      </c>
      <c r="AX238" s="26" t="str">
        <f>IFERROR(VLOOKUP($C238,Summary!$C:$CB,48,FALSE)/AZ238,IF(AZ238=0,"",IF(AZ238="","",0)))</f>
        <v/>
      </c>
      <c r="AY238" s="25" t="str">
        <f>IFERROR(VLOOKUP($C238,Summary!$C:$CB,49,FALSE)/AZ238,IF(AZ238=0,"",IF(AZ238="","",0)))</f>
        <v/>
      </c>
      <c r="AZ238" s="27">
        <f>VLOOKUP($C238,Summary!$C:$CB,50,FALSE)</f>
        <v>0</v>
      </c>
      <c r="BA238" s="24" t="str">
        <f>IFERROR(VLOOKUP($C238,Summary!$C:$CB,51,FALSE)/BG238,IF(BG238=0,"",IF(BG238="","",0)))</f>
        <v/>
      </c>
      <c r="BB238" s="25" t="str">
        <f>IFERROR(VLOOKUP($C238,Summary!$C:$CB,52,FALSE)/BG238,IF(BG238=0,"",IF(BG238="","",0)))</f>
        <v/>
      </c>
      <c r="BC238" s="26" t="str">
        <f>IFERROR(VLOOKUP($C238,Summary!$C:$CB,53,FALSE)/BG238,IF(BG238=0,"",IF(BG238="","",0)))</f>
        <v/>
      </c>
      <c r="BD238" s="25" t="str">
        <f>IFERROR(VLOOKUP($C238,Summary!$C:$CB,54,FALSE)/BG238,IF(BG238=0,"",IF(BG238="","",0)))</f>
        <v/>
      </c>
      <c r="BE238" s="26" t="str">
        <f>IFERROR(VLOOKUP($C238,Summary!$C:$CB,55,FALSE)/BG238,IF(BG238=0,"",IF(BG238="","",0)))</f>
        <v/>
      </c>
      <c r="BF238" s="25" t="str">
        <f>IFERROR(VLOOKUP($C238,Summary!$C:$CB,56,FALSE)/BG238,IF(BG238=0,"",IF(BG238="","",0)))</f>
        <v/>
      </c>
      <c r="BG238" s="27">
        <f>VLOOKUP($C238,Summary!$C:$CB,57,FALSE)</f>
        <v>0</v>
      </c>
      <c r="BH238" s="24" t="str">
        <f>IFERROR(VLOOKUP($C238,Summary!$C:$CB,58,FALSE)/BN238,IF(BN238=0,"",IF(BN238="","",0)))</f>
        <v/>
      </c>
      <c r="BI238" s="25" t="str">
        <f>IFERROR(VLOOKUP($C238,Summary!$C:$CB,59,FALSE)/BN238,IF(BN238=0,"",IF(BN238="","",0)))</f>
        <v/>
      </c>
      <c r="BJ238" s="26" t="str">
        <f>IFERROR(VLOOKUP($C238,Summary!$C:$CB,60,FALSE)/BN238,IF(BN238=0,"",IF(BN238="","",0)))</f>
        <v/>
      </c>
      <c r="BK238" s="25" t="str">
        <f>IFERROR(VLOOKUP($C238,Summary!$C:$CB,61,FALSE)/BN238,IF(BN238=0,"",IF(BN238="","",0)))</f>
        <v/>
      </c>
      <c r="BL238" s="26" t="str">
        <f>IFERROR(VLOOKUP($C238,Summary!$C:$CB,62,FALSE)/BN238,IF(BN238=0,"",IF(BN238="","",0)))</f>
        <v/>
      </c>
      <c r="BM238" s="25" t="str">
        <f>IFERROR(VLOOKUP($C238,Summary!$C:$CB,63,FALSE)/BN238,IF(BN238=0,"",IF(BN238="","",0)))</f>
        <v/>
      </c>
      <c r="BN238" s="27">
        <f>VLOOKUP($C238,Summary!$C:$CB,64,FALSE)</f>
        <v>0</v>
      </c>
      <c r="BO238" s="24" t="str">
        <f>IFERROR(VLOOKUP($C238,Summary!$C:$CB,65,FALSE)/BU238,IF(BU238=0,"",IF(BU238="","",0)))</f>
        <v/>
      </c>
      <c r="BP238" s="25" t="str">
        <f>IFERROR(VLOOKUP($C238,Summary!$C:$CB,66,FALSE)/BU238,IF(BU238=0,"",IF(BU238="","",0)))</f>
        <v/>
      </c>
      <c r="BQ238" s="26" t="str">
        <f>IFERROR(VLOOKUP($C238,Summary!$C:$CB,67,FALSE)/BU238,IF(BU238=0,"",IF(BU238="","",0)))</f>
        <v/>
      </c>
      <c r="BR238" s="25" t="str">
        <f>IFERROR(VLOOKUP($C238,Summary!$C:$CB,68,FALSE)/BU238,IF(BU238=0,"",IF(BU238="","",0)))</f>
        <v/>
      </c>
      <c r="BS238" s="26" t="str">
        <f>IFERROR(VLOOKUP($C238,Summary!$C:$CB,69,FALSE)/BU238,IF(BU238=0,"",IF(BU238="","",0)))</f>
        <v/>
      </c>
      <c r="BT238" s="25" t="str">
        <f>IFERROR(VLOOKUP($C238,Summary!$C:$CB,70,FALSE)/BU238,IF(BU238=0,"",IF(BU238="","",0)))</f>
        <v/>
      </c>
      <c r="BU238" s="27">
        <f>VLOOKUP($C238,Summary!$C:$CB,71,FALSE)</f>
        <v>0</v>
      </c>
      <c r="BV238" s="24" t="str">
        <f>IFERROR(VLOOKUP($C238,Summary!$C:$CB,72,FALSE)/CB238,IF(CB238=0,"",IF(CB238="","",0)))</f>
        <v/>
      </c>
      <c r="BW238" s="25" t="str">
        <f>IFERROR(VLOOKUP($C238,Summary!$C:$CB,73,FALSE)/CB238,IF(CB238=0,"",IF(CB238="","",0)))</f>
        <v/>
      </c>
      <c r="BX238" s="26" t="str">
        <f>IFERROR(VLOOKUP($C238,Summary!$C:$CB,74,FALSE)/CB238,IF(CB238=0,"",IF(CB238="","",0)))</f>
        <v/>
      </c>
      <c r="BY238" s="25" t="str">
        <f>IFERROR(VLOOKUP($C238,Summary!$C:$CB,75,FALSE)/CB238,IF(CB238=0,"",IF(CB238="","",0)))</f>
        <v/>
      </c>
      <c r="BZ238" s="26" t="str">
        <f>IFERROR(VLOOKUP($C238,Summary!$C:$CB,76,FALSE)/CB238,IF(CB238=0,"",IF(CB238="","",0)))</f>
        <v/>
      </c>
      <c r="CA238" s="25" t="str">
        <f>IFERROR(VLOOKUP($C238,Summary!$C:$CB,77,FALSE)/CB238,IF(CB238=0,"",IF(CB238="","",0)))</f>
        <v/>
      </c>
      <c r="CB238" s="27">
        <f>VLOOKUP($C238,Summary!$C:$CB,78,FALSE)</f>
        <v>0</v>
      </c>
    </row>
    <row r="239" spans="1:80" x14ac:dyDescent="0.3">
      <c r="A239">
        <v>235</v>
      </c>
      <c r="B239" t="str">
        <f>IF(Namelist!A236="","",UPPER(Namelist!A236))</f>
        <v>QIN YING LIM</v>
      </c>
      <c r="C239" t="str">
        <f>IF(Namelist!B236="","",UPPER(Namelist!B236))</f>
        <v>NUSSTU\E0967930</v>
      </c>
      <c r="D239" s="24">
        <f>IFERROR(VLOOKUP($C239,Summary!$C:$CB,2,FALSE)/J239,IF(J239=0,"",IF(J239="","",0)))</f>
        <v>0</v>
      </c>
      <c r="E239" s="25">
        <f>IFERROR(VLOOKUP($C239,Summary!$C:$CB,3,FALSE)/J239,IF(J239=0,"",IF(J239="","",0)))</f>
        <v>0</v>
      </c>
      <c r="F239" s="26">
        <f>IFERROR(VLOOKUP($C239,Summary!$C:$CB,4,FALSE)/J239,IF(J239=0,"",IF(J239="","",0)))</f>
        <v>0</v>
      </c>
      <c r="G239" s="25">
        <f>IFERROR(VLOOKUP($C239,Summary!$C:$CB,5,FALSE)/J239,IF(J239=0,"",IF(J239="","",0)))</f>
        <v>1</v>
      </c>
      <c r="H239" s="26">
        <f>IFERROR(VLOOKUP($C239,Summary!$C:$CB,6,FALSE)/J239,IF(J239=0,"",IF(J239="","",0)))</f>
        <v>1</v>
      </c>
      <c r="I239" s="25">
        <f>IFERROR(VLOOKUP($C239,Summary!$C:$CB,7,FALSE)/J239,IF(J239=0,"",IF(J239="","",0)))</f>
        <v>0</v>
      </c>
      <c r="J239" s="27">
        <f>VLOOKUP($C239,Summary!$C:$CB,8,FALSE)</f>
        <v>1</v>
      </c>
      <c r="K239" s="24">
        <f>IFERROR(VLOOKUP($C239,Summary!$C:$CB,9,FALSE)/Q239,IF(Q239=0,"",IF(Q239="","",0)))</f>
        <v>0</v>
      </c>
      <c r="L239" s="25">
        <f>IFERROR(VLOOKUP($C239,Summary!$C:$CB,10,FALSE)/Q239,IF(Q239=0,"",IF(Q239="","",0)))</f>
        <v>0</v>
      </c>
      <c r="M239" s="26">
        <f>IFERROR(VLOOKUP($C239,Summary!$C:$CB,11,FALSE)/Q239,IF(Q239=0,"",IF(Q239="","",0)))</f>
        <v>0</v>
      </c>
      <c r="N239" s="25">
        <f>IFERROR(VLOOKUP($C239,Summary!$C:$CB,12,FALSE)/Q239,IF(Q239=0,"",IF(Q239="","",0)))</f>
        <v>1</v>
      </c>
      <c r="O239" s="26">
        <f>IFERROR(VLOOKUP($C239,Summary!$C:$CB,13,FALSE)/Q239,IF(Q239=0,"",IF(Q239="","",0)))</f>
        <v>1</v>
      </c>
      <c r="P239" s="25">
        <f>IFERROR(VLOOKUP($C239,Summary!$C:$CB,14,FALSE)/Q239,IF(Q239=0,"",IF(Q239="","",0)))</f>
        <v>0</v>
      </c>
      <c r="Q239" s="27">
        <f>VLOOKUP($C239,Summary!$C:$CB,15,FALSE)</f>
        <v>1</v>
      </c>
      <c r="R239" s="24" t="str">
        <f>IFERROR(VLOOKUP($C239,Summary!$C:$CB,16,FALSE)/X239,IF(X239=0,"",IF(X239="","",0)))</f>
        <v/>
      </c>
      <c r="S239" s="25" t="str">
        <f>IFERROR(VLOOKUP($C239,Summary!$C:$CB,17,FALSE)/X239,IF(X239=0,"",IF(X239="","",0)))</f>
        <v/>
      </c>
      <c r="T239" s="26" t="str">
        <f>IFERROR(VLOOKUP($C239,Summary!$C:$CB,18,FALSE)/X239,IF(X239=0,"",IF(X239="","",0)))</f>
        <v/>
      </c>
      <c r="U239" s="25" t="str">
        <f>IFERROR(VLOOKUP($C239,Summary!$C:$CB,19,FALSE)/X239,IF(X239=0,"",IF(X239="","",0)))</f>
        <v/>
      </c>
      <c r="V239" s="26" t="str">
        <f>IFERROR(VLOOKUP($C239,Summary!$C:$CB,20,FALSE)/X239,IF(X239=0,"",IF(X239="","",0)))</f>
        <v/>
      </c>
      <c r="W239" s="25" t="str">
        <f>IFERROR(VLOOKUP($C239,Summary!$C:$CB,21,FALSE)/X239,IF(X239=0,"",IF(X239="","",0)))</f>
        <v/>
      </c>
      <c r="X239" s="27">
        <f>VLOOKUP($C239,Summary!$C:$CB,22,FALSE)</f>
        <v>0</v>
      </c>
      <c r="Y239" s="24" t="str">
        <f>IFERROR(VLOOKUP($C239,Summary!$C:$CB,23,FALSE)/AE239,IF(AE239=0,"",IF(AE239="","",0)))</f>
        <v/>
      </c>
      <c r="Z239" s="25" t="str">
        <f>IFERROR(VLOOKUP($C239,Summary!$C:$CB,24,FALSE)/AE239,IF(AE239=0,"",IF(AE239="","",0)))</f>
        <v/>
      </c>
      <c r="AA239" s="26" t="str">
        <f>IFERROR(VLOOKUP($C239,Summary!$C:$CB,25,FALSE)/AE239,IF(AE239=0,"",IF(AE239="","",0)))</f>
        <v/>
      </c>
      <c r="AB239" s="25" t="str">
        <f>IFERROR(VLOOKUP($C239,Summary!$C:$CB,26,FALSE)/AE239,IF(AE239=0,"",IF(AE239="","",0)))</f>
        <v/>
      </c>
      <c r="AC239" s="26" t="str">
        <f>IFERROR(VLOOKUP($C239,Summary!$C:$CB,27,FALSE)/AE239,IF(AE239=0,"",IF(AE239="","",0)))</f>
        <v/>
      </c>
      <c r="AD239" s="25" t="str">
        <f>IFERROR(VLOOKUP($C239,Summary!$C:$CB,28,FALSE)/AE239,IF(AE239=0,"",IF(AE239="","",0)))</f>
        <v/>
      </c>
      <c r="AE239" s="27">
        <f>VLOOKUP($C239,Summary!$C:$CB,29,FALSE)</f>
        <v>0</v>
      </c>
      <c r="AF239" s="24" t="str">
        <f>IFERROR(VLOOKUP($C239,Summary!$C:$CB,30,FALSE)/VLOOKUP($C239,Summary!$C:$CB,32,FALSE),IF(AL239=0,"",IF(AL239="","",0)))</f>
        <v/>
      </c>
      <c r="AG239" s="25" t="str">
        <f>IFERROR(VLOOKUP($C239,Summary!$C:$CB,31,FALSE)/VLOOKUP($C239,Summary!$C:$CB,32,FALSE),IF(AL239=0,"",IF(AL239="","",0)))</f>
        <v/>
      </c>
      <c r="AH239" s="26" t="str">
        <f>IFERROR(VLOOKUP($C239,Summary!$C:$CB,32,FALSE)/VLOOKUP($C239,Summary!$C:$CB,34,FALSE),IF(AL239=0,"",IF(AL239="","",0)))</f>
        <v/>
      </c>
      <c r="AI239" s="25" t="str">
        <f>IFERROR(VLOOKUP($C239,Summary!$C:$CB,33,FALSE)/VLOOKUP($C239,Summary!$C:$CB,34,FALSE),IF(AL239=0,"",IF(AL239="","",0)))</f>
        <v/>
      </c>
      <c r="AJ239" s="26" t="str">
        <f>IFERROR(VLOOKUP($C239,Summary!$C:$CB,34,FALSE)/AL239,IF(AL239=0,"",IF(AL239="","",0)))</f>
        <v/>
      </c>
      <c r="AK239" s="25" t="str">
        <f>IFERROR(VLOOKUP($C239,Summary!$C:$CB,35,FALSE)/AL239,IF(AL239=0,"",IF(AL239="","",0)))</f>
        <v/>
      </c>
      <c r="AL239" s="27">
        <f>VLOOKUP($C239,Summary!$C:$CB,36,FALSE)</f>
        <v>0</v>
      </c>
      <c r="AM239" s="24" t="str">
        <f>IFERROR(VLOOKUP($C239,Summary!$C:$CB,37,FALSE)/AS239,IF(AS239=0,"",IF(AS239="","",0)))</f>
        <v/>
      </c>
      <c r="AN239" s="25" t="str">
        <f>IFERROR(VLOOKUP($C239,Summary!$C:$CB,38,FALSE)/AS239,IF(AS239=0,"",IF(AS239="","",0)))</f>
        <v/>
      </c>
      <c r="AO239" s="26" t="str">
        <f>IFERROR(VLOOKUP($C239,Summary!$C:$CB,39,FALSE)/AS239,IF(AS239=0,"",IF(AS239="","",0)))</f>
        <v/>
      </c>
      <c r="AP239" s="25" t="str">
        <f>IFERROR(VLOOKUP($C239,Summary!$C:$CB,40,FALSE)/AS239,IF(AS239=0,"",IF(AS239="","",0)))</f>
        <v/>
      </c>
      <c r="AQ239" s="26" t="str">
        <f>IFERROR(VLOOKUP($C239,Summary!$C:$CB,41,FALSE)/AS239,IF(AS239=0,"",IF(AS239="","",0)))</f>
        <v/>
      </c>
      <c r="AR239" s="25" t="str">
        <f>IFERROR(VLOOKUP($C239,Summary!$C:$CB,42,FALSE)/AS239,IF(AS239=0,"",IF(AS239="","",0)))</f>
        <v/>
      </c>
      <c r="AS239" s="27">
        <f>VLOOKUP($C239,Summary!$C:$CB,43,FALSE)</f>
        <v>0</v>
      </c>
      <c r="AT239" s="24" t="str">
        <f>IFERROR(VLOOKUP($C239,Summary!$C:$CB,44,FALSE)/AZ239,IF(AZ239=0,"",IF(AZ239="","",0)))</f>
        <v/>
      </c>
      <c r="AU239" s="25" t="str">
        <f>IFERROR(VLOOKUP($C239,Summary!$C:$CB,45,FALSE)/AZ239,IF(AZ239=0,"",IF(AZ239="","",0)))</f>
        <v/>
      </c>
      <c r="AV239" s="26" t="str">
        <f>IFERROR(VLOOKUP($C239,Summary!$C:$CB,46,FALSE)/AZ239,IF(AZ239=0,"",IF(AZ239="","",0)))</f>
        <v/>
      </c>
      <c r="AW239" s="25" t="str">
        <f>IFERROR(VLOOKUP($C239,Summary!$C:$CB,47,FALSE)/AZ239,IF(AZ239=0,"",IF(AZ239="","",0)))</f>
        <v/>
      </c>
      <c r="AX239" s="26" t="str">
        <f>IFERROR(VLOOKUP($C239,Summary!$C:$CB,48,FALSE)/AZ239,IF(AZ239=0,"",IF(AZ239="","",0)))</f>
        <v/>
      </c>
      <c r="AY239" s="25" t="str">
        <f>IFERROR(VLOOKUP($C239,Summary!$C:$CB,49,FALSE)/AZ239,IF(AZ239=0,"",IF(AZ239="","",0)))</f>
        <v/>
      </c>
      <c r="AZ239" s="27">
        <f>VLOOKUP($C239,Summary!$C:$CB,50,FALSE)</f>
        <v>0</v>
      </c>
      <c r="BA239" s="24" t="str">
        <f>IFERROR(VLOOKUP($C239,Summary!$C:$CB,51,FALSE)/BG239,IF(BG239=0,"",IF(BG239="","",0)))</f>
        <v/>
      </c>
      <c r="BB239" s="25" t="str">
        <f>IFERROR(VLOOKUP($C239,Summary!$C:$CB,52,FALSE)/BG239,IF(BG239=0,"",IF(BG239="","",0)))</f>
        <v/>
      </c>
      <c r="BC239" s="26" t="str">
        <f>IFERROR(VLOOKUP($C239,Summary!$C:$CB,53,FALSE)/BG239,IF(BG239=0,"",IF(BG239="","",0)))</f>
        <v/>
      </c>
      <c r="BD239" s="25" t="str">
        <f>IFERROR(VLOOKUP($C239,Summary!$C:$CB,54,FALSE)/BG239,IF(BG239=0,"",IF(BG239="","",0)))</f>
        <v/>
      </c>
      <c r="BE239" s="26" t="str">
        <f>IFERROR(VLOOKUP($C239,Summary!$C:$CB,55,FALSE)/BG239,IF(BG239=0,"",IF(BG239="","",0)))</f>
        <v/>
      </c>
      <c r="BF239" s="25" t="str">
        <f>IFERROR(VLOOKUP($C239,Summary!$C:$CB,56,FALSE)/BG239,IF(BG239=0,"",IF(BG239="","",0)))</f>
        <v/>
      </c>
      <c r="BG239" s="27">
        <f>VLOOKUP($C239,Summary!$C:$CB,57,FALSE)</f>
        <v>0</v>
      </c>
      <c r="BH239" s="24" t="str">
        <f>IFERROR(VLOOKUP($C239,Summary!$C:$CB,58,FALSE)/BN239,IF(BN239=0,"",IF(BN239="","",0)))</f>
        <v/>
      </c>
      <c r="BI239" s="25" t="str">
        <f>IFERROR(VLOOKUP($C239,Summary!$C:$CB,59,FALSE)/BN239,IF(BN239=0,"",IF(BN239="","",0)))</f>
        <v/>
      </c>
      <c r="BJ239" s="26" t="str">
        <f>IFERROR(VLOOKUP($C239,Summary!$C:$CB,60,FALSE)/BN239,IF(BN239=0,"",IF(BN239="","",0)))</f>
        <v/>
      </c>
      <c r="BK239" s="25" t="str">
        <f>IFERROR(VLOOKUP($C239,Summary!$C:$CB,61,FALSE)/BN239,IF(BN239=0,"",IF(BN239="","",0)))</f>
        <v/>
      </c>
      <c r="BL239" s="26" t="str">
        <f>IFERROR(VLOOKUP($C239,Summary!$C:$CB,62,FALSE)/BN239,IF(BN239=0,"",IF(BN239="","",0)))</f>
        <v/>
      </c>
      <c r="BM239" s="25" t="str">
        <f>IFERROR(VLOOKUP($C239,Summary!$C:$CB,63,FALSE)/BN239,IF(BN239=0,"",IF(BN239="","",0)))</f>
        <v/>
      </c>
      <c r="BN239" s="27">
        <f>VLOOKUP($C239,Summary!$C:$CB,64,FALSE)</f>
        <v>0</v>
      </c>
      <c r="BO239" s="24" t="str">
        <f>IFERROR(VLOOKUP($C239,Summary!$C:$CB,65,FALSE)/BU239,IF(BU239=0,"",IF(BU239="","",0)))</f>
        <v/>
      </c>
      <c r="BP239" s="25" t="str">
        <f>IFERROR(VLOOKUP($C239,Summary!$C:$CB,66,FALSE)/BU239,IF(BU239=0,"",IF(BU239="","",0)))</f>
        <v/>
      </c>
      <c r="BQ239" s="26" t="str">
        <f>IFERROR(VLOOKUP($C239,Summary!$C:$CB,67,FALSE)/BU239,IF(BU239=0,"",IF(BU239="","",0)))</f>
        <v/>
      </c>
      <c r="BR239" s="25" t="str">
        <f>IFERROR(VLOOKUP($C239,Summary!$C:$CB,68,FALSE)/BU239,IF(BU239=0,"",IF(BU239="","",0)))</f>
        <v/>
      </c>
      <c r="BS239" s="26" t="str">
        <f>IFERROR(VLOOKUP($C239,Summary!$C:$CB,69,FALSE)/BU239,IF(BU239=0,"",IF(BU239="","",0)))</f>
        <v/>
      </c>
      <c r="BT239" s="25" t="str">
        <f>IFERROR(VLOOKUP($C239,Summary!$C:$CB,70,FALSE)/BU239,IF(BU239=0,"",IF(BU239="","",0)))</f>
        <v/>
      </c>
      <c r="BU239" s="27">
        <f>VLOOKUP($C239,Summary!$C:$CB,71,FALSE)</f>
        <v>0</v>
      </c>
      <c r="BV239" s="24" t="str">
        <f>IFERROR(VLOOKUP($C239,Summary!$C:$CB,72,FALSE)/CB239,IF(CB239=0,"",IF(CB239="","",0)))</f>
        <v/>
      </c>
      <c r="BW239" s="25" t="str">
        <f>IFERROR(VLOOKUP($C239,Summary!$C:$CB,73,FALSE)/CB239,IF(CB239=0,"",IF(CB239="","",0)))</f>
        <v/>
      </c>
      <c r="BX239" s="26" t="str">
        <f>IFERROR(VLOOKUP($C239,Summary!$C:$CB,74,FALSE)/CB239,IF(CB239=0,"",IF(CB239="","",0)))</f>
        <v/>
      </c>
      <c r="BY239" s="25" t="str">
        <f>IFERROR(VLOOKUP($C239,Summary!$C:$CB,75,FALSE)/CB239,IF(CB239=0,"",IF(CB239="","",0)))</f>
        <v/>
      </c>
      <c r="BZ239" s="26" t="str">
        <f>IFERROR(VLOOKUP($C239,Summary!$C:$CB,76,FALSE)/CB239,IF(CB239=0,"",IF(CB239="","",0)))</f>
        <v/>
      </c>
      <c r="CA239" s="25" t="str">
        <f>IFERROR(VLOOKUP($C239,Summary!$C:$CB,77,FALSE)/CB239,IF(CB239=0,"",IF(CB239="","",0)))</f>
        <v/>
      </c>
      <c r="CB239" s="27">
        <f>VLOOKUP($C239,Summary!$C:$CB,78,FALSE)</f>
        <v>0</v>
      </c>
    </row>
    <row r="240" spans="1:80" x14ac:dyDescent="0.3">
      <c r="A240">
        <v>236</v>
      </c>
      <c r="B240" t="str">
        <f>IF(Namelist!A237="","",UPPER(Namelist!A237))</f>
        <v>RACHEL ANG WEI NING</v>
      </c>
      <c r="C240" t="str">
        <f>IF(Namelist!B237="","",UPPER(Namelist!B237))</f>
        <v>NUSSTU\E0772756</v>
      </c>
      <c r="D240" s="24">
        <f>IFERROR(VLOOKUP($C240,Summary!$C:$CB,2,FALSE)/J240,IF(J240=0,"",IF(J240="","",0)))</f>
        <v>1</v>
      </c>
      <c r="E240" s="25">
        <f>IFERROR(VLOOKUP($C240,Summary!$C:$CB,3,FALSE)/J240,IF(J240=0,"",IF(J240="","",0)))</f>
        <v>0</v>
      </c>
      <c r="F240" s="26">
        <f>IFERROR(VLOOKUP($C240,Summary!$C:$CB,4,FALSE)/J240,IF(J240=0,"",IF(J240="","",0)))</f>
        <v>1</v>
      </c>
      <c r="G240" s="25">
        <f>IFERROR(VLOOKUP($C240,Summary!$C:$CB,5,FALSE)/J240,IF(J240=0,"",IF(J240="","",0)))</f>
        <v>0</v>
      </c>
      <c r="H240" s="26">
        <f>IFERROR(VLOOKUP($C240,Summary!$C:$CB,6,FALSE)/J240,IF(J240=0,"",IF(J240="","",0)))</f>
        <v>1</v>
      </c>
      <c r="I240" s="25">
        <f>IFERROR(VLOOKUP($C240,Summary!$C:$CB,7,FALSE)/J240,IF(J240=0,"",IF(J240="","",0)))</f>
        <v>0</v>
      </c>
      <c r="J240" s="27">
        <f>VLOOKUP($C240,Summary!$C:$CB,8,FALSE)</f>
        <v>4</v>
      </c>
      <c r="K240" s="24" t="str">
        <f>IFERROR(VLOOKUP($C240,Summary!$C:$CB,9,FALSE)/Q240,IF(Q240=0,"",IF(Q240="","",0)))</f>
        <v/>
      </c>
      <c r="L240" s="25" t="str">
        <f>IFERROR(VLOOKUP($C240,Summary!$C:$CB,10,FALSE)/Q240,IF(Q240=0,"",IF(Q240="","",0)))</f>
        <v/>
      </c>
      <c r="M240" s="26" t="str">
        <f>IFERROR(VLOOKUP($C240,Summary!$C:$CB,11,FALSE)/Q240,IF(Q240=0,"",IF(Q240="","",0)))</f>
        <v/>
      </c>
      <c r="N240" s="25" t="str">
        <f>IFERROR(VLOOKUP($C240,Summary!$C:$CB,12,FALSE)/Q240,IF(Q240=0,"",IF(Q240="","",0)))</f>
        <v/>
      </c>
      <c r="O240" s="26" t="str">
        <f>IFERROR(VLOOKUP($C240,Summary!$C:$CB,13,FALSE)/Q240,IF(Q240=0,"",IF(Q240="","",0)))</f>
        <v/>
      </c>
      <c r="P240" s="25" t="str">
        <f>IFERROR(VLOOKUP($C240,Summary!$C:$CB,14,FALSE)/Q240,IF(Q240=0,"",IF(Q240="","",0)))</f>
        <v/>
      </c>
      <c r="Q240" s="27">
        <f>VLOOKUP($C240,Summary!$C:$CB,15,FALSE)</f>
        <v>0</v>
      </c>
      <c r="R240" s="24" t="str">
        <f>IFERROR(VLOOKUP($C240,Summary!$C:$CB,16,FALSE)/X240,IF(X240=0,"",IF(X240="","",0)))</f>
        <v/>
      </c>
      <c r="S240" s="25" t="str">
        <f>IFERROR(VLOOKUP($C240,Summary!$C:$CB,17,FALSE)/X240,IF(X240=0,"",IF(X240="","",0)))</f>
        <v/>
      </c>
      <c r="T240" s="26" t="str">
        <f>IFERROR(VLOOKUP($C240,Summary!$C:$CB,18,FALSE)/X240,IF(X240=0,"",IF(X240="","",0)))</f>
        <v/>
      </c>
      <c r="U240" s="25" t="str">
        <f>IFERROR(VLOOKUP($C240,Summary!$C:$CB,19,FALSE)/X240,IF(X240=0,"",IF(X240="","",0)))</f>
        <v/>
      </c>
      <c r="V240" s="26" t="str">
        <f>IFERROR(VLOOKUP($C240,Summary!$C:$CB,20,FALSE)/X240,IF(X240=0,"",IF(X240="","",0)))</f>
        <v/>
      </c>
      <c r="W240" s="25" t="str">
        <f>IFERROR(VLOOKUP($C240,Summary!$C:$CB,21,FALSE)/X240,IF(X240=0,"",IF(X240="","",0)))</f>
        <v/>
      </c>
      <c r="X240" s="27">
        <f>VLOOKUP($C240,Summary!$C:$CB,22,FALSE)</f>
        <v>0</v>
      </c>
      <c r="Y240" s="24">
        <f>IFERROR(VLOOKUP($C240,Summary!$C:$CB,23,FALSE)/AE240,IF(AE240=0,"",IF(AE240="","",0)))</f>
        <v>1</v>
      </c>
      <c r="Z240" s="25">
        <f>IFERROR(VLOOKUP($C240,Summary!$C:$CB,24,FALSE)/AE240,IF(AE240=0,"",IF(AE240="","",0)))</f>
        <v>0</v>
      </c>
      <c r="AA240" s="26">
        <f>IFERROR(VLOOKUP($C240,Summary!$C:$CB,25,FALSE)/AE240,IF(AE240=0,"",IF(AE240="","",0)))</f>
        <v>1</v>
      </c>
      <c r="AB240" s="25">
        <f>IFERROR(VLOOKUP($C240,Summary!$C:$CB,26,FALSE)/AE240,IF(AE240=0,"",IF(AE240="","",0)))</f>
        <v>0</v>
      </c>
      <c r="AC240" s="26">
        <f>IFERROR(VLOOKUP($C240,Summary!$C:$CB,27,FALSE)/AE240,IF(AE240=0,"",IF(AE240="","",0)))</f>
        <v>1</v>
      </c>
      <c r="AD240" s="25">
        <f>IFERROR(VLOOKUP($C240,Summary!$C:$CB,28,FALSE)/AE240,IF(AE240=0,"",IF(AE240="","",0)))</f>
        <v>0</v>
      </c>
      <c r="AE240" s="27">
        <f>VLOOKUP($C240,Summary!$C:$CB,29,FALSE)</f>
        <v>2</v>
      </c>
      <c r="AF240" s="24" t="str">
        <f>IFERROR(VLOOKUP($C240,Summary!$C:$CB,30,FALSE)/VLOOKUP($C240,Summary!$C:$CB,32,FALSE),IF(AL240=0,"",IF(AL240="","",0)))</f>
        <v/>
      </c>
      <c r="AG240" s="25" t="str">
        <f>IFERROR(VLOOKUP($C240,Summary!$C:$CB,31,FALSE)/VLOOKUP($C240,Summary!$C:$CB,32,FALSE),IF(AL240=0,"",IF(AL240="","",0)))</f>
        <v/>
      </c>
      <c r="AH240" s="26" t="str">
        <f>IFERROR(VLOOKUP($C240,Summary!$C:$CB,32,FALSE)/VLOOKUP($C240,Summary!$C:$CB,34,FALSE),IF(AL240=0,"",IF(AL240="","",0)))</f>
        <v/>
      </c>
      <c r="AI240" s="25" t="str">
        <f>IFERROR(VLOOKUP($C240,Summary!$C:$CB,33,FALSE)/VLOOKUP($C240,Summary!$C:$CB,34,FALSE),IF(AL240=0,"",IF(AL240="","",0)))</f>
        <v/>
      </c>
      <c r="AJ240" s="26" t="str">
        <f>IFERROR(VLOOKUP($C240,Summary!$C:$CB,34,FALSE)/AL240,IF(AL240=0,"",IF(AL240="","",0)))</f>
        <v/>
      </c>
      <c r="AK240" s="25" t="str">
        <f>IFERROR(VLOOKUP($C240,Summary!$C:$CB,35,FALSE)/AL240,IF(AL240=0,"",IF(AL240="","",0)))</f>
        <v/>
      </c>
      <c r="AL240" s="27">
        <f>VLOOKUP($C240,Summary!$C:$CB,36,FALSE)</f>
        <v>0</v>
      </c>
      <c r="AM240" s="24">
        <f>IFERROR(VLOOKUP($C240,Summary!$C:$CB,37,FALSE)/AS240,IF(AS240=0,"",IF(AS240="","",0)))</f>
        <v>1</v>
      </c>
      <c r="AN240" s="25">
        <f>IFERROR(VLOOKUP($C240,Summary!$C:$CB,38,FALSE)/AS240,IF(AS240=0,"",IF(AS240="","",0)))</f>
        <v>0</v>
      </c>
      <c r="AO240" s="26">
        <f>IFERROR(VLOOKUP($C240,Summary!$C:$CB,39,FALSE)/AS240,IF(AS240=0,"",IF(AS240="","",0)))</f>
        <v>1</v>
      </c>
      <c r="AP240" s="25">
        <f>IFERROR(VLOOKUP($C240,Summary!$C:$CB,40,FALSE)/AS240,IF(AS240=0,"",IF(AS240="","",0)))</f>
        <v>0</v>
      </c>
      <c r="AQ240" s="26">
        <f>IFERROR(VLOOKUP($C240,Summary!$C:$CB,41,FALSE)/AS240,IF(AS240=0,"",IF(AS240="","",0)))</f>
        <v>1</v>
      </c>
      <c r="AR240" s="25">
        <f>IFERROR(VLOOKUP($C240,Summary!$C:$CB,42,FALSE)/AS240,IF(AS240=0,"",IF(AS240="","",0)))</f>
        <v>0</v>
      </c>
      <c r="AS240" s="27">
        <f>VLOOKUP($C240,Summary!$C:$CB,43,FALSE)</f>
        <v>1</v>
      </c>
      <c r="AT240" s="24" t="str">
        <f>IFERROR(VLOOKUP($C240,Summary!$C:$CB,44,FALSE)/AZ240,IF(AZ240=0,"",IF(AZ240="","",0)))</f>
        <v/>
      </c>
      <c r="AU240" s="25" t="str">
        <f>IFERROR(VLOOKUP($C240,Summary!$C:$CB,45,FALSE)/AZ240,IF(AZ240=0,"",IF(AZ240="","",0)))</f>
        <v/>
      </c>
      <c r="AV240" s="26" t="str">
        <f>IFERROR(VLOOKUP($C240,Summary!$C:$CB,46,FALSE)/AZ240,IF(AZ240=0,"",IF(AZ240="","",0)))</f>
        <v/>
      </c>
      <c r="AW240" s="25" t="str">
        <f>IFERROR(VLOOKUP($C240,Summary!$C:$CB,47,FALSE)/AZ240,IF(AZ240=0,"",IF(AZ240="","",0)))</f>
        <v/>
      </c>
      <c r="AX240" s="26" t="str">
        <f>IFERROR(VLOOKUP($C240,Summary!$C:$CB,48,FALSE)/AZ240,IF(AZ240=0,"",IF(AZ240="","",0)))</f>
        <v/>
      </c>
      <c r="AY240" s="25" t="str">
        <f>IFERROR(VLOOKUP($C240,Summary!$C:$CB,49,FALSE)/AZ240,IF(AZ240=0,"",IF(AZ240="","",0)))</f>
        <v/>
      </c>
      <c r="AZ240" s="27">
        <f>VLOOKUP($C240,Summary!$C:$CB,50,FALSE)</f>
        <v>0</v>
      </c>
      <c r="BA240" s="24" t="str">
        <f>IFERROR(VLOOKUP($C240,Summary!$C:$CB,51,FALSE)/BG240,IF(BG240=0,"",IF(BG240="","",0)))</f>
        <v/>
      </c>
      <c r="BB240" s="25" t="str">
        <f>IFERROR(VLOOKUP($C240,Summary!$C:$CB,52,FALSE)/BG240,IF(BG240=0,"",IF(BG240="","",0)))</f>
        <v/>
      </c>
      <c r="BC240" s="26" t="str">
        <f>IFERROR(VLOOKUP($C240,Summary!$C:$CB,53,FALSE)/BG240,IF(BG240=0,"",IF(BG240="","",0)))</f>
        <v/>
      </c>
      <c r="BD240" s="25" t="str">
        <f>IFERROR(VLOOKUP($C240,Summary!$C:$CB,54,FALSE)/BG240,IF(BG240=0,"",IF(BG240="","",0)))</f>
        <v/>
      </c>
      <c r="BE240" s="26" t="str">
        <f>IFERROR(VLOOKUP($C240,Summary!$C:$CB,55,FALSE)/BG240,IF(BG240=0,"",IF(BG240="","",0)))</f>
        <v/>
      </c>
      <c r="BF240" s="25" t="str">
        <f>IFERROR(VLOOKUP($C240,Summary!$C:$CB,56,FALSE)/BG240,IF(BG240=0,"",IF(BG240="","",0)))</f>
        <v/>
      </c>
      <c r="BG240" s="27">
        <f>VLOOKUP($C240,Summary!$C:$CB,57,FALSE)</f>
        <v>0</v>
      </c>
      <c r="BH240" s="24" t="str">
        <f>IFERROR(VLOOKUP($C240,Summary!$C:$CB,58,FALSE)/BN240,IF(BN240=0,"",IF(BN240="","",0)))</f>
        <v/>
      </c>
      <c r="BI240" s="25" t="str">
        <f>IFERROR(VLOOKUP($C240,Summary!$C:$CB,59,FALSE)/BN240,IF(BN240=0,"",IF(BN240="","",0)))</f>
        <v/>
      </c>
      <c r="BJ240" s="26" t="str">
        <f>IFERROR(VLOOKUP($C240,Summary!$C:$CB,60,FALSE)/BN240,IF(BN240=0,"",IF(BN240="","",0)))</f>
        <v/>
      </c>
      <c r="BK240" s="25" t="str">
        <f>IFERROR(VLOOKUP($C240,Summary!$C:$CB,61,FALSE)/BN240,IF(BN240=0,"",IF(BN240="","",0)))</f>
        <v/>
      </c>
      <c r="BL240" s="26" t="str">
        <f>IFERROR(VLOOKUP($C240,Summary!$C:$CB,62,FALSE)/BN240,IF(BN240=0,"",IF(BN240="","",0)))</f>
        <v/>
      </c>
      <c r="BM240" s="25" t="str">
        <f>IFERROR(VLOOKUP($C240,Summary!$C:$CB,63,FALSE)/BN240,IF(BN240=0,"",IF(BN240="","",0)))</f>
        <v/>
      </c>
      <c r="BN240" s="27">
        <f>VLOOKUP($C240,Summary!$C:$CB,64,FALSE)</f>
        <v>0</v>
      </c>
      <c r="BO240" s="24">
        <f>IFERROR(VLOOKUP($C240,Summary!$C:$CB,65,FALSE)/BU240,IF(BU240=0,"",IF(BU240="","",0)))</f>
        <v>1</v>
      </c>
      <c r="BP240" s="25">
        <f>IFERROR(VLOOKUP($C240,Summary!$C:$CB,66,FALSE)/BU240,IF(BU240=0,"",IF(BU240="","",0)))</f>
        <v>0</v>
      </c>
      <c r="BQ240" s="26">
        <f>IFERROR(VLOOKUP($C240,Summary!$C:$CB,67,FALSE)/BU240,IF(BU240=0,"",IF(BU240="","",0)))</f>
        <v>1</v>
      </c>
      <c r="BR240" s="25">
        <f>IFERROR(VLOOKUP($C240,Summary!$C:$CB,68,FALSE)/BU240,IF(BU240=0,"",IF(BU240="","",0)))</f>
        <v>0</v>
      </c>
      <c r="BS240" s="26">
        <f>IFERROR(VLOOKUP($C240,Summary!$C:$CB,69,FALSE)/BU240,IF(BU240=0,"",IF(BU240="","",0)))</f>
        <v>1</v>
      </c>
      <c r="BT240" s="25">
        <f>IFERROR(VLOOKUP($C240,Summary!$C:$CB,70,FALSE)/BU240,IF(BU240=0,"",IF(BU240="","",0)))</f>
        <v>0</v>
      </c>
      <c r="BU240" s="27">
        <f>VLOOKUP($C240,Summary!$C:$CB,71,FALSE)</f>
        <v>1</v>
      </c>
      <c r="BV240" s="24" t="str">
        <f>IFERROR(VLOOKUP($C240,Summary!$C:$CB,72,FALSE)/CB240,IF(CB240=0,"",IF(CB240="","",0)))</f>
        <v/>
      </c>
      <c r="BW240" s="25" t="str">
        <f>IFERROR(VLOOKUP($C240,Summary!$C:$CB,73,FALSE)/CB240,IF(CB240=0,"",IF(CB240="","",0)))</f>
        <v/>
      </c>
      <c r="BX240" s="26" t="str">
        <f>IFERROR(VLOOKUP($C240,Summary!$C:$CB,74,FALSE)/CB240,IF(CB240=0,"",IF(CB240="","",0)))</f>
        <v/>
      </c>
      <c r="BY240" s="25" t="str">
        <f>IFERROR(VLOOKUP($C240,Summary!$C:$CB,75,FALSE)/CB240,IF(CB240=0,"",IF(CB240="","",0)))</f>
        <v/>
      </c>
      <c r="BZ240" s="26" t="str">
        <f>IFERROR(VLOOKUP($C240,Summary!$C:$CB,76,FALSE)/CB240,IF(CB240=0,"",IF(CB240="","",0)))</f>
        <v/>
      </c>
      <c r="CA240" s="25" t="str">
        <f>IFERROR(VLOOKUP($C240,Summary!$C:$CB,77,FALSE)/CB240,IF(CB240=0,"",IF(CB240="","",0)))</f>
        <v/>
      </c>
      <c r="CB240" s="27">
        <f>VLOOKUP($C240,Summary!$C:$CB,78,FALSE)</f>
        <v>0</v>
      </c>
    </row>
    <row r="241" spans="1:80" x14ac:dyDescent="0.3">
      <c r="A241">
        <v>237</v>
      </c>
      <c r="B241" t="str">
        <f>IF(Namelist!A238="","",UPPER(Namelist!A238))</f>
        <v>RACHEL CHUN</v>
      </c>
      <c r="C241" t="str">
        <f>IF(Namelist!B238="","",UPPER(Namelist!B238))</f>
        <v>NUSSTU\E0970263</v>
      </c>
      <c r="D241" s="24">
        <f>IFERROR(VLOOKUP($C241,Summary!$C:$CB,2,FALSE)/J241,IF(J241=0,"",IF(J241="","",0)))</f>
        <v>0.66666666666666663</v>
      </c>
      <c r="E241" s="25">
        <f>IFERROR(VLOOKUP($C241,Summary!$C:$CB,3,FALSE)/J241,IF(J241=0,"",IF(J241="","",0)))</f>
        <v>0</v>
      </c>
      <c r="F241" s="26">
        <f>IFERROR(VLOOKUP($C241,Summary!$C:$CB,4,FALSE)/J241,IF(J241=0,"",IF(J241="","",0)))</f>
        <v>0.66666666666666663</v>
      </c>
      <c r="G241" s="25">
        <f>IFERROR(VLOOKUP($C241,Summary!$C:$CB,5,FALSE)/J241,IF(J241=0,"",IF(J241="","",0)))</f>
        <v>0</v>
      </c>
      <c r="H241" s="26">
        <f>IFERROR(VLOOKUP($C241,Summary!$C:$CB,6,FALSE)/J241,IF(J241=0,"",IF(J241="","",0)))</f>
        <v>0.66666666666666663</v>
      </c>
      <c r="I241" s="25">
        <f>IFERROR(VLOOKUP($C241,Summary!$C:$CB,7,FALSE)/J241,IF(J241=0,"",IF(J241="","",0)))</f>
        <v>0.33333333333333331</v>
      </c>
      <c r="J241" s="27">
        <f>VLOOKUP($C241,Summary!$C:$CB,8,FALSE)</f>
        <v>3</v>
      </c>
      <c r="K241" s="24" t="str">
        <f>IFERROR(VLOOKUP($C241,Summary!$C:$CB,9,FALSE)/Q241,IF(Q241=0,"",IF(Q241="","",0)))</f>
        <v/>
      </c>
      <c r="L241" s="25" t="str">
        <f>IFERROR(VLOOKUP($C241,Summary!$C:$CB,10,FALSE)/Q241,IF(Q241=0,"",IF(Q241="","",0)))</f>
        <v/>
      </c>
      <c r="M241" s="26" t="str">
        <f>IFERROR(VLOOKUP($C241,Summary!$C:$CB,11,FALSE)/Q241,IF(Q241=0,"",IF(Q241="","",0)))</f>
        <v/>
      </c>
      <c r="N241" s="25" t="str">
        <f>IFERROR(VLOOKUP($C241,Summary!$C:$CB,12,FALSE)/Q241,IF(Q241=0,"",IF(Q241="","",0)))</f>
        <v/>
      </c>
      <c r="O241" s="26" t="str">
        <f>IFERROR(VLOOKUP($C241,Summary!$C:$CB,13,FALSE)/Q241,IF(Q241=0,"",IF(Q241="","",0)))</f>
        <v/>
      </c>
      <c r="P241" s="25" t="str">
        <f>IFERROR(VLOOKUP($C241,Summary!$C:$CB,14,FALSE)/Q241,IF(Q241=0,"",IF(Q241="","",0)))</f>
        <v/>
      </c>
      <c r="Q241" s="27">
        <f>VLOOKUP($C241,Summary!$C:$CB,15,FALSE)</f>
        <v>0</v>
      </c>
      <c r="R241" s="24" t="str">
        <f>IFERROR(VLOOKUP($C241,Summary!$C:$CB,16,FALSE)/X241,IF(X241=0,"",IF(X241="","",0)))</f>
        <v/>
      </c>
      <c r="S241" s="25" t="str">
        <f>IFERROR(VLOOKUP($C241,Summary!$C:$CB,17,FALSE)/X241,IF(X241=0,"",IF(X241="","",0)))</f>
        <v/>
      </c>
      <c r="T241" s="26" t="str">
        <f>IFERROR(VLOOKUP($C241,Summary!$C:$CB,18,FALSE)/X241,IF(X241=0,"",IF(X241="","",0)))</f>
        <v/>
      </c>
      <c r="U241" s="25" t="str">
        <f>IFERROR(VLOOKUP($C241,Summary!$C:$CB,19,FALSE)/X241,IF(X241=0,"",IF(X241="","",0)))</f>
        <v/>
      </c>
      <c r="V241" s="26" t="str">
        <f>IFERROR(VLOOKUP($C241,Summary!$C:$CB,20,FALSE)/X241,IF(X241=0,"",IF(X241="","",0)))</f>
        <v/>
      </c>
      <c r="W241" s="25" t="str">
        <f>IFERROR(VLOOKUP($C241,Summary!$C:$CB,21,FALSE)/X241,IF(X241=0,"",IF(X241="","",0)))</f>
        <v/>
      </c>
      <c r="X241" s="27">
        <f>VLOOKUP($C241,Summary!$C:$CB,22,FALSE)</f>
        <v>0</v>
      </c>
      <c r="Y241" s="24" t="str">
        <f>IFERROR(VLOOKUP($C241,Summary!$C:$CB,23,FALSE)/AE241,IF(AE241=0,"",IF(AE241="","",0)))</f>
        <v/>
      </c>
      <c r="Z241" s="25" t="str">
        <f>IFERROR(VLOOKUP($C241,Summary!$C:$CB,24,FALSE)/AE241,IF(AE241=0,"",IF(AE241="","",0)))</f>
        <v/>
      </c>
      <c r="AA241" s="26" t="str">
        <f>IFERROR(VLOOKUP($C241,Summary!$C:$CB,25,FALSE)/AE241,IF(AE241=0,"",IF(AE241="","",0)))</f>
        <v/>
      </c>
      <c r="AB241" s="25" t="str">
        <f>IFERROR(VLOOKUP($C241,Summary!$C:$CB,26,FALSE)/AE241,IF(AE241=0,"",IF(AE241="","",0)))</f>
        <v/>
      </c>
      <c r="AC241" s="26" t="str">
        <f>IFERROR(VLOOKUP($C241,Summary!$C:$CB,27,FALSE)/AE241,IF(AE241=0,"",IF(AE241="","",0)))</f>
        <v/>
      </c>
      <c r="AD241" s="25" t="str">
        <f>IFERROR(VLOOKUP($C241,Summary!$C:$CB,28,FALSE)/AE241,IF(AE241=0,"",IF(AE241="","",0)))</f>
        <v/>
      </c>
      <c r="AE241" s="27">
        <f>VLOOKUP($C241,Summary!$C:$CB,29,FALSE)</f>
        <v>0</v>
      </c>
      <c r="AF241" s="24" t="str">
        <f>IFERROR(VLOOKUP($C241,Summary!$C:$CB,30,FALSE)/VLOOKUP($C241,Summary!$C:$CB,32,FALSE),IF(AL241=0,"",IF(AL241="","",0)))</f>
        <v/>
      </c>
      <c r="AG241" s="25" t="str">
        <f>IFERROR(VLOOKUP($C241,Summary!$C:$CB,31,FALSE)/VLOOKUP($C241,Summary!$C:$CB,32,FALSE),IF(AL241=0,"",IF(AL241="","",0)))</f>
        <v/>
      </c>
      <c r="AH241" s="26" t="str">
        <f>IFERROR(VLOOKUP($C241,Summary!$C:$CB,32,FALSE)/VLOOKUP($C241,Summary!$C:$CB,34,FALSE),IF(AL241=0,"",IF(AL241="","",0)))</f>
        <v/>
      </c>
      <c r="AI241" s="25" t="str">
        <f>IFERROR(VLOOKUP($C241,Summary!$C:$CB,33,FALSE)/VLOOKUP($C241,Summary!$C:$CB,34,FALSE),IF(AL241=0,"",IF(AL241="","",0)))</f>
        <v/>
      </c>
      <c r="AJ241" s="26" t="str">
        <f>IFERROR(VLOOKUP($C241,Summary!$C:$CB,34,FALSE)/AL241,IF(AL241=0,"",IF(AL241="","",0)))</f>
        <v/>
      </c>
      <c r="AK241" s="25" t="str">
        <f>IFERROR(VLOOKUP($C241,Summary!$C:$CB,35,FALSE)/AL241,IF(AL241=0,"",IF(AL241="","",0)))</f>
        <v/>
      </c>
      <c r="AL241" s="27">
        <f>VLOOKUP($C241,Summary!$C:$CB,36,FALSE)</f>
        <v>0</v>
      </c>
      <c r="AM241" s="24" t="str">
        <f>IFERROR(VLOOKUP($C241,Summary!$C:$CB,37,FALSE)/AS241,IF(AS241=0,"",IF(AS241="","",0)))</f>
        <v/>
      </c>
      <c r="AN241" s="25" t="str">
        <f>IFERROR(VLOOKUP($C241,Summary!$C:$CB,38,FALSE)/AS241,IF(AS241=0,"",IF(AS241="","",0)))</f>
        <v/>
      </c>
      <c r="AO241" s="26" t="str">
        <f>IFERROR(VLOOKUP($C241,Summary!$C:$CB,39,FALSE)/AS241,IF(AS241=0,"",IF(AS241="","",0)))</f>
        <v/>
      </c>
      <c r="AP241" s="25" t="str">
        <f>IFERROR(VLOOKUP($C241,Summary!$C:$CB,40,FALSE)/AS241,IF(AS241=0,"",IF(AS241="","",0)))</f>
        <v/>
      </c>
      <c r="AQ241" s="26" t="str">
        <f>IFERROR(VLOOKUP($C241,Summary!$C:$CB,41,FALSE)/AS241,IF(AS241=0,"",IF(AS241="","",0)))</f>
        <v/>
      </c>
      <c r="AR241" s="25" t="str">
        <f>IFERROR(VLOOKUP($C241,Summary!$C:$CB,42,FALSE)/AS241,IF(AS241=0,"",IF(AS241="","",0)))</f>
        <v/>
      </c>
      <c r="AS241" s="27">
        <f>VLOOKUP($C241,Summary!$C:$CB,43,FALSE)</f>
        <v>0</v>
      </c>
      <c r="AT241" s="24">
        <f>IFERROR(VLOOKUP($C241,Summary!$C:$CB,44,FALSE)/AZ241,IF(AZ241=0,"",IF(AZ241="","",0)))</f>
        <v>0.66666666666666663</v>
      </c>
      <c r="AU241" s="25">
        <f>IFERROR(VLOOKUP($C241,Summary!$C:$CB,45,FALSE)/AZ241,IF(AZ241=0,"",IF(AZ241="","",0)))</f>
        <v>0</v>
      </c>
      <c r="AV241" s="26">
        <f>IFERROR(VLOOKUP($C241,Summary!$C:$CB,46,FALSE)/AZ241,IF(AZ241=0,"",IF(AZ241="","",0)))</f>
        <v>0.66666666666666663</v>
      </c>
      <c r="AW241" s="25">
        <f>IFERROR(VLOOKUP($C241,Summary!$C:$CB,47,FALSE)/AZ241,IF(AZ241=0,"",IF(AZ241="","",0)))</f>
        <v>0</v>
      </c>
      <c r="AX241" s="26">
        <f>IFERROR(VLOOKUP($C241,Summary!$C:$CB,48,FALSE)/AZ241,IF(AZ241=0,"",IF(AZ241="","",0)))</f>
        <v>0.66666666666666663</v>
      </c>
      <c r="AY241" s="25">
        <f>IFERROR(VLOOKUP($C241,Summary!$C:$CB,49,FALSE)/AZ241,IF(AZ241=0,"",IF(AZ241="","",0)))</f>
        <v>0.33333333333333331</v>
      </c>
      <c r="AZ241" s="27">
        <f>VLOOKUP($C241,Summary!$C:$CB,50,FALSE)</f>
        <v>3</v>
      </c>
      <c r="BA241" s="24" t="str">
        <f>IFERROR(VLOOKUP($C241,Summary!$C:$CB,51,FALSE)/BG241,IF(BG241=0,"",IF(BG241="","",0)))</f>
        <v/>
      </c>
      <c r="BB241" s="25" t="str">
        <f>IFERROR(VLOOKUP($C241,Summary!$C:$CB,52,FALSE)/BG241,IF(BG241=0,"",IF(BG241="","",0)))</f>
        <v/>
      </c>
      <c r="BC241" s="26" t="str">
        <f>IFERROR(VLOOKUP($C241,Summary!$C:$CB,53,FALSE)/BG241,IF(BG241=0,"",IF(BG241="","",0)))</f>
        <v/>
      </c>
      <c r="BD241" s="25" t="str">
        <f>IFERROR(VLOOKUP($C241,Summary!$C:$CB,54,FALSE)/BG241,IF(BG241=0,"",IF(BG241="","",0)))</f>
        <v/>
      </c>
      <c r="BE241" s="26" t="str">
        <f>IFERROR(VLOOKUP($C241,Summary!$C:$CB,55,FALSE)/BG241,IF(BG241=0,"",IF(BG241="","",0)))</f>
        <v/>
      </c>
      <c r="BF241" s="25" t="str">
        <f>IFERROR(VLOOKUP($C241,Summary!$C:$CB,56,FALSE)/BG241,IF(BG241=0,"",IF(BG241="","",0)))</f>
        <v/>
      </c>
      <c r="BG241" s="27">
        <f>VLOOKUP($C241,Summary!$C:$CB,57,FALSE)</f>
        <v>0</v>
      </c>
      <c r="BH241" s="24" t="str">
        <f>IFERROR(VLOOKUP($C241,Summary!$C:$CB,58,FALSE)/BN241,IF(BN241=0,"",IF(BN241="","",0)))</f>
        <v/>
      </c>
      <c r="BI241" s="25" t="str">
        <f>IFERROR(VLOOKUP($C241,Summary!$C:$CB,59,FALSE)/BN241,IF(BN241=0,"",IF(BN241="","",0)))</f>
        <v/>
      </c>
      <c r="BJ241" s="26" t="str">
        <f>IFERROR(VLOOKUP($C241,Summary!$C:$CB,60,FALSE)/BN241,IF(BN241=0,"",IF(BN241="","",0)))</f>
        <v/>
      </c>
      <c r="BK241" s="25" t="str">
        <f>IFERROR(VLOOKUP($C241,Summary!$C:$CB,61,FALSE)/BN241,IF(BN241=0,"",IF(BN241="","",0)))</f>
        <v/>
      </c>
      <c r="BL241" s="26" t="str">
        <f>IFERROR(VLOOKUP($C241,Summary!$C:$CB,62,FALSE)/BN241,IF(BN241=0,"",IF(BN241="","",0)))</f>
        <v/>
      </c>
      <c r="BM241" s="25" t="str">
        <f>IFERROR(VLOOKUP($C241,Summary!$C:$CB,63,FALSE)/BN241,IF(BN241=0,"",IF(BN241="","",0)))</f>
        <v/>
      </c>
      <c r="BN241" s="27">
        <f>VLOOKUP($C241,Summary!$C:$CB,64,FALSE)</f>
        <v>0</v>
      </c>
      <c r="BO241" s="24" t="str">
        <f>IFERROR(VLOOKUP($C241,Summary!$C:$CB,65,FALSE)/BU241,IF(BU241=0,"",IF(BU241="","",0)))</f>
        <v/>
      </c>
      <c r="BP241" s="25" t="str">
        <f>IFERROR(VLOOKUP($C241,Summary!$C:$CB,66,FALSE)/BU241,IF(BU241=0,"",IF(BU241="","",0)))</f>
        <v/>
      </c>
      <c r="BQ241" s="26" t="str">
        <f>IFERROR(VLOOKUP($C241,Summary!$C:$CB,67,FALSE)/BU241,IF(BU241=0,"",IF(BU241="","",0)))</f>
        <v/>
      </c>
      <c r="BR241" s="25" t="str">
        <f>IFERROR(VLOOKUP($C241,Summary!$C:$CB,68,FALSE)/BU241,IF(BU241=0,"",IF(BU241="","",0)))</f>
        <v/>
      </c>
      <c r="BS241" s="26" t="str">
        <f>IFERROR(VLOOKUP($C241,Summary!$C:$CB,69,FALSE)/BU241,IF(BU241=0,"",IF(BU241="","",0)))</f>
        <v/>
      </c>
      <c r="BT241" s="25" t="str">
        <f>IFERROR(VLOOKUP($C241,Summary!$C:$CB,70,FALSE)/BU241,IF(BU241=0,"",IF(BU241="","",0)))</f>
        <v/>
      </c>
      <c r="BU241" s="27">
        <f>VLOOKUP($C241,Summary!$C:$CB,71,FALSE)</f>
        <v>0</v>
      </c>
      <c r="BV241" s="24" t="str">
        <f>IFERROR(VLOOKUP($C241,Summary!$C:$CB,72,FALSE)/CB241,IF(CB241=0,"",IF(CB241="","",0)))</f>
        <v/>
      </c>
      <c r="BW241" s="25" t="str">
        <f>IFERROR(VLOOKUP($C241,Summary!$C:$CB,73,FALSE)/CB241,IF(CB241=0,"",IF(CB241="","",0)))</f>
        <v/>
      </c>
      <c r="BX241" s="26" t="str">
        <f>IFERROR(VLOOKUP($C241,Summary!$C:$CB,74,FALSE)/CB241,IF(CB241=0,"",IF(CB241="","",0)))</f>
        <v/>
      </c>
      <c r="BY241" s="25" t="str">
        <f>IFERROR(VLOOKUP($C241,Summary!$C:$CB,75,FALSE)/CB241,IF(CB241=0,"",IF(CB241="","",0)))</f>
        <v/>
      </c>
      <c r="BZ241" s="26" t="str">
        <f>IFERROR(VLOOKUP($C241,Summary!$C:$CB,76,FALSE)/CB241,IF(CB241=0,"",IF(CB241="","",0)))</f>
        <v/>
      </c>
      <c r="CA241" s="25" t="str">
        <f>IFERROR(VLOOKUP($C241,Summary!$C:$CB,77,FALSE)/CB241,IF(CB241=0,"",IF(CB241="","",0)))</f>
        <v/>
      </c>
      <c r="CB241" s="27">
        <f>VLOOKUP($C241,Summary!$C:$CB,78,FALSE)</f>
        <v>0</v>
      </c>
    </row>
    <row r="242" spans="1:80" x14ac:dyDescent="0.3">
      <c r="A242">
        <v>238</v>
      </c>
      <c r="B242" t="str">
        <f>IF(Namelist!A239="","",UPPER(Namelist!A239))</f>
        <v>RACHEL KU</v>
      </c>
      <c r="C242" t="str">
        <f>IF(Namelist!B239="","",UPPER(Namelist!B239))</f>
        <v>NUSSTU\E0425645</v>
      </c>
      <c r="D242" s="24">
        <f>IFERROR(VLOOKUP($C242,Summary!$C:$CB,2,FALSE)/J242,IF(J242=0,"",IF(J242="","",0)))</f>
        <v>0.33333333333333331</v>
      </c>
      <c r="E242" s="25">
        <f>IFERROR(VLOOKUP($C242,Summary!$C:$CB,3,FALSE)/J242,IF(J242=0,"",IF(J242="","",0)))</f>
        <v>0</v>
      </c>
      <c r="F242" s="26">
        <f>IFERROR(VLOOKUP($C242,Summary!$C:$CB,4,FALSE)/J242,IF(J242=0,"",IF(J242="","",0)))</f>
        <v>0.33333333333333331</v>
      </c>
      <c r="G242" s="25">
        <f>IFERROR(VLOOKUP($C242,Summary!$C:$CB,5,FALSE)/J242,IF(J242=0,"",IF(J242="","",0)))</f>
        <v>0</v>
      </c>
      <c r="H242" s="26">
        <f>IFERROR(VLOOKUP($C242,Summary!$C:$CB,6,FALSE)/J242,IF(J242=0,"",IF(J242="","",0)))</f>
        <v>0.33333333333333331</v>
      </c>
      <c r="I242" s="25">
        <f>IFERROR(VLOOKUP($C242,Summary!$C:$CB,7,FALSE)/J242,IF(J242=0,"",IF(J242="","",0)))</f>
        <v>0.66666666666666663</v>
      </c>
      <c r="J242" s="27">
        <f>VLOOKUP($C242,Summary!$C:$CB,8,FALSE)</f>
        <v>3</v>
      </c>
      <c r="K242" s="24" t="str">
        <f>IFERROR(VLOOKUP($C242,Summary!$C:$CB,9,FALSE)/Q242,IF(Q242=0,"",IF(Q242="","",0)))</f>
        <v/>
      </c>
      <c r="L242" s="25" t="str">
        <f>IFERROR(VLOOKUP($C242,Summary!$C:$CB,10,FALSE)/Q242,IF(Q242=0,"",IF(Q242="","",0)))</f>
        <v/>
      </c>
      <c r="M242" s="26" t="str">
        <f>IFERROR(VLOOKUP($C242,Summary!$C:$CB,11,FALSE)/Q242,IF(Q242=0,"",IF(Q242="","",0)))</f>
        <v/>
      </c>
      <c r="N242" s="25" t="str">
        <f>IFERROR(VLOOKUP($C242,Summary!$C:$CB,12,FALSE)/Q242,IF(Q242=0,"",IF(Q242="","",0)))</f>
        <v/>
      </c>
      <c r="O242" s="26" t="str">
        <f>IFERROR(VLOOKUP($C242,Summary!$C:$CB,13,FALSE)/Q242,IF(Q242=0,"",IF(Q242="","",0)))</f>
        <v/>
      </c>
      <c r="P242" s="25" t="str">
        <f>IFERROR(VLOOKUP($C242,Summary!$C:$CB,14,FALSE)/Q242,IF(Q242=0,"",IF(Q242="","",0)))</f>
        <v/>
      </c>
      <c r="Q242" s="27">
        <f>VLOOKUP($C242,Summary!$C:$CB,15,FALSE)</f>
        <v>0</v>
      </c>
      <c r="R242" s="24" t="str">
        <f>IFERROR(VLOOKUP($C242,Summary!$C:$CB,16,FALSE)/X242,IF(X242=0,"",IF(X242="","",0)))</f>
        <v/>
      </c>
      <c r="S242" s="25" t="str">
        <f>IFERROR(VLOOKUP($C242,Summary!$C:$CB,17,FALSE)/X242,IF(X242=0,"",IF(X242="","",0)))</f>
        <v/>
      </c>
      <c r="T242" s="26" t="str">
        <f>IFERROR(VLOOKUP($C242,Summary!$C:$CB,18,FALSE)/X242,IF(X242=0,"",IF(X242="","",0)))</f>
        <v/>
      </c>
      <c r="U242" s="25" t="str">
        <f>IFERROR(VLOOKUP($C242,Summary!$C:$CB,19,FALSE)/X242,IF(X242=0,"",IF(X242="","",0)))</f>
        <v/>
      </c>
      <c r="V242" s="26" t="str">
        <f>IFERROR(VLOOKUP($C242,Summary!$C:$CB,20,FALSE)/X242,IF(X242=0,"",IF(X242="","",0)))</f>
        <v/>
      </c>
      <c r="W242" s="25" t="str">
        <f>IFERROR(VLOOKUP($C242,Summary!$C:$CB,21,FALSE)/X242,IF(X242=0,"",IF(X242="","",0)))</f>
        <v/>
      </c>
      <c r="X242" s="27">
        <f>VLOOKUP($C242,Summary!$C:$CB,22,FALSE)</f>
        <v>0</v>
      </c>
      <c r="Y242" s="24" t="str">
        <f>IFERROR(VLOOKUP($C242,Summary!$C:$CB,23,FALSE)/AE242,IF(AE242=0,"",IF(AE242="","",0)))</f>
        <v/>
      </c>
      <c r="Z242" s="25" t="str">
        <f>IFERROR(VLOOKUP($C242,Summary!$C:$CB,24,FALSE)/AE242,IF(AE242=0,"",IF(AE242="","",0)))</f>
        <v/>
      </c>
      <c r="AA242" s="26" t="str">
        <f>IFERROR(VLOOKUP($C242,Summary!$C:$CB,25,FALSE)/AE242,IF(AE242=0,"",IF(AE242="","",0)))</f>
        <v/>
      </c>
      <c r="AB242" s="25" t="str">
        <f>IFERROR(VLOOKUP($C242,Summary!$C:$CB,26,FALSE)/AE242,IF(AE242=0,"",IF(AE242="","",0)))</f>
        <v/>
      </c>
      <c r="AC242" s="26" t="str">
        <f>IFERROR(VLOOKUP($C242,Summary!$C:$CB,27,FALSE)/AE242,IF(AE242=0,"",IF(AE242="","",0)))</f>
        <v/>
      </c>
      <c r="AD242" s="25" t="str">
        <f>IFERROR(VLOOKUP($C242,Summary!$C:$CB,28,FALSE)/AE242,IF(AE242=0,"",IF(AE242="","",0)))</f>
        <v/>
      </c>
      <c r="AE242" s="27">
        <f>VLOOKUP($C242,Summary!$C:$CB,29,FALSE)</f>
        <v>0</v>
      </c>
      <c r="AF242" s="24" t="str">
        <f>IFERROR(VLOOKUP($C242,Summary!$C:$CB,30,FALSE)/VLOOKUP($C242,Summary!$C:$CB,32,FALSE),IF(AL242=0,"",IF(AL242="","",0)))</f>
        <v/>
      </c>
      <c r="AG242" s="25" t="str">
        <f>IFERROR(VLOOKUP($C242,Summary!$C:$CB,31,FALSE)/VLOOKUP($C242,Summary!$C:$CB,32,FALSE),IF(AL242=0,"",IF(AL242="","",0)))</f>
        <v/>
      </c>
      <c r="AH242" s="26" t="str">
        <f>IFERROR(VLOOKUP($C242,Summary!$C:$CB,32,FALSE)/VLOOKUP($C242,Summary!$C:$CB,34,FALSE),IF(AL242=0,"",IF(AL242="","",0)))</f>
        <v/>
      </c>
      <c r="AI242" s="25" t="str">
        <f>IFERROR(VLOOKUP($C242,Summary!$C:$CB,33,FALSE)/VLOOKUP($C242,Summary!$C:$CB,34,FALSE),IF(AL242=0,"",IF(AL242="","",0)))</f>
        <v/>
      </c>
      <c r="AJ242" s="26" t="str">
        <f>IFERROR(VLOOKUP($C242,Summary!$C:$CB,34,FALSE)/AL242,IF(AL242=0,"",IF(AL242="","",0)))</f>
        <v/>
      </c>
      <c r="AK242" s="25" t="str">
        <f>IFERROR(VLOOKUP($C242,Summary!$C:$CB,35,FALSE)/AL242,IF(AL242=0,"",IF(AL242="","",0)))</f>
        <v/>
      </c>
      <c r="AL242" s="27">
        <f>VLOOKUP($C242,Summary!$C:$CB,36,FALSE)</f>
        <v>0</v>
      </c>
      <c r="AM242" s="24" t="str">
        <f>IFERROR(VLOOKUP($C242,Summary!$C:$CB,37,FALSE)/AS242,IF(AS242=0,"",IF(AS242="","",0)))</f>
        <v/>
      </c>
      <c r="AN242" s="25" t="str">
        <f>IFERROR(VLOOKUP($C242,Summary!$C:$CB,38,FALSE)/AS242,IF(AS242=0,"",IF(AS242="","",0)))</f>
        <v/>
      </c>
      <c r="AO242" s="26" t="str">
        <f>IFERROR(VLOOKUP($C242,Summary!$C:$CB,39,FALSE)/AS242,IF(AS242=0,"",IF(AS242="","",0)))</f>
        <v/>
      </c>
      <c r="AP242" s="25" t="str">
        <f>IFERROR(VLOOKUP($C242,Summary!$C:$CB,40,FALSE)/AS242,IF(AS242=0,"",IF(AS242="","",0)))</f>
        <v/>
      </c>
      <c r="AQ242" s="26" t="str">
        <f>IFERROR(VLOOKUP($C242,Summary!$C:$CB,41,FALSE)/AS242,IF(AS242=0,"",IF(AS242="","",0)))</f>
        <v/>
      </c>
      <c r="AR242" s="25" t="str">
        <f>IFERROR(VLOOKUP($C242,Summary!$C:$CB,42,FALSE)/AS242,IF(AS242=0,"",IF(AS242="","",0)))</f>
        <v/>
      </c>
      <c r="AS242" s="27">
        <f>VLOOKUP($C242,Summary!$C:$CB,43,FALSE)</f>
        <v>0</v>
      </c>
      <c r="AT242" s="24">
        <f>IFERROR(VLOOKUP($C242,Summary!$C:$CB,44,FALSE)/AZ242,IF(AZ242=0,"",IF(AZ242="","",0)))</f>
        <v>0.5</v>
      </c>
      <c r="AU242" s="25">
        <f>IFERROR(VLOOKUP($C242,Summary!$C:$CB,45,FALSE)/AZ242,IF(AZ242=0,"",IF(AZ242="","",0)))</f>
        <v>0</v>
      </c>
      <c r="AV242" s="26">
        <f>IFERROR(VLOOKUP($C242,Summary!$C:$CB,46,FALSE)/AZ242,IF(AZ242=0,"",IF(AZ242="","",0)))</f>
        <v>0.5</v>
      </c>
      <c r="AW242" s="25">
        <f>IFERROR(VLOOKUP($C242,Summary!$C:$CB,47,FALSE)/AZ242,IF(AZ242=0,"",IF(AZ242="","",0)))</f>
        <v>0</v>
      </c>
      <c r="AX242" s="26">
        <f>IFERROR(VLOOKUP($C242,Summary!$C:$CB,48,FALSE)/AZ242,IF(AZ242=0,"",IF(AZ242="","",0)))</f>
        <v>0.5</v>
      </c>
      <c r="AY242" s="25">
        <f>IFERROR(VLOOKUP($C242,Summary!$C:$CB,49,FALSE)/AZ242,IF(AZ242=0,"",IF(AZ242="","",0)))</f>
        <v>0.5</v>
      </c>
      <c r="AZ242" s="27">
        <f>VLOOKUP($C242,Summary!$C:$CB,50,FALSE)</f>
        <v>2</v>
      </c>
      <c r="BA242" s="24">
        <f>IFERROR(VLOOKUP($C242,Summary!$C:$CB,51,FALSE)/BG242,IF(BG242=0,"",IF(BG242="","",0)))</f>
        <v>0</v>
      </c>
      <c r="BB242" s="25">
        <f>IFERROR(VLOOKUP($C242,Summary!$C:$CB,52,FALSE)/BG242,IF(BG242=0,"",IF(BG242="","",0)))</f>
        <v>0</v>
      </c>
      <c r="BC242" s="26">
        <f>IFERROR(VLOOKUP($C242,Summary!$C:$CB,53,FALSE)/BG242,IF(BG242=0,"",IF(BG242="","",0)))</f>
        <v>0</v>
      </c>
      <c r="BD242" s="25">
        <f>IFERROR(VLOOKUP($C242,Summary!$C:$CB,54,FALSE)/BG242,IF(BG242=0,"",IF(BG242="","",0)))</f>
        <v>0</v>
      </c>
      <c r="BE242" s="26">
        <f>IFERROR(VLOOKUP($C242,Summary!$C:$CB,55,FALSE)/BG242,IF(BG242=0,"",IF(BG242="","",0)))</f>
        <v>0</v>
      </c>
      <c r="BF242" s="25">
        <f>IFERROR(VLOOKUP($C242,Summary!$C:$CB,56,FALSE)/BG242,IF(BG242=0,"",IF(BG242="","",0)))</f>
        <v>1</v>
      </c>
      <c r="BG242" s="27">
        <f>VLOOKUP($C242,Summary!$C:$CB,57,FALSE)</f>
        <v>1</v>
      </c>
      <c r="BH242" s="24" t="str">
        <f>IFERROR(VLOOKUP($C242,Summary!$C:$CB,58,FALSE)/BN242,IF(BN242=0,"",IF(BN242="","",0)))</f>
        <v/>
      </c>
      <c r="BI242" s="25" t="str">
        <f>IFERROR(VLOOKUP($C242,Summary!$C:$CB,59,FALSE)/BN242,IF(BN242=0,"",IF(BN242="","",0)))</f>
        <v/>
      </c>
      <c r="BJ242" s="26" t="str">
        <f>IFERROR(VLOOKUP($C242,Summary!$C:$CB,60,FALSE)/BN242,IF(BN242=0,"",IF(BN242="","",0)))</f>
        <v/>
      </c>
      <c r="BK242" s="25" t="str">
        <f>IFERROR(VLOOKUP($C242,Summary!$C:$CB,61,FALSE)/BN242,IF(BN242=0,"",IF(BN242="","",0)))</f>
        <v/>
      </c>
      <c r="BL242" s="26" t="str">
        <f>IFERROR(VLOOKUP($C242,Summary!$C:$CB,62,FALSE)/BN242,IF(BN242=0,"",IF(BN242="","",0)))</f>
        <v/>
      </c>
      <c r="BM242" s="25" t="str">
        <f>IFERROR(VLOOKUP($C242,Summary!$C:$CB,63,FALSE)/BN242,IF(BN242=0,"",IF(BN242="","",0)))</f>
        <v/>
      </c>
      <c r="BN242" s="27">
        <f>VLOOKUP($C242,Summary!$C:$CB,64,FALSE)</f>
        <v>0</v>
      </c>
      <c r="BO242" s="24" t="str">
        <f>IFERROR(VLOOKUP($C242,Summary!$C:$CB,65,FALSE)/BU242,IF(BU242=0,"",IF(BU242="","",0)))</f>
        <v/>
      </c>
      <c r="BP242" s="25" t="str">
        <f>IFERROR(VLOOKUP($C242,Summary!$C:$CB,66,FALSE)/BU242,IF(BU242=0,"",IF(BU242="","",0)))</f>
        <v/>
      </c>
      <c r="BQ242" s="26" t="str">
        <f>IFERROR(VLOOKUP($C242,Summary!$C:$CB,67,FALSE)/BU242,IF(BU242=0,"",IF(BU242="","",0)))</f>
        <v/>
      </c>
      <c r="BR242" s="25" t="str">
        <f>IFERROR(VLOOKUP($C242,Summary!$C:$CB,68,FALSE)/BU242,IF(BU242=0,"",IF(BU242="","",0)))</f>
        <v/>
      </c>
      <c r="BS242" s="26" t="str">
        <f>IFERROR(VLOOKUP($C242,Summary!$C:$CB,69,FALSE)/BU242,IF(BU242=0,"",IF(BU242="","",0)))</f>
        <v/>
      </c>
      <c r="BT242" s="25" t="str">
        <f>IFERROR(VLOOKUP($C242,Summary!$C:$CB,70,FALSE)/BU242,IF(BU242=0,"",IF(BU242="","",0)))</f>
        <v/>
      </c>
      <c r="BU242" s="27">
        <f>VLOOKUP($C242,Summary!$C:$CB,71,FALSE)</f>
        <v>0</v>
      </c>
      <c r="BV242" s="24" t="str">
        <f>IFERROR(VLOOKUP($C242,Summary!$C:$CB,72,FALSE)/CB242,IF(CB242=0,"",IF(CB242="","",0)))</f>
        <v/>
      </c>
      <c r="BW242" s="25" t="str">
        <f>IFERROR(VLOOKUP($C242,Summary!$C:$CB,73,FALSE)/CB242,IF(CB242=0,"",IF(CB242="","",0)))</f>
        <v/>
      </c>
      <c r="BX242" s="26" t="str">
        <f>IFERROR(VLOOKUP($C242,Summary!$C:$CB,74,FALSE)/CB242,IF(CB242=0,"",IF(CB242="","",0)))</f>
        <v/>
      </c>
      <c r="BY242" s="25" t="str">
        <f>IFERROR(VLOOKUP($C242,Summary!$C:$CB,75,FALSE)/CB242,IF(CB242=0,"",IF(CB242="","",0)))</f>
        <v/>
      </c>
      <c r="BZ242" s="26" t="str">
        <f>IFERROR(VLOOKUP($C242,Summary!$C:$CB,76,FALSE)/CB242,IF(CB242=0,"",IF(CB242="","",0)))</f>
        <v/>
      </c>
      <c r="CA242" s="25" t="str">
        <f>IFERROR(VLOOKUP($C242,Summary!$C:$CB,77,FALSE)/CB242,IF(CB242=0,"",IF(CB242="","",0)))</f>
        <v/>
      </c>
      <c r="CB242" s="27">
        <f>VLOOKUP($C242,Summary!$C:$CB,78,FALSE)</f>
        <v>0</v>
      </c>
    </row>
    <row r="243" spans="1:80" x14ac:dyDescent="0.3">
      <c r="A243">
        <v>239</v>
      </c>
      <c r="B243" t="str">
        <f>IF(Namelist!A240="","",UPPER(Namelist!A240))</f>
        <v>RACHEL LEOW</v>
      </c>
      <c r="C243" t="str">
        <f>IF(Namelist!B240="","",UPPER(Namelist!B240))</f>
        <v>NUSSTU\E0959758</v>
      </c>
      <c r="D243" s="24">
        <f>IFERROR(VLOOKUP($C243,Summary!$C:$CB,2,FALSE)/J243,IF(J243=0,"",IF(J243="","",0)))</f>
        <v>0.5714285714285714</v>
      </c>
      <c r="E243" s="25">
        <f>IFERROR(VLOOKUP($C243,Summary!$C:$CB,3,FALSE)/J243,IF(J243=0,"",IF(J243="","",0)))</f>
        <v>0</v>
      </c>
      <c r="F243" s="26">
        <f>IFERROR(VLOOKUP($C243,Summary!$C:$CB,4,FALSE)/J243,IF(J243=0,"",IF(J243="","",0)))</f>
        <v>0.5714285714285714</v>
      </c>
      <c r="G243" s="25">
        <f>IFERROR(VLOOKUP($C243,Summary!$C:$CB,5,FALSE)/J243,IF(J243=0,"",IF(J243="","",0)))</f>
        <v>0</v>
      </c>
      <c r="H243" s="26">
        <f>IFERROR(VLOOKUP($C243,Summary!$C:$CB,6,FALSE)/J243,IF(J243=0,"",IF(J243="","",0)))</f>
        <v>0.5714285714285714</v>
      </c>
      <c r="I243" s="25">
        <f>IFERROR(VLOOKUP($C243,Summary!$C:$CB,7,FALSE)/J243,IF(J243=0,"",IF(J243="","",0)))</f>
        <v>0.42857142857142855</v>
      </c>
      <c r="J243" s="27">
        <f>VLOOKUP($C243,Summary!$C:$CB,8,FALSE)</f>
        <v>7</v>
      </c>
      <c r="K243" s="24">
        <f>IFERROR(VLOOKUP($C243,Summary!$C:$CB,9,FALSE)/Q243,IF(Q243=0,"",IF(Q243="","",0)))</f>
        <v>0.33333333333333331</v>
      </c>
      <c r="L243" s="25">
        <f>IFERROR(VLOOKUP($C243,Summary!$C:$CB,10,FALSE)/Q243,IF(Q243=0,"",IF(Q243="","",0)))</f>
        <v>0</v>
      </c>
      <c r="M243" s="26">
        <f>IFERROR(VLOOKUP($C243,Summary!$C:$CB,11,FALSE)/Q243,IF(Q243=0,"",IF(Q243="","",0)))</f>
        <v>0.33333333333333331</v>
      </c>
      <c r="N243" s="25">
        <f>IFERROR(VLOOKUP($C243,Summary!$C:$CB,12,FALSE)/Q243,IF(Q243=0,"",IF(Q243="","",0)))</f>
        <v>0</v>
      </c>
      <c r="O243" s="26">
        <f>IFERROR(VLOOKUP($C243,Summary!$C:$CB,13,FALSE)/Q243,IF(Q243=0,"",IF(Q243="","",0)))</f>
        <v>0.33333333333333331</v>
      </c>
      <c r="P243" s="25">
        <f>IFERROR(VLOOKUP($C243,Summary!$C:$CB,14,FALSE)/Q243,IF(Q243=0,"",IF(Q243="","",0)))</f>
        <v>0.66666666666666663</v>
      </c>
      <c r="Q243" s="27">
        <f>VLOOKUP($C243,Summary!$C:$CB,15,FALSE)</f>
        <v>3</v>
      </c>
      <c r="R243" s="24" t="str">
        <f>IFERROR(VLOOKUP($C243,Summary!$C:$CB,16,FALSE)/X243,IF(X243=0,"",IF(X243="","",0)))</f>
        <v/>
      </c>
      <c r="S243" s="25" t="str">
        <f>IFERROR(VLOOKUP($C243,Summary!$C:$CB,17,FALSE)/X243,IF(X243=0,"",IF(X243="","",0)))</f>
        <v/>
      </c>
      <c r="T243" s="26" t="str">
        <f>IFERROR(VLOOKUP($C243,Summary!$C:$CB,18,FALSE)/X243,IF(X243=0,"",IF(X243="","",0)))</f>
        <v/>
      </c>
      <c r="U243" s="25" t="str">
        <f>IFERROR(VLOOKUP($C243,Summary!$C:$CB,19,FALSE)/X243,IF(X243=0,"",IF(X243="","",0)))</f>
        <v/>
      </c>
      <c r="V243" s="26" t="str">
        <f>IFERROR(VLOOKUP($C243,Summary!$C:$CB,20,FALSE)/X243,IF(X243=0,"",IF(X243="","",0)))</f>
        <v/>
      </c>
      <c r="W243" s="25" t="str">
        <f>IFERROR(VLOOKUP($C243,Summary!$C:$CB,21,FALSE)/X243,IF(X243=0,"",IF(X243="","",0)))</f>
        <v/>
      </c>
      <c r="X243" s="27">
        <f>VLOOKUP($C243,Summary!$C:$CB,22,FALSE)</f>
        <v>0</v>
      </c>
      <c r="Y243" s="24" t="str">
        <f>IFERROR(VLOOKUP($C243,Summary!$C:$CB,23,FALSE)/AE243,IF(AE243=0,"",IF(AE243="","",0)))</f>
        <v/>
      </c>
      <c r="Z243" s="25" t="str">
        <f>IFERROR(VLOOKUP($C243,Summary!$C:$CB,24,FALSE)/AE243,IF(AE243=0,"",IF(AE243="","",0)))</f>
        <v/>
      </c>
      <c r="AA243" s="26" t="str">
        <f>IFERROR(VLOOKUP($C243,Summary!$C:$CB,25,FALSE)/AE243,IF(AE243=0,"",IF(AE243="","",0)))</f>
        <v/>
      </c>
      <c r="AB243" s="25" t="str">
        <f>IFERROR(VLOOKUP($C243,Summary!$C:$CB,26,FALSE)/AE243,IF(AE243=0,"",IF(AE243="","",0)))</f>
        <v/>
      </c>
      <c r="AC243" s="26" t="str">
        <f>IFERROR(VLOOKUP($C243,Summary!$C:$CB,27,FALSE)/AE243,IF(AE243=0,"",IF(AE243="","",0)))</f>
        <v/>
      </c>
      <c r="AD243" s="25" t="str">
        <f>IFERROR(VLOOKUP($C243,Summary!$C:$CB,28,FALSE)/AE243,IF(AE243=0,"",IF(AE243="","",0)))</f>
        <v/>
      </c>
      <c r="AE243" s="27">
        <f>VLOOKUP($C243,Summary!$C:$CB,29,FALSE)</f>
        <v>0</v>
      </c>
      <c r="AF243" s="24" t="str">
        <f>IFERROR(VLOOKUP($C243,Summary!$C:$CB,30,FALSE)/VLOOKUP($C243,Summary!$C:$CB,32,FALSE),IF(AL243=0,"",IF(AL243="","",0)))</f>
        <v/>
      </c>
      <c r="AG243" s="25" t="str">
        <f>IFERROR(VLOOKUP($C243,Summary!$C:$CB,31,FALSE)/VLOOKUP($C243,Summary!$C:$CB,32,FALSE),IF(AL243=0,"",IF(AL243="","",0)))</f>
        <v/>
      </c>
      <c r="AH243" s="26" t="str">
        <f>IFERROR(VLOOKUP($C243,Summary!$C:$CB,32,FALSE)/VLOOKUP($C243,Summary!$C:$CB,34,FALSE),IF(AL243=0,"",IF(AL243="","",0)))</f>
        <v/>
      </c>
      <c r="AI243" s="25" t="str">
        <f>IFERROR(VLOOKUP($C243,Summary!$C:$CB,33,FALSE)/VLOOKUP($C243,Summary!$C:$CB,34,FALSE),IF(AL243=0,"",IF(AL243="","",0)))</f>
        <v/>
      </c>
      <c r="AJ243" s="26" t="str">
        <f>IFERROR(VLOOKUP($C243,Summary!$C:$CB,34,FALSE)/AL243,IF(AL243=0,"",IF(AL243="","",0)))</f>
        <v/>
      </c>
      <c r="AK243" s="25" t="str">
        <f>IFERROR(VLOOKUP($C243,Summary!$C:$CB,35,FALSE)/AL243,IF(AL243=0,"",IF(AL243="","",0)))</f>
        <v/>
      </c>
      <c r="AL243" s="27">
        <f>VLOOKUP($C243,Summary!$C:$CB,36,FALSE)</f>
        <v>0</v>
      </c>
      <c r="AM243" s="24" t="str">
        <f>IFERROR(VLOOKUP($C243,Summary!$C:$CB,37,FALSE)/AS243,IF(AS243=0,"",IF(AS243="","",0)))</f>
        <v/>
      </c>
      <c r="AN243" s="25" t="str">
        <f>IFERROR(VLOOKUP($C243,Summary!$C:$CB,38,FALSE)/AS243,IF(AS243=0,"",IF(AS243="","",0)))</f>
        <v/>
      </c>
      <c r="AO243" s="26" t="str">
        <f>IFERROR(VLOOKUP($C243,Summary!$C:$CB,39,FALSE)/AS243,IF(AS243=0,"",IF(AS243="","",0)))</f>
        <v/>
      </c>
      <c r="AP243" s="25" t="str">
        <f>IFERROR(VLOOKUP($C243,Summary!$C:$CB,40,FALSE)/AS243,IF(AS243=0,"",IF(AS243="","",0)))</f>
        <v/>
      </c>
      <c r="AQ243" s="26" t="str">
        <f>IFERROR(VLOOKUP($C243,Summary!$C:$CB,41,FALSE)/AS243,IF(AS243=0,"",IF(AS243="","",0)))</f>
        <v/>
      </c>
      <c r="AR243" s="25" t="str">
        <f>IFERROR(VLOOKUP($C243,Summary!$C:$CB,42,FALSE)/AS243,IF(AS243=0,"",IF(AS243="","",0)))</f>
        <v/>
      </c>
      <c r="AS243" s="27">
        <f>VLOOKUP($C243,Summary!$C:$CB,43,FALSE)</f>
        <v>0</v>
      </c>
      <c r="AT243" s="24">
        <f>IFERROR(VLOOKUP($C243,Summary!$C:$CB,44,FALSE)/AZ243,IF(AZ243=0,"",IF(AZ243="","",0)))</f>
        <v>0.5</v>
      </c>
      <c r="AU243" s="25">
        <f>IFERROR(VLOOKUP($C243,Summary!$C:$CB,45,FALSE)/AZ243,IF(AZ243=0,"",IF(AZ243="","",0)))</f>
        <v>0</v>
      </c>
      <c r="AV243" s="26">
        <f>IFERROR(VLOOKUP($C243,Summary!$C:$CB,46,FALSE)/AZ243,IF(AZ243=0,"",IF(AZ243="","",0)))</f>
        <v>0.5</v>
      </c>
      <c r="AW243" s="25">
        <f>IFERROR(VLOOKUP($C243,Summary!$C:$CB,47,FALSE)/AZ243,IF(AZ243=0,"",IF(AZ243="","",0)))</f>
        <v>0</v>
      </c>
      <c r="AX243" s="26">
        <f>IFERROR(VLOOKUP($C243,Summary!$C:$CB,48,FALSE)/AZ243,IF(AZ243=0,"",IF(AZ243="","",0)))</f>
        <v>0.5</v>
      </c>
      <c r="AY243" s="25">
        <f>IFERROR(VLOOKUP($C243,Summary!$C:$CB,49,FALSE)/AZ243,IF(AZ243=0,"",IF(AZ243="","",0)))</f>
        <v>0.5</v>
      </c>
      <c r="AZ243" s="27">
        <f>VLOOKUP($C243,Summary!$C:$CB,50,FALSE)</f>
        <v>2</v>
      </c>
      <c r="BA243" s="24">
        <f>IFERROR(VLOOKUP($C243,Summary!$C:$CB,51,FALSE)/BG243,IF(BG243=0,"",IF(BG243="","",0)))</f>
        <v>1</v>
      </c>
      <c r="BB243" s="25">
        <f>IFERROR(VLOOKUP($C243,Summary!$C:$CB,52,FALSE)/BG243,IF(BG243=0,"",IF(BG243="","",0)))</f>
        <v>0</v>
      </c>
      <c r="BC243" s="26">
        <f>IFERROR(VLOOKUP($C243,Summary!$C:$CB,53,FALSE)/BG243,IF(BG243=0,"",IF(BG243="","",0)))</f>
        <v>1</v>
      </c>
      <c r="BD243" s="25">
        <f>IFERROR(VLOOKUP($C243,Summary!$C:$CB,54,FALSE)/BG243,IF(BG243=0,"",IF(BG243="","",0)))</f>
        <v>0</v>
      </c>
      <c r="BE243" s="26">
        <f>IFERROR(VLOOKUP($C243,Summary!$C:$CB,55,FALSE)/BG243,IF(BG243=0,"",IF(BG243="","",0)))</f>
        <v>1</v>
      </c>
      <c r="BF243" s="25">
        <f>IFERROR(VLOOKUP($C243,Summary!$C:$CB,56,FALSE)/BG243,IF(BG243=0,"",IF(BG243="","",0)))</f>
        <v>0</v>
      </c>
      <c r="BG243" s="27">
        <f>VLOOKUP($C243,Summary!$C:$CB,57,FALSE)</f>
        <v>1</v>
      </c>
      <c r="BH243" s="24" t="str">
        <f>IFERROR(VLOOKUP($C243,Summary!$C:$CB,58,FALSE)/BN243,IF(BN243=0,"",IF(BN243="","",0)))</f>
        <v/>
      </c>
      <c r="BI243" s="25" t="str">
        <f>IFERROR(VLOOKUP($C243,Summary!$C:$CB,59,FALSE)/BN243,IF(BN243=0,"",IF(BN243="","",0)))</f>
        <v/>
      </c>
      <c r="BJ243" s="26" t="str">
        <f>IFERROR(VLOOKUP($C243,Summary!$C:$CB,60,FALSE)/BN243,IF(BN243=0,"",IF(BN243="","",0)))</f>
        <v/>
      </c>
      <c r="BK243" s="25" t="str">
        <f>IFERROR(VLOOKUP($C243,Summary!$C:$CB,61,FALSE)/BN243,IF(BN243=0,"",IF(BN243="","",0)))</f>
        <v/>
      </c>
      <c r="BL243" s="26" t="str">
        <f>IFERROR(VLOOKUP($C243,Summary!$C:$CB,62,FALSE)/BN243,IF(BN243=0,"",IF(BN243="","",0)))</f>
        <v/>
      </c>
      <c r="BM243" s="25" t="str">
        <f>IFERROR(VLOOKUP($C243,Summary!$C:$CB,63,FALSE)/BN243,IF(BN243=0,"",IF(BN243="","",0)))</f>
        <v/>
      </c>
      <c r="BN243" s="27">
        <f>VLOOKUP($C243,Summary!$C:$CB,64,FALSE)</f>
        <v>0</v>
      </c>
      <c r="BO243" s="24">
        <f>IFERROR(VLOOKUP($C243,Summary!$C:$CB,65,FALSE)/BU243,IF(BU243=0,"",IF(BU243="","",0)))</f>
        <v>1</v>
      </c>
      <c r="BP243" s="25">
        <f>IFERROR(VLOOKUP($C243,Summary!$C:$CB,66,FALSE)/BU243,IF(BU243=0,"",IF(BU243="","",0)))</f>
        <v>0</v>
      </c>
      <c r="BQ243" s="26">
        <f>IFERROR(VLOOKUP($C243,Summary!$C:$CB,67,FALSE)/BU243,IF(BU243=0,"",IF(BU243="","",0)))</f>
        <v>1</v>
      </c>
      <c r="BR243" s="25">
        <f>IFERROR(VLOOKUP($C243,Summary!$C:$CB,68,FALSE)/BU243,IF(BU243=0,"",IF(BU243="","",0)))</f>
        <v>0</v>
      </c>
      <c r="BS243" s="26">
        <f>IFERROR(VLOOKUP($C243,Summary!$C:$CB,69,FALSE)/BU243,IF(BU243=0,"",IF(BU243="","",0)))</f>
        <v>1</v>
      </c>
      <c r="BT243" s="25">
        <f>IFERROR(VLOOKUP($C243,Summary!$C:$CB,70,FALSE)/BU243,IF(BU243=0,"",IF(BU243="","",0)))</f>
        <v>0</v>
      </c>
      <c r="BU243" s="27">
        <f>VLOOKUP($C243,Summary!$C:$CB,71,FALSE)</f>
        <v>1</v>
      </c>
      <c r="BV243" s="24" t="str">
        <f>IFERROR(VLOOKUP($C243,Summary!$C:$CB,72,FALSE)/CB243,IF(CB243=0,"",IF(CB243="","",0)))</f>
        <v/>
      </c>
      <c r="BW243" s="25" t="str">
        <f>IFERROR(VLOOKUP($C243,Summary!$C:$CB,73,FALSE)/CB243,IF(CB243=0,"",IF(CB243="","",0)))</f>
        <v/>
      </c>
      <c r="BX243" s="26" t="str">
        <f>IFERROR(VLOOKUP($C243,Summary!$C:$CB,74,FALSE)/CB243,IF(CB243=0,"",IF(CB243="","",0)))</f>
        <v/>
      </c>
      <c r="BY243" s="25" t="str">
        <f>IFERROR(VLOOKUP($C243,Summary!$C:$CB,75,FALSE)/CB243,IF(CB243=0,"",IF(CB243="","",0)))</f>
        <v/>
      </c>
      <c r="BZ243" s="26" t="str">
        <f>IFERROR(VLOOKUP($C243,Summary!$C:$CB,76,FALSE)/CB243,IF(CB243=0,"",IF(CB243="","",0)))</f>
        <v/>
      </c>
      <c r="CA243" s="25" t="str">
        <f>IFERROR(VLOOKUP($C243,Summary!$C:$CB,77,FALSE)/CB243,IF(CB243=0,"",IF(CB243="","",0)))</f>
        <v/>
      </c>
      <c r="CB243" s="27">
        <f>VLOOKUP($C243,Summary!$C:$CB,78,FALSE)</f>
        <v>0</v>
      </c>
    </row>
    <row r="244" spans="1:80" x14ac:dyDescent="0.3">
      <c r="A244">
        <v>240</v>
      </c>
      <c r="B244" t="str">
        <f>IF(Namelist!A241="","",UPPER(Namelist!A241))</f>
        <v>RACHEL TAN</v>
      </c>
      <c r="C244" t="str">
        <f>IF(Namelist!B241="","",UPPER(Namelist!B241))</f>
        <v>NUSSTU\E0967841</v>
      </c>
      <c r="D244" s="24">
        <f>IFERROR(VLOOKUP($C244,Summary!$C:$CB,2,FALSE)/J244,IF(J244=0,"",IF(J244="","",0)))</f>
        <v>0.66666666666666663</v>
      </c>
      <c r="E244" s="25">
        <f>IFERROR(VLOOKUP($C244,Summary!$C:$CB,3,FALSE)/J244,IF(J244=0,"",IF(J244="","",0)))</f>
        <v>0</v>
      </c>
      <c r="F244" s="26">
        <f>IFERROR(VLOOKUP($C244,Summary!$C:$CB,4,FALSE)/J244,IF(J244=0,"",IF(J244="","",0)))</f>
        <v>0.66666666666666663</v>
      </c>
      <c r="G244" s="25">
        <f>IFERROR(VLOOKUP($C244,Summary!$C:$CB,5,FALSE)/J244,IF(J244=0,"",IF(J244="","",0)))</f>
        <v>0</v>
      </c>
      <c r="H244" s="26">
        <f>IFERROR(VLOOKUP($C244,Summary!$C:$CB,6,FALSE)/J244,IF(J244=0,"",IF(J244="","",0)))</f>
        <v>0.66666666666666663</v>
      </c>
      <c r="I244" s="25">
        <f>IFERROR(VLOOKUP($C244,Summary!$C:$CB,7,FALSE)/J244,IF(J244=0,"",IF(J244="","",0)))</f>
        <v>0.33333333333333331</v>
      </c>
      <c r="J244" s="27">
        <f>VLOOKUP($C244,Summary!$C:$CB,8,FALSE)</f>
        <v>3</v>
      </c>
      <c r="K244" s="24" t="str">
        <f>IFERROR(VLOOKUP($C244,Summary!$C:$CB,9,FALSE)/Q244,IF(Q244=0,"",IF(Q244="","",0)))</f>
        <v/>
      </c>
      <c r="L244" s="25" t="str">
        <f>IFERROR(VLOOKUP($C244,Summary!$C:$CB,10,FALSE)/Q244,IF(Q244=0,"",IF(Q244="","",0)))</f>
        <v/>
      </c>
      <c r="M244" s="26" t="str">
        <f>IFERROR(VLOOKUP($C244,Summary!$C:$CB,11,FALSE)/Q244,IF(Q244=0,"",IF(Q244="","",0)))</f>
        <v/>
      </c>
      <c r="N244" s="25" t="str">
        <f>IFERROR(VLOOKUP($C244,Summary!$C:$CB,12,FALSE)/Q244,IF(Q244=0,"",IF(Q244="","",0)))</f>
        <v/>
      </c>
      <c r="O244" s="26" t="str">
        <f>IFERROR(VLOOKUP($C244,Summary!$C:$CB,13,FALSE)/Q244,IF(Q244=0,"",IF(Q244="","",0)))</f>
        <v/>
      </c>
      <c r="P244" s="25" t="str">
        <f>IFERROR(VLOOKUP($C244,Summary!$C:$CB,14,FALSE)/Q244,IF(Q244=0,"",IF(Q244="","",0)))</f>
        <v/>
      </c>
      <c r="Q244" s="27">
        <f>VLOOKUP($C244,Summary!$C:$CB,15,FALSE)</f>
        <v>0</v>
      </c>
      <c r="R244" s="24" t="str">
        <f>IFERROR(VLOOKUP($C244,Summary!$C:$CB,16,FALSE)/X244,IF(X244=0,"",IF(X244="","",0)))</f>
        <v/>
      </c>
      <c r="S244" s="25" t="str">
        <f>IFERROR(VLOOKUP($C244,Summary!$C:$CB,17,FALSE)/X244,IF(X244=0,"",IF(X244="","",0)))</f>
        <v/>
      </c>
      <c r="T244" s="26" t="str">
        <f>IFERROR(VLOOKUP($C244,Summary!$C:$CB,18,FALSE)/X244,IF(X244=0,"",IF(X244="","",0)))</f>
        <v/>
      </c>
      <c r="U244" s="25" t="str">
        <f>IFERROR(VLOOKUP($C244,Summary!$C:$CB,19,FALSE)/X244,IF(X244=0,"",IF(X244="","",0)))</f>
        <v/>
      </c>
      <c r="V244" s="26" t="str">
        <f>IFERROR(VLOOKUP($C244,Summary!$C:$CB,20,FALSE)/X244,IF(X244=0,"",IF(X244="","",0)))</f>
        <v/>
      </c>
      <c r="W244" s="25" t="str">
        <f>IFERROR(VLOOKUP($C244,Summary!$C:$CB,21,FALSE)/X244,IF(X244=0,"",IF(X244="","",0)))</f>
        <v/>
      </c>
      <c r="X244" s="27">
        <f>VLOOKUP($C244,Summary!$C:$CB,22,FALSE)</f>
        <v>0</v>
      </c>
      <c r="Y244" s="24" t="str">
        <f>IFERROR(VLOOKUP($C244,Summary!$C:$CB,23,FALSE)/AE244,IF(AE244=0,"",IF(AE244="","",0)))</f>
        <v/>
      </c>
      <c r="Z244" s="25" t="str">
        <f>IFERROR(VLOOKUP($C244,Summary!$C:$CB,24,FALSE)/AE244,IF(AE244=0,"",IF(AE244="","",0)))</f>
        <v/>
      </c>
      <c r="AA244" s="26" t="str">
        <f>IFERROR(VLOOKUP($C244,Summary!$C:$CB,25,FALSE)/AE244,IF(AE244=0,"",IF(AE244="","",0)))</f>
        <v/>
      </c>
      <c r="AB244" s="25" t="str">
        <f>IFERROR(VLOOKUP($C244,Summary!$C:$CB,26,FALSE)/AE244,IF(AE244=0,"",IF(AE244="","",0)))</f>
        <v/>
      </c>
      <c r="AC244" s="26" t="str">
        <f>IFERROR(VLOOKUP($C244,Summary!$C:$CB,27,FALSE)/AE244,IF(AE244=0,"",IF(AE244="","",0)))</f>
        <v/>
      </c>
      <c r="AD244" s="25" t="str">
        <f>IFERROR(VLOOKUP($C244,Summary!$C:$CB,28,FALSE)/AE244,IF(AE244=0,"",IF(AE244="","",0)))</f>
        <v/>
      </c>
      <c r="AE244" s="27">
        <f>VLOOKUP($C244,Summary!$C:$CB,29,FALSE)</f>
        <v>0</v>
      </c>
      <c r="AF244" s="24" t="str">
        <f>IFERROR(VLOOKUP($C244,Summary!$C:$CB,30,FALSE)/VLOOKUP($C244,Summary!$C:$CB,32,FALSE),IF(AL244=0,"",IF(AL244="","",0)))</f>
        <v/>
      </c>
      <c r="AG244" s="25" t="str">
        <f>IFERROR(VLOOKUP($C244,Summary!$C:$CB,31,FALSE)/VLOOKUP($C244,Summary!$C:$CB,32,FALSE),IF(AL244=0,"",IF(AL244="","",0)))</f>
        <v/>
      </c>
      <c r="AH244" s="26" t="str">
        <f>IFERROR(VLOOKUP($C244,Summary!$C:$CB,32,FALSE)/VLOOKUP($C244,Summary!$C:$CB,34,FALSE),IF(AL244=0,"",IF(AL244="","",0)))</f>
        <v/>
      </c>
      <c r="AI244" s="25" t="str">
        <f>IFERROR(VLOOKUP($C244,Summary!$C:$CB,33,FALSE)/VLOOKUP($C244,Summary!$C:$CB,34,FALSE),IF(AL244=0,"",IF(AL244="","",0)))</f>
        <v/>
      </c>
      <c r="AJ244" s="26" t="str">
        <f>IFERROR(VLOOKUP($C244,Summary!$C:$CB,34,FALSE)/AL244,IF(AL244=0,"",IF(AL244="","",0)))</f>
        <v/>
      </c>
      <c r="AK244" s="25" t="str">
        <f>IFERROR(VLOOKUP($C244,Summary!$C:$CB,35,FALSE)/AL244,IF(AL244=0,"",IF(AL244="","",0)))</f>
        <v/>
      </c>
      <c r="AL244" s="27">
        <f>VLOOKUP($C244,Summary!$C:$CB,36,FALSE)</f>
        <v>0</v>
      </c>
      <c r="AM244" s="24" t="str">
        <f>IFERROR(VLOOKUP($C244,Summary!$C:$CB,37,FALSE)/AS244,IF(AS244=0,"",IF(AS244="","",0)))</f>
        <v/>
      </c>
      <c r="AN244" s="25" t="str">
        <f>IFERROR(VLOOKUP($C244,Summary!$C:$CB,38,FALSE)/AS244,IF(AS244=0,"",IF(AS244="","",0)))</f>
        <v/>
      </c>
      <c r="AO244" s="26" t="str">
        <f>IFERROR(VLOOKUP($C244,Summary!$C:$CB,39,FALSE)/AS244,IF(AS244=0,"",IF(AS244="","",0)))</f>
        <v/>
      </c>
      <c r="AP244" s="25" t="str">
        <f>IFERROR(VLOOKUP($C244,Summary!$C:$CB,40,FALSE)/AS244,IF(AS244=0,"",IF(AS244="","",0)))</f>
        <v/>
      </c>
      <c r="AQ244" s="26" t="str">
        <f>IFERROR(VLOOKUP($C244,Summary!$C:$CB,41,FALSE)/AS244,IF(AS244=0,"",IF(AS244="","",0)))</f>
        <v/>
      </c>
      <c r="AR244" s="25" t="str">
        <f>IFERROR(VLOOKUP($C244,Summary!$C:$CB,42,FALSE)/AS244,IF(AS244=0,"",IF(AS244="","",0)))</f>
        <v/>
      </c>
      <c r="AS244" s="27">
        <f>VLOOKUP($C244,Summary!$C:$CB,43,FALSE)</f>
        <v>0</v>
      </c>
      <c r="AT244" s="24">
        <f>IFERROR(VLOOKUP($C244,Summary!$C:$CB,44,FALSE)/AZ244,IF(AZ244=0,"",IF(AZ244="","",0)))</f>
        <v>0.66666666666666663</v>
      </c>
      <c r="AU244" s="25">
        <f>IFERROR(VLOOKUP($C244,Summary!$C:$CB,45,FALSE)/AZ244,IF(AZ244=0,"",IF(AZ244="","",0)))</f>
        <v>0</v>
      </c>
      <c r="AV244" s="26">
        <f>IFERROR(VLOOKUP($C244,Summary!$C:$CB,46,FALSE)/AZ244,IF(AZ244=0,"",IF(AZ244="","",0)))</f>
        <v>0.66666666666666663</v>
      </c>
      <c r="AW244" s="25">
        <f>IFERROR(VLOOKUP($C244,Summary!$C:$CB,47,FALSE)/AZ244,IF(AZ244=0,"",IF(AZ244="","",0)))</f>
        <v>0</v>
      </c>
      <c r="AX244" s="26">
        <f>IFERROR(VLOOKUP($C244,Summary!$C:$CB,48,FALSE)/AZ244,IF(AZ244=0,"",IF(AZ244="","",0)))</f>
        <v>0.66666666666666663</v>
      </c>
      <c r="AY244" s="25">
        <f>IFERROR(VLOOKUP($C244,Summary!$C:$CB,49,FALSE)/AZ244,IF(AZ244=0,"",IF(AZ244="","",0)))</f>
        <v>0.33333333333333331</v>
      </c>
      <c r="AZ244" s="27">
        <f>VLOOKUP($C244,Summary!$C:$CB,50,FALSE)</f>
        <v>3</v>
      </c>
      <c r="BA244" s="24" t="str">
        <f>IFERROR(VLOOKUP($C244,Summary!$C:$CB,51,FALSE)/BG244,IF(BG244=0,"",IF(BG244="","",0)))</f>
        <v/>
      </c>
      <c r="BB244" s="25" t="str">
        <f>IFERROR(VLOOKUP($C244,Summary!$C:$CB,52,FALSE)/BG244,IF(BG244=0,"",IF(BG244="","",0)))</f>
        <v/>
      </c>
      <c r="BC244" s="26" t="str">
        <f>IFERROR(VLOOKUP($C244,Summary!$C:$CB,53,FALSE)/BG244,IF(BG244=0,"",IF(BG244="","",0)))</f>
        <v/>
      </c>
      <c r="BD244" s="25" t="str">
        <f>IFERROR(VLOOKUP($C244,Summary!$C:$CB,54,FALSE)/BG244,IF(BG244=0,"",IF(BG244="","",0)))</f>
        <v/>
      </c>
      <c r="BE244" s="26" t="str">
        <f>IFERROR(VLOOKUP($C244,Summary!$C:$CB,55,FALSE)/BG244,IF(BG244=0,"",IF(BG244="","",0)))</f>
        <v/>
      </c>
      <c r="BF244" s="25" t="str">
        <f>IFERROR(VLOOKUP($C244,Summary!$C:$CB,56,FALSE)/BG244,IF(BG244=0,"",IF(BG244="","",0)))</f>
        <v/>
      </c>
      <c r="BG244" s="27">
        <f>VLOOKUP($C244,Summary!$C:$CB,57,FALSE)</f>
        <v>0</v>
      </c>
      <c r="BH244" s="24" t="str">
        <f>IFERROR(VLOOKUP($C244,Summary!$C:$CB,58,FALSE)/BN244,IF(BN244=0,"",IF(BN244="","",0)))</f>
        <v/>
      </c>
      <c r="BI244" s="25" t="str">
        <f>IFERROR(VLOOKUP($C244,Summary!$C:$CB,59,FALSE)/BN244,IF(BN244=0,"",IF(BN244="","",0)))</f>
        <v/>
      </c>
      <c r="BJ244" s="26" t="str">
        <f>IFERROR(VLOOKUP($C244,Summary!$C:$CB,60,FALSE)/BN244,IF(BN244=0,"",IF(BN244="","",0)))</f>
        <v/>
      </c>
      <c r="BK244" s="25" t="str">
        <f>IFERROR(VLOOKUP($C244,Summary!$C:$CB,61,FALSE)/BN244,IF(BN244=0,"",IF(BN244="","",0)))</f>
        <v/>
      </c>
      <c r="BL244" s="26" t="str">
        <f>IFERROR(VLOOKUP($C244,Summary!$C:$CB,62,FALSE)/BN244,IF(BN244=0,"",IF(BN244="","",0)))</f>
        <v/>
      </c>
      <c r="BM244" s="25" t="str">
        <f>IFERROR(VLOOKUP($C244,Summary!$C:$CB,63,FALSE)/BN244,IF(BN244=0,"",IF(BN244="","",0)))</f>
        <v/>
      </c>
      <c r="BN244" s="27">
        <f>VLOOKUP($C244,Summary!$C:$CB,64,FALSE)</f>
        <v>0</v>
      </c>
      <c r="BO244" s="24" t="str">
        <f>IFERROR(VLOOKUP($C244,Summary!$C:$CB,65,FALSE)/BU244,IF(BU244=0,"",IF(BU244="","",0)))</f>
        <v/>
      </c>
      <c r="BP244" s="25" t="str">
        <f>IFERROR(VLOOKUP($C244,Summary!$C:$CB,66,FALSE)/BU244,IF(BU244=0,"",IF(BU244="","",0)))</f>
        <v/>
      </c>
      <c r="BQ244" s="26" t="str">
        <f>IFERROR(VLOOKUP($C244,Summary!$C:$CB,67,FALSE)/BU244,IF(BU244=0,"",IF(BU244="","",0)))</f>
        <v/>
      </c>
      <c r="BR244" s="25" t="str">
        <f>IFERROR(VLOOKUP($C244,Summary!$C:$CB,68,FALSE)/BU244,IF(BU244=0,"",IF(BU244="","",0)))</f>
        <v/>
      </c>
      <c r="BS244" s="26" t="str">
        <f>IFERROR(VLOOKUP($C244,Summary!$C:$CB,69,FALSE)/BU244,IF(BU244=0,"",IF(BU244="","",0)))</f>
        <v/>
      </c>
      <c r="BT244" s="25" t="str">
        <f>IFERROR(VLOOKUP($C244,Summary!$C:$CB,70,FALSE)/BU244,IF(BU244=0,"",IF(BU244="","",0)))</f>
        <v/>
      </c>
      <c r="BU244" s="27">
        <f>VLOOKUP($C244,Summary!$C:$CB,71,FALSE)</f>
        <v>0</v>
      </c>
      <c r="BV244" s="24" t="str">
        <f>IFERROR(VLOOKUP($C244,Summary!$C:$CB,72,FALSE)/CB244,IF(CB244=0,"",IF(CB244="","",0)))</f>
        <v/>
      </c>
      <c r="BW244" s="25" t="str">
        <f>IFERROR(VLOOKUP($C244,Summary!$C:$CB,73,FALSE)/CB244,IF(CB244=0,"",IF(CB244="","",0)))</f>
        <v/>
      </c>
      <c r="BX244" s="26" t="str">
        <f>IFERROR(VLOOKUP($C244,Summary!$C:$CB,74,FALSE)/CB244,IF(CB244=0,"",IF(CB244="","",0)))</f>
        <v/>
      </c>
      <c r="BY244" s="25" t="str">
        <f>IFERROR(VLOOKUP($C244,Summary!$C:$CB,75,FALSE)/CB244,IF(CB244=0,"",IF(CB244="","",0)))</f>
        <v/>
      </c>
      <c r="BZ244" s="26" t="str">
        <f>IFERROR(VLOOKUP($C244,Summary!$C:$CB,76,FALSE)/CB244,IF(CB244=0,"",IF(CB244="","",0)))</f>
        <v/>
      </c>
      <c r="CA244" s="25" t="str">
        <f>IFERROR(VLOOKUP($C244,Summary!$C:$CB,77,FALSE)/CB244,IF(CB244=0,"",IF(CB244="","",0)))</f>
        <v/>
      </c>
      <c r="CB244" s="27">
        <f>VLOOKUP($C244,Summary!$C:$CB,78,FALSE)</f>
        <v>0</v>
      </c>
    </row>
    <row r="245" spans="1:80" x14ac:dyDescent="0.3">
      <c r="A245">
        <v>241</v>
      </c>
      <c r="B245" t="str">
        <f>IF(Namelist!A242="","",UPPER(Namelist!A242))</f>
        <v>RAFAEL VAILLANCOURT</v>
      </c>
      <c r="C245" t="str">
        <f>IF(Namelist!B242="","",UPPER(Namelist!B242))</f>
        <v>NUSSTU\E1106986</v>
      </c>
      <c r="D245" s="24">
        <f>IFERROR(VLOOKUP($C245,Summary!$C:$CB,2,FALSE)/J245,IF(J245=0,"",IF(J245="","",0)))</f>
        <v>1</v>
      </c>
      <c r="E245" s="25">
        <f>IFERROR(VLOOKUP($C245,Summary!$C:$CB,3,FALSE)/J245,IF(J245=0,"",IF(J245="","",0)))</f>
        <v>0</v>
      </c>
      <c r="F245" s="26">
        <f>IFERROR(VLOOKUP($C245,Summary!$C:$CB,4,FALSE)/J245,IF(J245=0,"",IF(J245="","",0)))</f>
        <v>1</v>
      </c>
      <c r="G245" s="25">
        <f>IFERROR(VLOOKUP($C245,Summary!$C:$CB,5,FALSE)/J245,IF(J245=0,"",IF(J245="","",0)))</f>
        <v>0</v>
      </c>
      <c r="H245" s="26">
        <f>IFERROR(VLOOKUP($C245,Summary!$C:$CB,6,FALSE)/J245,IF(J245=0,"",IF(J245="","",0)))</f>
        <v>1</v>
      </c>
      <c r="I245" s="25">
        <f>IFERROR(VLOOKUP($C245,Summary!$C:$CB,7,FALSE)/J245,IF(J245=0,"",IF(J245="","",0)))</f>
        <v>0</v>
      </c>
      <c r="J245" s="27">
        <f>VLOOKUP($C245,Summary!$C:$CB,8,FALSE)</f>
        <v>1</v>
      </c>
      <c r="K245" s="24" t="str">
        <f>IFERROR(VLOOKUP($C245,Summary!$C:$CB,9,FALSE)/Q245,IF(Q245=0,"",IF(Q245="","",0)))</f>
        <v/>
      </c>
      <c r="L245" s="25" t="str">
        <f>IFERROR(VLOOKUP($C245,Summary!$C:$CB,10,FALSE)/Q245,IF(Q245=0,"",IF(Q245="","",0)))</f>
        <v/>
      </c>
      <c r="M245" s="26" t="str">
        <f>IFERROR(VLOOKUP($C245,Summary!$C:$CB,11,FALSE)/Q245,IF(Q245=0,"",IF(Q245="","",0)))</f>
        <v/>
      </c>
      <c r="N245" s="25" t="str">
        <f>IFERROR(VLOOKUP($C245,Summary!$C:$CB,12,FALSE)/Q245,IF(Q245=0,"",IF(Q245="","",0)))</f>
        <v/>
      </c>
      <c r="O245" s="26" t="str">
        <f>IFERROR(VLOOKUP($C245,Summary!$C:$CB,13,FALSE)/Q245,IF(Q245=0,"",IF(Q245="","",0)))</f>
        <v/>
      </c>
      <c r="P245" s="25" t="str">
        <f>IFERROR(VLOOKUP($C245,Summary!$C:$CB,14,FALSE)/Q245,IF(Q245=0,"",IF(Q245="","",0)))</f>
        <v/>
      </c>
      <c r="Q245" s="27">
        <f>VLOOKUP($C245,Summary!$C:$CB,15,FALSE)</f>
        <v>0</v>
      </c>
      <c r="R245" s="24" t="str">
        <f>IFERROR(VLOOKUP($C245,Summary!$C:$CB,16,FALSE)/X245,IF(X245=0,"",IF(X245="","",0)))</f>
        <v/>
      </c>
      <c r="S245" s="25" t="str">
        <f>IFERROR(VLOOKUP($C245,Summary!$C:$CB,17,FALSE)/X245,IF(X245=0,"",IF(X245="","",0)))</f>
        <v/>
      </c>
      <c r="T245" s="26" t="str">
        <f>IFERROR(VLOOKUP($C245,Summary!$C:$CB,18,FALSE)/X245,IF(X245=0,"",IF(X245="","",0)))</f>
        <v/>
      </c>
      <c r="U245" s="25" t="str">
        <f>IFERROR(VLOOKUP($C245,Summary!$C:$CB,19,FALSE)/X245,IF(X245=0,"",IF(X245="","",0)))</f>
        <v/>
      </c>
      <c r="V245" s="26" t="str">
        <f>IFERROR(VLOOKUP($C245,Summary!$C:$CB,20,FALSE)/X245,IF(X245=0,"",IF(X245="","",0)))</f>
        <v/>
      </c>
      <c r="W245" s="25" t="str">
        <f>IFERROR(VLOOKUP($C245,Summary!$C:$CB,21,FALSE)/X245,IF(X245=0,"",IF(X245="","",0)))</f>
        <v/>
      </c>
      <c r="X245" s="27">
        <f>VLOOKUP($C245,Summary!$C:$CB,22,FALSE)</f>
        <v>0</v>
      </c>
      <c r="Y245" s="24" t="str">
        <f>IFERROR(VLOOKUP($C245,Summary!$C:$CB,23,FALSE)/AE245,IF(AE245=0,"",IF(AE245="","",0)))</f>
        <v/>
      </c>
      <c r="Z245" s="25" t="str">
        <f>IFERROR(VLOOKUP($C245,Summary!$C:$CB,24,FALSE)/AE245,IF(AE245=0,"",IF(AE245="","",0)))</f>
        <v/>
      </c>
      <c r="AA245" s="26" t="str">
        <f>IFERROR(VLOOKUP($C245,Summary!$C:$CB,25,FALSE)/AE245,IF(AE245=0,"",IF(AE245="","",0)))</f>
        <v/>
      </c>
      <c r="AB245" s="25" t="str">
        <f>IFERROR(VLOOKUP($C245,Summary!$C:$CB,26,FALSE)/AE245,IF(AE245=0,"",IF(AE245="","",0)))</f>
        <v/>
      </c>
      <c r="AC245" s="26" t="str">
        <f>IFERROR(VLOOKUP($C245,Summary!$C:$CB,27,FALSE)/AE245,IF(AE245=0,"",IF(AE245="","",0)))</f>
        <v/>
      </c>
      <c r="AD245" s="25" t="str">
        <f>IFERROR(VLOOKUP($C245,Summary!$C:$CB,28,FALSE)/AE245,IF(AE245=0,"",IF(AE245="","",0)))</f>
        <v/>
      </c>
      <c r="AE245" s="27">
        <f>VLOOKUP($C245,Summary!$C:$CB,29,FALSE)</f>
        <v>0</v>
      </c>
      <c r="AF245" s="24" t="str">
        <f>IFERROR(VLOOKUP($C245,Summary!$C:$CB,30,FALSE)/VLOOKUP($C245,Summary!$C:$CB,32,FALSE),IF(AL245=0,"",IF(AL245="","",0)))</f>
        <v/>
      </c>
      <c r="AG245" s="25" t="str">
        <f>IFERROR(VLOOKUP($C245,Summary!$C:$CB,31,FALSE)/VLOOKUP($C245,Summary!$C:$CB,32,FALSE),IF(AL245=0,"",IF(AL245="","",0)))</f>
        <v/>
      </c>
      <c r="AH245" s="26" t="str">
        <f>IFERROR(VLOOKUP($C245,Summary!$C:$CB,32,FALSE)/VLOOKUP($C245,Summary!$C:$CB,34,FALSE),IF(AL245=0,"",IF(AL245="","",0)))</f>
        <v/>
      </c>
      <c r="AI245" s="25" t="str">
        <f>IFERROR(VLOOKUP($C245,Summary!$C:$CB,33,FALSE)/VLOOKUP($C245,Summary!$C:$CB,34,FALSE),IF(AL245=0,"",IF(AL245="","",0)))</f>
        <v/>
      </c>
      <c r="AJ245" s="26" t="str">
        <f>IFERROR(VLOOKUP($C245,Summary!$C:$CB,34,FALSE)/AL245,IF(AL245=0,"",IF(AL245="","",0)))</f>
        <v/>
      </c>
      <c r="AK245" s="25" t="str">
        <f>IFERROR(VLOOKUP($C245,Summary!$C:$CB,35,FALSE)/AL245,IF(AL245=0,"",IF(AL245="","",0)))</f>
        <v/>
      </c>
      <c r="AL245" s="27">
        <f>VLOOKUP($C245,Summary!$C:$CB,36,FALSE)</f>
        <v>0</v>
      </c>
      <c r="AM245" s="24" t="str">
        <f>IFERROR(VLOOKUP($C245,Summary!$C:$CB,37,FALSE)/AS245,IF(AS245=0,"",IF(AS245="","",0)))</f>
        <v/>
      </c>
      <c r="AN245" s="25" t="str">
        <f>IFERROR(VLOOKUP($C245,Summary!$C:$CB,38,FALSE)/AS245,IF(AS245=0,"",IF(AS245="","",0)))</f>
        <v/>
      </c>
      <c r="AO245" s="26" t="str">
        <f>IFERROR(VLOOKUP($C245,Summary!$C:$CB,39,FALSE)/AS245,IF(AS245=0,"",IF(AS245="","",0)))</f>
        <v/>
      </c>
      <c r="AP245" s="25" t="str">
        <f>IFERROR(VLOOKUP($C245,Summary!$C:$CB,40,FALSE)/AS245,IF(AS245=0,"",IF(AS245="","",0)))</f>
        <v/>
      </c>
      <c r="AQ245" s="26" t="str">
        <f>IFERROR(VLOOKUP($C245,Summary!$C:$CB,41,FALSE)/AS245,IF(AS245=0,"",IF(AS245="","",0)))</f>
        <v/>
      </c>
      <c r="AR245" s="25" t="str">
        <f>IFERROR(VLOOKUP($C245,Summary!$C:$CB,42,FALSE)/AS245,IF(AS245=0,"",IF(AS245="","",0)))</f>
        <v/>
      </c>
      <c r="AS245" s="27">
        <f>VLOOKUP($C245,Summary!$C:$CB,43,FALSE)</f>
        <v>0</v>
      </c>
      <c r="AT245" s="24" t="str">
        <f>IFERROR(VLOOKUP($C245,Summary!$C:$CB,44,FALSE)/AZ245,IF(AZ245=0,"",IF(AZ245="","",0)))</f>
        <v/>
      </c>
      <c r="AU245" s="25" t="str">
        <f>IFERROR(VLOOKUP($C245,Summary!$C:$CB,45,FALSE)/AZ245,IF(AZ245=0,"",IF(AZ245="","",0)))</f>
        <v/>
      </c>
      <c r="AV245" s="26" t="str">
        <f>IFERROR(VLOOKUP($C245,Summary!$C:$CB,46,FALSE)/AZ245,IF(AZ245=0,"",IF(AZ245="","",0)))</f>
        <v/>
      </c>
      <c r="AW245" s="25" t="str">
        <f>IFERROR(VLOOKUP($C245,Summary!$C:$CB,47,FALSE)/AZ245,IF(AZ245=0,"",IF(AZ245="","",0)))</f>
        <v/>
      </c>
      <c r="AX245" s="26" t="str">
        <f>IFERROR(VLOOKUP($C245,Summary!$C:$CB,48,FALSE)/AZ245,IF(AZ245=0,"",IF(AZ245="","",0)))</f>
        <v/>
      </c>
      <c r="AY245" s="25" t="str">
        <f>IFERROR(VLOOKUP($C245,Summary!$C:$CB,49,FALSE)/AZ245,IF(AZ245=0,"",IF(AZ245="","",0)))</f>
        <v/>
      </c>
      <c r="AZ245" s="27">
        <f>VLOOKUP($C245,Summary!$C:$CB,50,FALSE)</f>
        <v>0</v>
      </c>
      <c r="BA245" s="24">
        <f>IFERROR(VLOOKUP($C245,Summary!$C:$CB,51,FALSE)/BG245,IF(BG245=0,"",IF(BG245="","",0)))</f>
        <v>1</v>
      </c>
      <c r="BB245" s="25">
        <f>IFERROR(VLOOKUP($C245,Summary!$C:$CB,52,FALSE)/BG245,IF(BG245=0,"",IF(BG245="","",0)))</f>
        <v>0</v>
      </c>
      <c r="BC245" s="26">
        <f>IFERROR(VLOOKUP($C245,Summary!$C:$CB,53,FALSE)/BG245,IF(BG245=0,"",IF(BG245="","",0)))</f>
        <v>1</v>
      </c>
      <c r="BD245" s="25">
        <f>IFERROR(VLOOKUP($C245,Summary!$C:$CB,54,FALSE)/BG245,IF(BG245=0,"",IF(BG245="","",0)))</f>
        <v>0</v>
      </c>
      <c r="BE245" s="26">
        <f>IFERROR(VLOOKUP($C245,Summary!$C:$CB,55,FALSE)/BG245,IF(BG245=0,"",IF(BG245="","",0)))</f>
        <v>1</v>
      </c>
      <c r="BF245" s="25">
        <f>IFERROR(VLOOKUP($C245,Summary!$C:$CB,56,FALSE)/BG245,IF(BG245=0,"",IF(BG245="","",0)))</f>
        <v>0</v>
      </c>
      <c r="BG245" s="27">
        <f>VLOOKUP($C245,Summary!$C:$CB,57,FALSE)</f>
        <v>1</v>
      </c>
      <c r="BH245" s="24" t="str">
        <f>IFERROR(VLOOKUP($C245,Summary!$C:$CB,58,FALSE)/BN245,IF(BN245=0,"",IF(BN245="","",0)))</f>
        <v/>
      </c>
      <c r="BI245" s="25" t="str">
        <f>IFERROR(VLOOKUP($C245,Summary!$C:$CB,59,FALSE)/BN245,IF(BN245=0,"",IF(BN245="","",0)))</f>
        <v/>
      </c>
      <c r="BJ245" s="26" t="str">
        <f>IFERROR(VLOOKUP($C245,Summary!$C:$CB,60,FALSE)/BN245,IF(BN245=0,"",IF(BN245="","",0)))</f>
        <v/>
      </c>
      <c r="BK245" s="25" t="str">
        <f>IFERROR(VLOOKUP($C245,Summary!$C:$CB,61,FALSE)/BN245,IF(BN245=0,"",IF(BN245="","",0)))</f>
        <v/>
      </c>
      <c r="BL245" s="26" t="str">
        <f>IFERROR(VLOOKUP($C245,Summary!$C:$CB,62,FALSE)/BN245,IF(BN245=0,"",IF(BN245="","",0)))</f>
        <v/>
      </c>
      <c r="BM245" s="25" t="str">
        <f>IFERROR(VLOOKUP($C245,Summary!$C:$CB,63,FALSE)/BN245,IF(BN245=0,"",IF(BN245="","",0)))</f>
        <v/>
      </c>
      <c r="BN245" s="27">
        <f>VLOOKUP($C245,Summary!$C:$CB,64,FALSE)</f>
        <v>0</v>
      </c>
      <c r="BO245" s="24" t="str">
        <f>IFERROR(VLOOKUP($C245,Summary!$C:$CB,65,FALSE)/BU245,IF(BU245=0,"",IF(BU245="","",0)))</f>
        <v/>
      </c>
      <c r="BP245" s="25" t="str">
        <f>IFERROR(VLOOKUP($C245,Summary!$C:$CB,66,FALSE)/BU245,IF(BU245=0,"",IF(BU245="","",0)))</f>
        <v/>
      </c>
      <c r="BQ245" s="26" t="str">
        <f>IFERROR(VLOOKUP($C245,Summary!$C:$CB,67,FALSE)/BU245,IF(BU245=0,"",IF(BU245="","",0)))</f>
        <v/>
      </c>
      <c r="BR245" s="25" t="str">
        <f>IFERROR(VLOOKUP($C245,Summary!$C:$CB,68,FALSE)/BU245,IF(BU245=0,"",IF(BU245="","",0)))</f>
        <v/>
      </c>
      <c r="BS245" s="26" t="str">
        <f>IFERROR(VLOOKUP($C245,Summary!$C:$CB,69,FALSE)/BU245,IF(BU245=0,"",IF(BU245="","",0)))</f>
        <v/>
      </c>
      <c r="BT245" s="25" t="str">
        <f>IFERROR(VLOOKUP($C245,Summary!$C:$CB,70,FALSE)/BU245,IF(BU245=0,"",IF(BU245="","",0)))</f>
        <v/>
      </c>
      <c r="BU245" s="27">
        <f>VLOOKUP($C245,Summary!$C:$CB,71,FALSE)</f>
        <v>0</v>
      </c>
      <c r="BV245" s="24" t="str">
        <f>IFERROR(VLOOKUP($C245,Summary!$C:$CB,72,FALSE)/CB245,IF(CB245=0,"",IF(CB245="","",0)))</f>
        <v/>
      </c>
      <c r="BW245" s="25" t="str">
        <f>IFERROR(VLOOKUP($C245,Summary!$C:$CB,73,FALSE)/CB245,IF(CB245=0,"",IF(CB245="","",0)))</f>
        <v/>
      </c>
      <c r="BX245" s="26" t="str">
        <f>IFERROR(VLOOKUP($C245,Summary!$C:$CB,74,FALSE)/CB245,IF(CB245=0,"",IF(CB245="","",0)))</f>
        <v/>
      </c>
      <c r="BY245" s="25" t="str">
        <f>IFERROR(VLOOKUP($C245,Summary!$C:$CB,75,FALSE)/CB245,IF(CB245=0,"",IF(CB245="","",0)))</f>
        <v/>
      </c>
      <c r="BZ245" s="26" t="str">
        <f>IFERROR(VLOOKUP($C245,Summary!$C:$CB,76,FALSE)/CB245,IF(CB245=0,"",IF(CB245="","",0)))</f>
        <v/>
      </c>
      <c r="CA245" s="25" t="str">
        <f>IFERROR(VLOOKUP($C245,Summary!$C:$CB,77,FALSE)/CB245,IF(CB245=0,"",IF(CB245="","",0)))</f>
        <v/>
      </c>
      <c r="CB245" s="27">
        <f>VLOOKUP($C245,Summary!$C:$CB,78,FALSE)</f>
        <v>0</v>
      </c>
    </row>
    <row r="246" spans="1:80" x14ac:dyDescent="0.3">
      <c r="A246">
        <v>242</v>
      </c>
      <c r="B246" t="str">
        <f>IF(Namelist!A243="","",UPPER(Namelist!A243))</f>
        <v>RANDAL FAN</v>
      </c>
      <c r="C246" t="str">
        <f>IF(Namelist!B243="","",UPPER(Namelist!B243))</f>
        <v>NUSSTU\E0959075</v>
      </c>
      <c r="D246" s="24" t="str">
        <f>IFERROR(VLOOKUP($C246,Summary!$C:$CB,2,FALSE)/J246,IF(J246=0,"",IF(J246="","",0)))</f>
        <v/>
      </c>
      <c r="E246" s="25" t="str">
        <f>IFERROR(VLOOKUP($C246,Summary!$C:$CB,3,FALSE)/J246,IF(J246=0,"",IF(J246="","",0)))</f>
        <v/>
      </c>
      <c r="F246" s="26" t="str">
        <f>IFERROR(VLOOKUP($C246,Summary!$C:$CB,4,FALSE)/J246,IF(J246=0,"",IF(J246="","",0)))</f>
        <v/>
      </c>
      <c r="G246" s="25" t="str">
        <f>IFERROR(VLOOKUP($C246,Summary!$C:$CB,5,FALSE)/J246,IF(J246=0,"",IF(J246="","",0)))</f>
        <v/>
      </c>
      <c r="H246" s="26" t="str">
        <f>IFERROR(VLOOKUP($C246,Summary!$C:$CB,6,FALSE)/J246,IF(J246=0,"",IF(J246="","",0)))</f>
        <v/>
      </c>
      <c r="I246" s="25" t="str">
        <f>IFERROR(VLOOKUP($C246,Summary!$C:$CB,7,FALSE)/J246,IF(J246=0,"",IF(J246="","",0)))</f>
        <v/>
      </c>
      <c r="J246" s="27">
        <f>VLOOKUP($C246,Summary!$C:$CB,8,FALSE)</f>
        <v>0</v>
      </c>
      <c r="K246" s="24" t="str">
        <f>IFERROR(VLOOKUP($C246,Summary!$C:$CB,9,FALSE)/Q246,IF(Q246=0,"",IF(Q246="","",0)))</f>
        <v/>
      </c>
      <c r="L246" s="25" t="str">
        <f>IFERROR(VLOOKUP($C246,Summary!$C:$CB,10,FALSE)/Q246,IF(Q246=0,"",IF(Q246="","",0)))</f>
        <v/>
      </c>
      <c r="M246" s="26" t="str">
        <f>IFERROR(VLOOKUP($C246,Summary!$C:$CB,11,FALSE)/Q246,IF(Q246=0,"",IF(Q246="","",0)))</f>
        <v/>
      </c>
      <c r="N246" s="25" t="str">
        <f>IFERROR(VLOOKUP($C246,Summary!$C:$CB,12,FALSE)/Q246,IF(Q246=0,"",IF(Q246="","",0)))</f>
        <v/>
      </c>
      <c r="O246" s="26" t="str">
        <f>IFERROR(VLOOKUP($C246,Summary!$C:$CB,13,FALSE)/Q246,IF(Q246=0,"",IF(Q246="","",0)))</f>
        <v/>
      </c>
      <c r="P246" s="25" t="str">
        <f>IFERROR(VLOOKUP($C246,Summary!$C:$CB,14,FALSE)/Q246,IF(Q246=0,"",IF(Q246="","",0)))</f>
        <v/>
      </c>
      <c r="Q246" s="27">
        <f>VLOOKUP($C246,Summary!$C:$CB,15,FALSE)</f>
        <v>0</v>
      </c>
      <c r="R246" s="24" t="str">
        <f>IFERROR(VLOOKUP($C246,Summary!$C:$CB,16,FALSE)/X246,IF(X246=0,"",IF(X246="","",0)))</f>
        <v/>
      </c>
      <c r="S246" s="25" t="str">
        <f>IFERROR(VLOOKUP($C246,Summary!$C:$CB,17,FALSE)/X246,IF(X246=0,"",IF(X246="","",0)))</f>
        <v/>
      </c>
      <c r="T246" s="26" t="str">
        <f>IFERROR(VLOOKUP($C246,Summary!$C:$CB,18,FALSE)/X246,IF(X246=0,"",IF(X246="","",0)))</f>
        <v/>
      </c>
      <c r="U246" s="25" t="str">
        <f>IFERROR(VLOOKUP($C246,Summary!$C:$CB,19,FALSE)/X246,IF(X246=0,"",IF(X246="","",0)))</f>
        <v/>
      </c>
      <c r="V246" s="26" t="str">
        <f>IFERROR(VLOOKUP($C246,Summary!$C:$CB,20,FALSE)/X246,IF(X246=0,"",IF(X246="","",0)))</f>
        <v/>
      </c>
      <c r="W246" s="25" t="str">
        <f>IFERROR(VLOOKUP($C246,Summary!$C:$CB,21,FALSE)/X246,IF(X246=0,"",IF(X246="","",0)))</f>
        <v/>
      </c>
      <c r="X246" s="27">
        <f>VLOOKUP($C246,Summary!$C:$CB,22,FALSE)</f>
        <v>0</v>
      </c>
      <c r="Y246" s="24" t="str">
        <f>IFERROR(VLOOKUP($C246,Summary!$C:$CB,23,FALSE)/AE246,IF(AE246=0,"",IF(AE246="","",0)))</f>
        <v/>
      </c>
      <c r="Z246" s="25" t="str">
        <f>IFERROR(VLOOKUP($C246,Summary!$C:$CB,24,FALSE)/AE246,IF(AE246=0,"",IF(AE246="","",0)))</f>
        <v/>
      </c>
      <c r="AA246" s="26" t="str">
        <f>IFERROR(VLOOKUP($C246,Summary!$C:$CB,25,FALSE)/AE246,IF(AE246=0,"",IF(AE246="","",0)))</f>
        <v/>
      </c>
      <c r="AB246" s="25" t="str">
        <f>IFERROR(VLOOKUP($C246,Summary!$C:$CB,26,FALSE)/AE246,IF(AE246=0,"",IF(AE246="","",0)))</f>
        <v/>
      </c>
      <c r="AC246" s="26" t="str">
        <f>IFERROR(VLOOKUP($C246,Summary!$C:$CB,27,FALSE)/AE246,IF(AE246=0,"",IF(AE246="","",0)))</f>
        <v/>
      </c>
      <c r="AD246" s="25" t="str">
        <f>IFERROR(VLOOKUP($C246,Summary!$C:$CB,28,FALSE)/AE246,IF(AE246=0,"",IF(AE246="","",0)))</f>
        <v/>
      </c>
      <c r="AE246" s="27">
        <f>VLOOKUP($C246,Summary!$C:$CB,29,FALSE)</f>
        <v>0</v>
      </c>
      <c r="AF246" s="24" t="str">
        <f>IFERROR(VLOOKUP($C246,Summary!$C:$CB,30,FALSE)/VLOOKUP($C246,Summary!$C:$CB,32,FALSE),IF(AL246=0,"",IF(AL246="","",0)))</f>
        <v/>
      </c>
      <c r="AG246" s="25" t="str">
        <f>IFERROR(VLOOKUP($C246,Summary!$C:$CB,31,FALSE)/VLOOKUP($C246,Summary!$C:$CB,32,FALSE),IF(AL246=0,"",IF(AL246="","",0)))</f>
        <v/>
      </c>
      <c r="AH246" s="26" t="str">
        <f>IFERROR(VLOOKUP($C246,Summary!$C:$CB,32,FALSE)/VLOOKUP($C246,Summary!$C:$CB,34,FALSE),IF(AL246=0,"",IF(AL246="","",0)))</f>
        <v/>
      </c>
      <c r="AI246" s="25" t="str">
        <f>IFERROR(VLOOKUP($C246,Summary!$C:$CB,33,FALSE)/VLOOKUP($C246,Summary!$C:$CB,34,FALSE),IF(AL246=0,"",IF(AL246="","",0)))</f>
        <v/>
      </c>
      <c r="AJ246" s="26" t="str">
        <f>IFERROR(VLOOKUP($C246,Summary!$C:$CB,34,FALSE)/AL246,IF(AL246=0,"",IF(AL246="","",0)))</f>
        <v/>
      </c>
      <c r="AK246" s="25" t="str">
        <f>IFERROR(VLOOKUP($C246,Summary!$C:$CB,35,FALSE)/AL246,IF(AL246=0,"",IF(AL246="","",0)))</f>
        <v/>
      </c>
      <c r="AL246" s="27">
        <f>VLOOKUP($C246,Summary!$C:$CB,36,FALSE)</f>
        <v>0</v>
      </c>
      <c r="AM246" s="24" t="str">
        <f>IFERROR(VLOOKUP($C246,Summary!$C:$CB,37,FALSE)/AS246,IF(AS246=0,"",IF(AS246="","",0)))</f>
        <v/>
      </c>
      <c r="AN246" s="25" t="str">
        <f>IFERROR(VLOOKUP($C246,Summary!$C:$CB,38,FALSE)/AS246,IF(AS246=0,"",IF(AS246="","",0)))</f>
        <v/>
      </c>
      <c r="AO246" s="26" t="str">
        <f>IFERROR(VLOOKUP($C246,Summary!$C:$CB,39,FALSE)/AS246,IF(AS246=0,"",IF(AS246="","",0)))</f>
        <v/>
      </c>
      <c r="AP246" s="25" t="str">
        <f>IFERROR(VLOOKUP($C246,Summary!$C:$CB,40,FALSE)/AS246,IF(AS246=0,"",IF(AS246="","",0)))</f>
        <v/>
      </c>
      <c r="AQ246" s="26" t="str">
        <f>IFERROR(VLOOKUP($C246,Summary!$C:$CB,41,FALSE)/AS246,IF(AS246=0,"",IF(AS246="","",0)))</f>
        <v/>
      </c>
      <c r="AR246" s="25" t="str">
        <f>IFERROR(VLOOKUP($C246,Summary!$C:$CB,42,FALSE)/AS246,IF(AS246=0,"",IF(AS246="","",0)))</f>
        <v/>
      </c>
      <c r="AS246" s="27">
        <f>VLOOKUP($C246,Summary!$C:$CB,43,FALSE)</f>
        <v>0</v>
      </c>
      <c r="AT246" s="24" t="str">
        <f>IFERROR(VLOOKUP($C246,Summary!$C:$CB,44,FALSE)/AZ246,IF(AZ246=0,"",IF(AZ246="","",0)))</f>
        <v/>
      </c>
      <c r="AU246" s="25" t="str">
        <f>IFERROR(VLOOKUP($C246,Summary!$C:$CB,45,FALSE)/AZ246,IF(AZ246=0,"",IF(AZ246="","",0)))</f>
        <v/>
      </c>
      <c r="AV246" s="26" t="str">
        <f>IFERROR(VLOOKUP($C246,Summary!$C:$CB,46,FALSE)/AZ246,IF(AZ246=0,"",IF(AZ246="","",0)))</f>
        <v/>
      </c>
      <c r="AW246" s="25" t="str">
        <f>IFERROR(VLOOKUP($C246,Summary!$C:$CB,47,FALSE)/AZ246,IF(AZ246=0,"",IF(AZ246="","",0)))</f>
        <v/>
      </c>
      <c r="AX246" s="26" t="str">
        <f>IFERROR(VLOOKUP($C246,Summary!$C:$CB,48,FALSE)/AZ246,IF(AZ246=0,"",IF(AZ246="","",0)))</f>
        <v/>
      </c>
      <c r="AY246" s="25" t="str">
        <f>IFERROR(VLOOKUP($C246,Summary!$C:$CB,49,FALSE)/AZ246,IF(AZ246=0,"",IF(AZ246="","",0)))</f>
        <v/>
      </c>
      <c r="AZ246" s="27">
        <f>VLOOKUP($C246,Summary!$C:$CB,50,FALSE)</f>
        <v>0</v>
      </c>
      <c r="BA246" s="24" t="str">
        <f>IFERROR(VLOOKUP($C246,Summary!$C:$CB,51,FALSE)/BG246,IF(BG246=0,"",IF(BG246="","",0)))</f>
        <v/>
      </c>
      <c r="BB246" s="25" t="str">
        <f>IFERROR(VLOOKUP($C246,Summary!$C:$CB,52,FALSE)/BG246,IF(BG246=0,"",IF(BG246="","",0)))</f>
        <v/>
      </c>
      <c r="BC246" s="26" t="str">
        <f>IFERROR(VLOOKUP($C246,Summary!$C:$CB,53,FALSE)/BG246,IF(BG246=0,"",IF(BG246="","",0)))</f>
        <v/>
      </c>
      <c r="BD246" s="25" t="str">
        <f>IFERROR(VLOOKUP($C246,Summary!$C:$CB,54,FALSE)/BG246,IF(BG246=0,"",IF(BG246="","",0)))</f>
        <v/>
      </c>
      <c r="BE246" s="26" t="str">
        <f>IFERROR(VLOOKUP($C246,Summary!$C:$CB,55,FALSE)/BG246,IF(BG246=0,"",IF(BG246="","",0)))</f>
        <v/>
      </c>
      <c r="BF246" s="25" t="str">
        <f>IFERROR(VLOOKUP($C246,Summary!$C:$CB,56,FALSE)/BG246,IF(BG246=0,"",IF(BG246="","",0)))</f>
        <v/>
      </c>
      <c r="BG246" s="27">
        <f>VLOOKUP($C246,Summary!$C:$CB,57,FALSE)</f>
        <v>0</v>
      </c>
      <c r="BH246" s="24" t="str">
        <f>IFERROR(VLOOKUP($C246,Summary!$C:$CB,58,FALSE)/BN246,IF(BN246=0,"",IF(BN246="","",0)))</f>
        <v/>
      </c>
      <c r="BI246" s="25" t="str">
        <f>IFERROR(VLOOKUP($C246,Summary!$C:$CB,59,FALSE)/BN246,IF(BN246=0,"",IF(BN246="","",0)))</f>
        <v/>
      </c>
      <c r="BJ246" s="26" t="str">
        <f>IFERROR(VLOOKUP($C246,Summary!$C:$CB,60,FALSE)/BN246,IF(BN246=0,"",IF(BN246="","",0)))</f>
        <v/>
      </c>
      <c r="BK246" s="25" t="str">
        <f>IFERROR(VLOOKUP($C246,Summary!$C:$CB,61,FALSE)/BN246,IF(BN246=0,"",IF(BN246="","",0)))</f>
        <v/>
      </c>
      <c r="BL246" s="26" t="str">
        <f>IFERROR(VLOOKUP($C246,Summary!$C:$CB,62,FALSE)/BN246,IF(BN246=0,"",IF(BN246="","",0)))</f>
        <v/>
      </c>
      <c r="BM246" s="25" t="str">
        <f>IFERROR(VLOOKUP($C246,Summary!$C:$CB,63,FALSE)/BN246,IF(BN246=0,"",IF(BN246="","",0)))</f>
        <v/>
      </c>
      <c r="BN246" s="27">
        <f>VLOOKUP($C246,Summary!$C:$CB,64,FALSE)</f>
        <v>0</v>
      </c>
      <c r="BO246" s="24" t="str">
        <f>IFERROR(VLOOKUP($C246,Summary!$C:$CB,65,FALSE)/BU246,IF(BU246=0,"",IF(BU246="","",0)))</f>
        <v/>
      </c>
      <c r="BP246" s="25" t="str">
        <f>IFERROR(VLOOKUP($C246,Summary!$C:$CB,66,FALSE)/BU246,IF(BU246=0,"",IF(BU246="","",0)))</f>
        <v/>
      </c>
      <c r="BQ246" s="26" t="str">
        <f>IFERROR(VLOOKUP($C246,Summary!$C:$CB,67,FALSE)/BU246,IF(BU246=0,"",IF(BU246="","",0)))</f>
        <v/>
      </c>
      <c r="BR246" s="25" t="str">
        <f>IFERROR(VLOOKUP($C246,Summary!$C:$CB,68,FALSE)/BU246,IF(BU246=0,"",IF(BU246="","",0)))</f>
        <v/>
      </c>
      <c r="BS246" s="26" t="str">
        <f>IFERROR(VLOOKUP($C246,Summary!$C:$CB,69,FALSE)/BU246,IF(BU246=0,"",IF(BU246="","",0)))</f>
        <v/>
      </c>
      <c r="BT246" s="25" t="str">
        <f>IFERROR(VLOOKUP($C246,Summary!$C:$CB,70,FALSE)/BU246,IF(BU246=0,"",IF(BU246="","",0)))</f>
        <v/>
      </c>
      <c r="BU246" s="27">
        <f>VLOOKUP($C246,Summary!$C:$CB,71,FALSE)</f>
        <v>0</v>
      </c>
      <c r="BV246" s="24" t="str">
        <f>IFERROR(VLOOKUP($C246,Summary!$C:$CB,72,FALSE)/CB246,IF(CB246=0,"",IF(CB246="","",0)))</f>
        <v/>
      </c>
      <c r="BW246" s="25" t="str">
        <f>IFERROR(VLOOKUP($C246,Summary!$C:$CB,73,FALSE)/CB246,IF(CB246=0,"",IF(CB246="","",0)))</f>
        <v/>
      </c>
      <c r="BX246" s="26" t="str">
        <f>IFERROR(VLOOKUP($C246,Summary!$C:$CB,74,FALSE)/CB246,IF(CB246=0,"",IF(CB246="","",0)))</f>
        <v/>
      </c>
      <c r="BY246" s="25" t="str">
        <f>IFERROR(VLOOKUP($C246,Summary!$C:$CB,75,FALSE)/CB246,IF(CB246=0,"",IF(CB246="","",0)))</f>
        <v/>
      </c>
      <c r="BZ246" s="26" t="str">
        <f>IFERROR(VLOOKUP($C246,Summary!$C:$CB,76,FALSE)/CB246,IF(CB246=0,"",IF(CB246="","",0)))</f>
        <v/>
      </c>
      <c r="CA246" s="25" t="str">
        <f>IFERROR(VLOOKUP($C246,Summary!$C:$CB,77,FALSE)/CB246,IF(CB246=0,"",IF(CB246="","",0)))</f>
        <v/>
      </c>
      <c r="CB246" s="27">
        <f>VLOOKUP($C246,Summary!$C:$CB,78,FALSE)</f>
        <v>0</v>
      </c>
    </row>
    <row r="247" spans="1:80" x14ac:dyDescent="0.3">
      <c r="A247">
        <v>243</v>
      </c>
      <c r="B247" t="str">
        <f>IF(Namelist!A244="","",UPPER(Namelist!A244))</f>
        <v>RAPHAEL CHEW</v>
      </c>
      <c r="C247" t="str">
        <f>IF(Namelist!B244="","",UPPER(Namelist!B244))</f>
        <v>NUSSTU\E0727258</v>
      </c>
      <c r="D247" s="24">
        <f>IFERROR(VLOOKUP($C247,Summary!$C:$CB,2,FALSE)/J247,IF(J247=0,"",IF(J247="","",0)))</f>
        <v>0.5</v>
      </c>
      <c r="E247" s="25">
        <f>IFERROR(VLOOKUP($C247,Summary!$C:$CB,3,FALSE)/J247,IF(J247=0,"",IF(J247="","",0)))</f>
        <v>0</v>
      </c>
      <c r="F247" s="26">
        <f>IFERROR(VLOOKUP($C247,Summary!$C:$CB,4,FALSE)/J247,IF(J247=0,"",IF(J247="","",0)))</f>
        <v>0.5</v>
      </c>
      <c r="G247" s="25">
        <f>IFERROR(VLOOKUP($C247,Summary!$C:$CB,5,FALSE)/J247,IF(J247=0,"",IF(J247="","",0)))</f>
        <v>0</v>
      </c>
      <c r="H247" s="26">
        <f>IFERROR(VLOOKUP($C247,Summary!$C:$CB,6,FALSE)/J247,IF(J247=0,"",IF(J247="","",0)))</f>
        <v>0.5</v>
      </c>
      <c r="I247" s="25">
        <f>IFERROR(VLOOKUP($C247,Summary!$C:$CB,7,FALSE)/J247,IF(J247=0,"",IF(J247="","",0)))</f>
        <v>0.5</v>
      </c>
      <c r="J247" s="27">
        <f>VLOOKUP($C247,Summary!$C:$CB,8,FALSE)</f>
        <v>2</v>
      </c>
      <c r="K247" s="24">
        <f>IFERROR(VLOOKUP($C247,Summary!$C:$CB,9,FALSE)/Q247,IF(Q247=0,"",IF(Q247="","",0)))</f>
        <v>0.5</v>
      </c>
      <c r="L247" s="25">
        <f>IFERROR(VLOOKUP($C247,Summary!$C:$CB,10,FALSE)/Q247,IF(Q247=0,"",IF(Q247="","",0)))</f>
        <v>0</v>
      </c>
      <c r="M247" s="26">
        <f>IFERROR(VLOOKUP($C247,Summary!$C:$CB,11,FALSE)/Q247,IF(Q247=0,"",IF(Q247="","",0)))</f>
        <v>0.5</v>
      </c>
      <c r="N247" s="25">
        <f>IFERROR(VLOOKUP($C247,Summary!$C:$CB,12,FALSE)/Q247,IF(Q247=0,"",IF(Q247="","",0)))</f>
        <v>0</v>
      </c>
      <c r="O247" s="26">
        <f>IFERROR(VLOOKUP($C247,Summary!$C:$CB,13,FALSE)/Q247,IF(Q247=0,"",IF(Q247="","",0)))</f>
        <v>0.5</v>
      </c>
      <c r="P247" s="25">
        <f>IFERROR(VLOOKUP($C247,Summary!$C:$CB,14,FALSE)/Q247,IF(Q247=0,"",IF(Q247="","",0)))</f>
        <v>0.5</v>
      </c>
      <c r="Q247" s="27">
        <f>VLOOKUP($C247,Summary!$C:$CB,15,FALSE)</f>
        <v>2</v>
      </c>
      <c r="R247" s="24" t="str">
        <f>IFERROR(VLOOKUP($C247,Summary!$C:$CB,16,FALSE)/X247,IF(X247=0,"",IF(X247="","",0)))</f>
        <v/>
      </c>
      <c r="S247" s="25" t="str">
        <f>IFERROR(VLOOKUP($C247,Summary!$C:$CB,17,FALSE)/X247,IF(X247=0,"",IF(X247="","",0)))</f>
        <v/>
      </c>
      <c r="T247" s="26" t="str">
        <f>IFERROR(VLOOKUP($C247,Summary!$C:$CB,18,FALSE)/X247,IF(X247=0,"",IF(X247="","",0)))</f>
        <v/>
      </c>
      <c r="U247" s="25" t="str">
        <f>IFERROR(VLOOKUP($C247,Summary!$C:$CB,19,FALSE)/X247,IF(X247=0,"",IF(X247="","",0)))</f>
        <v/>
      </c>
      <c r="V247" s="26" t="str">
        <f>IFERROR(VLOOKUP($C247,Summary!$C:$CB,20,FALSE)/X247,IF(X247=0,"",IF(X247="","",0)))</f>
        <v/>
      </c>
      <c r="W247" s="25" t="str">
        <f>IFERROR(VLOOKUP($C247,Summary!$C:$CB,21,FALSE)/X247,IF(X247=0,"",IF(X247="","",0)))</f>
        <v/>
      </c>
      <c r="X247" s="27">
        <f>VLOOKUP($C247,Summary!$C:$CB,22,FALSE)</f>
        <v>0</v>
      </c>
      <c r="Y247" s="24" t="str">
        <f>IFERROR(VLOOKUP($C247,Summary!$C:$CB,23,FALSE)/AE247,IF(AE247=0,"",IF(AE247="","",0)))</f>
        <v/>
      </c>
      <c r="Z247" s="25" t="str">
        <f>IFERROR(VLOOKUP($C247,Summary!$C:$CB,24,FALSE)/AE247,IF(AE247=0,"",IF(AE247="","",0)))</f>
        <v/>
      </c>
      <c r="AA247" s="26" t="str">
        <f>IFERROR(VLOOKUP($C247,Summary!$C:$CB,25,FALSE)/AE247,IF(AE247=0,"",IF(AE247="","",0)))</f>
        <v/>
      </c>
      <c r="AB247" s="25" t="str">
        <f>IFERROR(VLOOKUP($C247,Summary!$C:$CB,26,FALSE)/AE247,IF(AE247=0,"",IF(AE247="","",0)))</f>
        <v/>
      </c>
      <c r="AC247" s="26" t="str">
        <f>IFERROR(VLOOKUP($C247,Summary!$C:$CB,27,FALSE)/AE247,IF(AE247=0,"",IF(AE247="","",0)))</f>
        <v/>
      </c>
      <c r="AD247" s="25" t="str">
        <f>IFERROR(VLOOKUP($C247,Summary!$C:$CB,28,FALSE)/AE247,IF(AE247=0,"",IF(AE247="","",0)))</f>
        <v/>
      </c>
      <c r="AE247" s="27">
        <f>VLOOKUP($C247,Summary!$C:$CB,29,FALSE)</f>
        <v>0</v>
      </c>
      <c r="AF247" s="24" t="str">
        <f>IFERROR(VLOOKUP($C247,Summary!$C:$CB,30,FALSE)/VLOOKUP($C247,Summary!$C:$CB,32,FALSE),IF(AL247=0,"",IF(AL247="","",0)))</f>
        <v/>
      </c>
      <c r="AG247" s="25" t="str">
        <f>IFERROR(VLOOKUP($C247,Summary!$C:$CB,31,FALSE)/VLOOKUP($C247,Summary!$C:$CB,32,FALSE),IF(AL247=0,"",IF(AL247="","",0)))</f>
        <v/>
      </c>
      <c r="AH247" s="26" t="str">
        <f>IFERROR(VLOOKUP($C247,Summary!$C:$CB,32,FALSE)/VLOOKUP($C247,Summary!$C:$CB,34,FALSE),IF(AL247=0,"",IF(AL247="","",0)))</f>
        <v/>
      </c>
      <c r="AI247" s="25" t="str">
        <f>IFERROR(VLOOKUP($C247,Summary!$C:$CB,33,FALSE)/VLOOKUP($C247,Summary!$C:$CB,34,FALSE),IF(AL247=0,"",IF(AL247="","",0)))</f>
        <v/>
      </c>
      <c r="AJ247" s="26" t="str">
        <f>IFERROR(VLOOKUP($C247,Summary!$C:$CB,34,FALSE)/AL247,IF(AL247=0,"",IF(AL247="","",0)))</f>
        <v/>
      </c>
      <c r="AK247" s="25" t="str">
        <f>IFERROR(VLOOKUP($C247,Summary!$C:$CB,35,FALSE)/AL247,IF(AL247=0,"",IF(AL247="","",0)))</f>
        <v/>
      </c>
      <c r="AL247" s="27">
        <f>VLOOKUP($C247,Summary!$C:$CB,36,FALSE)</f>
        <v>0</v>
      </c>
      <c r="AM247" s="24" t="str">
        <f>IFERROR(VLOOKUP($C247,Summary!$C:$CB,37,FALSE)/AS247,IF(AS247=0,"",IF(AS247="","",0)))</f>
        <v/>
      </c>
      <c r="AN247" s="25" t="str">
        <f>IFERROR(VLOOKUP($C247,Summary!$C:$CB,38,FALSE)/AS247,IF(AS247=0,"",IF(AS247="","",0)))</f>
        <v/>
      </c>
      <c r="AO247" s="26" t="str">
        <f>IFERROR(VLOOKUP($C247,Summary!$C:$CB,39,FALSE)/AS247,IF(AS247=0,"",IF(AS247="","",0)))</f>
        <v/>
      </c>
      <c r="AP247" s="25" t="str">
        <f>IFERROR(VLOOKUP($C247,Summary!$C:$CB,40,FALSE)/AS247,IF(AS247=0,"",IF(AS247="","",0)))</f>
        <v/>
      </c>
      <c r="AQ247" s="26" t="str">
        <f>IFERROR(VLOOKUP($C247,Summary!$C:$CB,41,FALSE)/AS247,IF(AS247=0,"",IF(AS247="","",0)))</f>
        <v/>
      </c>
      <c r="AR247" s="25" t="str">
        <f>IFERROR(VLOOKUP($C247,Summary!$C:$CB,42,FALSE)/AS247,IF(AS247=0,"",IF(AS247="","",0)))</f>
        <v/>
      </c>
      <c r="AS247" s="27">
        <f>VLOOKUP($C247,Summary!$C:$CB,43,FALSE)</f>
        <v>0</v>
      </c>
      <c r="AT247" s="24" t="str">
        <f>IFERROR(VLOOKUP($C247,Summary!$C:$CB,44,FALSE)/AZ247,IF(AZ247=0,"",IF(AZ247="","",0)))</f>
        <v/>
      </c>
      <c r="AU247" s="25" t="str">
        <f>IFERROR(VLOOKUP($C247,Summary!$C:$CB,45,FALSE)/AZ247,IF(AZ247=0,"",IF(AZ247="","",0)))</f>
        <v/>
      </c>
      <c r="AV247" s="26" t="str">
        <f>IFERROR(VLOOKUP($C247,Summary!$C:$CB,46,FALSE)/AZ247,IF(AZ247=0,"",IF(AZ247="","",0)))</f>
        <v/>
      </c>
      <c r="AW247" s="25" t="str">
        <f>IFERROR(VLOOKUP($C247,Summary!$C:$CB,47,FALSE)/AZ247,IF(AZ247=0,"",IF(AZ247="","",0)))</f>
        <v/>
      </c>
      <c r="AX247" s="26" t="str">
        <f>IFERROR(VLOOKUP($C247,Summary!$C:$CB,48,FALSE)/AZ247,IF(AZ247=0,"",IF(AZ247="","",0)))</f>
        <v/>
      </c>
      <c r="AY247" s="25" t="str">
        <f>IFERROR(VLOOKUP($C247,Summary!$C:$CB,49,FALSE)/AZ247,IF(AZ247=0,"",IF(AZ247="","",0)))</f>
        <v/>
      </c>
      <c r="AZ247" s="27">
        <f>VLOOKUP($C247,Summary!$C:$CB,50,FALSE)</f>
        <v>0</v>
      </c>
      <c r="BA247" s="24" t="str">
        <f>IFERROR(VLOOKUP($C247,Summary!$C:$CB,51,FALSE)/BG247,IF(BG247=0,"",IF(BG247="","",0)))</f>
        <v/>
      </c>
      <c r="BB247" s="25" t="str">
        <f>IFERROR(VLOOKUP($C247,Summary!$C:$CB,52,FALSE)/BG247,IF(BG247=0,"",IF(BG247="","",0)))</f>
        <v/>
      </c>
      <c r="BC247" s="26" t="str">
        <f>IFERROR(VLOOKUP($C247,Summary!$C:$CB,53,FALSE)/BG247,IF(BG247=0,"",IF(BG247="","",0)))</f>
        <v/>
      </c>
      <c r="BD247" s="25" t="str">
        <f>IFERROR(VLOOKUP($C247,Summary!$C:$CB,54,FALSE)/BG247,IF(BG247=0,"",IF(BG247="","",0)))</f>
        <v/>
      </c>
      <c r="BE247" s="26" t="str">
        <f>IFERROR(VLOOKUP($C247,Summary!$C:$CB,55,FALSE)/BG247,IF(BG247=0,"",IF(BG247="","",0)))</f>
        <v/>
      </c>
      <c r="BF247" s="25" t="str">
        <f>IFERROR(VLOOKUP($C247,Summary!$C:$CB,56,FALSE)/BG247,IF(BG247=0,"",IF(BG247="","",0)))</f>
        <v/>
      </c>
      <c r="BG247" s="27">
        <f>VLOOKUP($C247,Summary!$C:$CB,57,FALSE)</f>
        <v>0</v>
      </c>
      <c r="BH247" s="24" t="str">
        <f>IFERROR(VLOOKUP($C247,Summary!$C:$CB,58,FALSE)/BN247,IF(BN247=0,"",IF(BN247="","",0)))</f>
        <v/>
      </c>
      <c r="BI247" s="25" t="str">
        <f>IFERROR(VLOOKUP($C247,Summary!$C:$CB,59,FALSE)/BN247,IF(BN247=0,"",IF(BN247="","",0)))</f>
        <v/>
      </c>
      <c r="BJ247" s="26" t="str">
        <f>IFERROR(VLOOKUP($C247,Summary!$C:$CB,60,FALSE)/BN247,IF(BN247=0,"",IF(BN247="","",0)))</f>
        <v/>
      </c>
      <c r="BK247" s="25" t="str">
        <f>IFERROR(VLOOKUP($C247,Summary!$C:$CB,61,FALSE)/BN247,IF(BN247=0,"",IF(BN247="","",0)))</f>
        <v/>
      </c>
      <c r="BL247" s="26" t="str">
        <f>IFERROR(VLOOKUP($C247,Summary!$C:$CB,62,FALSE)/BN247,IF(BN247=0,"",IF(BN247="","",0)))</f>
        <v/>
      </c>
      <c r="BM247" s="25" t="str">
        <f>IFERROR(VLOOKUP($C247,Summary!$C:$CB,63,FALSE)/BN247,IF(BN247=0,"",IF(BN247="","",0)))</f>
        <v/>
      </c>
      <c r="BN247" s="27">
        <f>VLOOKUP($C247,Summary!$C:$CB,64,FALSE)</f>
        <v>0</v>
      </c>
      <c r="BO247" s="24" t="str">
        <f>IFERROR(VLOOKUP($C247,Summary!$C:$CB,65,FALSE)/BU247,IF(BU247=0,"",IF(BU247="","",0)))</f>
        <v/>
      </c>
      <c r="BP247" s="25" t="str">
        <f>IFERROR(VLOOKUP($C247,Summary!$C:$CB,66,FALSE)/BU247,IF(BU247=0,"",IF(BU247="","",0)))</f>
        <v/>
      </c>
      <c r="BQ247" s="26" t="str">
        <f>IFERROR(VLOOKUP($C247,Summary!$C:$CB,67,FALSE)/BU247,IF(BU247=0,"",IF(BU247="","",0)))</f>
        <v/>
      </c>
      <c r="BR247" s="25" t="str">
        <f>IFERROR(VLOOKUP($C247,Summary!$C:$CB,68,FALSE)/BU247,IF(BU247=0,"",IF(BU247="","",0)))</f>
        <v/>
      </c>
      <c r="BS247" s="26" t="str">
        <f>IFERROR(VLOOKUP($C247,Summary!$C:$CB,69,FALSE)/BU247,IF(BU247=0,"",IF(BU247="","",0)))</f>
        <v/>
      </c>
      <c r="BT247" s="25" t="str">
        <f>IFERROR(VLOOKUP($C247,Summary!$C:$CB,70,FALSE)/BU247,IF(BU247=0,"",IF(BU247="","",0)))</f>
        <v/>
      </c>
      <c r="BU247" s="27">
        <f>VLOOKUP($C247,Summary!$C:$CB,71,FALSE)</f>
        <v>0</v>
      </c>
      <c r="BV247" s="24" t="str">
        <f>IFERROR(VLOOKUP($C247,Summary!$C:$CB,72,FALSE)/CB247,IF(CB247=0,"",IF(CB247="","",0)))</f>
        <v/>
      </c>
      <c r="BW247" s="25" t="str">
        <f>IFERROR(VLOOKUP($C247,Summary!$C:$CB,73,FALSE)/CB247,IF(CB247=0,"",IF(CB247="","",0)))</f>
        <v/>
      </c>
      <c r="BX247" s="26" t="str">
        <f>IFERROR(VLOOKUP($C247,Summary!$C:$CB,74,FALSE)/CB247,IF(CB247=0,"",IF(CB247="","",0)))</f>
        <v/>
      </c>
      <c r="BY247" s="25" t="str">
        <f>IFERROR(VLOOKUP($C247,Summary!$C:$CB,75,FALSE)/CB247,IF(CB247=0,"",IF(CB247="","",0)))</f>
        <v/>
      </c>
      <c r="BZ247" s="26" t="str">
        <f>IFERROR(VLOOKUP($C247,Summary!$C:$CB,76,FALSE)/CB247,IF(CB247=0,"",IF(CB247="","",0)))</f>
        <v/>
      </c>
      <c r="CA247" s="25" t="str">
        <f>IFERROR(VLOOKUP($C247,Summary!$C:$CB,77,FALSE)/CB247,IF(CB247=0,"",IF(CB247="","",0)))</f>
        <v/>
      </c>
      <c r="CB247" s="27">
        <f>VLOOKUP($C247,Summary!$C:$CB,78,FALSE)</f>
        <v>0</v>
      </c>
    </row>
    <row r="248" spans="1:80" x14ac:dyDescent="0.3">
      <c r="A248">
        <v>244</v>
      </c>
      <c r="B248" t="str">
        <f>IF(Namelist!A245="","",UPPER(Namelist!A245))</f>
        <v>RASHI KETAN JOBALIA</v>
      </c>
      <c r="C248" t="str">
        <f>IF(Namelist!B245="","",UPPER(Namelist!B245))</f>
        <v>NUSSTU\E0968301</v>
      </c>
      <c r="D248" s="24" t="str">
        <f>IFERROR(VLOOKUP($C248,Summary!$C:$CB,2,FALSE)/J248,IF(J248=0,"",IF(J248="","",0)))</f>
        <v/>
      </c>
      <c r="E248" s="25" t="str">
        <f>IFERROR(VLOOKUP($C248,Summary!$C:$CB,3,FALSE)/J248,IF(J248=0,"",IF(J248="","",0)))</f>
        <v/>
      </c>
      <c r="F248" s="26" t="str">
        <f>IFERROR(VLOOKUP($C248,Summary!$C:$CB,4,FALSE)/J248,IF(J248=0,"",IF(J248="","",0)))</f>
        <v/>
      </c>
      <c r="G248" s="25" t="str">
        <f>IFERROR(VLOOKUP($C248,Summary!$C:$CB,5,FALSE)/J248,IF(J248=0,"",IF(J248="","",0)))</f>
        <v/>
      </c>
      <c r="H248" s="26" t="str">
        <f>IFERROR(VLOOKUP($C248,Summary!$C:$CB,6,FALSE)/J248,IF(J248=0,"",IF(J248="","",0)))</f>
        <v/>
      </c>
      <c r="I248" s="25" t="str">
        <f>IFERROR(VLOOKUP($C248,Summary!$C:$CB,7,FALSE)/J248,IF(J248=0,"",IF(J248="","",0)))</f>
        <v/>
      </c>
      <c r="J248" s="27">
        <f>VLOOKUP($C248,Summary!$C:$CB,8,FALSE)</f>
        <v>0</v>
      </c>
      <c r="K248" s="24" t="str">
        <f>IFERROR(VLOOKUP($C248,Summary!$C:$CB,9,FALSE)/Q248,IF(Q248=0,"",IF(Q248="","",0)))</f>
        <v/>
      </c>
      <c r="L248" s="25" t="str">
        <f>IFERROR(VLOOKUP($C248,Summary!$C:$CB,10,FALSE)/Q248,IF(Q248=0,"",IF(Q248="","",0)))</f>
        <v/>
      </c>
      <c r="M248" s="26" t="str">
        <f>IFERROR(VLOOKUP($C248,Summary!$C:$CB,11,FALSE)/Q248,IF(Q248=0,"",IF(Q248="","",0)))</f>
        <v/>
      </c>
      <c r="N248" s="25" t="str">
        <f>IFERROR(VLOOKUP($C248,Summary!$C:$CB,12,FALSE)/Q248,IF(Q248=0,"",IF(Q248="","",0)))</f>
        <v/>
      </c>
      <c r="O248" s="26" t="str">
        <f>IFERROR(VLOOKUP($C248,Summary!$C:$CB,13,FALSE)/Q248,IF(Q248=0,"",IF(Q248="","",0)))</f>
        <v/>
      </c>
      <c r="P248" s="25" t="str">
        <f>IFERROR(VLOOKUP($C248,Summary!$C:$CB,14,FALSE)/Q248,IF(Q248=0,"",IF(Q248="","",0)))</f>
        <v/>
      </c>
      <c r="Q248" s="27">
        <f>VLOOKUP($C248,Summary!$C:$CB,15,FALSE)</f>
        <v>0</v>
      </c>
      <c r="R248" s="24" t="str">
        <f>IFERROR(VLOOKUP($C248,Summary!$C:$CB,16,FALSE)/X248,IF(X248=0,"",IF(X248="","",0)))</f>
        <v/>
      </c>
      <c r="S248" s="25" t="str">
        <f>IFERROR(VLOOKUP($C248,Summary!$C:$CB,17,FALSE)/X248,IF(X248=0,"",IF(X248="","",0)))</f>
        <v/>
      </c>
      <c r="T248" s="26" t="str">
        <f>IFERROR(VLOOKUP($C248,Summary!$C:$CB,18,FALSE)/X248,IF(X248=0,"",IF(X248="","",0)))</f>
        <v/>
      </c>
      <c r="U248" s="25" t="str">
        <f>IFERROR(VLOOKUP($C248,Summary!$C:$CB,19,FALSE)/X248,IF(X248=0,"",IF(X248="","",0)))</f>
        <v/>
      </c>
      <c r="V248" s="26" t="str">
        <f>IFERROR(VLOOKUP($C248,Summary!$C:$CB,20,FALSE)/X248,IF(X248=0,"",IF(X248="","",0)))</f>
        <v/>
      </c>
      <c r="W248" s="25" t="str">
        <f>IFERROR(VLOOKUP($C248,Summary!$C:$CB,21,FALSE)/X248,IF(X248=0,"",IF(X248="","",0)))</f>
        <v/>
      </c>
      <c r="X248" s="27">
        <f>VLOOKUP($C248,Summary!$C:$CB,22,FALSE)</f>
        <v>0</v>
      </c>
      <c r="Y248" s="24" t="str">
        <f>IFERROR(VLOOKUP($C248,Summary!$C:$CB,23,FALSE)/AE248,IF(AE248=0,"",IF(AE248="","",0)))</f>
        <v/>
      </c>
      <c r="Z248" s="25" t="str">
        <f>IFERROR(VLOOKUP($C248,Summary!$C:$CB,24,FALSE)/AE248,IF(AE248=0,"",IF(AE248="","",0)))</f>
        <v/>
      </c>
      <c r="AA248" s="26" t="str">
        <f>IFERROR(VLOOKUP($C248,Summary!$C:$CB,25,FALSE)/AE248,IF(AE248=0,"",IF(AE248="","",0)))</f>
        <v/>
      </c>
      <c r="AB248" s="25" t="str">
        <f>IFERROR(VLOOKUP($C248,Summary!$C:$CB,26,FALSE)/AE248,IF(AE248=0,"",IF(AE248="","",0)))</f>
        <v/>
      </c>
      <c r="AC248" s="26" t="str">
        <f>IFERROR(VLOOKUP($C248,Summary!$C:$CB,27,FALSE)/AE248,IF(AE248=0,"",IF(AE248="","",0)))</f>
        <v/>
      </c>
      <c r="AD248" s="25" t="str">
        <f>IFERROR(VLOOKUP($C248,Summary!$C:$CB,28,FALSE)/AE248,IF(AE248=0,"",IF(AE248="","",0)))</f>
        <v/>
      </c>
      <c r="AE248" s="27">
        <f>VLOOKUP($C248,Summary!$C:$CB,29,FALSE)</f>
        <v>0</v>
      </c>
      <c r="AF248" s="24" t="str">
        <f>IFERROR(VLOOKUP($C248,Summary!$C:$CB,30,FALSE)/VLOOKUP($C248,Summary!$C:$CB,32,FALSE),IF(AL248=0,"",IF(AL248="","",0)))</f>
        <v/>
      </c>
      <c r="AG248" s="25" t="str">
        <f>IFERROR(VLOOKUP($C248,Summary!$C:$CB,31,FALSE)/VLOOKUP($C248,Summary!$C:$CB,32,FALSE),IF(AL248=0,"",IF(AL248="","",0)))</f>
        <v/>
      </c>
      <c r="AH248" s="26" t="str">
        <f>IFERROR(VLOOKUP($C248,Summary!$C:$CB,32,FALSE)/VLOOKUP($C248,Summary!$C:$CB,34,FALSE),IF(AL248=0,"",IF(AL248="","",0)))</f>
        <v/>
      </c>
      <c r="AI248" s="25" t="str">
        <f>IFERROR(VLOOKUP($C248,Summary!$C:$CB,33,FALSE)/VLOOKUP($C248,Summary!$C:$CB,34,FALSE),IF(AL248=0,"",IF(AL248="","",0)))</f>
        <v/>
      </c>
      <c r="AJ248" s="26" t="str">
        <f>IFERROR(VLOOKUP($C248,Summary!$C:$CB,34,FALSE)/AL248,IF(AL248=0,"",IF(AL248="","",0)))</f>
        <v/>
      </c>
      <c r="AK248" s="25" t="str">
        <f>IFERROR(VLOOKUP($C248,Summary!$C:$CB,35,FALSE)/AL248,IF(AL248=0,"",IF(AL248="","",0)))</f>
        <v/>
      </c>
      <c r="AL248" s="27">
        <f>VLOOKUP($C248,Summary!$C:$CB,36,FALSE)</f>
        <v>0</v>
      </c>
      <c r="AM248" s="24" t="str">
        <f>IFERROR(VLOOKUP($C248,Summary!$C:$CB,37,FALSE)/AS248,IF(AS248=0,"",IF(AS248="","",0)))</f>
        <v/>
      </c>
      <c r="AN248" s="25" t="str">
        <f>IFERROR(VLOOKUP($C248,Summary!$C:$CB,38,FALSE)/AS248,IF(AS248=0,"",IF(AS248="","",0)))</f>
        <v/>
      </c>
      <c r="AO248" s="26" t="str">
        <f>IFERROR(VLOOKUP($C248,Summary!$C:$CB,39,FALSE)/AS248,IF(AS248=0,"",IF(AS248="","",0)))</f>
        <v/>
      </c>
      <c r="AP248" s="25" t="str">
        <f>IFERROR(VLOOKUP($C248,Summary!$C:$CB,40,FALSE)/AS248,IF(AS248=0,"",IF(AS248="","",0)))</f>
        <v/>
      </c>
      <c r="AQ248" s="26" t="str">
        <f>IFERROR(VLOOKUP($C248,Summary!$C:$CB,41,FALSE)/AS248,IF(AS248=0,"",IF(AS248="","",0)))</f>
        <v/>
      </c>
      <c r="AR248" s="25" t="str">
        <f>IFERROR(VLOOKUP($C248,Summary!$C:$CB,42,FALSE)/AS248,IF(AS248=0,"",IF(AS248="","",0)))</f>
        <v/>
      </c>
      <c r="AS248" s="27">
        <f>VLOOKUP($C248,Summary!$C:$CB,43,FALSE)</f>
        <v>0</v>
      </c>
      <c r="AT248" s="24" t="str">
        <f>IFERROR(VLOOKUP($C248,Summary!$C:$CB,44,FALSE)/AZ248,IF(AZ248=0,"",IF(AZ248="","",0)))</f>
        <v/>
      </c>
      <c r="AU248" s="25" t="str">
        <f>IFERROR(VLOOKUP($C248,Summary!$C:$CB,45,FALSE)/AZ248,IF(AZ248=0,"",IF(AZ248="","",0)))</f>
        <v/>
      </c>
      <c r="AV248" s="26" t="str">
        <f>IFERROR(VLOOKUP($C248,Summary!$C:$CB,46,FALSE)/AZ248,IF(AZ248=0,"",IF(AZ248="","",0)))</f>
        <v/>
      </c>
      <c r="AW248" s="25" t="str">
        <f>IFERROR(VLOOKUP($C248,Summary!$C:$CB,47,FALSE)/AZ248,IF(AZ248=0,"",IF(AZ248="","",0)))</f>
        <v/>
      </c>
      <c r="AX248" s="26" t="str">
        <f>IFERROR(VLOOKUP($C248,Summary!$C:$CB,48,FALSE)/AZ248,IF(AZ248=0,"",IF(AZ248="","",0)))</f>
        <v/>
      </c>
      <c r="AY248" s="25" t="str">
        <f>IFERROR(VLOOKUP($C248,Summary!$C:$CB,49,FALSE)/AZ248,IF(AZ248=0,"",IF(AZ248="","",0)))</f>
        <v/>
      </c>
      <c r="AZ248" s="27">
        <f>VLOOKUP($C248,Summary!$C:$CB,50,FALSE)</f>
        <v>0</v>
      </c>
      <c r="BA248" s="24" t="str">
        <f>IFERROR(VLOOKUP($C248,Summary!$C:$CB,51,FALSE)/BG248,IF(BG248=0,"",IF(BG248="","",0)))</f>
        <v/>
      </c>
      <c r="BB248" s="25" t="str">
        <f>IFERROR(VLOOKUP($C248,Summary!$C:$CB,52,FALSE)/BG248,IF(BG248=0,"",IF(BG248="","",0)))</f>
        <v/>
      </c>
      <c r="BC248" s="26" t="str">
        <f>IFERROR(VLOOKUP($C248,Summary!$C:$CB,53,FALSE)/BG248,IF(BG248=0,"",IF(BG248="","",0)))</f>
        <v/>
      </c>
      <c r="BD248" s="25" t="str">
        <f>IFERROR(VLOOKUP($C248,Summary!$C:$CB,54,FALSE)/BG248,IF(BG248=0,"",IF(BG248="","",0)))</f>
        <v/>
      </c>
      <c r="BE248" s="26" t="str">
        <f>IFERROR(VLOOKUP($C248,Summary!$C:$CB,55,FALSE)/BG248,IF(BG248=0,"",IF(BG248="","",0)))</f>
        <v/>
      </c>
      <c r="BF248" s="25" t="str">
        <f>IFERROR(VLOOKUP($C248,Summary!$C:$CB,56,FALSE)/BG248,IF(BG248=0,"",IF(BG248="","",0)))</f>
        <v/>
      </c>
      <c r="BG248" s="27">
        <f>VLOOKUP($C248,Summary!$C:$CB,57,FALSE)</f>
        <v>0</v>
      </c>
      <c r="BH248" s="24" t="str">
        <f>IFERROR(VLOOKUP($C248,Summary!$C:$CB,58,FALSE)/BN248,IF(BN248=0,"",IF(BN248="","",0)))</f>
        <v/>
      </c>
      <c r="BI248" s="25" t="str">
        <f>IFERROR(VLOOKUP($C248,Summary!$C:$CB,59,FALSE)/BN248,IF(BN248=0,"",IF(BN248="","",0)))</f>
        <v/>
      </c>
      <c r="BJ248" s="26" t="str">
        <f>IFERROR(VLOOKUP($C248,Summary!$C:$CB,60,FALSE)/BN248,IF(BN248=0,"",IF(BN248="","",0)))</f>
        <v/>
      </c>
      <c r="BK248" s="25" t="str">
        <f>IFERROR(VLOOKUP($C248,Summary!$C:$CB,61,FALSE)/BN248,IF(BN248=0,"",IF(BN248="","",0)))</f>
        <v/>
      </c>
      <c r="BL248" s="26" t="str">
        <f>IFERROR(VLOOKUP($C248,Summary!$C:$CB,62,FALSE)/BN248,IF(BN248=0,"",IF(BN248="","",0)))</f>
        <v/>
      </c>
      <c r="BM248" s="25" t="str">
        <f>IFERROR(VLOOKUP($C248,Summary!$C:$CB,63,FALSE)/BN248,IF(BN248=0,"",IF(BN248="","",0)))</f>
        <v/>
      </c>
      <c r="BN248" s="27">
        <f>VLOOKUP($C248,Summary!$C:$CB,64,FALSE)</f>
        <v>0</v>
      </c>
      <c r="BO248" s="24" t="str">
        <f>IFERROR(VLOOKUP($C248,Summary!$C:$CB,65,FALSE)/BU248,IF(BU248=0,"",IF(BU248="","",0)))</f>
        <v/>
      </c>
      <c r="BP248" s="25" t="str">
        <f>IFERROR(VLOOKUP($C248,Summary!$C:$CB,66,FALSE)/BU248,IF(BU248=0,"",IF(BU248="","",0)))</f>
        <v/>
      </c>
      <c r="BQ248" s="26" t="str">
        <f>IFERROR(VLOOKUP($C248,Summary!$C:$CB,67,FALSE)/BU248,IF(BU248=0,"",IF(BU248="","",0)))</f>
        <v/>
      </c>
      <c r="BR248" s="25" t="str">
        <f>IFERROR(VLOOKUP($C248,Summary!$C:$CB,68,FALSE)/BU248,IF(BU248=0,"",IF(BU248="","",0)))</f>
        <v/>
      </c>
      <c r="BS248" s="26" t="str">
        <f>IFERROR(VLOOKUP($C248,Summary!$C:$CB,69,FALSE)/BU248,IF(BU248=0,"",IF(BU248="","",0)))</f>
        <v/>
      </c>
      <c r="BT248" s="25" t="str">
        <f>IFERROR(VLOOKUP($C248,Summary!$C:$CB,70,FALSE)/BU248,IF(BU248=0,"",IF(BU248="","",0)))</f>
        <v/>
      </c>
      <c r="BU248" s="27">
        <f>VLOOKUP($C248,Summary!$C:$CB,71,FALSE)</f>
        <v>0</v>
      </c>
      <c r="BV248" s="24" t="str">
        <f>IFERROR(VLOOKUP($C248,Summary!$C:$CB,72,FALSE)/CB248,IF(CB248=0,"",IF(CB248="","",0)))</f>
        <v/>
      </c>
      <c r="BW248" s="25" t="str">
        <f>IFERROR(VLOOKUP($C248,Summary!$C:$CB,73,FALSE)/CB248,IF(CB248=0,"",IF(CB248="","",0)))</f>
        <v/>
      </c>
      <c r="BX248" s="26" t="str">
        <f>IFERROR(VLOOKUP($C248,Summary!$C:$CB,74,FALSE)/CB248,IF(CB248=0,"",IF(CB248="","",0)))</f>
        <v/>
      </c>
      <c r="BY248" s="25" t="str">
        <f>IFERROR(VLOOKUP($C248,Summary!$C:$CB,75,FALSE)/CB248,IF(CB248=0,"",IF(CB248="","",0)))</f>
        <v/>
      </c>
      <c r="BZ248" s="26" t="str">
        <f>IFERROR(VLOOKUP($C248,Summary!$C:$CB,76,FALSE)/CB248,IF(CB248=0,"",IF(CB248="","",0)))</f>
        <v/>
      </c>
      <c r="CA248" s="25" t="str">
        <f>IFERROR(VLOOKUP($C248,Summary!$C:$CB,77,FALSE)/CB248,IF(CB248=0,"",IF(CB248="","",0)))</f>
        <v/>
      </c>
      <c r="CB248" s="27">
        <f>VLOOKUP($C248,Summary!$C:$CB,78,FALSE)</f>
        <v>0</v>
      </c>
    </row>
    <row r="249" spans="1:80" x14ac:dyDescent="0.3">
      <c r="A249">
        <v>245</v>
      </c>
      <c r="B249" t="str">
        <f>IF(Namelist!A246="","",UPPER(Namelist!A246))</f>
        <v>RENAUD CHEE ZHE YOU CHEE</v>
      </c>
      <c r="C249" t="str">
        <f>IF(Namelist!B246="","",UPPER(Namelist!B246))</f>
        <v>NUSSTU\E0958712</v>
      </c>
      <c r="D249" s="24">
        <f>IFERROR(VLOOKUP($C249,Summary!$C:$CB,2,FALSE)/J249,IF(J249=0,"",IF(J249="","",0)))</f>
        <v>0.33333333333333331</v>
      </c>
      <c r="E249" s="25">
        <f>IFERROR(VLOOKUP($C249,Summary!$C:$CB,3,FALSE)/J249,IF(J249=0,"",IF(J249="","",0)))</f>
        <v>0</v>
      </c>
      <c r="F249" s="26">
        <f>IFERROR(VLOOKUP($C249,Summary!$C:$CB,4,FALSE)/J249,IF(J249=0,"",IF(J249="","",0)))</f>
        <v>0.33333333333333331</v>
      </c>
      <c r="G249" s="25">
        <f>IFERROR(VLOOKUP($C249,Summary!$C:$CB,5,FALSE)/J249,IF(J249=0,"",IF(J249="","",0)))</f>
        <v>0</v>
      </c>
      <c r="H249" s="26">
        <f>IFERROR(VLOOKUP($C249,Summary!$C:$CB,6,FALSE)/J249,IF(J249=0,"",IF(J249="","",0)))</f>
        <v>0.33333333333333331</v>
      </c>
      <c r="I249" s="25">
        <f>IFERROR(VLOOKUP($C249,Summary!$C:$CB,7,FALSE)/J249,IF(J249=0,"",IF(J249="","",0)))</f>
        <v>0.66666666666666663</v>
      </c>
      <c r="J249" s="27">
        <f>VLOOKUP($C249,Summary!$C:$CB,8,FALSE)</f>
        <v>3</v>
      </c>
      <c r="K249" s="24">
        <f>IFERROR(VLOOKUP($C249,Summary!$C:$CB,9,FALSE)/Q249,IF(Q249=0,"",IF(Q249="","",0)))</f>
        <v>0.33333333333333331</v>
      </c>
      <c r="L249" s="25">
        <f>IFERROR(VLOOKUP($C249,Summary!$C:$CB,10,FALSE)/Q249,IF(Q249=0,"",IF(Q249="","",0)))</f>
        <v>0</v>
      </c>
      <c r="M249" s="26">
        <f>IFERROR(VLOOKUP($C249,Summary!$C:$CB,11,FALSE)/Q249,IF(Q249=0,"",IF(Q249="","",0)))</f>
        <v>0.33333333333333331</v>
      </c>
      <c r="N249" s="25">
        <f>IFERROR(VLOOKUP($C249,Summary!$C:$CB,12,FALSE)/Q249,IF(Q249=0,"",IF(Q249="","",0)))</f>
        <v>0</v>
      </c>
      <c r="O249" s="26">
        <f>IFERROR(VLOOKUP($C249,Summary!$C:$CB,13,FALSE)/Q249,IF(Q249=0,"",IF(Q249="","",0)))</f>
        <v>0.33333333333333331</v>
      </c>
      <c r="P249" s="25">
        <f>IFERROR(VLOOKUP($C249,Summary!$C:$CB,14,FALSE)/Q249,IF(Q249=0,"",IF(Q249="","",0)))</f>
        <v>0.66666666666666663</v>
      </c>
      <c r="Q249" s="27">
        <f>VLOOKUP($C249,Summary!$C:$CB,15,FALSE)</f>
        <v>3</v>
      </c>
      <c r="R249" s="24" t="str">
        <f>IFERROR(VLOOKUP($C249,Summary!$C:$CB,16,FALSE)/X249,IF(X249=0,"",IF(X249="","",0)))</f>
        <v/>
      </c>
      <c r="S249" s="25" t="str">
        <f>IFERROR(VLOOKUP($C249,Summary!$C:$CB,17,FALSE)/X249,IF(X249=0,"",IF(X249="","",0)))</f>
        <v/>
      </c>
      <c r="T249" s="26" t="str">
        <f>IFERROR(VLOOKUP($C249,Summary!$C:$CB,18,FALSE)/X249,IF(X249=0,"",IF(X249="","",0)))</f>
        <v/>
      </c>
      <c r="U249" s="25" t="str">
        <f>IFERROR(VLOOKUP($C249,Summary!$C:$CB,19,FALSE)/X249,IF(X249=0,"",IF(X249="","",0)))</f>
        <v/>
      </c>
      <c r="V249" s="26" t="str">
        <f>IFERROR(VLOOKUP($C249,Summary!$C:$CB,20,FALSE)/X249,IF(X249=0,"",IF(X249="","",0)))</f>
        <v/>
      </c>
      <c r="W249" s="25" t="str">
        <f>IFERROR(VLOOKUP($C249,Summary!$C:$CB,21,FALSE)/X249,IF(X249=0,"",IF(X249="","",0)))</f>
        <v/>
      </c>
      <c r="X249" s="27">
        <f>VLOOKUP($C249,Summary!$C:$CB,22,FALSE)</f>
        <v>0</v>
      </c>
      <c r="Y249" s="24" t="str">
        <f>IFERROR(VLOOKUP($C249,Summary!$C:$CB,23,FALSE)/AE249,IF(AE249=0,"",IF(AE249="","",0)))</f>
        <v/>
      </c>
      <c r="Z249" s="25" t="str">
        <f>IFERROR(VLOOKUP($C249,Summary!$C:$CB,24,FALSE)/AE249,IF(AE249=0,"",IF(AE249="","",0)))</f>
        <v/>
      </c>
      <c r="AA249" s="26" t="str">
        <f>IFERROR(VLOOKUP($C249,Summary!$C:$CB,25,FALSE)/AE249,IF(AE249=0,"",IF(AE249="","",0)))</f>
        <v/>
      </c>
      <c r="AB249" s="25" t="str">
        <f>IFERROR(VLOOKUP($C249,Summary!$C:$CB,26,FALSE)/AE249,IF(AE249=0,"",IF(AE249="","",0)))</f>
        <v/>
      </c>
      <c r="AC249" s="26" t="str">
        <f>IFERROR(VLOOKUP($C249,Summary!$C:$CB,27,FALSE)/AE249,IF(AE249=0,"",IF(AE249="","",0)))</f>
        <v/>
      </c>
      <c r="AD249" s="25" t="str">
        <f>IFERROR(VLOOKUP($C249,Summary!$C:$CB,28,FALSE)/AE249,IF(AE249=0,"",IF(AE249="","",0)))</f>
        <v/>
      </c>
      <c r="AE249" s="27">
        <f>VLOOKUP($C249,Summary!$C:$CB,29,FALSE)</f>
        <v>0</v>
      </c>
      <c r="AF249" s="24" t="str">
        <f>IFERROR(VLOOKUP($C249,Summary!$C:$CB,30,FALSE)/VLOOKUP($C249,Summary!$C:$CB,32,FALSE),IF(AL249=0,"",IF(AL249="","",0)))</f>
        <v/>
      </c>
      <c r="AG249" s="25" t="str">
        <f>IFERROR(VLOOKUP($C249,Summary!$C:$CB,31,FALSE)/VLOOKUP($C249,Summary!$C:$CB,32,FALSE),IF(AL249=0,"",IF(AL249="","",0)))</f>
        <v/>
      </c>
      <c r="AH249" s="26" t="str">
        <f>IFERROR(VLOOKUP($C249,Summary!$C:$CB,32,FALSE)/VLOOKUP($C249,Summary!$C:$CB,34,FALSE),IF(AL249=0,"",IF(AL249="","",0)))</f>
        <v/>
      </c>
      <c r="AI249" s="25" t="str">
        <f>IFERROR(VLOOKUP($C249,Summary!$C:$CB,33,FALSE)/VLOOKUP($C249,Summary!$C:$CB,34,FALSE),IF(AL249=0,"",IF(AL249="","",0)))</f>
        <v/>
      </c>
      <c r="AJ249" s="26" t="str">
        <f>IFERROR(VLOOKUP($C249,Summary!$C:$CB,34,FALSE)/AL249,IF(AL249=0,"",IF(AL249="","",0)))</f>
        <v/>
      </c>
      <c r="AK249" s="25" t="str">
        <f>IFERROR(VLOOKUP($C249,Summary!$C:$CB,35,FALSE)/AL249,IF(AL249=0,"",IF(AL249="","",0)))</f>
        <v/>
      </c>
      <c r="AL249" s="27">
        <f>VLOOKUP($C249,Summary!$C:$CB,36,FALSE)</f>
        <v>0</v>
      </c>
      <c r="AM249" s="24" t="str">
        <f>IFERROR(VLOOKUP($C249,Summary!$C:$CB,37,FALSE)/AS249,IF(AS249=0,"",IF(AS249="","",0)))</f>
        <v/>
      </c>
      <c r="AN249" s="25" t="str">
        <f>IFERROR(VLOOKUP($C249,Summary!$C:$CB,38,FALSE)/AS249,IF(AS249=0,"",IF(AS249="","",0)))</f>
        <v/>
      </c>
      <c r="AO249" s="26" t="str">
        <f>IFERROR(VLOOKUP($C249,Summary!$C:$CB,39,FALSE)/AS249,IF(AS249=0,"",IF(AS249="","",0)))</f>
        <v/>
      </c>
      <c r="AP249" s="25" t="str">
        <f>IFERROR(VLOOKUP($C249,Summary!$C:$CB,40,FALSE)/AS249,IF(AS249=0,"",IF(AS249="","",0)))</f>
        <v/>
      </c>
      <c r="AQ249" s="26" t="str">
        <f>IFERROR(VLOOKUP($C249,Summary!$C:$CB,41,FALSE)/AS249,IF(AS249=0,"",IF(AS249="","",0)))</f>
        <v/>
      </c>
      <c r="AR249" s="25" t="str">
        <f>IFERROR(VLOOKUP($C249,Summary!$C:$CB,42,FALSE)/AS249,IF(AS249=0,"",IF(AS249="","",0)))</f>
        <v/>
      </c>
      <c r="AS249" s="27">
        <f>VLOOKUP($C249,Summary!$C:$CB,43,FALSE)</f>
        <v>0</v>
      </c>
      <c r="AT249" s="24" t="str">
        <f>IFERROR(VLOOKUP($C249,Summary!$C:$CB,44,FALSE)/AZ249,IF(AZ249=0,"",IF(AZ249="","",0)))</f>
        <v/>
      </c>
      <c r="AU249" s="25" t="str">
        <f>IFERROR(VLOOKUP($C249,Summary!$C:$CB,45,FALSE)/AZ249,IF(AZ249=0,"",IF(AZ249="","",0)))</f>
        <v/>
      </c>
      <c r="AV249" s="26" t="str">
        <f>IFERROR(VLOOKUP($C249,Summary!$C:$CB,46,FALSE)/AZ249,IF(AZ249=0,"",IF(AZ249="","",0)))</f>
        <v/>
      </c>
      <c r="AW249" s="25" t="str">
        <f>IFERROR(VLOOKUP($C249,Summary!$C:$CB,47,FALSE)/AZ249,IF(AZ249=0,"",IF(AZ249="","",0)))</f>
        <v/>
      </c>
      <c r="AX249" s="26" t="str">
        <f>IFERROR(VLOOKUP($C249,Summary!$C:$CB,48,FALSE)/AZ249,IF(AZ249=0,"",IF(AZ249="","",0)))</f>
        <v/>
      </c>
      <c r="AY249" s="25" t="str">
        <f>IFERROR(VLOOKUP($C249,Summary!$C:$CB,49,FALSE)/AZ249,IF(AZ249=0,"",IF(AZ249="","",0)))</f>
        <v/>
      </c>
      <c r="AZ249" s="27">
        <f>VLOOKUP($C249,Summary!$C:$CB,50,FALSE)</f>
        <v>0</v>
      </c>
      <c r="BA249" s="24" t="str">
        <f>IFERROR(VLOOKUP($C249,Summary!$C:$CB,51,FALSE)/BG249,IF(BG249=0,"",IF(BG249="","",0)))</f>
        <v/>
      </c>
      <c r="BB249" s="25" t="str">
        <f>IFERROR(VLOOKUP($C249,Summary!$C:$CB,52,FALSE)/BG249,IF(BG249=0,"",IF(BG249="","",0)))</f>
        <v/>
      </c>
      <c r="BC249" s="26" t="str">
        <f>IFERROR(VLOOKUP($C249,Summary!$C:$CB,53,FALSE)/BG249,IF(BG249=0,"",IF(BG249="","",0)))</f>
        <v/>
      </c>
      <c r="BD249" s="25" t="str">
        <f>IFERROR(VLOOKUP($C249,Summary!$C:$CB,54,FALSE)/BG249,IF(BG249=0,"",IF(BG249="","",0)))</f>
        <v/>
      </c>
      <c r="BE249" s="26" t="str">
        <f>IFERROR(VLOOKUP($C249,Summary!$C:$CB,55,FALSE)/BG249,IF(BG249=0,"",IF(BG249="","",0)))</f>
        <v/>
      </c>
      <c r="BF249" s="25" t="str">
        <f>IFERROR(VLOOKUP($C249,Summary!$C:$CB,56,FALSE)/BG249,IF(BG249=0,"",IF(BG249="","",0)))</f>
        <v/>
      </c>
      <c r="BG249" s="27">
        <f>VLOOKUP($C249,Summary!$C:$CB,57,FALSE)</f>
        <v>0</v>
      </c>
      <c r="BH249" s="24" t="str">
        <f>IFERROR(VLOOKUP($C249,Summary!$C:$CB,58,FALSE)/BN249,IF(BN249=0,"",IF(BN249="","",0)))</f>
        <v/>
      </c>
      <c r="BI249" s="25" t="str">
        <f>IFERROR(VLOOKUP($C249,Summary!$C:$CB,59,FALSE)/BN249,IF(BN249=0,"",IF(BN249="","",0)))</f>
        <v/>
      </c>
      <c r="BJ249" s="26" t="str">
        <f>IFERROR(VLOOKUP($C249,Summary!$C:$CB,60,FALSE)/BN249,IF(BN249=0,"",IF(BN249="","",0)))</f>
        <v/>
      </c>
      <c r="BK249" s="25" t="str">
        <f>IFERROR(VLOOKUP($C249,Summary!$C:$CB,61,FALSE)/BN249,IF(BN249=0,"",IF(BN249="","",0)))</f>
        <v/>
      </c>
      <c r="BL249" s="26" t="str">
        <f>IFERROR(VLOOKUP($C249,Summary!$C:$CB,62,FALSE)/BN249,IF(BN249=0,"",IF(BN249="","",0)))</f>
        <v/>
      </c>
      <c r="BM249" s="25" t="str">
        <f>IFERROR(VLOOKUP($C249,Summary!$C:$CB,63,FALSE)/BN249,IF(BN249=0,"",IF(BN249="","",0)))</f>
        <v/>
      </c>
      <c r="BN249" s="27">
        <f>VLOOKUP($C249,Summary!$C:$CB,64,FALSE)</f>
        <v>0</v>
      </c>
      <c r="BO249" s="24" t="str">
        <f>IFERROR(VLOOKUP($C249,Summary!$C:$CB,65,FALSE)/BU249,IF(BU249=0,"",IF(BU249="","",0)))</f>
        <v/>
      </c>
      <c r="BP249" s="25" t="str">
        <f>IFERROR(VLOOKUP($C249,Summary!$C:$CB,66,FALSE)/BU249,IF(BU249=0,"",IF(BU249="","",0)))</f>
        <v/>
      </c>
      <c r="BQ249" s="26" t="str">
        <f>IFERROR(VLOOKUP($C249,Summary!$C:$CB,67,FALSE)/BU249,IF(BU249=0,"",IF(BU249="","",0)))</f>
        <v/>
      </c>
      <c r="BR249" s="25" t="str">
        <f>IFERROR(VLOOKUP($C249,Summary!$C:$CB,68,FALSE)/BU249,IF(BU249=0,"",IF(BU249="","",0)))</f>
        <v/>
      </c>
      <c r="BS249" s="26" t="str">
        <f>IFERROR(VLOOKUP($C249,Summary!$C:$CB,69,FALSE)/BU249,IF(BU249=0,"",IF(BU249="","",0)))</f>
        <v/>
      </c>
      <c r="BT249" s="25" t="str">
        <f>IFERROR(VLOOKUP($C249,Summary!$C:$CB,70,FALSE)/BU249,IF(BU249=0,"",IF(BU249="","",0)))</f>
        <v/>
      </c>
      <c r="BU249" s="27">
        <f>VLOOKUP($C249,Summary!$C:$CB,71,FALSE)</f>
        <v>0</v>
      </c>
      <c r="BV249" s="24" t="str">
        <f>IFERROR(VLOOKUP($C249,Summary!$C:$CB,72,FALSE)/CB249,IF(CB249=0,"",IF(CB249="","",0)))</f>
        <v/>
      </c>
      <c r="BW249" s="25" t="str">
        <f>IFERROR(VLOOKUP($C249,Summary!$C:$CB,73,FALSE)/CB249,IF(CB249=0,"",IF(CB249="","",0)))</f>
        <v/>
      </c>
      <c r="BX249" s="26" t="str">
        <f>IFERROR(VLOOKUP($C249,Summary!$C:$CB,74,FALSE)/CB249,IF(CB249=0,"",IF(CB249="","",0)))</f>
        <v/>
      </c>
      <c r="BY249" s="25" t="str">
        <f>IFERROR(VLOOKUP($C249,Summary!$C:$CB,75,FALSE)/CB249,IF(CB249=0,"",IF(CB249="","",0)))</f>
        <v/>
      </c>
      <c r="BZ249" s="26" t="str">
        <f>IFERROR(VLOOKUP($C249,Summary!$C:$CB,76,FALSE)/CB249,IF(CB249=0,"",IF(CB249="","",0)))</f>
        <v/>
      </c>
      <c r="CA249" s="25" t="str">
        <f>IFERROR(VLOOKUP($C249,Summary!$C:$CB,77,FALSE)/CB249,IF(CB249=0,"",IF(CB249="","",0)))</f>
        <v/>
      </c>
      <c r="CB249" s="27">
        <f>VLOOKUP($C249,Summary!$C:$CB,78,FALSE)</f>
        <v>0</v>
      </c>
    </row>
    <row r="250" spans="1:80" x14ac:dyDescent="0.3">
      <c r="A250">
        <v>246</v>
      </c>
      <c r="B250" t="str">
        <f>IF(Namelist!A247="","",UPPER(Namelist!A247))</f>
        <v>REX YONG</v>
      </c>
      <c r="C250" t="str">
        <f>IF(Namelist!B247="","",UPPER(Namelist!B247))</f>
        <v>NUSSTU\E0958238</v>
      </c>
      <c r="D250" s="24">
        <f>IFERROR(VLOOKUP($C250,Summary!$C:$CB,2,FALSE)/J250,IF(J250=0,"",IF(J250="","",0)))</f>
        <v>1</v>
      </c>
      <c r="E250" s="25">
        <f>IFERROR(VLOOKUP($C250,Summary!$C:$CB,3,FALSE)/J250,IF(J250=0,"",IF(J250="","",0)))</f>
        <v>0</v>
      </c>
      <c r="F250" s="26">
        <f>IFERROR(VLOOKUP($C250,Summary!$C:$CB,4,FALSE)/J250,IF(J250=0,"",IF(J250="","",0)))</f>
        <v>1</v>
      </c>
      <c r="G250" s="25">
        <f>IFERROR(VLOOKUP($C250,Summary!$C:$CB,5,FALSE)/J250,IF(J250=0,"",IF(J250="","",0)))</f>
        <v>0</v>
      </c>
      <c r="H250" s="26">
        <f>IFERROR(VLOOKUP($C250,Summary!$C:$CB,6,FALSE)/J250,IF(J250=0,"",IF(J250="","",0)))</f>
        <v>1</v>
      </c>
      <c r="I250" s="25">
        <f>IFERROR(VLOOKUP($C250,Summary!$C:$CB,7,FALSE)/J250,IF(J250=0,"",IF(J250="","",0)))</f>
        <v>0</v>
      </c>
      <c r="J250" s="27">
        <f>VLOOKUP($C250,Summary!$C:$CB,8,FALSE)</f>
        <v>1</v>
      </c>
      <c r="K250" s="24" t="str">
        <f>IFERROR(VLOOKUP($C250,Summary!$C:$CB,9,FALSE)/Q250,IF(Q250=0,"",IF(Q250="","",0)))</f>
        <v/>
      </c>
      <c r="L250" s="25" t="str">
        <f>IFERROR(VLOOKUP($C250,Summary!$C:$CB,10,FALSE)/Q250,IF(Q250=0,"",IF(Q250="","",0)))</f>
        <v/>
      </c>
      <c r="M250" s="26" t="str">
        <f>IFERROR(VLOOKUP($C250,Summary!$C:$CB,11,FALSE)/Q250,IF(Q250=0,"",IF(Q250="","",0)))</f>
        <v/>
      </c>
      <c r="N250" s="25" t="str">
        <f>IFERROR(VLOOKUP($C250,Summary!$C:$CB,12,FALSE)/Q250,IF(Q250=0,"",IF(Q250="","",0)))</f>
        <v/>
      </c>
      <c r="O250" s="26" t="str">
        <f>IFERROR(VLOOKUP($C250,Summary!$C:$CB,13,FALSE)/Q250,IF(Q250=0,"",IF(Q250="","",0)))</f>
        <v/>
      </c>
      <c r="P250" s="25" t="str">
        <f>IFERROR(VLOOKUP($C250,Summary!$C:$CB,14,FALSE)/Q250,IF(Q250=0,"",IF(Q250="","",0)))</f>
        <v/>
      </c>
      <c r="Q250" s="27">
        <f>VLOOKUP($C250,Summary!$C:$CB,15,FALSE)</f>
        <v>0</v>
      </c>
      <c r="R250" s="24" t="str">
        <f>IFERROR(VLOOKUP($C250,Summary!$C:$CB,16,FALSE)/X250,IF(X250=0,"",IF(X250="","",0)))</f>
        <v/>
      </c>
      <c r="S250" s="25" t="str">
        <f>IFERROR(VLOOKUP($C250,Summary!$C:$CB,17,FALSE)/X250,IF(X250=0,"",IF(X250="","",0)))</f>
        <v/>
      </c>
      <c r="T250" s="26" t="str">
        <f>IFERROR(VLOOKUP($C250,Summary!$C:$CB,18,FALSE)/X250,IF(X250=0,"",IF(X250="","",0)))</f>
        <v/>
      </c>
      <c r="U250" s="25" t="str">
        <f>IFERROR(VLOOKUP($C250,Summary!$C:$CB,19,FALSE)/X250,IF(X250=0,"",IF(X250="","",0)))</f>
        <v/>
      </c>
      <c r="V250" s="26" t="str">
        <f>IFERROR(VLOOKUP($C250,Summary!$C:$CB,20,FALSE)/X250,IF(X250=0,"",IF(X250="","",0)))</f>
        <v/>
      </c>
      <c r="W250" s="25" t="str">
        <f>IFERROR(VLOOKUP($C250,Summary!$C:$CB,21,FALSE)/X250,IF(X250=0,"",IF(X250="","",0)))</f>
        <v/>
      </c>
      <c r="X250" s="27">
        <f>VLOOKUP($C250,Summary!$C:$CB,22,FALSE)</f>
        <v>0</v>
      </c>
      <c r="Y250" s="24" t="str">
        <f>IFERROR(VLOOKUP($C250,Summary!$C:$CB,23,FALSE)/AE250,IF(AE250=0,"",IF(AE250="","",0)))</f>
        <v/>
      </c>
      <c r="Z250" s="25" t="str">
        <f>IFERROR(VLOOKUP($C250,Summary!$C:$CB,24,FALSE)/AE250,IF(AE250=0,"",IF(AE250="","",0)))</f>
        <v/>
      </c>
      <c r="AA250" s="26" t="str">
        <f>IFERROR(VLOOKUP($C250,Summary!$C:$CB,25,FALSE)/AE250,IF(AE250=0,"",IF(AE250="","",0)))</f>
        <v/>
      </c>
      <c r="AB250" s="25" t="str">
        <f>IFERROR(VLOOKUP($C250,Summary!$C:$CB,26,FALSE)/AE250,IF(AE250=0,"",IF(AE250="","",0)))</f>
        <v/>
      </c>
      <c r="AC250" s="26" t="str">
        <f>IFERROR(VLOOKUP($C250,Summary!$C:$CB,27,FALSE)/AE250,IF(AE250=0,"",IF(AE250="","",0)))</f>
        <v/>
      </c>
      <c r="AD250" s="25" t="str">
        <f>IFERROR(VLOOKUP($C250,Summary!$C:$CB,28,FALSE)/AE250,IF(AE250=0,"",IF(AE250="","",0)))</f>
        <v/>
      </c>
      <c r="AE250" s="27">
        <f>VLOOKUP($C250,Summary!$C:$CB,29,FALSE)</f>
        <v>0</v>
      </c>
      <c r="AF250" s="24" t="str">
        <f>IFERROR(VLOOKUP($C250,Summary!$C:$CB,30,FALSE)/VLOOKUP($C250,Summary!$C:$CB,32,FALSE),IF(AL250=0,"",IF(AL250="","",0)))</f>
        <v/>
      </c>
      <c r="AG250" s="25" t="str">
        <f>IFERROR(VLOOKUP($C250,Summary!$C:$CB,31,FALSE)/VLOOKUP($C250,Summary!$C:$CB,32,FALSE),IF(AL250=0,"",IF(AL250="","",0)))</f>
        <v/>
      </c>
      <c r="AH250" s="26" t="str">
        <f>IFERROR(VLOOKUP($C250,Summary!$C:$CB,32,FALSE)/VLOOKUP($C250,Summary!$C:$CB,34,FALSE),IF(AL250=0,"",IF(AL250="","",0)))</f>
        <v/>
      </c>
      <c r="AI250" s="25" t="str">
        <f>IFERROR(VLOOKUP($C250,Summary!$C:$CB,33,FALSE)/VLOOKUP($C250,Summary!$C:$CB,34,FALSE),IF(AL250=0,"",IF(AL250="","",0)))</f>
        <v/>
      </c>
      <c r="AJ250" s="26" t="str">
        <f>IFERROR(VLOOKUP($C250,Summary!$C:$CB,34,FALSE)/AL250,IF(AL250=0,"",IF(AL250="","",0)))</f>
        <v/>
      </c>
      <c r="AK250" s="25" t="str">
        <f>IFERROR(VLOOKUP($C250,Summary!$C:$CB,35,FALSE)/AL250,IF(AL250=0,"",IF(AL250="","",0)))</f>
        <v/>
      </c>
      <c r="AL250" s="27">
        <f>VLOOKUP($C250,Summary!$C:$CB,36,FALSE)</f>
        <v>0</v>
      </c>
      <c r="AM250" s="24" t="str">
        <f>IFERROR(VLOOKUP($C250,Summary!$C:$CB,37,FALSE)/AS250,IF(AS250=0,"",IF(AS250="","",0)))</f>
        <v/>
      </c>
      <c r="AN250" s="25" t="str">
        <f>IFERROR(VLOOKUP($C250,Summary!$C:$CB,38,FALSE)/AS250,IF(AS250=0,"",IF(AS250="","",0)))</f>
        <v/>
      </c>
      <c r="AO250" s="26" t="str">
        <f>IFERROR(VLOOKUP($C250,Summary!$C:$CB,39,FALSE)/AS250,IF(AS250=0,"",IF(AS250="","",0)))</f>
        <v/>
      </c>
      <c r="AP250" s="25" t="str">
        <f>IFERROR(VLOOKUP($C250,Summary!$C:$CB,40,FALSE)/AS250,IF(AS250=0,"",IF(AS250="","",0)))</f>
        <v/>
      </c>
      <c r="AQ250" s="26" t="str">
        <f>IFERROR(VLOOKUP($C250,Summary!$C:$CB,41,FALSE)/AS250,IF(AS250=0,"",IF(AS250="","",0)))</f>
        <v/>
      </c>
      <c r="AR250" s="25" t="str">
        <f>IFERROR(VLOOKUP($C250,Summary!$C:$CB,42,FALSE)/AS250,IF(AS250=0,"",IF(AS250="","",0)))</f>
        <v/>
      </c>
      <c r="AS250" s="27">
        <f>VLOOKUP($C250,Summary!$C:$CB,43,FALSE)</f>
        <v>0</v>
      </c>
      <c r="AT250" s="24" t="str">
        <f>IFERROR(VLOOKUP($C250,Summary!$C:$CB,44,FALSE)/AZ250,IF(AZ250=0,"",IF(AZ250="","",0)))</f>
        <v/>
      </c>
      <c r="AU250" s="25" t="str">
        <f>IFERROR(VLOOKUP($C250,Summary!$C:$CB,45,FALSE)/AZ250,IF(AZ250=0,"",IF(AZ250="","",0)))</f>
        <v/>
      </c>
      <c r="AV250" s="26" t="str">
        <f>IFERROR(VLOOKUP($C250,Summary!$C:$CB,46,FALSE)/AZ250,IF(AZ250=0,"",IF(AZ250="","",0)))</f>
        <v/>
      </c>
      <c r="AW250" s="25" t="str">
        <f>IFERROR(VLOOKUP($C250,Summary!$C:$CB,47,FALSE)/AZ250,IF(AZ250=0,"",IF(AZ250="","",0)))</f>
        <v/>
      </c>
      <c r="AX250" s="26" t="str">
        <f>IFERROR(VLOOKUP($C250,Summary!$C:$CB,48,FALSE)/AZ250,IF(AZ250=0,"",IF(AZ250="","",0)))</f>
        <v/>
      </c>
      <c r="AY250" s="25" t="str">
        <f>IFERROR(VLOOKUP($C250,Summary!$C:$CB,49,FALSE)/AZ250,IF(AZ250=0,"",IF(AZ250="","",0)))</f>
        <v/>
      </c>
      <c r="AZ250" s="27">
        <f>VLOOKUP($C250,Summary!$C:$CB,50,FALSE)</f>
        <v>0</v>
      </c>
      <c r="BA250" s="24" t="str">
        <f>IFERROR(VLOOKUP($C250,Summary!$C:$CB,51,FALSE)/BG250,IF(BG250=0,"",IF(BG250="","",0)))</f>
        <v/>
      </c>
      <c r="BB250" s="25" t="str">
        <f>IFERROR(VLOOKUP($C250,Summary!$C:$CB,52,FALSE)/BG250,IF(BG250=0,"",IF(BG250="","",0)))</f>
        <v/>
      </c>
      <c r="BC250" s="26" t="str">
        <f>IFERROR(VLOOKUP($C250,Summary!$C:$CB,53,FALSE)/BG250,IF(BG250=0,"",IF(BG250="","",0)))</f>
        <v/>
      </c>
      <c r="BD250" s="25" t="str">
        <f>IFERROR(VLOOKUP($C250,Summary!$C:$CB,54,FALSE)/BG250,IF(BG250=0,"",IF(BG250="","",0)))</f>
        <v/>
      </c>
      <c r="BE250" s="26" t="str">
        <f>IFERROR(VLOOKUP($C250,Summary!$C:$CB,55,FALSE)/BG250,IF(BG250=0,"",IF(BG250="","",0)))</f>
        <v/>
      </c>
      <c r="BF250" s="25" t="str">
        <f>IFERROR(VLOOKUP($C250,Summary!$C:$CB,56,FALSE)/BG250,IF(BG250=0,"",IF(BG250="","",0)))</f>
        <v/>
      </c>
      <c r="BG250" s="27">
        <f>VLOOKUP($C250,Summary!$C:$CB,57,FALSE)</f>
        <v>0</v>
      </c>
      <c r="BH250" s="24">
        <f>IFERROR(VLOOKUP($C250,Summary!$C:$CB,58,FALSE)/BN250,IF(BN250=0,"",IF(BN250="","",0)))</f>
        <v>1</v>
      </c>
      <c r="BI250" s="25">
        <f>IFERROR(VLOOKUP($C250,Summary!$C:$CB,59,FALSE)/BN250,IF(BN250=0,"",IF(BN250="","",0)))</f>
        <v>0</v>
      </c>
      <c r="BJ250" s="26">
        <f>IFERROR(VLOOKUP($C250,Summary!$C:$CB,60,FALSE)/BN250,IF(BN250=0,"",IF(BN250="","",0)))</f>
        <v>1</v>
      </c>
      <c r="BK250" s="25">
        <f>IFERROR(VLOOKUP($C250,Summary!$C:$CB,61,FALSE)/BN250,IF(BN250=0,"",IF(BN250="","",0)))</f>
        <v>0</v>
      </c>
      <c r="BL250" s="26">
        <f>IFERROR(VLOOKUP($C250,Summary!$C:$CB,62,FALSE)/BN250,IF(BN250=0,"",IF(BN250="","",0)))</f>
        <v>1</v>
      </c>
      <c r="BM250" s="25">
        <f>IFERROR(VLOOKUP($C250,Summary!$C:$CB,63,FALSE)/BN250,IF(BN250=0,"",IF(BN250="","",0)))</f>
        <v>0</v>
      </c>
      <c r="BN250" s="27">
        <f>VLOOKUP($C250,Summary!$C:$CB,64,FALSE)</f>
        <v>1</v>
      </c>
      <c r="BO250" s="24" t="str">
        <f>IFERROR(VLOOKUP($C250,Summary!$C:$CB,65,FALSE)/BU250,IF(BU250=0,"",IF(BU250="","",0)))</f>
        <v/>
      </c>
      <c r="BP250" s="25" t="str">
        <f>IFERROR(VLOOKUP($C250,Summary!$C:$CB,66,FALSE)/BU250,IF(BU250=0,"",IF(BU250="","",0)))</f>
        <v/>
      </c>
      <c r="BQ250" s="26" t="str">
        <f>IFERROR(VLOOKUP($C250,Summary!$C:$CB,67,FALSE)/BU250,IF(BU250=0,"",IF(BU250="","",0)))</f>
        <v/>
      </c>
      <c r="BR250" s="25" t="str">
        <f>IFERROR(VLOOKUP($C250,Summary!$C:$CB,68,FALSE)/BU250,IF(BU250=0,"",IF(BU250="","",0)))</f>
        <v/>
      </c>
      <c r="BS250" s="26" t="str">
        <f>IFERROR(VLOOKUP($C250,Summary!$C:$CB,69,FALSE)/BU250,IF(BU250=0,"",IF(BU250="","",0)))</f>
        <v/>
      </c>
      <c r="BT250" s="25" t="str">
        <f>IFERROR(VLOOKUP($C250,Summary!$C:$CB,70,FALSE)/BU250,IF(BU250=0,"",IF(BU250="","",0)))</f>
        <v/>
      </c>
      <c r="BU250" s="27">
        <f>VLOOKUP($C250,Summary!$C:$CB,71,FALSE)</f>
        <v>0</v>
      </c>
      <c r="BV250" s="24" t="str">
        <f>IFERROR(VLOOKUP($C250,Summary!$C:$CB,72,FALSE)/CB250,IF(CB250=0,"",IF(CB250="","",0)))</f>
        <v/>
      </c>
      <c r="BW250" s="25" t="str">
        <f>IFERROR(VLOOKUP($C250,Summary!$C:$CB,73,FALSE)/CB250,IF(CB250=0,"",IF(CB250="","",0)))</f>
        <v/>
      </c>
      <c r="BX250" s="26" t="str">
        <f>IFERROR(VLOOKUP($C250,Summary!$C:$CB,74,FALSE)/CB250,IF(CB250=0,"",IF(CB250="","",0)))</f>
        <v/>
      </c>
      <c r="BY250" s="25" t="str">
        <f>IFERROR(VLOOKUP($C250,Summary!$C:$CB,75,FALSE)/CB250,IF(CB250=0,"",IF(CB250="","",0)))</f>
        <v/>
      </c>
      <c r="BZ250" s="26" t="str">
        <f>IFERROR(VLOOKUP($C250,Summary!$C:$CB,76,FALSE)/CB250,IF(CB250=0,"",IF(CB250="","",0)))</f>
        <v/>
      </c>
      <c r="CA250" s="25" t="str">
        <f>IFERROR(VLOOKUP($C250,Summary!$C:$CB,77,FALSE)/CB250,IF(CB250=0,"",IF(CB250="","",0)))</f>
        <v/>
      </c>
      <c r="CB250" s="27">
        <f>VLOOKUP($C250,Summary!$C:$CB,78,FALSE)</f>
        <v>0</v>
      </c>
    </row>
    <row r="251" spans="1:80" x14ac:dyDescent="0.3">
      <c r="A251">
        <v>247</v>
      </c>
      <c r="B251" t="str">
        <f>IF(Namelist!A248="","",UPPER(Namelist!A248))</f>
        <v>RIA ARINAH BINTE MUHAMAD REDZA</v>
      </c>
      <c r="C251" t="str">
        <f>IF(Namelist!B248="","",UPPER(Namelist!B248))</f>
        <v>NUSSTU\E0564349</v>
      </c>
      <c r="D251" s="24">
        <f>IFERROR(VLOOKUP($C251,Summary!$C:$CB,2,FALSE)/J251,IF(J251=0,"",IF(J251="","",0)))</f>
        <v>0.33333333333333331</v>
      </c>
      <c r="E251" s="25">
        <f>IFERROR(VLOOKUP($C251,Summary!$C:$CB,3,FALSE)/J251,IF(J251=0,"",IF(J251="","",0)))</f>
        <v>0.33333333333333331</v>
      </c>
      <c r="F251" s="26">
        <f>IFERROR(VLOOKUP($C251,Summary!$C:$CB,4,FALSE)/J251,IF(J251=0,"",IF(J251="","",0)))</f>
        <v>0.66666666666666663</v>
      </c>
      <c r="G251" s="25">
        <f>IFERROR(VLOOKUP($C251,Summary!$C:$CB,5,FALSE)/J251,IF(J251=0,"",IF(J251="","",0)))</f>
        <v>0</v>
      </c>
      <c r="H251" s="26">
        <f>IFERROR(VLOOKUP($C251,Summary!$C:$CB,6,FALSE)/J251,IF(J251=0,"",IF(J251="","",0)))</f>
        <v>0.66666666666666663</v>
      </c>
      <c r="I251" s="25">
        <f>IFERROR(VLOOKUP($C251,Summary!$C:$CB,7,FALSE)/J251,IF(J251=0,"",IF(J251="","",0)))</f>
        <v>0.33333333333333331</v>
      </c>
      <c r="J251" s="27">
        <f>VLOOKUP($C251,Summary!$C:$CB,8,FALSE)</f>
        <v>3</v>
      </c>
      <c r="K251" s="24">
        <f>IFERROR(VLOOKUP($C251,Summary!$C:$CB,9,FALSE)/Q251,IF(Q251=0,"",IF(Q251="","",0)))</f>
        <v>0.5</v>
      </c>
      <c r="L251" s="25">
        <f>IFERROR(VLOOKUP($C251,Summary!$C:$CB,10,FALSE)/Q251,IF(Q251=0,"",IF(Q251="","",0)))</f>
        <v>0</v>
      </c>
      <c r="M251" s="26">
        <f>IFERROR(VLOOKUP($C251,Summary!$C:$CB,11,FALSE)/Q251,IF(Q251=0,"",IF(Q251="","",0)))</f>
        <v>0.5</v>
      </c>
      <c r="N251" s="25">
        <f>IFERROR(VLOOKUP($C251,Summary!$C:$CB,12,FALSE)/Q251,IF(Q251=0,"",IF(Q251="","",0)))</f>
        <v>0</v>
      </c>
      <c r="O251" s="26">
        <f>IFERROR(VLOOKUP($C251,Summary!$C:$CB,13,FALSE)/Q251,IF(Q251=0,"",IF(Q251="","",0)))</f>
        <v>0.5</v>
      </c>
      <c r="P251" s="25">
        <f>IFERROR(VLOOKUP($C251,Summary!$C:$CB,14,FALSE)/Q251,IF(Q251=0,"",IF(Q251="","",0)))</f>
        <v>0.5</v>
      </c>
      <c r="Q251" s="27">
        <f>VLOOKUP($C251,Summary!$C:$CB,15,FALSE)</f>
        <v>2</v>
      </c>
      <c r="R251" s="24">
        <f>IFERROR(VLOOKUP($C251,Summary!$C:$CB,16,FALSE)/X251,IF(X251=0,"",IF(X251="","",0)))</f>
        <v>0</v>
      </c>
      <c r="S251" s="25">
        <f>IFERROR(VLOOKUP($C251,Summary!$C:$CB,17,FALSE)/X251,IF(X251=0,"",IF(X251="","",0)))</f>
        <v>1</v>
      </c>
      <c r="T251" s="26">
        <f>IFERROR(VLOOKUP($C251,Summary!$C:$CB,18,FALSE)/X251,IF(X251=0,"",IF(X251="","",0)))</f>
        <v>1</v>
      </c>
      <c r="U251" s="25">
        <f>IFERROR(VLOOKUP($C251,Summary!$C:$CB,19,FALSE)/X251,IF(X251=0,"",IF(X251="","",0)))</f>
        <v>0</v>
      </c>
      <c r="V251" s="26">
        <f>IFERROR(VLOOKUP($C251,Summary!$C:$CB,20,FALSE)/X251,IF(X251=0,"",IF(X251="","",0)))</f>
        <v>1</v>
      </c>
      <c r="W251" s="25">
        <f>IFERROR(VLOOKUP($C251,Summary!$C:$CB,21,FALSE)/X251,IF(X251=0,"",IF(X251="","",0)))</f>
        <v>0</v>
      </c>
      <c r="X251" s="27">
        <f>VLOOKUP($C251,Summary!$C:$CB,22,FALSE)</f>
        <v>1</v>
      </c>
      <c r="Y251" s="24" t="str">
        <f>IFERROR(VLOOKUP($C251,Summary!$C:$CB,23,FALSE)/AE251,IF(AE251=0,"",IF(AE251="","",0)))</f>
        <v/>
      </c>
      <c r="Z251" s="25" t="str">
        <f>IFERROR(VLOOKUP($C251,Summary!$C:$CB,24,FALSE)/AE251,IF(AE251=0,"",IF(AE251="","",0)))</f>
        <v/>
      </c>
      <c r="AA251" s="26" t="str">
        <f>IFERROR(VLOOKUP($C251,Summary!$C:$CB,25,FALSE)/AE251,IF(AE251=0,"",IF(AE251="","",0)))</f>
        <v/>
      </c>
      <c r="AB251" s="25" t="str">
        <f>IFERROR(VLOOKUP($C251,Summary!$C:$CB,26,FALSE)/AE251,IF(AE251=0,"",IF(AE251="","",0)))</f>
        <v/>
      </c>
      <c r="AC251" s="26" t="str">
        <f>IFERROR(VLOOKUP($C251,Summary!$C:$CB,27,FALSE)/AE251,IF(AE251=0,"",IF(AE251="","",0)))</f>
        <v/>
      </c>
      <c r="AD251" s="25" t="str">
        <f>IFERROR(VLOOKUP($C251,Summary!$C:$CB,28,FALSE)/AE251,IF(AE251=0,"",IF(AE251="","",0)))</f>
        <v/>
      </c>
      <c r="AE251" s="27">
        <f>VLOOKUP($C251,Summary!$C:$CB,29,FALSE)</f>
        <v>0</v>
      </c>
      <c r="AF251" s="24" t="str">
        <f>IFERROR(VLOOKUP($C251,Summary!$C:$CB,30,FALSE)/VLOOKUP($C251,Summary!$C:$CB,32,FALSE),IF(AL251=0,"",IF(AL251="","",0)))</f>
        <v/>
      </c>
      <c r="AG251" s="25" t="str">
        <f>IFERROR(VLOOKUP($C251,Summary!$C:$CB,31,FALSE)/VLOOKUP($C251,Summary!$C:$CB,32,FALSE),IF(AL251=0,"",IF(AL251="","",0)))</f>
        <v/>
      </c>
      <c r="AH251" s="26" t="str">
        <f>IFERROR(VLOOKUP($C251,Summary!$C:$CB,32,FALSE)/VLOOKUP($C251,Summary!$C:$CB,34,FALSE),IF(AL251=0,"",IF(AL251="","",0)))</f>
        <v/>
      </c>
      <c r="AI251" s="25" t="str">
        <f>IFERROR(VLOOKUP($C251,Summary!$C:$CB,33,FALSE)/VLOOKUP($C251,Summary!$C:$CB,34,FALSE),IF(AL251=0,"",IF(AL251="","",0)))</f>
        <v/>
      </c>
      <c r="AJ251" s="26" t="str">
        <f>IFERROR(VLOOKUP($C251,Summary!$C:$CB,34,FALSE)/AL251,IF(AL251=0,"",IF(AL251="","",0)))</f>
        <v/>
      </c>
      <c r="AK251" s="25" t="str">
        <f>IFERROR(VLOOKUP($C251,Summary!$C:$CB,35,FALSE)/AL251,IF(AL251=0,"",IF(AL251="","",0)))</f>
        <v/>
      </c>
      <c r="AL251" s="27">
        <f>VLOOKUP($C251,Summary!$C:$CB,36,FALSE)</f>
        <v>0</v>
      </c>
      <c r="AM251" s="24" t="str">
        <f>IFERROR(VLOOKUP($C251,Summary!$C:$CB,37,FALSE)/AS251,IF(AS251=0,"",IF(AS251="","",0)))</f>
        <v/>
      </c>
      <c r="AN251" s="25" t="str">
        <f>IFERROR(VLOOKUP($C251,Summary!$C:$CB,38,FALSE)/AS251,IF(AS251=0,"",IF(AS251="","",0)))</f>
        <v/>
      </c>
      <c r="AO251" s="26" t="str">
        <f>IFERROR(VLOOKUP($C251,Summary!$C:$CB,39,FALSE)/AS251,IF(AS251=0,"",IF(AS251="","",0)))</f>
        <v/>
      </c>
      <c r="AP251" s="25" t="str">
        <f>IFERROR(VLOOKUP($C251,Summary!$C:$CB,40,FALSE)/AS251,IF(AS251=0,"",IF(AS251="","",0)))</f>
        <v/>
      </c>
      <c r="AQ251" s="26" t="str">
        <f>IFERROR(VLOOKUP($C251,Summary!$C:$CB,41,FALSE)/AS251,IF(AS251=0,"",IF(AS251="","",0)))</f>
        <v/>
      </c>
      <c r="AR251" s="25" t="str">
        <f>IFERROR(VLOOKUP($C251,Summary!$C:$CB,42,FALSE)/AS251,IF(AS251=0,"",IF(AS251="","",0)))</f>
        <v/>
      </c>
      <c r="AS251" s="27">
        <f>VLOOKUP($C251,Summary!$C:$CB,43,FALSE)</f>
        <v>0</v>
      </c>
      <c r="AT251" s="24" t="str">
        <f>IFERROR(VLOOKUP($C251,Summary!$C:$CB,44,FALSE)/AZ251,IF(AZ251=0,"",IF(AZ251="","",0)))</f>
        <v/>
      </c>
      <c r="AU251" s="25" t="str">
        <f>IFERROR(VLOOKUP($C251,Summary!$C:$CB,45,FALSE)/AZ251,IF(AZ251=0,"",IF(AZ251="","",0)))</f>
        <v/>
      </c>
      <c r="AV251" s="26" t="str">
        <f>IFERROR(VLOOKUP($C251,Summary!$C:$CB,46,FALSE)/AZ251,IF(AZ251=0,"",IF(AZ251="","",0)))</f>
        <v/>
      </c>
      <c r="AW251" s="25" t="str">
        <f>IFERROR(VLOOKUP($C251,Summary!$C:$CB,47,FALSE)/AZ251,IF(AZ251=0,"",IF(AZ251="","",0)))</f>
        <v/>
      </c>
      <c r="AX251" s="26" t="str">
        <f>IFERROR(VLOOKUP($C251,Summary!$C:$CB,48,FALSE)/AZ251,IF(AZ251=0,"",IF(AZ251="","",0)))</f>
        <v/>
      </c>
      <c r="AY251" s="25" t="str">
        <f>IFERROR(VLOOKUP($C251,Summary!$C:$CB,49,FALSE)/AZ251,IF(AZ251=0,"",IF(AZ251="","",0)))</f>
        <v/>
      </c>
      <c r="AZ251" s="27">
        <f>VLOOKUP($C251,Summary!$C:$CB,50,FALSE)</f>
        <v>0</v>
      </c>
      <c r="BA251" s="24" t="str">
        <f>IFERROR(VLOOKUP($C251,Summary!$C:$CB,51,FALSE)/BG251,IF(BG251=0,"",IF(BG251="","",0)))</f>
        <v/>
      </c>
      <c r="BB251" s="25" t="str">
        <f>IFERROR(VLOOKUP($C251,Summary!$C:$CB,52,FALSE)/BG251,IF(BG251=0,"",IF(BG251="","",0)))</f>
        <v/>
      </c>
      <c r="BC251" s="26" t="str">
        <f>IFERROR(VLOOKUP($C251,Summary!$C:$CB,53,FALSE)/BG251,IF(BG251=0,"",IF(BG251="","",0)))</f>
        <v/>
      </c>
      <c r="BD251" s="25" t="str">
        <f>IFERROR(VLOOKUP($C251,Summary!$C:$CB,54,FALSE)/BG251,IF(BG251=0,"",IF(BG251="","",0)))</f>
        <v/>
      </c>
      <c r="BE251" s="26" t="str">
        <f>IFERROR(VLOOKUP($C251,Summary!$C:$CB,55,FALSE)/BG251,IF(BG251=0,"",IF(BG251="","",0)))</f>
        <v/>
      </c>
      <c r="BF251" s="25" t="str">
        <f>IFERROR(VLOOKUP($C251,Summary!$C:$CB,56,FALSE)/BG251,IF(BG251=0,"",IF(BG251="","",0)))</f>
        <v/>
      </c>
      <c r="BG251" s="27">
        <f>VLOOKUP($C251,Summary!$C:$CB,57,FALSE)</f>
        <v>0</v>
      </c>
      <c r="BH251" s="24" t="str">
        <f>IFERROR(VLOOKUP($C251,Summary!$C:$CB,58,FALSE)/BN251,IF(BN251=0,"",IF(BN251="","",0)))</f>
        <v/>
      </c>
      <c r="BI251" s="25" t="str">
        <f>IFERROR(VLOOKUP($C251,Summary!$C:$CB,59,FALSE)/BN251,IF(BN251=0,"",IF(BN251="","",0)))</f>
        <v/>
      </c>
      <c r="BJ251" s="26" t="str">
        <f>IFERROR(VLOOKUP($C251,Summary!$C:$CB,60,FALSE)/BN251,IF(BN251=0,"",IF(BN251="","",0)))</f>
        <v/>
      </c>
      <c r="BK251" s="25" t="str">
        <f>IFERROR(VLOOKUP($C251,Summary!$C:$CB,61,FALSE)/BN251,IF(BN251=0,"",IF(BN251="","",0)))</f>
        <v/>
      </c>
      <c r="BL251" s="26" t="str">
        <f>IFERROR(VLOOKUP($C251,Summary!$C:$CB,62,FALSE)/BN251,IF(BN251=0,"",IF(BN251="","",0)))</f>
        <v/>
      </c>
      <c r="BM251" s="25" t="str">
        <f>IFERROR(VLOOKUP($C251,Summary!$C:$CB,63,FALSE)/BN251,IF(BN251=0,"",IF(BN251="","",0)))</f>
        <v/>
      </c>
      <c r="BN251" s="27">
        <f>VLOOKUP($C251,Summary!$C:$CB,64,FALSE)</f>
        <v>0</v>
      </c>
      <c r="BO251" s="24" t="str">
        <f>IFERROR(VLOOKUP($C251,Summary!$C:$CB,65,FALSE)/BU251,IF(BU251=0,"",IF(BU251="","",0)))</f>
        <v/>
      </c>
      <c r="BP251" s="25" t="str">
        <f>IFERROR(VLOOKUP($C251,Summary!$C:$CB,66,FALSE)/BU251,IF(BU251=0,"",IF(BU251="","",0)))</f>
        <v/>
      </c>
      <c r="BQ251" s="26" t="str">
        <f>IFERROR(VLOOKUP($C251,Summary!$C:$CB,67,FALSE)/BU251,IF(BU251=0,"",IF(BU251="","",0)))</f>
        <v/>
      </c>
      <c r="BR251" s="25" t="str">
        <f>IFERROR(VLOOKUP($C251,Summary!$C:$CB,68,FALSE)/BU251,IF(BU251=0,"",IF(BU251="","",0)))</f>
        <v/>
      </c>
      <c r="BS251" s="26" t="str">
        <f>IFERROR(VLOOKUP($C251,Summary!$C:$CB,69,FALSE)/BU251,IF(BU251=0,"",IF(BU251="","",0)))</f>
        <v/>
      </c>
      <c r="BT251" s="25" t="str">
        <f>IFERROR(VLOOKUP($C251,Summary!$C:$CB,70,FALSE)/BU251,IF(BU251=0,"",IF(BU251="","",0)))</f>
        <v/>
      </c>
      <c r="BU251" s="27">
        <f>VLOOKUP($C251,Summary!$C:$CB,71,FALSE)</f>
        <v>0</v>
      </c>
      <c r="BV251" s="24" t="str">
        <f>IFERROR(VLOOKUP($C251,Summary!$C:$CB,72,FALSE)/CB251,IF(CB251=0,"",IF(CB251="","",0)))</f>
        <v/>
      </c>
      <c r="BW251" s="25" t="str">
        <f>IFERROR(VLOOKUP($C251,Summary!$C:$CB,73,FALSE)/CB251,IF(CB251=0,"",IF(CB251="","",0)))</f>
        <v/>
      </c>
      <c r="BX251" s="26" t="str">
        <f>IFERROR(VLOOKUP($C251,Summary!$C:$CB,74,FALSE)/CB251,IF(CB251=0,"",IF(CB251="","",0)))</f>
        <v/>
      </c>
      <c r="BY251" s="25" t="str">
        <f>IFERROR(VLOOKUP($C251,Summary!$C:$CB,75,FALSE)/CB251,IF(CB251=0,"",IF(CB251="","",0)))</f>
        <v/>
      </c>
      <c r="BZ251" s="26" t="str">
        <f>IFERROR(VLOOKUP($C251,Summary!$C:$CB,76,FALSE)/CB251,IF(CB251=0,"",IF(CB251="","",0)))</f>
        <v/>
      </c>
      <c r="CA251" s="25" t="str">
        <f>IFERROR(VLOOKUP($C251,Summary!$C:$CB,77,FALSE)/CB251,IF(CB251=0,"",IF(CB251="","",0)))</f>
        <v/>
      </c>
      <c r="CB251" s="27">
        <f>VLOOKUP($C251,Summary!$C:$CB,78,FALSE)</f>
        <v>0</v>
      </c>
    </row>
    <row r="252" spans="1:80" x14ac:dyDescent="0.3">
      <c r="A252">
        <v>248</v>
      </c>
      <c r="B252" t="str">
        <f>IF(Namelist!A249="","",UPPER(Namelist!A249))</f>
        <v>RIZAVUR RAHMAN FASLUR RAHMAN</v>
      </c>
      <c r="C252" t="str">
        <f>IF(Namelist!B249="","",UPPER(Namelist!B249))</f>
        <v>NUSSTU\E0415412</v>
      </c>
      <c r="D252" s="24">
        <f>IFERROR(VLOOKUP($C252,Summary!$C:$CB,2,FALSE)/J252,IF(J252=0,"",IF(J252="","",0)))</f>
        <v>1</v>
      </c>
      <c r="E252" s="25">
        <f>IFERROR(VLOOKUP($C252,Summary!$C:$CB,3,FALSE)/J252,IF(J252=0,"",IF(J252="","",0)))</f>
        <v>0</v>
      </c>
      <c r="F252" s="26">
        <f>IFERROR(VLOOKUP($C252,Summary!$C:$CB,4,FALSE)/J252,IF(J252=0,"",IF(J252="","",0)))</f>
        <v>1</v>
      </c>
      <c r="G252" s="25">
        <f>IFERROR(VLOOKUP($C252,Summary!$C:$CB,5,FALSE)/J252,IF(J252=0,"",IF(J252="","",0)))</f>
        <v>0</v>
      </c>
      <c r="H252" s="26">
        <f>IFERROR(VLOOKUP($C252,Summary!$C:$CB,6,FALSE)/J252,IF(J252=0,"",IF(J252="","",0)))</f>
        <v>1</v>
      </c>
      <c r="I252" s="25">
        <f>IFERROR(VLOOKUP($C252,Summary!$C:$CB,7,FALSE)/J252,IF(J252=0,"",IF(J252="","",0)))</f>
        <v>0</v>
      </c>
      <c r="J252" s="27">
        <f>VLOOKUP($C252,Summary!$C:$CB,8,FALSE)</f>
        <v>2</v>
      </c>
      <c r="K252" s="24">
        <f>IFERROR(VLOOKUP($C252,Summary!$C:$CB,9,FALSE)/Q252,IF(Q252=0,"",IF(Q252="","",0)))</f>
        <v>1</v>
      </c>
      <c r="L252" s="25">
        <f>IFERROR(VLOOKUP($C252,Summary!$C:$CB,10,FALSE)/Q252,IF(Q252=0,"",IF(Q252="","",0)))</f>
        <v>0</v>
      </c>
      <c r="M252" s="26">
        <f>IFERROR(VLOOKUP($C252,Summary!$C:$CB,11,FALSE)/Q252,IF(Q252=0,"",IF(Q252="","",0)))</f>
        <v>1</v>
      </c>
      <c r="N252" s="25">
        <f>IFERROR(VLOOKUP($C252,Summary!$C:$CB,12,FALSE)/Q252,IF(Q252=0,"",IF(Q252="","",0)))</f>
        <v>0</v>
      </c>
      <c r="O252" s="26">
        <f>IFERROR(VLOOKUP($C252,Summary!$C:$CB,13,FALSE)/Q252,IF(Q252=0,"",IF(Q252="","",0)))</f>
        <v>1</v>
      </c>
      <c r="P252" s="25">
        <f>IFERROR(VLOOKUP($C252,Summary!$C:$CB,14,FALSE)/Q252,IF(Q252=0,"",IF(Q252="","",0)))</f>
        <v>0</v>
      </c>
      <c r="Q252" s="27">
        <f>VLOOKUP($C252,Summary!$C:$CB,15,FALSE)</f>
        <v>2</v>
      </c>
      <c r="R252" s="24" t="str">
        <f>IFERROR(VLOOKUP($C252,Summary!$C:$CB,16,FALSE)/X252,IF(X252=0,"",IF(X252="","",0)))</f>
        <v/>
      </c>
      <c r="S252" s="25" t="str">
        <f>IFERROR(VLOOKUP($C252,Summary!$C:$CB,17,FALSE)/X252,IF(X252=0,"",IF(X252="","",0)))</f>
        <v/>
      </c>
      <c r="T252" s="26" t="str">
        <f>IFERROR(VLOOKUP($C252,Summary!$C:$CB,18,FALSE)/X252,IF(X252=0,"",IF(X252="","",0)))</f>
        <v/>
      </c>
      <c r="U252" s="25" t="str">
        <f>IFERROR(VLOOKUP($C252,Summary!$C:$CB,19,FALSE)/X252,IF(X252=0,"",IF(X252="","",0)))</f>
        <v/>
      </c>
      <c r="V252" s="26" t="str">
        <f>IFERROR(VLOOKUP($C252,Summary!$C:$CB,20,FALSE)/X252,IF(X252=0,"",IF(X252="","",0)))</f>
        <v/>
      </c>
      <c r="W252" s="25" t="str">
        <f>IFERROR(VLOOKUP($C252,Summary!$C:$CB,21,FALSE)/X252,IF(X252=0,"",IF(X252="","",0)))</f>
        <v/>
      </c>
      <c r="X252" s="27">
        <f>VLOOKUP($C252,Summary!$C:$CB,22,FALSE)</f>
        <v>0</v>
      </c>
      <c r="Y252" s="24" t="str">
        <f>IFERROR(VLOOKUP($C252,Summary!$C:$CB,23,FALSE)/AE252,IF(AE252=0,"",IF(AE252="","",0)))</f>
        <v/>
      </c>
      <c r="Z252" s="25" t="str">
        <f>IFERROR(VLOOKUP($C252,Summary!$C:$CB,24,FALSE)/AE252,IF(AE252=0,"",IF(AE252="","",0)))</f>
        <v/>
      </c>
      <c r="AA252" s="26" t="str">
        <f>IFERROR(VLOOKUP($C252,Summary!$C:$CB,25,FALSE)/AE252,IF(AE252=0,"",IF(AE252="","",0)))</f>
        <v/>
      </c>
      <c r="AB252" s="25" t="str">
        <f>IFERROR(VLOOKUP($C252,Summary!$C:$CB,26,FALSE)/AE252,IF(AE252=0,"",IF(AE252="","",0)))</f>
        <v/>
      </c>
      <c r="AC252" s="26" t="str">
        <f>IFERROR(VLOOKUP($C252,Summary!$C:$CB,27,FALSE)/AE252,IF(AE252=0,"",IF(AE252="","",0)))</f>
        <v/>
      </c>
      <c r="AD252" s="25" t="str">
        <f>IFERROR(VLOOKUP($C252,Summary!$C:$CB,28,FALSE)/AE252,IF(AE252=0,"",IF(AE252="","",0)))</f>
        <v/>
      </c>
      <c r="AE252" s="27">
        <f>VLOOKUP($C252,Summary!$C:$CB,29,FALSE)</f>
        <v>0</v>
      </c>
      <c r="AF252" s="24" t="str">
        <f>IFERROR(VLOOKUP($C252,Summary!$C:$CB,30,FALSE)/VLOOKUP($C252,Summary!$C:$CB,32,FALSE),IF(AL252=0,"",IF(AL252="","",0)))</f>
        <v/>
      </c>
      <c r="AG252" s="25" t="str">
        <f>IFERROR(VLOOKUP($C252,Summary!$C:$CB,31,FALSE)/VLOOKUP($C252,Summary!$C:$CB,32,FALSE),IF(AL252=0,"",IF(AL252="","",0)))</f>
        <v/>
      </c>
      <c r="AH252" s="26" t="str">
        <f>IFERROR(VLOOKUP($C252,Summary!$C:$CB,32,FALSE)/VLOOKUP($C252,Summary!$C:$CB,34,FALSE),IF(AL252=0,"",IF(AL252="","",0)))</f>
        <v/>
      </c>
      <c r="AI252" s="25" t="str">
        <f>IFERROR(VLOOKUP($C252,Summary!$C:$CB,33,FALSE)/VLOOKUP($C252,Summary!$C:$CB,34,FALSE),IF(AL252=0,"",IF(AL252="","",0)))</f>
        <v/>
      </c>
      <c r="AJ252" s="26" t="str">
        <f>IFERROR(VLOOKUP($C252,Summary!$C:$CB,34,FALSE)/AL252,IF(AL252=0,"",IF(AL252="","",0)))</f>
        <v/>
      </c>
      <c r="AK252" s="25" t="str">
        <f>IFERROR(VLOOKUP($C252,Summary!$C:$CB,35,FALSE)/AL252,IF(AL252=0,"",IF(AL252="","",0)))</f>
        <v/>
      </c>
      <c r="AL252" s="27">
        <f>VLOOKUP($C252,Summary!$C:$CB,36,FALSE)</f>
        <v>0</v>
      </c>
      <c r="AM252" s="24" t="str">
        <f>IFERROR(VLOOKUP($C252,Summary!$C:$CB,37,FALSE)/AS252,IF(AS252=0,"",IF(AS252="","",0)))</f>
        <v/>
      </c>
      <c r="AN252" s="25" t="str">
        <f>IFERROR(VLOOKUP($C252,Summary!$C:$CB,38,FALSE)/AS252,IF(AS252=0,"",IF(AS252="","",0)))</f>
        <v/>
      </c>
      <c r="AO252" s="26" t="str">
        <f>IFERROR(VLOOKUP($C252,Summary!$C:$CB,39,FALSE)/AS252,IF(AS252=0,"",IF(AS252="","",0)))</f>
        <v/>
      </c>
      <c r="AP252" s="25" t="str">
        <f>IFERROR(VLOOKUP($C252,Summary!$C:$CB,40,FALSE)/AS252,IF(AS252=0,"",IF(AS252="","",0)))</f>
        <v/>
      </c>
      <c r="AQ252" s="26" t="str">
        <f>IFERROR(VLOOKUP($C252,Summary!$C:$CB,41,FALSE)/AS252,IF(AS252=0,"",IF(AS252="","",0)))</f>
        <v/>
      </c>
      <c r="AR252" s="25" t="str">
        <f>IFERROR(VLOOKUP($C252,Summary!$C:$CB,42,FALSE)/AS252,IF(AS252=0,"",IF(AS252="","",0)))</f>
        <v/>
      </c>
      <c r="AS252" s="27">
        <f>VLOOKUP($C252,Summary!$C:$CB,43,FALSE)</f>
        <v>0</v>
      </c>
      <c r="AT252" s="24" t="str">
        <f>IFERROR(VLOOKUP($C252,Summary!$C:$CB,44,FALSE)/AZ252,IF(AZ252=0,"",IF(AZ252="","",0)))</f>
        <v/>
      </c>
      <c r="AU252" s="25" t="str">
        <f>IFERROR(VLOOKUP($C252,Summary!$C:$CB,45,FALSE)/AZ252,IF(AZ252=0,"",IF(AZ252="","",0)))</f>
        <v/>
      </c>
      <c r="AV252" s="26" t="str">
        <f>IFERROR(VLOOKUP($C252,Summary!$C:$CB,46,FALSE)/AZ252,IF(AZ252=0,"",IF(AZ252="","",0)))</f>
        <v/>
      </c>
      <c r="AW252" s="25" t="str">
        <f>IFERROR(VLOOKUP($C252,Summary!$C:$CB,47,FALSE)/AZ252,IF(AZ252=0,"",IF(AZ252="","",0)))</f>
        <v/>
      </c>
      <c r="AX252" s="26" t="str">
        <f>IFERROR(VLOOKUP($C252,Summary!$C:$CB,48,FALSE)/AZ252,IF(AZ252=0,"",IF(AZ252="","",0)))</f>
        <v/>
      </c>
      <c r="AY252" s="25" t="str">
        <f>IFERROR(VLOOKUP($C252,Summary!$C:$CB,49,FALSE)/AZ252,IF(AZ252=0,"",IF(AZ252="","",0)))</f>
        <v/>
      </c>
      <c r="AZ252" s="27">
        <f>VLOOKUP($C252,Summary!$C:$CB,50,FALSE)</f>
        <v>0</v>
      </c>
      <c r="BA252" s="24" t="str">
        <f>IFERROR(VLOOKUP($C252,Summary!$C:$CB,51,FALSE)/BG252,IF(BG252=0,"",IF(BG252="","",0)))</f>
        <v/>
      </c>
      <c r="BB252" s="25" t="str">
        <f>IFERROR(VLOOKUP($C252,Summary!$C:$CB,52,FALSE)/BG252,IF(BG252=0,"",IF(BG252="","",0)))</f>
        <v/>
      </c>
      <c r="BC252" s="26" t="str">
        <f>IFERROR(VLOOKUP($C252,Summary!$C:$CB,53,FALSE)/BG252,IF(BG252=0,"",IF(BG252="","",0)))</f>
        <v/>
      </c>
      <c r="BD252" s="25" t="str">
        <f>IFERROR(VLOOKUP($C252,Summary!$C:$CB,54,FALSE)/BG252,IF(BG252=0,"",IF(BG252="","",0)))</f>
        <v/>
      </c>
      <c r="BE252" s="26" t="str">
        <f>IFERROR(VLOOKUP($C252,Summary!$C:$CB,55,FALSE)/BG252,IF(BG252=0,"",IF(BG252="","",0)))</f>
        <v/>
      </c>
      <c r="BF252" s="25" t="str">
        <f>IFERROR(VLOOKUP($C252,Summary!$C:$CB,56,FALSE)/BG252,IF(BG252=0,"",IF(BG252="","",0)))</f>
        <v/>
      </c>
      <c r="BG252" s="27">
        <f>VLOOKUP($C252,Summary!$C:$CB,57,FALSE)</f>
        <v>0</v>
      </c>
      <c r="BH252" s="24" t="str">
        <f>IFERROR(VLOOKUP($C252,Summary!$C:$CB,58,FALSE)/BN252,IF(BN252=0,"",IF(BN252="","",0)))</f>
        <v/>
      </c>
      <c r="BI252" s="25" t="str">
        <f>IFERROR(VLOOKUP($C252,Summary!$C:$CB,59,FALSE)/BN252,IF(BN252=0,"",IF(BN252="","",0)))</f>
        <v/>
      </c>
      <c r="BJ252" s="26" t="str">
        <f>IFERROR(VLOOKUP($C252,Summary!$C:$CB,60,FALSE)/BN252,IF(BN252=0,"",IF(BN252="","",0)))</f>
        <v/>
      </c>
      <c r="BK252" s="25" t="str">
        <f>IFERROR(VLOOKUP($C252,Summary!$C:$CB,61,FALSE)/BN252,IF(BN252=0,"",IF(BN252="","",0)))</f>
        <v/>
      </c>
      <c r="BL252" s="26" t="str">
        <f>IFERROR(VLOOKUP($C252,Summary!$C:$CB,62,FALSE)/BN252,IF(BN252=0,"",IF(BN252="","",0)))</f>
        <v/>
      </c>
      <c r="BM252" s="25" t="str">
        <f>IFERROR(VLOOKUP($C252,Summary!$C:$CB,63,FALSE)/BN252,IF(BN252=0,"",IF(BN252="","",0)))</f>
        <v/>
      </c>
      <c r="BN252" s="27">
        <f>VLOOKUP($C252,Summary!$C:$CB,64,FALSE)</f>
        <v>0</v>
      </c>
      <c r="BO252" s="24" t="str">
        <f>IFERROR(VLOOKUP($C252,Summary!$C:$CB,65,FALSE)/BU252,IF(BU252=0,"",IF(BU252="","",0)))</f>
        <v/>
      </c>
      <c r="BP252" s="25" t="str">
        <f>IFERROR(VLOOKUP($C252,Summary!$C:$CB,66,FALSE)/BU252,IF(BU252=0,"",IF(BU252="","",0)))</f>
        <v/>
      </c>
      <c r="BQ252" s="26" t="str">
        <f>IFERROR(VLOOKUP($C252,Summary!$C:$CB,67,FALSE)/BU252,IF(BU252=0,"",IF(BU252="","",0)))</f>
        <v/>
      </c>
      <c r="BR252" s="25" t="str">
        <f>IFERROR(VLOOKUP($C252,Summary!$C:$CB,68,FALSE)/BU252,IF(BU252=0,"",IF(BU252="","",0)))</f>
        <v/>
      </c>
      <c r="BS252" s="26" t="str">
        <f>IFERROR(VLOOKUP($C252,Summary!$C:$CB,69,FALSE)/BU252,IF(BU252=0,"",IF(BU252="","",0)))</f>
        <v/>
      </c>
      <c r="BT252" s="25" t="str">
        <f>IFERROR(VLOOKUP($C252,Summary!$C:$CB,70,FALSE)/BU252,IF(BU252=0,"",IF(BU252="","",0)))</f>
        <v/>
      </c>
      <c r="BU252" s="27">
        <f>VLOOKUP($C252,Summary!$C:$CB,71,FALSE)</f>
        <v>0</v>
      </c>
      <c r="BV252" s="24" t="str">
        <f>IFERROR(VLOOKUP($C252,Summary!$C:$CB,72,FALSE)/CB252,IF(CB252=0,"",IF(CB252="","",0)))</f>
        <v/>
      </c>
      <c r="BW252" s="25" t="str">
        <f>IFERROR(VLOOKUP($C252,Summary!$C:$CB,73,FALSE)/CB252,IF(CB252=0,"",IF(CB252="","",0)))</f>
        <v/>
      </c>
      <c r="BX252" s="26" t="str">
        <f>IFERROR(VLOOKUP($C252,Summary!$C:$CB,74,FALSE)/CB252,IF(CB252=0,"",IF(CB252="","",0)))</f>
        <v/>
      </c>
      <c r="BY252" s="25" t="str">
        <f>IFERROR(VLOOKUP($C252,Summary!$C:$CB,75,FALSE)/CB252,IF(CB252=0,"",IF(CB252="","",0)))</f>
        <v/>
      </c>
      <c r="BZ252" s="26" t="str">
        <f>IFERROR(VLOOKUP($C252,Summary!$C:$CB,76,FALSE)/CB252,IF(CB252=0,"",IF(CB252="","",0)))</f>
        <v/>
      </c>
      <c r="CA252" s="25" t="str">
        <f>IFERROR(VLOOKUP($C252,Summary!$C:$CB,77,FALSE)/CB252,IF(CB252=0,"",IF(CB252="","",0)))</f>
        <v/>
      </c>
      <c r="CB252" s="27">
        <f>VLOOKUP($C252,Summary!$C:$CB,78,FALSE)</f>
        <v>0</v>
      </c>
    </row>
    <row r="253" spans="1:80" x14ac:dyDescent="0.3">
      <c r="A253">
        <v>249</v>
      </c>
      <c r="B253" t="str">
        <f>IF(Namelist!A250="","",UPPER(Namelist!A250))</f>
        <v>RUBAN S K</v>
      </c>
      <c r="C253" t="str">
        <f>IF(Namelist!B250="","",UPPER(Namelist!B250))</f>
        <v>NUSSTU\E0952375</v>
      </c>
      <c r="D253" s="24">
        <f>IFERROR(VLOOKUP($C253,Summary!$C:$CB,2,FALSE)/J253,IF(J253=0,"",IF(J253="","",0)))</f>
        <v>0.66666666666666663</v>
      </c>
      <c r="E253" s="25">
        <f>IFERROR(VLOOKUP($C253,Summary!$C:$CB,3,FALSE)/J253,IF(J253=0,"",IF(J253="","",0)))</f>
        <v>0.33333333333333331</v>
      </c>
      <c r="F253" s="26">
        <f>IFERROR(VLOOKUP($C253,Summary!$C:$CB,4,FALSE)/J253,IF(J253=0,"",IF(J253="","",0)))</f>
        <v>1</v>
      </c>
      <c r="G253" s="25">
        <f>IFERROR(VLOOKUP($C253,Summary!$C:$CB,5,FALSE)/J253,IF(J253=0,"",IF(J253="","",0)))</f>
        <v>0</v>
      </c>
      <c r="H253" s="26">
        <f>IFERROR(VLOOKUP($C253,Summary!$C:$CB,6,FALSE)/J253,IF(J253=0,"",IF(J253="","",0)))</f>
        <v>1</v>
      </c>
      <c r="I253" s="25">
        <f>IFERROR(VLOOKUP($C253,Summary!$C:$CB,7,FALSE)/J253,IF(J253=0,"",IF(J253="","",0)))</f>
        <v>0</v>
      </c>
      <c r="J253" s="27">
        <f>VLOOKUP($C253,Summary!$C:$CB,8,FALSE)</f>
        <v>6</v>
      </c>
      <c r="K253" s="24" t="str">
        <f>IFERROR(VLOOKUP($C253,Summary!$C:$CB,9,FALSE)/Q253,IF(Q253=0,"",IF(Q253="","",0)))</f>
        <v/>
      </c>
      <c r="L253" s="25" t="str">
        <f>IFERROR(VLOOKUP($C253,Summary!$C:$CB,10,FALSE)/Q253,IF(Q253=0,"",IF(Q253="","",0)))</f>
        <v/>
      </c>
      <c r="M253" s="26" t="str">
        <f>IFERROR(VLOOKUP($C253,Summary!$C:$CB,11,FALSE)/Q253,IF(Q253=0,"",IF(Q253="","",0)))</f>
        <v/>
      </c>
      <c r="N253" s="25" t="str">
        <f>IFERROR(VLOOKUP($C253,Summary!$C:$CB,12,FALSE)/Q253,IF(Q253=0,"",IF(Q253="","",0)))</f>
        <v/>
      </c>
      <c r="O253" s="26" t="str">
        <f>IFERROR(VLOOKUP($C253,Summary!$C:$CB,13,FALSE)/Q253,IF(Q253=0,"",IF(Q253="","",0)))</f>
        <v/>
      </c>
      <c r="P253" s="25" t="str">
        <f>IFERROR(VLOOKUP($C253,Summary!$C:$CB,14,FALSE)/Q253,IF(Q253=0,"",IF(Q253="","",0)))</f>
        <v/>
      </c>
      <c r="Q253" s="27">
        <f>VLOOKUP($C253,Summary!$C:$CB,15,FALSE)</f>
        <v>0</v>
      </c>
      <c r="R253" s="24" t="str">
        <f>IFERROR(VLOOKUP($C253,Summary!$C:$CB,16,FALSE)/X253,IF(X253=0,"",IF(X253="","",0)))</f>
        <v/>
      </c>
      <c r="S253" s="25" t="str">
        <f>IFERROR(VLOOKUP($C253,Summary!$C:$CB,17,FALSE)/X253,IF(X253=0,"",IF(X253="","",0)))</f>
        <v/>
      </c>
      <c r="T253" s="26" t="str">
        <f>IFERROR(VLOOKUP($C253,Summary!$C:$CB,18,FALSE)/X253,IF(X253=0,"",IF(X253="","",0)))</f>
        <v/>
      </c>
      <c r="U253" s="25" t="str">
        <f>IFERROR(VLOOKUP($C253,Summary!$C:$CB,19,FALSE)/X253,IF(X253=0,"",IF(X253="","",0)))</f>
        <v/>
      </c>
      <c r="V253" s="26" t="str">
        <f>IFERROR(VLOOKUP($C253,Summary!$C:$CB,20,FALSE)/X253,IF(X253=0,"",IF(X253="","",0)))</f>
        <v/>
      </c>
      <c r="W253" s="25" t="str">
        <f>IFERROR(VLOOKUP($C253,Summary!$C:$CB,21,FALSE)/X253,IF(X253=0,"",IF(X253="","",0)))</f>
        <v/>
      </c>
      <c r="X253" s="27">
        <f>VLOOKUP($C253,Summary!$C:$CB,22,FALSE)</f>
        <v>0</v>
      </c>
      <c r="Y253" s="24" t="str">
        <f>IFERROR(VLOOKUP($C253,Summary!$C:$CB,23,FALSE)/AE253,IF(AE253=0,"",IF(AE253="","",0)))</f>
        <v/>
      </c>
      <c r="Z253" s="25" t="str">
        <f>IFERROR(VLOOKUP($C253,Summary!$C:$CB,24,FALSE)/AE253,IF(AE253=0,"",IF(AE253="","",0)))</f>
        <v/>
      </c>
      <c r="AA253" s="26" t="str">
        <f>IFERROR(VLOOKUP($C253,Summary!$C:$CB,25,FALSE)/AE253,IF(AE253=0,"",IF(AE253="","",0)))</f>
        <v/>
      </c>
      <c r="AB253" s="25" t="str">
        <f>IFERROR(VLOOKUP($C253,Summary!$C:$CB,26,FALSE)/AE253,IF(AE253=0,"",IF(AE253="","",0)))</f>
        <v/>
      </c>
      <c r="AC253" s="26" t="str">
        <f>IFERROR(VLOOKUP($C253,Summary!$C:$CB,27,FALSE)/AE253,IF(AE253=0,"",IF(AE253="","",0)))</f>
        <v/>
      </c>
      <c r="AD253" s="25" t="str">
        <f>IFERROR(VLOOKUP($C253,Summary!$C:$CB,28,FALSE)/AE253,IF(AE253=0,"",IF(AE253="","",0)))</f>
        <v/>
      </c>
      <c r="AE253" s="27">
        <f>VLOOKUP($C253,Summary!$C:$CB,29,FALSE)</f>
        <v>0</v>
      </c>
      <c r="AF253" s="24" t="str">
        <f>IFERROR(VLOOKUP($C253,Summary!$C:$CB,30,FALSE)/VLOOKUP($C253,Summary!$C:$CB,32,FALSE),IF(AL253=0,"",IF(AL253="","",0)))</f>
        <v/>
      </c>
      <c r="AG253" s="25" t="str">
        <f>IFERROR(VLOOKUP($C253,Summary!$C:$CB,31,FALSE)/VLOOKUP($C253,Summary!$C:$CB,32,FALSE),IF(AL253=0,"",IF(AL253="","",0)))</f>
        <v/>
      </c>
      <c r="AH253" s="26" t="str">
        <f>IFERROR(VLOOKUP($C253,Summary!$C:$CB,32,FALSE)/VLOOKUP($C253,Summary!$C:$CB,34,FALSE),IF(AL253=0,"",IF(AL253="","",0)))</f>
        <v/>
      </c>
      <c r="AI253" s="25" t="str">
        <f>IFERROR(VLOOKUP($C253,Summary!$C:$CB,33,FALSE)/VLOOKUP($C253,Summary!$C:$CB,34,FALSE),IF(AL253=0,"",IF(AL253="","",0)))</f>
        <v/>
      </c>
      <c r="AJ253" s="26" t="str">
        <f>IFERROR(VLOOKUP($C253,Summary!$C:$CB,34,FALSE)/AL253,IF(AL253=0,"",IF(AL253="","",0)))</f>
        <v/>
      </c>
      <c r="AK253" s="25" t="str">
        <f>IFERROR(VLOOKUP($C253,Summary!$C:$CB,35,FALSE)/AL253,IF(AL253=0,"",IF(AL253="","",0)))</f>
        <v/>
      </c>
      <c r="AL253" s="27">
        <f>VLOOKUP($C253,Summary!$C:$CB,36,FALSE)</f>
        <v>0</v>
      </c>
      <c r="AM253" s="24" t="str">
        <f>IFERROR(VLOOKUP($C253,Summary!$C:$CB,37,FALSE)/AS253,IF(AS253=0,"",IF(AS253="","",0)))</f>
        <v/>
      </c>
      <c r="AN253" s="25" t="str">
        <f>IFERROR(VLOOKUP($C253,Summary!$C:$CB,38,FALSE)/AS253,IF(AS253=0,"",IF(AS253="","",0)))</f>
        <v/>
      </c>
      <c r="AO253" s="26" t="str">
        <f>IFERROR(VLOOKUP($C253,Summary!$C:$CB,39,FALSE)/AS253,IF(AS253=0,"",IF(AS253="","",0)))</f>
        <v/>
      </c>
      <c r="AP253" s="25" t="str">
        <f>IFERROR(VLOOKUP($C253,Summary!$C:$CB,40,FALSE)/AS253,IF(AS253=0,"",IF(AS253="","",0)))</f>
        <v/>
      </c>
      <c r="AQ253" s="26" t="str">
        <f>IFERROR(VLOOKUP($C253,Summary!$C:$CB,41,FALSE)/AS253,IF(AS253=0,"",IF(AS253="","",0)))</f>
        <v/>
      </c>
      <c r="AR253" s="25" t="str">
        <f>IFERROR(VLOOKUP($C253,Summary!$C:$CB,42,FALSE)/AS253,IF(AS253=0,"",IF(AS253="","",0)))</f>
        <v/>
      </c>
      <c r="AS253" s="27">
        <f>VLOOKUP($C253,Summary!$C:$CB,43,FALSE)</f>
        <v>0</v>
      </c>
      <c r="AT253" s="24" t="str">
        <f>IFERROR(VLOOKUP($C253,Summary!$C:$CB,44,FALSE)/AZ253,IF(AZ253=0,"",IF(AZ253="","",0)))</f>
        <v/>
      </c>
      <c r="AU253" s="25" t="str">
        <f>IFERROR(VLOOKUP($C253,Summary!$C:$CB,45,FALSE)/AZ253,IF(AZ253=0,"",IF(AZ253="","",0)))</f>
        <v/>
      </c>
      <c r="AV253" s="26" t="str">
        <f>IFERROR(VLOOKUP($C253,Summary!$C:$CB,46,FALSE)/AZ253,IF(AZ253=0,"",IF(AZ253="","",0)))</f>
        <v/>
      </c>
      <c r="AW253" s="25" t="str">
        <f>IFERROR(VLOOKUP($C253,Summary!$C:$CB,47,FALSE)/AZ253,IF(AZ253=0,"",IF(AZ253="","",0)))</f>
        <v/>
      </c>
      <c r="AX253" s="26" t="str">
        <f>IFERROR(VLOOKUP($C253,Summary!$C:$CB,48,FALSE)/AZ253,IF(AZ253=0,"",IF(AZ253="","",0)))</f>
        <v/>
      </c>
      <c r="AY253" s="25" t="str">
        <f>IFERROR(VLOOKUP($C253,Summary!$C:$CB,49,FALSE)/AZ253,IF(AZ253=0,"",IF(AZ253="","",0)))</f>
        <v/>
      </c>
      <c r="AZ253" s="27">
        <f>VLOOKUP($C253,Summary!$C:$CB,50,FALSE)</f>
        <v>0</v>
      </c>
      <c r="BA253" s="24">
        <f>IFERROR(VLOOKUP($C253,Summary!$C:$CB,51,FALSE)/BG253,IF(BG253=0,"",IF(BG253="","",0)))</f>
        <v>1</v>
      </c>
      <c r="BB253" s="25">
        <f>IFERROR(VLOOKUP($C253,Summary!$C:$CB,52,FALSE)/BG253,IF(BG253=0,"",IF(BG253="","",0)))</f>
        <v>0</v>
      </c>
      <c r="BC253" s="26">
        <f>IFERROR(VLOOKUP($C253,Summary!$C:$CB,53,FALSE)/BG253,IF(BG253=0,"",IF(BG253="","",0)))</f>
        <v>1</v>
      </c>
      <c r="BD253" s="25">
        <f>IFERROR(VLOOKUP($C253,Summary!$C:$CB,54,FALSE)/BG253,IF(BG253=0,"",IF(BG253="","",0)))</f>
        <v>0</v>
      </c>
      <c r="BE253" s="26">
        <f>IFERROR(VLOOKUP($C253,Summary!$C:$CB,55,FALSE)/BG253,IF(BG253=0,"",IF(BG253="","",0)))</f>
        <v>1</v>
      </c>
      <c r="BF253" s="25">
        <f>IFERROR(VLOOKUP($C253,Summary!$C:$CB,56,FALSE)/BG253,IF(BG253=0,"",IF(BG253="","",0)))</f>
        <v>0</v>
      </c>
      <c r="BG253" s="27">
        <f>VLOOKUP($C253,Summary!$C:$CB,57,FALSE)</f>
        <v>2</v>
      </c>
      <c r="BH253" s="24">
        <f>IFERROR(VLOOKUP($C253,Summary!$C:$CB,58,FALSE)/BN253,IF(BN253=0,"",IF(BN253="","",0)))</f>
        <v>0.5</v>
      </c>
      <c r="BI253" s="25">
        <f>IFERROR(VLOOKUP($C253,Summary!$C:$CB,59,FALSE)/BN253,IF(BN253=0,"",IF(BN253="","",0)))</f>
        <v>0.5</v>
      </c>
      <c r="BJ253" s="26">
        <f>IFERROR(VLOOKUP($C253,Summary!$C:$CB,60,FALSE)/BN253,IF(BN253=0,"",IF(BN253="","",0)))</f>
        <v>1</v>
      </c>
      <c r="BK253" s="25">
        <f>IFERROR(VLOOKUP($C253,Summary!$C:$CB,61,FALSE)/BN253,IF(BN253=0,"",IF(BN253="","",0)))</f>
        <v>0</v>
      </c>
      <c r="BL253" s="26">
        <f>IFERROR(VLOOKUP($C253,Summary!$C:$CB,62,FALSE)/BN253,IF(BN253=0,"",IF(BN253="","",0)))</f>
        <v>1</v>
      </c>
      <c r="BM253" s="25">
        <f>IFERROR(VLOOKUP($C253,Summary!$C:$CB,63,FALSE)/BN253,IF(BN253=0,"",IF(BN253="","",0)))</f>
        <v>0</v>
      </c>
      <c r="BN253" s="27">
        <f>VLOOKUP($C253,Summary!$C:$CB,64,FALSE)</f>
        <v>4</v>
      </c>
      <c r="BO253" s="24" t="str">
        <f>IFERROR(VLOOKUP($C253,Summary!$C:$CB,65,FALSE)/BU253,IF(BU253=0,"",IF(BU253="","",0)))</f>
        <v/>
      </c>
      <c r="BP253" s="25" t="str">
        <f>IFERROR(VLOOKUP($C253,Summary!$C:$CB,66,FALSE)/BU253,IF(BU253=0,"",IF(BU253="","",0)))</f>
        <v/>
      </c>
      <c r="BQ253" s="26" t="str">
        <f>IFERROR(VLOOKUP($C253,Summary!$C:$CB,67,FALSE)/BU253,IF(BU253=0,"",IF(BU253="","",0)))</f>
        <v/>
      </c>
      <c r="BR253" s="25" t="str">
        <f>IFERROR(VLOOKUP($C253,Summary!$C:$CB,68,FALSE)/BU253,IF(BU253=0,"",IF(BU253="","",0)))</f>
        <v/>
      </c>
      <c r="BS253" s="26" t="str">
        <f>IFERROR(VLOOKUP($C253,Summary!$C:$CB,69,FALSE)/BU253,IF(BU253=0,"",IF(BU253="","",0)))</f>
        <v/>
      </c>
      <c r="BT253" s="25" t="str">
        <f>IFERROR(VLOOKUP($C253,Summary!$C:$CB,70,FALSE)/BU253,IF(BU253=0,"",IF(BU253="","",0)))</f>
        <v/>
      </c>
      <c r="BU253" s="27">
        <f>VLOOKUP($C253,Summary!$C:$CB,71,FALSE)</f>
        <v>0</v>
      </c>
      <c r="BV253" s="24" t="str">
        <f>IFERROR(VLOOKUP($C253,Summary!$C:$CB,72,FALSE)/CB253,IF(CB253=0,"",IF(CB253="","",0)))</f>
        <v/>
      </c>
      <c r="BW253" s="25" t="str">
        <f>IFERROR(VLOOKUP($C253,Summary!$C:$CB,73,FALSE)/CB253,IF(CB253=0,"",IF(CB253="","",0)))</f>
        <v/>
      </c>
      <c r="BX253" s="26" t="str">
        <f>IFERROR(VLOOKUP($C253,Summary!$C:$CB,74,FALSE)/CB253,IF(CB253=0,"",IF(CB253="","",0)))</f>
        <v/>
      </c>
      <c r="BY253" s="25" t="str">
        <f>IFERROR(VLOOKUP($C253,Summary!$C:$CB,75,FALSE)/CB253,IF(CB253=0,"",IF(CB253="","",0)))</f>
        <v/>
      </c>
      <c r="BZ253" s="26" t="str">
        <f>IFERROR(VLOOKUP($C253,Summary!$C:$CB,76,FALSE)/CB253,IF(CB253=0,"",IF(CB253="","",0)))</f>
        <v/>
      </c>
      <c r="CA253" s="25" t="str">
        <f>IFERROR(VLOOKUP($C253,Summary!$C:$CB,77,FALSE)/CB253,IF(CB253=0,"",IF(CB253="","",0)))</f>
        <v/>
      </c>
      <c r="CB253" s="27">
        <f>VLOOKUP($C253,Summary!$C:$CB,78,FALSE)</f>
        <v>0</v>
      </c>
    </row>
    <row r="254" spans="1:80" x14ac:dyDescent="0.3">
      <c r="A254">
        <v>250</v>
      </c>
      <c r="B254" t="str">
        <f>IF(Namelist!A251="","",UPPER(Namelist!A251))</f>
        <v>RUI EN LEE</v>
      </c>
      <c r="C254" t="str">
        <f>IF(Namelist!B251="","",UPPER(Namelist!B251))</f>
        <v>NUSSTU\E0774670</v>
      </c>
      <c r="D254" s="24">
        <f>IFERROR(VLOOKUP($C254,Summary!$C:$CB,2,FALSE)/J254,IF(J254=0,"",IF(J254="","",0)))</f>
        <v>0.33333333333333331</v>
      </c>
      <c r="E254" s="25">
        <f>IFERROR(VLOOKUP($C254,Summary!$C:$CB,3,FALSE)/J254,IF(J254=0,"",IF(J254="","",0)))</f>
        <v>0</v>
      </c>
      <c r="F254" s="26">
        <f>IFERROR(VLOOKUP($C254,Summary!$C:$CB,4,FALSE)/J254,IF(J254=0,"",IF(J254="","",0)))</f>
        <v>0.33333333333333331</v>
      </c>
      <c r="G254" s="25">
        <f>IFERROR(VLOOKUP($C254,Summary!$C:$CB,5,FALSE)/J254,IF(J254=0,"",IF(J254="","",0)))</f>
        <v>0.1111111111111111</v>
      </c>
      <c r="H254" s="26">
        <f>IFERROR(VLOOKUP($C254,Summary!$C:$CB,6,FALSE)/J254,IF(J254=0,"",IF(J254="","",0)))</f>
        <v>0.44444444444444442</v>
      </c>
      <c r="I254" s="25">
        <f>IFERROR(VLOOKUP($C254,Summary!$C:$CB,7,FALSE)/J254,IF(J254=0,"",IF(J254="","",0)))</f>
        <v>0.55555555555555558</v>
      </c>
      <c r="J254" s="27">
        <f>VLOOKUP($C254,Summary!$C:$CB,8,FALSE)</f>
        <v>9</v>
      </c>
      <c r="K254" s="24" t="str">
        <f>IFERROR(VLOOKUP($C254,Summary!$C:$CB,9,FALSE)/Q254,IF(Q254=0,"",IF(Q254="","",0)))</f>
        <v/>
      </c>
      <c r="L254" s="25" t="str">
        <f>IFERROR(VLOOKUP($C254,Summary!$C:$CB,10,FALSE)/Q254,IF(Q254=0,"",IF(Q254="","",0)))</f>
        <v/>
      </c>
      <c r="M254" s="26" t="str">
        <f>IFERROR(VLOOKUP($C254,Summary!$C:$CB,11,FALSE)/Q254,IF(Q254=0,"",IF(Q254="","",0)))</f>
        <v/>
      </c>
      <c r="N254" s="25" t="str">
        <f>IFERROR(VLOOKUP($C254,Summary!$C:$CB,12,FALSE)/Q254,IF(Q254=0,"",IF(Q254="","",0)))</f>
        <v/>
      </c>
      <c r="O254" s="26" t="str">
        <f>IFERROR(VLOOKUP($C254,Summary!$C:$CB,13,FALSE)/Q254,IF(Q254=0,"",IF(Q254="","",0)))</f>
        <v/>
      </c>
      <c r="P254" s="25" t="str">
        <f>IFERROR(VLOOKUP($C254,Summary!$C:$CB,14,FALSE)/Q254,IF(Q254=0,"",IF(Q254="","",0)))</f>
        <v/>
      </c>
      <c r="Q254" s="27">
        <f>VLOOKUP($C254,Summary!$C:$CB,15,FALSE)</f>
        <v>0</v>
      </c>
      <c r="R254" s="24">
        <f>IFERROR(VLOOKUP($C254,Summary!$C:$CB,16,FALSE)/X254,IF(X254=0,"",IF(X254="","",0)))</f>
        <v>0</v>
      </c>
      <c r="S254" s="25">
        <f>IFERROR(VLOOKUP($C254,Summary!$C:$CB,17,FALSE)/X254,IF(X254=0,"",IF(X254="","",0)))</f>
        <v>0</v>
      </c>
      <c r="T254" s="26">
        <f>IFERROR(VLOOKUP($C254,Summary!$C:$CB,18,FALSE)/X254,IF(X254=0,"",IF(X254="","",0)))</f>
        <v>0</v>
      </c>
      <c r="U254" s="25">
        <f>IFERROR(VLOOKUP($C254,Summary!$C:$CB,19,FALSE)/X254,IF(X254=0,"",IF(X254="","",0)))</f>
        <v>0.5</v>
      </c>
      <c r="V254" s="26">
        <f>IFERROR(VLOOKUP($C254,Summary!$C:$CB,20,FALSE)/X254,IF(X254=0,"",IF(X254="","",0)))</f>
        <v>0.5</v>
      </c>
      <c r="W254" s="25">
        <f>IFERROR(VLOOKUP($C254,Summary!$C:$CB,21,FALSE)/X254,IF(X254=0,"",IF(X254="","",0)))</f>
        <v>0.5</v>
      </c>
      <c r="X254" s="27">
        <f>VLOOKUP($C254,Summary!$C:$CB,22,FALSE)</f>
        <v>2</v>
      </c>
      <c r="Y254" s="24" t="str">
        <f>IFERROR(VLOOKUP($C254,Summary!$C:$CB,23,FALSE)/AE254,IF(AE254=0,"",IF(AE254="","",0)))</f>
        <v/>
      </c>
      <c r="Z254" s="25" t="str">
        <f>IFERROR(VLOOKUP($C254,Summary!$C:$CB,24,FALSE)/AE254,IF(AE254=0,"",IF(AE254="","",0)))</f>
        <v/>
      </c>
      <c r="AA254" s="26" t="str">
        <f>IFERROR(VLOOKUP($C254,Summary!$C:$CB,25,FALSE)/AE254,IF(AE254=0,"",IF(AE254="","",0)))</f>
        <v/>
      </c>
      <c r="AB254" s="25" t="str">
        <f>IFERROR(VLOOKUP($C254,Summary!$C:$CB,26,FALSE)/AE254,IF(AE254=0,"",IF(AE254="","",0)))</f>
        <v/>
      </c>
      <c r="AC254" s="26" t="str">
        <f>IFERROR(VLOOKUP($C254,Summary!$C:$CB,27,FALSE)/AE254,IF(AE254=0,"",IF(AE254="","",0)))</f>
        <v/>
      </c>
      <c r="AD254" s="25" t="str">
        <f>IFERROR(VLOOKUP($C254,Summary!$C:$CB,28,FALSE)/AE254,IF(AE254=0,"",IF(AE254="","",0)))</f>
        <v/>
      </c>
      <c r="AE254" s="27">
        <f>VLOOKUP($C254,Summary!$C:$CB,29,FALSE)</f>
        <v>0</v>
      </c>
      <c r="AF254" s="24" t="str">
        <f>IFERROR(VLOOKUP($C254,Summary!$C:$CB,30,FALSE)/VLOOKUP($C254,Summary!$C:$CB,32,FALSE),IF(AL254=0,"",IF(AL254="","",0)))</f>
        <v/>
      </c>
      <c r="AG254" s="25" t="str">
        <f>IFERROR(VLOOKUP($C254,Summary!$C:$CB,31,FALSE)/VLOOKUP($C254,Summary!$C:$CB,32,FALSE),IF(AL254=0,"",IF(AL254="","",0)))</f>
        <v/>
      </c>
      <c r="AH254" s="26" t="str">
        <f>IFERROR(VLOOKUP($C254,Summary!$C:$CB,32,FALSE)/VLOOKUP($C254,Summary!$C:$CB,34,FALSE),IF(AL254=0,"",IF(AL254="","",0)))</f>
        <v/>
      </c>
      <c r="AI254" s="25" t="str">
        <f>IFERROR(VLOOKUP($C254,Summary!$C:$CB,33,FALSE)/VLOOKUP($C254,Summary!$C:$CB,34,FALSE),IF(AL254=0,"",IF(AL254="","",0)))</f>
        <v/>
      </c>
      <c r="AJ254" s="26" t="str">
        <f>IFERROR(VLOOKUP($C254,Summary!$C:$CB,34,FALSE)/AL254,IF(AL254=0,"",IF(AL254="","",0)))</f>
        <v/>
      </c>
      <c r="AK254" s="25" t="str">
        <f>IFERROR(VLOOKUP($C254,Summary!$C:$CB,35,FALSE)/AL254,IF(AL254=0,"",IF(AL254="","",0)))</f>
        <v/>
      </c>
      <c r="AL254" s="27">
        <f>VLOOKUP($C254,Summary!$C:$CB,36,FALSE)</f>
        <v>0</v>
      </c>
      <c r="AM254" s="24" t="str">
        <f>IFERROR(VLOOKUP($C254,Summary!$C:$CB,37,FALSE)/AS254,IF(AS254=0,"",IF(AS254="","",0)))</f>
        <v/>
      </c>
      <c r="AN254" s="25" t="str">
        <f>IFERROR(VLOOKUP($C254,Summary!$C:$CB,38,FALSE)/AS254,IF(AS254=0,"",IF(AS254="","",0)))</f>
        <v/>
      </c>
      <c r="AO254" s="26" t="str">
        <f>IFERROR(VLOOKUP($C254,Summary!$C:$CB,39,FALSE)/AS254,IF(AS254=0,"",IF(AS254="","",0)))</f>
        <v/>
      </c>
      <c r="AP254" s="25" t="str">
        <f>IFERROR(VLOOKUP($C254,Summary!$C:$CB,40,FALSE)/AS254,IF(AS254=0,"",IF(AS254="","",0)))</f>
        <v/>
      </c>
      <c r="AQ254" s="26" t="str">
        <f>IFERROR(VLOOKUP($C254,Summary!$C:$CB,41,FALSE)/AS254,IF(AS254=0,"",IF(AS254="","",0)))</f>
        <v/>
      </c>
      <c r="AR254" s="25" t="str">
        <f>IFERROR(VLOOKUP($C254,Summary!$C:$CB,42,FALSE)/AS254,IF(AS254=0,"",IF(AS254="","",0)))</f>
        <v/>
      </c>
      <c r="AS254" s="27">
        <f>VLOOKUP($C254,Summary!$C:$CB,43,FALSE)</f>
        <v>0</v>
      </c>
      <c r="AT254" s="24">
        <f>IFERROR(VLOOKUP($C254,Summary!$C:$CB,44,FALSE)/AZ254,IF(AZ254=0,"",IF(AZ254="","",0)))</f>
        <v>0.66666666666666663</v>
      </c>
      <c r="AU254" s="25">
        <f>IFERROR(VLOOKUP($C254,Summary!$C:$CB,45,FALSE)/AZ254,IF(AZ254=0,"",IF(AZ254="","",0)))</f>
        <v>0</v>
      </c>
      <c r="AV254" s="26">
        <f>IFERROR(VLOOKUP($C254,Summary!$C:$CB,46,FALSE)/AZ254,IF(AZ254=0,"",IF(AZ254="","",0)))</f>
        <v>0.66666666666666663</v>
      </c>
      <c r="AW254" s="25">
        <f>IFERROR(VLOOKUP($C254,Summary!$C:$CB,47,FALSE)/AZ254,IF(AZ254=0,"",IF(AZ254="","",0)))</f>
        <v>0</v>
      </c>
      <c r="AX254" s="26">
        <f>IFERROR(VLOOKUP($C254,Summary!$C:$CB,48,FALSE)/AZ254,IF(AZ254=0,"",IF(AZ254="","",0)))</f>
        <v>0.66666666666666663</v>
      </c>
      <c r="AY254" s="25">
        <f>IFERROR(VLOOKUP($C254,Summary!$C:$CB,49,FALSE)/AZ254,IF(AZ254=0,"",IF(AZ254="","",0)))</f>
        <v>0.33333333333333331</v>
      </c>
      <c r="AZ254" s="27">
        <f>VLOOKUP($C254,Summary!$C:$CB,50,FALSE)</f>
        <v>3</v>
      </c>
      <c r="BA254" s="24">
        <f>IFERROR(VLOOKUP($C254,Summary!$C:$CB,51,FALSE)/BG254,IF(BG254=0,"",IF(BG254="","",0)))</f>
        <v>0</v>
      </c>
      <c r="BB254" s="25">
        <f>IFERROR(VLOOKUP($C254,Summary!$C:$CB,52,FALSE)/BG254,IF(BG254=0,"",IF(BG254="","",0)))</f>
        <v>0</v>
      </c>
      <c r="BC254" s="26">
        <f>IFERROR(VLOOKUP($C254,Summary!$C:$CB,53,FALSE)/BG254,IF(BG254=0,"",IF(BG254="","",0)))</f>
        <v>0</v>
      </c>
      <c r="BD254" s="25">
        <f>IFERROR(VLOOKUP($C254,Summary!$C:$CB,54,FALSE)/BG254,IF(BG254=0,"",IF(BG254="","",0)))</f>
        <v>0</v>
      </c>
      <c r="BE254" s="26">
        <f>IFERROR(VLOOKUP($C254,Summary!$C:$CB,55,FALSE)/BG254,IF(BG254=0,"",IF(BG254="","",0)))</f>
        <v>0</v>
      </c>
      <c r="BF254" s="25">
        <f>IFERROR(VLOOKUP($C254,Summary!$C:$CB,56,FALSE)/BG254,IF(BG254=0,"",IF(BG254="","",0)))</f>
        <v>1</v>
      </c>
      <c r="BG254" s="27">
        <f>VLOOKUP($C254,Summary!$C:$CB,57,FALSE)</f>
        <v>1</v>
      </c>
      <c r="BH254" s="24">
        <f>IFERROR(VLOOKUP($C254,Summary!$C:$CB,58,FALSE)/BN254,IF(BN254=0,"",IF(BN254="","",0)))</f>
        <v>0.33333333333333331</v>
      </c>
      <c r="BI254" s="25">
        <f>IFERROR(VLOOKUP($C254,Summary!$C:$CB,59,FALSE)/BN254,IF(BN254=0,"",IF(BN254="","",0)))</f>
        <v>0</v>
      </c>
      <c r="BJ254" s="26">
        <f>IFERROR(VLOOKUP($C254,Summary!$C:$CB,60,FALSE)/BN254,IF(BN254=0,"",IF(BN254="","",0)))</f>
        <v>0.33333333333333331</v>
      </c>
      <c r="BK254" s="25">
        <f>IFERROR(VLOOKUP($C254,Summary!$C:$CB,61,FALSE)/BN254,IF(BN254=0,"",IF(BN254="","",0)))</f>
        <v>0</v>
      </c>
      <c r="BL254" s="26">
        <f>IFERROR(VLOOKUP($C254,Summary!$C:$CB,62,FALSE)/BN254,IF(BN254=0,"",IF(BN254="","",0)))</f>
        <v>0.33333333333333331</v>
      </c>
      <c r="BM254" s="25">
        <f>IFERROR(VLOOKUP($C254,Summary!$C:$CB,63,FALSE)/BN254,IF(BN254=0,"",IF(BN254="","",0)))</f>
        <v>0.66666666666666663</v>
      </c>
      <c r="BN254" s="27">
        <f>VLOOKUP($C254,Summary!$C:$CB,64,FALSE)</f>
        <v>3</v>
      </c>
      <c r="BO254" s="24" t="str">
        <f>IFERROR(VLOOKUP($C254,Summary!$C:$CB,65,FALSE)/BU254,IF(BU254=0,"",IF(BU254="","",0)))</f>
        <v/>
      </c>
      <c r="BP254" s="25" t="str">
        <f>IFERROR(VLOOKUP($C254,Summary!$C:$CB,66,FALSE)/BU254,IF(BU254=0,"",IF(BU254="","",0)))</f>
        <v/>
      </c>
      <c r="BQ254" s="26" t="str">
        <f>IFERROR(VLOOKUP($C254,Summary!$C:$CB,67,FALSE)/BU254,IF(BU254=0,"",IF(BU254="","",0)))</f>
        <v/>
      </c>
      <c r="BR254" s="25" t="str">
        <f>IFERROR(VLOOKUP($C254,Summary!$C:$CB,68,FALSE)/BU254,IF(BU254=0,"",IF(BU254="","",0)))</f>
        <v/>
      </c>
      <c r="BS254" s="26" t="str">
        <f>IFERROR(VLOOKUP($C254,Summary!$C:$CB,69,FALSE)/BU254,IF(BU254=0,"",IF(BU254="","",0)))</f>
        <v/>
      </c>
      <c r="BT254" s="25" t="str">
        <f>IFERROR(VLOOKUP($C254,Summary!$C:$CB,70,FALSE)/BU254,IF(BU254=0,"",IF(BU254="","",0)))</f>
        <v/>
      </c>
      <c r="BU254" s="27">
        <f>VLOOKUP($C254,Summary!$C:$CB,71,FALSE)</f>
        <v>0</v>
      </c>
      <c r="BV254" s="24" t="str">
        <f>IFERROR(VLOOKUP($C254,Summary!$C:$CB,72,FALSE)/CB254,IF(CB254=0,"",IF(CB254="","",0)))</f>
        <v/>
      </c>
      <c r="BW254" s="25" t="str">
        <f>IFERROR(VLOOKUP($C254,Summary!$C:$CB,73,FALSE)/CB254,IF(CB254=0,"",IF(CB254="","",0)))</f>
        <v/>
      </c>
      <c r="BX254" s="26" t="str">
        <f>IFERROR(VLOOKUP($C254,Summary!$C:$CB,74,FALSE)/CB254,IF(CB254=0,"",IF(CB254="","",0)))</f>
        <v/>
      </c>
      <c r="BY254" s="25" t="str">
        <f>IFERROR(VLOOKUP($C254,Summary!$C:$CB,75,FALSE)/CB254,IF(CB254=0,"",IF(CB254="","",0)))</f>
        <v/>
      </c>
      <c r="BZ254" s="26" t="str">
        <f>IFERROR(VLOOKUP($C254,Summary!$C:$CB,76,FALSE)/CB254,IF(CB254=0,"",IF(CB254="","",0)))</f>
        <v/>
      </c>
      <c r="CA254" s="25" t="str">
        <f>IFERROR(VLOOKUP($C254,Summary!$C:$CB,77,FALSE)/CB254,IF(CB254=0,"",IF(CB254="","",0)))</f>
        <v/>
      </c>
      <c r="CB254" s="27">
        <f>VLOOKUP($C254,Summary!$C:$CB,78,FALSE)</f>
        <v>0</v>
      </c>
    </row>
    <row r="255" spans="1:80" x14ac:dyDescent="0.3">
      <c r="A255">
        <v>251</v>
      </c>
      <c r="B255" t="str">
        <f>IF(Namelist!A252="","",UPPER(Namelist!A252))</f>
        <v>RUI HAN LAU</v>
      </c>
      <c r="C255" t="str">
        <f>IF(Namelist!B252="","",UPPER(Namelist!B252))</f>
        <v>NUSSTU\E0725640</v>
      </c>
      <c r="D255" s="24">
        <f>IFERROR(VLOOKUP($C255,Summary!$C:$CB,2,FALSE)/J255,IF(J255=0,"",IF(J255="","",0)))</f>
        <v>0.42857142857142855</v>
      </c>
      <c r="E255" s="25">
        <f>IFERROR(VLOOKUP($C255,Summary!$C:$CB,3,FALSE)/J255,IF(J255=0,"",IF(J255="","",0)))</f>
        <v>0</v>
      </c>
      <c r="F255" s="26">
        <f>IFERROR(VLOOKUP($C255,Summary!$C:$CB,4,FALSE)/J255,IF(J255=0,"",IF(J255="","",0)))</f>
        <v>0.42857142857142855</v>
      </c>
      <c r="G255" s="25">
        <f>IFERROR(VLOOKUP($C255,Summary!$C:$CB,5,FALSE)/J255,IF(J255=0,"",IF(J255="","",0)))</f>
        <v>0</v>
      </c>
      <c r="H255" s="26">
        <f>IFERROR(VLOOKUP($C255,Summary!$C:$CB,6,FALSE)/J255,IF(J255=0,"",IF(J255="","",0)))</f>
        <v>0.42857142857142855</v>
      </c>
      <c r="I255" s="25">
        <f>IFERROR(VLOOKUP($C255,Summary!$C:$CB,7,FALSE)/J255,IF(J255=0,"",IF(J255="","",0)))</f>
        <v>0.5714285714285714</v>
      </c>
      <c r="J255" s="27">
        <f>VLOOKUP($C255,Summary!$C:$CB,8,FALSE)</f>
        <v>7</v>
      </c>
      <c r="K255" s="24" t="str">
        <f>IFERROR(VLOOKUP($C255,Summary!$C:$CB,9,FALSE)/Q255,IF(Q255=0,"",IF(Q255="","",0)))</f>
        <v/>
      </c>
      <c r="L255" s="25" t="str">
        <f>IFERROR(VLOOKUP($C255,Summary!$C:$CB,10,FALSE)/Q255,IF(Q255=0,"",IF(Q255="","",0)))</f>
        <v/>
      </c>
      <c r="M255" s="26" t="str">
        <f>IFERROR(VLOOKUP($C255,Summary!$C:$CB,11,FALSE)/Q255,IF(Q255=0,"",IF(Q255="","",0)))</f>
        <v/>
      </c>
      <c r="N255" s="25" t="str">
        <f>IFERROR(VLOOKUP($C255,Summary!$C:$CB,12,FALSE)/Q255,IF(Q255=0,"",IF(Q255="","",0)))</f>
        <v/>
      </c>
      <c r="O255" s="26" t="str">
        <f>IFERROR(VLOOKUP($C255,Summary!$C:$CB,13,FALSE)/Q255,IF(Q255=0,"",IF(Q255="","",0)))</f>
        <v/>
      </c>
      <c r="P255" s="25" t="str">
        <f>IFERROR(VLOOKUP($C255,Summary!$C:$CB,14,FALSE)/Q255,IF(Q255=0,"",IF(Q255="","",0)))</f>
        <v/>
      </c>
      <c r="Q255" s="27">
        <f>VLOOKUP($C255,Summary!$C:$CB,15,FALSE)</f>
        <v>0</v>
      </c>
      <c r="R255" s="24" t="str">
        <f>IFERROR(VLOOKUP($C255,Summary!$C:$CB,16,FALSE)/X255,IF(X255=0,"",IF(X255="","",0)))</f>
        <v/>
      </c>
      <c r="S255" s="25" t="str">
        <f>IFERROR(VLOOKUP($C255,Summary!$C:$CB,17,FALSE)/X255,IF(X255=0,"",IF(X255="","",0)))</f>
        <v/>
      </c>
      <c r="T255" s="26" t="str">
        <f>IFERROR(VLOOKUP($C255,Summary!$C:$CB,18,FALSE)/X255,IF(X255=0,"",IF(X255="","",0)))</f>
        <v/>
      </c>
      <c r="U255" s="25" t="str">
        <f>IFERROR(VLOOKUP($C255,Summary!$C:$CB,19,FALSE)/X255,IF(X255=0,"",IF(X255="","",0)))</f>
        <v/>
      </c>
      <c r="V255" s="26" t="str">
        <f>IFERROR(VLOOKUP($C255,Summary!$C:$CB,20,FALSE)/X255,IF(X255=0,"",IF(X255="","",0)))</f>
        <v/>
      </c>
      <c r="W255" s="25" t="str">
        <f>IFERROR(VLOOKUP($C255,Summary!$C:$CB,21,FALSE)/X255,IF(X255=0,"",IF(X255="","",0)))</f>
        <v/>
      </c>
      <c r="X255" s="27">
        <f>VLOOKUP($C255,Summary!$C:$CB,22,FALSE)</f>
        <v>0</v>
      </c>
      <c r="Y255" s="24" t="str">
        <f>IFERROR(VLOOKUP($C255,Summary!$C:$CB,23,FALSE)/AE255,IF(AE255=0,"",IF(AE255="","",0)))</f>
        <v/>
      </c>
      <c r="Z255" s="25" t="str">
        <f>IFERROR(VLOOKUP($C255,Summary!$C:$CB,24,FALSE)/AE255,IF(AE255=0,"",IF(AE255="","",0)))</f>
        <v/>
      </c>
      <c r="AA255" s="26" t="str">
        <f>IFERROR(VLOOKUP($C255,Summary!$C:$CB,25,FALSE)/AE255,IF(AE255=0,"",IF(AE255="","",0)))</f>
        <v/>
      </c>
      <c r="AB255" s="25" t="str">
        <f>IFERROR(VLOOKUP($C255,Summary!$C:$CB,26,FALSE)/AE255,IF(AE255=0,"",IF(AE255="","",0)))</f>
        <v/>
      </c>
      <c r="AC255" s="26" t="str">
        <f>IFERROR(VLOOKUP($C255,Summary!$C:$CB,27,FALSE)/AE255,IF(AE255=0,"",IF(AE255="","",0)))</f>
        <v/>
      </c>
      <c r="AD255" s="25" t="str">
        <f>IFERROR(VLOOKUP($C255,Summary!$C:$CB,28,FALSE)/AE255,IF(AE255=0,"",IF(AE255="","",0)))</f>
        <v/>
      </c>
      <c r="AE255" s="27">
        <f>VLOOKUP($C255,Summary!$C:$CB,29,FALSE)</f>
        <v>0</v>
      </c>
      <c r="AF255" s="24" t="str">
        <f>IFERROR(VLOOKUP($C255,Summary!$C:$CB,30,FALSE)/VLOOKUP($C255,Summary!$C:$CB,32,FALSE),IF(AL255=0,"",IF(AL255="","",0)))</f>
        <v/>
      </c>
      <c r="AG255" s="25" t="str">
        <f>IFERROR(VLOOKUP($C255,Summary!$C:$CB,31,FALSE)/VLOOKUP($C255,Summary!$C:$CB,32,FALSE),IF(AL255=0,"",IF(AL255="","",0)))</f>
        <v/>
      </c>
      <c r="AH255" s="26" t="str">
        <f>IFERROR(VLOOKUP($C255,Summary!$C:$CB,32,FALSE)/VLOOKUP($C255,Summary!$C:$CB,34,FALSE),IF(AL255=0,"",IF(AL255="","",0)))</f>
        <v/>
      </c>
      <c r="AI255" s="25" t="str">
        <f>IFERROR(VLOOKUP($C255,Summary!$C:$CB,33,FALSE)/VLOOKUP($C255,Summary!$C:$CB,34,FALSE),IF(AL255=0,"",IF(AL255="","",0)))</f>
        <v/>
      </c>
      <c r="AJ255" s="26" t="str">
        <f>IFERROR(VLOOKUP($C255,Summary!$C:$CB,34,FALSE)/AL255,IF(AL255=0,"",IF(AL255="","",0)))</f>
        <v/>
      </c>
      <c r="AK255" s="25" t="str">
        <f>IFERROR(VLOOKUP($C255,Summary!$C:$CB,35,FALSE)/AL255,IF(AL255=0,"",IF(AL255="","",0)))</f>
        <v/>
      </c>
      <c r="AL255" s="27">
        <f>VLOOKUP($C255,Summary!$C:$CB,36,FALSE)</f>
        <v>0</v>
      </c>
      <c r="AM255" s="24">
        <f>IFERROR(VLOOKUP($C255,Summary!$C:$CB,37,FALSE)/AS255,IF(AS255=0,"",IF(AS255="","",0)))</f>
        <v>0</v>
      </c>
      <c r="AN255" s="25">
        <f>IFERROR(VLOOKUP($C255,Summary!$C:$CB,38,FALSE)/AS255,IF(AS255=0,"",IF(AS255="","",0)))</f>
        <v>0</v>
      </c>
      <c r="AO255" s="26">
        <f>IFERROR(VLOOKUP($C255,Summary!$C:$CB,39,FALSE)/AS255,IF(AS255=0,"",IF(AS255="","",0)))</f>
        <v>0</v>
      </c>
      <c r="AP255" s="25">
        <f>IFERROR(VLOOKUP($C255,Summary!$C:$CB,40,FALSE)/AS255,IF(AS255=0,"",IF(AS255="","",0)))</f>
        <v>0</v>
      </c>
      <c r="AQ255" s="26">
        <f>IFERROR(VLOOKUP($C255,Summary!$C:$CB,41,FALSE)/AS255,IF(AS255=0,"",IF(AS255="","",0)))</f>
        <v>0</v>
      </c>
      <c r="AR255" s="25">
        <f>IFERROR(VLOOKUP($C255,Summary!$C:$CB,42,FALSE)/AS255,IF(AS255=0,"",IF(AS255="","",0)))</f>
        <v>1</v>
      </c>
      <c r="AS255" s="27">
        <f>VLOOKUP($C255,Summary!$C:$CB,43,FALSE)</f>
        <v>2</v>
      </c>
      <c r="AT255" s="24">
        <f>IFERROR(VLOOKUP($C255,Summary!$C:$CB,44,FALSE)/AZ255,IF(AZ255=0,"",IF(AZ255="","",0)))</f>
        <v>0.75</v>
      </c>
      <c r="AU255" s="25">
        <f>IFERROR(VLOOKUP($C255,Summary!$C:$CB,45,FALSE)/AZ255,IF(AZ255=0,"",IF(AZ255="","",0)))</f>
        <v>0</v>
      </c>
      <c r="AV255" s="26">
        <f>IFERROR(VLOOKUP($C255,Summary!$C:$CB,46,FALSE)/AZ255,IF(AZ255=0,"",IF(AZ255="","",0)))</f>
        <v>0.75</v>
      </c>
      <c r="AW255" s="25">
        <f>IFERROR(VLOOKUP($C255,Summary!$C:$CB,47,FALSE)/AZ255,IF(AZ255=0,"",IF(AZ255="","",0)))</f>
        <v>0</v>
      </c>
      <c r="AX255" s="26">
        <f>IFERROR(VLOOKUP($C255,Summary!$C:$CB,48,FALSE)/AZ255,IF(AZ255=0,"",IF(AZ255="","",0)))</f>
        <v>0.75</v>
      </c>
      <c r="AY255" s="25">
        <f>IFERROR(VLOOKUP($C255,Summary!$C:$CB,49,FALSE)/AZ255,IF(AZ255=0,"",IF(AZ255="","",0)))</f>
        <v>0.25</v>
      </c>
      <c r="AZ255" s="27">
        <f>VLOOKUP($C255,Summary!$C:$CB,50,FALSE)</f>
        <v>4</v>
      </c>
      <c r="BA255" s="24">
        <f>IFERROR(VLOOKUP($C255,Summary!$C:$CB,51,FALSE)/BG255,IF(BG255=0,"",IF(BG255="","",0)))</f>
        <v>0</v>
      </c>
      <c r="BB255" s="25">
        <f>IFERROR(VLOOKUP($C255,Summary!$C:$CB,52,FALSE)/BG255,IF(BG255=0,"",IF(BG255="","",0)))</f>
        <v>0</v>
      </c>
      <c r="BC255" s="26">
        <f>IFERROR(VLOOKUP($C255,Summary!$C:$CB,53,FALSE)/BG255,IF(BG255=0,"",IF(BG255="","",0)))</f>
        <v>0</v>
      </c>
      <c r="BD255" s="25">
        <f>IFERROR(VLOOKUP($C255,Summary!$C:$CB,54,FALSE)/BG255,IF(BG255=0,"",IF(BG255="","",0)))</f>
        <v>0</v>
      </c>
      <c r="BE255" s="26">
        <f>IFERROR(VLOOKUP($C255,Summary!$C:$CB,55,FALSE)/BG255,IF(BG255=0,"",IF(BG255="","",0)))</f>
        <v>0</v>
      </c>
      <c r="BF255" s="25">
        <f>IFERROR(VLOOKUP($C255,Summary!$C:$CB,56,FALSE)/BG255,IF(BG255=0,"",IF(BG255="","",0)))</f>
        <v>1</v>
      </c>
      <c r="BG255" s="27">
        <f>VLOOKUP($C255,Summary!$C:$CB,57,FALSE)</f>
        <v>1</v>
      </c>
      <c r="BH255" s="24" t="str">
        <f>IFERROR(VLOOKUP($C255,Summary!$C:$CB,58,FALSE)/BN255,IF(BN255=0,"",IF(BN255="","",0)))</f>
        <v/>
      </c>
      <c r="BI255" s="25" t="str">
        <f>IFERROR(VLOOKUP($C255,Summary!$C:$CB,59,FALSE)/BN255,IF(BN255=0,"",IF(BN255="","",0)))</f>
        <v/>
      </c>
      <c r="BJ255" s="26" t="str">
        <f>IFERROR(VLOOKUP($C255,Summary!$C:$CB,60,FALSE)/BN255,IF(BN255=0,"",IF(BN255="","",0)))</f>
        <v/>
      </c>
      <c r="BK255" s="25" t="str">
        <f>IFERROR(VLOOKUP($C255,Summary!$C:$CB,61,FALSE)/BN255,IF(BN255=0,"",IF(BN255="","",0)))</f>
        <v/>
      </c>
      <c r="BL255" s="26" t="str">
        <f>IFERROR(VLOOKUP($C255,Summary!$C:$CB,62,FALSE)/BN255,IF(BN255=0,"",IF(BN255="","",0)))</f>
        <v/>
      </c>
      <c r="BM255" s="25" t="str">
        <f>IFERROR(VLOOKUP($C255,Summary!$C:$CB,63,FALSE)/BN255,IF(BN255=0,"",IF(BN255="","",0)))</f>
        <v/>
      </c>
      <c r="BN255" s="27">
        <f>VLOOKUP($C255,Summary!$C:$CB,64,FALSE)</f>
        <v>0</v>
      </c>
      <c r="BO255" s="24" t="str">
        <f>IFERROR(VLOOKUP($C255,Summary!$C:$CB,65,FALSE)/BU255,IF(BU255=0,"",IF(BU255="","",0)))</f>
        <v/>
      </c>
      <c r="BP255" s="25" t="str">
        <f>IFERROR(VLOOKUP($C255,Summary!$C:$CB,66,FALSE)/BU255,IF(BU255=0,"",IF(BU255="","",0)))</f>
        <v/>
      </c>
      <c r="BQ255" s="26" t="str">
        <f>IFERROR(VLOOKUP($C255,Summary!$C:$CB,67,FALSE)/BU255,IF(BU255=0,"",IF(BU255="","",0)))</f>
        <v/>
      </c>
      <c r="BR255" s="25" t="str">
        <f>IFERROR(VLOOKUP($C255,Summary!$C:$CB,68,FALSE)/BU255,IF(BU255=0,"",IF(BU255="","",0)))</f>
        <v/>
      </c>
      <c r="BS255" s="26" t="str">
        <f>IFERROR(VLOOKUP($C255,Summary!$C:$CB,69,FALSE)/BU255,IF(BU255=0,"",IF(BU255="","",0)))</f>
        <v/>
      </c>
      <c r="BT255" s="25" t="str">
        <f>IFERROR(VLOOKUP($C255,Summary!$C:$CB,70,FALSE)/BU255,IF(BU255=0,"",IF(BU255="","",0)))</f>
        <v/>
      </c>
      <c r="BU255" s="27">
        <f>VLOOKUP($C255,Summary!$C:$CB,71,FALSE)</f>
        <v>0</v>
      </c>
      <c r="BV255" s="24" t="str">
        <f>IFERROR(VLOOKUP($C255,Summary!$C:$CB,72,FALSE)/CB255,IF(CB255=0,"",IF(CB255="","",0)))</f>
        <v/>
      </c>
      <c r="BW255" s="25" t="str">
        <f>IFERROR(VLOOKUP($C255,Summary!$C:$CB,73,FALSE)/CB255,IF(CB255=0,"",IF(CB255="","",0)))</f>
        <v/>
      </c>
      <c r="BX255" s="26" t="str">
        <f>IFERROR(VLOOKUP($C255,Summary!$C:$CB,74,FALSE)/CB255,IF(CB255=0,"",IF(CB255="","",0)))</f>
        <v/>
      </c>
      <c r="BY255" s="25" t="str">
        <f>IFERROR(VLOOKUP($C255,Summary!$C:$CB,75,FALSE)/CB255,IF(CB255=0,"",IF(CB255="","",0)))</f>
        <v/>
      </c>
      <c r="BZ255" s="26" t="str">
        <f>IFERROR(VLOOKUP($C255,Summary!$C:$CB,76,FALSE)/CB255,IF(CB255=0,"",IF(CB255="","",0)))</f>
        <v/>
      </c>
      <c r="CA255" s="25" t="str">
        <f>IFERROR(VLOOKUP($C255,Summary!$C:$CB,77,FALSE)/CB255,IF(CB255=0,"",IF(CB255="","",0)))</f>
        <v/>
      </c>
      <c r="CB255" s="27">
        <f>VLOOKUP($C255,Summary!$C:$CB,78,FALSE)</f>
        <v>0</v>
      </c>
    </row>
    <row r="256" spans="1:80" x14ac:dyDescent="0.3">
      <c r="A256">
        <v>252</v>
      </c>
      <c r="B256" t="str">
        <f>IF(Namelist!A253="","",UPPER(Namelist!A253))</f>
        <v>RUOQING,VIVIEN HE</v>
      </c>
      <c r="C256" t="str">
        <f>IF(Namelist!B253="","",UPPER(Namelist!B253))</f>
        <v>NUSSTU\E0772973</v>
      </c>
      <c r="D256" s="24">
        <f>IFERROR(VLOOKUP($C256,Summary!$C:$CB,2,FALSE)/J256,IF(J256=0,"",IF(J256="","",0)))</f>
        <v>0.5</v>
      </c>
      <c r="E256" s="25">
        <f>IFERROR(VLOOKUP($C256,Summary!$C:$CB,3,FALSE)/J256,IF(J256=0,"",IF(J256="","",0)))</f>
        <v>0</v>
      </c>
      <c r="F256" s="26">
        <f>IFERROR(VLOOKUP($C256,Summary!$C:$CB,4,FALSE)/J256,IF(J256=0,"",IF(J256="","",0)))</f>
        <v>0.5</v>
      </c>
      <c r="G256" s="25">
        <f>IFERROR(VLOOKUP($C256,Summary!$C:$CB,5,FALSE)/J256,IF(J256=0,"",IF(J256="","",0)))</f>
        <v>0</v>
      </c>
      <c r="H256" s="26">
        <f>IFERROR(VLOOKUP($C256,Summary!$C:$CB,6,FALSE)/J256,IF(J256=0,"",IF(J256="","",0)))</f>
        <v>0.5</v>
      </c>
      <c r="I256" s="25">
        <f>IFERROR(VLOOKUP($C256,Summary!$C:$CB,7,FALSE)/J256,IF(J256=0,"",IF(J256="","",0)))</f>
        <v>0.5</v>
      </c>
      <c r="J256" s="27">
        <f>VLOOKUP($C256,Summary!$C:$CB,8,FALSE)</f>
        <v>2</v>
      </c>
      <c r="K256" s="24" t="str">
        <f>IFERROR(VLOOKUP($C256,Summary!$C:$CB,9,FALSE)/Q256,IF(Q256=0,"",IF(Q256="","",0)))</f>
        <v/>
      </c>
      <c r="L256" s="25" t="str">
        <f>IFERROR(VLOOKUP($C256,Summary!$C:$CB,10,FALSE)/Q256,IF(Q256=0,"",IF(Q256="","",0)))</f>
        <v/>
      </c>
      <c r="M256" s="26" t="str">
        <f>IFERROR(VLOOKUP($C256,Summary!$C:$CB,11,FALSE)/Q256,IF(Q256=0,"",IF(Q256="","",0)))</f>
        <v/>
      </c>
      <c r="N256" s="25" t="str">
        <f>IFERROR(VLOOKUP($C256,Summary!$C:$CB,12,FALSE)/Q256,IF(Q256=0,"",IF(Q256="","",0)))</f>
        <v/>
      </c>
      <c r="O256" s="26" t="str">
        <f>IFERROR(VLOOKUP($C256,Summary!$C:$CB,13,FALSE)/Q256,IF(Q256=0,"",IF(Q256="","",0)))</f>
        <v/>
      </c>
      <c r="P256" s="25" t="str">
        <f>IFERROR(VLOOKUP($C256,Summary!$C:$CB,14,FALSE)/Q256,IF(Q256=0,"",IF(Q256="","",0)))</f>
        <v/>
      </c>
      <c r="Q256" s="27">
        <f>VLOOKUP($C256,Summary!$C:$CB,15,FALSE)</f>
        <v>0</v>
      </c>
      <c r="R256" s="24" t="str">
        <f>IFERROR(VLOOKUP($C256,Summary!$C:$CB,16,FALSE)/X256,IF(X256=0,"",IF(X256="","",0)))</f>
        <v/>
      </c>
      <c r="S256" s="25" t="str">
        <f>IFERROR(VLOOKUP($C256,Summary!$C:$CB,17,FALSE)/X256,IF(X256=0,"",IF(X256="","",0)))</f>
        <v/>
      </c>
      <c r="T256" s="26" t="str">
        <f>IFERROR(VLOOKUP($C256,Summary!$C:$CB,18,FALSE)/X256,IF(X256=0,"",IF(X256="","",0)))</f>
        <v/>
      </c>
      <c r="U256" s="25" t="str">
        <f>IFERROR(VLOOKUP($C256,Summary!$C:$CB,19,FALSE)/X256,IF(X256=0,"",IF(X256="","",0)))</f>
        <v/>
      </c>
      <c r="V256" s="26" t="str">
        <f>IFERROR(VLOOKUP($C256,Summary!$C:$CB,20,FALSE)/X256,IF(X256=0,"",IF(X256="","",0)))</f>
        <v/>
      </c>
      <c r="W256" s="25" t="str">
        <f>IFERROR(VLOOKUP($C256,Summary!$C:$CB,21,FALSE)/X256,IF(X256=0,"",IF(X256="","",0)))</f>
        <v/>
      </c>
      <c r="X256" s="27">
        <f>VLOOKUP($C256,Summary!$C:$CB,22,FALSE)</f>
        <v>0</v>
      </c>
      <c r="Y256" s="24" t="str">
        <f>IFERROR(VLOOKUP($C256,Summary!$C:$CB,23,FALSE)/AE256,IF(AE256=0,"",IF(AE256="","",0)))</f>
        <v/>
      </c>
      <c r="Z256" s="25" t="str">
        <f>IFERROR(VLOOKUP($C256,Summary!$C:$CB,24,FALSE)/AE256,IF(AE256=0,"",IF(AE256="","",0)))</f>
        <v/>
      </c>
      <c r="AA256" s="26" t="str">
        <f>IFERROR(VLOOKUP($C256,Summary!$C:$CB,25,FALSE)/AE256,IF(AE256=0,"",IF(AE256="","",0)))</f>
        <v/>
      </c>
      <c r="AB256" s="25" t="str">
        <f>IFERROR(VLOOKUP($C256,Summary!$C:$CB,26,FALSE)/AE256,IF(AE256=0,"",IF(AE256="","",0)))</f>
        <v/>
      </c>
      <c r="AC256" s="26" t="str">
        <f>IFERROR(VLOOKUP($C256,Summary!$C:$CB,27,FALSE)/AE256,IF(AE256=0,"",IF(AE256="","",0)))</f>
        <v/>
      </c>
      <c r="AD256" s="25" t="str">
        <f>IFERROR(VLOOKUP($C256,Summary!$C:$CB,28,FALSE)/AE256,IF(AE256=0,"",IF(AE256="","",0)))</f>
        <v/>
      </c>
      <c r="AE256" s="27">
        <f>VLOOKUP($C256,Summary!$C:$CB,29,FALSE)</f>
        <v>0</v>
      </c>
      <c r="AF256" s="24" t="str">
        <f>IFERROR(VLOOKUP($C256,Summary!$C:$CB,30,FALSE)/VLOOKUP($C256,Summary!$C:$CB,32,FALSE),IF(AL256=0,"",IF(AL256="","",0)))</f>
        <v/>
      </c>
      <c r="AG256" s="25" t="str">
        <f>IFERROR(VLOOKUP($C256,Summary!$C:$CB,31,FALSE)/VLOOKUP($C256,Summary!$C:$CB,32,FALSE),IF(AL256=0,"",IF(AL256="","",0)))</f>
        <v/>
      </c>
      <c r="AH256" s="26" t="str">
        <f>IFERROR(VLOOKUP($C256,Summary!$C:$CB,32,FALSE)/VLOOKUP($C256,Summary!$C:$CB,34,FALSE),IF(AL256=0,"",IF(AL256="","",0)))</f>
        <v/>
      </c>
      <c r="AI256" s="25" t="str">
        <f>IFERROR(VLOOKUP($C256,Summary!$C:$CB,33,FALSE)/VLOOKUP($C256,Summary!$C:$CB,34,FALSE),IF(AL256=0,"",IF(AL256="","",0)))</f>
        <v/>
      </c>
      <c r="AJ256" s="26" t="str">
        <f>IFERROR(VLOOKUP($C256,Summary!$C:$CB,34,FALSE)/AL256,IF(AL256=0,"",IF(AL256="","",0)))</f>
        <v/>
      </c>
      <c r="AK256" s="25" t="str">
        <f>IFERROR(VLOOKUP($C256,Summary!$C:$CB,35,FALSE)/AL256,IF(AL256=0,"",IF(AL256="","",0)))</f>
        <v/>
      </c>
      <c r="AL256" s="27">
        <f>VLOOKUP($C256,Summary!$C:$CB,36,FALSE)</f>
        <v>0</v>
      </c>
      <c r="AM256" s="24" t="str">
        <f>IFERROR(VLOOKUP($C256,Summary!$C:$CB,37,FALSE)/AS256,IF(AS256=0,"",IF(AS256="","",0)))</f>
        <v/>
      </c>
      <c r="AN256" s="25" t="str">
        <f>IFERROR(VLOOKUP($C256,Summary!$C:$CB,38,FALSE)/AS256,IF(AS256=0,"",IF(AS256="","",0)))</f>
        <v/>
      </c>
      <c r="AO256" s="26" t="str">
        <f>IFERROR(VLOOKUP($C256,Summary!$C:$CB,39,FALSE)/AS256,IF(AS256=0,"",IF(AS256="","",0)))</f>
        <v/>
      </c>
      <c r="AP256" s="25" t="str">
        <f>IFERROR(VLOOKUP($C256,Summary!$C:$CB,40,FALSE)/AS256,IF(AS256=0,"",IF(AS256="","",0)))</f>
        <v/>
      </c>
      <c r="AQ256" s="26" t="str">
        <f>IFERROR(VLOOKUP($C256,Summary!$C:$CB,41,FALSE)/AS256,IF(AS256=0,"",IF(AS256="","",0)))</f>
        <v/>
      </c>
      <c r="AR256" s="25" t="str">
        <f>IFERROR(VLOOKUP($C256,Summary!$C:$CB,42,FALSE)/AS256,IF(AS256=0,"",IF(AS256="","",0)))</f>
        <v/>
      </c>
      <c r="AS256" s="27">
        <f>VLOOKUP($C256,Summary!$C:$CB,43,FALSE)</f>
        <v>0</v>
      </c>
      <c r="AT256" s="24" t="str">
        <f>IFERROR(VLOOKUP($C256,Summary!$C:$CB,44,FALSE)/AZ256,IF(AZ256=0,"",IF(AZ256="","",0)))</f>
        <v/>
      </c>
      <c r="AU256" s="25" t="str">
        <f>IFERROR(VLOOKUP($C256,Summary!$C:$CB,45,FALSE)/AZ256,IF(AZ256=0,"",IF(AZ256="","",0)))</f>
        <v/>
      </c>
      <c r="AV256" s="26" t="str">
        <f>IFERROR(VLOOKUP($C256,Summary!$C:$CB,46,FALSE)/AZ256,IF(AZ256=0,"",IF(AZ256="","",0)))</f>
        <v/>
      </c>
      <c r="AW256" s="25" t="str">
        <f>IFERROR(VLOOKUP($C256,Summary!$C:$CB,47,FALSE)/AZ256,IF(AZ256=0,"",IF(AZ256="","",0)))</f>
        <v/>
      </c>
      <c r="AX256" s="26" t="str">
        <f>IFERROR(VLOOKUP($C256,Summary!$C:$CB,48,FALSE)/AZ256,IF(AZ256=0,"",IF(AZ256="","",0)))</f>
        <v/>
      </c>
      <c r="AY256" s="25" t="str">
        <f>IFERROR(VLOOKUP($C256,Summary!$C:$CB,49,FALSE)/AZ256,IF(AZ256=0,"",IF(AZ256="","",0)))</f>
        <v/>
      </c>
      <c r="AZ256" s="27">
        <f>VLOOKUP($C256,Summary!$C:$CB,50,FALSE)</f>
        <v>0</v>
      </c>
      <c r="BA256" s="24" t="str">
        <f>IFERROR(VLOOKUP($C256,Summary!$C:$CB,51,FALSE)/BG256,IF(BG256=0,"",IF(BG256="","",0)))</f>
        <v/>
      </c>
      <c r="BB256" s="25" t="str">
        <f>IFERROR(VLOOKUP($C256,Summary!$C:$CB,52,FALSE)/BG256,IF(BG256=0,"",IF(BG256="","",0)))</f>
        <v/>
      </c>
      <c r="BC256" s="26" t="str">
        <f>IFERROR(VLOOKUP($C256,Summary!$C:$CB,53,FALSE)/BG256,IF(BG256=0,"",IF(BG256="","",0)))</f>
        <v/>
      </c>
      <c r="BD256" s="25" t="str">
        <f>IFERROR(VLOOKUP($C256,Summary!$C:$CB,54,FALSE)/BG256,IF(BG256=0,"",IF(BG256="","",0)))</f>
        <v/>
      </c>
      <c r="BE256" s="26" t="str">
        <f>IFERROR(VLOOKUP($C256,Summary!$C:$CB,55,FALSE)/BG256,IF(BG256=0,"",IF(BG256="","",0)))</f>
        <v/>
      </c>
      <c r="BF256" s="25" t="str">
        <f>IFERROR(VLOOKUP($C256,Summary!$C:$CB,56,FALSE)/BG256,IF(BG256=0,"",IF(BG256="","",0)))</f>
        <v/>
      </c>
      <c r="BG256" s="27">
        <f>VLOOKUP($C256,Summary!$C:$CB,57,FALSE)</f>
        <v>0</v>
      </c>
      <c r="BH256" s="24">
        <f>IFERROR(VLOOKUP($C256,Summary!$C:$CB,58,FALSE)/BN256,IF(BN256=0,"",IF(BN256="","",0)))</f>
        <v>0.5</v>
      </c>
      <c r="BI256" s="25">
        <f>IFERROR(VLOOKUP($C256,Summary!$C:$CB,59,FALSE)/BN256,IF(BN256=0,"",IF(BN256="","",0)))</f>
        <v>0</v>
      </c>
      <c r="BJ256" s="26">
        <f>IFERROR(VLOOKUP($C256,Summary!$C:$CB,60,FALSE)/BN256,IF(BN256=0,"",IF(BN256="","",0)))</f>
        <v>0.5</v>
      </c>
      <c r="BK256" s="25">
        <f>IFERROR(VLOOKUP($C256,Summary!$C:$CB,61,FALSE)/BN256,IF(BN256=0,"",IF(BN256="","",0)))</f>
        <v>0</v>
      </c>
      <c r="BL256" s="26">
        <f>IFERROR(VLOOKUP($C256,Summary!$C:$CB,62,FALSE)/BN256,IF(BN256=0,"",IF(BN256="","",0)))</f>
        <v>0.5</v>
      </c>
      <c r="BM256" s="25">
        <f>IFERROR(VLOOKUP($C256,Summary!$C:$CB,63,FALSE)/BN256,IF(BN256=0,"",IF(BN256="","",0)))</f>
        <v>0.5</v>
      </c>
      <c r="BN256" s="27">
        <f>VLOOKUP($C256,Summary!$C:$CB,64,FALSE)</f>
        <v>2</v>
      </c>
      <c r="BO256" s="24" t="str">
        <f>IFERROR(VLOOKUP($C256,Summary!$C:$CB,65,FALSE)/BU256,IF(BU256=0,"",IF(BU256="","",0)))</f>
        <v/>
      </c>
      <c r="BP256" s="25" t="str">
        <f>IFERROR(VLOOKUP($C256,Summary!$C:$CB,66,FALSE)/BU256,IF(BU256=0,"",IF(BU256="","",0)))</f>
        <v/>
      </c>
      <c r="BQ256" s="26" t="str">
        <f>IFERROR(VLOOKUP($C256,Summary!$C:$CB,67,FALSE)/BU256,IF(BU256=0,"",IF(BU256="","",0)))</f>
        <v/>
      </c>
      <c r="BR256" s="25" t="str">
        <f>IFERROR(VLOOKUP($C256,Summary!$C:$CB,68,FALSE)/BU256,IF(BU256=0,"",IF(BU256="","",0)))</f>
        <v/>
      </c>
      <c r="BS256" s="26" t="str">
        <f>IFERROR(VLOOKUP($C256,Summary!$C:$CB,69,FALSE)/BU256,IF(BU256=0,"",IF(BU256="","",0)))</f>
        <v/>
      </c>
      <c r="BT256" s="25" t="str">
        <f>IFERROR(VLOOKUP($C256,Summary!$C:$CB,70,FALSE)/BU256,IF(BU256=0,"",IF(BU256="","",0)))</f>
        <v/>
      </c>
      <c r="BU256" s="27">
        <f>VLOOKUP($C256,Summary!$C:$CB,71,FALSE)</f>
        <v>0</v>
      </c>
      <c r="BV256" s="24" t="str">
        <f>IFERROR(VLOOKUP($C256,Summary!$C:$CB,72,FALSE)/CB256,IF(CB256=0,"",IF(CB256="","",0)))</f>
        <v/>
      </c>
      <c r="BW256" s="25" t="str">
        <f>IFERROR(VLOOKUP($C256,Summary!$C:$CB,73,FALSE)/CB256,IF(CB256=0,"",IF(CB256="","",0)))</f>
        <v/>
      </c>
      <c r="BX256" s="26" t="str">
        <f>IFERROR(VLOOKUP($C256,Summary!$C:$CB,74,FALSE)/CB256,IF(CB256=0,"",IF(CB256="","",0)))</f>
        <v/>
      </c>
      <c r="BY256" s="25" t="str">
        <f>IFERROR(VLOOKUP($C256,Summary!$C:$CB,75,FALSE)/CB256,IF(CB256=0,"",IF(CB256="","",0)))</f>
        <v/>
      </c>
      <c r="BZ256" s="26" t="str">
        <f>IFERROR(VLOOKUP($C256,Summary!$C:$CB,76,FALSE)/CB256,IF(CB256=0,"",IF(CB256="","",0)))</f>
        <v/>
      </c>
      <c r="CA256" s="25" t="str">
        <f>IFERROR(VLOOKUP($C256,Summary!$C:$CB,77,FALSE)/CB256,IF(CB256=0,"",IF(CB256="","",0)))</f>
        <v/>
      </c>
      <c r="CB256" s="27">
        <f>VLOOKUP($C256,Summary!$C:$CB,78,FALSE)</f>
        <v>0</v>
      </c>
    </row>
    <row r="257" spans="1:80" x14ac:dyDescent="0.3">
      <c r="A257">
        <v>253</v>
      </c>
      <c r="B257" t="str">
        <f>IF(Namelist!A254="","",UPPER(Namelist!A254))</f>
        <v>RUPAN MANOGAR</v>
      </c>
      <c r="C257" t="str">
        <f>IF(Namelist!B254="","",UPPER(Namelist!B254))</f>
        <v>NUSSTU\E0970215</v>
      </c>
      <c r="D257" s="24">
        <f>IFERROR(VLOOKUP($C257,Summary!$C:$CB,2,FALSE)/J257,IF(J257=0,"",IF(J257="","",0)))</f>
        <v>0.2</v>
      </c>
      <c r="E257" s="25">
        <f>IFERROR(VLOOKUP($C257,Summary!$C:$CB,3,FALSE)/J257,IF(J257=0,"",IF(J257="","",0)))</f>
        <v>0</v>
      </c>
      <c r="F257" s="26">
        <f>IFERROR(VLOOKUP($C257,Summary!$C:$CB,4,FALSE)/J257,IF(J257=0,"",IF(J257="","",0)))</f>
        <v>0.2</v>
      </c>
      <c r="G257" s="25">
        <f>IFERROR(VLOOKUP($C257,Summary!$C:$CB,5,FALSE)/J257,IF(J257=0,"",IF(J257="","",0)))</f>
        <v>0</v>
      </c>
      <c r="H257" s="26">
        <f>IFERROR(VLOOKUP($C257,Summary!$C:$CB,6,FALSE)/J257,IF(J257=0,"",IF(J257="","",0)))</f>
        <v>0.2</v>
      </c>
      <c r="I257" s="25">
        <f>IFERROR(VLOOKUP($C257,Summary!$C:$CB,7,FALSE)/J257,IF(J257=0,"",IF(J257="","",0)))</f>
        <v>0.8</v>
      </c>
      <c r="J257" s="27">
        <f>VLOOKUP($C257,Summary!$C:$CB,8,FALSE)</f>
        <v>5</v>
      </c>
      <c r="K257" s="24" t="str">
        <f>IFERROR(VLOOKUP($C257,Summary!$C:$CB,9,FALSE)/Q257,IF(Q257=0,"",IF(Q257="","",0)))</f>
        <v/>
      </c>
      <c r="L257" s="25" t="str">
        <f>IFERROR(VLOOKUP($C257,Summary!$C:$CB,10,FALSE)/Q257,IF(Q257=0,"",IF(Q257="","",0)))</f>
        <v/>
      </c>
      <c r="M257" s="26" t="str">
        <f>IFERROR(VLOOKUP($C257,Summary!$C:$CB,11,FALSE)/Q257,IF(Q257=0,"",IF(Q257="","",0)))</f>
        <v/>
      </c>
      <c r="N257" s="25" t="str">
        <f>IFERROR(VLOOKUP($C257,Summary!$C:$CB,12,FALSE)/Q257,IF(Q257=0,"",IF(Q257="","",0)))</f>
        <v/>
      </c>
      <c r="O257" s="26" t="str">
        <f>IFERROR(VLOOKUP($C257,Summary!$C:$CB,13,FALSE)/Q257,IF(Q257=0,"",IF(Q257="","",0)))</f>
        <v/>
      </c>
      <c r="P257" s="25" t="str">
        <f>IFERROR(VLOOKUP($C257,Summary!$C:$CB,14,FALSE)/Q257,IF(Q257=0,"",IF(Q257="","",0)))</f>
        <v/>
      </c>
      <c r="Q257" s="27">
        <f>VLOOKUP($C257,Summary!$C:$CB,15,FALSE)</f>
        <v>0</v>
      </c>
      <c r="R257" s="24">
        <f>IFERROR(VLOOKUP($C257,Summary!$C:$CB,16,FALSE)/X257,IF(X257=0,"",IF(X257="","",0)))</f>
        <v>0</v>
      </c>
      <c r="S257" s="25">
        <f>IFERROR(VLOOKUP($C257,Summary!$C:$CB,17,FALSE)/X257,IF(X257=0,"",IF(X257="","",0)))</f>
        <v>0</v>
      </c>
      <c r="T257" s="26">
        <f>IFERROR(VLOOKUP($C257,Summary!$C:$CB,18,FALSE)/X257,IF(X257=0,"",IF(X257="","",0)))</f>
        <v>0</v>
      </c>
      <c r="U257" s="25">
        <f>IFERROR(VLOOKUP($C257,Summary!$C:$CB,19,FALSE)/X257,IF(X257=0,"",IF(X257="","",0)))</f>
        <v>0</v>
      </c>
      <c r="V257" s="26">
        <f>IFERROR(VLOOKUP($C257,Summary!$C:$CB,20,FALSE)/X257,IF(X257=0,"",IF(X257="","",0)))</f>
        <v>0</v>
      </c>
      <c r="W257" s="25">
        <f>IFERROR(VLOOKUP($C257,Summary!$C:$CB,21,FALSE)/X257,IF(X257=0,"",IF(X257="","",0)))</f>
        <v>1</v>
      </c>
      <c r="X257" s="27">
        <f>VLOOKUP($C257,Summary!$C:$CB,22,FALSE)</f>
        <v>3</v>
      </c>
      <c r="Y257" s="24" t="str">
        <f>IFERROR(VLOOKUP($C257,Summary!$C:$CB,23,FALSE)/AE257,IF(AE257=0,"",IF(AE257="","",0)))</f>
        <v/>
      </c>
      <c r="Z257" s="25" t="str">
        <f>IFERROR(VLOOKUP($C257,Summary!$C:$CB,24,FALSE)/AE257,IF(AE257=0,"",IF(AE257="","",0)))</f>
        <v/>
      </c>
      <c r="AA257" s="26" t="str">
        <f>IFERROR(VLOOKUP($C257,Summary!$C:$CB,25,FALSE)/AE257,IF(AE257=0,"",IF(AE257="","",0)))</f>
        <v/>
      </c>
      <c r="AB257" s="25" t="str">
        <f>IFERROR(VLOOKUP($C257,Summary!$C:$CB,26,FALSE)/AE257,IF(AE257=0,"",IF(AE257="","",0)))</f>
        <v/>
      </c>
      <c r="AC257" s="26" t="str">
        <f>IFERROR(VLOOKUP($C257,Summary!$C:$CB,27,FALSE)/AE257,IF(AE257=0,"",IF(AE257="","",0)))</f>
        <v/>
      </c>
      <c r="AD257" s="25" t="str">
        <f>IFERROR(VLOOKUP($C257,Summary!$C:$CB,28,FALSE)/AE257,IF(AE257=0,"",IF(AE257="","",0)))</f>
        <v/>
      </c>
      <c r="AE257" s="27">
        <f>VLOOKUP($C257,Summary!$C:$CB,29,FALSE)</f>
        <v>0</v>
      </c>
      <c r="AF257" s="24" t="str">
        <f>IFERROR(VLOOKUP($C257,Summary!$C:$CB,30,FALSE)/VLOOKUP($C257,Summary!$C:$CB,32,FALSE),IF(AL257=0,"",IF(AL257="","",0)))</f>
        <v/>
      </c>
      <c r="AG257" s="25" t="str">
        <f>IFERROR(VLOOKUP($C257,Summary!$C:$CB,31,FALSE)/VLOOKUP($C257,Summary!$C:$CB,32,FALSE),IF(AL257=0,"",IF(AL257="","",0)))</f>
        <v/>
      </c>
      <c r="AH257" s="26" t="str">
        <f>IFERROR(VLOOKUP($C257,Summary!$C:$CB,32,FALSE)/VLOOKUP($C257,Summary!$C:$CB,34,FALSE),IF(AL257=0,"",IF(AL257="","",0)))</f>
        <v/>
      </c>
      <c r="AI257" s="25" t="str">
        <f>IFERROR(VLOOKUP($C257,Summary!$C:$CB,33,FALSE)/VLOOKUP($C257,Summary!$C:$CB,34,FALSE),IF(AL257=0,"",IF(AL257="","",0)))</f>
        <v/>
      </c>
      <c r="AJ257" s="26" t="str">
        <f>IFERROR(VLOOKUP($C257,Summary!$C:$CB,34,FALSE)/AL257,IF(AL257=0,"",IF(AL257="","",0)))</f>
        <v/>
      </c>
      <c r="AK257" s="25" t="str">
        <f>IFERROR(VLOOKUP($C257,Summary!$C:$CB,35,FALSE)/AL257,IF(AL257=0,"",IF(AL257="","",0)))</f>
        <v/>
      </c>
      <c r="AL257" s="27">
        <f>VLOOKUP($C257,Summary!$C:$CB,36,FALSE)</f>
        <v>0</v>
      </c>
      <c r="AM257" s="24">
        <f>IFERROR(VLOOKUP($C257,Summary!$C:$CB,37,FALSE)/AS257,IF(AS257=0,"",IF(AS257="","",0)))</f>
        <v>0.5</v>
      </c>
      <c r="AN257" s="25">
        <f>IFERROR(VLOOKUP($C257,Summary!$C:$CB,38,FALSE)/AS257,IF(AS257=0,"",IF(AS257="","",0)))</f>
        <v>0</v>
      </c>
      <c r="AO257" s="26">
        <f>IFERROR(VLOOKUP($C257,Summary!$C:$CB,39,FALSE)/AS257,IF(AS257=0,"",IF(AS257="","",0)))</f>
        <v>0.5</v>
      </c>
      <c r="AP257" s="25">
        <f>IFERROR(VLOOKUP($C257,Summary!$C:$CB,40,FALSE)/AS257,IF(AS257=0,"",IF(AS257="","",0)))</f>
        <v>0</v>
      </c>
      <c r="AQ257" s="26">
        <f>IFERROR(VLOOKUP($C257,Summary!$C:$CB,41,FALSE)/AS257,IF(AS257=0,"",IF(AS257="","",0)))</f>
        <v>0.5</v>
      </c>
      <c r="AR257" s="25">
        <f>IFERROR(VLOOKUP($C257,Summary!$C:$CB,42,FALSE)/AS257,IF(AS257=0,"",IF(AS257="","",0)))</f>
        <v>0.5</v>
      </c>
      <c r="AS257" s="27">
        <f>VLOOKUP($C257,Summary!$C:$CB,43,FALSE)</f>
        <v>2</v>
      </c>
      <c r="AT257" s="24" t="str">
        <f>IFERROR(VLOOKUP($C257,Summary!$C:$CB,44,FALSE)/AZ257,IF(AZ257=0,"",IF(AZ257="","",0)))</f>
        <v/>
      </c>
      <c r="AU257" s="25" t="str">
        <f>IFERROR(VLOOKUP($C257,Summary!$C:$CB,45,FALSE)/AZ257,IF(AZ257=0,"",IF(AZ257="","",0)))</f>
        <v/>
      </c>
      <c r="AV257" s="26" t="str">
        <f>IFERROR(VLOOKUP($C257,Summary!$C:$CB,46,FALSE)/AZ257,IF(AZ257=0,"",IF(AZ257="","",0)))</f>
        <v/>
      </c>
      <c r="AW257" s="25" t="str">
        <f>IFERROR(VLOOKUP($C257,Summary!$C:$CB,47,FALSE)/AZ257,IF(AZ257=0,"",IF(AZ257="","",0)))</f>
        <v/>
      </c>
      <c r="AX257" s="26" t="str">
        <f>IFERROR(VLOOKUP($C257,Summary!$C:$CB,48,FALSE)/AZ257,IF(AZ257=0,"",IF(AZ257="","",0)))</f>
        <v/>
      </c>
      <c r="AY257" s="25" t="str">
        <f>IFERROR(VLOOKUP($C257,Summary!$C:$CB,49,FALSE)/AZ257,IF(AZ257=0,"",IF(AZ257="","",0)))</f>
        <v/>
      </c>
      <c r="AZ257" s="27">
        <f>VLOOKUP($C257,Summary!$C:$CB,50,FALSE)</f>
        <v>0</v>
      </c>
      <c r="BA257" s="24" t="str">
        <f>IFERROR(VLOOKUP($C257,Summary!$C:$CB,51,FALSE)/BG257,IF(BG257=0,"",IF(BG257="","",0)))</f>
        <v/>
      </c>
      <c r="BB257" s="25" t="str">
        <f>IFERROR(VLOOKUP($C257,Summary!$C:$CB,52,FALSE)/BG257,IF(BG257=0,"",IF(BG257="","",0)))</f>
        <v/>
      </c>
      <c r="BC257" s="26" t="str">
        <f>IFERROR(VLOOKUP($C257,Summary!$C:$CB,53,FALSE)/BG257,IF(BG257=0,"",IF(BG257="","",0)))</f>
        <v/>
      </c>
      <c r="BD257" s="25" t="str">
        <f>IFERROR(VLOOKUP($C257,Summary!$C:$CB,54,FALSE)/BG257,IF(BG257=0,"",IF(BG257="","",0)))</f>
        <v/>
      </c>
      <c r="BE257" s="26" t="str">
        <f>IFERROR(VLOOKUP($C257,Summary!$C:$CB,55,FALSE)/BG257,IF(BG257=0,"",IF(BG257="","",0)))</f>
        <v/>
      </c>
      <c r="BF257" s="25" t="str">
        <f>IFERROR(VLOOKUP($C257,Summary!$C:$CB,56,FALSE)/BG257,IF(BG257=0,"",IF(BG257="","",0)))</f>
        <v/>
      </c>
      <c r="BG257" s="27">
        <f>VLOOKUP($C257,Summary!$C:$CB,57,FALSE)</f>
        <v>0</v>
      </c>
      <c r="BH257" s="24" t="str">
        <f>IFERROR(VLOOKUP($C257,Summary!$C:$CB,58,FALSE)/BN257,IF(BN257=0,"",IF(BN257="","",0)))</f>
        <v/>
      </c>
      <c r="BI257" s="25" t="str">
        <f>IFERROR(VLOOKUP($C257,Summary!$C:$CB,59,FALSE)/BN257,IF(BN257=0,"",IF(BN257="","",0)))</f>
        <v/>
      </c>
      <c r="BJ257" s="26" t="str">
        <f>IFERROR(VLOOKUP($C257,Summary!$C:$CB,60,FALSE)/BN257,IF(BN257=0,"",IF(BN257="","",0)))</f>
        <v/>
      </c>
      <c r="BK257" s="25" t="str">
        <f>IFERROR(VLOOKUP($C257,Summary!$C:$CB,61,FALSE)/BN257,IF(BN257=0,"",IF(BN257="","",0)))</f>
        <v/>
      </c>
      <c r="BL257" s="26" t="str">
        <f>IFERROR(VLOOKUP($C257,Summary!$C:$CB,62,FALSE)/BN257,IF(BN257=0,"",IF(BN257="","",0)))</f>
        <v/>
      </c>
      <c r="BM257" s="25" t="str">
        <f>IFERROR(VLOOKUP($C257,Summary!$C:$CB,63,FALSE)/BN257,IF(BN257=0,"",IF(BN257="","",0)))</f>
        <v/>
      </c>
      <c r="BN257" s="27">
        <f>VLOOKUP($C257,Summary!$C:$CB,64,FALSE)</f>
        <v>0</v>
      </c>
      <c r="BO257" s="24" t="str">
        <f>IFERROR(VLOOKUP($C257,Summary!$C:$CB,65,FALSE)/BU257,IF(BU257=0,"",IF(BU257="","",0)))</f>
        <v/>
      </c>
      <c r="BP257" s="25" t="str">
        <f>IFERROR(VLOOKUP($C257,Summary!$C:$CB,66,FALSE)/BU257,IF(BU257=0,"",IF(BU257="","",0)))</f>
        <v/>
      </c>
      <c r="BQ257" s="26" t="str">
        <f>IFERROR(VLOOKUP($C257,Summary!$C:$CB,67,FALSE)/BU257,IF(BU257=0,"",IF(BU257="","",0)))</f>
        <v/>
      </c>
      <c r="BR257" s="25" t="str">
        <f>IFERROR(VLOOKUP($C257,Summary!$C:$CB,68,FALSE)/BU257,IF(BU257=0,"",IF(BU257="","",0)))</f>
        <v/>
      </c>
      <c r="BS257" s="26" t="str">
        <f>IFERROR(VLOOKUP($C257,Summary!$C:$CB,69,FALSE)/BU257,IF(BU257=0,"",IF(BU257="","",0)))</f>
        <v/>
      </c>
      <c r="BT257" s="25" t="str">
        <f>IFERROR(VLOOKUP($C257,Summary!$C:$CB,70,FALSE)/BU257,IF(BU257=0,"",IF(BU257="","",0)))</f>
        <v/>
      </c>
      <c r="BU257" s="27">
        <f>VLOOKUP($C257,Summary!$C:$CB,71,FALSE)</f>
        <v>0</v>
      </c>
      <c r="BV257" s="24" t="str">
        <f>IFERROR(VLOOKUP($C257,Summary!$C:$CB,72,FALSE)/CB257,IF(CB257=0,"",IF(CB257="","",0)))</f>
        <v/>
      </c>
      <c r="BW257" s="25" t="str">
        <f>IFERROR(VLOOKUP($C257,Summary!$C:$CB,73,FALSE)/CB257,IF(CB257=0,"",IF(CB257="","",0)))</f>
        <v/>
      </c>
      <c r="BX257" s="26" t="str">
        <f>IFERROR(VLOOKUP($C257,Summary!$C:$CB,74,FALSE)/CB257,IF(CB257=0,"",IF(CB257="","",0)))</f>
        <v/>
      </c>
      <c r="BY257" s="25" t="str">
        <f>IFERROR(VLOOKUP($C257,Summary!$C:$CB,75,FALSE)/CB257,IF(CB257=0,"",IF(CB257="","",0)))</f>
        <v/>
      </c>
      <c r="BZ257" s="26" t="str">
        <f>IFERROR(VLOOKUP($C257,Summary!$C:$CB,76,FALSE)/CB257,IF(CB257=0,"",IF(CB257="","",0)))</f>
        <v/>
      </c>
      <c r="CA257" s="25" t="str">
        <f>IFERROR(VLOOKUP($C257,Summary!$C:$CB,77,FALSE)/CB257,IF(CB257=0,"",IF(CB257="","",0)))</f>
        <v/>
      </c>
      <c r="CB257" s="27">
        <f>VLOOKUP($C257,Summary!$C:$CB,78,FALSE)</f>
        <v>0</v>
      </c>
    </row>
    <row r="258" spans="1:80" x14ac:dyDescent="0.3">
      <c r="A258">
        <v>254</v>
      </c>
      <c r="B258" t="str">
        <f>IF(Namelist!A255="","",UPPER(Namelist!A255))</f>
        <v>RYAN JIA SHEN CHAN</v>
      </c>
      <c r="C258" t="str">
        <f>IF(Namelist!B255="","",UPPER(Namelist!B255))</f>
        <v>NUSSTU\E0544177</v>
      </c>
      <c r="D258" s="24">
        <f>IFERROR(VLOOKUP($C258,Summary!$C:$CB,2,FALSE)/J258,IF(J258=0,"",IF(J258="","",0)))</f>
        <v>0.53333333333333333</v>
      </c>
      <c r="E258" s="25">
        <f>IFERROR(VLOOKUP($C258,Summary!$C:$CB,3,FALSE)/J258,IF(J258=0,"",IF(J258="","",0)))</f>
        <v>6.6666666666666666E-2</v>
      </c>
      <c r="F258" s="26">
        <f>IFERROR(VLOOKUP($C258,Summary!$C:$CB,4,FALSE)/J258,IF(J258=0,"",IF(J258="","",0)))</f>
        <v>0.6</v>
      </c>
      <c r="G258" s="25">
        <f>IFERROR(VLOOKUP($C258,Summary!$C:$CB,5,FALSE)/J258,IF(J258=0,"",IF(J258="","",0)))</f>
        <v>6.6666666666666666E-2</v>
      </c>
      <c r="H258" s="26">
        <f>IFERROR(VLOOKUP($C258,Summary!$C:$CB,6,FALSE)/J258,IF(J258=0,"",IF(J258="","",0)))</f>
        <v>0.66666666666666663</v>
      </c>
      <c r="I258" s="25">
        <f>IFERROR(VLOOKUP($C258,Summary!$C:$CB,7,FALSE)/J258,IF(J258=0,"",IF(J258="","",0)))</f>
        <v>0.33333333333333331</v>
      </c>
      <c r="J258" s="27">
        <f>VLOOKUP($C258,Summary!$C:$CB,8,FALSE)</f>
        <v>15</v>
      </c>
      <c r="K258" s="24">
        <f>IFERROR(VLOOKUP($C258,Summary!$C:$CB,9,FALSE)/Q258,IF(Q258=0,"",IF(Q258="","",0)))</f>
        <v>1</v>
      </c>
      <c r="L258" s="25">
        <f>IFERROR(VLOOKUP($C258,Summary!$C:$CB,10,FALSE)/Q258,IF(Q258=0,"",IF(Q258="","",0)))</f>
        <v>0</v>
      </c>
      <c r="M258" s="26">
        <f>IFERROR(VLOOKUP($C258,Summary!$C:$CB,11,FALSE)/Q258,IF(Q258=0,"",IF(Q258="","",0)))</f>
        <v>1</v>
      </c>
      <c r="N258" s="25">
        <f>IFERROR(VLOOKUP($C258,Summary!$C:$CB,12,FALSE)/Q258,IF(Q258=0,"",IF(Q258="","",0)))</f>
        <v>0</v>
      </c>
      <c r="O258" s="26">
        <f>IFERROR(VLOOKUP($C258,Summary!$C:$CB,13,FALSE)/Q258,IF(Q258=0,"",IF(Q258="","",0)))</f>
        <v>1</v>
      </c>
      <c r="P258" s="25">
        <f>IFERROR(VLOOKUP($C258,Summary!$C:$CB,14,FALSE)/Q258,IF(Q258=0,"",IF(Q258="","",0)))</f>
        <v>0</v>
      </c>
      <c r="Q258" s="27">
        <f>VLOOKUP($C258,Summary!$C:$CB,15,FALSE)</f>
        <v>2</v>
      </c>
      <c r="R258" s="24">
        <f>IFERROR(VLOOKUP($C258,Summary!$C:$CB,16,FALSE)/X258,IF(X258=0,"",IF(X258="","",0)))</f>
        <v>0.66666666666666663</v>
      </c>
      <c r="S258" s="25">
        <f>IFERROR(VLOOKUP($C258,Summary!$C:$CB,17,FALSE)/X258,IF(X258=0,"",IF(X258="","",0)))</f>
        <v>0</v>
      </c>
      <c r="T258" s="26">
        <f>IFERROR(VLOOKUP($C258,Summary!$C:$CB,18,FALSE)/X258,IF(X258=0,"",IF(X258="","",0)))</f>
        <v>0.66666666666666663</v>
      </c>
      <c r="U258" s="25">
        <f>IFERROR(VLOOKUP($C258,Summary!$C:$CB,19,FALSE)/X258,IF(X258=0,"",IF(X258="","",0)))</f>
        <v>0</v>
      </c>
      <c r="V258" s="26">
        <f>IFERROR(VLOOKUP($C258,Summary!$C:$CB,20,FALSE)/X258,IF(X258=0,"",IF(X258="","",0)))</f>
        <v>0.66666666666666663</v>
      </c>
      <c r="W258" s="25">
        <f>IFERROR(VLOOKUP($C258,Summary!$C:$CB,21,FALSE)/X258,IF(X258=0,"",IF(X258="","",0)))</f>
        <v>0.33333333333333331</v>
      </c>
      <c r="X258" s="27">
        <f>VLOOKUP($C258,Summary!$C:$CB,22,FALSE)</f>
        <v>3</v>
      </c>
      <c r="Y258" s="24">
        <f>IFERROR(VLOOKUP($C258,Summary!$C:$CB,23,FALSE)/AE258,IF(AE258=0,"",IF(AE258="","",0)))</f>
        <v>0.66666666666666663</v>
      </c>
      <c r="Z258" s="25">
        <f>IFERROR(VLOOKUP($C258,Summary!$C:$CB,24,FALSE)/AE258,IF(AE258=0,"",IF(AE258="","",0)))</f>
        <v>0</v>
      </c>
      <c r="AA258" s="26">
        <f>IFERROR(VLOOKUP($C258,Summary!$C:$CB,25,FALSE)/AE258,IF(AE258=0,"",IF(AE258="","",0)))</f>
        <v>0.66666666666666663</v>
      </c>
      <c r="AB258" s="25">
        <f>IFERROR(VLOOKUP($C258,Summary!$C:$CB,26,FALSE)/AE258,IF(AE258=0,"",IF(AE258="","",0)))</f>
        <v>0</v>
      </c>
      <c r="AC258" s="26">
        <f>IFERROR(VLOOKUP($C258,Summary!$C:$CB,27,FALSE)/AE258,IF(AE258=0,"",IF(AE258="","",0)))</f>
        <v>0.66666666666666663</v>
      </c>
      <c r="AD258" s="25">
        <f>IFERROR(VLOOKUP($C258,Summary!$C:$CB,28,FALSE)/AE258,IF(AE258=0,"",IF(AE258="","",0)))</f>
        <v>0.33333333333333331</v>
      </c>
      <c r="AE258" s="27">
        <f>VLOOKUP($C258,Summary!$C:$CB,29,FALSE)</f>
        <v>3</v>
      </c>
      <c r="AF258" s="24" t="str">
        <f>IFERROR(VLOOKUP($C258,Summary!$C:$CB,30,FALSE)/VLOOKUP($C258,Summary!$C:$CB,32,FALSE),IF(AL258=0,"",IF(AL258="","",0)))</f>
        <v/>
      </c>
      <c r="AG258" s="25" t="str">
        <f>IFERROR(VLOOKUP($C258,Summary!$C:$CB,31,FALSE)/VLOOKUP($C258,Summary!$C:$CB,32,FALSE),IF(AL258=0,"",IF(AL258="","",0)))</f>
        <v/>
      </c>
      <c r="AH258" s="26" t="str">
        <f>IFERROR(VLOOKUP($C258,Summary!$C:$CB,32,FALSE)/VLOOKUP($C258,Summary!$C:$CB,34,FALSE),IF(AL258=0,"",IF(AL258="","",0)))</f>
        <v/>
      </c>
      <c r="AI258" s="25" t="str">
        <f>IFERROR(VLOOKUP($C258,Summary!$C:$CB,33,FALSE)/VLOOKUP($C258,Summary!$C:$CB,34,FALSE),IF(AL258=0,"",IF(AL258="","",0)))</f>
        <v/>
      </c>
      <c r="AJ258" s="26" t="str">
        <f>IFERROR(VLOOKUP($C258,Summary!$C:$CB,34,FALSE)/AL258,IF(AL258=0,"",IF(AL258="","",0)))</f>
        <v/>
      </c>
      <c r="AK258" s="25" t="str">
        <f>IFERROR(VLOOKUP($C258,Summary!$C:$CB,35,FALSE)/AL258,IF(AL258=0,"",IF(AL258="","",0)))</f>
        <v/>
      </c>
      <c r="AL258" s="27">
        <f>VLOOKUP($C258,Summary!$C:$CB,36,FALSE)</f>
        <v>0</v>
      </c>
      <c r="AM258" s="24">
        <f>IFERROR(VLOOKUP($C258,Summary!$C:$CB,37,FALSE)/AS258,IF(AS258=0,"",IF(AS258="","",0)))</f>
        <v>0.25</v>
      </c>
      <c r="AN258" s="25">
        <f>IFERROR(VLOOKUP($C258,Summary!$C:$CB,38,FALSE)/AS258,IF(AS258=0,"",IF(AS258="","",0)))</f>
        <v>0</v>
      </c>
      <c r="AO258" s="26">
        <f>IFERROR(VLOOKUP($C258,Summary!$C:$CB,39,FALSE)/AS258,IF(AS258=0,"",IF(AS258="","",0)))</f>
        <v>0.25</v>
      </c>
      <c r="AP258" s="25">
        <f>IFERROR(VLOOKUP($C258,Summary!$C:$CB,40,FALSE)/AS258,IF(AS258=0,"",IF(AS258="","",0)))</f>
        <v>0.25</v>
      </c>
      <c r="AQ258" s="26">
        <f>IFERROR(VLOOKUP($C258,Summary!$C:$CB,41,FALSE)/AS258,IF(AS258=0,"",IF(AS258="","",0)))</f>
        <v>0.5</v>
      </c>
      <c r="AR258" s="25">
        <f>IFERROR(VLOOKUP($C258,Summary!$C:$CB,42,FALSE)/AS258,IF(AS258=0,"",IF(AS258="","",0)))</f>
        <v>0.5</v>
      </c>
      <c r="AS258" s="27">
        <f>VLOOKUP($C258,Summary!$C:$CB,43,FALSE)</f>
        <v>4</v>
      </c>
      <c r="AT258" s="24" t="str">
        <f>IFERROR(VLOOKUP($C258,Summary!$C:$CB,44,FALSE)/AZ258,IF(AZ258=0,"",IF(AZ258="","",0)))</f>
        <v/>
      </c>
      <c r="AU258" s="25" t="str">
        <f>IFERROR(VLOOKUP($C258,Summary!$C:$CB,45,FALSE)/AZ258,IF(AZ258=0,"",IF(AZ258="","",0)))</f>
        <v/>
      </c>
      <c r="AV258" s="26" t="str">
        <f>IFERROR(VLOOKUP($C258,Summary!$C:$CB,46,FALSE)/AZ258,IF(AZ258=0,"",IF(AZ258="","",0)))</f>
        <v/>
      </c>
      <c r="AW258" s="25" t="str">
        <f>IFERROR(VLOOKUP($C258,Summary!$C:$CB,47,FALSE)/AZ258,IF(AZ258=0,"",IF(AZ258="","",0)))</f>
        <v/>
      </c>
      <c r="AX258" s="26" t="str">
        <f>IFERROR(VLOOKUP($C258,Summary!$C:$CB,48,FALSE)/AZ258,IF(AZ258=0,"",IF(AZ258="","",0)))</f>
        <v/>
      </c>
      <c r="AY258" s="25" t="str">
        <f>IFERROR(VLOOKUP($C258,Summary!$C:$CB,49,FALSE)/AZ258,IF(AZ258=0,"",IF(AZ258="","",0)))</f>
        <v/>
      </c>
      <c r="AZ258" s="27">
        <f>VLOOKUP($C258,Summary!$C:$CB,50,FALSE)</f>
        <v>0</v>
      </c>
      <c r="BA258" s="24" t="str">
        <f>IFERROR(VLOOKUP($C258,Summary!$C:$CB,51,FALSE)/BG258,IF(BG258=0,"",IF(BG258="","",0)))</f>
        <v/>
      </c>
      <c r="BB258" s="25" t="str">
        <f>IFERROR(VLOOKUP($C258,Summary!$C:$CB,52,FALSE)/BG258,IF(BG258=0,"",IF(BG258="","",0)))</f>
        <v/>
      </c>
      <c r="BC258" s="26" t="str">
        <f>IFERROR(VLOOKUP($C258,Summary!$C:$CB,53,FALSE)/BG258,IF(BG258=0,"",IF(BG258="","",0)))</f>
        <v/>
      </c>
      <c r="BD258" s="25" t="str">
        <f>IFERROR(VLOOKUP($C258,Summary!$C:$CB,54,FALSE)/BG258,IF(BG258=0,"",IF(BG258="","",0)))</f>
        <v/>
      </c>
      <c r="BE258" s="26" t="str">
        <f>IFERROR(VLOOKUP($C258,Summary!$C:$CB,55,FALSE)/BG258,IF(BG258=0,"",IF(BG258="","",0)))</f>
        <v/>
      </c>
      <c r="BF258" s="25" t="str">
        <f>IFERROR(VLOOKUP($C258,Summary!$C:$CB,56,FALSE)/BG258,IF(BG258=0,"",IF(BG258="","",0)))</f>
        <v/>
      </c>
      <c r="BG258" s="27">
        <f>VLOOKUP($C258,Summary!$C:$CB,57,FALSE)</f>
        <v>0</v>
      </c>
      <c r="BH258" s="24" t="str">
        <f>IFERROR(VLOOKUP($C258,Summary!$C:$CB,58,FALSE)/BN258,IF(BN258=0,"",IF(BN258="","",0)))</f>
        <v/>
      </c>
      <c r="BI258" s="25" t="str">
        <f>IFERROR(VLOOKUP($C258,Summary!$C:$CB,59,FALSE)/BN258,IF(BN258=0,"",IF(BN258="","",0)))</f>
        <v/>
      </c>
      <c r="BJ258" s="26" t="str">
        <f>IFERROR(VLOOKUP($C258,Summary!$C:$CB,60,FALSE)/BN258,IF(BN258=0,"",IF(BN258="","",0)))</f>
        <v/>
      </c>
      <c r="BK258" s="25" t="str">
        <f>IFERROR(VLOOKUP($C258,Summary!$C:$CB,61,FALSE)/BN258,IF(BN258=0,"",IF(BN258="","",0)))</f>
        <v/>
      </c>
      <c r="BL258" s="26" t="str">
        <f>IFERROR(VLOOKUP($C258,Summary!$C:$CB,62,FALSE)/BN258,IF(BN258=0,"",IF(BN258="","",0)))</f>
        <v/>
      </c>
      <c r="BM258" s="25" t="str">
        <f>IFERROR(VLOOKUP($C258,Summary!$C:$CB,63,FALSE)/BN258,IF(BN258=0,"",IF(BN258="","",0)))</f>
        <v/>
      </c>
      <c r="BN258" s="27">
        <f>VLOOKUP($C258,Summary!$C:$CB,64,FALSE)</f>
        <v>0</v>
      </c>
      <c r="BO258" s="24" t="str">
        <f>IFERROR(VLOOKUP($C258,Summary!$C:$CB,65,FALSE)/BU258,IF(BU258=0,"",IF(BU258="","",0)))</f>
        <v/>
      </c>
      <c r="BP258" s="25" t="str">
        <f>IFERROR(VLOOKUP($C258,Summary!$C:$CB,66,FALSE)/BU258,IF(BU258=0,"",IF(BU258="","",0)))</f>
        <v/>
      </c>
      <c r="BQ258" s="26" t="str">
        <f>IFERROR(VLOOKUP($C258,Summary!$C:$CB,67,FALSE)/BU258,IF(BU258=0,"",IF(BU258="","",0)))</f>
        <v/>
      </c>
      <c r="BR258" s="25" t="str">
        <f>IFERROR(VLOOKUP($C258,Summary!$C:$CB,68,FALSE)/BU258,IF(BU258=0,"",IF(BU258="","",0)))</f>
        <v/>
      </c>
      <c r="BS258" s="26" t="str">
        <f>IFERROR(VLOOKUP($C258,Summary!$C:$CB,69,FALSE)/BU258,IF(BU258=0,"",IF(BU258="","",0)))</f>
        <v/>
      </c>
      <c r="BT258" s="25" t="str">
        <f>IFERROR(VLOOKUP($C258,Summary!$C:$CB,70,FALSE)/BU258,IF(BU258=0,"",IF(BU258="","",0)))</f>
        <v/>
      </c>
      <c r="BU258" s="27">
        <f>VLOOKUP($C258,Summary!$C:$CB,71,FALSE)</f>
        <v>0</v>
      </c>
      <c r="BV258" s="24">
        <f>IFERROR(VLOOKUP($C258,Summary!$C:$CB,72,FALSE)/CB258,IF(CB258=0,"",IF(CB258="","",0)))</f>
        <v>0.33333333333333331</v>
      </c>
      <c r="BW258" s="25">
        <f>IFERROR(VLOOKUP($C258,Summary!$C:$CB,73,FALSE)/CB258,IF(CB258=0,"",IF(CB258="","",0)))</f>
        <v>0.33333333333333331</v>
      </c>
      <c r="BX258" s="26">
        <f>IFERROR(VLOOKUP($C258,Summary!$C:$CB,74,FALSE)/CB258,IF(CB258=0,"",IF(CB258="","",0)))</f>
        <v>0.66666666666666663</v>
      </c>
      <c r="BY258" s="25">
        <f>IFERROR(VLOOKUP($C258,Summary!$C:$CB,75,FALSE)/CB258,IF(CB258=0,"",IF(CB258="","",0)))</f>
        <v>0</v>
      </c>
      <c r="BZ258" s="26">
        <f>IFERROR(VLOOKUP($C258,Summary!$C:$CB,76,FALSE)/CB258,IF(CB258=0,"",IF(CB258="","",0)))</f>
        <v>0.66666666666666663</v>
      </c>
      <c r="CA258" s="25">
        <f>IFERROR(VLOOKUP($C258,Summary!$C:$CB,77,FALSE)/CB258,IF(CB258=0,"",IF(CB258="","",0)))</f>
        <v>0.33333333333333331</v>
      </c>
      <c r="CB258" s="27">
        <f>VLOOKUP($C258,Summary!$C:$CB,78,FALSE)</f>
        <v>3</v>
      </c>
    </row>
    <row r="259" spans="1:80" x14ac:dyDescent="0.3">
      <c r="A259">
        <v>255</v>
      </c>
      <c r="B259" t="str">
        <f>IF(Namelist!A256="","",UPPER(Namelist!A256))</f>
        <v>RYAN TIAN JUN</v>
      </c>
      <c r="C259" t="str">
        <f>IF(Namelist!B256="","",UPPER(Namelist!B256))</f>
        <v>NUSSTU\E0543846</v>
      </c>
      <c r="D259" s="24">
        <f>IFERROR(VLOOKUP($C259,Summary!$C:$CB,2,FALSE)/J259,IF(J259=0,"",IF(J259="","",0)))</f>
        <v>1</v>
      </c>
      <c r="E259" s="25">
        <f>IFERROR(VLOOKUP($C259,Summary!$C:$CB,3,FALSE)/J259,IF(J259=0,"",IF(J259="","",0)))</f>
        <v>0</v>
      </c>
      <c r="F259" s="26">
        <f>IFERROR(VLOOKUP($C259,Summary!$C:$CB,4,FALSE)/J259,IF(J259=0,"",IF(J259="","",0)))</f>
        <v>1</v>
      </c>
      <c r="G259" s="25">
        <f>IFERROR(VLOOKUP($C259,Summary!$C:$CB,5,FALSE)/J259,IF(J259=0,"",IF(J259="","",0)))</f>
        <v>0</v>
      </c>
      <c r="H259" s="26">
        <f>IFERROR(VLOOKUP($C259,Summary!$C:$CB,6,FALSE)/J259,IF(J259=0,"",IF(J259="","",0)))</f>
        <v>1</v>
      </c>
      <c r="I259" s="25">
        <f>IFERROR(VLOOKUP($C259,Summary!$C:$CB,7,FALSE)/J259,IF(J259=0,"",IF(J259="","",0)))</f>
        <v>0</v>
      </c>
      <c r="J259" s="27">
        <f>VLOOKUP($C259,Summary!$C:$CB,8,FALSE)</f>
        <v>1</v>
      </c>
      <c r="K259" s="24" t="str">
        <f>IFERROR(VLOOKUP($C259,Summary!$C:$CB,9,FALSE)/Q259,IF(Q259=0,"",IF(Q259="","",0)))</f>
        <v/>
      </c>
      <c r="L259" s="25" t="str">
        <f>IFERROR(VLOOKUP($C259,Summary!$C:$CB,10,FALSE)/Q259,IF(Q259=0,"",IF(Q259="","",0)))</f>
        <v/>
      </c>
      <c r="M259" s="26" t="str">
        <f>IFERROR(VLOOKUP($C259,Summary!$C:$CB,11,FALSE)/Q259,IF(Q259=0,"",IF(Q259="","",0)))</f>
        <v/>
      </c>
      <c r="N259" s="25" t="str">
        <f>IFERROR(VLOOKUP($C259,Summary!$C:$CB,12,FALSE)/Q259,IF(Q259=0,"",IF(Q259="","",0)))</f>
        <v/>
      </c>
      <c r="O259" s="26" t="str">
        <f>IFERROR(VLOOKUP($C259,Summary!$C:$CB,13,FALSE)/Q259,IF(Q259=0,"",IF(Q259="","",0)))</f>
        <v/>
      </c>
      <c r="P259" s="25" t="str">
        <f>IFERROR(VLOOKUP($C259,Summary!$C:$CB,14,FALSE)/Q259,IF(Q259=0,"",IF(Q259="","",0)))</f>
        <v/>
      </c>
      <c r="Q259" s="27">
        <f>VLOOKUP($C259,Summary!$C:$CB,15,FALSE)</f>
        <v>0</v>
      </c>
      <c r="R259" s="24">
        <f>IFERROR(VLOOKUP($C259,Summary!$C:$CB,16,FALSE)/X259,IF(X259=0,"",IF(X259="","",0)))</f>
        <v>1</v>
      </c>
      <c r="S259" s="25">
        <f>IFERROR(VLOOKUP($C259,Summary!$C:$CB,17,FALSE)/X259,IF(X259=0,"",IF(X259="","",0)))</f>
        <v>0</v>
      </c>
      <c r="T259" s="26">
        <f>IFERROR(VLOOKUP($C259,Summary!$C:$CB,18,FALSE)/X259,IF(X259=0,"",IF(X259="","",0)))</f>
        <v>1</v>
      </c>
      <c r="U259" s="25">
        <f>IFERROR(VLOOKUP($C259,Summary!$C:$CB,19,FALSE)/X259,IF(X259=0,"",IF(X259="","",0)))</f>
        <v>0</v>
      </c>
      <c r="V259" s="26">
        <f>IFERROR(VLOOKUP($C259,Summary!$C:$CB,20,FALSE)/X259,IF(X259=0,"",IF(X259="","",0)))</f>
        <v>1</v>
      </c>
      <c r="W259" s="25">
        <f>IFERROR(VLOOKUP($C259,Summary!$C:$CB,21,FALSE)/X259,IF(X259=0,"",IF(X259="","",0)))</f>
        <v>0</v>
      </c>
      <c r="X259" s="27">
        <f>VLOOKUP($C259,Summary!$C:$CB,22,FALSE)</f>
        <v>1</v>
      </c>
      <c r="Y259" s="24" t="str">
        <f>IFERROR(VLOOKUP($C259,Summary!$C:$CB,23,FALSE)/AE259,IF(AE259=0,"",IF(AE259="","",0)))</f>
        <v/>
      </c>
      <c r="Z259" s="25" t="str">
        <f>IFERROR(VLOOKUP($C259,Summary!$C:$CB,24,FALSE)/AE259,IF(AE259=0,"",IF(AE259="","",0)))</f>
        <v/>
      </c>
      <c r="AA259" s="26" t="str">
        <f>IFERROR(VLOOKUP($C259,Summary!$C:$CB,25,FALSE)/AE259,IF(AE259=0,"",IF(AE259="","",0)))</f>
        <v/>
      </c>
      <c r="AB259" s="25" t="str">
        <f>IFERROR(VLOOKUP($C259,Summary!$C:$CB,26,FALSE)/AE259,IF(AE259=0,"",IF(AE259="","",0)))</f>
        <v/>
      </c>
      <c r="AC259" s="26" t="str">
        <f>IFERROR(VLOOKUP($C259,Summary!$C:$CB,27,FALSE)/AE259,IF(AE259=0,"",IF(AE259="","",0)))</f>
        <v/>
      </c>
      <c r="AD259" s="25" t="str">
        <f>IFERROR(VLOOKUP($C259,Summary!$C:$CB,28,FALSE)/AE259,IF(AE259=0,"",IF(AE259="","",0)))</f>
        <v/>
      </c>
      <c r="AE259" s="27">
        <f>VLOOKUP($C259,Summary!$C:$CB,29,FALSE)</f>
        <v>0</v>
      </c>
      <c r="AF259" s="24" t="str">
        <f>IFERROR(VLOOKUP($C259,Summary!$C:$CB,30,FALSE)/VLOOKUP($C259,Summary!$C:$CB,32,FALSE),IF(AL259=0,"",IF(AL259="","",0)))</f>
        <v/>
      </c>
      <c r="AG259" s="25" t="str">
        <f>IFERROR(VLOOKUP($C259,Summary!$C:$CB,31,FALSE)/VLOOKUP($C259,Summary!$C:$CB,32,FALSE),IF(AL259=0,"",IF(AL259="","",0)))</f>
        <v/>
      </c>
      <c r="AH259" s="26" t="str">
        <f>IFERROR(VLOOKUP($C259,Summary!$C:$CB,32,FALSE)/VLOOKUP($C259,Summary!$C:$CB,34,FALSE),IF(AL259=0,"",IF(AL259="","",0)))</f>
        <v/>
      </c>
      <c r="AI259" s="25" t="str">
        <f>IFERROR(VLOOKUP($C259,Summary!$C:$CB,33,FALSE)/VLOOKUP($C259,Summary!$C:$CB,34,FALSE),IF(AL259=0,"",IF(AL259="","",0)))</f>
        <v/>
      </c>
      <c r="AJ259" s="26" t="str">
        <f>IFERROR(VLOOKUP($C259,Summary!$C:$CB,34,FALSE)/AL259,IF(AL259=0,"",IF(AL259="","",0)))</f>
        <v/>
      </c>
      <c r="AK259" s="25" t="str">
        <f>IFERROR(VLOOKUP($C259,Summary!$C:$CB,35,FALSE)/AL259,IF(AL259=0,"",IF(AL259="","",0)))</f>
        <v/>
      </c>
      <c r="AL259" s="27">
        <f>VLOOKUP($C259,Summary!$C:$CB,36,FALSE)</f>
        <v>0</v>
      </c>
      <c r="AM259" s="24" t="str">
        <f>IFERROR(VLOOKUP($C259,Summary!$C:$CB,37,FALSE)/AS259,IF(AS259=0,"",IF(AS259="","",0)))</f>
        <v/>
      </c>
      <c r="AN259" s="25" t="str">
        <f>IFERROR(VLOOKUP($C259,Summary!$C:$CB,38,FALSE)/AS259,IF(AS259=0,"",IF(AS259="","",0)))</f>
        <v/>
      </c>
      <c r="AO259" s="26" t="str">
        <f>IFERROR(VLOOKUP($C259,Summary!$C:$CB,39,FALSE)/AS259,IF(AS259=0,"",IF(AS259="","",0)))</f>
        <v/>
      </c>
      <c r="AP259" s="25" t="str">
        <f>IFERROR(VLOOKUP($C259,Summary!$C:$CB,40,FALSE)/AS259,IF(AS259=0,"",IF(AS259="","",0)))</f>
        <v/>
      </c>
      <c r="AQ259" s="26" t="str">
        <f>IFERROR(VLOOKUP($C259,Summary!$C:$CB,41,FALSE)/AS259,IF(AS259=0,"",IF(AS259="","",0)))</f>
        <v/>
      </c>
      <c r="AR259" s="25" t="str">
        <f>IFERROR(VLOOKUP($C259,Summary!$C:$CB,42,FALSE)/AS259,IF(AS259=0,"",IF(AS259="","",0)))</f>
        <v/>
      </c>
      <c r="AS259" s="27">
        <f>VLOOKUP($C259,Summary!$C:$CB,43,FALSE)</f>
        <v>0</v>
      </c>
      <c r="AT259" s="24" t="str">
        <f>IFERROR(VLOOKUP($C259,Summary!$C:$CB,44,FALSE)/AZ259,IF(AZ259=0,"",IF(AZ259="","",0)))</f>
        <v/>
      </c>
      <c r="AU259" s="25" t="str">
        <f>IFERROR(VLOOKUP($C259,Summary!$C:$CB,45,FALSE)/AZ259,IF(AZ259=0,"",IF(AZ259="","",0)))</f>
        <v/>
      </c>
      <c r="AV259" s="26" t="str">
        <f>IFERROR(VLOOKUP($C259,Summary!$C:$CB,46,FALSE)/AZ259,IF(AZ259=0,"",IF(AZ259="","",0)))</f>
        <v/>
      </c>
      <c r="AW259" s="25" t="str">
        <f>IFERROR(VLOOKUP($C259,Summary!$C:$CB,47,FALSE)/AZ259,IF(AZ259=0,"",IF(AZ259="","",0)))</f>
        <v/>
      </c>
      <c r="AX259" s="26" t="str">
        <f>IFERROR(VLOOKUP($C259,Summary!$C:$CB,48,FALSE)/AZ259,IF(AZ259=0,"",IF(AZ259="","",0)))</f>
        <v/>
      </c>
      <c r="AY259" s="25" t="str">
        <f>IFERROR(VLOOKUP($C259,Summary!$C:$CB,49,FALSE)/AZ259,IF(AZ259=0,"",IF(AZ259="","",0)))</f>
        <v/>
      </c>
      <c r="AZ259" s="27">
        <f>VLOOKUP($C259,Summary!$C:$CB,50,FALSE)</f>
        <v>0</v>
      </c>
      <c r="BA259" s="24" t="str">
        <f>IFERROR(VLOOKUP($C259,Summary!$C:$CB,51,FALSE)/BG259,IF(BG259=0,"",IF(BG259="","",0)))</f>
        <v/>
      </c>
      <c r="BB259" s="25" t="str">
        <f>IFERROR(VLOOKUP($C259,Summary!$C:$CB,52,FALSE)/BG259,IF(BG259=0,"",IF(BG259="","",0)))</f>
        <v/>
      </c>
      <c r="BC259" s="26" t="str">
        <f>IFERROR(VLOOKUP($C259,Summary!$C:$CB,53,FALSE)/BG259,IF(BG259=0,"",IF(BG259="","",0)))</f>
        <v/>
      </c>
      <c r="BD259" s="25" t="str">
        <f>IFERROR(VLOOKUP($C259,Summary!$C:$CB,54,FALSE)/BG259,IF(BG259=0,"",IF(BG259="","",0)))</f>
        <v/>
      </c>
      <c r="BE259" s="26" t="str">
        <f>IFERROR(VLOOKUP($C259,Summary!$C:$CB,55,FALSE)/BG259,IF(BG259=0,"",IF(BG259="","",0)))</f>
        <v/>
      </c>
      <c r="BF259" s="25" t="str">
        <f>IFERROR(VLOOKUP($C259,Summary!$C:$CB,56,FALSE)/BG259,IF(BG259=0,"",IF(BG259="","",0)))</f>
        <v/>
      </c>
      <c r="BG259" s="27">
        <f>VLOOKUP($C259,Summary!$C:$CB,57,FALSE)</f>
        <v>0</v>
      </c>
      <c r="BH259" s="24" t="str">
        <f>IFERROR(VLOOKUP($C259,Summary!$C:$CB,58,FALSE)/BN259,IF(BN259=0,"",IF(BN259="","",0)))</f>
        <v/>
      </c>
      <c r="BI259" s="25" t="str">
        <f>IFERROR(VLOOKUP($C259,Summary!$C:$CB,59,FALSE)/BN259,IF(BN259=0,"",IF(BN259="","",0)))</f>
        <v/>
      </c>
      <c r="BJ259" s="26" t="str">
        <f>IFERROR(VLOOKUP($C259,Summary!$C:$CB,60,FALSE)/BN259,IF(BN259=0,"",IF(BN259="","",0)))</f>
        <v/>
      </c>
      <c r="BK259" s="25" t="str">
        <f>IFERROR(VLOOKUP($C259,Summary!$C:$CB,61,FALSE)/BN259,IF(BN259=0,"",IF(BN259="","",0)))</f>
        <v/>
      </c>
      <c r="BL259" s="26" t="str">
        <f>IFERROR(VLOOKUP($C259,Summary!$C:$CB,62,FALSE)/BN259,IF(BN259=0,"",IF(BN259="","",0)))</f>
        <v/>
      </c>
      <c r="BM259" s="25" t="str">
        <f>IFERROR(VLOOKUP($C259,Summary!$C:$CB,63,FALSE)/BN259,IF(BN259=0,"",IF(BN259="","",0)))</f>
        <v/>
      </c>
      <c r="BN259" s="27">
        <f>VLOOKUP($C259,Summary!$C:$CB,64,FALSE)</f>
        <v>0</v>
      </c>
      <c r="BO259" s="24" t="str">
        <f>IFERROR(VLOOKUP($C259,Summary!$C:$CB,65,FALSE)/BU259,IF(BU259=0,"",IF(BU259="","",0)))</f>
        <v/>
      </c>
      <c r="BP259" s="25" t="str">
        <f>IFERROR(VLOOKUP($C259,Summary!$C:$CB,66,FALSE)/BU259,IF(BU259=0,"",IF(BU259="","",0)))</f>
        <v/>
      </c>
      <c r="BQ259" s="26" t="str">
        <f>IFERROR(VLOOKUP($C259,Summary!$C:$CB,67,FALSE)/BU259,IF(BU259=0,"",IF(BU259="","",0)))</f>
        <v/>
      </c>
      <c r="BR259" s="25" t="str">
        <f>IFERROR(VLOOKUP($C259,Summary!$C:$CB,68,FALSE)/BU259,IF(BU259=0,"",IF(BU259="","",0)))</f>
        <v/>
      </c>
      <c r="BS259" s="26" t="str">
        <f>IFERROR(VLOOKUP($C259,Summary!$C:$CB,69,FALSE)/BU259,IF(BU259=0,"",IF(BU259="","",0)))</f>
        <v/>
      </c>
      <c r="BT259" s="25" t="str">
        <f>IFERROR(VLOOKUP($C259,Summary!$C:$CB,70,FALSE)/BU259,IF(BU259=0,"",IF(BU259="","",0)))</f>
        <v/>
      </c>
      <c r="BU259" s="27">
        <f>VLOOKUP($C259,Summary!$C:$CB,71,FALSE)</f>
        <v>0</v>
      </c>
      <c r="BV259" s="24" t="str">
        <f>IFERROR(VLOOKUP($C259,Summary!$C:$CB,72,FALSE)/CB259,IF(CB259=0,"",IF(CB259="","",0)))</f>
        <v/>
      </c>
      <c r="BW259" s="25" t="str">
        <f>IFERROR(VLOOKUP($C259,Summary!$C:$CB,73,FALSE)/CB259,IF(CB259=0,"",IF(CB259="","",0)))</f>
        <v/>
      </c>
      <c r="BX259" s="26" t="str">
        <f>IFERROR(VLOOKUP($C259,Summary!$C:$CB,74,FALSE)/CB259,IF(CB259=0,"",IF(CB259="","",0)))</f>
        <v/>
      </c>
      <c r="BY259" s="25" t="str">
        <f>IFERROR(VLOOKUP($C259,Summary!$C:$CB,75,FALSE)/CB259,IF(CB259=0,"",IF(CB259="","",0)))</f>
        <v/>
      </c>
      <c r="BZ259" s="26" t="str">
        <f>IFERROR(VLOOKUP($C259,Summary!$C:$CB,76,FALSE)/CB259,IF(CB259=0,"",IF(CB259="","",0)))</f>
        <v/>
      </c>
      <c r="CA259" s="25" t="str">
        <f>IFERROR(VLOOKUP($C259,Summary!$C:$CB,77,FALSE)/CB259,IF(CB259=0,"",IF(CB259="","",0)))</f>
        <v/>
      </c>
      <c r="CB259" s="27">
        <f>VLOOKUP($C259,Summary!$C:$CB,78,FALSE)</f>
        <v>0</v>
      </c>
    </row>
    <row r="260" spans="1:80" x14ac:dyDescent="0.3">
      <c r="A260">
        <v>256</v>
      </c>
      <c r="B260" t="str">
        <f>IF(Namelist!A257="","",UPPER(Namelist!A257))</f>
        <v>RYAN YANG</v>
      </c>
      <c r="C260" t="str">
        <f>IF(Namelist!B257="","",UPPER(Namelist!B257))</f>
        <v>NUSSTF\RYANYANG</v>
      </c>
      <c r="D260" s="24">
        <f>IFERROR(VLOOKUP($C260,Summary!$C:$CB,2,FALSE)/J260,IF(J260=0,"",IF(J260="","",0)))</f>
        <v>0</v>
      </c>
      <c r="E260" s="25">
        <f>IFERROR(VLOOKUP($C260,Summary!$C:$CB,3,FALSE)/J260,IF(J260=0,"",IF(J260="","",0)))</f>
        <v>1</v>
      </c>
      <c r="F260" s="26">
        <f>IFERROR(VLOOKUP($C260,Summary!$C:$CB,4,FALSE)/J260,IF(J260=0,"",IF(J260="","",0)))</f>
        <v>1</v>
      </c>
      <c r="G260" s="25">
        <f>IFERROR(VLOOKUP($C260,Summary!$C:$CB,5,FALSE)/J260,IF(J260=0,"",IF(J260="","",0)))</f>
        <v>0</v>
      </c>
      <c r="H260" s="26">
        <f>IFERROR(VLOOKUP($C260,Summary!$C:$CB,6,FALSE)/J260,IF(J260=0,"",IF(J260="","",0)))</f>
        <v>1</v>
      </c>
      <c r="I260" s="25">
        <f>IFERROR(VLOOKUP($C260,Summary!$C:$CB,7,FALSE)/J260,IF(J260=0,"",IF(J260="","",0)))</f>
        <v>0</v>
      </c>
      <c r="J260" s="27">
        <f>VLOOKUP($C260,Summary!$C:$CB,8,FALSE)</f>
        <v>4</v>
      </c>
      <c r="K260" s="24" t="str">
        <f>IFERROR(VLOOKUP($C260,Summary!$C:$CB,9,FALSE)/Q260,IF(Q260=0,"",IF(Q260="","",0)))</f>
        <v/>
      </c>
      <c r="L260" s="25" t="str">
        <f>IFERROR(VLOOKUP($C260,Summary!$C:$CB,10,FALSE)/Q260,IF(Q260=0,"",IF(Q260="","",0)))</f>
        <v/>
      </c>
      <c r="M260" s="26" t="str">
        <f>IFERROR(VLOOKUP($C260,Summary!$C:$CB,11,FALSE)/Q260,IF(Q260=0,"",IF(Q260="","",0)))</f>
        <v/>
      </c>
      <c r="N260" s="25" t="str">
        <f>IFERROR(VLOOKUP($C260,Summary!$C:$CB,12,FALSE)/Q260,IF(Q260=0,"",IF(Q260="","",0)))</f>
        <v/>
      </c>
      <c r="O260" s="26" t="str">
        <f>IFERROR(VLOOKUP($C260,Summary!$C:$CB,13,FALSE)/Q260,IF(Q260=0,"",IF(Q260="","",0)))</f>
        <v/>
      </c>
      <c r="P260" s="25" t="str">
        <f>IFERROR(VLOOKUP($C260,Summary!$C:$CB,14,FALSE)/Q260,IF(Q260=0,"",IF(Q260="","",0)))</f>
        <v/>
      </c>
      <c r="Q260" s="27">
        <f>VLOOKUP($C260,Summary!$C:$CB,15,FALSE)</f>
        <v>0</v>
      </c>
      <c r="R260" s="24" t="str">
        <f>IFERROR(VLOOKUP($C260,Summary!$C:$CB,16,FALSE)/X260,IF(X260=0,"",IF(X260="","",0)))</f>
        <v/>
      </c>
      <c r="S260" s="25" t="str">
        <f>IFERROR(VLOOKUP($C260,Summary!$C:$CB,17,FALSE)/X260,IF(X260=0,"",IF(X260="","",0)))</f>
        <v/>
      </c>
      <c r="T260" s="26" t="str">
        <f>IFERROR(VLOOKUP($C260,Summary!$C:$CB,18,FALSE)/X260,IF(X260=0,"",IF(X260="","",0)))</f>
        <v/>
      </c>
      <c r="U260" s="25" t="str">
        <f>IFERROR(VLOOKUP($C260,Summary!$C:$CB,19,FALSE)/X260,IF(X260=0,"",IF(X260="","",0)))</f>
        <v/>
      </c>
      <c r="V260" s="26" t="str">
        <f>IFERROR(VLOOKUP($C260,Summary!$C:$CB,20,FALSE)/X260,IF(X260=0,"",IF(X260="","",0)))</f>
        <v/>
      </c>
      <c r="W260" s="25" t="str">
        <f>IFERROR(VLOOKUP($C260,Summary!$C:$CB,21,FALSE)/X260,IF(X260=0,"",IF(X260="","",0)))</f>
        <v/>
      </c>
      <c r="X260" s="27">
        <f>VLOOKUP($C260,Summary!$C:$CB,22,FALSE)</f>
        <v>0</v>
      </c>
      <c r="Y260" s="24">
        <f>IFERROR(VLOOKUP($C260,Summary!$C:$CB,23,FALSE)/AE260,IF(AE260=0,"",IF(AE260="","",0)))</f>
        <v>0</v>
      </c>
      <c r="Z260" s="25">
        <f>IFERROR(VLOOKUP($C260,Summary!$C:$CB,24,FALSE)/AE260,IF(AE260=0,"",IF(AE260="","",0)))</f>
        <v>1</v>
      </c>
      <c r="AA260" s="26">
        <f>IFERROR(VLOOKUP($C260,Summary!$C:$CB,25,FALSE)/AE260,IF(AE260=0,"",IF(AE260="","",0)))</f>
        <v>1</v>
      </c>
      <c r="AB260" s="25">
        <f>IFERROR(VLOOKUP($C260,Summary!$C:$CB,26,FALSE)/AE260,IF(AE260=0,"",IF(AE260="","",0)))</f>
        <v>0</v>
      </c>
      <c r="AC260" s="26">
        <f>IFERROR(VLOOKUP($C260,Summary!$C:$CB,27,FALSE)/AE260,IF(AE260=0,"",IF(AE260="","",0)))</f>
        <v>1</v>
      </c>
      <c r="AD260" s="25">
        <f>IFERROR(VLOOKUP($C260,Summary!$C:$CB,28,FALSE)/AE260,IF(AE260=0,"",IF(AE260="","",0)))</f>
        <v>0</v>
      </c>
      <c r="AE260" s="27">
        <f>VLOOKUP($C260,Summary!$C:$CB,29,FALSE)</f>
        <v>2</v>
      </c>
      <c r="AF260" s="24" t="str">
        <f>IFERROR(VLOOKUP($C260,Summary!$C:$CB,30,FALSE)/VLOOKUP($C260,Summary!$C:$CB,32,FALSE),IF(AL260=0,"",IF(AL260="","",0)))</f>
        <v/>
      </c>
      <c r="AG260" s="25" t="str">
        <f>IFERROR(VLOOKUP($C260,Summary!$C:$CB,31,FALSE)/VLOOKUP($C260,Summary!$C:$CB,32,FALSE),IF(AL260=0,"",IF(AL260="","",0)))</f>
        <v/>
      </c>
      <c r="AH260" s="26" t="str">
        <f>IFERROR(VLOOKUP($C260,Summary!$C:$CB,32,FALSE)/VLOOKUP($C260,Summary!$C:$CB,34,FALSE),IF(AL260=0,"",IF(AL260="","",0)))</f>
        <v/>
      </c>
      <c r="AI260" s="25" t="str">
        <f>IFERROR(VLOOKUP($C260,Summary!$C:$CB,33,FALSE)/VLOOKUP($C260,Summary!$C:$CB,34,FALSE),IF(AL260=0,"",IF(AL260="","",0)))</f>
        <v/>
      </c>
      <c r="AJ260" s="26" t="str">
        <f>IFERROR(VLOOKUP($C260,Summary!$C:$CB,34,FALSE)/AL260,IF(AL260=0,"",IF(AL260="","",0)))</f>
        <v/>
      </c>
      <c r="AK260" s="25" t="str">
        <f>IFERROR(VLOOKUP($C260,Summary!$C:$CB,35,FALSE)/AL260,IF(AL260=0,"",IF(AL260="","",0)))</f>
        <v/>
      </c>
      <c r="AL260" s="27">
        <f>VLOOKUP($C260,Summary!$C:$CB,36,FALSE)</f>
        <v>0</v>
      </c>
      <c r="AM260" s="24">
        <f>IFERROR(VLOOKUP($C260,Summary!$C:$CB,37,FALSE)/AS260,IF(AS260=0,"",IF(AS260="","",0)))</f>
        <v>0</v>
      </c>
      <c r="AN260" s="25">
        <f>IFERROR(VLOOKUP($C260,Summary!$C:$CB,38,FALSE)/AS260,IF(AS260=0,"",IF(AS260="","",0)))</f>
        <v>1</v>
      </c>
      <c r="AO260" s="26">
        <f>IFERROR(VLOOKUP($C260,Summary!$C:$CB,39,FALSE)/AS260,IF(AS260=0,"",IF(AS260="","",0)))</f>
        <v>1</v>
      </c>
      <c r="AP260" s="25">
        <f>IFERROR(VLOOKUP($C260,Summary!$C:$CB,40,FALSE)/AS260,IF(AS260=0,"",IF(AS260="","",0)))</f>
        <v>0</v>
      </c>
      <c r="AQ260" s="26">
        <f>IFERROR(VLOOKUP($C260,Summary!$C:$CB,41,FALSE)/AS260,IF(AS260=0,"",IF(AS260="","",0)))</f>
        <v>1</v>
      </c>
      <c r="AR260" s="25">
        <f>IFERROR(VLOOKUP($C260,Summary!$C:$CB,42,FALSE)/AS260,IF(AS260=0,"",IF(AS260="","",0)))</f>
        <v>0</v>
      </c>
      <c r="AS260" s="27">
        <f>VLOOKUP($C260,Summary!$C:$CB,43,FALSE)</f>
        <v>2</v>
      </c>
      <c r="AT260" s="24" t="str">
        <f>IFERROR(VLOOKUP($C260,Summary!$C:$CB,44,FALSE)/AZ260,IF(AZ260=0,"",IF(AZ260="","",0)))</f>
        <v/>
      </c>
      <c r="AU260" s="25" t="str">
        <f>IFERROR(VLOOKUP($C260,Summary!$C:$CB,45,FALSE)/AZ260,IF(AZ260=0,"",IF(AZ260="","",0)))</f>
        <v/>
      </c>
      <c r="AV260" s="26" t="str">
        <f>IFERROR(VLOOKUP($C260,Summary!$C:$CB,46,FALSE)/AZ260,IF(AZ260=0,"",IF(AZ260="","",0)))</f>
        <v/>
      </c>
      <c r="AW260" s="25" t="str">
        <f>IFERROR(VLOOKUP($C260,Summary!$C:$CB,47,FALSE)/AZ260,IF(AZ260=0,"",IF(AZ260="","",0)))</f>
        <v/>
      </c>
      <c r="AX260" s="26" t="str">
        <f>IFERROR(VLOOKUP($C260,Summary!$C:$CB,48,FALSE)/AZ260,IF(AZ260=0,"",IF(AZ260="","",0)))</f>
        <v/>
      </c>
      <c r="AY260" s="25" t="str">
        <f>IFERROR(VLOOKUP($C260,Summary!$C:$CB,49,FALSE)/AZ260,IF(AZ260=0,"",IF(AZ260="","",0)))</f>
        <v/>
      </c>
      <c r="AZ260" s="27">
        <f>VLOOKUP($C260,Summary!$C:$CB,50,FALSE)</f>
        <v>0</v>
      </c>
      <c r="BA260" s="24" t="str">
        <f>IFERROR(VLOOKUP($C260,Summary!$C:$CB,51,FALSE)/BG260,IF(BG260=0,"",IF(BG260="","",0)))</f>
        <v/>
      </c>
      <c r="BB260" s="25" t="str">
        <f>IFERROR(VLOOKUP($C260,Summary!$C:$CB,52,FALSE)/BG260,IF(BG260=0,"",IF(BG260="","",0)))</f>
        <v/>
      </c>
      <c r="BC260" s="26" t="str">
        <f>IFERROR(VLOOKUP($C260,Summary!$C:$CB,53,FALSE)/BG260,IF(BG260=0,"",IF(BG260="","",0)))</f>
        <v/>
      </c>
      <c r="BD260" s="25" t="str">
        <f>IFERROR(VLOOKUP($C260,Summary!$C:$CB,54,FALSE)/BG260,IF(BG260=0,"",IF(BG260="","",0)))</f>
        <v/>
      </c>
      <c r="BE260" s="26" t="str">
        <f>IFERROR(VLOOKUP($C260,Summary!$C:$CB,55,FALSE)/BG260,IF(BG260=0,"",IF(BG260="","",0)))</f>
        <v/>
      </c>
      <c r="BF260" s="25" t="str">
        <f>IFERROR(VLOOKUP($C260,Summary!$C:$CB,56,FALSE)/BG260,IF(BG260=0,"",IF(BG260="","",0)))</f>
        <v/>
      </c>
      <c r="BG260" s="27">
        <f>VLOOKUP($C260,Summary!$C:$CB,57,FALSE)</f>
        <v>0</v>
      </c>
      <c r="BH260" s="24" t="str">
        <f>IFERROR(VLOOKUP($C260,Summary!$C:$CB,58,FALSE)/BN260,IF(BN260=0,"",IF(BN260="","",0)))</f>
        <v/>
      </c>
      <c r="BI260" s="25" t="str">
        <f>IFERROR(VLOOKUP($C260,Summary!$C:$CB,59,FALSE)/BN260,IF(BN260=0,"",IF(BN260="","",0)))</f>
        <v/>
      </c>
      <c r="BJ260" s="26" t="str">
        <f>IFERROR(VLOOKUP($C260,Summary!$C:$CB,60,FALSE)/BN260,IF(BN260=0,"",IF(BN260="","",0)))</f>
        <v/>
      </c>
      <c r="BK260" s="25" t="str">
        <f>IFERROR(VLOOKUP($C260,Summary!$C:$CB,61,FALSE)/BN260,IF(BN260=0,"",IF(BN260="","",0)))</f>
        <v/>
      </c>
      <c r="BL260" s="26" t="str">
        <f>IFERROR(VLOOKUP($C260,Summary!$C:$CB,62,FALSE)/BN260,IF(BN260=0,"",IF(BN260="","",0)))</f>
        <v/>
      </c>
      <c r="BM260" s="25" t="str">
        <f>IFERROR(VLOOKUP($C260,Summary!$C:$CB,63,FALSE)/BN260,IF(BN260=0,"",IF(BN260="","",0)))</f>
        <v/>
      </c>
      <c r="BN260" s="27">
        <f>VLOOKUP($C260,Summary!$C:$CB,64,FALSE)</f>
        <v>0</v>
      </c>
      <c r="BO260" s="24" t="str">
        <f>IFERROR(VLOOKUP($C260,Summary!$C:$CB,65,FALSE)/BU260,IF(BU260=0,"",IF(BU260="","",0)))</f>
        <v/>
      </c>
      <c r="BP260" s="25" t="str">
        <f>IFERROR(VLOOKUP($C260,Summary!$C:$CB,66,FALSE)/BU260,IF(BU260=0,"",IF(BU260="","",0)))</f>
        <v/>
      </c>
      <c r="BQ260" s="26" t="str">
        <f>IFERROR(VLOOKUP($C260,Summary!$C:$CB,67,FALSE)/BU260,IF(BU260=0,"",IF(BU260="","",0)))</f>
        <v/>
      </c>
      <c r="BR260" s="25" t="str">
        <f>IFERROR(VLOOKUP($C260,Summary!$C:$CB,68,FALSE)/BU260,IF(BU260=0,"",IF(BU260="","",0)))</f>
        <v/>
      </c>
      <c r="BS260" s="26" t="str">
        <f>IFERROR(VLOOKUP($C260,Summary!$C:$CB,69,FALSE)/BU260,IF(BU260=0,"",IF(BU260="","",0)))</f>
        <v/>
      </c>
      <c r="BT260" s="25" t="str">
        <f>IFERROR(VLOOKUP($C260,Summary!$C:$CB,70,FALSE)/BU260,IF(BU260=0,"",IF(BU260="","",0)))</f>
        <v/>
      </c>
      <c r="BU260" s="27">
        <f>VLOOKUP($C260,Summary!$C:$CB,71,FALSE)</f>
        <v>0</v>
      </c>
      <c r="BV260" s="24" t="str">
        <f>IFERROR(VLOOKUP($C260,Summary!$C:$CB,72,FALSE)/CB260,IF(CB260=0,"",IF(CB260="","",0)))</f>
        <v/>
      </c>
      <c r="BW260" s="25" t="str">
        <f>IFERROR(VLOOKUP($C260,Summary!$C:$CB,73,FALSE)/CB260,IF(CB260=0,"",IF(CB260="","",0)))</f>
        <v/>
      </c>
      <c r="BX260" s="26" t="str">
        <f>IFERROR(VLOOKUP($C260,Summary!$C:$CB,74,FALSE)/CB260,IF(CB260=0,"",IF(CB260="","",0)))</f>
        <v/>
      </c>
      <c r="BY260" s="25" t="str">
        <f>IFERROR(VLOOKUP($C260,Summary!$C:$CB,75,FALSE)/CB260,IF(CB260=0,"",IF(CB260="","",0)))</f>
        <v/>
      </c>
      <c r="BZ260" s="26" t="str">
        <f>IFERROR(VLOOKUP($C260,Summary!$C:$CB,76,FALSE)/CB260,IF(CB260=0,"",IF(CB260="","",0)))</f>
        <v/>
      </c>
      <c r="CA260" s="25" t="str">
        <f>IFERROR(VLOOKUP($C260,Summary!$C:$CB,77,FALSE)/CB260,IF(CB260=0,"",IF(CB260="","",0)))</f>
        <v/>
      </c>
      <c r="CB260" s="27">
        <f>VLOOKUP($C260,Summary!$C:$CB,78,FALSE)</f>
        <v>0</v>
      </c>
    </row>
    <row r="261" spans="1:80" x14ac:dyDescent="0.3">
      <c r="A261">
        <v>257</v>
      </c>
      <c r="B261" t="str">
        <f>IF(Namelist!A258="","",UPPER(Namelist!A258))</f>
        <v>SAAD HAIDER</v>
      </c>
      <c r="C261" t="str">
        <f>IF(Namelist!B258="","",UPPER(Namelist!B258))</f>
        <v>NUSSTU\E0411076</v>
      </c>
      <c r="D261" s="24">
        <f>IFERROR(VLOOKUP($C261,Summary!$C:$CB,2,FALSE)/J261,IF(J261=0,"",IF(J261="","",0)))</f>
        <v>0.33333333333333331</v>
      </c>
      <c r="E261" s="25">
        <f>IFERROR(VLOOKUP($C261,Summary!$C:$CB,3,FALSE)/J261,IF(J261=0,"",IF(J261="","",0)))</f>
        <v>0</v>
      </c>
      <c r="F261" s="26">
        <f>IFERROR(VLOOKUP($C261,Summary!$C:$CB,4,FALSE)/J261,IF(J261=0,"",IF(J261="","",0)))</f>
        <v>0.33333333333333331</v>
      </c>
      <c r="G261" s="25">
        <f>IFERROR(VLOOKUP($C261,Summary!$C:$CB,5,FALSE)/J261,IF(J261=0,"",IF(J261="","",0)))</f>
        <v>0</v>
      </c>
      <c r="H261" s="26">
        <f>IFERROR(VLOOKUP($C261,Summary!$C:$CB,6,FALSE)/J261,IF(J261=0,"",IF(J261="","",0)))</f>
        <v>0.33333333333333331</v>
      </c>
      <c r="I261" s="25">
        <f>IFERROR(VLOOKUP($C261,Summary!$C:$CB,7,FALSE)/J261,IF(J261=0,"",IF(J261="","",0)))</f>
        <v>0.66666666666666663</v>
      </c>
      <c r="J261" s="27">
        <f>VLOOKUP($C261,Summary!$C:$CB,8,FALSE)</f>
        <v>3</v>
      </c>
      <c r="K261" s="24" t="str">
        <f>IFERROR(VLOOKUP($C261,Summary!$C:$CB,9,FALSE)/Q261,IF(Q261=0,"",IF(Q261="","",0)))</f>
        <v/>
      </c>
      <c r="L261" s="25" t="str">
        <f>IFERROR(VLOOKUP($C261,Summary!$C:$CB,10,FALSE)/Q261,IF(Q261=0,"",IF(Q261="","",0)))</f>
        <v/>
      </c>
      <c r="M261" s="26" t="str">
        <f>IFERROR(VLOOKUP($C261,Summary!$C:$CB,11,FALSE)/Q261,IF(Q261=0,"",IF(Q261="","",0)))</f>
        <v/>
      </c>
      <c r="N261" s="25" t="str">
        <f>IFERROR(VLOOKUP($C261,Summary!$C:$CB,12,FALSE)/Q261,IF(Q261=0,"",IF(Q261="","",0)))</f>
        <v/>
      </c>
      <c r="O261" s="26" t="str">
        <f>IFERROR(VLOOKUP($C261,Summary!$C:$CB,13,FALSE)/Q261,IF(Q261=0,"",IF(Q261="","",0)))</f>
        <v/>
      </c>
      <c r="P261" s="25" t="str">
        <f>IFERROR(VLOOKUP($C261,Summary!$C:$CB,14,FALSE)/Q261,IF(Q261=0,"",IF(Q261="","",0)))</f>
        <v/>
      </c>
      <c r="Q261" s="27">
        <f>VLOOKUP($C261,Summary!$C:$CB,15,FALSE)</f>
        <v>0</v>
      </c>
      <c r="R261" s="24">
        <f>IFERROR(VLOOKUP($C261,Summary!$C:$CB,16,FALSE)/X261,IF(X261=0,"",IF(X261="","",0)))</f>
        <v>0</v>
      </c>
      <c r="S261" s="25">
        <f>IFERROR(VLOOKUP($C261,Summary!$C:$CB,17,FALSE)/X261,IF(X261=0,"",IF(X261="","",0)))</f>
        <v>0</v>
      </c>
      <c r="T261" s="26">
        <f>IFERROR(VLOOKUP($C261,Summary!$C:$CB,18,FALSE)/X261,IF(X261=0,"",IF(X261="","",0)))</f>
        <v>0</v>
      </c>
      <c r="U261" s="25">
        <f>IFERROR(VLOOKUP($C261,Summary!$C:$CB,19,FALSE)/X261,IF(X261=0,"",IF(X261="","",0)))</f>
        <v>0</v>
      </c>
      <c r="V261" s="26">
        <f>IFERROR(VLOOKUP($C261,Summary!$C:$CB,20,FALSE)/X261,IF(X261=0,"",IF(X261="","",0)))</f>
        <v>0</v>
      </c>
      <c r="W261" s="25">
        <f>IFERROR(VLOOKUP($C261,Summary!$C:$CB,21,FALSE)/X261,IF(X261=0,"",IF(X261="","",0)))</f>
        <v>1</v>
      </c>
      <c r="X261" s="27">
        <f>VLOOKUP($C261,Summary!$C:$CB,22,FALSE)</f>
        <v>1</v>
      </c>
      <c r="Y261" s="24">
        <f>IFERROR(VLOOKUP($C261,Summary!$C:$CB,23,FALSE)/AE261,IF(AE261=0,"",IF(AE261="","",0)))</f>
        <v>0.5</v>
      </c>
      <c r="Z261" s="25">
        <f>IFERROR(VLOOKUP($C261,Summary!$C:$CB,24,FALSE)/AE261,IF(AE261=0,"",IF(AE261="","",0)))</f>
        <v>0</v>
      </c>
      <c r="AA261" s="26">
        <f>IFERROR(VLOOKUP($C261,Summary!$C:$CB,25,FALSE)/AE261,IF(AE261=0,"",IF(AE261="","",0)))</f>
        <v>0.5</v>
      </c>
      <c r="AB261" s="25">
        <f>IFERROR(VLOOKUP($C261,Summary!$C:$CB,26,FALSE)/AE261,IF(AE261=0,"",IF(AE261="","",0)))</f>
        <v>0</v>
      </c>
      <c r="AC261" s="26">
        <f>IFERROR(VLOOKUP($C261,Summary!$C:$CB,27,FALSE)/AE261,IF(AE261=0,"",IF(AE261="","",0)))</f>
        <v>0.5</v>
      </c>
      <c r="AD261" s="25">
        <f>IFERROR(VLOOKUP($C261,Summary!$C:$CB,28,FALSE)/AE261,IF(AE261=0,"",IF(AE261="","",0)))</f>
        <v>0.5</v>
      </c>
      <c r="AE261" s="27">
        <f>VLOOKUP($C261,Summary!$C:$CB,29,FALSE)</f>
        <v>2</v>
      </c>
      <c r="AF261" s="24" t="str">
        <f>IFERROR(VLOOKUP($C261,Summary!$C:$CB,30,FALSE)/VLOOKUP($C261,Summary!$C:$CB,32,FALSE),IF(AL261=0,"",IF(AL261="","",0)))</f>
        <v/>
      </c>
      <c r="AG261" s="25" t="str">
        <f>IFERROR(VLOOKUP($C261,Summary!$C:$CB,31,FALSE)/VLOOKUP($C261,Summary!$C:$CB,32,FALSE),IF(AL261=0,"",IF(AL261="","",0)))</f>
        <v/>
      </c>
      <c r="AH261" s="26" t="str">
        <f>IFERROR(VLOOKUP($C261,Summary!$C:$CB,32,FALSE)/VLOOKUP($C261,Summary!$C:$CB,34,FALSE),IF(AL261=0,"",IF(AL261="","",0)))</f>
        <v/>
      </c>
      <c r="AI261" s="25" t="str">
        <f>IFERROR(VLOOKUP($C261,Summary!$C:$CB,33,FALSE)/VLOOKUP($C261,Summary!$C:$CB,34,FALSE),IF(AL261=0,"",IF(AL261="","",0)))</f>
        <v/>
      </c>
      <c r="AJ261" s="26" t="str">
        <f>IFERROR(VLOOKUP($C261,Summary!$C:$CB,34,FALSE)/AL261,IF(AL261=0,"",IF(AL261="","",0)))</f>
        <v/>
      </c>
      <c r="AK261" s="25" t="str">
        <f>IFERROR(VLOOKUP($C261,Summary!$C:$CB,35,FALSE)/AL261,IF(AL261=0,"",IF(AL261="","",0)))</f>
        <v/>
      </c>
      <c r="AL261" s="27">
        <f>VLOOKUP($C261,Summary!$C:$CB,36,FALSE)</f>
        <v>0</v>
      </c>
      <c r="AM261" s="24" t="str">
        <f>IFERROR(VLOOKUP($C261,Summary!$C:$CB,37,FALSE)/AS261,IF(AS261=0,"",IF(AS261="","",0)))</f>
        <v/>
      </c>
      <c r="AN261" s="25" t="str">
        <f>IFERROR(VLOOKUP($C261,Summary!$C:$CB,38,FALSE)/AS261,IF(AS261=0,"",IF(AS261="","",0)))</f>
        <v/>
      </c>
      <c r="AO261" s="26" t="str">
        <f>IFERROR(VLOOKUP($C261,Summary!$C:$CB,39,FALSE)/AS261,IF(AS261=0,"",IF(AS261="","",0)))</f>
        <v/>
      </c>
      <c r="AP261" s="25" t="str">
        <f>IFERROR(VLOOKUP($C261,Summary!$C:$CB,40,FALSE)/AS261,IF(AS261=0,"",IF(AS261="","",0)))</f>
        <v/>
      </c>
      <c r="AQ261" s="26" t="str">
        <f>IFERROR(VLOOKUP($C261,Summary!$C:$CB,41,FALSE)/AS261,IF(AS261=0,"",IF(AS261="","",0)))</f>
        <v/>
      </c>
      <c r="AR261" s="25" t="str">
        <f>IFERROR(VLOOKUP($C261,Summary!$C:$CB,42,FALSE)/AS261,IF(AS261=0,"",IF(AS261="","",0)))</f>
        <v/>
      </c>
      <c r="AS261" s="27">
        <f>VLOOKUP($C261,Summary!$C:$CB,43,FALSE)</f>
        <v>0</v>
      </c>
      <c r="AT261" s="24" t="str">
        <f>IFERROR(VLOOKUP($C261,Summary!$C:$CB,44,FALSE)/AZ261,IF(AZ261=0,"",IF(AZ261="","",0)))</f>
        <v/>
      </c>
      <c r="AU261" s="25" t="str">
        <f>IFERROR(VLOOKUP($C261,Summary!$C:$CB,45,FALSE)/AZ261,IF(AZ261=0,"",IF(AZ261="","",0)))</f>
        <v/>
      </c>
      <c r="AV261" s="26" t="str">
        <f>IFERROR(VLOOKUP($C261,Summary!$C:$CB,46,FALSE)/AZ261,IF(AZ261=0,"",IF(AZ261="","",0)))</f>
        <v/>
      </c>
      <c r="AW261" s="25" t="str">
        <f>IFERROR(VLOOKUP($C261,Summary!$C:$CB,47,FALSE)/AZ261,IF(AZ261=0,"",IF(AZ261="","",0)))</f>
        <v/>
      </c>
      <c r="AX261" s="26" t="str">
        <f>IFERROR(VLOOKUP($C261,Summary!$C:$CB,48,FALSE)/AZ261,IF(AZ261=0,"",IF(AZ261="","",0)))</f>
        <v/>
      </c>
      <c r="AY261" s="25" t="str">
        <f>IFERROR(VLOOKUP($C261,Summary!$C:$CB,49,FALSE)/AZ261,IF(AZ261=0,"",IF(AZ261="","",0)))</f>
        <v/>
      </c>
      <c r="AZ261" s="27">
        <f>VLOOKUP($C261,Summary!$C:$CB,50,FALSE)</f>
        <v>0</v>
      </c>
      <c r="BA261" s="24" t="str">
        <f>IFERROR(VLOOKUP($C261,Summary!$C:$CB,51,FALSE)/BG261,IF(BG261=0,"",IF(BG261="","",0)))</f>
        <v/>
      </c>
      <c r="BB261" s="25" t="str">
        <f>IFERROR(VLOOKUP($C261,Summary!$C:$CB,52,FALSE)/BG261,IF(BG261=0,"",IF(BG261="","",0)))</f>
        <v/>
      </c>
      <c r="BC261" s="26" t="str">
        <f>IFERROR(VLOOKUP($C261,Summary!$C:$CB,53,FALSE)/BG261,IF(BG261=0,"",IF(BG261="","",0)))</f>
        <v/>
      </c>
      <c r="BD261" s="25" t="str">
        <f>IFERROR(VLOOKUP($C261,Summary!$C:$CB,54,FALSE)/BG261,IF(BG261=0,"",IF(BG261="","",0)))</f>
        <v/>
      </c>
      <c r="BE261" s="26" t="str">
        <f>IFERROR(VLOOKUP($C261,Summary!$C:$CB,55,FALSE)/BG261,IF(BG261=0,"",IF(BG261="","",0)))</f>
        <v/>
      </c>
      <c r="BF261" s="25" t="str">
        <f>IFERROR(VLOOKUP($C261,Summary!$C:$CB,56,FALSE)/BG261,IF(BG261=0,"",IF(BG261="","",0)))</f>
        <v/>
      </c>
      <c r="BG261" s="27">
        <f>VLOOKUP($C261,Summary!$C:$CB,57,FALSE)</f>
        <v>0</v>
      </c>
      <c r="BH261" s="24" t="str">
        <f>IFERROR(VLOOKUP($C261,Summary!$C:$CB,58,FALSE)/BN261,IF(BN261=0,"",IF(BN261="","",0)))</f>
        <v/>
      </c>
      <c r="BI261" s="25" t="str">
        <f>IFERROR(VLOOKUP($C261,Summary!$C:$CB,59,FALSE)/BN261,IF(BN261=0,"",IF(BN261="","",0)))</f>
        <v/>
      </c>
      <c r="BJ261" s="26" t="str">
        <f>IFERROR(VLOOKUP($C261,Summary!$C:$CB,60,FALSE)/BN261,IF(BN261=0,"",IF(BN261="","",0)))</f>
        <v/>
      </c>
      <c r="BK261" s="25" t="str">
        <f>IFERROR(VLOOKUP($C261,Summary!$C:$CB,61,FALSE)/BN261,IF(BN261=0,"",IF(BN261="","",0)))</f>
        <v/>
      </c>
      <c r="BL261" s="26" t="str">
        <f>IFERROR(VLOOKUP($C261,Summary!$C:$CB,62,FALSE)/BN261,IF(BN261=0,"",IF(BN261="","",0)))</f>
        <v/>
      </c>
      <c r="BM261" s="25" t="str">
        <f>IFERROR(VLOOKUP($C261,Summary!$C:$CB,63,FALSE)/BN261,IF(BN261=0,"",IF(BN261="","",0)))</f>
        <v/>
      </c>
      <c r="BN261" s="27">
        <f>VLOOKUP($C261,Summary!$C:$CB,64,FALSE)</f>
        <v>0</v>
      </c>
      <c r="BO261" s="24" t="str">
        <f>IFERROR(VLOOKUP($C261,Summary!$C:$CB,65,FALSE)/BU261,IF(BU261=0,"",IF(BU261="","",0)))</f>
        <v/>
      </c>
      <c r="BP261" s="25" t="str">
        <f>IFERROR(VLOOKUP($C261,Summary!$C:$CB,66,FALSE)/BU261,IF(BU261=0,"",IF(BU261="","",0)))</f>
        <v/>
      </c>
      <c r="BQ261" s="26" t="str">
        <f>IFERROR(VLOOKUP($C261,Summary!$C:$CB,67,FALSE)/BU261,IF(BU261=0,"",IF(BU261="","",0)))</f>
        <v/>
      </c>
      <c r="BR261" s="25" t="str">
        <f>IFERROR(VLOOKUP($C261,Summary!$C:$CB,68,FALSE)/BU261,IF(BU261=0,"",IF(BU261="","",0)))</f>
        <v/>
      </c>
      <c r="BS261" s="26" t="str">
        <f>IFERROR(VLOOKUP($C261,Summary!$C:$CB,69,FALSE)/BU261,IF(BU261=0,"",IF(BU261="","",0)))</f>
        <v/>
      </c>
      <c r="BT261" s="25" t="str">
        <f>IFERROR(VLOOKUP($C261,Summary!$C:$CB,70,FALSE)/BU261,IF(BU261=0,"",IF(BU261="","",0)))</f>
        <v/>
      </c>
      <c r="BU261" s="27">
        <f>VLOOKUP($C261,Summary!$C:$CB,71,FALSE)</f>
        <v>0</v>
      </c>
      <c r="BV261" s="24" t="str">
        <f>IFERROR(VLOOKUP($C261,Summary!$C:$CB,72,FALSE)/CB261,IF(CB261=0,"",IF(CB261="","",0)))</f>
        <v/>
      </c>
      <c r="BW261" s="25" t="str">
        <f>IFERROR(VLOOKUP($C261,Summary!$C:$CB,73,FALSE)/CB261,IF(CB261=0,"",IF(CB261="","",0)))</f>
        <v/>
      </c>
      <c r="BX261" s="26" t="str">
        <f>IFERROR(VLOOKUP($C261,Summary!$C:$CB,74,FALSE)/CB261,IF(CB261=0,"",IF(CB261="","",0)))</f>
        <v/>
      </c>
      <c r="BY261" s="25" t="str">
        <f>IFERROR(VLOOKUP($C261,Summary!$C:$CB,75,FALSE)/CB261,IF(CB261=0,"",IF(CB261="","",0)))</f>
        <v/>
      </c>
      <c r="BZ261" s="26" t="str">
        <f>IFERROR(VLOOKUP($C261,Summary!$C:$CB,76,FALSE)/CB261,IF(CB261=0,"",IF(CB261="","",0)))</f>
        <v/>
      </c>
      <c r="CA261" s="25" t="str">
        <f>IFERROR(VLOOKUP($C261,Summary!$C:$CB,77,FALSE)/CB261,IF(CB261=0,"",IF(CB261="","",0)))</f>
        <v/>
      </c>
      <c r="CB261" s="27">
        <f>VLOOKUP($C261,Summary!$C:$CB,78,FALSE)</f>
        <v>0</v>
      </c>
    </row>
    <row r="262" spans="1:80" x14ac:dyDescent="0.3">
      <c r="A262">
        <v>258</v>
      </c>
      <c r="B262" t="str">
        <f>IF(Namelist!A259="","",UPPER(Namelist!A259))</f>
        <v>SAANA AURORA NEULASALMI</v>
      </c>
      <c r="C262" t="str">
        <f>IF(Namelist!B259="","",UPPER(Namelist!B259))</f>
        <v>NUSSTU\E1109842</v>
      </c>
      <c r="D262" s="24">
        <f>IFERROR(VLOOKUP($C262,Summary!$C:$CB,2,FALSE)/J262,IF(J262=0,"",IF(J262="","",0)))</f>
        <v>0.5</v>
      </c>
      <c r="E262" s="25">
        <f>IFERROR(VLOOKUP($C262,Summary!$C:$CB,3,FALSE)/J262,IF(J262=0,"",IF(J262="","",0)))</f>
        <v>0.25</v>
      </c>
      <c r="F262" s="26">
        <f>IFERROR(VLOOKUP($C262,Summary!$C:$CB,4,FALSE)/J262,IF(J262=0,"",IF(J262="","",0)))</f>
        <v>0.75</v>
      </c>
      <c r="G262" s="25">
        <f>IFERROR(VLOOKUP($C262,Summary!$C:$CB,5,FALSE)/J262,IF(J262=0,"",IF(J262="","",0)))</f>
        <v>0</v>
      </c>
      <c r="H262" s="26">
        <f>IFERROR(VLOOKUP($C262,Summary!$C:$CB,6,FALSE)/J262,IF(J262=0,"",IF(J262="","",0)))</f>
        <v>0.75</v>
      </c>
      <c r="I262" s="25">
        <f>IFERROR(VLOOKUP($C262,Summary!$C:$CB,7,FALSE)/J262,IF(J262=0,"",IF(J262="","",0)))</f>
        <v>0.25</v>
      </c>
      <c r="J262" s="27">
        <f>VLOOKUP($C262,Summary!$C:$CB,8,FALSE)</f>
        <v>4</v>
      </c>
      <c r="K262" s="24" t="str">
        <f>IFERROR(VLOOKUP($C262,Summary!$C:$CB,9,FALSE)/Q262,IF(Q262=0,"",IF(Q262="","",0)))</f>
        <v/>
      </c>
      <c r="L262" s="25" t="str">
        <f>IFERROR(VLOOKUP($C262,Summary!$C:$CB,10,FALSE)/Q262,IF(Q262=0,"",IF(Q262="","",0)))</f>
        <v/>
      </c>
      <c r="M262" s="26" t="str">
        <f>IFERROR(VLOOKUP($C262,Summary!$C:$CB,11,FALSE)/Q262,IF(Q262=0,"",IF(Q262="","",0)))</f>
        <v/>
      </c>
      <c r="N262" s="25" t="str">
        <f>IFERROR(VLOOKUP($C262,Summary!$C:$CB,12,FALSE)/Q262,IF(Q262=0,"",IF(Q262="","",0)))</f>
        <v/>
      </c>
      <c r="O262" s="26" t="str">
        <f>IFERROR(VLOOKUP($C262,Summary!$C:$CB,13,FALSE)/Q262,IF(Q262=0,"",IF(Q262="","",0)))</f>
        <v/>
      </c>
      <c r="P262" s="25" t="str">
        <f>IFERROR(VLOOKUP($C262,Summary!$C:$CB,14,FALSE)/Q262,IF(Q262=0,"",IF(Q262="","",0)))</f>
        <v/>
      </c>
      <c r="Q262" s="27">
        <f>VLOOKUP($C262,Summary!$C:$CB,15,FALSE)</f>
        <v>0</v>
      </c>
      <c r="R262" s="24" t="str">
        <f>IFERROR(VLOOKUP($C262,Summary!$C:$CB,16,FALSE)/X262,IF(X262=0,"",IF(X262="","",0)))</f>
        <v/>
      </c>
      <c r="S262" s="25" t="str">
        <f>IFERROR(VLOOKUP($C262,Summary!$C:$CB,17,FALSE)/X262,IF(X262=0,"",IF(X262="","",0)))</f>
        <v/>
      </c>
      <c r="T262" s="26" t="str">
        <f>IFERROR(VLOOKUP($C262,Summary!$C:$CB,18,FALSE)/X262,IF(X262=0,"",IF(X262="","",0)))</f>
        <v/>
      </c>
      <c r="U262" s="25" t="str">
        <f>IFERROR(VLOOKUP($C262,Summary!$C:$CB,19,FALSE)/X262,IF(X262=0,"",IF(X262="","",0)))</f>
        <v/>
      </c>
      <c r="V262" s="26" t="str">
        <f>IFERROR(VLOOKUP($C262,Summary!$C:$CB,20,FALSE)/X262,IF(X262=0,"",IF(X262="","",0)))</f>
        <v/>
      </c>
      <c r="W262" s="25" t="str">
        <f>IFERROR(VLOOKUP($C262,Summary!$C:$CB,21,FALSE)/X262,IF(X262=0,"",IF(X262="","",0)))</f>
        <v/>
      </c>
      <c r="X262" s="27">
        <f>VLOOKUP($C262,Summary!$C:$CB,22,FALSE)</f>
        <v>0</v>
      </c>
      <c r="Y262" s="24" t="str">
        <f>IFERROR(VLOOKUP($C262,Summary!$C:$CB,23,FALSE)/AE262,IF(AE262=0,"",IF(AE262="","",0)))</f>
        <v/>
      </c>
      <c r="Z262" s="25" t="str">
        <f>IFERROR(VLOOKUP($C262,Summary!$C:$CB,24,FALSE)/AE262,IF(AE262=0,"",IF(AE262="","",0)))</f>
        <v/>
      </c>
      <c r="AA262" s="26" t="str">
        <f>IFERROR(VLOOKUP($C262,Summary!$C:$CB,25,FALSE)/AE262,IF(AE262=0,"",IF(AE262="","",0)))</f>
        <v/>
      </c>
      <c r="AB262" s="25" t="str">
        <f>IFERROR(VLOOKUP($C262,Summary!$C:$CB,26,FALSE)/AE262,IF(AE262=0,"",IF(AE262="","",0)))</f>
        <v/>
      </c>
      <c r="AC262" s="26" t="str">
        <f>IFERROR(VLOOKUP($C262,Summary!$C:$CB,27,FALSE)/AE262,IF(AE262=0,"",IF(AE262="","",0)))</f>
        <v/>
      </c>
      <c r="AD262" s="25" t="str">
        <f>IFERROR(VLOOKUP($C262,Summary!$C:$CB,28,FALSE)/AE262,IF(AE262=0,"",IF(AE262="","",0)))</f>
        <v/>
      </c>
      <c r="AE262" s="27">
        <f>VLOOKUP($C262,Summary!$C:$CB,29,FALSE)</f>
        <v>0</v>
      </c>
      <c r="AF262" s="24" t="str">
        <f>IFERROR(VLOOKUP($C262,Summary!$C:$CB,30,FALSE)/VLOOKUP($C262,Summary!$C:$CB,32,FALSE),IF(AL262=0,"",IF(AL262="","",0)))</f>
        <v/>
      </c>
      <c r="AG262" s="25" t="str">
        <f>IFERROR(VLOOKUP($C262,Summary!$C:$CB,31,FALSE)/VLOOKUP($C262,Summary!$C:$CB,32,FALSE),IF(AL262=0,"",IF(AL262="","",0)))</f>
        <v/>
      </c>
      <c r="AH262" s="26" t="str">
        <f>IFERROR(VLOOKUP($C262,Summary!$C:$CB,32,FALSE)/VLOOKUP($C262,Summary!$C:$CB,34,FALSE),IF(AL262=0,"",IF(AL262="","",0)))</f>
        <v/>
      </c>
      <c r="AI262" s="25" t="str">
        <f>IFERROR(VLOOKUP($C262,Summary!$C:$CB,33,FALSE)/VLOOKUP($C262,Summary!$C:$CB,34,FALSE),IF(AL262=0,"",IF(AL262="","",0)))</f>
        <v/>
      </c>
      <c r="AJ262" s="26" t="str">
        <f>IFERROR(VLOOKUP($C262,Summary!$C:$CB,34,FALSE)/AL262,IF(AL262=0,"",IF(AL262="","",0)))</f>
        <v/>
      </c>
      <c r="AK262" s="25" t="str">
        <f>IFERROR(VLOOKUP($C262,Summary!$C:$CB,35,FALSE)/AL262,IF(AL262=0,"",IF(AL262="","",0)))</f>
        <v/>
      </c>
      <c r="AL262" s="27">
        <f>VLOOKUP($C262,Summary!$C:$CB,36,FALSE)</f>
        <v>0</v>
      </c>
      <c r="AM262" s="24" t="str">
        <f>IFERROR(VLOOKUP($C262,Summary!$C:$CB,37,FALSE)/AS262,IF(AS262=0,"",IF(AS262="","",0)))</f>
        <v/>
      </c>
      <c r="AN262" s="25" t="str">
        <f>IFERROR(VLOOKUP($C262,Summary!$C:$CB,38,FALSE)/AS262,IF(AS262=0,"",IF(AS262="","",0)))</f>
        <v/>
      </c>
      <c r="AO262" s="26" t="str">
        <f>IFERROR(VLOOKUP($C262,Summary!$C:$CB,39,FALSE)/AS262,IF(AS262=0,"",IF(AS262="","",0)))</f>
        <v/>
      </c>
      <c r="AP262" s="25" t="str">
        <f>IFERROR(VLOOKUP($C262,Summary!$C:$CB,40,FALSE)/AS262,IF(AS262=0,"",IF(AS262="","",0)))</f>
        <v/>
      </c>
      <c r="AQ262" s="26" t="str">
        <f>IFERROR(VLOOKUP($C262,Summary!$C:$CB,41,FALSE)/AS262,IF(AS262=0,"",IF(AS262="","",0)))</f>
        <v/>
      </c>
      <c r="AR262" s="25" t="str">
        <f>IFERROR(VLOOKUP($C262,Summary!$C:$CB,42,FALSE)/AS262,IF(AS262=0,"",IF(AS262="","",0)))</f>
        <v/>
      </c>
      <c r="AS262" s="27">
        <f>VLOOKUP($C262,Summary!$C:$CB,43,FALSE)</f>
        <v>0</v>
      </c>
      <c r="AT262" s="24" t="str">
        <f>IFERROR(VLOOKUP($C262,Summary!$C:$CB,44,FALSE)/AZ262,IF(AZ262=0,"",IF(AZ262="","",0)))</f>
        <v/>
      </c>
      <c r="AU262" s="25" t="str">
        <f>IFERROR(VLOOKUP($C262,Summary!$C:$CB,45,FALSE)/AZ262,IF(AZ262=0,"",IF(AZ262="","",0)))</f>
        <v/>
      </c>
      <c r="AV262" s="26" t="str">
        <f>IFERROR(VLOOKUP($C262,Summary!$C:$CB,46,FALSE)/AZ262,IF(AZ262=0,"",IF(AZ262="","",0)))</f>
        <v/>
      </c>
      <c r="AW262" s="25" t="str">
        <f>IFERROR(VLOOKUP($C262,Summary!$C:$CB,47,FALSE)/AZ262,IF(AZ262=0,"",IF(AZ262="","",0)))</f>
        <v/>
      </c>
      <c r="AX262" s="26" t="str">
        <f>IFERROR(VLOOKUP($C262,Summary!$C:$CB,48,FALSE)/AZ262,IF(AZ262=0,"",IF(AZ262="","",0)))</f>
        <v/>
      </c>
      <c r="AY262" s="25" t="str">
        <f>IFERROR(VLOOKUP($C262,Summary!$C:$CB,49,FALSE)/AZ262,IF(AZ262=0,"",IF(AZ262="","",0)))</f>
        <v/>
      </c>
      <c r="AZ262" s="27">
        <f>VLOOKUP($C262,Summary!$C:$CB,50,FALSE)</f>
        <v>0</v>
      </c>
      <c r="BA262" s="24" t="str">
        <f>IFERROR(VLOOKUP($C262,Summary!$C:$CB,51,FALSE)/BG262,IF(BG262=0,"",IF(BG262="","",0)))</f>
        <v/>
      </c>
      <c r="BB262" s="25" t="str">
        <f>IFERROR(VLOOKUP($C262,Summary!$C:$CB,52,FALSE)/BG262,IF(BG262=0,"",IF(BG262="","",0)))</f>
        <v/>
      </c>
      <c r="BC262" s="26" t="str">
        <f>IFERROR(VLOOKUP($C262,Summary!$C:$CB,53,FALSE)/BG262,IF(BG262=0,"",IF(BG262="","",0)))</f>
        <v/>
      </c>
      <c r="BD262" s="25" t="str">
        <f>IFERROR(VLOOKUP($C262,Summary!$C:$CB,54,FALSE)/BG262,IF(BG262=0,"",IF(BG262="","",0)))</f>
        <v/>
      </c>
      <c r="BE262" s="26" t="str">
        <f>IFERROR(VLOOKUP($C262,Summary!$C:$CB,55,FALSE)/BG262,IF(BG262=0,"",IF(BG262="","",0)))</f>
        <v/>
      </c>
      <c r="BF262" s="25" t="str">
        <f>IFERROR(VLOOKUP($C262,Summary!$C:$CB,56,FALSE)/BG262,IF(BG262=0,"",IF(BG262="","",0)))</f>
        <v/>
      </c>
      <c r="BG262" s="27">
        <f>VLOOKUP($C262,Summary!$C:$CB,57,FALSE)</f>
        <v>0</v>
      </c>
      <c r="BH262" s="24">
        <f>IFERROR(VLOOKUP($C262,Summary!$C:$CB,58,FALSE)/BN262,IF(BN262=0,"",IF(BN262="","",0)))</f>
        <v>0.5</v>
      </c>
      <c r="BI262" s="25">
        <f>IFERROR(VLOOKUP($C262,Summary!$C:$CB,59,FALSE)/BN262,IF(BN262=0,"",IF(BN262="","",0)))</f>
        <v>0.25</v>
      </c>
      <c r="BJ262" s="26">
        <f>IFERROR(VLOOKUP($C262,Summary!$C:$CB,60,FALSE)/BN262,IF(BN262=0,"",IF(BN262="","",0)))</f>
        <v>0.75</v>
      </c>
      <c r="BK262" s="25">
        <f>IFERROR(VLOOKUP($C262,Summary!$C:$CB,61,FALSE)/BN262,IF(BN262=0,"",IF(BN262="","",0)))</f>
        <v>0</v>
      </c>
      <c r="BL262" s="26">
        <f>IFERROR(VLOOKUP($C262,Summary!$C:$CB,62,FALSE)/BN262,IF(BN262=0,"",IF(BN262="","",0)))</f>
        <v>0.75</v>
      </c>
      <c r="BM262" s="25">
        <f>IFERROR(VLOOKUP($C262,Summary!$C:$CB,63,FALSE)/BN262,IF(BN262=0,"",IF(BN262="","",0)))</f>
        <v>0.25</v>
      </c>
      <c r="BN262" s="27">
        <f>VLOOKUP($C262,Summary!$C:$CB,64,FALSE)</f>
        <v>4</v>
      </c>
      <c r="BO262" s="24" t="str">
        <f>IFERROR(VLOOKUP($C262,Summary!$C:$CB,65,FALSE)/BU262,IF(BU262=0,"",IF(BU262="","",0)))</f>
        <v/>
      </c>
      <c r="BP262" s="25" t="str">
        <f>IFERROR(VLOOKUP($C262,Summary!$C:$CB,66,FALSE)/BU262,IF(BU262=0,"",IF(BU262="","",0)))</f>
        <v/>
      </c>
      <c r="BQ262" s="26" t="str">
        <f>IFERROR(VLOOKUP($C262,Summary!$C:$CB,67,FALSE)/BU262,IF(BU262=0,"",IF(BU262="","",0)))</f>
        <v/>
      </c>
      <c r="BR262" s="25" t="str">
        <f>IFERROR(VLOOKUP($C262,Summary!$C:$CB,68,FALSE)/BU262,IF(BU262=0,"",IF(BU262="","",0)))</f>
        <v/>
      </c>
      <c r="BS262" s="26" t="str">
        <f>IFERROR(VLOOKUP($C262,Summary!$C:$CB,69,FALSE)/BU262,IF(BU262=0,"",IF(BU262="","",0)))</f>
        <v/>
      </c>
      <c r="BT262" s="25" t="str">
        <f>IFERROR(VLOOKUP($C262,Summary!$C:$CB,70,FALSE)/BU262,IF(BU262=0,"",IF(BU262="","",0)))</f>
        <v/>
      </c>
      <c r="BU262" s="27">
        <f>VLOOKUP($C262,Summary!$C:$CB,71,FALSE)</f>
        <v>0</v>
      </c>
      <c r="BV262" s="24" t="str">
        <f>IFERROR(VLOOKUP($C262,Summary!$C:$CB,72,FALSE)/CB262,IF(CB262=0,"",IF(CB262="","",0)))</f>
        <v/>
      </c>
      <c r="BW262" s="25" t="str">
        <f>IFERROR(VLOOKUP($C262,Summary!$C:$CB,73,FALSE)/CB262,IF(CB262=0,"",IF(CB262="","",0)))</f>
        <v/>
      </c>
      <c r="BX262" s="26" t="str">
        <f>IFERROR(VLOOKUP($C262,Summary!$C:$CB,74,FALSE)/CB262,IF(CB262=0,"",IF(CB262="","",0)))</f>
        <v/>
      </c>
      <c r="BY262" s="25" t="str">
        <f>IFERROR(VLOOKUP($C262,Summary!$C:$CB,75,FALSE)/CB262,IF(CB262=0,"",IF(CB262="","",0)))</f>
        <v/>
      </c>
      <c r="BZ262" s="26" t="str">
        <f>IFERROR(VLOOKUP($C262,Summary!$C:$CB,76,FALSE)/CB262,IF(CB262=0,"",IF(CB262="","",0)))</f>
        <v/>
      </c>
      <c r="CA262" s="25" t="str">
        <f>IFERROR(VLOOKUP($C262,Summary!$C:$CB,77,FALSE)/CB262,IF(CB262=0,"",IF(CB262="","",0)))</f>
        <v/>
      </c>
      <c r="CB262" s="27">
        <f>VLOOKUP($C262,Summary!$C:$CB,78,FALSE)</f>
        <v>0</v>
      </c>
    </row>
    <row r="263" spans="1:80" x14ac:dyDescent="0.3">
      <c r="A263">
        <v>259</v>
      </c>
      <c r="B263" t="str">
        <f>IF(Namelist!A260="","",UPPER(Namelist!A260))</f>
        <v>SAMUEL KOH</v>
      </c>
      <c r="C263" t="str">
        <f>IF(Namelist!B260="","",UPPER(Namelist!B260))</f>
        <v>NUSSTU\E0957372</v>
      </c>
      <c r="D263" s="24">
        <f>IFERROR(VLOOKUP($C263,Summary!$C:$CB,2,FALSE)/J263,IF(J263=0,"",IF(J263="","",0)))</f>
        <v>0.66666666666666663</v>
      </c>
      <c r="E263" s="25">
        <f>IFERROR(VLOOKUP($C263,Summary!$C:$CB,3,FALSE)/J263,IF(J263=0,"",IF(J263="","",0)))</f>
        <v>0</v>
      </c>
      <c r="F263" s="26">
        <f>IFERROR(VLOOKUP($C263,Summary!$C:$CB,4,FALSE)/J263,IF(J263=0,"",IF(J263="","",0)))</f>
        <v>0.66666666666666663</v>
      </c>
      <c r="G263" s="25">
        <f>IFERROR(VLOOKUP($C263,Summary!$C:$CB,5,FALSE)/J263,IF(J263=0,"",IF(J263="","",0)))</f>
        <v>0</v>
      </c>
      <c r="H263" s="26">
        <f>IFERROR(VLOOKUP($C263,Summary!$C:$CB,6,FALSE)/J263,IF(J263=0,"",IF(J263="","",0)))</f>
        <v>0.66666666666666663</v>
      </c>
      <c r="I263" s="25">
        <f>IFERROR(VLOOKUP($C263,Summary!$C:$CB,7,FALSE)/J263,IF(J263=0,"",IF(J263="","",0)))</f>
        <v>0.33333333333333331</v>
      </c>
      <c r="J263" s="27">
        <f>VLOOKUP($C263,Summary!$C:$CB,8,FALSE)</f>
        <v>3</v>
      </c>
      <c r="K263" s="24" t="str">
        <f>IFERROR(VLOOKUP($C263,Summary!$C:$CB,9,FALSE)/Q263,IF(Q263=0,"",IF(Q263="","",0)))</f>
        <v/>
      </c>
      <c r="L263" s="25" t="str">
        <f>IFERROR(VLOOKUP($C263,Summary!$C:$CB,10,FALSE)/Q263,IF(Q263=0,"",IF(Q263="","",0)))</f>
        <v/>
      </c>
      <c r="M263" s="26" t="str">
        <f>IFERROR(VLOOKUP($C263,Summary!$C:$CB,11,FALSE)/Q263,IF(Q263=0,"",IF(Q263="","",0)))</f>
        <v/>
      </c>
      <c r="N263" s="25" t="str">
        <f>IFERROR(VLOOKUP($C263,Summary!$C:$CB,12,FALSE)/Q263,IF(Q263=0,"",IF(Q263="","",0)))</f>
        <v/>
      </c>
      <c r="O263" s="26" t="str">
        <f>IFERROR(VLOOKUP($C263,Summary!$C:$CB,13,FALSE)/Q263,IF(Q263=0,"",IF(Q263="","",0)))</f>
        <v/>
      </c>
      <c r="P263" s="25" t="str">
        <f>IFERROR(VLOOKUP($C263,Summary!$C:$CB,14,FALSE)/Q263,IF(Q263=0,"",IF(Q263="","",0)))</f>
        <v/>
      </c>
      <c r="Q263" s="27">
        <f>VLOOKUP($C263,Summary!$C:$CB,15,FALSE)</f>
        <v>0</v>
      </c>
      <c r="R263" s="24" t="str">
        <f>IFERROR(VLOOKUP($C263,Summary!$C:$CB,16,FALSE)/X263,IF(X263=0,"",IF(X263="","",0)))</f>
        <v/>
      </c>
      <c r="S263" s="25" t="str">
        <f>IFERROR(VLOOKUP($C263,Summary!$C:$CB,17,FALSE)/X263,IF(X263=0,"",IF(X263="","",0)))</f>
        <v/>
      </c>
      <c r="T263" s="26" t="str">
        <f>IFERROR(VLOOKUP($C263,Summary!$C:$CB,18,FALSE)/X263,IF(X263=0,"",IF(X263="","",0)))</f>
        <v/>
      </c>
      <c r="U263" s="25" t="str">
        <f>IFERROR(VLOOKUP($C263,Summary!$C:$CB,19,FALSE)/X263,IF(X263=0,"",IF(X263="","",0)))</f>
        <v/>
      </c>
      <c r="V263" s="26" t="str">
        <f>IFERROR(VLOOKUP($C263,Summary!$C:$CB,20,FALSE)/X263,IF(X263=0,"",IF(X263="","",0)))</f>
        <v/>
      </c>
      <c r="W263" s="25" t="str">
        <f>IFERROR(VLOOKUP($C263,Summary!$C:$CB,21,FALSE)/X263,IF(X263=0,"",IF(X263="","",0)))</f>
        <v/>
      </c>
      <c r="X263" s="27">
        <f>VLOOKUP($C263,Summary!$C:$CB,22,FALSE)</f>
        <v>0</v>
      </c>
      <c r="Y263" s="24" t="str">
        <f>IFERROR(VLOOKUP($C263,Summary!$C:$CB,23,FALSE)/AE263,IF(AE263=0,"",IF(AE263="","",0)))</f>
        <v/>
      </c>
      <c r="Z263" s="25" t="str">
        <f>IFERROR(VLOOKUP($C263,Summary!$C:$CB,24,FALSE)/AE263,IF(AE263=0,"",IF(AE263="","",0)))</f>
        <v/>
      </c>
      <c r="AA263" s="26" t="str">
        <f>IFERROR(VLOOKUP($C263,Summary!$C:$CB,25,FALSE)/AE263,IF(AE263=0,"",IF(AE263="","",0)))</f>
        <v/>
      </c>
      <c r="AB263" s="25" t="str">
        <f>IFERROR(VLOOKUP($C263,Summary!$C:$CB,26,FALSE)/AE263,IF(AE263=0,"",IF(AE263="","",0)))</f>
        <v/>
      </c>
      <c r="AC263" s="26" t="str">
        <f>IFERROR(VLOOKUP($C263,Summary!$C:$CB,27,FALSE)/AE263,IF(AE263=0,"",IF(AE263="","",0)))</f>
        <v/>
      </c>
      <c r="AD263" s="25" t="str">
        <f>IFERROR(VLOOKUP($C263,Summary!$C:$CB,28,FALSE)/AE263,IF(AE263=0,"",IF(AE263="","",0)))</f>
        <v/>
      </c>
      <c r="AE263" s="27">
        <f>VLOOKUP($C263,Summary!$C:$CB,29,FALSE)</f>
        <v>0</v>
      </c>
      <c r="AF263" s="24" t="str">
        <f>IFERROR(VLOOKUP($C263,Summary!$C:$CB,30,FALSE)/VLOOKUP($C263,Summary!$C:$CB,32,FALSE),IF(AL263=0,"",IF(AL263="","",0)))</f>
        <v/>
      </c>
      <c r="AG263" s="25" t="str">
        <f>IFERROR(VLOOKUP($C263,Summary!$C:$CB,31,FALSE)/VLOOKUP($C263,Summary!$C:$CB,32,FALSE),IF(AL263=0,"",IF(AL263="","",0)))</f>
        <v/>
      </c>
      <c r="AH263" s="26" t="str">
        <f>IFERROR(VLOOKUP($C263,Summary!$C:$CB,32,FALSE)/VLOOKUP($C263,Summary!$C:$CB,34,FALSE),IF(AL263=0,"",IF(AL263="","",0)))</f>
        <v/>
      </c>
      <c r="AI263" s="25" t="str">
        <f>IFERROR(VLOOKUP($C263,Summary!$C:$CB,33,FALSE)/VLOOKUP($C263,Summary!$C:$CB,34,FALSE),IF(AL263=0,"",IF(AL263="","",0)))</f>
        <v/>
      </c>
      <c r="AJ263" s="26" t="str">
        <f>IFERROR(VLOOKUP($C263,Summary!$C:$CB,34,FALSE)/AL263,IF(AL263=0,"",IF(AL263="","",0)))</f>
        <v/>
      </c>
      <c r="AK263" s="25" t="str">
        <f>IFERROR(VLOOKUP($C263,Summary!$C:$CB,35,FALSE)/AL263,IF(AL263=0,"",IF(AL263="","",0)))</f>
        <v/>
      </c>
      <c r="AL263" s="27">
        <f>VLOOKUP($C263,Summary!$C:$CB,36,FALSE)</f>
        <v>0</v>
      </c>
      <c r="AM263" s="24" t="str">
        <f>IFERROR(VLOOKUP($C263,Summary!$C:$CB,37,FALSE)/AS263,IF(AS263=0,"",IF(AS263="","",0)))</f>
        <v/>
      </c>
      <c r="AN263" s="25" t="str">
        <f>IFERROR(VLOOKUP($C263,Summary!$C:$CB,38,FALSE)/AS263,IF(AS263=0,"",IF(AS263="","",0)))</f>
        <v/>
      </c>
      <c r="AO263" s="26" t="str">
        <f>IFERROR(VLOOKUP($C263,Summary!$C:$CB,39,FALSE)/AS263,IF(AS263=0,"",IF(AS263="","",0)))</f>
        <v/>
      </c>
      <c r="AP263" s="25" t="str">
        <f>IFERROR(VLOOKUP($C263,Summary!$C:$CB,40,FALSE)/AS263,IF(AS263=0,"",IF(AS263="","",0)))</f>
        <v/>
      </c>
      <c r="AQ263" s="26" t="str">
        <f>IFERROR(VLOOKUP($C263,Summary!$C:$CB,41,FALSE)/AS263,IF(AS263=0,"",IF(AS263="","",0)))</f>
        <v/>
      </c>
      <c r="AR263" s="25" t="str">
        <f>IFERROR(VLOOKUP($C263,Summary!$C:$CB,42,FALSE)/AS263,IF(AS263=0,"",IF(AS263="","",0)))</f>
        <v/>
      </c>
      <c r="AS263" s="27">
        <f>VLOOKUP($C263,Summary!$C:$CB,43,FALSE)</f>
        <v>0</v>
      </c>
      <c r="AT263" s="24">
        <f>IFERROR(VLOOKUP($C263,Summary!$C:$CB,44,FALSE)/AZ263,IF(AZ263=0,"",IF(AZ263="","",0)))</f>
        <v>0</v>
      </c>
      <c r="AU263" s="25">
        <f>IFERROR(VLOOKUP($C263,Summary!$C:$CB,45,FALSE)/AZ263,IF(AZ263=0,"",IF(AZ263="","",0)))</f>
        <v>0</v>
      </c>
      <c r="AV263" s="26">
        <f>IFERROR(VLOOKUP($C263,Summary!$C:$CB,46,FALSE)/AZ263,IF(AZ263=0,"",IF(AZ263="","",0)))</f>
        <v>0</v>
      </c>
      <c r="AW263" s="25">
        <f>IFERROR(VLOOKUP($C263,Summary!$C:$CB,47,FALSE)/AZ263,IF(AZ263=0,"",IF(AZ263="","",0)))</f>
        <v>0</v>
      </c>
      <c r="AX263" s="26">
        <f>IFERROR(VLOOKUP($C263,Summary!$C:$CB,48,FALSE)/AZ263,IF(AZ263=0,"",IF(AZ263="","",0)))</f>
        <v>0</v>
      </c>
      <c r="AY263" s="25">
        <f>IFERROR(VLOOKUP($C263,Summary!$C:$CB,49,FALSE)/AZ263,IF(AZ263=0,"",IF(AZ263="","",0)))</f>
        <v>1</v>
      </c>
      <c r="AZ263" s="27">
        <f>VLOOKUP($C263,Summary!$C:$CB,50,FALSE)</f>
        <v>1</v>
      </c>
      <c r="BA263" s="24" t="str">
        <f>IFERROR(VLOOKUP($C263,Summary!$C:$CB,51,FALSE)/BG263,IF(BG263=0,"",IF(BG263="","",0)))</f>
        <v/>
      </c>
      <c r="BB263" s="25" t="str">
        <f>IFERROR(VLOOKUP($C263,Summary!$C:$CB,52,FALSE)/BG263,IF(BG263=0,"",IF(BG263="","",0)))</f>
        <v/>
      </c>
      <c r="BC263" s="26" t="str">
        <f>IFERROR(VLOOKUP($C263,Summary!$C:$CB,53,FALSE)/BG263,IF(BG263=0,"",IF(BG263="","",0)))</f>
        <v/>
      </c>
      <c r="BD263" s="25" t="str">
        <f>IFERROR(VLOOKUP($C263,Summary!$C:$CB,54,FALSE)/BG263,IF(BG263=0,"",IF(BG263="","",0)))</f>
        <v/>
      </c>
      <c r="BE263" s="26" t="str">
        <f>IFERROR(VLOOKUP($C263,Summary!$C:$CB,55,FALSE)/BG263,IF(BG263=0,"",IF(BG263="","",0)))</f>
        <v/>
      </c>
      <c r="BF263" s="25" t="str">
        <f>IFERROR(VLOOKUP($C263,Summary!$C:$CB,56,FALSE)/BG263,IF(BG263=0,"",IF(BG263="","",0)))</f>
        <v/>
      </c>
      <c r="BG263" s="27">
        <f>VLOOKUP($C263,Summary!$C:$CB,57,FALSE)</f>
        <v>0</v>
      </c>
      <c r="BH263" s="24" t="str">
        <f>IFERROR(VLOOKUP($C263,Summary!$C:$CB,58,FALSE)/BN263,IF(BN263=0,"",IF(BN263="","",0)))</f>
        <v/>
      </c>
      <c r="BI263" s="25" t="str">
        <f>IFERROR(VLOOKUP($C263,Summary!$C:$CB,59,FALSE)/BN263,IF(BN263=0,"",IF(BN263="","",0)))</f>
        <v/>
      </c>
      <c r="BJ263" s="26" t="str">
        <f>IFERROR(VLOOKUP($C263,Summary!$C:$CB,60,FALSE)/BN263,IF(BN263=0,"",IF(BN263="","",0)))</f>
        <v/>
      </c>
      <c r="BK263" s="25" t="str">
        <f>IFERROR(VLOOKUP($C263,Summary!$C:$CB,61,FALSE)/BN263,IF(BN263=0,"",IF(BN263="","",0)))</f>
        <v/>
      </c>
      <c r="BL263" s="26" t="str">
        <f>IFERROR(VLOOKUP($C263,Summary!$C:$CB,62,FALSE)/BN263,IF(BN263=0,"",IF(BN263="","",0)))</f>
        <v/>
      </c>
      <c r="BM263" s="25" t="str">
        <f>IFERROR(VLOOKUP($C263,Summary!$C:$CB,63,FALSE)/BN263,IF(BN263=0,"",IF(BN263="","",0)))</f>
        <v/>
      </c>
      <c r="BN263" s="27">
        <f>VLOOKUP($C263,Summary!$C:$CB,64,FALSE)</f>
        <v>0</v>
      </c>
      <c r="BO263" s="24">
        <f>IFERROR(VLOOKUP($C263,Summary!$C:$CB,65,FALSE)/BU263,IF(BU263=0,"",IF(BU263="","",0)))</f>
        <v>1</v>
      </c>
      <c r="BP263" s="25">
        <f>IFERROR(VLOOKUP($C263,Summary!$C:$CB,66,FALSE)/BU263,IF(BU263=0,"",IF(BU263="","",0)))</f>
        <v>0</v>
      </c>
      <c r="BQ263" s="26">
        <f>IFERROR(VLOOKUP($C263,Summary!$C:$CB,67,FALSE)/BU263,IF(BU263=0,"",IF(BU263="","",0)))</f>
        <v>1</v>
      </c>
      <c r="BR263" s="25">
        <f>IFERROR(VLOOKUP($C263,Summary!$C:$CB,68,FALSE)/BU263,IF(BU263=0,"",IF(BU263="","",0)))</f>
        <v>0</v>
      </c>
      <c r="BS263" s="26">
        <f>IFERROR(VLOOKUP($C263,Summary!$C:$CB,69,FALSE)/BU263,IF(BU263=0,"",IF(BU263="","",0)))</f>
        <v>1</v>
      </c>
      <c r="BT263" s="25">
        <f>IFERROR(VLOOKUP($C263,Summary!$C:$CB,70,FALSE)/BU263,IF(BU263=0,"",IF(BU263="","",0)))</f>
        <v>0</v>
      </c>
      <c r="BU263" s="27">
        <f>VLOOKUP($C263,Summary!$C:$CB,71,FALSE)</f>
        <v>2</v>
      </c>
      <c r="BV263" s="24" t="str">
        <f>IFERROR(VLOOKUP($C263,Summary!$C:$CB,72,FALSE)/CB263,IF(CB263=0,"",IF(CB263="","",0)))</f>
        <v/>
      </c>
      <c r="BW263" s="25" t="str">
        <f>IFERROR(VLOOKUP($C263,Summary!$C:$CB,73,FALSE)/CB263,IF(CB263=0,"",IF(CB263="","",0)))</f>
        <v/>
      </c>
      <c r="BX263" s="26" t="str">
        <f>IFERROR(VLOOKUP($C263,Summary!$C:$CB,74,FALSE)/CB263,IF(CB263=0,"",IF(CB263="","",0)))</f>
        <v/>
      </c>
      <c r="BY263" s="25" t="str">
        <f>IFERROR(VLOOKUP($C263,Summary!$C:$CB,75,FALSE)/CB263,IF(CB263=0,"",IF(CB263="","",0)))</f>
        <v/>
      </c>
      <c r="BZ263" s="26" t="str">
        <f>IFERROR(VLOOKUP($C263,Summary!$C:$CB,76,FALSE)/CB263,IF(CB263=0,"",IF(CB263="","",0)))</f>
        <v/>
      </c>
      <c r="CA263" s="25" t="str">
        <f>IFERROR(VLOOKUP($C263,Summary!$C:$CB,77,FALSE)/CB263,IF(CB263=0,"",IF(CB263="","",0)))</f>
        <v/>
      </c>
      <c r="CB263" s="27">
        <f>VLOOKUP($C263,Summary!$C:$CB,78,FALSE)</f>
        <v>0</v>
      </c>
    </row>
    <row r="264" spans="1:80" x14ac:dyDescent="0.3">
      <c r="A264">
        <v>260</v>
      </c>
      <c r="B264" t="str">
        <f>IF(Namelist!A261="","",UPPER(Namelist!A261))</f>
        <v>SAMUEL TAY</v>
      </c>
      <c r="C264" t="str">
        <f>IF(Namelist!B261="","",UPPER(Namelist!B261))</f>
        <v>NUSSTU\E0415786</v>
      </c>
      <c r="D264" s="24">
        <f>IFERROR(VLOOKUP($C264,Summary!$C:$CB,2,FALSE)/J264,IF(J264=0,"",IF(J264="","",0)))</f>
        <v>1</v>
      </c>
      <c r="E264" s="25">
        <f>IFERROR(VLOOKUP($C264,Summary!$C:$CB,3,FALSE)/J264,IF(J264=0,"",IF(J264="","",0)))</f>
        <v>0</v>
      </c>
      <c r="F264" s="26">
        <f>IFERROR(VLOOKUP($C264,Summary!$C:$CB,4,FALSE)/J264,IF(J264=0,"",IF(J264="","",0)))</f>
        <v>1</v>
      </c>
      <c r="G264" s="25">
        <f>IFERROR(VLOOKUP($C264,Summary!$C:$CB,5,FALSE)/J264,IF(J264=0,"",IF(J264="","",0)))</f>
        <v>0</v>
      </c>
      <c r="H264" s="26">
        <f>IFERROR(VLOOKUP($C264,Summary!$C:$CB,6,FALSE)/J264,IF(J264=0,"",IF(J264="","",0)))</f>
        <v>1</v>
      </c>
      <c r="I264" s="25">
        <f>IFERROR(VLOOKUP($C264,Summary!$C:$CB,7,FALSE)/J264,IF(J264=0,"",IF(J264="","",0)))</f>
        <v>0</v>
      </c>
      <c r="J264" s="27">
        <f>VLOOKUP($C264,Summary!$C:$CB,8,FALSE)</f>
        <v>2</v>
      </c>
      <c r="K264" s="24" t="str">
        <f>IFERROR(VLOOKUP($C264,Summary!$C:$CB,9,FALSE)/Q264,IF(Q264=0,"",IF(Q264="","",0)))</f>
        <v/>
      </c>
      <c r="L264" s="25" t="str">
        <f>IFERROR(VLOOKUP($C264,Summary!$C:$CB,10,FALSE)/Q264,IF(Q264=0,"",IF(Q264="","",0)))</f>
        <v/>
      </c>
      <c r="M264" s="26" t="str">
        <f>IFERROR(VLOOKUP($C264,Summary!$C:$CB,11,FALSE)/Q264,IF(Q264=0,"",IF(Q264="","",0)))</f>
        <v/>
      </c>
      <c r="N264" s="25" t="str">
        <f>IFERROR(VLOOKUP($C264,Summary!$C:$CB,12,FALSE)/Q264,IF(Q264=0,"",IF(Q264="","",0)))</f>
        <v/>
      </c>
      <c r="O264" s="26" t="str">
        <f>IFERROR(VLOOKUP($C264,Summary!$C:$CB,13,FALSE)/Q264,IF(Q264=0,"",IF(Q264="","",0)))</f>
        <v/>
      </c>
      <c r="P264" s="25" t="str">
        <f>IFERROR(VLOOKUP($C264,Summary!$C:$CB,14,FALSE)/Q264,IF(Q264=0,"",IF(Q264="","",0)))</f>
        <v/>
      </c>
      <c r="Q264" s="27">
        <f>VLOOKUP($C264,Summary!$C:$CB,15,FALSE)</f>
        <v>0</v>
      </c>
      <c r="R264" s="24" t="str">
        <f>IFERROR(VLOOKUP($C264,Summary!$C:$CB,16,FALSE)/X264,IF(X264=0,"",IF(X264="","",0)))</f>
        <v/>
      </c>
      <c r="S264" s="25" t="str">
        <f>IFERROR(VLOOKUP($C264,Summary!$C:$CB,17,FALSE)/X264,IF(X264=0,"",IF(X264="","",0)))</f>
        <v/>
      </c>
      <c r="T264" s="26" t="str">
        <f>IFERROR(VLOOKUP($C264,Summary!$C:$CB,18,FALSE)/X264,IF(X264=0,"",IF(X264="","",0)))</f>
        <v/>
      </c>
      <c r="U264" s="25" t="str">
        <f>IFERROR(VLOOKUP($C264,Summary!$C:$CB,19,FALSE)/X264,IF(X264=0,"",IF(X264="","",0)))</f>
        <v/>
      </c>
      <c r="V264" s="26" t="str">
        <f>IFERROR(VLOOKUP($C264,Summary!$C:$CB,20,FALSE)/X264,IF(X264=0,"",IF(X264="","",0)))</f>
        <v/>
      </c>
      <c r="W264" s="25" t="str">
        <f>IFERROR(VLOOKUP($C264,Summary!$C:$CB,21,FALSE)/X264,IF(X264=0,"",IF(X264="","",0)))</f>
        <v/>
      </c>
      <c r="X264" s="27">
        <f>VLOOKUP($C264,Summary!$C:$CB,22,FALSE)</f>
        <v>0</v>
      </c>
      <c r="Y264" s="24" t="str">
        <f>IFERROR(VLOOKUP($C264,Summary!$C:$CB,23,FALSE)/AE264,IF(AE264=0,"",IF(AE264="","",0)))</f>
        <v/>
      </c>
      <c r="Z264" s="25" t="str">
        <f>IFERROR(VLOOKUP($C264,Summary!$C:$CB,24,FALSE)/AE264,IF(AE264=0,"",IF(AE264="","",0)))</f>
        <v/>
      </c>
      <c r="AA264" s="26" t="str">
        <f>IFERROR(VLOOKUP($C264,Summary!$C:$CB,25,FALSE)/AE264,IF(AE264=0,"",IF(AE264="","",0)))</f>
        <v/>
      </c>
      <c r="AB264" s="25" t="str">
        <f>IFERROR(VLOOKUP($C264,Summary!$C:$CB,26,FALSE)/AE264,IF(AE264=0,"",IF(AE264="","",0)))</f>
        <v/>
      </c>
      <c r="AC264" s="26" t="str">
        <f>IFERROR(VLOOKUP($C264,Summary!$C:$CB,27,FALSE)/AE264,IF(AE264=0,"",IF(AE264="","",0)))</f>
        <v/>
      </c>
      <c r="AD264" s="25" t="str">
        <f>IFERROR(VLOOKUP($C264,Summary!$C:$CB,28,FALSE)/AE264,IF(AE264=0,"",IF(AE264="","",0)))</f>
        <v/>
      </c>
      <c r="AE264" s="27">
        <f>VLOOKUP($C264,Summary!$C:$CB,29,FALSE)</f>
        <v>0</v>
      </c>
      <c r="AF264" s="24" t="str">
        <f>IFERROR(VLOOKUP($C264,Summary!$C:$CB,30,FALSE)/VLOOKUP($C264,Summary!$C:$CB,32,FALSE),IF(AL264=0,"",IF(AL264="","",0)))</f>
        <v/>
      </c>
      <c r="AG264" s="25" t="str">
        <f>IFERROR(VLOOKUP($C264,Summary!$C:$CB,31,FALSE)/VLOOKUP($C264,Summary!$C:$CB,32,FALSE),IF(AL264=0,"",IF(AL264="","",0)))</f>
        <v/>
      </c>
      <c r="AH264" s="26" t="str">
        <f>IFERROR(VLOOKUP($C264,Summary!$C:$CB,32,FALSE)/VLOOKUP($C264,Summary!$C:$CB,34,FALSE),IF(AL264=0,"",IF(AL264="","",0)))</f>
        <v/>
      </c>
      <c r="AI264" s="25" t="str">
        <f>IFERROR(VLOOKUP($C264,Summary!$C:$CB,33,FALSE)/VLOOKUP($C264,Summary!$C:$CB,34,FALSE),IF(AL264=0,"",IF(AL264="","",0)))</f>
        <v/>
      </c>
      <c r="AJ264" s="26" t="str">
        <f>IFERROR(VLOOKUP($C264,Summary!$C:$CB,34,FALSE)/AL264,IF(AL264=0,"",IF(AL264="","",0)))</f>
        <v/>
      </c>
      <c r="AK264" s="25" t="str">
        <f>IFERROR(VLOOKUP($C264,Summary!$C:$CB,35,FALSE)/AL264,IF(AL264=0,"",IF(AL264="","",0)))</f>
        <v/>
      </c>
      <c r="AL264" s="27">
        <f>VLOOKUP($C264,Summary!$C:$CB,36,FALSE)</f>
        <v>0</v>
      </c>
      <c r="AM264" s="24">
        <f>IFERROR(VLOOKUP($C264,Summary!$C:$CB,37,FALSE)/AS264,IF(AS264=0,"",IF(AS264="","",0)))</f>
        <v>1</v>
      </c>
      <c r="AN264" s="25">
        <f>IFERROR(VLOOKUP($C264,Summary!$C:$CB,38,FALSE)/AS264,IF(AS264=0,"",IF(AS264="","",0)))</f>
        <v>0</v>
      </c>
      <c r="AO264" s="26">
        <f>IFERROR(VLOOKUP($C264,Summary!$C:$CB,39,FALSE)/AS264,IF(AS264=0,"",IF(AS264="","",0)))</f>
        <v>1</v>
      </c>
      <c r="AP264" s="25">
        <f>IFERROR(VLOOKUP($C264,Summary!$C:$CB,40,FALSE)/AS264,IF(AS264=0,"",IF(AS264="","",0)))</f>
        <v>0</v>
      </c>
      <c r="AQ264" s="26">
        <f>IFERROR(VLOOKUP($C264,Summary!$C:$CB,41,FALSE)/AS264,IF(AS264=0,"",IF(AS264="","",0)))</f>
        <v>1</v>
      </c>
      <c r="AR264" s="25">
        <f>IFERROR(VLOOKUP($C264,Summary!$C:$CB,42,FALSE)/AS264,IF(AS264=0,"",IF(AS264="","",0)))</f>
        <v>0</v>
      </c>
      <c r="AS264" s="27">
        <f>VLOOKUP($C264,Summary!$C:$CB,43,FALSE)</f>
        <v>2</v>
      </c>
      <c r="AT264" s="24" t="str">
        <f>IFERROR(VLOOKUP($C264,Summary!$C:$CB,44,FALSE)/AZ264,IF(AZ264=0,"",IF(AZ264="","",0)))</f>
        <v/>
      </c>
      <c r="AU264" s="25" t="str">
        <f>IFERROR(VLOOKUP($C264,Summary!$C:$CB,45,FALSE)/AZ264,IF(AZ264=0,"",IF(AZ264="","",0)))</f>
        <v/>
      </c>
      <c r="AV264" s="26" t="str">
        <f>IFERROR(VLOOKUP($C264,Summary!$C:$CB,46,FALSE)/AZ264,IF(AZ264=0,"",IF(AZ264="","",0)))</f>
        <v/>
      </c>
      <c r="AW264" s="25" t="str">
        <f>IFERROR(VLOOKUP($C264,Summary!$C:$CB,47,FALSE)/AZ264,IF(AZ264=0,"",IF(AZ264="","",0)))</f>
        <v/>
      </c>
      <c r="AX264" s="26" t="str">
        <f>IFERROR(VLOOKUP($C264,Summary!$C:$CB,48,FALSE)/AZ264,IF(AZ264=0,"",IF(AZ264="","",0)))</f>
        <v/>
      </c>
      <c r="AY264" s="25" t="str">
        <f>IFERROR(VLOOKUP($C264,Summary!$C:$CB,49,FALSE)/AZ264,IF(AZ264=0,"",IF(AZ264="","",0)))</f>
        <v/>
      </c>
      <c r="AZ264" s="27">
        <f>VLOOKUP($C264,Summary!$C:$CB,50,FALSE)</f>
        <v>0</v>
      </c>
      <c r="BA264" s="24" t="str">
        <f>IFERROR(VLOOKUP($C264,Summary!$C:$CB,51,FALSE)/BG264,IF(BG264=0,"",IF(BG264="","",0)))</f>
        <v/>
      </c>
      <c r="BB264" s="25" t="str">
        <f>IFERROR(VLOOKUP($C264,Summary!$C:$CB,52,FALSE)/BG264,IF(BG264=0,"",IF(BG264="","",0)))</f>
        <v/>
      </c>
      <c r="BC264" s="26" t="str">
        <f>IFERROR(VLOOKUP($C264,Summary!$C:$CB,53,FALSE)/BG264,IF(BG264=0,"",IF(BG264="","",0)))</f>
        <v/>
      </c>
      <c r="BD264" s="25" t="str">
        <f>IFERROR(VLOOKUP($C264,Summary!$C:$CB,54,FALSE)/BG264,IF(BG264=0,"",IF(BG264="","",0)))</f>
        <v/>
      </c>
      <c r="BE264" s="26" t="str">
        <f>IFERROR(VLOOKUP($C264,Summary!$C:$CB,55,FALSE)/BG264,IF(BG264=0,"",IF(BG264="","",0)))</f>
        <v/>
      </c>
      <c r="BF264" s="25" t="str">
        <f>IFERROR(VLOOKUP($C264,Summary!$C:$CB,56,FALSE)/BG264,IF(BG264=0,"",IF(BG264="","",0)))</f>
        <v/>
      </c>
      <c r="BG264" s="27">
        <f>VLOOKUP($C264,Summary!$C:$CB,57,FALSE)</f>
        <v>0</v>
      </c>
      <c r="BH264" s="24" t="str">
        <f>IFERROR(VLOOKUP($C264,Summary!$C:$CB,58,FALSE)/BN264,IF(BN264=0,"",IF(BN264="","",0)))</f>
        <v/>
      </c>
      <c r="BI264" s="25" t="str">
        <f>IFERROR(VLOOKUP($C264,Summary!$C:$CB,59,FALSE)/BN264,IF(BN264=0,"",IF(BN264="","",0)))</f>
        <v/>
      </c>
      <c r="BJ264" s="26" t="str">
        <f>IFERROR(VLOOKUP($C264,Summary!$C:$CB,60,FALSE)/BN264,IF(BN264=0,"",IF(BN264="","",0)))</f>
        <v/>
      </c>
      <c r="BK264" s="25" t="str">
        <f>IFERROR(VLOOKUP($C264,Summary!$C:$CB,61,FALSE)/BN264,IF(BN264=0,"",IF(BN264="","",0)))</f>
        <v/>
      </c>
      <c r="BL264" s="26" t="str">
        <f>IFERROR(VLOOKUP($C264,Summary!$C:$CB,62,FALSE)/BN264,IF(BN264=0,"",IF(BN264="","",0)))</f>
        <v/>
      </c>
      <c r="BM264" s="25" t="str">
        <f>IFERROR(VLOOKUP($C264,Summary!$C:$CB,63,FALSE)/BN264,IF(BN264=0,"",IF(BN264="","",0)))</f>
        <v/>
      </c>
      <c r="BN264" s="27">
        <f>VLOOKUP($C264,Summary!$C:$CB,64,FALSE)</f>
        <v>0</v>
      </c>
      <c r="BO264" s="24" t="str">
        <f>IFERROR(VLOOKUP($C264,Summary!$C:$CB,65,FALSE)/BU264,IF(BU264=0,"",IF(BU264="","",0)))</f>
        <v/>
      </c>
      <c r="BP264" s="25" t="str">
        <f>IFERROR(VLOOKUP($C264,Summary!$C:$CB,66,FALSE)/BU264,IF(BU264=0,"",IF(BU264="","",0)))</f>
        <v/>
      </c>
      <c r="BQ264" s="26" t="str">
        <f>IFERROR(VLOOKUP($C264,Summary!$C:$CB,67,FALSE)/BU264,IF(BU264=0,"",IF(BU264="","",0)))</f>
        <v/>
      </c>
      <c r="BR264" s="25" t="str">
        <f>IFERROR(VLOOKUP($C264,Summary!$C:$CB,68,FALSE)/BU264,IF(BU264=0,"",IF(BU264="","",0)))</f>
        <v/>
      </c>
      <c r="BS264" s="26" t="str">
        <f>IFERROR(VLOOKUP($C264,Summary!$C:$CB,69,FALSE)/BU264,IF(BU264=0,"",IF(BU264="","",0)))</f>
        <v/>
      </c>
      <c r="BT264" s="25" t="str">
        <f>IFERROR(VLOOKUP($C264,Summary!$C:$CB,70,FALSE)/BU264,IF(BU264=0,"",IF(BU264="","",0)))</f>
        <v/>
      </c>
      <c r="BU264" s="27">
        <f>VLOOKUP($C264,Summary!$C:$CB,71,FALSE)</f>
        <v>0</v>
      </c>
      <c r="BV264" s="24" t="str">
        <f>IFERROR(VLOOKUP($C264,Summary!$C:$CB,72,FALSE)/CB264,IF(CB264=0,"",IF(CB264="","",0)))</f>
        <v/>
      </c>
      <c r="BW264" s="25" t="str">
        <f>IFERROR(VLOOKUP($C264,Summary!$C:$CB,73,FALSE)/CB264,IF(CB264=0,"",IF(CB264="","",0)))</f>
        <v/>
      </c>
      <c r="BX264" s="26" t="str">
        <f>IFERROR(VLOOKUP($C264,Summary!$C:$CB,74,FALSE)/CB264,IF(CB264=0,"",IF(CB264="","",0)))</f>
        <v/>
      </c>
      <c r="BY264" s="25" t="str">
        <f>IFERROR(VLOOKUP($C264,Summary!$C:$CB,75,FALSE)/CB264,IF(CB264=0,"",IF(CB264="","",0)))</f>
        <v/>
      </c>
      <c r="BZ264" s="26" t="str">
        <f>IFERROR(VLOOKUP($C264,Summary!$C:$CB,76,FALSE)/CB264,IF(CB264=0,"",IF(CB264="","",0)))</f>
        <v/>
      </c>
      <c r="CA264" s="25" t="str">
        <f>IFERROR(VLOOKUP($C264,Summary!$C:$CB,77,FALSE)/CB264,IF(CB264=0,"",IF(CB264="","",0)))</f>
        <v/>
      </c>
      <c r="CB264" s="27">
        <f>VLOOKUP($C264,Summary!$C:$CB,78,FALSE)</f>
        <v>0</v>
      </c>
    </row>
    <row r="265" spans="1:80" x14ac:dyDescent="0.3">
      <c r="A265">
        <v>261</v>
      </c>
      <c r="B265" t="str">
        <f>IF(Namelist!A262="","",UPPER(Namelist!A262))</f>
        <v>SARJI ELIJAH BONA</v>
      </c>
      <c r="C265" t="str">
        <f>IF(Namelist!B262="","",UPPER(Namelist!B262))</f>
        <v>NUSSTU\E0960564</v>
      </c>
      <c r="D265" s="24">
        <f>IFERROR(VLOOKUP($C265,Summary!$C:$CB,2,FALSE)/J265,IF(J265=0,"",IF(J265="","",0)))</f>
        <v>0</v>
      </c>
      <c r="E265" s="25">
        <f>IFERROR(VLOOKUP($C265,Summary!$C:$CB,3,FALSE)/J265,IF(J265=0,"",IF(J265="","",0)))</f>
        <v>0</v>
      </c>
      <c r="F265" s="26">
        <f>IFERROR(VLOOKUP($C265,Summary!$C:$CB,4,FALSE)/J265,IF(J265=0,"",IF(J265="","",0)))</f>
        <v>0</v>
      </c>
      <c r="G265" s="25">
        <f>IFERROR(VLOOKUP($C265,Summary!$C:$CB,5,FALSE)/J265,IF(J265=0,"",IF(J265="","",0)))</f>
        <v>0.5</v>
      </c>
      <c r="H265" s="26">
        <f>IFERROR(VLOOKUP($C265,Summary!$C:$CB,6,FALSE)/J265,IF(J265=0,"",IF(J265="","",0)))</f>
        <v>0.5</v>
      </c>
      <c r="I265" s="25">
        <f>IFERROR(VLOOKUP($C265,Summary!$C:$CB,7,FALSE)/J265,IF(J265=0,"",IF(J265="","",0)))</f>
        <v>0.5</v>
      </c>
      <c r="J265" s="27">
        <f>VLOOKUP($C265,Summary!$C:$CB,8,FALSE)</f>
        <v>2</v>
      </c>
      <c r="K265" s="24" t="str">
        <f>IFERROR(VLOOKUP($C265,Summary!$C:$CB,9,FALSE)/Q265,IF(Q265=0,"",IF(Q265="","",0)))</f>
        <v/>
      </c>
      <c r="L265" s="25" t="str">
        <f>IFERROR(VLOOKUP($C265,Summary!$C:$CB,10,FALSE)/Q265,IF(Q265=0,"",IF(Q265="","",0)))</f>
        <v/>
      </c>
      <c r="M265" s="26" t="str">
        <f>IFERROR(VLOOKUP($C265,Summary!$C:$CB,11,FALSE)/Q265,IF(Q265=0,"",IF(Q265="","",0)))</f>
        <v/>
      </c>
      <c r="N265" s="25" t="str">
        <f>IFERROR(VLOOKUP($C265,Summary!$C:$CB,12,FALSE)/Q265,IF(Q265=0,"",IF(Q265="","",0)))</f>
        <v/>
      </c>
      <c r="O265" s="26" t="str">
        <f>IFERROR(VLOOKUP($C265,Summary!$C:$CB,13,FALSE)/Q265,IF(Q265=0,"",IF(Q265="","",0)))</f>
        <v/>
      </c>
      <c r="P265" s="25" t="str">
        <f>IFERROR(VLOOKUP($C265,Summary!$C:$CB,14,FALSE)/Q265,IF(Q265=0,"",IF(Q265="","",0)))</f>
        <v/>
      </c>
      <c r="Q265" s="27">
        <f>VLOOKUP($C265,Summary!$C:$CB,15,FALSE)</f>
        <v>0</v>
      </c>
      <c r="R265" s="24" t="str">
        <f>IFERROR(VLOOKUP($C265,Summary!$C:$CB,16,FALSE)/X265,IF(X265=0,"",IF(X265="","",0)))</f>
        <v/>
      </c>
      <c r="S265" s="25" t="str">
        <f>IFERROR(VLOOKUP($C265,Summary!$C:$CB,17,FALSE)/X265,IF(X265=0,"",IF(X265="","",0)))</f>
        <v/>
      </c>
      <c r="T265" s="26" t="str">
        <f>IFERROR(VLOOKUP($C265,Summary!$C:$CB,18,FALSE)/X265,IF(X265=0,"",IF(X265="","",0)))</f>
        <v/>
      </c>
      <c r="U265" s="25" t="str">
        <f>IFERROR(VLOOKUP($C265,Summary!$C:$CB,19,FALSE)/X265,IF(X265=0,"",IF(X265="","",0)))</f>
        <v/>
      </c>
      <c r="V265" s="26" t="str">
        <f>IFERROR(VLOOKUP($C265,Summary!$C:$CB,20,FALSE)/X265,IF(X265=0,"",IF(X265="","",0)))</f>
        <v/>
      </c>
      <c r="W265" s="25" t="str">
        <f>IFERROR(VLOOKUP($C265,Summary!$C:$CB,21,FALSE)/X265,IF(X265=0,"",IF(X265="","",0)))</f>
        <v/>
      </c>
      <c r="X265" s="27">
        <f>VLOOKUP($C265,Summary!$C:$CB,22,FALSE)</f>
        <v>0</v>
      </c>
      <c r="Y265" s="24">
        <f>IFERROR(VLOOKUP($C265,Summary!$C:$CB,23,FALSE)/AE265,IF(AE265=0,"",IF(AE265="","",0)))</f>
        <v>0</v>
      </c>
      <c r="Z265" s="25">
        <f>IFERROR(VLOOKUP($C265,Summary!$C:$CB,24,FALSE)/AE265,IF(AE265=0,"",IF(AE265="","",0)))</f>
        <v>0</v>
      </c>
      <c r="AA265" s="26">
        <f>IFERROR(VLOOKUP($C265,Summary!$C:$CB,25,FALSE)/AE265,IF(AE265=0,"",IF(AE265="","",0)))</f>
        <v>0</v>
      </c>
      <c r="AB265" s="25">
        <f>IFERROR(VLOOKUP($C265,Summary!$C:$CB,26,FALSE)/AE265,IF(AE265=0,"",IF(AE265="","",0)))</f>
        <v>0.5</v>
      </c>
      <c r="AC265" s="26">
        <f>IFERROR(VLOOKUP($C265,Summary!$C:$CB,27,FALSE)/AE265,IF(AE265=0,"",IF(AE265="","",0)))</f>
        <v>0.5</v>
      </c>
      <c r="AD265" s="25">
        <f>IFERROR(VLOOKUP($C265,Summary!$C:$CB,28,FALSE)/AE265,IF(AE265=0,"",IF(AE265="","",0)))</f>
        <v>0.5</v>
      </c>
      <c r="AE265" s="27">
        <f>VLOOKUP($C265,Summary!$C:$CB,29,FALSE)</f>
        <v>2</v>
      </c>
      <c r="AF265" s="24" t="str">
        <f>IFERROR(VLOOKUP($C265,Summary!$C:$CB,30,FALSE)/VLOOKUP($C265,Summary!$C:$CB,32,FALSE),IF(AL265=0,"",IF(AL265="","",0)))</f>
        <v/>
      </c>
      <c r="AG265" s="25" t="str">
        <f>IFERROR(VLOOKUP($C265,Summary!$C:$CB,31,FALSE)/VLOOKUP($C265,Summary!$C:$CB,32,FALSE),IF(AL265=0,"",IF(AL265="","",0)))</f>
        <v/>
      </c>
      <c r="AH265" s="26" t="str">
        <f>IFERROR(VLOOKUP($C265,Summary!$C:$CB,32,FALSE)/VLOOKUP($C265,Summary!$C:$CB,34,FALSE),IF(AL265=0,"",IF(AL265="","",0)))</f>
        <v/>
      </c>
      <c r="AI265" s="25" t="str">
        <f>IFERROR(VLOOKUP($C265,Summary!$C:$CB,33,FALSE)/VLOOKUP($C265,Summary!$C:$CB,34,FALSE),IF(AL265=0,"",IF(AL265="","",0)))</f>
        <v/>
      </c>
      <c r="AJ265" s="26" t="str">
        <f>IFERROR(VLOOKUP($C265,Summary!$C:$CB,34,FALSE)/AL265,IF(AL265=0,"",IF(AL265="","",0)))</f>
        <v/>
      </c>
      <c r="AK265" s="25" t="str">
        <f>IFERROR(VLOOKUP($C265,Summary!$C:$CB,35,FALSE)/AL265,IF(AL265=0,"",IF(AL265="","",0)))</f>
        <v/>
      </c>
      <c r="AL265" s="27">
        <f>VLOOKUP($C265,Summary!$C:$CB,36,FALSE)</f>
        <v>0</v>
      </c>
      <c r="AM265" s="24" t="str">
        <f>IFERROR(VLOOKUP($C265,Summary!$C:$CB,37,FALSE)/AS265,IF(AS265=0,"",IF(AS265="","",0)))</f>
        <v/>
      </c>
      <c r="AN265" s="25" t="str">
        <f>IFERROR(VLOOKUP($C265,Summary!$C:$CB,38,FALSE)/AS265,IF(AS265=0,"",IF(AS265="","",0)))</f>
        <v/>
      </c>
      <c r="AO265" s="26" t="str">
        <f>IFERROR(VLOOKUP($C265,Summary!$C:$CB,39,FALSE)/AS265,IF(AS265=0,"",IF(AS265="","",0)))</f>
        <v/>
      </c>
      <c r="AP265" s="25" t="str">
        <f>IFERROR(VLOOKUP($C265,Summary!$C:$CB,40,FALSE)/AS265,IF(AS265=0,"",IF(AS265="","",0)))</f>
        <v/>
      </c>
      <c r="AQ265" s="26" t="str">
        <f>IFERROR(VLOOKUP($C265,Summary!$C:$CB,41,FALSE)/AS265,IF(AS265=0,"",IF(AS265="","",0)))</f>
        <v/>
      </c>
      <c r="AR265" s="25" t="str">
        <f>IFERROR(VLOOKUP($C265,Summary!$C:$CB,42,FALSE)/AS265,IF(AS265=0,"",IF(AS265="","",0)))</f>
        <v/>
      </c>
      <c r="AS265" s="27">
        <f>VLOOKUP($C265,Summary!$C:$CB,43,FALSE)</f>
        <v>0</v>
      </c>
      <c r="AT265" s="24" t="str">
        <f>IFERROR(VLOOKUP($C265,Summary!$C:$CB,44,FALSE)/AZ265,IF(AZ265=0,"",IF(AZ265="","",0)))</f>
        <v/>
      </c>
      <c r="AU265" s="25" t="str">
        <f>IFERROR(VLOOKUP($C265,Summary!$C:$CB,45,FALSE)/AZ265,IF(AZ265=0,"",IF(AZ265="","",0)))</f>
        <v/>
      </c>
      <c r="AV265" s="26" t="str">
        <f>IFERROR(VLOOKUP($C265,Summary!$C:$CB,46,FALSE)/AZ265,IF(AZ265=0,"",IF(AZ265="","",0)))</f>
        <v/>
      </c>
      <c r="AW265" s="25" t="str">
        <f>IFERROR(VLOOKUP($C265,Summary!$C:$CB,47,FALSE)/AZ265,IF(AZ265=0,"",IF(AZ265="","",0)))</f>
        <v/>
      </c>
      <c r="AX265" s="26" t="str">
        <f>IFERROR(VLOOKUP($C265,Summary!$C:$CB,48,FALSE)/AZ265,IF(AZ265=0,"",IF(AZ265="","",0)))</f>
        <v/>
      </c>
      <c r="AY265" s="25" t="str">
        <f>IFERROR(VLOOKUP($C265,Summary!$C:$CB,49,FALSE)/AZ265,IF(AZ265=0,"",IF(AZ265="","",0)))</f>
        <v/>
      </c>
      <c r="AZ265" s="27">
        <f>VLOOKUP($C265,Summary!$C:$CB,50,FALSE)</f>
        <v>0</v>
      </c>
      <c r="BA265" s="24" t="str">
        <f>IFERROR(VLOOKUP($C265,Summary!$C:$CB,51,FALSE)/BG265,IF(BG265=0,"",IF(BG265="","",0)))</f>
        <v/>
      </c>
      <c r="BB265" s="25" t="str">
        <f>IFERROR(VLOOKUP($C265,Summary!$C:$CB,52,FALSE)/BG265,IF(BG265=0,"",IF(BG265="","",0)))</f>
        <v/>
      </c>
      <c r="BC265" s="26" t="str">
        <f>IFERROR(VLOOKUP($C265,Summary!$C:$CB,53,FALSE)/BG265,IF(BG265=0,"",IF(BG265="","",0)))</f>
        <v/>
      </c>
      <c r="BD265" s="25" t="str">
        <f>IFERROR(VLOOKUP($C265,Summary!$C:$CB,54,FALSE)/BG265,IF(BG265=0,"",IF(BG265="","",0)))</f>
        <v/>
      </c>
      <c r="BE265" s="26" t="str">
        <f>IFERROR(VLOOKUP($C265,Summary!$C:$CB,55,FALSE)/BG265,IF(BG265=0,"",IF(BG265="","",0)))</f>
        <v/>
      </c>
      <c r="BF265" s="25" t="str">
        <f>IFERROR(VLOOKUP($C265,Summary!$C:$CB,56,FALSE)/BG265,IF(BG265=0,"",IF(BG265="","",0)))</f>
        <v/>
      </c>
      <c r="BG265" s="27">
        <f>VLOOKUP($C265,Summary!$C:$CB,57,FALSE)</f>
        <v>0</v>
      </c>
      <c r="BH265" s="24" t="str">
        <f>IFERROR(VLOOKUP($C265,Summary!$C:$CB,58,FALSE)/BN265,IF(BN265=0,"",IF(BN265="","",0)))</f>
        <v/>
      </c>
      <c r="BI265" s="25" t="str">
        <f>IFERROR(VLOOKUP($C265,Summary!$C:$CB,59,FALSE)/BN265,IF(BN265=0,"",IF(BN265="","",0)))</f>
        <v/>
      </c>
      <c r="BJ265" s="26" t="str">
        <f>IFERROR(VLOOKUP($C265,Summary!$C:$CB,60,FALSE)/BN265,IF(BN265=0,"",IF(BN265="","",0)))</f>
        <v/>
      </c>
      <c r="BK265" s="25" t="str">
        <f>IFERROR(VLOOKUP($C265,Summary!$C:$CB,61,FALSE)/BN265,IF(BN265=0,"",IF(BN265="","",0)))</f>
        <v/>
      </c>
      <c r="BL265" s="26" t="str">
        <f>IFERROR(VLOOKUP($C265,Summary!$C:$CB,62,FALSE)/BN265,IF(BN265=0,"",IF(BN265="","",0)))</f>
        <v/>
      </c>
      <c r="BM265" s="25" t="str">
        <f>IFERROR(VLOOKUP($C265,Summary!$C:$CB,63,FALSE)/BN265,IF(BN265=0,"",IF(BN265="","",0)))</f>
        <v/>
      </c>
      <c r="BN265" s="27">
        <f>VLOOKUP($C265,Summary!$C:$CB,64,FALSE)</f>
        <v>0</v>
      </c>
      <c r="BO265" s="24" t="str">
        <f>IFERROR(VLOOKUP($C265,Summary!$C:$CB,65,FALSE)/BU265,IF(BU265=0,"",IF(BU265="","",0)))</f>
        <v/>
      </c>
      <c r="BP265" s="25" t="str">
        <f>IFERROR(VLOOKUP($C265,Summary!$C:$CB,66,FALSE)/BU265,IF(BU265=0,"",IF(BU265="","",0)))</f>
        <v/>
      </c>
      <c r="BQ265" s="26" t="str">
        <f>IFERROR(VLOOKUP($C265,Summary!$C:$CB,67,FALSE)/BU265,IF(BU265=0,"",IF(BU265="","",0)))</f>
        <v/>
      </c>
      <c r="BR265" s="25" t="str">
        <f>IFERROR(VLOOKUP($C265,Summary!$C:$CB,68,FALSE)/BU265,IF(BU265=0,"",IF(BU265="","",0)))</f>
        <v/>
      </c>
      <c r="BS265" s="26" t="str">
        <f>IFERROR(VLOOKUP($C265,Summary!$C:$CB,69,FALSE)/BU265,IF(BU265=0,"",IF(BU265="","",0)))</f>
        <v/>
      </c>
      <c r="BT265" s="25" t="str">
        <f>IFERROR(VLOOKUP($C265,Summary!$C:$CB,70,FALSE)/BU265,IF(BU265=0,"",IF(BU265="","",0)))</f>
        <v/>
      </c>
      <c r="BU265" s="27">
        <f>VLOOKUP($C265,Summary!$C:$CB,71,FALSE)</f>
        <v>0</v>
      </c>
      <c r="BV265" s="24" t="str">
        <f>IFERROR(VLOOKUP($C265,Summary!$C:$CB,72,FALSE)/CB265,IF(CB265=0,"",IF(CB265="","",0)))</f>
        <v/>
      </c>
      <c r="BW265" s="25" t="str">
        <f>IFERROR(VLOOKUP($C265,Summary!$C:$CB,73,FALSE)/CB265,IF(CB265=0,"",IF(CB265="","",0)))</f>
        <v/>
      </c>
      <c r="BX265" s="26" t="str">
        <f>IFERROR(VLOOKUP($C265,Summary!$C:$CB,74,FALSE)/CB265,IF(CB265=0,"",IF(CB265="","",0)))</f>
        <v/>
      </c>
      <c r="BY265" s="25" t="str">
        <f>IFERROR(VLOOKUP($C265,Summary!$C:$CB,75,FALSE)/CB265,IF(CB265=0,"",IF(CB265="","",0)))</f>
        <v/>
      </c>
      <c r="BZ265" s="26" t="str">
        <f>IFERROR(VLOOKUP($C265,Summary!$C:$CB,76,FALSE)/CB265,IF(CB265=0,"",IF(CB265="","",0)))</f>
        <v/>
      </c>
      <c r="CA265" s="25" t="str">
        <f>IFERROR(VLOOKUP($C265,Summary!$C:$CB,77,FALSE)/CB265,IF(CB265=0,"",IF(CB265="","",0)))</f>
        <v/>
      </c>
      <c r="CB265" s="27">
        <f>VLOOKUP($C265,Summary!$C:$CB,78,FALSE)</f>
        <v>0</v>
      </c>
    </row>
    <row r="266" spans="1:80" x14ac:dyDescent="0.3">
      <c r="A266">
        <v>262</v>
      </c>
      <c r="B266" t="str">
        <f>IF(Namelist!A263="","",UPPER(Namelist!A263))</f>
        <v>SEAN CHAN</v>
      </c>
      <c r="C266" t="str">
        <f>IF(Namelist!B263="","",UPPER(Namelist!B263))</f>
        <v>NUSSTU\E0958830</v>
      </c>
      <c r="D266" s="24">
        <f>IFERROR(VLOOKUP($C266,Summary!$C:$CB,2,FALSE)/J266,IF(J266=0,"",IF(J266="","",0)))</f>
        <v>0.5</v>
      </c>
      <c r="E266" s="25">
        <f>IFERROR(VLOOKUP($C266,Summary!$C:$CB,3,FALSE)/J266,IF(J266=0,"",IF(J266="","",0)))</f>
        <v>0</v>
      </c>
      <c r="F266" s="26">
        <f>IFERROR(VLOOKUP($C266,Summary!$C:$CB,4,FALSE)/J266,IF(J266=0,"",IF(J266="","",0)))</f>
        <v>0.5</v>
      </c>
      <c r="G266" s="25">
        <f>IFERROR(VLOOKUP($C266,Summary!$C:$CB,5,FALSE)/J266,IF(J266=0,"",IF(J266="","",0)))</f>
        <v>0</v>
      </c>
      <c r="H266" s="26">
        <f>IFERROR(VLOOKUP($C266,Summary!$C:$CB,6,FALSE)/J266,IF(J266=0,"",IF(J266="","",0)))</f>
        <v>0.5</v>
      </c>
      <c r="I266" s="25">
        <f>IFERROR(VLOOKUP($C266,Summary!$C:$CB,7,FALSE)/J266,IF(J266=0,"",IF(J266="","",0)))</f>
        <v>0.5</v>
      </c>
      <c r="J266" s="27">
        <f>VLOOKUP($C266,Summary!$C:$CB,8,FALSE)</f>
        <v>4</v>
      </c>
      <c r="K266" s="24">
        <f>IFERROR(VLOOKUP($C266,Summary!$C:$CB,9,FALSE)/Q266,IF(Q266=0,"",IF(Q266="","",0)))</f>
        <v>0</v>
      </c>
      <c r="L266" s="25">
        <f>IFERROR(VLOOKUP($C266,Summary!$C:$CB,10,FALSE)/Q266,IF(Q266=0,"",IF(Q266="","",0)))</f>
        <v>0</v>
      </c>
      <c r="M266" s="26">
        <f>IFERROR(VLOOKUP($C266,Summary!$C:$CB,11,FALSE)/Q266,IF(Q266=0,"",IF(Q266="","",0)))</f>
        <v>0</v>
      </c>
      <c r="N266" s="25">
        <f>IFERROR(VLOOKUP($C266,Summary!$C:$CB,12,FALSE)/Q266,IF(Q266=0,"",IF(Q266="","",0)))</f>
        <v>0</v>
      </c>
      <c r="O266" s="26">
        <f>IFERROR(VLOOKUP($C266,Summary!$C:$CB,13,FALSE)/Q266,IF(Q266=0,"",IF(Q266="","",0)))</f>
        <v>0</v>
      </c>
      <c r="P266" s="25">
        <f>IFERROR(VLOOKUP($C266,Summary!$C:$CB,14,FALSE)/Q266,IF(Q266=0,"",IF(Q266="","",0)))</f>
        <v>1</v>
      </c>
      <c r="Q266" s="27">
        <f>VLOOKUP($C266,Summary!$C:$CB,15,FALSE)</f>
        <v>1</v>
      </c>
      <c r="R266" s="24">
        <f>IFERROR(VLOOKUP($C266,Summary!$C:$CB,16,FALSE)/X266,IF(X266=0,"",IF(X266="","",0)))</f>
        <v>1</v>
      </c>
      <c r="S266" s="25">
        <f>IFERROR(VLOOKUP($C266,Summary!$C:$CB,17,FALSE)/X266,IF(X266=0,"",IF(X266="","",0)))</f>
        <v>0</v>
      </c>
      <c r="T266" s="26">
        <f>IFERROR(VLOOKUP($C266,Summary!$C:$CB,18,FALSE)/X266,IF(X266=0,"",IF(X266="","",0)))</f>
        <v>1</v>
      </c>
      <c r="U266" s="25">
        <f>IFERROR(VLOOKUP($C266,Summary!$C:$CB,19,FALSE)/X266,IF(X266=0,"",IF(X266="","",0)))</f>
        <v>0</v>
      </c>
      <c r="V266" s="26">
        <f>IFERROR(VLOOKUP($C266,Summary!$C:$CB,20,FALSE)/X266,IF(X266=0,"",IF(X266="","",0)))</f>
        <v>1</v>
      </c>
      <c r="W266" s="25">
        <f>IFERROR(VLOOKUP($C266,Summary!$C:$CB,21,FALSE)/X266,IF(X266=0,"",IF(X266="","",0)))</f>
        <v>0</v>
      </c>
      <c r="X266" s="27">
        <f>VLOOKUP($C266,Summary!$C:$CB,22,FALSE)</f>
        <v>1</v>
      </c>
      <c r="Y266" s="24">
        <f>IFERROR(VLOOKUP($C266,Summary!$C:$CB,23,FALSE)/AE266,IF(AE266=0,"",IF(AE266="","",0)))</f>
        <v>0.5</v>
      </c>
      <c r="Z266" s="25">
        <f>IFERROR(VLOOKUP($C266,Summary!$C:$CB,24,FALSE)/AE266,IF(AE266=0,"",IF(AE266="","",0)))</f>
        <v>0</v>
      </c>
      <c r="AA266" s="26">
        <f>IFERROR(VLOOKUP($C266,Summary!$C:$CB,25,FALSE)/AE266,IF(AE266=0,"",IF(AE266="","",0)))</f>
        <v>0.5</v>
      </c>
      <c r="AB266" s="25">
        <f>IFERROR(VLOOKUP($C266,Summary!$C:$CB,26,FALSE)/AE266,IF(AE266=0,"",IF(AE266="","",0)))</f>
        <v>0</v>
      </c>
      <c r="AC266" s="26">
        <f>IFERROR(VLOOKUP($C266,Summary!$C:$CB,27,FALSE)/AE266,IF(AE266=0,"",IF(AE266="","",0)))</f>
        <v>0.5</v>
      </c>
      <c r="AD266" s="25">
        <f>IFERROR(VLOOKUP($C266,Summary!$C:$CB,28,FALSE)/AE266,IF(AE266=0,"",IF(AE266="","",0)))</f>
        <v>0.5</v>
      </c>
      <c r="AE266" s="27">
        <f>VLOOKUP($C266,Summary!$C:$CB,29,FALSE)</f>
        <v>2</v>
      </c>
      <c r="AF266" s="24" t="str">
        <f>IFERROR(VLOOKUP($C266,Summary!$C:$CB,30,FALSE)/VLOOKUP($C266,Summary!$C:$CB,32,FALSE),IF(AL266=0,"",IF(AL266="","",0)))</f>
        <v/>
      </c>
      <c r="AG266" s="25" t="str">
        <f>IFERROR(VLOOKUP($C266,Summary!$C:$CB,31,FALSE)/VLOOKUP($C266,Summary!$C:$CB,32,FALSE),IF(AL266=0,"",IF(AL266="","",0)))</f>
        <v/>
      </c>
      <c r="AH266" s="26" t="str">
        <f>IFERROR(VLOOKUP($C266,Summary!$C:$CB,32,FALSE)/VLOOKUP($C266,Summary!$C:$CB,34,FALSE),IF(AL266=0,"",IF(AL266="","",0)))</f>
        <v/>
      </c>
      <c r="AI266" s="25" t="str">
        <f>IFERROR(VLOOKUP($C266,Summary!$C:$CB,33,FALSE)/VLOOKUP($C266,Summary!$C:$CB,34,FALSE),IF(AL266=0,"",IF(AL266="","",0)))</f>
        <v/>
      </c>
      <c r="AJ266" s="26" t="str">
        <f>IFERROR(VLOOKUP($C266,Summary!$C:$CB,34,FALSE)/AL266,IF(AL266=0,"",IF(AL266="","",0)))</f>
        <v/>
      </c>
      <c r="AK266" s="25" t="str">
        <f>IFERROR(VLOOKUP($C266,Summary!$C:$CB,35,FALSE)/AL266,IF(AL266=0,"",IF(AL266="","",0)))</f>
        <v/>
      </c>
      <c r="AL266" s="27">
        <f>VLOOKUP($C266,Summary!$C:$CB,36,FALSE)</f>
        <v>0</v>
      </c>
      <c r="AM266" s="24" t="str">
        <f>IFERROR(VLOOKUP($C266,Summary!$C:$CB,37,FALSE)/AS266,IF(AS266=0,"",IF(AS266="","",0)))</f>
        <v/>
      </c>
      <c r="AN266" s="25" t="str">
        <f>IFERROR(VLOOKUP($C266,Summary!$C:$CB,38,FALSE)/AS266,IF(AS266=0,"",IF(AS266="","",0)))</f>
        <v/>
      </c>
      <c r="AO266" s="26" t="str">
        <f>IFERROR(VLOOKUP($C266,Summary!$C:$CB,39,FALSE)/AS266,IF(AS266=0,"",IF(AS266="","",0)))</f>
        <v/>
      </c>
      <c r="AP266" s="25" t="str">
        <f>IFERROR(VLOOKUP($C266,Summary!$C:$CB,40,FALSE)/AS266,IF(AS266=0,"",IF(AS266="","",0)))</f>
        <v/>
      </c>
      <c r="AQ266" s="26" t="str">
        <f>IFERROR(VLOOKUP($C266,Summary!$C:$CB,41,FALSE)/AS266,IF(AS266=0,"",IF(AS266="","",0)))</f>
        <v/>
      </c>
      <c r="AR266" s="25" t="str">
        <f>IFERROR(VLOOKUP($C266,Summary!$C:$CB,42,FALSE)/AS266,IF(AS266=0,"",IF(AS266="","",0)))</f>
        <v/>
      </c>
      <c r="AS266" s="27">
        <f>VLOOKUP($C266,Summary!$C:$CB,43,FALSE)</f>
        <v>0</v>
      </c>
      <c r="AT266" s="24" t="str">
        <f>IFERROR(VLOOKUP($C266,Summary!$C:$CB,44,FALSE)/AZ266,IF(AZ266=0,"",IF(AZ266="","",0)))</f>
        <v/>
      </c>
      <c r="AU266" s="25" t="str">
        <f>IFERROR(VLOOKUP($C266,Summary!$C:$CB,45,FALSE)/AZ266,IF(AZ266=0,"",IF(AZ266="","",0)))</f>
        <v/>
      </c>
      <c r="AV266" s="26" t="str">
        <f>IFERROR(VLOOKUP($C266,Summary!$C:$CB,46,FALSE)/AZ266,IF(AZ266=0,"",IF(AZ266="","",0)))</f>
        <v/>
      </c>
      <c r="AW266" s="25" t="str">
        <f>IFERROR(VLOOKUP($C266,Summary!$C:$CB,47,FALSE)/AZ266,IF(AZ266=0,"",IF(AZ266="","",0)))</f>
        <v/>
      </c>
      <c r="AX266" s="26" t="str">
        <f>IFERROR(VLOOKUP($C266,Summary!$C:$CB,48,FALSE)/AZ266,IF(AZ266=0,"",IF(AZ266="","",0)))</f>
        <v/>
      </c>
      <c r="AY266" s="25" t="str">
        <f>IFERROR(VLOOKUP($C266,Summary!$C:$CB,49,FALSE)/AZ266,IF(AZ266=0,"",IF(AZ266="","",0)))</f>
        <v/>
      </c>
      <c r="AZ266" s="27">
        <f>VLOOKUP($C266,Summary!$C:$CB,50,FALSE)</f>
        <v>0</v>
      </c>
      <c r="BA266" s="24" t="str">
        <f>IFERROR(VLOOKUP($C266,Summary!$C:$CB,51,FALSE)/BG266,IF(BG266=0,"",IF(BG266="","",0)))</f>
        <v/>
      </c>
      <c r="BB266" s="25" t="str">
        <f>IFERROR(VLOOKUP($C266,Summary!$C:$CB,52,FALSE)/BG266,IF(BG266=0,"",IF(BG266="","",0)))</f>
        <v/>
      </c>
      <c r="BC266" s="26" t="str">
        <f>IFERROR(VLOOKUP($C266,Summary!$C:$CB,53,FALSE)/BG266,IF(BG266=0,"",IF(BG266="","",0)))</f>
        <v/>
      </c>
      <c r="BD266" s="25" t="str">
        <f>IFERROR(VLOOKUP($C266,Summary!$C:$CB,54,FALSE)/BG266,IF(BG266=0,"",IF(BG266="","",0)))</f>
        <v/>
      </c>
      <c r="BE266" s="26" t="str">
        <f>IFERROR(VLOOKUP($C266,Summary!$C:$CB,55,FALSE)/BG266,IF(BG266=0,"",IF(BG266="","",0)))</f>
        <v/>
      </c>
      <c r="BF266" s="25" t="str">
        <f>IFERROR(VLOOKUP($C266,Summary!$C:$CB,56,FALSE)/BG266,IF(BG266=0,"",IF(BG266="","",0)))</f>
        <v/>
      </c>
      <c r="BG266" s="27">
        <f>VLOOKUP($C266,Summary!$C:$CB,57,FALSE)</f>
        <v>0</v>
      </c>
      <c r="BH266" s="24" t="str">
        <f>IFERROR(VLOOKUP($C266,Summary!$C:$CB,58,FALSE)/BN266,IF(BN266=0,"",IF(BN266="","",0)))</f>
        <v/>
      </c>
      <c r="BI266" s="25" t="str">
        <f>IFERROR(VLOOKUP($C266,Summary!$C:$CB,59,FALSE)/BN266,IF(BN266=0,"",IF(BN266="","",0)))</f>
        <v/>
      </c>
      <c r="BJ266" s="26" t="str">
        <f>IFERROR(VLOOKUP($C266,Summary!$C:$CB,60,FALSE)/BN266,IF(BN266=0,"",IF(BN266="","",0)))</f>
        <v/>
      </c>
      <c r="BK266" s="25" t="str">
        <f>IFERROR(VLOOKUP($C266,Summary!$C:$CB,61,FALSE)/BN266,IF(BN266=0,"",IF(BN266="","",0)))</f>
        <v/>
      </c>
      <c r="BL266" s="26" t="str">
        <f>IFERROR(VLOOKUP($C266,Summary!$C:$CB,62,FALSE)/BN266,IF(BN266=0,"",IF(BN266="","",0)))</f>
        <v/>
      </c>
      <c r="BM266" s="25" t="str">
        <f>IFERROR(VLOOKUP($C266,Summary!$C:$CB,63,FALSE)/BN266,IF(BN266=0,"",IF(BN266="","",0)))</f>
        <v/>
      </c>
      <c r="BN266" s="27">
        <f>VLOOKUP($C266,Summary!$C:$CB,64,FALSE)</f>
        <v>0</v>
      </c>
      <c r="BO266" s="24" t="str">
        <f>IFERROR(VLOOKUP($C266,Summary!$C:$CB,65,FALSE)/BU266,IF(BU266=0,"",IF(BU266="","",0)))</f>
        <v/>
      </c>
      <c r="BP266" s="25" t="str">
        <f>IFERROR(VLOOKUP($C266,Summary!$C:$CB,66,FALSE)/BU266,IF(BU266=0,"",IF(BU266="","",0)))</f>
        <v/>
      </c>
      <c r="BQ266" s="26" t="str">
        <f>IFERROR(VLOOKUP($C266,Summary!$C:$CB,67,FALSE)/BU266,IF(BU266=0,"",IF(BU266="","",0)))</f>
        <v/>
      </c>
      <c r="BR266" s="25" t="str">
        <f>IFERROR(VLOOKUP($C266,Summary!$C:$CB,68,FALSE)/BU266,IF(BU266=0,"",IF(BU266="","",0)))</f>
        <v/>
      </c>
      <c r="BS266" s="26" t="str">
        <f>IFERROR(VLOOKUP($C266,Summary!$C:$CB,69,FALSE)/BU266,IF(BU266=0,"",IF(BU266="","",0)))</f>
        <v/>
      </c>
      <c r="BT266" s="25" t="str">
        <f>IFERROR(VLOOKUP($C266,Summary!$C:$CB,70,FALSE)/BU266,IF(BU266=0,"",IF(BU266="","",0)))</f>
        <v/>
      </c>
      <c r="BU266" s="27">
        <f>VLOOKUP($C266,Summary!$C:$CB,71,FALSE)</f>
        <v>0</v>
      </c>
      <c r="BV266" s="24" t="str">
        <f>IFERROR(VLOOKUP($C266,Summary!$C:$CB,72,FALSE)/CB266,IF(CB266=0,"",IF(CB266="","",0)))</f>
        <v/>
      </c>
      <c r="BW266" s="25" t="str">
        <f>IFERROR(VLOOKUP($C266,Summary!$C:$CB,73,FALSE)/CB266,IF(CB266=0,"",IF(CB266="","",0)))</f>
        <v/>
      </c>
      <c r="BX266" s="26" t="str">
        <f>IFERROR(VLOOKUP($C266,Summary!$C:$CB,74,FALSE)/CB266,IF(CB266=0,"",IF(CB266="","",0)))</f>
        <v/>
      </c>
      <c r="BY266" s="25" t="str">
        <f>IFERROR(VLOOKUP($C266,Summary!$C:$CB,75,FALSE)/CB266,IF(CB266=0,"",IF(CB266="","",0)))</f>
        <v/>
      </c>
      <c r="BZ266" s="26" t="str">
        <f>IFERROR(VLOOKUP($C266,Summary!$C:$CB,76,FALSE)/CB266,IF(CB266=0,"",IF(CB266="","",0)))</f>
        <v/>
      </c>
      <c r="CA266" s="25" t="str">
        <f>IFERROR(VLOOKUP($C266,Summary!$C:$CB,77,FALSE)/CB266,IF(CB266=0,"",IF(CB266="","",0)))</f>
        <v/>
      </c>
      <c r="CB266" s="27">
        <f>VLOOKUP($C266,Summary!$C:$CB,78,FALSE)</f>
        <v>0</v>
      </c>
    </row>
    <row r="267" spans="1:80" x14ac:dyDescent="0.3">
      <c r="A267">
        <v>263</v>
      </c>
      <c r="B267" t="str">
        <f>IF(Namelist!A264="","",UPPER(Namelist!A264))</f>
        <v>SEAN SUGRUE</v>
      </c>
      <c r="C267" t="str">
        <f>IF(Namelist!B264="","",UPPER(Namelist!B264))</f>
        <v>NUSSTU\E1103328</v>
      </c>
      <c r="D267" s="24">
        <f>IFERROR(VLOOKUP($C267,Summary!$C:$CB,2,FALSE)/J267,IF(J267=0,"",IF(J267="","",0)))</f>
        <v>0.33333333333333331</v>
      </c>
      <c r="E267" s="25">
        <f>IFERROR(VLOOKUP($C267,Summary!$C:$CB,3,FALSE)/J267,IF(J267=0,"",IF(J267="","",0)))</f>
        <v>0.33333333333333331</v>
      </c>
      <c r="F267" s="26">
        <f>IFERROR(VLOOKUP($C267,Summary!$C:$CB,4,FALSE)/J267,IF(J267=0,"",IF(J267="","",0)))</f>
        <v>0.66666666666666663</v>
      </c>
      <c r="G267" s="25">
        <f>IFERROR(VLOOKUP($C267,Summary!$C:$CB,5,FALSE)/J267,IF(J267=0,"",IF(J267="","",0)))</f>
        <v>0</v>
      </c>
      <c r="H267" s="26">
        <f>IFERROR(VLOOKUP($C267,Summary!$C:$CB,6,FALSE)/J267,IF(J267=0,"",IF(J267="","",0)))</f>
        <v>0.66666666666666663</v>
      </c>
      <c r="I267" s="25">
        <f>IFERROR(VLOOKUP($C267,Summary!$C:$CB,7,FALSE)/J267,IF(J267=0,"",IF(J267="","",0)))</f>
        <v>0.33333333333333331</v>
      </c>
      <c r="J267" s="27">
        <f>VLOOKUP($C267,Summary!$C:$CB,8,FALSE)</f>
        <v>3</v>
      </c>
      <c r="K267" s="24" t="str">
        <f>IFERROR(VLOOKUP($C267,Summary!$C:$CB,9,FALSE)/Q267,IF(Q267=0,"",IF(Q267="","",0)))</f>
        <v/>
      </c>
      <c r="L267" s="25" t="str">
        <f>IFERROR(VLOOKUP($C267,Summary!$C:$CB,10,FALSE)/Q267,IF(Q267=0,"",IF(Q267="","",0)))</f>
        <v/>
      </c>
      <c r="M267" s="26" t="str">
        <f>IFERROR(VLOOKUP($C267,Summary!$C:$CB,11,FALSE)/Q267,IF(Q267=0,"",IF(Q267="","",0)))</f>
        <v/>
      </c>
      <c r="N267" s="25" t="str">
        <f>IFERROR(VLOOKUP($C267,Summary!$C:$CB,12,FALSE)/Q267,IF(Q267=0,"",IF(Q267="","",0)))</f>
        <v/>
      </c>
      <c r="O267" s="26" t="str">
        <f>IFERROR(VLOOKUP($C267,Summary!$C:$CB,13,FALSE)/Q267,IF(Q267=0,"",IF(Q267="","",0)))</f>
        <v/>
      </c>
      <c r="P267" s="25" t="str">
        <f>IFERROR(VLOOKUP($C267,Summary!$C:$CB,14,FALSE)/Q267,IF(Q267=0,"",IF(Q267="","",0)))</f>
        <v/>
      </c>
      <c r="Q267" s="27">
        <f>VLOOKUP($C267,Summary!$C:$CB,15,FALSE)</f>
        <v>0</v>
      </c>
      <c r="R267" s="24" t="str">
        <f>IFERROR(VLOOKUP($C267,Summary!$C:$CB,16,FALSE)/X267,IF(X267=0,"",IF(X267="","",0)))</f>
        <v/>
      </c>
      <c r="S267" s="25" t="str">
        <f>IFERROR(VLOOKUP($C267,Summary!$C:$CB,17,FALSE)/X267,IF(X267=0,"",IF(X267="","",0)))</f>
        <v/>
      </c>
      <c r="T267" s="26" t="str">
        <f>IFERROR(VLOOKUP($C267,Summary!$C:$CB,18,FALSE)/X267,IF(X267=0,"",IF(X267="","",0)))</f>
        <v/>
      </c>
      <c r="U267" s="25" t="str">
        <f>IFERROR(VLOOKUP($C267,Summary!$C:$CB,19,FALSE)/X267,IF(X267=0,"",IF(X267="","",0)))</f>
        <v/>
      </c>
      <c r="V267" s="26" t="str">
        <f>IFERROR(VLOOKUP($C267,Summary!$C:$CB,20,FALSE)/X267,IF(X267=0,"",IF(X267="","",0)))</f>
        <v/>
      </c>
      <c r="W267" s="25" t="str">
        <f>IFERROR(VLOOKUP($C267,Summary!$C:$CB,21,FALSE)/X267,IF(X267=0,"",IF(X267="","",0)))</f>
        <v/>
      </c>
      <c r="X267" s="27">
        <f>VLOOKUP($C267,Summary!$C:$CB,22,FALSE)</f>
        <v>0</v>
      </c>
      <c r="Y267" s="24" t="str">
        <f>IFERROR(VLOOKUP($C267,Summary!$C:$CB,23,FALSE)/AE267,IF(AE267=0,"",IF(AE267="","",0)))</f>
        <v/>
      </c>
      <c r="Z267" s="25" t="str">
        <f>IFERROR(VLOOKUP($C267,Summary!$C:$CB,24,FALSE)/AE267,IF(AE267=0,"",IF(AE267="","",0)))</f>
        <v/>
      </c>
      <c r="AA267" s="26" t="str">
        <f>IFERROR(VLOOKUP($C267,Summary!$C:$CB,25,FALSE)/AE267,IF(AE267=0,"",IF(AE267="","",0)))</f>
        <v/>
      </c>
      <c r="AB267" s="25" t="str">
        <f>IFERROR(VLOOKUP($C267,Summary!$C:$CB,26,FALSE)/AE267,IF(AE267=0,"",IF(AE267="","",0)))</f>
        <v/>
      </c>
      <c r="AC267" s="26" t="str">
        <f>IFERROR(VLOOKUP($C267,Summary!$C:$CB,27,FALSE)/AE267,IF(AE267=0,"",IF(AE267="","",0)))</f>
        <v/>
      </c>
      <c r="AD267" s="25" t="str">
        <f>IFERROR(VLOOKUP($C267,Summary!$C:$CB,28,FALSE)/AE267,IF(AE267=0,"",IF(AE267="","",0)))</f>
        <v/>
      </c>
      <c r="AE267" s="27">
        <f>VLOOKUP($C267,Summary!$C:$CB,29,FALSE)</f>
        <v>0</v>
      </c>
      <c r="AF267" s="24" t="str">
        <f>IFERROR(VLOOKUP($C267,Summary!$C:$CB,30,FALSE)/VLOOKUP($C267,Summary!$C:$CB,32,FALSE),IF(AL267=0,"",IF(AL267="","",0)))</f>
        <v/>
      </c>
      <c r="AG267" s="25" t="str">
        <f>IFERROR(VLOOKUP($C267,Summary!$C:$CB,31,FALSE)/VLOOKUP($C267,Summary!$C:$CB,32,FALSE),IF(AL267=0,"",IF(AL267="","",0)))</f>
        <v/>
      </c>
      <c r="AH267" s="26" t="str">
        <f>IFERROR(VLOOKUP($C267,Summary!$C:$CB,32,FALSE)/VLOOKUP($C267,Summary!$C:$CB,34,FALSE),IF(AL267=0,"",IF(AL267="","",0)))</f>
        <v/>
      </c>
      <c r="AI267" s="25" t="str">
        <f>IFERROR(VLOOKUP($C267,Summary!$C:$CB,33,FALSE)/VLOOKUP($C267,Summary!$C:$CB,34,FALSE),IF(AL267=0,"",IF(AL267="","",0)))</f>
        <v/>
      </c>
      <c r="AJ267" s="26" t="str">
        <f>IFERROR(VLOOKUP($C267,Summary!$C:$CB,34,FALSE)/AL267,IF(AL267=0,"",IF(AL267="","",0)))</f>
        <v/>
      </c>
      <c r="AK267" s="25" t="str">
        <f>IFERROR(VLOOKUP($C267,Summary!$C:$CB,35,FALSE)/AL267,IF(AL267=0,"",IF(AL267="","",0)))</f>
        <v/>
      </c>
      <c r="AL267" s="27">
        <f>VLOOKUP($C267,Summary!$C:$CB,36,FALSE)</f>
        <v>0</v>
      </c>
      <c r="AM267" s="24" t="str">
        <f>IFERROR(VLOOKUP($C267,Summary!$C:$CB,37,FALSE)/AS267,IF(AS267=0,"",IF(AS267="","",0)))</f>
        <v/>
      </c>
      <c r="AN267" s="25" t="str">
        <f>IFERROR(VLOOKUP($C267,Summary!$C:$CB,38,FALSE)/AS267,IF(AS267=0,"",IF(AS267="","",0)))</f>
        <v/>
      </c>
      <c r="AO267" s="26" t="str">
        <f>IFERROR(VLOOKUP($C267,Summary!$C:$CB,39,FALSE)/AS267,IF(AS267=0,"",IF(AS267="","",0)))</f>
        <v/>
      </c>
      <c r="AP267" s="25" t="str">
        <f>IFERROR(VLOOKUP($C267,Summary!$C:$CB,40,FALSE)/AS267,IF(AS267=0,"",IF(AS267="","",0)))</f>
        <v/>
      </c>
      <c r="AQ267" s="26" t="str">
        <f>IFERROR(VLOOKUP($C267,Summary!$C:$CB,41,FALSE)/AS267,IF(AS267=0,"",IF(AS267="","",0)))</f>
        <v/>
      </c>
      <c r="AR267" s="25" t="str">
        <f>IFERROR(VLOOKUP($C267,Summary!$C:$CB,42,FALSE)/AS267,IF(AS267=0,"",IF(AS267="","",0)))</f>
        <v/>
      </c>
      <c r="AS267" s="27">
        <f>VLOOKUP($C267,Summary!$C:$CB,43,FALSE)</f>
        <v>0</v>
      </c>
      <c r="AT267" s="24" t="str">
        <f>IFERROR(VLOOKUP($C267,Summary!$C:$CB,44,FALSE)/AZ267,IF(AZ267=0,"",IF(AZ267="","",0)))</f>
        <v/>
      </c>
      <c r="AU267" s="25" t="str">
        <f>IFERROR(VLOOKUP($C267,Summary!$C:$CB,45,FALSE)/AZ267,IF(AZ267=0,"",IF(AZ267="","",0)))</f>
        <v/>
      </c>
      <c r="AV267" s="26" t="str">
        <f>IFERROR(VLOOKUP($C267,Summary!$C:$CB,46,FALSE)/AZ267,IF(AZ267=0,"",IF(AZ267="","",0)))</f>
        <v/>
      </c>
      <c r="AW267" s="25" t="str">
        <f>IFERROR(VLOOKUP($C267,Summary!$C:$CB,47,FALSE)/AZ267,IF(AZ267=0,"",IF(AZ267="","",0)))</f>
        <v/>
      </c>
      <c r="AX267" s="26" t="str">
        <f>IFERROR(VLOOKUP($C267,Summary!$C:$CB,48,FALSE)/AZ267,IF(AZ267=0,"",IF(AZ267="","",0)))</f>
        <v/>
      </c>
      <c r="AY267" s="25" t="str">
        <f>IFERROR(VLOOKUP($C267,Summary!$C:$CB,49,FALSE)/AZ267,IF(AZ267=0,"",IF(AZ267="","",0)))</f>
        <v/>
      </c>
      <c r="AZ267" s="27">
        <f>VLOOKUP($C267,Summary!$C:$CB,50,FALSE)</f>
        <v>0</v>
      </c>
      <c r="BA267" s="24">
        <f>IFERROR(VLOOKUP($C267,Summary!$C:$CB,51,FALSE)/BG267,IF(BG267=0,"",IF(BG267="","",0)))</f>
        <v>0.5</v>
      </c>
      <c r="BB267" s="25">
        <f>IFERROR(VLOOKUP($C267,Summary!$C:$CB,52,FALSE)/BG267,IF(BG267=0,"",IF(BG267="","",0)))</f>
        <v>0</v>
      </c>
      <c r="BC267" s="26">
        <f>IFERROR(VLOOKUP($C267,Summary!$C:$CB,53,FALSE)/BG267,IF(BG267=0,"",IF(BG267="","",0)))</f>
        <v>0.5</v>
      </c>
      <c r="BD267" s="25">
        <f>IFERROR(VLOOKUP($C267,Summary!$C:$CB,54,FALSE)/BG267,IF(BG267=0,"",IF(BG267="","",0)))</f>
        <v>0</v>
      </c>
      <c r="BE267" s="26">
        <f>IFERROR(VLOOKUP($C267,Summary!$C:$CB,55,FALSE)/BG267,IF(BG267=0,"",IF(BG267="","",0)))</f>
        <v>0.5</v>
      </c>
      <c r="BF267" s="25">
        <f>IFERROR(VLOOKUP($C267,Summary!$C:$CB,56,FALSE)/BG267,IF(BG267=0,"",IF(BG267="","",0)))</f>
        <v>0.5</v>
      </c>
      <c r="BG267" s="27">
        <f>VLOOKUP($C267,Summary!$C:$CB,57,FALSE)</f>
        <v>2</v>
      </c>
      <c r="BH267" s="24">
        <f>IFERROR(VLOOKUP($C267,Summary!$C:$CB,58,FALSE)/BN267,IF(BN267=0,"",IF(BN267="","",0)))</f>
        <v>0</v>
      </c>
      <c r="BI267" s="25">
        <f>IFERROR(VLOOKUP($C267,Summary!$C:$CB,59,FALSE)/BN267,IF(BN267=0,"",IF(BN267="","",0)))</f>
        <v>1</v>
      </c>
      <c r="BJ267" s="26">
        <f>IFERROR(VLOOKUP($C267,Summary!$C:$CB,60,FALSE)/BN267,IF(BN267=0,"",IF(BN267="","",0)))</f>
        <v>1</v>
      </c>
      <c r="BK267" s="25">
        <f>IFERROR(VLOOKUP($C267,Summary!$C:$CB,61,FALSE)/BN267,IF(BN267=0,"",IF(BN267="","",0)))</f>
        <v>0</v>
      </c>
      <c r="BL267" s="26">
        <f>IFERROR(VLOOKUP($C267,Summary!$C:$CB,62,FALSE)/BN267,IF(BN267=0,"",IF(BN267="","",0)))</f>
        <v>1</v>
      </c>
      <c r="BM267" s="25">
        <f>IFERROR(VLOOKUP($C267,Summary!$C:$CB,63,FALSE)/BN267,IF(BN267=0,"",IF(BN267="","",0)))</f>
        <v>0</v>
      </c>
      <c r="BN267" s="27">
        <f>VLOOKUP($C267,Summary!$C:$CB,64,FALSE)</f>
        <v>1</v>
      </c>
      <c r="BO267" s="24" t="str">
        <f>IFERROR(VLOOKUP($C267,Summary!$C:$CB,65,FALSE)/BU267,IF(BU267=0,"",IF(BU267="","",0)))</f>
        <v/>
      </c>
      <c r="BP267" s="25" t="str">
        <f>IFERROR(VLOOKUP($C267,Summary!$C:$CB,66,FALSE)/BU267,IF(BU267=0,"",IF(BU267="","",0)))</f>
        <v/>
      </c>
      <c r="BQ267" s="26" t="str">
        <f>IFERROR(VLOOKUP($C267,Summary!$C:$CB,67,FALSE)/BU267,IF(BU267=0,"",IF(BU267="","",0)))</f>
        <v/>
      </c>
      <c r="BR267" s="25" t="str">
        <f>IFERROR(VLOOKUP($C267,Summary!$C:$CB,68,FALSE)/BU267,IF(BU267=0,"",IF(BU267="","",0)))</f>
        <v/>
      </c>
      <c r="BS267" s="26" t="str">
        <f>IFERROR(VLOOKUP($C267,Summary!$C:$CB,69,FALSE)/BU267,IF(BU267=0,"",IF(BU267="","",0)))</f>
        <v/>
      </c>
      <c r="BT267" s="25" t="str">
        <f>IFERROR(VLOOKUP($C267,Summary!$C:$CB,70,FALSE)/BU267,IF(BU267=0,"",IF(BU267="","",0)))</f>
        <v/>
      </c>
      <c r="BU267" s="27">
        <f>VLOOKUP($C267,Summary!$C:$CB,71,FALSE)</f>
        <v>0</v>
      </c>
      <c r="BV267" s="24" t="str">
        <f>IFERROR(VLOOKUP($C267,Summary!$C:$CB,72,FALSE)/CB267,IF(CB267=0,"",IF(CB267="","",0)))</f>
        <v/>
      </c>
      <c r="BW267" s="25" t="str">
        <f>IFERROR(VLOOKUP($C267,Summary!$C:$CB,73,FALSE)/CB267,IF(CB267=0,"",IF(CB267="","",0)))</f>
        <v/>
      </c>
      <c r="BX267" s="26" t="str">
        <f>IFERROR(VLOOKUP($C267,Summary!$C:$CB,74,FALSE)/CB267,IF(CB267=0,"",IF(CB267="","",0)))</f>
        <v/>
      </c>
      <c r="BY267" s="25" t="str">
        <f>IFERROR(VLOOKUP($C267,Summary!$C:$CB,75,FALSE)/CB267,IF(CB267=0,"",IF(CB267="","",0)))</f>
        <v/>
      </c>
      <c r="BZ267" s="26" t="str">
        <f>IFERROR(VLOOKUP($C267,Summary!$C:$CB,76,FALSE)/CB267,IF(CB267=0,"",IF(CB267="","",0)))</f>
        <v/>
      </c>
      <c r="CA267" s="25" t="str">
        <f>IFERROR(VLOOKUP($C267,Summary!$C:$CB,77,FALSE)/CB267,IF(CB267=0,"",IF(CB267="","",0)))</f>
        <v/>
      </c>
      <c r="CB267" s="27">
        <f>VLOOKUP($C267,Summary!$C:$CB,78,FALSE)</f>
        <v>0</v>
      </c>
    </row>
    <row r="268" spans="1:80" x14ac:dyDescent="0.3">
      <c r="A268">
        <v>264</v>
      </c>
      <c r="B268" t="str">
        <f>IF(Namelist!A265="","",UPPER(Namelist!A265))</f>
        <v>SEBASTIAN YAP</v>
      </c>
      <c r="C268" t="str">
        <f>IF(Namelist!B265="","",UPPER(Namelist!B265))</f>
        <v>NUSSTU\E0726726</v>
      </c>
      <c r="D268" s="24">
        <f>IFERROR(VLOOKUP($C268,Summary!$C:$CB,2,FALSE)/J268,IF(J268=0,"",IF(J268="","",0)))</f>
        <v>0.375</v>
      </c>
      <c r="E268" s="25">
        <f>IFERROR(VLOOKUP($C268,Summary!$C:$CB,3,FALSE)/J268,IF(J268=0,"",IF(J268="","",0)))</f>
        <v>0.125</v>
      </c>
      <c r="F268" s="26">
        <f>IFERROR(VLOOKUP($C268,Summary!$C:$CB,4,FALSE)/J268,IF(J268=0,"",IF(J268="","",0)))</f>
        <v>0.5</v>
      </c>
      <c r="G268" s="25">
        <f>IFERROR(VLOOKUP($C268,Summary!$C:$CB,5,FALSE)/J268,IF(J268=0,"",IF(J268="","",0)))</f>
        <v>0</v>
      </c>
      <c r="H268" s="26">
        <f>IFERROR(VLOOKUP($C268,Summary!$C:$CB,6,FALSE)/J268,IF(J268=0,"",IF(J268="","",0)))</f>
        <v>0.5</v>
      </c>
      <c r="I268" s="25">
        <f>IFERROR(VLOOKUP($C268,Summary!$C:$CB,7,FALSE)/J268,IF(J268=0,"",IF(J268="","",0)))</f>
        <v>0.5</v>
      </c>
      <c r="J268" s="27">
        <f>VLOOKUP($C268,Summary!$C:$CB,8,FALSE)</f>
        <v>8</v>
      </c>
      <c r="K268" s="24">
        <f>IFERROR(VLOOKUP($C268,Summary!$C:$CB,9,FALSE)/Q268,IF(Q268=0,"",IF(Q268="","",0)))</f>
        <v>0.5</v>
      </c>
      <c r="L268" s="25">
        <f>IFERROR(VLOOKUP($C268,Summary!$C:$CB,10,FALSE)/Q268,IF(Q268=0,"",IF(Q268="","",0)))</f>
        <v>0.5</v>
      </c>
      <c r="M268" s="26">
        <f>IFERROR(VLOOKUP($C268,Summary!$C:$CB,11,FALSE)/Q268,IF(Q268=0,"",IF(Q268="","",0)))</f>
        <v>1</v>
      </c>
      <c r="N268" s="25">
        <f>IFERROR(VLOOKUP($C268,Summary!$C:$CB,12,FALSE)/Q268,IF(Q268=0,"",IF(Q268="","",0)))</f>
        <v>0</v>
      </c>
      <c r="O268" s="26">
        <f>IFERROR(VLOOKUP($C268,Summary!$C:$CB,13,FALSE)/Q268,IF(Q268=0,"",IF(Q268="","",0)))</f>
        <v>1</v>
      </c>
      <c r="P268" s="25">
        <f>IFERROR(VLOOKUP($C268,Summary!$C:$CB,14,FALSE)/Q268,IF(Q268=0,"",IF(Q268="","",0)))</f>
        <v>0</v>
      </c>
      <c r="Q268" s="27">
        <f>VLOOKUP($C268,Summary!$C:$CB,15,FALSE)</f>
        <v>2</v>
      </c>
      <c r="R268" s="24">
        <f>IFERROR(VLOOKUP($C268,Summary!$C:$CB,16,FALSE)/X268,IF(X268=0,"",IF(X268="","",0)))</f>
        <v>0.5</v>
      </c>
      <c r="S268" s="25">
        <f>IFERROR(VLOOKUP($C268,Summary!$C:$CB,17,FALSE)/X268,IF(X268=0,"",IF(X268="","",0)))</f>
        <v>0</v>
      </c>
      <c r="T268" s="26">
        <f>IFERROR(VLOOKUP($C268,Summary!$C:$CB,18,FALSE)/X268,IF(X268=0,"",IF(X268="","",0)))</f>
        <v>0.5</v>
      </c>
      <c r="U268" s="25">
        <f>IFERROR(VLOOKUP($C268,Summary!$C:$CB,19,FALSE)/X268,IF(X268=0,"",IF(X268="","",0)))</f>
        <v>0</v>
      </c>
      <c r="V268" s="26">
        <f>IFERROR(VLOOKUP($C268,Summary!$C:$CB,20,FALSE)/X268,IF(X268=0,"",IF(X268="","",0)))</f>
        <v>0.5</v>
      </c>
      <c r="W268" s="25">
        <f>IFERROR(VLOOKUP($C268,Summary!$C:$CB,21,FALSE)/X268,IF(X268=0,"",IF(X268="","",0)))</f>
        <v>0.5</v>
      </c>
      <c r="X268" s="27">
        <f>VLOOKUP($C268,Summary!$C:$CB,22,FALSE)</f>
        <v>2</v>
      </c>
      <c r="Y268" s="24">
        <f>IFERROR(VLOOKUP($C268,Summary!$C:$CB,23,FALSE)/AE268,IF(AE268=0,"",IF(AE268="","",0)))</f>
        <v>0</v>
      </c>
      <c r="Z268" s="25">
        <f>IFERROR(VLOOKUP($C268,Summary!$C:$CB,24,FALSE)/AE268,IF(AE268=0,"",IF(AE268="","",0)))</f>
        <v>0</v>
      </c>
      <c r="AA268" s="26">
        <f>IFERROR(VLOOKUP($C268,Summary!$C:$CB,25,FALSE)/AE268,IF(AE268=0,"",IF(AE268="","",0)))</f>
        <v>0</v>
      </c>
      <c r="AB268" s="25">
        <f>IFERROR(VLOOKUP($C268,Summary!$C:$CB,26,FALSE)/AE268,IF(AE268=0,"",IF(AE268="","",0)))</f>
        <v>0</v>
      </c>
      <c r="AC268" s="26">
        <f>IFERROR(VLOOKUP($C268,Summary!$C:$CB,27,FALSE)/AE268,IF(AE268=0,"",IF(AE268="","",0)))</f>
        <v>0</v>
      </c>
      <c r="AD268" s="25">
        <f>IFERROR(VLOOKUP($C268,Summary!$C:$CB,28,FALSE)/AE268,IF(AE268=0,"",IF(AE268="","",0)))</f>
        <v>1</v>
      </c>
      <c r="AE268" s="27">
        <f>VLOOKUP($C268,Summary!$C:$CB,29,FALSE)</f>
        <v>3</v>
      </c>
      <c r="AF268" s="24" t="str">
        <f>IFERROR(VLOOKUP($C268,Summary!$C:$CB,30,FALSE)/VLOOKUP($C268,Summary!$C:$CB,32,FALSE),IF(AL268=0,"",IF(AL268="","",0)))</f>
        <v/>
      </c>
      <c r="AG268" s="25" t="str">
        <f>IFERROR(VLOOKUP($C268,Summary!$C:$CB,31,FALSE)/VLOOKUP($C268,Summary!$C:$CB,32,FALSE),IF(AL268=0,"",IF(AL268="","",0)))</f>
        <v/>
      </c>
      <c r="AH268" s="26" t="str">
        <f>IFERROR(VLOOKUP($C268,Summary!$C:$CB,32,FALSE)/VLOOKUP($C268,Summary!$C:$CB,34,FALSE),IF(AL268=0,"",IF(AL268="","",0)))</f>
        <v/>
      </c>
      <c r="AI268" s="25" t="str">
        <f>IFERROR(VLOOKUP($C268,Summary!$C:$CB,33,FALSE)/VLOOKUP($C268,Summary!$C:$CB,34,FALSE),IF(AL268=0,"",IF(AL268="","",0)))</f>
        <v/>
      </c>
      <c r="AJ268" s="26" t="str">
        <f>IFERROR(VLOOKUP($C268,Summary!$C:$CB,34,FALSE)/AL268,IF(AL268=0,"",IF(AL268="","",0)))</f>
        <v/>
      </c>
      <c r="AK268" s="25" t="str">
        <f>IFERROR(VLOOKUP($C268,Summary!$C:$CB,35,FALSE)/AL268,IF(AL268=0,"",IF(AL268="","",0)))</f>
        <v/>
      </c>
      <c r="AL268" s="27">
        <f>VLOOKUP($C268,Summary!$C:$CB,36,FALSE)</f>
        <v>0</v>
      </c>
      <c r="AM268" s="24" t="str">
        <f>IFERROR(VLOOKUP($C268,Summary!$C:$CB,37,FALSE)/AS268,IF(AS268=0,"",IF(AS268="","",0)))</f>
        <v/>
      </c>
      <c r="AN268" s="25" t="str">
        <f>IFERROR(VLOOKUP($C268,Summary!$C:$CB,38,FALSE)/AS268,IF(AS268=0,"",IF(AS268="","",0)))</f>
        <v/>
      </c>
      <c r="AO268" s="26" t="str">
        <f>IFERROR(VLOOKUP($C268,Summary!$C:$CB,39,FALSE)/AS268,IF(AS268=0,"",IF(AS268="","",0)))</f>
        <v/>
      </c>
      <c r="AP268" s="25" t="str">
        <f>IFERROR(VLOOKUP($C268,Summary!$C:$CB,40,FALSE)/AS268,IF(AS268=0,"",IF(AS268="","",0)))</f>
        <v/>
      </c>
      <c r="AQ268" s="26" t="str">
        <f>IFERROR(VLOOKUP($C268,Summary!$C:$CB,41,FALSE)/AS268,IF(AS268=0,"",IF(AS268="","",0)))</f>
        <v/>
      </c>
      <c r="AR268" s="25" t="str">
        <f>IFERROR(VLOOKUP($C268,Summary!$C:$CB,42,FALSE)/AS268,IF(AS268=0,"",IF(AS268="","",0)))</f>
        <v/>
      </c>
      <c r="AS268" s="27">
        <f>VLOOKUP($C268,Summary!$C:$CB,43,FALSE)</f>
        <v>0</v>
      </c>
      <c r="AT268" s="24" t="str">
        <f>IFERROR(VLOOKUP($C268,Summary!$C:$CB,44,FALSE)/AZ268,IF(AZ268=0,"",IF(AZ268="","",0)))</f>
        <v/>
      </c>
      <c r="AU268" s="25" t="str">
        <f>IFERROR(VLOOKUP($C268,Summary!$C:$CB,45,FALSE)/AZ268,IF(AZ268=0,"",IF(AZ268="","",0)))</f>
        <v/>
      </c>
      <c r="AV268" s="26" t="str">
        <f>IFERROR(VLOOKUP($C268,Summary!$C:$CB,46,FALSE)/AZ268,IF(AZ268=0,"",IF(AZ268="","",0)))</f>
        <v/>
      </c>
      <c r="AW268" s="25" t="str">
        <f>IFERROR(VLOOKUP($C268,Summary!$C:$CB,47,FALSE)/AZ268,IF(AZ268=0,"",IF(AZ268="","",0)))</f>
        <v/>
      </c>
      <c r="AX268" s="26" t="str">
        <f>IFERROR(VLOOKUP($C268,Summary!$C:$CB,48,FALSE)/AZ268,IF(AZ268=0,"",IF(AZ268="","",0)))</f>
        <v/>
      </c>
      <c r="AY268" s="25" t="str">
        <f>IFERROR(VLOOKUP($C268,Summary!$C:$CB,49,FALSE)/AZ268,IF(AZ268=0,"",IF(AZ268="","",0)))</f>
        <v/>
      </c>
      <c r="AZ268" s="27">
        <f>VLOOKUP($C268,Summary!$C:$CB,50,FALSE)</f>
        <v>0</v>
      </c>
      <c r="BA268" s="24" t="str">
        <f>IFERROR(VLOOKUP($C268,Summary!$C:$CB,51,FALSE)/BG268,IF(BG268=0,"",IF(BG268="","",0)))</f>
        <v/>
      </c>
      <c r="BB268" s="25" t="str">
        <f>IFERROR(VLOOKUP($C268,Summary!$C:$CB,52,FALSE)/BG268,IF(BG268=0,"",IF(BG268="","",0)))</f>
        <v/>
      </c>
      <c r="BC268" s="26" t="str">
        <f>IFERROR(VLOOKUP($C268,Summary!$C:$CB,53,FALSE)/BG268,IF(BG268=0,"",IF(BG268="","",0)))</f>
        <v/>
      </c>
      <c r="BD268" s="25" t="str">
        <f>IFERROR(VLOOKUP($C268,Summary!$C:$CB,54,FALSE)/BG268,IF(BG268=0,"",IF(BG268="","",0)))</f>
        <v/>
      </c>
      <c r="BE268" s="26" t="str">
        <f>IFERROR(VLOOKUP($C268,Summary!$C:$CB,55,FALSE)/BG268,IF(BG268=0,"",IF(BG268="","",0)))</f>
        <v/>
      </c>
      <c r="BF268" s="25" t="str">
        <f>IFERROR(VLOOKUP($C268,Summary!$C:$CB,56,FALSE)/BG268,IF(BG268=0,"",IF(BG268="","",0)))</f>
        <v/>
      </c>
      <c r="BG268" s="27">
        <f>VLOOKUP($C268,Summary!$C:$CB,57,FALSE)</f>
        <v>0</v>
      </c>
      <c r="BH268" s="24">
        <f>IFERROR(VLOOKUP($C268,Summary!$C:$CB,58,FALSE)/BN268,IF(BN268=0,"",IF(BN268="","",0)))</f>
        <v>1</v>
      </c>
      <c r="BI268" s="25">
        <f>IFERROR(VLOOKUP($C268,Summary!$C:$CB,59,FALSE)/BN268,IF(BN268=0,"",IF(BN268="","",0)))</f>
        <v>0</v>
      </c>
      <c r="BJ268" s="26">
        <f>IFERROR(VLOOKUP($C268,Summary!$C:$CB,60,FALSE)/BN268,IF(BN268=0,"",IF(BN268="","",0)))</f>
        <v>1</v>
      </c>
      <c r="BK268" s="25">
        <f>IFERROR(VLOOKUP($C268,Summary!$C:$CB,61,FALSE)/BN268,IF(BN268=0,"",IF(BN268="","",0)))</f>
        <v>0</v>
      </c>
      <c r="BL268" s="26">
        <f>IFERROR(VLOOKUP($C268,Summary!$C:$CB,62,FALSE)/BN268,IF(BN268=0,"",IF(BN268="","",0)))</f>
        <v>1</v>
      </c>
      <c r="BM268" s="25">
        <f>IFERROR(VLOOKUP($C268,Summary!$C:$CB,63,FALSE)/BN268,IF(BN268=0,"",IF(BN268="","",0)))</f>
        <v>0</v>
      </c>
      <c r="BN268" s="27">
        <f>VLOOKUP($C268,Summary!$C:$CB,64,FALSE)</f>
        <v>1</v>
      </c>
      <c r="BO268" s="24" t="str">
        <f>IFERROR(VLOOKUP($C268,Summary!$C:$CB,65,FALSE)/BU268,IF(BU268=0,"",IF(BU268="","",0)))</f>
        <v/>
      </c>
      <c r="BP268" s="25" t="str">
        <f>IFERROR(VLOOKUP($C268,Summary!$C:$CB,66,FALSE)/BU268,IF(BU268=0,"",IF(BU268="","",0)))</f>
        <v/>
      </c>
      <c r="BQ268" s="26" t="str">
        <f>IFERROR(VLOOKUP($C268,Summary!$C:$CB,67,FALSE)/BU268,IF(BU268=0,"",IF(BU268="","",0)))</f>
        <v/>
      </c>
      <c r="BR268" s="25" t="str">
        <f>IFERROR(VLOOKUP($C268,Summary!$C:$CB,68,FALSE)/BU268,IF(BU268=0,"",IF(BU268="","",0)))</f>
        <v/>
      </c>
      <c r="BS268" s="26" t="str">
        <f>IFERROR(VLOOKUP($C268,Summary!$C:$CB,69,FALSE)/BU268,IF(BU268=0,"",IF(BU268="","",0)))</f>
        <v/>
      </c>
      <c r="BT268" s="25" t="str">
        <f>IFERROR(VLOOKUP($C268,Summary!$C:$CB,70,FALSE)/BU268,IF(BU268=0,"",IF(BU268="","",0)))</f>
        <v/>
      </c>
      <c r="BU268" s="27">
        <f>VLOOKUP($C268,Summary!$C:$CB,71,FALSE)</f>
        <v>0</v>
      </c>
      <c r="BV268" s="24" t="str">
        <f>IFERROR(VLOOKUP($C268,Summary!$C:$CB,72,FALSE)/CB268,IF(CB268=0,"",IF(CB268="","",0)))</f>
        <v/>
      </c>
      <c r="BW268" s="25" t="str">
        <f>IFERROR(VLOOKUP($C268,Summary!$C:$CB,73,FALSE)/CB268,IF(CB268=0,"",IF(CB268="","",0)))</f>
        <v/>
      </c>
      <c r="BX268" s="26" t="str">
        <f>IFERROR(VLOOKUP($C268,Summary!$C:$CB,74,FALSE)/CB268,IF(CB268=0,"",IF(CB268="","",0)))</f>
        <v/>
      </c>
      <c r="BY268" s="25" t="str">
        <f>IFERROR(VLOOKUP($C268,Summary!$C:$CB,75,FALSE)/CB268,IF(CB268=0,"",IF(CB268="","",0)))</f>
        <v/>
      </c>
      <c r="BZ268" s="26" t="str">
        <f>IFERROR(VLOOKUP($C268,Summary!$C:$CB,76,FALSE)/CB268,IF(CB268=0,"",IF(CB268="","",0)))</f>
        <v/>
      </c>
      <c r="CA268" s="25" t="str">
        <f>IFERROR(VLOOKUP($C268,Summary!$C:$CB,77,FALSE)/CB268,IF(CB268=0,"",IF(CB268="","",0)))</f>
        <v/>
      </c>
      <c r="CB268" s="27">
        <f>VLOOKUP($C268,Summary!$C:$CB,78,FALSE)</f>
        <v>0</v>
      </c>
    </row>
    <row r="269" spans="1:80" x14ac:dyDescent="0.3">
      <c r="A269">
        <v>265</v>
      </c>
      <c r="B269" t="str">
        <f>IF(Namelist!A266="","",UPPER(Namelist!A266))</f>
        <v>SER YUEN, BENJAMIN LIM</v>
      </c>
      <c r="C269" t="str">
        <f>IF(Namelist!B266="","",UPPER(Namelist!B266))</f>
        <v>NUSSTU\E0543457</v>
      </c>
      <c r="D269" s="24">
        <f>IFERROR(VLOOKUP($C269,Summary!$C:$CB,2,FALSE)/J269,IF(J269=0,"",IF(J269="","",0)))</f>
        <v>0.33333333333333331</v>
      </c>
      <c r="E269" s="25">
        <f>IFERROR(VLOOKUP($C269,Summary!$C:$CB,3,FALSE)/J269,IF(J269=0,"",IF(J269="","",0)))</f>
        <v>0</v>
      </c>
      <c r="F269" s="26">
        <f>IFERROR(VLOOKUP($C269,Summary!$C:$CB,4,FALSE)/J269,IF(J269=0,"",IF(J269="","",0)))</f>
        <v>0.33333333333333331</v>
      </c>
      <c r="G269" s="25">
        <f>IFERROR(VLOOKUP($C269,Summary!$C:$CB,5,FALSE)/J269,IF(J269=0,"",IF(J269="","",0)))</f>
        <v>0</v>
      </c>
      <c r="H269" s="26">
        <f>IFERROR(VLOOKUP($C269,Summary!$C:$CB,6,FALSE)/J269,IF(J269=0,"",IF(J269="","",0)))</f>
        <v>0.33333333333333331</v>
      </c>
      <c r="I269" s="25">
        <f>IFERROR(VLOOKUP($C269,Summary!$C:$CB,7,FALSE)/J269,IF(J269=0,"",IF(J269="","",0)))</f>
        <v>0.66666666666666663</v>
      </c>
      <c r="J269" s="27">
        <f>VLOOKUP($C269,Summary!$C:$CB,8,FALSE)</f>
        <v>3</v>
      </c>
      <c r="K269" s="24" t="str">
        <f>IFERROR(VLOOKUP($C269,Summary!$C:$CB,9,FALSE)/Q269,IF(Q269=0,"",IF(Q269="","",0)))</f>
        <v/>
      </c>
      <c r="L269" s="25" t="str">
        <f>IFERROR(VLOOKUP($C269,Summary!$C:$CB,10,FALSE)/Q269,IF(Q269=0,"",IF(Q269="","",0)))</f>
        <v/>
      </c>
      <c r="M269" s="26" t="str">
        <f>IFERROR(VLOOKUP($C269,Summary!$C:$CB,11,FALSE)/Q269,IF(Q269=0,"",IF(Q269="","",0)))</f>
        <v/>
      </c>
      <c r="N269" s="25" t="str">
        <f>IFERROR(VLOOKUP($C269,Summary!$C:$CB,12,FALSE)/Q269,IF(Q269=0,"",IF(Q269="","",0)))</f>
        <v/>
      </c>
      <c r="O269" s="26" t="str">
        <f>IFERROR(VLOOKUP($C269,Summary!$C:$CB,13,FALSE)/Q269,IF(Q269=0,"",IF(Q269="","",0)))</f>
        <v/>
      </c>
      <c r="P269" s="25" t="str">
        <f>IFERROR(VLOOKUP($C269,Summary!$C:$CB,14,FALSE)/Q269,IF(Q269=0,"",IF(Q269="","",0)))</f>
        <v/>
      </c>
      <c r="Q269" s="27">
        <f>VLOOKUP($C269,Summary!$C:$CB,15,FALSE)</f>
        <v>0</v>
      </c>
      <c r="R269" s="24" t="str">
        <f>IFERROR(VLOOKUP($C269,Summary!$C:$CB,16,FALSE)/X269,IF(X269=0,"",IF(X269="","",0)))</f>
        <v/>
      </c>
      <c r="S269" s="25" t="str">
        <f>IFERROR(VLOOKUP($C269,Summary!$C:$CB,17,FALSE)/X269,IF(X269=0,"",IF(X269="","",0)))</f>
        <v/>
      </c>
      <c r="T269" s="26" t="str">
        <f>IFERROR(VLOOKUP($C269,Summary!$C:$CB,18,FALSE)/X269,IF(X269=0,"",IF(X269="","",0)))</f>
        <v/>
      </c>
      <c r="U269" s="25" t="str">
        <f>IFERROR(VLOOKUP($C269,Summary!$C:$CB,19,FALSE)/X269,IF(X269=0,"",IF(X269="","",0)))</f>
        <v/>
      </c>
      <c r="V269" s="26" t="str">
        <f>IFERROR(VLOOKUP($C269,Summary!$C:$CB,20,FALSE)/X269,IF(X269=0,"",IF(X269="","",0)))</f>
        <v/>
      </c>
      <c r="W269" s="25" t="str">
        <f>IFERROR(VLOOKUP($C269,Summary!$C:$CB,21,FALSE)/X269,IF(X269=0,"",IF(X269="","",0)))</f>
        <v/>
      </c>
      <c r="X269" s="27">
        <f>VLOOKUP($C269,Summary!$C:$CB,22,FALSE)</f>
        <v>0</v>
      </c>
      <c r="Y269" s="24" t="str">
        <f>IFERROR(VLOOKUP($C269,Summary!$C:$CB,23,FALSE)/AE269,IF(AE269=0,"",IF(AE269="","",0)))</f>
        <v/>
      </c>
      <c r="Z269" s="25" t="str">
        <f>IFERROR(VLOOKUP($C269,Summary!$C:$CB,24,FALSE)/AE269,IF(AE269=0,"",IF(AE269="","",0)))</f>
        <v/>
      </c>
      <c r="AA269" s="26" t="str">
        <f>IFERROR(VLOOKUP($C269,Summary!$C:$CB,25,FALSE)/AE269,IF(AE269=0,"",IF(AE269="","",0)))</f>
        <v/>
      </c>
      <c r="AB269" s="25" t="str">
        <f>IFERROR(VLOOKUP($C269,Summary!$C:$CB,26,FALSE)/AE269,IF(AE269=0,"",IF(AE269="","",0)))</f>
        <v/>
      </c>
      <c r="AC269" s="26" t="str">
        <f>IFERROR(VLOOKUP($C269,Summary!$C:$CB,27,FALSE)/AE269,IF(AE269=0,"",IF(AE269="","",0)))</f>
        <v/>
      </c>
      <c r="AD269" s="25" t="str">
        <f>IFERROR(VLOOKUP($C269,Summary!$C:$CB,28,FALSE)/AE269,IF(AE269=0,"",IF(AE269="","",0)))</f>
        <v/>
      </c>
      <c r="AE269" s="27">
        <f>VLOOKUP($C269,Summary!$C:$CB,29,FALSE)</f>
        <v>0</v>
      </c>
      <c r="AF269" s="24" t="str">
        <f>IFERROR(VLOOKUP($C269,Summary!$C:$CB,30,FALSE)/VLOOKUP($C269,Summary!$C:$CB,32,FALSE),IF(AL269=0,"",IF(AL269="","",0)))</f>
        <v/>
      </c>
      <c r="AG269" s="25" t="str">
        <f>IFERROR(VLOOKUP($C269,Summary!$C:$CB,31,FALSE)/VLOOKUP($C269,Summary!$C:$CB,32,FALSE),IF(AL269=0,"",IF(AL269="","",0)))</f>
        <v/>
      </c>
      <c r="AH269" s="26" t="str">
        <f>IFERROR(VLOOKUP($C269,Summary!$C:$CB,32,FALSE)/VLOOKUP($C269,Summary!$C:$CB,34,FALSE),IF(AL269=0,"",IF(AL269="","",0)))</f>
        <v/>
      </c>
      <c r="AI269" s="25" t="str">
        <f>IFERROR(VLOOKUP($C269,Summary!$C:$CB,33,FALSE)/VLOOKUP($C269,Summary!$C:$CB,34,FALSE),IF(AL269=0,"",IF(AL269="","",0)))</f>
        <v/>
      </c>
      <c r="AJ269" s="26" t="str">
        <f>IFERROR(VLOOKUP($C269,Summary!$C:$CB,34,FALSE)/AL269,IF(AL269=0,"",IF(AL269="","",0)))</f>
        <v/>
      </c>
      <c r="AK269" s="25" t="str">
        <f>IFERROR(VLOOKUP($C269,Summary!$C:$CB,35,FALSE)/AL269,IF(AL269=0,"",IF(AL269="","",0)))</f>
        <v/>
      </c>
      <c r="AL269" s="27">
        <f>VLOOKUP($C269,Summary!$C:$CB,36,FALSE)</f>
        <v>0</v>
      </c>
      <c r="AM269" s="24" t="str">
        <f>IFERROR(VLOOKUP($C269,Summary!$C:$CB,37,FALSE)/AS269,IF(AS269=0,"",IF(AS269="","",0)))</f>
        <v/>
      </c>
      <c r="AN269" s="25" t="str">
        <f>IFERROR(VLOOKUP($C269,Summary!$C:$CB,38,FALSE)/AS269,IF(AS269=0,"",IF(AS269="","",0)))</f>
        <v/>
      </c>
      <c r="AO269" s="26" t="str">
        <f>IFERROR(VLOOKUP($C269,Summary!$C:$CB,39,FALSE)/AS269,IF(AS269=0,"",IF(AS269="","",0)))</f>
        <v/>
      </c>
      <c r="AP269" s="25" t="str">
        <f>IFERROR(VLOOKUP($C269,Summary!$C:$CB,40,FALSE)/AS269,IF(AS269=0,"",IF(AS269="","",0)))</f>
        <v/>
      </c>
      <c r="AQ269" s="26" t="str">
        <f>IFERROR(VLOOKUP($C269,Summary!$C:$CB,41,FALSE)/AS269,IF(AS269=0,"",IF(AS269="","",0)))</f>
        <v/>
      </c>
      <c r="AR269" s="25" t="str">
        <f>IFERROR(VLOOKUP($C269,Summary!$C:$CB,42,FALSE)/AS269,IF(AS269=0,"",IF(AS269="","",0)))</f>
        <v/>
      </c>
      <c r="AS269" s="27">
        <f>VLOOKUP($C269,Summary!$C:$CB,43,FALSE)</f>
        <v>0</v>
      </c>
      <c r="AT269" s="24" t="str">
        <f>IFERROR(VLOOKUP($C269,Summary!$C:$CB,44,FALSE)/AZ269,IF(AZ269=0,"",IF(AZ269="","",0)))</f>
        <v/>
      </c>
      <c r="AU269" s="25" t="str">
        <f>IFERROR(VLOOKUP($C269,Summary!$C:$CB,45,FALSE)/AZ269,IF(AZ269=0,"",IF(AZ269="","",0)))</f>
        <v/>
      </c>
      <c r="AV269" s="26" t="str">
        <f>IFERROR(VLOOKUP($C269,Summary!$C:$CB,46,FALSE)/AZ269,IF(AZ269=0,"",IF(AZ269="","",0)))</f>
        <v/>
      </c>
      <c r="AW269" s="25" t="str">
        <f>IFERROR(VLOOKUP($C269,Summary!$C:$CB,47,FALSE)/AZ269,IF(AZ269=0,"",IF(AZ269="","",0)))</f>
        <v/>
      </c>
      <c r="AX269" s="26" t="str">
        <f>IFERROR(VLOOKUP($C269,Summary!$C:$CB,48,FALSE)/AZ269,IF(AZ269=0,"",IF(AZ269="","",0)))</f>
        <v/>
      </c>
      <c r="AY269" s="25" t="str">
        <f>IFERROR(VLOOKUP($C269,Summary!$C:$CB,49,FALSE)/AZ269,IF(AZ269=0,"",IF(AZ269="","",0)))</f>
        <v/>
      </c>
      <c r="AZ269" s="27">
        <f>VLOOKUP($C269,Summary!$C:$CB,50,FALSE)</f>
        <v>0</v>
      </c>
      <c r="BA269" s="24">
        <f>IFERROR(VLOOKUP($C269,Summary!$C:$CB,51,FALSE)/BG269,IF(BG269=0,"",IF(BG269="","",0)))</f>
        <v>0.33333333333333331</v>
      </c>
      <c r="BB269" s="25">
        <f>IFERROR(VLOOKUP($C269,Summary!$C:$CB,52,FALSE)/BG269,IF(BG269=0,"",IF(BG269="","",0)))</f>
        <v>0</v>
      </c>
      <c r="BC269" s="26">
        <f>IFERROR(VLOOKUP($C269,Summary!$C:$CB,53,FALSE)/BG269,IF(BG269=0,"",IF(BG269="","",0)))</f>
        <v>0.33333333333333331</v>
      </c>
      <c r="BD269" s="25">
        <f>IFERROR(VLOOKUP($C269,Summary!$C:$CB,54,FALSE)/BG269,IF(BG269=0,"",IF(BG269="","",0)))</f>
        <v>0</v>
      </c>
      <c r="BE269" s="26">
        <f>IFERROR(VLOOKUP($C269,Summary!$C:$CB,55,FALSE)/BG269,IF(BG269=0,"",IF(BG269="","",0)))</f>
        <v>0.33333333333333331</v>
      </c>
      <c r="BF269" s="25">
        <f>IFERROR(VLOOKUP($C269,Summary!$C:$CB,56,FALSE)/BG269,IF(BG269=0,"",IF(BG269="","",0)))</f>
        <v>0.66666666666666663</v>
      </c>
      <c r="BG269" s="27">
        <f>VLOOKUP($C269,Summary!$C:$CB,57,FALSE)</f>
        <v>3</v>
      </c>
      <c r="BH269" s="24" t="str">
        <f>IFERROR(VLOOKUP($C269,Summary!$C:$CB,58,FALSE)/BN269,IF(BN269=0,"",IF(BN269="","",0)))</f>
        <v/>
      </c>
      <c r="BI269" s="25" t="str">
        <f>IFERROR(VLOOKUP($C269,Summary!$C:$CB,59,FALSE)/BN269,IF(BN269=0,"",IF(BN269="","",0)))</f>
        <v/>
      </c>
      <c r="BJ269" s="26" t="str">
        <f>IFERROR(VLOOKUP($C269,Summary!$C:$CB,60,FALSE)/BN269,IF(BN269=0,"",IF(BN269="","",0)))</f>
        <v/>
      </c>
      <c r="BK269" s="25" t="str">
        <f>IFERROR(VLOOKUP($C269,Summary!$C:$CB,61,FALSE)/BN269,IF(BN269=0,"",IF(BN269="","",0)))</f>
        <v/>
      </c>
      <c r="BL269" s="26" t="str">
        <f>IFERROR(VLOOKUP($C269,Summary!$C:$CB,62,FALSE)/BN269,IF(BN269=0,"",IF(BN269="","",0)))</f>
        <v/>
      </c>
      <c r="BM269" s="25" t="str">
        <f>IFERROR(VLOOKUP($C269,Summary!$C:$CB,63,FALSE)/BN269,IF(BN269=0,"",IF(BN269="","",0)))</f>
        <v/>
      </c>
      <c r="BN269" s="27">
        <f>VLOOKUP($C269,Summary!$C:$CB,64,FALSE)</f>
        <v>0</v>
      </c>
      <c r="BO269" s="24" t="str">
        <f>IFERROR(VLOOKUP($C269,Summary!$C:$CB,65,FALSE)/BU269,IF(BU269=0,"",IF(BU269="","",0)))</f>
        <v/>
      </c>
      <c r="BP269" s="25" t="str">
        <f>IFERROR(VLOOKUP($C269,Summary!$C:$CB,66,FALSE)/BU269,IF(BU269=0,"",IF(BU269="","",0)))</f>
        <v/>
      </c>
      <c r="BQ269" s="26" t="str">
        <f>IFERROR(VLOOKUP($C269,Summary!$C:$CB,67,FALSE)/BU269,IF(BU269=0,"",IF(BU269="","",0)))</f>
        <v/>
      </c>
      <c r="BR269" s="25" t="str">
        <f>IFERROR(VLOOKUP($C269,Summary!$C:$CB,68,FALSE)/BU269,IF(BU269=0,"",IF(BU269="","",0)))</f>
        <v/>
      </c>
      <c r="BS269" s="26" t="str">
        <f>IFERROR(VLOOKUP($C269,Summary!$C:$CB,69,FALSE)/BU269,IF(BU269=0,"",IF(BU269="","",0)))</f>
        <v/>
      </c>
      <c r="BT269" s="25" t="str">
        <f>IFERROR(VLOOKUP($C269,Summary!$C:$CB,70,FALSE)/BU269,IF(BU269=0,"",IF(BU269="","",0)))</f>
        <v/>
      </c>
      <c r="BU269" s="27">
        <f>VLOOKUP($C269,Summary!$C:$CB,71,FALSE)</f>
        <v>0</v>
      </c>
      <c r="BV269" s="24" t="str">
        <f>IFERROR(VLOOKUP($C269,Summary!$C:$CB,72,FALSE)/CB269,IF(CB269=0,"",IF(CB269="","",0)))</f>
        <v/>
      </c>
      <c r="BW269" s="25" t="str">
        <f>IFERROR(VLOOKUP($C269,Summary!$C:$CB,73,FALSE)/CB269,IF(CB269=0,"",IF(CB269="","",0)))</f>
        <v/>
      </c>
      <c r="BX269" s="26" t="str">
        <f>IFERROR(VLOOKUP($C269,Summary!$C:$CB,74,FALSE)/CB269,IF(CB269=0,"",IF(CB269="","",0)))</f>
        <v/>
      </c>
      <c r="BY269" s="25" t="str">
        <f>IFERROR(VLOOKUP($C269,Summary!$C:$CB,75,FALSE)/CB269,IF(CB269=0,"",IF(CB269="","",0)))</f>
        <v/>
      </c>
      <c r="BZ269" s="26" t="str">
        <f>IFERROR(VLOOKUP($C269,Summary!$C:$CB,76,FALSE)/CB269,IF(CB269=0,"",IF(CB269="","",0)))</f>
        <v/>
      </c>
      <c r="CA269" s="25" t="str">
        <f>IFERROR(VLOOKUP($C269,Summary!$C:$CB,77,FALSE)/CB269,IF(CB269=0,"",IF(CB269="","",0)))</f>
        <v/>
      </c>
      <c r="CB269" s="27">
        <f>VLOOKUP($C269,Summary!$C:$CB,78,FALSE)</f>
        <v>0</v>
      </c>
    </row>
    <row r="270" spans="1:80" x14ac:dyDescent="0.3">
      <c r="A270">
        <v>266</v>
      </c>
      <c r="B270" t="str">
        <f>IF(Namelist!A267="","",UPPER(Namelist!A267))</f>
        <v>SHANE MUN</v>
      </c>
      <c r="C270" t="str">
        <f>IF(Namelist!B267="","",UPPER(Namelist!B267))</f>
        <v>NUSSTU\E0407144</v>
      </c>
      <c r="D270" s="24">
        <f>IFERROR(VLOOKUP($C270,Summary!$C:$CB,2,FALSE)/J270,IF(J270=0,"",IF(J270="","",0)))</f>
        <v>0.66666666666666663</v>
      </c>
      <c r="E270" s="25">
        <f>IFERROR(VLOOKUP($C270,Summary!$C:$CB,3,FALSE)/J270,IF(J270=0,"",IF(J270="","",0)))</f>
        <v>0</v>
      </c>
      <c r="F270" s="26">
        <f>IFERROR(VLOOKUP($C270,Summary!$C:$CB,4,FALSE)/J270,IF(J270=0,"",IF(J270="","",0)))</f>
        <v>0.66666666666666663</v>
      </c>
      <c r="G270" s="25">
        <f>IFERROR(VLOOKUP($C270,Summary!$C:$CB,5,FALSE)/J270,IF(J270=0,"",IF(J270="","",0)))</f>
        <v>0</v>
      </c>
      <c r="H270" s="26">
        <f>IFERROR(VLOOKUP($C270,Summary!$C:$CB,6,FALSE)/J270,IF(J270=0,"",IF(J270="","",0)))</f>
        <v>0.66666666666666663</v>
      </c>
      <c r="I270" s="25">
        <f>IFERROR(VLOOKUP($C270,Summary!$C:$CB,7,FALSE)/J270,IF(J270=0,"",IF(J270="","",0)))</f>
        <v>0.33333333333333331</v>
      </c>
      <c r="J270" s="27">
        <f>VLOOKUP($C270,Summary!$C:$CB,8,FALSE)</f>
        <v>3</v>
      </c>
      <c r="K270" s="24" t="str">
        <f>IFERROR(VLOOKUP($C270,Summary!$C:$CB,9,FALSE)/Q270,IF(Q270=0,"",IF(Q270="","",0)))</f>
        <v/>
      </c>
      <c r="L270" s="25" t="str">
        <f>IFERROR(VLOOKUP($C270,Summary!$C:$CB,10,FALSE)/Q270,IF(Q270=0,"",IF(Q270="","",0)))</f>
        <v/>
      </c>
      <c r="M270" s="26" t="str">
        <f>IFERROR(VLOOKUP($C270,Summary!$C:$CB,11,FALSE)/Q270,IF(Q270=0,"",IF(Q270="","",0)))</f>
        <v/>
      </c>
      <c r="N270" s="25" t="str">
        <f>IFERROR(VLOOKUP($C270,Summary!$C:$CB,12,FALSE)/Q270,IF(Q270=0,"",IF(Q270="","",0)))</f>
        <v/>
      </c>
      <c r="O270" s="26" t="str">
        <f>IFERROR(VLOOKUP($C270,Summary!$C:$CB,13,FALSE)/Q270,IF(Q270=0,"",IF(Q270="","",0)))</f>
        <v/>
      </c>
      <c r="P270" s="25" t="str">
        <f>IFERROR(VLOOKUP($C270,Summary!$C:$CB,14,FALSE)/Q270,IF(Q270=0,"",IF(Q270="","",0)))</f>
        <v/>
      </c>
      <c r="Q270" s="27">
        <f>VLOOKUP($C270,Summary!$C:$CB,15,FALSE)</f>
        <v>0</v>
      </c>
      <c r="R270" s="24" t="str">
        <f>IFERROR(VLOOKUP($C270,Summary!$C:$CB,16,FALSE)/X270,IF(X270=0,"",IF(X270="","",0)))</f>
        <v/>
      </c>
      <c r="S270" s="25" t="str">
        <f>IFERROR(VLOOKUP($C270,Summary!$C:$CB,17,FALSE)/X270,IF(X270=0,"",IF(X270="","",0)))</f>
        <v/>
      </c>
      <c r="T270" s="26" t="str">
        <f>IFERROR(VLOOKUP($C270,Summary!$C:$CB,18,FALSE)/X270,IF(X270=0,"",IF(X270="","",0)))</f>
        <v/>
      </c>
      <c r="U270" s="25" t="str">
        <f>IFERROR(VLOOKUP($C270,Summary!$C:$CB,19,FALSE)/X270,IF(X270=0,"",IF(X270="","",0)))</f>
        <v/>
      </c>
      <c r="V270" s="26" t="str">
        <f>IFERROR(VLOOKUP($C270,Summary!$C:$CB,20,FALSE)/X270,IF(X270=0,"",IF(X270="","",0)))</f>
        <v/>
      </c>
      <c r="W270" s="25" t="str">
        <f>IFERROR(VLOOKUP($C270,Summary!$C:$CB,21,FALSE)/X270,IF(X270=0,"",IF(X270="","",0)))</f>
        <v/>
      </c>
      <c r="X270" s="27">
        <f>VLOOKUP($C270,Summary!$C:$CB,22,FALSE)</f>
        <v>0</v>
      </c>
      <c r="Y270" s="24" t="str">
        <f>IFERROR(VLOOKUP($C270,Summary!$C:$CB,23,FALSE)/AE270,IF(AE270=0,"",IF(AE270="","",0)))</f>
        <v/>
      </c>
      <c r="Z270" s="25" t="str">
        <f>IFERROR(VLOOKUP($C270,Summary!$C:$CB,24,FALSE)/AE270,IF(AE270=0,"",IF(AE270="","",0)))</f>
        <v/>
      </c>
      <c r="AA270" s="26" t="str">
        <f>IFERROR(VLOOKUP($C270,Summary!$C:$CB,25,FALSE)/AE270,IF(AE270=0,"",IF(AE270="","",0)))</f>
        <v/>
      </c>
      <c r="AB270" s="25" t="str">
        <f>IFERROR(VLOOKUP($C270,Summary!$C:$CB,26,FALSE)/AE270,IF(AE270=0,"",IF(AE270="","",0)))</f>
        <v/>
      </c>
      <c r="AC270" s="26" t="str">
        <f>IFERROR(VLOOKUP($C270,Summary!$C:$CB,27,FALSE)/AE270,IF(AE270=0,"",IF(AE270="","",0)))</f>
        <v/>
      </c>
      <c r="AD270" s="25" t="str">
        <f>IFERROR(VLOOKUP($C270,Summary!$C:$CB,28,FALSE)/AE270,IF(AE270=0,"",IF(AE270="","",0)))</f>
        <v/>
      </c>
      <c r="AE270" s="27">
        <f>VLOOKUP($C270,Summary!$C:$CB,29,FALSE)</f>
        <v>0</v>
      </c>
      <c r="AF270" s="24" t="str">
        <f>IFERROR(VLOOKUP($C270,Summary!$C:$CB,30,FALSE)/VLOOKUP($C270,Summary!$C:$CB,32,FALSE),IF(AL270=0,"",IF(AL270="","",0)))</f>
        <v/>
      </c>
      <c r="AG270" s="25" t="str">
        <f>IFERROR(VLOOKUP($C270,Summary!$C:$CB,31,FALSE)/VLOOKUP($C270,Summary!$C:$CB,32,FALSE),IF(AL270=0,"",IF(AL270="","",0)))</f>
        <v/>
      </c>
      <c r="AH270" s="26" t="str">
        <f>IFERROR(VLOOKUP($C270,Summary!$C:$CB,32,FALSE)/VLOOKUP($C270,Summary!$C:$CB,34,FALSE),IF(AL270=0,"",IF(AL270="","",0)))</f>
        <v/>
      </c>
      <c r="AI270" s="25" t="str">
        <f>IFERROR(VLOOKUP($C270,Summary!$C:$CB,33,FALSE)/VLOOKUP($C270,Summary!$C:$CB,34,FALSE),IF(AL270=0,"",IF(AL270="","",0)))</f>
        <v/>
      </c>
      <c r="AJ270" s="26" t="str">
        <f>IFERROR(VLOOKUP($C270,Summary!$C:$CB,34,FALSE)/AL270,IF(AL270=0,"",IF(AL270="","",0)))</f>
        <v/>
      </c>
      <c r="AK270" s="25" t="str">
        <f>IFERROR(VLOOKUP($C270,Summary!$C:$CB,35,FALSE)/AL270,IF(AL270=0,"",IF(AL270="","",0)))</f>
        <v/>
      </c>
      <c r="AL270" s="27">
        <f>VLOOKUP($C270,Summary!$C:$CB,36,FALSE)</f>
        <v>0</v>
      </c>
      <c r="AM270" s="24">
        <f>IFERROR(VLOOKUP($C270,Summary!$C:$CB,37,FALSE)/AS270,IF(AS270=0,"",IF(AS270="","",0)))</f>
        <v>0.66666666666666663</v>
      </c>
      <c r="AN270" s="25">
        <f>IFERROR(VLOOKUP($C270,Summary!$C:$CB,38,FALSE)/AS270,IF(AS270=0,"",IF(AS270="","",0)))</f>
        <v>0</v>
      </c>
      <c r="AO270" s="26">
        <f>IFERROR(VLOOKUP($C270,Summary!$C:$CB,39,FALSE)/AS270,IF(AS270=0,"",IF(AS270="","",0)))</f>
        <v>0.66666666666666663</v>
      </c>
      <c r="AP270" s="25">
        <f>IFERROR(VLOOKUP($C270,Summary!$C:$CB,40,FALSE)/AS270,IF(AS270=0,"",IF(AS270="","",0)))</f>
        <v>0</v>
      </c>
      <c r="AQ270" s="26">
        <f>IFERROR(VLOOKUP($C270,Summary!$C:$CB,41,FALSE)/AS270,IF(AS270=0,"",IF(AS270="","",0)))</f>
        <v>0.66666666666666663</v>
      </c>
      <c r="AR270" s="25">
        <f>IFERROR(VLOOKUP($C270,Summary!$C:$CB,42,FALSE)/AS270,IF(AS270=0,"",IF(AS270="","",0)))</f>
        <v>0.33333333333333331</v>
      </c>
      <c r="AS270" s="27">
        <f>VLOOKUP($C270,Summary!$C:$CB,43,FALSE)</f>
        <v>3</v>
      </c>
      <c r="AT270" s="24" t="str">
        <f>IFERROR(VLOOKUP($C270,Summary!$C:$CB,44,FALSE)/AZ270,IF(AZ270=0,"",IF(AZ270="","",0)))</f>
        <v/>
      </c>
      <c r="AU270" s="25" t="str">
        <f>IFERROR(VLOOKUP($C270,Summary!$C:$CB,45,FALSE)/AZ270,IF(AZ270=0,"",IF(AZ270="","",0)))</f>
        <v/>
      </c>
      <c r="AV270" s="26" t="str">
        <f>IFERROR(VLOOKUP($C270,Summary!$C:$CB,46,FALSE)/AZ270,IF(AZ270=0,"",IF(AZ270="","",0)))</f>
        <v/>
      </c>
      <c r="AW270" s="25" t="str">
        <f>IFERROR(VLOOKUP($C270,Summary!$C:$CB,47,FALSE)/AZ270,IF(AZ270=0,"",IF(AZ270="","",0)))</f>
        <v/>
      </c>
      <c r="AX270" s="26" t="str">
        <f>IFERROR(VLOOKUP($C270,Summary!$C:$CB,48,FALSE)/AZ270,IF(AZ270=0,"",IF(AZ270="","",0)))</f>
        <v/>
      </c>
      <c r="AY270" s="25" t="str">
        <f>IFERROR(VLOOKUP($C270,Summary!$C:$CB,49,FALSE)/AZ270,IF(AZ270=0,"",IF(AZ270="","",0)))</f>
        <v/>
      </c>
      <c r="AZ270" s="27">
        <f>VLOOKUP($C270,Summary!$C:$CB,50,FALSE)</f>
        <v>0</v>
      </c>
      <c r="BA270" s="24" t="str">
        <f>IFERROR(VLOOKUP($C270,Summary!$C:$CB,51,FALSE)/BG270,IF(BG270=0,"",IF(BG270="","",0)))</f>
        <v/>
      </c>
      <c r="BB270" s="25" t="str">
        <f>IFERROR(VLOOKUP($C270,Summary!$C:$CB,52,FALSE)/BG270,IF(BG270=0,"",IF(BG270="","",0)))</f>
        <v/>
      </c>
      <c r="BC270" s="26" t="str">
        <f>IFERROR(VLOOKUP($C270,Summary!$C:$CB,53,FALSE)/BG270,IF(BG270=0,"",IF(BG270="","",0)))</f>
        <v/>
      </c>
      <c r="BD270" s="25" t="str">
        <f>IFERROR(VLOOKUP($C270,Summary!$C:$CB,54,FALSE)/BG270,IF(BG270=0,"",IF(BG270="","",0)))</f>
        <v/>
      </c>
      <c r="BE270" s="26" t="str">
        <f>IFERROR(VLOOKUP($C270,Summary!$C:$CB,55,FALSE)/BG270,IF(BG270=0,"",IF(BG270="","",0)))</f>
        <v/>
      </c>
      <c r="BF270" s="25" t="str">
        <f>IFERROR(VLOOKUP($C270,Summary!$C:$CB,56,FALSE)/BG270,IF(BG270=0,"",IF(BG270="","",0)))</f>
        <v/>
      </c>
      <c r="BG270" s="27">
        <f>VLOOKUP($C270,Summary!$C:$CB,57,FALSE)</f>
        <v>0</v>
      </c>
      <c r="BH270" s="24" t="str">
        <f>IFERROR(VLOOKUP($C270,Summary!$C:$CB,58,FALSE)/BN270,IF(BN270=0,"",IF(BN270="","",0)))</f>
        <v/>
      </c>
      <c r="BI270" s="25" t="str">
        <f>IFERROR(VLOOKUP($C270,Summary!$C:$CB,59,FALSE)/BN270,IF(BN270=0,"",IF(BN270="","",0)))</f>
        <v/>
      </c>
      <c r="BJ270" s="26" t="str">
        <f>IFERROR(VLOOKUP($C270,Summary!$C:$CB,60,FALSE)/BN270,IF(BN270=0,"",IF(BN270="","",0)))</f>
        <v/>
      </c>
      <c r="BK270" s="25" t="str">
        <f>IFERROR(VLOOKUP($C270,Summary!$C:$CB,61,FALSE)/BN270,IF(BN270=0,"",IF(BN270="","",0)))</f>
        <v/>
      </c>
      <c r="BL270" s="26" t="str">
        <f>IFERROR(VLOOKUP($C270,Summary!$C:$CB,62,FALSE)/BN270,IF(BN270=0,"",IF(BN270="","",0)))</f>
        <v/>
      </c>
      <c r="BM270" s="25" t="str">
        <f>IFERROR(VLOOKUP($C270,Summary!$C:$CB,63,FALSE)/BN270,IF(BN270=0,"",IF(BN270="","",0)))</f>
        <v/>
      </c>
      <c r="BN270" s="27">
        <f>VLOOKUP($C270,Summary!$C:$CB,64,FALSE)</f>
        <v>0</v>
      </c>
      <c r="BO270" s="24" t="str">
        <f>IFERROR(VLOOKUP($C270,Summary!$C:$CB,65,FALSE)/BU270,IF(BU270=0,"",IF(BU270="","",0)))</f>
        <v/>
      </c>
      <c r="BP270" s="25" t="str">
        <f>IFERROR(VLOOKUP($C270,Summary!$C:$CB,66,FALSE)/BU270,IF(BU270=0,"",IF(BU270="","",0)))</f>
        <v/>
      </c>
      <c r="BQ270" s="26" t="str">
        <f>IFERROR(VLOOKUP($C270,Summary!$C:$CB,67,FALSE)/BU270,IF(BU270=0,"",IF(BU270="","",0)))</f>
        <v/>
      </c>
      <c r="BR270" s="25" t="str">
        <f>IFERROR(VLOOKUP($C270,Summary!$C:$CB,68,FALSE)/BU270,IF(BU270=0,"",IF(BU270="","",0)))</f>
        <v/>
      </c>
      <c r="BS270" s="26" t="str">
        <f>IFERROR(VLOOKUP($C270,Summary!$C:$CB,69,FALSE)/BU270,IF(BU270=0,"",IF(BU270="","",0)))</f>
        <v/>
      </c>
      <c r="BT270" s="25" t="str">
        <f>IFERROR(VLOOKUP($C270,Summary!$C:$CB,70,FALSE)/BU270,IF(BU270=0,"",IF(BU270="","",0)))</f>
        <v/>
      </c>
      <c r="BU270" s="27">
        <f>VLOOKUP($C270,Summary!$C:$CB,71,FALSE)</f>
        <v>0</v>
      </c>
      <c r="BV270" s="24" t="str">
        <f>IFERROR(VLOOKUP($C270,Summary!$C:$CB,72,FALSE)/CB270,IF(CB270=0,"",IF(CB270="","",0)))</f>
        <v/>
      </c>
      <c r="BW270" s="25" t="str">
        <f>IFERROR(VLOOKUP($C270,Summary!$C:$CB,73,FALSE)/CB270,IF(CB270=0,"",IF(CB270="","",0)))</f>
        <v/>
      </c>
      <c r="BX270" s="26" t="str">
        <f>IFERROR(VLOOKUP($C270,Summary!$C:$CB,74,FALSE)/CB270,IF(CB270=0,"",IF(CB270="","",0)))</f>
        <v/>
      </c>
      <c r="BY270" s="25" t="str">
        <f>IFERROR(VLOOKUP($C270,Summary!$C:$CB,75,FALSE)/CB270,IF(CB270=0,"",IF(CB270="","",0)))</f>
        <v/>
      </c>
      <c r="BZ270" s="26" t="str">
        <f>IFERROR(VLOOKUP($C270,Summary!$C:$CB,76,FALSE)/CB270,IF(CB270=0,"",IF(CB270="","",0)))</f>
        <v/>
      </c>
      <c r="CA270" s="25" t="str">
        <f>IFERROR(VLOOKUP($C270,Summary!$C:$CB,77,FALSE)/CB270,IF(CB270=0,"",IF(CB270="","",0)))</f>
        <v/>
      </c>
      <c r="CB270" s="27">
        <f>VLOOKUP($C270,Summary!$C:$CB,78,FALSE)</f>
        <v>0</v>
      </c>
    </row>
    <row r="271" spans="1:80" x14ac:dyDescent="0.3">
      <c r="A271">
        <v>267</v>
      </c>
      <c r="B271" t="str">
        <f>IF(Namelist!A268="","",UPPER(Namelist!A268))</f>
        <v>SHANE TAN</v>
      </c>
      <c r="C271" t="str">
        <f>IF(Namelist!B268="","",UPPER(Namelist!B268))</f>
        <v>NUSSTU\E0957546</v>
      </c>
      <c r="D271" s="24">
        <f>IFERROR(VLOOKUP($C271,Summary!$C:$CB,2,FALSE)/J271,IF(J271=0,"",IF(J271="","",0)))</f>
        <v>0.41666666666666669</v>
      </c>
      <c r="E271" s="25">
        <f>IFERROR(VLOOKUP($C271,Summary!$C:$CB,3,FALSE)/J271,IF(J271=0,"",IF(J271="","",0)))</f>
        <v>0.25</v>
      </c>
      <c r="F271" s="26">
        <f>IFERROR(VLOOKUP($C271,Summary!$C:$CB,4,FALSE)/J271,IF(J271=0,"",IF(J271="","",0)))</f>
        <v>0.66666666666666663</v>
      </c>
      <c r="G271" s="25">
        <f>IFERROR(VLOOKUP($C271,Summary!$C:$CB,5,FALSE)/J271,IF(J271=0,"",IF(J271="","",0)))</f>
        <v>0</v>
      </c>
      <c r="H271" s="26">
        <f>IFERROR(VLOOKUP($C271,Summary!$C:$CB,6,FALSE)/J271,IF(J271=0,"",IF(J271="","",0)))</f>
        <v>0.66666666666666663</v>
      </c>
      <c r="I271" s="25">
        <f>IFERROR(VLOOKUP($C271,Summary!$C:$CB,7,FALSE)/J271,IF(J271=0,"",IF(J271="","",0)))</f>
        <v>0.33333333333333331</v>
      </c>
      <c r="J271" s="27">
        <f>VLOOKUP($C271,Summary!$C:$CB,8,FALSE)</f>
        <v>12</v>
      </c>
      <c r="K271" s="24">
        <f>IFERROR(VLOOKUP($C271,Summary!$C:$CB,9,FALSE)/Q271,IF(Q271=0,"",IF(Q271="","",0)))</f>
        <v>0.33333333333333331</v>
      </c>
      <c r="L271" s="25">
        <f>IFERROR(VLOOKUP($C271,Summary!$C:$CB,10,FALSE)/Q271,IF(Q271=0,"",IF(Q271="","",0)))</f>
        <v>0</v>
      </c>
      <c r="M271" s="26">
        <f>IFERROR(VLOOKUP($C271,Summary!$C:$CB,11,FALSE)/Q271,IF(Q271=0,"",IF(Q271="","",0)))</f>
        <v>0.33333333333333331</v>
      </c>
      <c r="N271" s="25">
        <f>IFERROR(VLOOKUP($C271,Summary!$C:$CB,12,FALSE)/Q271,IF(Q271=0,"",IF(Q271="","",0)))</f>
        <v>0</v>
      </c>
      <c r="O271" s="26">
        <f>IFERROR(VLOOKUP($C271,Summary!$C:$CB,13,FALSE)/Q271,IF(Q271=0,"",IF(Q271="","",0)))</f>
        <v>0.33333333333333331</v>
      </c>
      <c r="P271" s="25">
        <f>IFERROR(VLOOKUP($C271,Summary!$C:$CB,14,FALSE)/Q271,IF(Q271=0,"",IF(Q271="","",0)))</f>
        <v>0.66666666666666663</v>
      </c>
      <c r="Q271" s="27">
        <f>VLOOKUP($C271,Summary!$C:$CB,15,FALSE)</f>
        <v>3</v>
      </c>
      <c r="R271" s="24">
        <f>IFERROR(VLOOKUP($C271,Summary!$C:$CB,16,FALSE)/X271,IF(X271=0,"",IF(X271="","",0)))</f>
        <v>0</v>
      </c>
      <c r="S271" s="25">
        <f>IFERROR(VLOOKUP($C271,Summary!$C:$CB,17,FALSE)/X271,IF(X271=0,"",IF(X271="","",0)))</f>
        <v>0.66666666666666663</v>
      </c>
      <c r="T271" s="26">
        <f>IFERROR(VLOOKUP($C271,Summary!$C:$CB,18,FALSE)/X271,IF(X271=0,"",IF(X271="","",0)))</f>
        <v>0.66666666666666663</v>
      </c>
      <c r="U271" s="25">
        <f>IFERROR(VLOOKUP($C271,Summary!$C:$CB,19,FALSE)/X271,IF(X271=0,"",IF(X271="","",0)))</f>
        <v>0</v>
      </c>
      <c r="V271" s="26">
        <f>IFERROR(VLOOKUP($C271,Summary!$C:$CB,20,FALSE)/X271,IF(X271=0,"",IF(X271="","",0)))</f>
        <v>0.66666666666666663</v>
      </c>
      <c r="W271" s="25">
        <f>IFERROR(VLOOKUP($C271,Summary!$C:$CB,21,FALSE)/X271,IF(X271=0,"",IF(X271="","",0)))</f>
        <v>0.33333333333333331</v>
      </c>
      <c r="X271" s="27">
        <f>VLOOKUP($C271,Summary!$C:$CB,22,FALSE)</f>
        <v>3</v>
      </c>
      <c r="Y271" s="24">
        <f>IFERROR(VLOOKUP($C271,Summary!$C:$CB,23,FALSE)/AE271,IF(AE271=0,"",IF(AE271="","",0)))</f>
        <v>0.33333333333333331</v>
      </c>
      <c r="Z271" s="25">
        <f>IFERROR(VLOOKUP($C271,Summary!$C:$CB,24,FALSE)/AE271,IF(AE271=0,"",IF(AE271="","",0)))</f>
        <v>0.33333333333333331</v>
      </c>
      <c r="AA271" s="26">
        <f>IFERROR(VLOOKUP($C271,Summary!$C:$CB,25,FALSE)/AE271,IF(AE271=0,"",IF(AE271="","",0)))</f>
        <v>0.66666666666666663</v>
      </c>
      <c r="AB271" s="25">
        <f>IFERROR(VLOOKUP($C271,Summary!$C:$CB,26,FALSE)/AE271,IF(AE271=0,"",IF(AE271="","",0)))</f>
        <v>0</v>
      </c>
      <c r="AC271" s="26">
        <f>IFERROR(VLOOKUP($C271,Summary!$C:$CB,27,FALSE)/AE271,IF(AE271=0,"",IF(AE271="","",0)))</f>
        <v>0.66666666666666663</v>
      </c>
      <c r="AD271" s="25">
        <f>IFERROR(VLOOKUP($C271,Summary!$C:$CB,28,FALSE)/AE271,IF(AE271=0,"",IF(AE271="","",0)))</f>
        <v>0.33333333333333331</v>
      </c>
      <c r="AE271" s="27">
        <f>VLOOKUP($C271,Summary!$C:$CB,29,FALSE)</f>
        <v>3</v>
      </c>
      <c r="AF271" s="24" t="str">
        <f>IFERROR(VLOOKUP($C271,Summary!$C:$CB,30,FALSE)/VLOOKUP($C271,Summary!$C:$CB,32,FALSE),IF(AL271=0,"",IF(AL271="","",0)))</f>
        <v/>
      </c>
      <c r="AG271" s="25" t="str">
        <f>IFERROR(VLOOKUP($C271,Summary!$C:$CB,31,FALSE)/VLOOKUP($C271,Summary!$C:$CB,32,FALSE),IF(AL271=0,"",IF(AL271="","",0)))</f>
        <v/>
      </c>
      <c r="AH271" s="26" t="str">
        <f>IFERROR(VLOOKUP($C271,Summary!$C:$CB,32,FALSE)/VLOOKUP($C271,Summary!$C:$CB,34,FALSE),IF(AL271=0,"",IF(AL271="","",0)))</f>
        <v/>
      </c>
      <c r="AI271" s="25" t="str">
        <f>IFERROR(VLOOKUP($C271,Summary!$C:$CB,33,FALSE)/VLOOKUP($C271,Summary!$C:$CB,34,FALSE),IF(AL271=0,"",IF(AL271="","",0)))</f>
        <v/>
      </c>
      <c r="AJ271" s="26" t="str">
        <f>IFERROR(VLOOKUP($C271,Summary!$C:$CB,34,FALSE)/AL271,IF(AL271=0,"",IF(AL271="","",0)))</f>
        <v/>
      </c>
      <c r="AK271" s="25" t="str">
        <f>IFERROR(VLOOKUP($C271,Summary!$C:$CB,35,FALSE)/AL271,IF(AL271=0,"",IF(AL271="","",0)))</f>
        <v/>
      </c>
      <c r="AL271" s="27">
        <f>VLOOKUP($C271,Summary!$C:$CB,36,FALSE)</f>
        <v>0</v>
      </c>
      <c r="AM271" s="24">
        <f>IFERROR(VLOOKUP($C271,Summary!$C:$CB,37,FALSE)/AS271,IF(AS271=0,"",IF(AS271="","",0)))</f>
        <v>1</v>
      </c>
      <c r="AN271" s="25">
        <f>IFERROR(VLOOKUP($C271,Summary!$C:$CB,38,FALSE)/AS271,IF(AS271=0,"",IF(AS271="","",0)))</f>
        <v>0</v>
      </c>
      <c r="AO271" s="26">
        <f>IFERROR(VLOOKUP($C271,Summary!$C:$CB,39,FALSE)/AS271,IF(AS271=0,"",IF(AS271="","",0)))</f>
        <v>1</v>
      </c>
      <c r="AP271" s="25">
        <f>IFERROR(VLOOKUP($C271,Summary!$C:$CB,40,FALSE)/AS271,IF(AS271=0,"",IF(AS271="","",0)))</f>
        <v>0</v>
      </c>
      <c r="AQ271" s="26">
        <f>IFERROR(VLOOKUP($C271,Summary!$C:$CB,41,FALSE)/AS271,IF(AS271=0,"",IF(AS271="","",0)))</f>
        <v>1</v>
      </c>
      <c r="AR271" s="25">
        <f>IFERROR(VLOOKUP($C271,Summary!$C:$CB,42,FALSE)/AS271,IF(AS271=0,"",IF(AS271="","",0)))</f>
        <v>0</v>
      </c>
      <c r="AS271" s="27">
        <f>VLOOKUP($C271,Summary!$C:$CB,43,FALSE)</f>
        <v>3</v>
      </c>
      <c r="AT271" s="24" t="str">
        <f>IFERROR(VLOOKUP($C271,Summary!$C:$CB,44,FALSE)/AZ271,IF(AZ271=0,"",IF(AZ271="","",0)))</f>
        <v/>
      </c>
      <c r="AU271" s="25" t="str">
        <f>IFERROR(VLOOKUP($C271,Summary!$C:$CB,45,FALSE)/AZ271,IF(AZ271=0,"",IF(AZ271="","",0)))</f>
        <v/>
      </c>
      <c r="AV271" s="26" t="str">
        <f>IFERROR(VLOOKUP($C271,Summary!$C:$CB,46,FALSE)/AZ271,IF(AZ271=0,"",IF(AZ271="","",0)))</f>
        <v/>
      </c>
      <c r="AW271" s="25" t="str">
        <f>IFERROR(VLOOKUP($C271,Summary!$C:$CB,47,FALSE)/AZ271,IF(AZ271=0,"",IF(AZ271="","",0)))</f>
        <v/>
      </c>
      <c r="AX271" s="26" t="str">
        <f>IFERROR(VLOOKUP($C271,Summary!$C:$CB,48,FALSE)/AZ271,IF(AZ271=0,"",IF(AZ271="","",0)))</f>
        <v/>
      </c>
      <c r="AY271" s="25" t="str">
        <f>IFERROR(VLOOKUP($C271,Summary!$C:$CB,49,FALSE)/AZ271,IF(AZ271=0,"",IF(AZ271="","",0)))</f>
        <v/>
      </c>
      <c r="AZ271" s="27">
        <f>VLOOKUP($C271,Summary!$C:$CB,50,FALSE)</f>
        <v>0</v>
      </c>
      <c r="BA271" s="24" t="str">
        <f>IFERROR(VLOOKUP($C271,Summary!$C:$CB,51,FALSE)/BG271,IF(BG271=0,"",IF(BG271="","",0)))</f>
        <v/>
      </c>
      <c r="BB271" s="25" t="str">
        <f>IFERROR(VLOOKUP($C271,Summary!$C:$CB,52,FALSE)/BG271,IF(BG271=0,"",IF(BG271="","",0)))</f>
        <v/>
      </c>
      <c r="BC271" s="26" t="str">
        <f>IFERROR(VLOOKUP($C271,Summary!$C:$CB,53,FALSE)/BG271,IF(BG271=0,"",IF(BG271="","",0)))</f>
        <v/>
      </c>
      <c r="BD271" s="25" t="str">
        <f>IFERROR(VLOOKUP($C271,Summary!$C:$CB,54,FALSE)/BG271,IF(BG271=0,"",IF(BG271="","",0)))</f>
        <v/>
      </c>
      <c r="BE271" s="26" t="str">
        <f>IFERROR(VLOOKUP($C271,Summary!$C:$CB,55,FALSE)/BG271,IF(BG271=0,"",IF(BG271="","",0)))</f>
        <v/>
      </c>
      <c r="BF271" s="25" t="str">
        <f>IFERROR(VLOOKUP($C271,Summary!$C:$CB,56,FALSE)/BG271,IF(BG271=0,"",IF(BG271="","",0)))</f>
        <v/>
      </c>
      <c r="BG271" s="27">
        <f>VLOOKUP($C271,Summary!$C:$CB,57,FALSE)</f>
        <v>0</v>
      </c>
      <c r="BH271" s="24" t="str">
        <f>IFERROR(VLOOKUP($C271,Summary!$C:$CB,58,FALSE)/BN271,IF(BN271=0,"",IF(BN271="","",0)))</f>
        <v/>
      </c>
      <c r="BI271" s="25" t="str">
        <f>IFERROR(VLOOKUP($C271,Summary!$C:$CB,59,FALSE)/BN271,IF(BN271=0,"",IF(BN271="","",0)))</f>
        <v/>
      </c>
      <c r="BJ271" s="26" t="str">
        <f>IFERROR(VLOOKUP($C271,Summary!$C:$CB,60,FALSE)/BN271,IF(BN271=0,"",IF(BN271="","",0)))</f>
        <v/>
      </c>
      <c r="BK271" s="25" t="str">
        <f>IFERROR(VLOOKUP($C271,Summary!$C:$CB,61,FALSE)/BN271,IF(BN271=0,"",IF(BN271="","",0)))</f>
        <v/>
      </c>
      <c r="BL271" s="26" t="str">
        <f>IFERROR(VLOOKUP($C271,Summary!$C:$CB,62,FALSE)/BN271,IF(BN271=0,"",IF(BN271="","",0)))</f>
        <v/>
      </c>
      <c r="BM271" s="25" t="str">
        <f>IFERROR(VLOOKUP($C271,Summary!$C:$CB,63,FALSE)/BN271,IF(BN271=0,"",IF(BN271="","",0)))</f>
        <v/>
      </c>
      <c r="BN271" s="27">
        <f>VLOOKUP($C271,Summary!$C:$CB,64,FALSE)</f>
        <v>0</v>
      </c>
      <c r="BO271" s="24" t="str">
        <f>IFERROR(VLOOKUP($C271,Summary!$C:$CB,65,FALSE)/BU271,IF(BU271=0,"",IF(BU271="","",0)))</f>
        <v/>
      </c>
      <c r="BP271" s="25" t="str">
        <f>IFERROR(VLOOKUP($C271,Summary!$C:$CB,66,FALSE)/BU271,IF(BU271=0,"",IF(BU271="","",0)))</f>
        <v/>
      </c>
      <c r="BQ271" s="26" t="str">
        <f>IFERROR(VLOOKUP($C271,Summary!$C:$CB,67,FALSE)/BU271,IF(BU271=0,"",IF(BU271="","",0)))</f>
        <v/>
      </c>
      <c r="BR271" s="25" t="str">
        <f>IFERROR(VLOOKUP($C271,Summary!$C:$CB,68,FALSE)/BU271,IF(BU271=0,"",IF(BU271="","",0)))</f>
        <v/>
      </c>
      <c r="BS271" s="26" t="str">
        <f>IFERROR(VLOOKUP($C271,Summary!$C:$CB,69,FALSE)/BU271,IF(BU271=0,"",IF(BU271="","",0)))</f>
        <v/>
      </c>
      <c r="BT271" s="25" t="str">
        <f>IFERROR(VLOOKUP($C271,Summary!$C:$CB,70,FALSE)/BU271,IF(BU271=0,"",IF(BU271="","",0)))</f>
        <v/>
      </c>
      <c r="BU271" s="27">
        <f>VLOOKUP($C271,Summary!$C:$CB,71,FALSE)</f>
        <v>0</v>
      </c>
      <c r="BV271" s="24" t="str">
        <f>IFERROR(VLOOKUP($C271,Summary!$C:$CB,72,FALSE)/CB271,IF(CB271=0,"",IF(CB271="","",0)))</f>
        <v/>
      </c>
      <c r="BW271" s="25" t="str">
        <f>IFERROR(VLOOKUP($C271,Summary!$C:$CB,73,FALSE)/CB271,IF(CB271=0,"",IF(CB271="","",0)))</f>
        <v/>
      </c>
      <c r="BX271" s="26" t="str">
        <f>IFERROR(VLOOKUP($C271,Summary!$C:$CB,74,FALSE)/CB271,IF(CB271=0,"",IF(CB271="","",0)))</f>
        <v/>
      </c>
      <c r="BY271" s="25" t="str">
        <f>IFERROR(VLOOKUP($C271,Summary!$C:$CB,75,FALSE)/CB271,IF(CB271=0,"",IF(CB271="","",0)))</f>
        <v/>
      </c>
      <c r="BZ271" s="26" t="str">
        <f>IFERROR(VLOOKUP($C271,Summary!$C:$CB,76,FALSE)/CB271,IF(CB271=0,"",IF(CB271="","",0)))</f>
        <v/>
      </c>
      <c r="CA271" s="25" t="str">
        <f>IFERROR(VLOOKUP($C271,Summary!$C:$CB,77,FALSE)/CB271,IF(CB271=0,"",IF(CB271="","",0)))</f>
        <v/>
      </c>
      <c r="CB271" s="27">
        <f>VLOOKUP($C271,Summary!$C:$CB,78,FALSE)</f>
        <v>0</v>
      </c>
    </row>
    <row r="272" spans="1:80" x14ac:dyDescent="0.3">
      <c r="A272">
        <v>268</v>
      </c>
      <c r="B272" t="str">
        <f>IF(Namelist!A269="","",UPPER(Namelist!A269))</f>
        <v>SHANICE HO</v>
      </c>
      <c r="C272" t="str">
        <f>IF(Namelist!B269="","",UPPER(Namelist!B269))</f>
        <v>NUSSTU\E0970250</v>
      </c>
      <c r="D272" s="24">
        <f>IFERROR(VLOOKUP($C272,Summary!$C:$CB,2,FALSE)/J272,IF(J272=0,"",IF(J272="","",0)))</f>
        <v>0.5</v>
      </c>
      <c r="E272" s="25">
        <f>IFERROR(VLOOKUP($C272,Summary!$C:$CB,3,FALSE)/J272,IF(J272=0,"",IF(J272="","",0)))</f>
        <v>0.25</v>
      </c>
      <c r="F272" s="26">
        <f>IFERROR(VLOOKUP($C272,Summary!$C:$CB,4,FALSE)/J272,IF(J272=0,"",IF(J272="","",0)))</f>
        <v>0.75</v>
      </c>
      <c r="G272" s="25">
        <f>IFERROR(VLOOKUP($C272,Summary!$C:$CB,5,FALSE)/J272,IF(J272=0,"",IF(J272="","",0)))</f>
        <v>0</v>
      </c>
      <c r="H272" s="26">
        <f>IFERROR(VLOOKUP($C272,Summary!$C:$CB,6,FALSE)/J272,IF(J272=0,"",IF(J272="","",0)))</f>
        <v>0.75</v>
      </c>
      <c r="I272" s="25">
        <f>IFERROR(VLOOKUP($C272,Summary!$C:$CB,7,FALSE)/J272,IF(J272=0,"",IF(J272="","",0)))</f>
        <v>0.25</v>
      </c>
      <c r="J272" s="27">
        <f>VLOOKUP($C272,Summary!$C:$CB,8,FALSE)</f>
        <v>4</v>
      </c>
      <c r="K272" s="24" t="str">
        <f>IFERROR(VLOOKUP($C272,Summary!$C:$CB,9,FALSE)/Q272,IF(Q272=0,"",IF(Q272="","",0)))</f>
        <v/>
      </c>
      <c r="L272" s="25" t="str">
        <f>IFERROR(VLOOKUP($C272,Summary!$C:$CB,10,FALSE)/Q272,IF(Q272=0,"",IF(Q272="","",0)))</f>
        <v/>
      </c>
      <c r="M272" s="26" t="str">
        <f>IFERROR(VLOOKUP($C272,Summary!$C:$CB,11,FALSE)/Q272,IF(Q272=0,"",IF(Q272="","",0)))</f>
        <v/>
      </c>
      <c r="N272" s="25" t="str">
        <f>IFERROR(VLOOKUP($C272,Summary!$C:$CB,12,FALSE)/Q272,IF(Q272=0,"",IF(Q272="","",0)))</f>
        <v/>
      </c>
      <c r="O272" s="26" t="str">
        <f>IFERROR(VLOOKUP($C272,Summary!$C:$CB,13,FALSE)/Q272,IF(Q272=0,"",IF(Q272="","",0)))</f>
        <v/>
      </c>
      <c r="P272" s="25" t="str">
        <f>IFERROR(VLOOKUP($C272,Summary!$C:$CB,14,FALSE)/Q272,IF(Q272=0,"",IF(Q272="","",0)))</f>
        <v/>
      </c>
      <c r="Q272" s="27">
        <f>VLOOKUP($C272,Summary!$C:$CB,15,FALSE)</f>
        <v>0</v>
      </c>
      <c r="R272" s="24" t="str">
        <f>IFERROR(VLOOKUP($C272,Summary!$C:$CB,16,FALSE)/X272,IF(X272=0,"",IF(X272="","",0)))</f>
        <v/>
      </c>
      <c r="S272" s="25" t="str">
        <f>IFERROR(VLOOKUP($C272,Summary!$C:$CB,17,FALSE)/X272,IF(X272=0,"",IF(X272="","",0)))</f>
        <v/>
      </c>
      <c r="T272" s="26" t="str">
        <f>IFERROR(VLOOKUP($C272,Summary!$C:$CB,18,FALSE)/X272,IF(X272=0,"",IF(X272="","",0)))</f>
        <v/>
      </c>
      <c r="U272" s="25" t="str">
        <f>IFERROR(VLOOKUP($C272,Summary!$C:$CB,19,FALSE)/X272,IF(X272=0,"",IF(X272="","",0)))</f>
        <v/>
      </c>
      <c r="V272" s="26" t="str">
        <f>IFERROR(VLOOKUP($C272,Summary!$C:$CB,20,FALSE)/X272,IF(X272=0,"",IF(X272="","",0)))</f>
        <v/>
      </c>
      <c r="W272" s="25" t="str">
        <f>IFERROR(VLOOKUP($C272,Summary!$C:$CB,21,FALSE)/X272,IF(X272=0,"",IF(X272="","",0)))</f>
        <v/>
      </c>
      <c r="X272" s="27">
        <f>VLOOKUP($C272,Summary!$C:$CB,22,FALSE)</f>
        <v>0</v>
      </c>
      <c r="Y272" s="24" t="str">
        <f>IFERROR(VLOOKUP($C272,Summary!$C:$CB,23,FALSE)/AE272,IF(AE272=0,"",IF(AE272="","",0)))</f>
        <v/>
      </c>
      <c r="Z272" s="25" t="str">
        <f>IFERROR(VLOOKUP($C272,Summary!$C:$CB,24,FALSE)/AE272,IF(AE272=0,"",IF(AE272="","",0)))</f>
        <v/>
      </c>
      <c r="AA272" s="26" t="str">
        <f>IFERROR(VLOOKUP($C272,Summary!$C:$CB,25,FALSE)/AE272,IF(AE272=0,"",IF(AE272="","",0)))</f>
        <v/>
      </c>
      <c r="AB272" s="25" t="str">
        <f>IFERROR(VLOOKUP($C272,Summary!$C:$CB,26,FALSE)/AE272,IF(AE272=0,"",IF(AE272="","",0)))</f>
        <v/>
      </c>
      <c r="AC272" s="26" t="str">
        <f>IFERROR(VLOOKUP($C272,Summary!$C:$CB,27,FALSE)/AE272,IF(AE272=0,"",IF(AE272="","",0)))</f>
        <v/>
      </c>
      <c r="AD272" s="25" t="str">
        <f>IFERROR(VLOOKUP($C272,Summary!$C:$CB,28,FALSE)/AE272,IF(AE272=0,"",IF(AE272="","",0)))</f>
        <v/>
      </c>
      <c r="AE272" s="27">
        <f>VLOOKUP($C272,Summary!$C:$CB,29,FALSE)</f>
        <v>0</v>
      </c>
      <c r="AF272" s="24" t="str">
        <f>IFERROR(VLOOKUP($C272,Summary!$C:$CB,30,FALSE)/VLOOKUP($C272,Summary!$C:$CB,32,FALSE),IF(AL272=0,"",IF(AL272="","",0)))</f>
        <v/>
      </c>
      <c r="AG272" s="25" t="str">
        <f>IFERROR(VLOOKUP($C272,Summary!$C:$CB,31,FALSE)/VLOOKUP($C272,Summary!$C:$CB,32,FALSE),IF(AL272=0,"",IF(AL272="","",0)))</f>
        <v/>
      </c>
      <c r="AH272" s="26" t="str">
        <f>IFERROR(VLOOKUP($C272,Summary!$C:$CB,32,FALSE)/VLOOKUP($C272,Summary!$C:$CB,34,FALSE),IF(AL272=0,"",IF(AL272="","",0)))</f>
        <v/>
      </c>
      <c r="AI272" s="25" t="str">
        <f>IFERROR(VLOOKUP($C272,Summary!$C:$CB,33,FALSE)/VLOOKUP($C272,Summary!$C:$CB,34,FALSE),IF(AL272=0,"",IF(AL272="","",0)))</f>
        <v/>
      </c>
      <c r="AJ272" s="26" t="str">
        <f>IFERROR(VLOOKUP($C272,Summary!$C:$CB,34,FALSE)/AL272,IF(AL272=0,"",IF(AL272="","",0)))</f>
        <v/>
      </c>
      <c r="AK272" s="25" t="str">
        <f>IFERROR(VLOOKUP($C272,Summary!$C:$CB,35,FALSE)/AL272,IF(AL272=0,"",IF(AL272="","",0)))</f>
        <v/>
      </c>
      <c r="AL272" s="27">
        <f>VLOOKUP($C272,Summary!$C:$CB,36,FALSE)</f>
        <v>0</v>
      </c>
      <c r="AM272" s="24" t="str">
        <f>IFERROR(VLOOKUP($C272,Summary!$C:$CB,37,FALSE)/AS272,IF(AS272=0,"",IF(AS272="","",0)))</f>
        <v/>
      </c>
      <c r="AN272" s="25" t="str">
        <f>IFERROR(VLOOKUP($C272,Summary!$C:$CB,38,FALSE)/AS272,IF(AS272=0,"",IF(AS272="","",0)))</f>
        <v/>
      </c>
      <c r="AO272" s="26" t="str">
        <f>IFERROR(VLOOKUP($C272,Summary!$C:$CB,39,FALSE)/AS272,IF(AS272=0,"",IF(AS272="","",0)))</f>
        <v/>
      </c>
      <c r="AP272" s="25" t="str">
        <f>IFERROR(VLOOKUP($C272,Summary!$C:$CB,40,FALSE)/AS272,IF(AS272=0,"",IF(AS272="","",0)))</f>
        <v/>
      </c>
      <c r="AQ272" s="26" t="str">
        <f>IFERROR(VLOOKUP($C272,Summary!$C:$CB,41,FALSE)/AS272,IF(AS272=0,"",IF(AS272="","",0)))</f>
        <v/>
      </c>
      <c r="AR272" s="25" t="str">
        <f>IFERROR(VLOOKUP($C272,Summary!$C:$CB,42,FALSE)/AS272,IF(AS272=0,"",IF(AS272="","",0)))</f>
        <v/>
      </c>
      <c r="AS272" s="27">
        <f>VLOOKUP($C272,Summary!$C:$CB,43,FALSE)</f>
        <v>0</v>
      </c>
      <c r="AT272" s="24" t="str">
        <f>IFERROR(VLOOKUP($C272,Summary!$C:$CB,44,FALSE)/AZ272,IF(AZ272=0,"",IF(AZ272="","",0)))</f>
        <v/>
      </c>
      <c r="AU272" s="25" t="str">
        <f>IFERROR(VLOOKUP($C272,Summary!$C:$CB,45,FALSE)/AZ272,IF(AZ272=0,"",IF(AZ272="","",0)))</f>
        <v/>
      </c>
      <c r="AV272" s="26" t="str">
        <f>IFERROR(VLOOKUP($C272,Summary!$C:$CB,46,FALSE)/AZ272,IF(AZ272=0,"",IF(AZ272="","",0)))</f>
        <v/>
      </c>
      <c r="AW272" s="25" t="str">
        <f>IFERROR(VLOOKUP($C272,Summary!$C:$CB,47,FALSE)/AZ272,IF(AZ272=0,"",IF(AZ272="","",0)))</f>
        <v/>
      </c>
      <c r="AX272" s="26" t="str">
        <f>IFERROR(VLOOKUP($C272,Summary!$C:$CB,48,FALSE)/AZ272,IF(AZ272=0,"",IF(AZ272="","",0)))</f>
        <v/>
      </c>
      <c r="AY272" s="25" t="str">
        <f>IFERROR(VLOOKUP($C272,Summary!$C:$CB,49,FALSE)/AZ272,IF(AZ272=0,"",IF(AZ272="","",0)))</f>
        <v/>
      </c>
      <c r="AZ272" s="27">
        <f>VLOOKUP($C272,Summary!$C:$CB,50,FALSE)</f>
        <v>0</v>
      </c>
      <c r="BA272" s="24">
        <f>IFERROR(VLOOKUP($C272,Summary!$C:$CB,51,FALSE)/BG272,IF(BG272=0,"",IF(BG272="","",0)))</f>
        <v>0.5</v>
      </c>
      <c r="BB272" s="25">
        <f>IFERROR(VLOOKUP($C272,Summary!$C:$CB,52,FALSE)/BG272,IF(BG272=0,"",IF(BG272="","",0)))</f>
        <v>0.5</v>
      </c>
      <c r="BC272" s="26">
        <f>IFERROR(VLOOKUP($C272,Summary!$C:$CB,53,FALSE)/BG272,IF(BG272=0,"",IF(BG272="","",0)))</f>
        <v>1</v>
      </c>
      <c r="BD272" s="25">
        <f>IFERROR(VLOOKUP($C272,Summary!$C:$CB,54,FALSE)/BG272,IF(BG272=0,"",IF(BG272="","",0)))</f>
        <v>0</v>
      </c>
      <c r="BE272" s="26">
        <f>IFERROR(VLOOKUP($C272,Summary!$C:$CB,55,FALSE)/BG272,IF(BG272=0,"",IF(BG272="","",0)))</f>
        <v>1</v>
      </c>
      <c r="BF272" s="25">
        <f>IFERROR(VLOOKUP($C272,Summary!$C:$CB,56,FALSE)/BG272,IF(BG272=0,"",IF(BG272="","",0)))</f>
        <v>0</v>
      </c>
      <c r="BG272" s="27">
        <f>VLOOKUP($C272,Summary!$C:$CB,57,FALSE)</f>
        <v>2</v>
      </c>
      <c r="BH272" s="24">
        <f>IFERROR(VLOOKUP($C272,Summary!$C:$CB,58,FALSE)/BN272,IF(BN272=0,"",IF(BN272="","",0)))</f>
        <v>0.5</v>
      </c>
      <c r="BI272" s="25">
        <f>IFERROR(VLOOKUP($C272,Summary!$C:$CB,59,FALSE)/BN272,IF(BN272=0,"",IF(BN272="","",0)))</f>
        <v>0</v>
      </c>
      <c r="BJ272" s="26">
        <f>IFERROR(VLOOKUP($C272,Summary!$C:$CB,60,FALSE)/BN272,IF(BN272=0,"",IF(BN272="","",0)))</f>
        <v>0.5</v>
      </c>
      <c r="BK272" s="25">
        <f>IFERROR(VLOOKUP($C272,Summary!$C:$CB,61,FALSE)/BN272,IF(BN272=0,"",IF(BN272="","",0)))</f>
        <v>0</v>
      </c>
      <c r="BL272" s="26">
        <f>IFERROR(VLOOKUP($C272,Summary!$C:$CB,62,FALSE)/BN272,IF(BN272=0,"",IF(BN272="","",0)))</f>
        <v>0.5</v>
      </c>
      <c r="BM272" s="25">
        <f>IFERROR(VLOOKUP($C272,Summary!$C:$CB,63,FALSE)/BN272,IF(BN272=0,"",IF(BN272="","",0)))</f>
        <v>0.5</v>
      </c>
      <c r="BN272" s="27">
        <f>VLOOKUP($C272,Summary!$C:$CB,64,FALSE)</f>
        <v>2</v>
      </c>
      <c r="BO272" s="24" t="str">
        <f>IFERROR(VLOOKUP($C272,Summary!$C:$CB,65,FALSE)/BU272,IF(BU272=0,"",IF(BU272="","",0)))</f>
        <v/>
      </c>
      <c r="BP272" s="25" t="str">
        <f>IFERROR(VLOOKUP($C272,Summary!$C:$CB,66,FALSE)/BU272,IF(BU272=0,"",IF(BU272="","",0)))</f>
        <v/>
      </c>
      <c r="BQ272" s="26" t="str">
        <f>IFERROR(VLOOKUP($C272,Summary!$C:$CB,67,FALSE)/BU272,IF(BU272=0,"",IF(BU272="","",0)))</f>
        <v/>
      </c>
      <c r="BR272" s="25" t="str">
        <f>IFERROR(VLOOKUP($C272,Summary!$C:$CB,68,FALSE)/BU272,IF(BU272=0,"",IF(BU272="","",0)))</f>
        <v/>
      </c>
      <c r="BS272" s="26" t="str">
        <f>IFERROR(VLOOKUP($C272,Summary!$C:$CB,69,FALSE)/BU272,IF(BU272=0,"",IF(BU272="","",0)))</f>
        <v/>
      </c>
      <c r="BT272" s="25" t="str">
        <f>IFERROR(VLOOKUP($C272,Summary!$C:$CB,70,FALSE)/BU272,IF(BU272=0,"",IF(BU272="","",0)))</f>
        <v/>
      </c>
      <c r="BU272" s="27">
        <f>VLOOKUP($C272,Summary!$C:$CB,71,FALSE)</f>
        <v>0</v>
      </c>
      <c r="BV272" s="24" t="str">
        <f>IFERROR(VLOOKUP($C272,Summary!$C:$CB,72,FALSE)/CB272,IF(CB272=0,"",IF(CB272="","",0)))</f>
        <v/>
      </c>
      <c r="BW272" s="25" t="str">
        <f>IFERROR(VLOOKUP($C272,Summary!$C:$CB,73,FALSE)/CB272,IF(CB272=0,"",IF(CB272="","",0)))</f>
        <v/>
      </c>
      <c r="BX272" s="26" t="str">
        <f>IFERROR(VLOOKUP($C272,Summary!$C:$CB,74,FALSE)/CB272,IF(CB272=0,"",IF(CB272="","",0)))</f>
        <v/>
      </c>
      <c r="BY272" s="25" t="str">
        <f>IFERROR(VLOOKUP($C272,Summary!$C:$CB,75,FALSE)/CB272,IF(CB272=0,"",IF(CB272="","",0)))</f>
        <v/>
      </c>
      <c r="BZ272" s="26" t="str">
        <f>IFERROR(VLOOKUP($C272,Summary!$C:$CB,76,FALSE)/CB272,IF(CB272=0,"",IF(CB272="","",0)))</f>
        <v/>
      </c>
      <c r="CA272" s="25" t="str">
        <f>IFERROR(VLOOKUP($C272,Summary!$C:$CB,77,FALSE)/CB272,IF(CB272=0,"",IF(CB272="","",0)))</f>
        <v/>
      </c>
      <c r="CB272" s="27">
        <f>VLOOKUP($C272,Summary!$C:$CB,78,FALSE)</f>
        <v>0</v>
      </c>
    </row>
    <row r="273" spans="1:80" x14ac:dyDescent="0.3">
      <c r="A273">
        <v>269</v>
      </c>
      <c r="B273" t="str">
        <f>IF(Namelist!A270="","",UPPER(Namelist!A270))</f>
        <v>SHANYL ONG</v>
      </c>
      <c r="C273" t="str">
        <f>IF(Namelist!B270="","",UPPER(Namelist!B270))</f>
        <v>NUSSTU\E0958060</v>
      </c>
      <c r="D273" s="24" t="str">
        <f>IFERROR(VLOOKUP($C273,Summary!$C:$CB,2,FALSE)/J273,IF(J273=0,"",IF(J273="","",0)))</f>
        <v/>
      </c>
      <c r="E273" s="25" t="str">
        <f>IFERROR(VLOOKUP($C273,Summary!$C:$CB,3,FALSE)/J273,IF(J273=0,"",IF(J273="","",0)))</f>
        <v/>
      </c>
      <c r="F273" s="26" t="str">
        <f>IFERROR(VLOOKUP($C273,Summary!$C:$CB,4,FALSE)/J273,IF(J273=0,"",IF(J273="","",0)))</f>
        <v/>
      </c>
      <c r="G273" s="25" t="str">
        <f>IFERROR(VLOOKUP($C273,Summary!$C:$CB,5,FALSE)/J273,IF(J273=0,"",IF(J273="","",0)))</f>
        <v/>
      </c>
      <c r="H273" s="26" t="str">
        <f>IFERROR(VLOOKUP($C273,Summary!$C:$CB,6,FALSE)/J273,IF(J273=0,"",IF(J273="","",0)))</f>
        <v/>
      </c>
      <c r="I273" s="25" t="str">
        <f>IFERROR(VLOOKUP($C273,Summary!$C:$CB,7,FALSE)/J273,IF(J273=0,"",IF(J273="","",0)))</f>
        <v/>
      </c>
      <c r="J273" s="27">
        <f>VLOOKUP($C273,Summary!$C:$CB,8,FALSE)</f>
        <v>0</v>
      </c>
      <c r="K273" s="24" t="str">
        <f>IFERROR(VLOOKUP($C273,Summary!$C:$CB,9,FALSE)/Q273,IF(Q273=0,"",IF(Q273="","",0)))</f>
        <v/>
      </c>
      <c r="L273" s="25" t="str">
        <f>IFERROR(VLOOKUP($C273,Summary!$C:$CB,10,FALSE)/Q273,IF(Q273=0,"",IF(Q273="","",0)))</f>
        <v/>
      </c>
      <c r="M273" s="26" t="str">
        <f>IFERROR(VLOOKUP($C273,Summary!$C:$CB,11,FALSE)/Q273,IF(Q273=0,"",IF(Q273="","",0)))</f>
        <v/>
      </c>
      <c r="N273" s="25" t="str">
        <f>IFERROR(VLOOKUP($C273,Summary!$C:$CB,12,FALSE)/Q273,IF(Q273=0,"",IF(Q273="","",0)))</f>
        <v/>
      </c>
      <c r="O273" s="26" t="str">
        <f>IFERROR(VLOOKUP($C273,Summary!$C:$CB,13,FALSE)/Q273,IF(Q273=0,"",IF(Q273="","",0)))</f>
        <v/>
      </c>
      <c r="P273" s="25" t="str">
        <f>IFERROR(VLOOKUP($C273,Summary!$C:$CB,14,FALSE)/Q273,IF(Q273=0,"",IF(Q273="","",0)))</f>
        <v/>
      </c>
      <c r="Q273" s="27">
        <f>VLOOKUP($C273,Summary!$C:$CB,15,FALSE)</f>
        <v>0</v>
      </c>
      <c r="R273" s="24" t="str">
        <f>IFERROR(VLOOKUP($C273,Summary!$C:$CB,16,FALSE)/X273,IF(X273=0,"",IF(X273="","",0)))</f>
        <v/>
      </c>
      <c r="S273" s="25" t="str">
        <f>IFERROR(VLOOKUP($C273,Summary!$C:$CB,17,FALSE)/X273,IF(X273=0,"",IF(X273="","",0)))</f>
        <v/>
      </c>
      <c r="T273" s="26" t="str">
        <f>IFERROR(VLOOKUP($C273,Summary!$C:$CB,18,FALSE)/X273,IF(X273=0,"",IF(X273="","",0)))</f>
        <v/>
      </c>
      <c r="U273" s="25" t="str">
        <f>IFERROR(VLOOKUP($C273,Summary!$C:$CB,19,FALSE)/X273,IF(X273=0,"",IF(X273="","",0)))</f>
        <v/>
      </c>
      <c r="V273" s="26" t="str">
        <f>IFERROR(VLOOKUP($C273,Summary!$C:$CB,20,FALSE)/X273,IF(X273=0,"",IF(X273="","",0)))</f>
        <v/>
      </c>
      <c r="W273" s="25" t="str">
        <f>IFERROR(VLOOKUP($C273,Summary!$C:$CB,21,FALSE)/X273,IF(X273=0,"",IF(X273="","",0)))</f>
        <v/>
      </c>
      <c r="X273" s="27">
        <f>VLOOKUP($C273,Summary!$C:$CB,22,FALSE)</f>
        <v>0</v>
      </c>
      <c r="Y273" s="24" t="str">
        <f>IFERROR(VLOOKUP($C273,Summary!$C:$CB,23,FALSE)/AE273,IF(AE273=0,"",IF(AE273="","",0)))</f>
        <v/>
      </c>
      <c r="Z273" s="25" t="str">
        <f>IFERROR(VLOOKUP($C273,Summary!$C:$CB,24,FALSE)/AE273,IF(AE273=0,"",IF(AE273="","",0)))</f>
        <v/>
      </c>
      <c r="AA273" s="26" t="str">
        <f>IFERROR(VLOOKUP($C273,Summary!$C:$CB,25,FALSE)/AE273,IF(AE273=0,"",IF(AE273="","",0)))</f>
        <v/>
      </c>
      <c r="AB273" s="25" t="str">
        <f>IFERROR(VLOOKUP($C273,Summary!$C:$CB,26,FALSE)/AE273,IF(AE273=0,"",IF(AE273="","",0)))</f>
        <v/>
      </c>
      <c r="AC273" s="26" t="str">
        <f>IFERROR(VLOOKUP($C273,Summary!$C:$CB,27,FALSE)/AE273,IF(AE273=0,"",IF(AE273="","",0)))</f>
        <v/>
      </c>
      <c r="AD273" s="25" t="str">
        <f>IFERROR(VLOOKUP($C273,Summary!$C:$CB,28,FALSE)/AE273,IF(AE273=0,"",IF(AE273="","",0)))</f>
        <v/>
      </c>
      <c r="AE273" s="27">
        <f>VLOOKUP($C273,Summary!$C:$CB,29,FALSE)</f>
        <v>0</v>
      </c>
      <c r="AF273" s="24" t="str">
        <f>IFERROR(VLOOKUP($C273,Summary!$C:$CB,30,FALSE)/VLOOKUP($C273,Summary!$C:$CB,32,FALSE),IF(AL273=0,"",IF(AL273="","",0)))</f>
        <v/>
      </c>
      <c r="AG273" s="25" t="str">
        <f>IFERROR(VLOOKUP($C273,Summary!$C:$CB,31,FALSE)/VLOOKUP($C273,Summary!$C:$CB,32,FALSE),IF(AL273=0,"",IF(AL273="","",0)))</f>
        <v/>
      </c>
      <c r="AH273" s="26" t="str">
        <f>IFERROR(VLOOKUP($C273,Summary!$C:$CB,32,FALSE)/VLOOKUP($C273,Summary!$C:$CB,34,FALSE),IF(AL273=0,"",IF(AL273="","",0)))</f>
        <v/>
      </c>
      <c r="AI273" s="25" t="str">
        <f>IFERROR(VLOOKUP($C273,Summary!$C:$CB,33,FALSE)/VLOOKUP($C273,Summary!$C:$CB,34,FALSE),IF(AL273=0,"",IF(AL273="","",0)))</f>
        <v/>
      </c>
      <c r="AJ273" s="26" t="str">
        <f>IFERROR(VLOOKUP($C273,Summary!$C:$CB,34,FALSE)/AL273,IF(AL273=0,"",IF(AL273="","",0)))</f>
        <v/>
      </c>
      <c r="AK273" s="25" t="str">
        <f>IFERROR(VLOOKUP($C273,Summary!$C:$CB,35,FALSE)/AL273,IF(AL273=0,"",IF(AL273="","",0)))</f>
        <v/>
      </c>
      <c r="AL273" s="27">
        <f>VLOOKUP($C273,Summary!$C:$CB,36,FALSE)</f>
        <v>0</v>
      </c>
      <c r="AM273" s="24" t="str">
        <f>IFERROR(VLOOKUP($C273,Summary!$C:$CB,37,FALSE)/AS273,IF(AS273=0,"",IF(AS273="","",0)))</f>
        <v/>
      </c>
      <c r="AN273" s="25" t="str">
        <f>IFERROR(VLOOKUP($C273,Summary!$C:$CB,38,FALSE)/AS273,IF(AS273=0,"",IF(AS273="","",0)))</f>
        <v/>
      </c>
      <c r="AO273" s="26" t="str">
        <f>IFERROR(VLOOKUP($C273,Summary!$C:$CB,39,FALSE)/AS273,IF(AS273=0,"",IF(AS273="","",0)))</f>
        <v/>
      </c>
      <c r="AP273" s="25" t="str">
        <f>IFERROR(VLOOKUP($C273,Summary!$C:$CB,40,FALSE)/AS273,IF(AS273=0,"",IF(AS273="","",0)))</f>
        <v/>
      </c>
      <c r="AQ273" s="26" t="str">
        <f>IFERROR(VLOOKUP($C273,Summary!$C:$CB,41,FALSE)/AS273,IF(AS273=0,"",IF(AS273="","",0)))</f>
        <v/>
      </c>
      <c r="AR273" s="25" t="str">
        <f>IFERROR(VLOOKUP($C273,Summary!$C:$CB,42,FALSE)/AS273,IF(AS273=0,"",IF(AS273="","",0)))</f>
        <v/>
      </c>
      <c r="AS273" s="27">
        <f>VLOOKUP($C273,Summary!$C:$CB,43,FALSE)</f>
        <v>0</v>
      </c>
      <c r="AT273" s="24" t="str">
        <f>IFERROR(VLOOKUP($C273,Summary!$C:$CB,44,FALSE)/AZ273,IF(AZ273=0,"",IF(AZ273="","",0)))</f>
        <v/>
      </c>
      <c r="AU273" s="25" t="str">
        <f>IFERROR(VLOOKUP($C273,Summary!$C:$CB,45,FALSE)/AZ273,IF(AZ273=0,"",IF(AZ273="","",0)))</f>
        <v/>
      </c>
      <c r="AV273" s="26" t="str">
        <f>IFERROR(VLOOKUP($C273,Summary!$C:$CB,46,FALSE)/AZ273,IF(AZ273=0,"",IF(AZ273="","",0)))</f>
        <v/>
      </c>
      <c r="AW273" s="25" t="str">
        <f>IFERROR(VLOOKUP($C273,Summary!$C:$CB,47,FALSE)/AZ273,IF(AZ273=0,"",IF(AZ273="","",0)))</f>
        <v/>
      </c>
      <c r="AX273" s="26" t="str">
        <f>IFERROR(VLOOKUP($C273,Summary!$C:$CB,48,FALSE)/AZ273,IF(AZ273=0,"",IF(AZ273="","",0)))</f>
        <v/>
      </c>
      <c r="AY273" s="25" t="str">
        <f>IFERROR(VLOOKUP($C273,Summary!$C:$CB,49,FALSE)/AZ273,IF(AZ273=0,"",IF(AZ273="","",0)))</f>
        <v/>
      </c>
      <c r="AZ273" s="27">
        <f>VLOOKUP($C273,Summary!$C:$CB,50,FALSE)</f>
        <v>0</v>
      </c>
      <c r="BA273" s="24" t="str">
        <f>IFERROR(VLOOKUP($C273,Summary!$C:$CB,51,FALSE)/BG273,IF(BG273=0,"",IF(BG273="","",0)))</f>
        <v/>
      </c>
      <c r="BB273" s="25" t="str">
        <f>IFERROR(VLOOKUP($C273,Summary!$C:$CB,52,FALSE)/BG273,IF(BG273=0,"",IF(BG273="","",0)))</f>
        <v/>
      </c>
      <c r="BC273" s="26" t="str">
        <f>IFERROR(VLOOKUP($C273,Summary!$C:$CB,53,FALSE)/BG273,IF(BG273=0,"",IF(BG273="","",0)))</f>
        <v/>
      </c>
      <c r="BD273" s="25" t="str">
        <f>IFERROR(VLOOKUP($C273,Summary!$C:$CB,54,FALSE)/BG273,IF(BG273=0,"",IF(BG273="","",0)))</f>
        <v/>
      </c>
      <c r="BE273" s="26" t="str">
        <f>IFERROR(VLOOKUP($C273,Summary!$C:$CB,55,FALSE)/BG273,IF(BG273=0,"",IF(BG273="","",0)))</f>
        <v/>
      </c>
      <c r="BF273" s="25" t="str">
        <f>IFERROR(VLOOKUP($C273,Summary!$C:$CB,56,FALSE)/BG273,IF(BG273=0,"",IF(BG273="","",0)))</f>
        <v/>
      </c>
      <c r="BG273" s="27">
        <f>VLOOKUP($C273,Summary!$C:$CB,57,FALSE)</f>
        <v>0</v>
      </c>
      <c r="BH273" s="24" t="str">
        <f>IFERROR(VLOOKUP($C273,Summary!$C:$CB,58,FALSE)/BN273,IF(BN273=0,"",IF(BN273="","",0)))</f>
        <v/>
      </c>
      <c r="BI273" s="25" t="str">
        <f>IFERROR(VLOOKUP($C273,Summary!$C:$CB,59,FALSE)/BN273,IF(BN273=0,"",IF(BN273="","",0)))</f>
        <v/>
      </c>
      <c r="BJ273" s="26" t="str">
        <f>IFERROR(VLOOKUP($C273,Summary!$C:$CB,60,FALSE)/BN273,IF(BN273=0,"",IF(BN273="","",0)))</f>
        <v/>
      </c>
      <c r="BK273" s="25" t="str">
        <f>IFERROR(VLOOKUP($C273,Summary!$C:$CB,61,FALSE)/BN273,IF(BN273=0,"",IF(BN273="","",0)))</f>
        <v/>
      </c>
      <c r="BL273" s="26" t="str">
        <f>IFERROR(VLOOKUP($C273,Summary!$C:$CB,62,FALSE)/BN273,IF(BN273=0,"",IF(BN273="","",0)))</f>
        <v/>
      </c>
      <c r="BM273" s="25" t="str">
        <f>IFERROR(VLOOKUP($C273,Summary!$C:$CB,63,FALSE)/BN273,IF(BN273=0,"",IF(BN273="","",0)))</f>
        <v/>
      </c>
      <c r="BN273" s="27">
        <f>VLOOKUP($C273,Summary!$C:$CB,64,FALSE)</f>
        <v>0</v>
      </c>
      <c r="BO273" s="24" t="str">
        <f>IFERROR(VLOOKUP($C273,Summary!$C:$CB,65,FALSE)/BU273,IF(BU273=0,"",IF(BU273="","",0)))</f>
        <v/>
      </c>
      <c r="BP273" s="25" t="str">
        <f>IFERROR(VLOOKUP($C273,Summary!$C:$CB,66,FALSE)/BU273,IF(BU273=0,"",IF(BU273="","",0)))</f>
        <v/>
      </c>
      <c r="BQ273" s="26" t="str">
        <f>IFERROR(VLOOKUP($C273,Summary!$C:$CB,67,FALSE)/BU273,IF(BU273=0,"",IF(BU273="","",0)))</f>
        <v/>
      </c>
      <c r="BR273" s="25" t="str">
        <f>IFERROR(VLOOKUP($C273,Summary!$C:$CB,68,FALSE)/BU273,IF(BU273=0,"",IF(BU273="","",0)))</f>
        <v/>
      </c>
      <c r="BS273" s="26" t="str">
        <f>IFERROR(VLOOKUP($C273,Summary!$C:$CB,69,FALSE)/BU273,IF(BU273=0,"",IF(BU273="","",0)))</f>
        <v/>
      </c>
      <c r="BT273" s="25" t="str">
        <f>IFERROR(VLOOKUP($C273,Summary!$C:$CB,70,FALSE)/BU273,IF(BU273=0,"",IF(BU273="","",0)))</f>
        <v/>
      </c>
      <c r="BU273" s="27">
        <f>VLOOKUP($C273,Summary!$C:$CB,71,FALSE)</f>
        <v>0</v>
      </c>
      <c r="BV273" s="24" t="str">
        <f>IFERROR(VLOOKUP($C273,Summary!$C:$CB,72,FALSE)/CB273,IF(CB273=0,"",IF(CB273="","",0)))</f>
        <v/>
      </c>
      <c r="BW273" s="25" t="str">
        <f>IFERROR(VLOOKUP($C273,Summary!$C:$CB,73,FALSE)/CB273,IF(CB273=0,"",IF(CB273="","",0)))</f>
        <v/>
      </c>
      <c r="BX273" s="26" t="str">
        <f>IFERROR(VLOOKUP($C273,Summary!$C:$CB,74,FALSE)/CB273,IF(CB273=0,"",IF(CB273="","",0)))</f>
        <v/>
      </c>
      <c r="BY273" s="25" t="str">
        <f>IFERROR(VLOOKUP($C273,Summary!$C:$CB,75,FALSE)/CB273,IF(CB273=0,"",IF(CB273="","",0)))</f>
        <v/>
      </c>
      <c r="BZ273" s="26" t="str">
        <f>IFERROR(VLOOKUP($C273,Summary!$C:$CB,76,FALSE)/CB273,IF(CB273=0,"",IF(CB273="","",0)))</f>
        <v/>
      </c>
      <c r="CA273" s="25" t="str">
        <f>IFERROR(VLOOKUP($C273,Summary!$C:$CB,77,FALSE)/CB273,IF(CB273=0,"",IF(CB273="","",0)))</f>
        <v/>
      </c>
      <c r="CB273" s="27">
        <f>VLOOKUP($C273,Summary!$C:$CB,78,FALSE)</f>
        <v>0</v>
      </c>
    </row>
    <row r="274" spans="1:80" x14ac:dyDescent="0.3">
      <c r="A274">
        <v>270</v>
      </c>
      <c r="B274" t="str">
        <f>IF(Namelist!A271="","",UPPER(Namelist!A271))</f>
        <v>SHEE LIM</v>
      </c>
      <c r="C274" t="str">
        <f>IF(Namelist!B271="","",UPPER(Namelist!B271))</f>
        <v>NUSSTU\E0772341</v>
      </c>
      <c r="D274" s="24">
        <f>IFERROR(VLOOKUP($C274,Summary!$C:$CB,2,FALSE)/J274,IF(J274=0,"",IF(J274="","",0)))</f>
        <v>0</v>
      </c>
      <c r="E274" s="25">
        <f>IFERROR(VLOOKUP($C274,Summary!$C:$CB,3,FALSE)/J274,IF(J274=0,"",IF(J274="","",0)))</f>
        <v>0</v>
      </c>
      <c r="F274" s="26">
        <f>IFERROR(VLOOKUP($C274,Summary!$C:$CB,4,FALSE)/J274,IF(J274=0,"",IF(J274="","",0)))</f>
        <v>0</v>
      </c>
      <c r="G274" s="25">
        <f>IFERROR(VLOOKUP($C274,Summary!$C:$CB,5,FALSE)/J274,IF(J274=0,"",IF(J274="","",0)))</f>
        <v>0</v>
      </c>
      <c r="H274" s="26">
        <f>IFERROR(VLOOKUP($C274,Summary!$C:$CB,6,FALSE)/J274,IF(J274=0,"",IF(J274="","",0)))</f>
        <v>0</v>
      </c>
      <c r="I274" s="25">
        <f>IFERROR(VLOOKUP($C274,Summary!$C:$CB,7,FALSE)/J274,IF(J274=0,"",IF(J274="","",0)))</f>
        <v>1</v>
      </c>
      <c r="J274" s="27">
        <f>VLOOKUP($C274,Summary!$C:$CB,8,FALSE)</f>
        <v>5</v>
      </c>
      <c r="K274" s="24" t="str">
        <f>IFERROR(VLOOKUP($C274,Summary!$C:$CB,9,FALSE)/Q274,IF(Q274=0,"",IF(Q274="","",0)))</f>
        <v/>
      </c>
      <c r="L274" s="25" t="str">
        <f>IFERROR(VLOOKUP($C274,Summary!$C:$CB,10,FALSE)/Q274,IF(Q274=0,"",IF(Q274="","",0)))</f>
        <v/>
      </c>
      <c r="M274" s="26" t="str">
        <f>IFERROR(VLOOKUP($C274,Summary!$C:$CB,11,FALSE)/Q274,IF(Q274=0,"",IF(Q274="","",0)))</f>
        <v/>
      </c>
      <c r="N274" s="25" t="str">
        <f>IFERROR(VLOOKUP($C274,Summary!$C:$CB,12,FALSE)/Q274,IF(Q274=0,"",IF(Q274="","",0)))</f>
        <v/>
      </c>
      <c r="O274" s="26" t="str">
        <f>IFERROR(VLOOKUP($C274,Summary!$C:$CB,13,FALSE)/Q274,IF(Q274=0,"",IF(Q274="","",0)))</f>
        <v/>
      </c>
      <c r="P274" s="25" t="str">
        <f>IFERROR(VLOOKUP($C274,Summary!$C:$CB,14,FALSE)/Q274,IF(Q274=0,"",IF(Q274="","",0)))</f>
        <v/>
      </c>
      <c r="Q274" s="27">
        <f>VLOOKUP($C274,Summary!$C:$CB,15,FALSE)</f>
        <v>0</v>
      </c>
      <c r="R274" s="24" t="str">
        <f>IFERROR(VLOOKUP($C274,Summary!$C:$CB,16,FALSE)/X274,IF(X274=0,"",IF(X274="","",0)))</f>
        <v/>
      </c>
      <c r="S274" s="25" t="str">
        <f>IFERROR(VLOOKUP($C274,Summary!$C:$CB,17,FALSE)/X274,IF(X274=0,"",IF(X274="","",0)))</f>
        <v/>
      </c>
      <c r="T274" s="26" t="str">
        <f>IFERROR(VLOOKUP($C274,Summary!$C:$CB,18,FALSE)/X274,IF(X274=0,"",IF(X274="","",0)))</f>
        <v/>
      </c>
      <c r="U274" s="25" t="str">
        <f>IFERROR(VLOOKUP($C274,Summary!$C:$CB,19,FALSE)/X274,IF(X274=0,"",IF(X274="","",0)))</f>
        <v/>
      </c>
      <c r="V274" s="26" t="str">
        <f>IFERROR(VLOOKUP($C274,Summary!$C:$CB,20,FALSE)/X274,IF(X274=0,"",IF(X274="","",0)))</f>
        <v/>
      </c>
      <c r="W274" s="25" t="str">
        <f>IFERROR(VLOOKUP($C274,Summary!$C:$CB,21,FALSE)/X274,IF(X274=0,"",IF(X274="","",0)))</f>
        <v/>
      </c>
      <c r="X274" s="27">
        <f>VLOOKUP($C274,Summary!$C:$CB,22,FALSE)</f>
        <v>0</v>
      </c>
      <c r="Y274" s="24" t="str">
        <f>IFERROR(VLOOKUP($C274,Summary!$C:$CB,23,FALSE)/AE274,IF(AE274=0,"",IF(AE274="","",0)))</f>
        <v/>
      </c>
      <c r="Z274" s="25" t="str">
        <f>IFERROR(VLOOKUP($C274,Summary!$C:$CB,24,FALSE)/AE274,IF(AE274=0,"",IF(AE274="","",0)))</f>
        <v/>
      </c>
      <c r="AA274" s="26" t="str">
        <f>IFERROR(VLOOKUP($C274,Summary!$C:$CB,25,FALSE)/AE274,IF(AE274=0,"",IF(AE274="","",0)))</f>
        <v/>
      </c>
      <c r="AB274" s="25" t="str">
        <f>IFERROR(VLOOKUP($C274,Summary!$C:$CB,26,FALSE)/AE274,IF(AE274=0,"",IF(AE274="","",0)))</f>
        <v/>
      </c>
      <c r="AC274" s="26" t="str">
        <f>IFERROR(VLOOKUP($C274,Summary!$C:$CB,27,FALSE)/AE274,IF(AE274=0,"",IF(AE274="","",0)))</f>
        <v/>
      </c>
      <c r="AD274" s="25" t="str">
        <f>IFERROR(VLOOKUP($C274,Summary!$C:$CB,28,FALSE)/AE274,IF(AE274=0,"",IF(AE274="","",0)))</f>
        <v/>
      </c>
      <c r="AE274" s="27">
        <f>VLOOKUP($C274,Summary!$C:$CB,29,FALSE)</f>
        <v>0</v>
      </c>
      <c r="AF274" s="24" t="str">
        <f>IFERROR(VLOOKUP($C274,Summary!$C:$CB,30,FALSE)/VLOOKUP($C274,Summary!$C:$CB,32,FALSE),IF(AL274=0,"",IF(AL274="","",0)))</f>
        <v/>
      </c>
      <c r="AG274" s="25" t="str">
        <f>IFERROR(VLOOKUP($C274,Summary!$C:$CB,31,FALSE)/VLOOKUP($C274,Summary!$C:$CB,32,FALSE),IF(AL274=0,"",IF(AL274="","",0)))</f>
        <v/>
      </c>
      <c r="AH274" s="26" t="str">
        <f>IFERROR(VLOOKUP($C274,Summary!$C:$CB,32,FALSE)/VLOOKUP($C274,Summary!$C:$CB,34,FALSE),IF(AL274=0,"",IF(AL274="","",0)))</f>
        <v/>
      </c>
      <c r="AI274" s="25" t="str">
        <f>IFERROR(VLOOKUP($C274,Summary!$C:$CB,33,FALSE)/VLOOKUP($C274,Summary!$C:$CB,34,FALSE),IF(AL274=0,"",IF(AL274="","",0)))</f>
        <v/>
      </c>
      <c r="AJ274" s="26" t="str">
        <f>IFERROR(VLOOKUP($C274,Summary!$C:$CB,34,FALSE)/AL274,IF(AL274=0,"",IF(AL274="","",0)))</f>
        <v/>
      </c>
      <c r="AK274" s="25" t="str">
        <f>IFERROR(VLOOKUP($C274,Summary!$C:$CB,35,FALSE)/AL274,IF(AL274=0,"",IF(AL274="","",0)))</f>
        <v/>
      </c>
      <c r="AL274" s="27">
        <f>VLOOKUP($C274,Summary!$C:$CB,36,FALSE)</f>
        <v>0</v>
      </c>
      <c r="AM274" s="24" t="str">
        <f>IFERROR(VLOOKUP($C274,Summary!$C:$CB,37,FALSE)/AS274,IF(AS274=0,"",IF(AS274="","",0)))</f>
        <v/>
      </c>
      <c r="AN274" s="25" t="str">
        <f>IFERROR(VLOOKUP($C274,Summary!$C:$CB,38,FALSE)/AS274,IF(AS274=0,"",IF(AS274="","",0)))</f>
        <v/>
      </c>
      <c r="AO274" s="26" t="str">
        <f>IFERROR(VLOOKUP($C274,Summary!$C:$CB,39,FALSE)/AS274,IF(AS274=0,"",IF(AS274="","",0)))</f>
        <v/>
      </c>
      <c r="AP274" s="25" t="str">
        <f>IFERROR(VLOOKUP($C274,Summary!$C:$CB,40,FALSE)/AS274,IF(AS274=0,"",IF(AS274="","",0)))</f>
        <v/>
      </c>
      <c r="AQ274" s="26" t="str">
        <f>IFERROR(VLOOKUP($C274,Summary!$C:$CB,41,FALSE)/AS274,IF(AS274=0,"",IF(AS274="","",0)))</f>
        <v/>
      </c>
      <c r="AR274" s="25" t="str">
        <f>IFERROR(VLOOKUP($C274,Summary!$C:$CB,42,FALSE)/AS274,IF(AS274=0,"",IF(AS274="","",0)))</f>
        <v/>
      </c>
      <c r="AS274" s="27">
        <f>VLOOKUP($C274,Summary!$C:$CB,43,FALSE)</f>
        <v>0</v>
      </c>
      <c r="AT274" s="24" t="str">
        <f>IFERROR(VLOOKUP($C274,Summary!$C:$CB,44,FALSE)/AZ274,IF(AZ274=0,"",IF(AZ274="","",0)))</f>
        <v/>
      </c>
      <c r="AU274" s="25" t="str">
        <f>IFERROR(VLOOKUP($C274,Summary!$C:$CB,45,FALSE)/AZ274,IF(AZ274=0,"",IF(AZ274="","",0)))</f>
        <v/>
      </c>
      <c r="AV274" s="26" t="str">
        <f>IFERROR(VLOOKUP($C274,Summary!$C:$CB,46,FALSE)/AZ274,IF(AZ274=0,"",IF(AZ274="","",0)))</f>
        <v/>
      </c>
      <c r="AW274" s="25" t="str">
        <f>IFERROR(VLOOKUP($C274,Summary!$C:$CB,47,FALSE)/AZ274,IF(AZ274=0,"",IF(AZ274="","",0)))</f>
        <v/>
      </c>
      <c r="AX274" s="26" t="str">
        <f>IFERROR(VLOOKUP($C274,Summary!$C:$CB,48,FALSE)/AZ274,IF(AZ274=0,"",IF(AZ274="","",0)))</f>
        <v/>
      </c>
      <c r="AY274" s="25" t="str">
        <f>IFERROR(VLOOKUP($C274,Summary!$C:$CB,49,FALSE)/AZ274,IF(AZ274=0,"",IF(AZ274="","",0)))</f>
        <v/>
      </c>
      <c r="AZ274" s="27">
        <f>VLOOKUP($C274,Summary!$C:$CB,50,FALSE)</f>
        <v>0</v>
      </c>
      <c r="BA274" s="24">
        <f>IFERROR(VLOOKUP($C274,Summary!$C:$CB,51,FALSE)/BG274,IF(BG274=0,"",IF(BG274="","",0)))</f>
        <v>0</v>
      </c>
      <c r="BB274" s="25">
        <f>IFERROR(VLOOKUP($C274,Summary!$C:$CB,52,FALSE)/BG274,IF(BG274=0,"",IF(BG274="","",0)))</f>
        <v>0</v>
      </c>
      <c r="BC274" s="26">
        <f>IFERROR(VLOOKUP($C274,Summary!$C:$CB,53,FALSE)/BG274,IF(BG274=0,"",IF(BG274="","",0)))</f>
        <v>0</v>
      </c>
      <c r="BD274" s="25">
        <f>IFERROR(VLOOKUP($C274,Summary!$C:$CB,54,FALSE)/BG274,IF(BG274=0,"",IF(BG274="","",0)))</f>
        <v>0</v>
      </c>
      <c r="BE274" s="26">
        <f>IFERROR(VLOOKUP($C274,Summary!$C:$CB,55,FALSE)/BG274,IF(BG274=0,"",IF(BG274="","",0)))</f>
        <v>0</v>
      </c>
      <c r="BF274" s="25">
        <f>IFERROR(VLOOKUP($C274,Summary!$C:$CB,56,FALSE)/BG274,IF(BG274=0,"",IF(BG274="","",0)))</f>
        <v>1</v>
      </c>
      <c r="BG274" s="27">
        <f>VLOOKUP($C274,Summary!$C:$CB,57,FALSE)</f>
        <v>1</v>
      </c>
      <c r="BH274" s="24">
        <f>IFERROR(VLOOKUP($C274,Summary!$C:$CB,58,FALSE)/BN274,IF(BN274=0,"",IF(BN274="","",0)))</f>
        <v>0</v>
      </c>
      <c r="BI274" s="25">
        <f>IFERROR(VLOOKUP($C274,Summary!$C:$CB,59,FALSE)/BN274,IF(BN274=0,"",IF(BN274="","",0)))</f>
        <v>0</v>
      </c>
      <c r="BJ274" s="26">
        <f>IFERROR(VLOOKUP($C274,Summary!$C:$CB,60,FALSE)/BN274,IF(BN274=0,"",IF(BN274="","",0)))</f>
        <v>0</v>
      </c>
      <c r="BK274" s="25">
        <f>IFERROR(VLOOKUP($C274,Summary!$C:$CB,61,FALSE)/BN274,IF(BN274=0,"",IF(BN274="","",0)))</f>
        <v>0</v>
      </c>
      <c r="BL274" s="26">
        <f>IFERROR(VLOOKUP($C274,Summary!$C:$CB,62,FALSE)/BN274,IF(BN274=0,"",IF(BN274="","",0)))</f>
        <v>0</v>
      </c>
      <c r="BM274" s="25">
        <f>IFERROR(VLOOKUP($C274,Summary!$C:$CB,63,FALSE)/BN274,IF(BN274=0,"",IF(BN274="","",0)))</f>
        <v>1</v>
      </c>
      <c r="BN274" s="27">
        <f>VLOOKUP($C274,Summary!$C:$CB,64,FALSE)</f>
        <v>4</v>
      </c>
      <c r="BO274" s="24" t="str">
        <f>IFERROR(VLOOKUP($C274,Summary!$C:$CB,65,FALSE)/BU274,IF(BU274=0,"",IF(BU274="","",0)))</f>
        <v/>
      </c>
      <c r="BP274" s="25" t="str">
        <f>IFERROR(VLOOKUP($C274,Summary!$C:$CB,66,FALSE)/BU274,IF(BU274=0,"",IF(BU274="","",0)))</f>
        <v/>
      </c>
      <c r="BQ274" s="26" t="str">
        <f>IFERROR(VLOOKUP($C274,Summary!$C:$CB,67,FALSE)/BU274,IF(BU274=0,"",IF(BU274="","",0)))</f>
        <v/>
      </c>
      <c r="BR274" s="25" t="str">
        <f>IFERROR(VLOOKUP($C274,Summary!$C:$CB,68,FALSE)/BU274,IF(BU274=0,"",IF(BU274="","",0)))</f>
        <v/>
      </c>
      <c r="BS274" s="26" t="str">
        <f>IFERROR(VLOOKUP($C274,Summary!$C:$CB,69,FALSE)/BU274,IF(BU274=0,"",IF(BU274="","",0)))</f>
        <v/>
      </c>
      <c r="BT274" s="25" t="str">
        <f>IFERROR(VLOOKUP($C274,Summary!$C:$CB,70,FALSE)/BU274,IF(BU274=0,"",IF(BU274="","",0)))</f>
        <v/>
      </c>
      <c r="BU274" s="27">
        <f>VLOOKUP($C274,Summary!$C:$CB,71,FALSE)</f>
        <v>0</v>
      </c>
      <c r="BV274" s="24" t="str">
        <f>IFERROR(VLOOKUP($C274,Summary!$C:$CB,72,FALSE)/CB274,IF(CB274=0,"",IF(CB274="","",0)))</f>
        <v/>
      </c>
      <c r="BW274" s="25" t="str">
        <f>IFERROR(VLOOKUP($C274,Summary!$C:$CB,73,FALSE)/CB274,IF(CB274=0,"",IF(CB274="","",0)))</f>
        <v/>
      </c>
      <c r="BX274" s="26" t="str">
        <f>IFERROR(VLOOKUP($C274,Summary!$C:$CB,74,FALSE)/CB274,IF(CB274=0,"",IF(CB274="","",0)))</f>
        <v/>
      </c>
      <c r="BY274" s="25" t="str">
        <f>IFERROR(VLOOKUP($C274,Summary!$C:$CB,75,FALSE)/CB274,IF(CB274=0,"",IF(CB274="","",0)))</f>
        <v/>
      </c>
      <c r="BZ274" s="26" t="str">
        <f>IFERROR(VLOOKUP($C274,Summary!$C:$CB,76,FALSE)/CB274,IF(CB274=0,"",IF(CB274="","",0)))</f>
        <v/>
      </c>
      <c r="CA274" s="25" t="str">
        <f>IFERROR(VLOOKUP($C274,Summary!$C:$CB,77,FALSE)/CB274,IF(CB274=0,"",IF(CB274="","",0)))</f>
        <v/>
      </c>
      <c r="CB274" s="27">
        <f>VLOOKUP($C274,Summary!$C:$CB,78,FALSE)</f>
        <v>0</v>
      </c>
    </row>
    <row r="275" spans="1:80" x14ac:dyDescent="0.3">
      <c r="A275">
        <v>271</v>
      </c>
      <c r="B275" t="str">
        <f>IF(Namelist!A272="","",UPPER(Namelist!A272))</f>
        <v>SHENG HOU KHOR</v>
      </c>
      <c r="C275" t="str">
        <f>IF(Namelist!B272="","",UPPER(Namelist!B272))</f>
        <v>NUSSTU\E0538443</v>
      </c>
      <c r="D275" s="24">
        <f>IFERROR(VLOOKUP($C275,Summary!$C:$CB,2,FALSE)/J275,IF(J275=0,"",IF(J275="","",0)))</f>
        <v>0.81818181818181823</v>
      </c>
      <c r="E275" s="25">
        <f>IFERROR(VLOOKUP($C275,Summary!$C:$CB,3,FALSE)/J275,IF(J275=0,"",IF(J275="","",0)))</f>
        <v>0</v>
      </c>
      <c r="F275" s="26">
        <f>IFERROR(VLOOKUP($C275,Summary!$C:$CB,4,FALSE)/J275,IF(J275=0,"",IF(J275="","",0)))</f>
        <v>0.81818181818181823</v>
      </c>
      <c r="G275" s="25">
        <f>IFERROR(VLOOKUP($C275,Summary!$C:$CB,5,FALSE)/J275,IF(J275=0,"",IF(J275="","",0)))</f>
        <v>0</v>
      </c>
      <c r="H275" s="26">
        <f>IFERROR(VLOOKUP($C275,Summary!$C:$CB,6,FALSE)/J275,IF(J275=0,"",IF(J275="","",0)))</f>
        <v>0.81818181818181823</v>
      </c>
      <c r="I275" s="25">
        <f>IFERROR(VLOOKUP($C275,Summary!$C:$CB,7,FALSE)/J275,IF(J275=0,"",IF(J275="","",0)))</f>
        <v>0.18181818181818182</v>
      </c>
      <c r="J275" s="27">
        <f>VLOOKUP($C275,Summary!$C:$CB,8,FALSE)</f>
        <v>11</v>
      </c>
      <c r="K275" s="24" t="str">
        <f>IFERROR(VLOOKUP($C275,Summary!$C:$CB,9,FALSE)/Q275,IF(Q275=0,"",IF(Q275="","",0)))</f>
        <v/>
      </c>
      <c r="L275" s="25" t="str">
        <f>IFERROR(VLOOKUP($C275,Summary!$C:$CB,10,FALSE)/Q275,IF(Q275=0,"",IF(Q275="","",0)))</f>
        <v/>
      </c>
      <c r="M275" s="26" t="str">
        <f>IFERROR(VLOOKUP($C275,Summary!$C:$CB,11,FALSE)/Q275,IF(Q275=0,"",IF(Q275="","",0)))</f>
        <v/>
      </c>
      <c r="N275" s="25" t="str">
        <f>IFERROR(VLOOKUP($C275,Summary!$C:$CB,12,FALSE)/Q275,IF(Q275=0,"",IF(Q275="","",0)))</f>
        <v/>
      </c>
      <c r="O275" s="26" t="str">
        <f>IFERROR(VLOOKUP($C275,Summary!$C:$CB,13,FALSE)/Q275,IF(Q275=0,"",IF(Q275="","",0)))</f>
        <v/>
      </c>
      <c r="P275" s="25" t="str">
        <f>IFERROR(VLOOKUP($C275,Summary!$C:$CB,14,FALSE)/Q275,IF(Q275=0,"",IF(Q275="","",0)))</f>
        <v/>
      </c>
      <c r="Q275" s="27">
        <f>VLOOKUP($C275,Summary!$C:$CB,15,FALSE)</f>
        <v>0</v>
      </c>
      <c r="R275" s="24" t="str">
        <f>IFERROR(VLOOKUP($C275,Summary!$C:$CB,16,FALSE)/X275,IF(X275=0,"",IF(X275="","",0)))</f>
        <v/>
      </c>
      <c r="S275" s="25" t="str">
        <f>IFERROR(VLOOKUP($C275,Summary!$C:$CB,17,FALSE)/X275,IF(X275=0,"",IF(X275="","",0)))</f>
        <v/>
      </c>
      <c r="T275" s="26" t="str">
        <f>IFERROR(VLOOKUP($C275,Summary!$C:$CB,18,FALSE)/X275,IF(X275=0,"",IF(X275="","",0)))</f>
        <v/>
      </c>
      <c r="U275" s="25" t="str">
        <f>IFERROR(VLOOKUP($C275,Summary!$C:$CB,19,FALSE)/X275,IF(X275=0,"",IF(X275="","",0)))</f>
        <v/>
      </c>
      <c r="V275" s="26" t="str">
        <f>IFERROR(VLOOKUP($C275,Summary!$C:$CB,20,FALSE)/X275,IF(X275=0,"",IF(X275="","",0)))</f>
        <v/>
      </c>
      <c r="W275" s="25" t="str">
        <f>IFERROR(VLOOKUP($C275,Summary!$C:$CB,21,FALSE)/X275,IF(X275=0,"",IF(X275="","",0)))</f>
        <v/>
      </c>
      <c r="X275" s="27">
        <f>VLOOKUP($C275,Summary!$C:$CB,22,FALSE)</f>
        <v>0</v>
      </c>
      <c r="Y275" s="24" t="str">
        <f>IFERROR(VLOOKUP($C275,Summary!$C:$CB,23,FALSE)/AE275,IF(AE275=0,"",IF(AE275="","",0)))</f>
        <v/>
      </c>
      <c r="Z275" s="25" t="str">
        <f>IFERROR(VLOOKUP($C275,Summary!$C:$CB,24,FALSE)/AE275,IF(AE275=0,"",IF(AE275="","",0)))</f>
        <v/>
      </c>
      <c r="AA275" s="26" t="str">
        <f>IFERROR(VLOOKUP($C275,Summary!$C:$CB,25,FALSE)/AE275,IF(AE275=0,"",IF(AE275="","",0)))</f>
        <v/>
      </c>
      <c r="AB275" s="25" t="str">
        <f>IFERROR(VLOOKUP($C275,Summary!$C:$CB,26,FALSE)/AE275,IF(AE275=0,"",IF(AE275="","",0)))</f>
        <v/>
      </c>
      <c r="AC275" s="26" t="str">
        <f>IFERROR(VLOOKUP($C275,Summary!$C:$CB,27,FALSE)/AE275,IF(AE275=0,"",IF(AE275="","",0)))</f>
        <v/>
      </c>
      <c r="AD275" s="25" t="str">
        <f>IFERROR(VLOOKUP($C275,Summary!$C:$CB,28,FALSE)/AE275,IF(AE275=0,"",IF(AE275="","",0)))</f>
        <v/>
      </c>
      <c r="AE275" s="27">
        <f>VLOOKUP($C275,Summary!$C:$CB,29,FALSE)</f>
        <v>0</v>
      </c>
      <c r="AF275" s="24" t="str">
        <f>IFERROR(VLOOKUP($C275,Summary!$C:$CB,30,FALSE)/VLOOKUP($C275,Summary!$C:$CB,32,FALSE),IF(AL275=0,"",IF(AL275="","",0)))</f>
        <v/>
      </c>
      <c r="AG275" s="25" t="str">
        <f>IFERROR(VLOOKUP($C275,Summary!$C:$CB,31,FALSE)/VLOOKUP($C275,Summary!$C:$CB,32,FALSE),IF(AL275=0,"",IF(AL275="","",0)))</f>
        <v/>
      </c>
      <c r="AH275" s="26" t="str">
        <f>IFERROR(VLOOKUP($C275,Summary!$C:$CB,32,FALSE)/VLOOKUP($C275,Summary!$C:$CB,34,FALSE),IF(AL275=0,"",IF(AL275="","",0)))</f>
        <v/>
      </c>
      <c r="AI275" s="25" t="str">
        <f>IFERROR(VLOOKUP($C275,Summary!$C:$CB,33,FALSE)/VLOOKUP($C275,Summary!$C:$CB,34,FALSE),IF(AL275=0,"",IF(AL275="","",0)))</f>
        <v/>
      </c>
      <c r="AJ275" s="26" t="str">
        <f>IFERROR(VLOOKUP($C275,Summary!$C:$CB,34,FALSE)/AL275,IF(AL275=0,"",IF(AL275="","",0)))</f>
        <v/>
      </c>
      <c r="AK275" s="25" t="str">
        <f>IFERROR(VLOOKUP($C275,Summary!$C:$CB,35,FALSE)/AL275,IF(AL275=0,"",IF(AL275="","",0)))</f>
        <v/>
      </c>
      <c r="AL275" s="27">
        <f>VLOOKUP($C275,Summary!$C:$CB,36,FALSE)</f>
        <v>0</v>
      </c>
      <c r="AM275" s="24" t="str">
        <f>IFERROR(VLOOKUP($C275,Summary!$C:$CB,37,FALSE)/AS275,IF(AS275=0,"",IF(AS275="","",0)))</f>
        <v/>
      </c>
      <c r="AN275" s="25" t="str">
        <f>IFERROR(VLOOKUP($C275,Summary!$C:$CB,38,FALSE)/AS275,IF(AS275=0,"",IF(AS275="","",0)))</f>
        <v/>
      </c>
      <c r="AO275" s="26" t="str">
        <f>IFERROR(VLOOKUP($C275,Summary!$C:$CB,39,FALSE)/AS275,IF(AS275=0,"",IF(AS275="","",0)))</f>
        <v/>
      </c>
      <c r="AP275" s="25" t="str">
        <f>IFERROR(VLOOKUP($C275,Summary!$C:$CB,40,FALSE)/AS275,IF(AS275=0,"",IF(AS275="","",0)))</f>
        <v/>
      </c>
      <c r="AQ275" s="26" t="str">
        <f>IFERROR(VLOOKUP($C275,Summary!$C:$CB,41,FALSE)/AS275,IF(AS275=0,"",IF(AS275="","",0)))</f>
        <v/>
      </c>
      <c r="AR275" s="25" t="str">
        <f>IFERROR(VLOOKUP($C275,Summary!$C:$CB,42,FALSE)/AS275,IF(AS275=0,"",IF(AS275="","",0)))</f>
        <v/>
      </c>
      <c r="AS275" s="27">
        <f>VLOOKUP($C275,Summary!$C:$CB,43,FALSE)</f>
        <v>0</v>
      </c>
      <c r="AT275" s="24">
        <f>IFERROR(VLOOKUP($C275,Summary!$C:$CB,44,FALSE)/AZ275,IF(AZ275=0,"",IF(AZ275="","",0)))</f>
        <v>0.66666666666666663</v>
      </c>
      <c r="AU275" s="25">
        <f>IFERROR(VLOOKUP($C275,Summary!$C:$CB,45,FALSE)/AZ275,IF(AZ275=0,"",IF(AZ275="","",0)))</f>
        <v>0</v>
      </c>
      <c r="AV275" s="26">
        <f>IFERROR(VLOOKUP($C275,Summary!$C:$CB,46,FALSE)/AZ275,IF(AZ275=0,"",IF(AZ275="","",0)))</f>
        <v>0.66666666666666663</v>
      </c>
      <c r="AW275" s="25">
        <f>IFERROR(VLOOKUP($C275,Summary!$C:$CB,47,FALSE)/AZ275,IF(AZ275=0,"",IF(AZ275="","",0)))</f>
        <v>0</v>
      </c>
      <c r="AX275" s="26">
        <f>IFERROR(VLOOKUP($C275,Summary!$C:$CB,48,FALSE)/AZ275,IF(AZ275=0,"",IF(AZ275="","",0)))</f>
        <v>0.66666666666666663</v>
      </c>
      <c r="AY275" s="25">
        <f>IFERROR(VLOOKUP($C275,Summary!$C:$CB,49,FALSE)/AZ275,IF(AZ275=0,"",IF(AZ275="","",0)))</f>
        <v>0.33333333333333331</v>
      </c>
      <c r="AZ275" s="27">
        <f>VLOOKUP($C275,Summary!$C:$CB,50,FALSE)</f>
        <v>3</v>
      </c>
      <c r="BA275" s="24">
        <f>IFERROR(VLOOKUP($C275,Summary!$C:$CB,51,FALSE)/BG275,IF(BG275=0,"",IF(BG275="","",0)))</f>
        <v>1</v>
      </c>
      <c r="BB275" s="25">
        <f>IFERROR(VLOOKUP($C275,Summary!$C:$CB,52,FALSE)/BG275,IF(BG275=0,"",IF(BG275="","",0)))</f>
        <v>0</v>
      </c>
      <c r="BC275" s="26">
        <f>IFERROR(VLOOKUP($C275,Summary!$C:$CB,53,FALSE)/BG275,IF(BG275=0,"",IF(BG275="","",0)))</f>
        <v>1</v>
      </c>
      <c r="BD275" s="25">
        <f>IFERROR(VLOOKUP($C275,Summary!$C:$CB,54,FALSE)/BG275,IF(BG275=0,"",IF(BG275="","",0)))</f>
        <v>0</v>
      </c>
      <c r="BE275" s="26">
        <f>IFERROR(VLOOKUP($C275,Summary!$C:$CB,55,FALSE)/BG275,IF(BG275=0,"",IF(BG275="","",0)))</f>
        <v>1</v>
      </c>
      <c r="BF275" s="25">
        <f>IFERROR(VLOOKUP($C275,Summary!$C:$CB,56,FALSE)/BG275,IF(BG275=0,"",IF(BG275="","",0)))</f>
        <v>0</v>
      </c>
      <c r="BG275" s="27">
        <f>VLOOKUP($C275,Summary!$C:$CB,57,FALSE)</f>
        <v>2</v>
      </c>
      <c r="BH275" s="24">
        <f>IFERROR(VLOOKUP($C275,Summary!$C:$CB,58,FALSE)/BN275,IF(BN275=0,"",IF(BN275="","",0)))</f>
        <v>1</v>
      </c>
      <c r="BI275" s="25">
        <f>IFERROR(VLOOKUP($C275,Summary!$C:$CB,59,FALSE)/BN275,IF(BN275=0,"",IF(BN275="","",0)))</f>
        <v>0</v>
      </c>
      <c r="BJ275" s="26">
        <f>IFERROR(VLOOKUP($C275,Summary!$C:$CB,60,FALSE)/BN275,IF(BN275=0,"",IF(BN275="","",0)))</f>
        <v>1</v>
      </c>
      <c r="BK275" s="25">
        <f>IFERROR(VLOOKUP($C275,Summary!$C:$CB,61,FALSE)/BN275,IF(BN275=0,"",IF(BN275="","",0)))</f>
        <v>0</v>
      </c>
      <c r="BL275" s="26">
        <f>IFERROR(VLOOKUP($C275,Summary!$C:$CB,62,FALSE)/BN275,IF(BN275=0,"",IF(BN275="","",0)))</f>
        <v>1</v>
      </c>
      <c r="BM275" s="25">
        <f>IFERROR(VLOOKUP($C275,Summary!$C:$CB,63,FALSE)/BN275,IF(BN275=0,"",IF(BN275="","",0)))</f>
        <v>0</v>
      </c>
      <c r="BN275" s="27">
        <f>VLOOKUP($C275,Summary!$C:$CB,64,FALSE)</f>
        <v>4</v>
      </c>
      <c r="BO275" s="24">
        <f>IFERROR(VLOOKUP($C275,Summary!$C:$CB,65,FALSE)/BU275,IF(BU275=0,"",IF(BU275="","",0)))</f>
        <v>0.5</v>
      </c>
      <c r="BP275" s="25">
        <f>IFERROR(VLOOKUP($C275,Summary!$C:$CB,66,FALSE)/BU275,IF(BU275=0,"",IF(BU275="","",0)))</f>
        <v>0</v>
      </c>
      <c r="BQ275" s="26">
        <f>IFERROR(VLOOKUP($C275,Summary!$C:$CB,67,FALSE)/BU275,IF(BU275=0,"",IF(BU275="","",0)))</f>
        <v>0.5</v>
      </c>
      <c r="BR275" s="25">
        <f>IFERROR(VLOOKUP($C275,Summary!$C:$CB,68,FALSE)/BU275,IF(BU275=0,"",IF(BU275="","",0)))</f>
        <v>0</v>
      </c>
      <c r="BS275" s="26">
        <f>IFERROR(VLOOKUP($C275,Summary!$C:$CB,69,FALSE)/BU275,IF(BU275=0,"",IF(BU275="","",0)))</f>
        <v>0.5</v>
      </c>
      <c r="BT275" s="25">
        <f>IFERROR(VLOOKUP($C275,Summary!$C:$CB,70,FALSE)/BU275,IF(BU275=0,"",IF(BU275="","",0)))</f>
        <v>0.5</v>
      </c>
      <c r="BU275" s="27">
        <f>VLOOKUP($C275,Summary!$C:$CB,71,FALSE)</f>
        <v>2</v>
      </c>
      <c r="BV275" s="24" t="str">
        <f>IFERROR(VLOOKUP($C275,Summary!$C:$CB,72,FALSE)/CB275,IF(CB275=0,"",IF(CB275="","",0)))</f>
        <v/>
      </c>
      <c r="BW275" s="25" t="str">
        <f>IFERROR(VLOOKUP($C275,Summary!$C:$CB,73,FALSE)/CB275,IF(CB275=0,"",IF(CB275="","",0)))</f>
        <v/>
      </c>
      <c r="BX275" s="26" t="str">
        <f>IFERROR(VLOOKUP($C275,Summary!$C:$CB,74,FALSE)/CB275,IF(CB275=0,"",IF(CB275="","",0)))</f>
        <v/>
      </c>
      <c r="BY275" s="25" t="str">
        <f>IFERROR(VLOOKUP($C275,Summary!$C:$CB,75,FALSE)/CB275,IF(CB275=0,"",IF(CB275="","",0)))</f>
        <v/>
      </c>
      <c r="BZ275" s="26" t="str">
        <f>IFERROR(VLOOKUP($C275,Summary!$C:$CB,76,FALSE)/CB275,IF(CB275=0,"",IF(CB275="","",0)))</f>
        <v/>
      </c>
      <c r="CA275" s="25" t="str">
        <f>IFERROR(VLOOKUP($C275,Summary!$C:$CB,77,FALSE)/CB275,IF(CB275=0,"",IF(CB275="","",0)))</f>
        <v/>
      </c>
      <c r="CB275" s="27">
        <f>VLOOKUP($C275,Summary!$C:$CB,78,FALSE)</f>
        <v>0</v>
      </c>
    </row>
    <row r="276" spans="1:80" x14ac:dyDescent="0.3">
      <c r="A276">
        <v>272</v>
      </c>
      <c r="B276" t="str">
        <f>IF(Namelist!A273="","",UPPER(Namelist!A273))</f>
        <v>SHENGYUAN LIN</v>
      </c>
      <c r="C276" t="str">
        <f>IF(Namelist!B273="","",UPPER(Namelist!B273))</f>
        <v>NUSSTU\E0886368</v>
      </c>
      <c r="D276" s="24">
        <f>IFERROR(VLOOKUP($C276,Summary!$C:$CB,2,FALSE)/J276,IF(J276=0,"",IF(J276="","",0)))</f>
        <v>0.68181818181818177</v>
      </c>
      <c r="E276" s="25">
        <f>IFERROR(VLOOKUP($C276,Summary!$C:$CB,3,FALSE)/J276,IF(J276=0,"",IF(J276="","",0)))</f>
        <v>0.13636363636363635</v>
      </c>
      <c r="F276" s="26">
        <f>IFERROR(VLOOKUP($C276,Summary!$C:$CB,4,FALSE)/J276,IF(J276=0,"",IF(J276="","",0)))</f>
        <v>0.81818181818181823</v>
      </c>
      <c r="G276" s="25">
        <f>IFERROR(VLOOKUP($C276,Summary!$C:$CB,5,FALSE)/J276,IF(J276=0,"",IF(J276="","",0)))</f>
        <v>4.5454545454545456E-2</v>
      </c>
      <c r="H276" s="26">
        <f>IFERROR(VLOOKUP($C276,Summary!$C:$CB,6,FALSE)/J276,IF(J276=0,"",IF(J276="","",0)))</f>
        <v>0.86363636363636365</v>
      </c>
      <c r="I276" s="25">
        <f>IFERROR(VLOOKUP($C276,Summary!$C:$CB,7,FALSE)/J276,IF(J276=0,"",IF(J276="","",0)))</f>
        <v>0.13636363636363635</v>
      </c>
      <c r="J276" s="27">
        <f>VLOOKUP($C276,Summary!$C:$CB,8,FALSE)</f>
        <v>22</v>
      </c>
      <c r="K276" s="24">
        <f>IFERROR(VLOOKUP($C276,Summary!$C:$CB,9,FALSE)/Q276,IF(Q276=0,"",IF(Q276="","",0)))</f>
        <v>0.33333333333333331</v>
      </c>
      <c r="L276" s="25">
        <f>IFERROR(VLOOKUP($C276,Summary!$C:$CB,10,FALSE)/Q276,IF(Q276=0,"",IF(Q276="","",0)))</f>
        <v>0</v>
      </c>
      <c r="M276" s="26">
        <f>IFERROR(VLOOKUP($C276,Summary!$C:$CB,11,FALSE)/Q276,IF(Q276=0,"",IF(Q276="","",0)))</f>
        <v>0.33333333333333331</v>
      </c>
      <c r="N276" s="25">
        <f>IFERROR(VLOOKUP($C276,Summary!$C:$CB,12,FALSE)/Q276,IF(Q276=0,"",IF(Q276="","",0)))</f>
        <v>0.33333333333333331</v>
      </c>
      <c r="O276" s="26">
        <f>IFERROR(VLOOKUP($C276,Summary!$C:$CB,13,FALSE)/Q276,IF(Q276=0,"",IF(Q276="","",0)))</f>
        <v>0.66666666666666663</v>
      </c>
      <c r="P276" s="25">
        <f>IFERROR(VLOOKUP($C276,Summary!$C:$CB,14,FALSE)/Q276,IF(Q276=0,"",IF(Q276="","",0)))</f>
        <v>0.33333333333333331</v>
      </c>
      <c r="Q276" s="27">
        <f>VLOOKUP($C276,Summary!$C:$CB,15,FALSE)</f>
        <v>3</v>
      </c>
      <c r="R276" s="24">
        <f>IFERROR(VLOOKUP($C276,Summary!$C:$CB,16,FALSE)/X276,IF(X276=0,"",IF(X276="","",0)))</f>
        <v>0.75</v>
      </c>
      <c r="S276" s="25">
        <f>IFERROR(VLOOKUP($C276,Summary!$C:$CB,17,FALSE)/X276,IF(X276=0,"",IF(X276="","",0)))</f>
        <v>0</v>
      </c>
      <c r="T276" s="26">
        <f>IFERROR(VLOOKUP($C276,Summary!$C:$CB,18,FALSE)/X276,IF(X276=0,"",IF(X276="","",0)))</f>
        <v>0.75</v>
      </c>
      <c r="U276" s="25">
        <f>IFERROR(VLOOKUP($C276,Summary!$C:$CB,19,FALSE)/X276,IF(X276=0,"",IF(X276="","",0)))</f>
        <v>0</v>
      </c>
      <c r="V276" s="26">
        <f>IFERROR(VLOOKUP($C276,Summary!$C:$CB,20,FALSE)/X276,IF(X276=0,"",IF(X276="","",0)))</f>
        <v>0.75</v>
      </c>
      <c r="W276" s="25">
        <f>IFERROR(VLOOKUP($C276,Summary!$C:$CB,21,FALSE)/X276,IF(X276=0,"",IF(X276="","",0)))</f>
        <v>0.25</v>
      </c>
      <c r="X276" s="27">
        <f>VLOOKUP($C276,Summary!$C:$CB,22,FALSE)</f>
        <v>4</v>
      </c>
      <c r="Y276" s="24">
        <f>IFERROR(VLOOKUP($C276,Summary!$C:$CB,23,FALSE)/AE276,IF(AE276=0,"",IF(AE276="","",0)))</f>
        <v>0.5</v>
      </c>
      <c r="Z276" s="25">
        <f>IFERROR(VLOOKUP($C276,Summary!$C:$CB,24,FALSE)/AE276,IF(AE276=0,"",IF(AE276="","",0)))</f>
        <v>0</v>
      </c>
      <c r="AA276" s="26">
        <f>IFERROR(VLOOKUP($C276,Summary!$C:$CB,25,FALSE)/AE276,IF(AE276=0,"",IF(AE276="","",0)))</f>
        <v>0.5</v>
      </c>
      <c r="AB276" s="25">
        <f>IFERROR(VLOOKUP($C276,Summary!$C:$CB,26,FALSE)/AE276,IF(AE276=0,"",IF(AE276="","",0)))</f>
        <v>0</v>
      </c>
      <c r="AC276" s="26">
        <f>IFERROR(VLOOKUP($C276,Summary!$C:$CB,27,FALSE)/AE276,IF(AE276=0,"",IF(AE276="","",0)))</f>
        <v>0.5</v>
      </c>
      <c r="AD276" s="25">
        <f>IFERROR(VLOOKUP($C276,Summary!$C:$CB,28,FALSE)/AE276,IF(AE276=0,"",IF(AE276="","",0)))</f>
        <v>0.5</v>
      </c>
      <c r="AE276" s="27">
        <f>VLOOKUP($C276,Summary!$C:$CB,29,FALSE)</f>
        <v>2</v>
      </c>
      <c r="AF276" s="24" t="str">
        <f>IFERROR(VLOOKUP($C276,Summary!$C:$CB,30,FALSE)/VLOOKUP($C276,Summary!$C:$CB,32,FALSE),IF(AL276=0,"",IF(AL276="","",0)))</f>
        <v/>
      </c>
      <c r="AG276" s="25" t="str">
        <f>IFERROR(VLOOKUP($C276,Summary!$C:$CB,31,FALSE)/VLOOKUP($C276,Summary!$C:$CB,32,FALSE),IF(AL276=0,"",IF(AL276="","",0)))</f>
        <v/>
      </c>
      <c r="AH276" s="26" t="str">
        <f>IFERROR(VLOOKUP($C276,Summary!$C:$CB,32,FALSE)/VLOOKUP($C276,Summary!$C:$CB,34,FALSE),IF(AL276=0,"",IF(AL276="","",0)))</f>
        <v/>
      </c>
      <c r="AI276" s="25" t="str">
        <f>IFERROR(VLOOKUP($C276,Summary!$C:$CB,33,FALSE)/VLOOKUP($C276,Summary!$C:$CB,34,FALSE),IF(AL276=0,"",IF(AL276="","",0)))</f>
        <v/>
      </c>
      <c r="AJ276" s="26" t="str">
        <f>IFERROR(VLOOKUP($C276,Summary!$C:$CB,34,FALSE)/AL276,IF(AL276=0,"",IF(AL276="","",0)))</f>
        <v/>
      </c>
      <c r="AK276" s="25" t="str">
        <f>IFERROR(VLOOKUP($C276,Summary!$C:$CB,35,FALSE)/AL276,IF(AL276=0,"",IF(AL276="","",0)))</f>
        <v/>
      </c>
      <c r="AL276" s="27">
        <f>VLOOKUP($C276,Summary!$C:$CB,36,FALSE)</f>
        <v>0</v>
      </c>
      <c r="AM276" s="24">
        <f>IFERROR(VLOOKUP($C276,Summary!$C:$CB,37,FALSE)/AS276,IF(AS276=0,"",IF(AS276="","",0)))</f>
        <v>1</v>
      </c>
      <c r="AN276" s="25">
        <f>IFERROR(VLOOKUP($C276,Summary!$C:$CB,38,FALSE)/AS276,IF(AS276=0,"",IF(AS276="","",0)))</f>
        <v>0</v>
      </c>
      <c r="AO276" s="26">
        <f>IFERROR(VLOOKUP($C276,Summary!$C:$CB,39,FALSE)/AS276,IF(AS276=0,"",IF(AS276="","",0)))</f>
        <v>1</v>
      </c>
      <c r="AP276" s="25">
        <f>IFERROR(VLOOKUP($C276,Summary!$C:$CB,40,FALSE)/AS276,IF(AS276=0,"",IF(AS276="","",0)))</f>
        <v>0</v>
      </c>
      <c r="AQ276" s="26">
        <f>IFERROR(VLOOKUP($C276,Summary!$C:$CB,41,FALSE)/AS276,IF(AS276=0,"",IF(AS276="","",0)))</f>
        <v>1</v>
      </c>
      <c r="AR276" s="25">
        <f>IFERROR(VLOOKUP($C276,Summary!$C:$CB,42,FALSE)/AS276,IF(AS276=0,"",IF(AS276="","",0)))</f>
        <v>0</v>
      </c>
      <c r="AS276" s="27">
        <f>VLOOKUP($C276,Summary!$C:$CB,43,FALSE)</f>
        <v>3</v>
      </c>
      <c r="AT276" s="24" t="str">
        <f>IFERROR(VLOOKUP($C276,Summary!$C:$CB,44,FALSE)/AZ276,IF(AZ276=0,"",IF(AZ276="","",0)))</f>
        <v/>
      </c>
      <c r="AU276" s="25" t="str">
        <f>IFERROR(VLOOKUP($C276,Summary!$C:$CB,45,FALSE)/AZ276,IF(AZ276=0,"",IF(AZ276="","",0)))</f>
        <v/>
      </c>
      <c r="AV276" s="26" t="str">
        <f>IFERROR(VLOOKUP($C276,Summary!$C:$CB,46,FALSE)/AZ276,IF(AZ276=0,"",IF(AZ276="","",0)))</f>
        <v/>
      </c>
      <c r="AW276" s="25" t="str">
        <f>IFERROR(VLOOKUP($C276,Summary!$C:$CB,47,FALSE)/AZ276,IF(AZ276=0,"",IF(AZ276="","",0)))</f>
        <v/>
      </c>
      <c r="AX276" s="26" t="str">
        <f>IFERROR(VLOOKUP($C276,Summary!$C:$CB,48,FALSE)/AZ276,IF(AZ276=0,"",IF(AZ276="","",0)))</f>
        <v/>
      </c>
      <c r="AY276" s="25" t="str">
        <f>IFERROR(VLOOKUP($C276,Summary!$C:$CB,49,FALSE)/AZ276,IF(AZ276=0,"",IF(AZ276="","",0)))</f>
        <v/>
      </c>
      <c r="AZ276" s="27">
        <f>VLOOKUP($C276,Summary!$C:$CB,50,FALSE)</f>
        <v>0</v>
      </c>
      <c r="BA276" s="24" t="str">
        <f>IFERROR(VLOOKUP($C276,Summary!$C:$CB,51,FALSE)/BG276,IF(BG276=0,"",IF(BG276="","",0)))</f>
        <v/>
      </c>
      <c r="BB276" s="25" t="str">
        <f>IFERROR(VLOOKUP($C276,Summary!$C:$CB,52,FALSE)/BG276,IF(BG276=0,"",IF(BG276="","",0)))</f>
        <v/>
      </c>
      <c r="BC276" s="26" t="str">
        <f>IFERROR(VLOOKUP($C276,Summary!$C:$CB,53,FALSE)/BG276,IF(BG276=0,"",IF(BG276="","",0)))</f>
        <v/>
      </c>
      <c r="BD276" s="25" t="str">
        <f>IFERROR(VLOOKUP($C276,Summary!$C:$CB,54,FALSE)/BG276,IF(BG276=0,"",IF(BG276="","",0)))</f>
        <v/>
      </c>
      <c r="BE276" s="26" t="str">
        <f>IFERROR(VLOOKUP($C276,Summary!$C:$CB,55,FALSE)/BG276,IF(BG276=0,"",IF(BG276="","",0)))</f>
        <v/>
      </c>
      <c r="BF276" s="25" t="str">
        <f>IFERROR(VLOOKUP($C276,Summary!$C:$CB,56,FALSE)/BG276,IF(BG276=0,"",IF(BG276="","",0)))</f>
        <v/>
      </c>
      <c r="BG276" s="27">
        <f>VLOOKUP($C276,Summary!$C:$CB,57,FALSE)</f>
        <v>0</v>
      </c>
      <c r="BH276" s="24">
        <f>IFERROR(VLOOKUP($C276,Summary!$C:$CB,58,FALSE)/BN276,IF(BN276=0,"",IF(BN276="","",0)))</f>
        <v>0.75</v>
      </c>
      <c r="BI276" s="25">
        <f>IFERROR(VLOOKUP($C276,Summary!$C:$CB,59,FALSE)/BN276,IF(BN276=0,"",IF(BN276="","",0)))</f>
        <v>0.25</v>
      </c>
      <c r="BJ276" s="26">
        <f>IFERROR(VLOOKUP($C276,Summary!$C:$CB,60,FALSE)/BN276,IF(BN276=0,"",IF(BN276="","",0)))</f>
        <v>1</v>
      </c>
      <c r="BK276" s="25">
        <f>IFERROR(VLOOKUP($C276,Summary!$C:$CB,61,FALSE)/BN276,IF(BN276=0,"",IF(BN276="","",0)))</f>
        <v>0</v>
      </c>
      <c r="BL276" s="26">
        <f>IFERROR(VLOOKUP($C276,Summary!$C:$CB,62,FALSE)/BN276,IF(BN276=0,"",IF(BN276="","",0)))</f>
        <v>1</v>
      </c>
      <c r="BM276" s="25">
        <f>IFERROR(VLOOKUP($C276,Summary!$C:$CB,63,FALSE)/BN276,IF(BN276=0,"",IF(BN276="","",0)))</f>
        <v>0</v>
      </c>
      <c r="BN276" s="27">
        <f>VLOOKUP($C276,Summary!$C:$CB,64,FALSE)</f>
        <v>4</v>
      </c>
      <c r="BO276" s="24">
        <f>IFERROR(VLOOKUP($C276,Summary!$C:$CB,65,FALSE)/BU276,IF(BU276=0,"",IF(BU276="","",0)))</f>
        <v>0.33333333333333331</v>
      </c>
      <c r="BP276" s="25">
        <f>IFERROR(VLOOKUP($C276,Summary!$C:$CB,66,FALSE)/BU276,IF(BU276=0,"",IF(BU276="","",0)))</f>
        <v>0.66666666666666663</v>
      </c>
      <c r="BQ276" s="26">
        <f>IFERROR(VLOOKUP($C276,Summary!$C:$CB,67,FALSE)/BU276,IF(BU276=0,"",IF(BU276="","",0)))</f>
        <v>1</v>
      </c>
      <c r="BR276" s="25">
        <f>IFERROR(VLOOKUP($C276,Summary!$C:$CB,68,FALSE)/BU276,IF(BU276=0,"",IF(BU276="","",0)))</f>
        <v>0</v>
      </c>
      <c r="BS276" s="26">
        <f>IFERROR(VLOOKUP($C276,Summary!$C:$CB,69,FALSE)/BU276,IF(BU276=0,"",IF(BU276="","",0)))</f>
        <v>1</v>
      </c>
      <c r="BT276" s="25">
        <f>IFERROR(VLOOKUP($C276,Summary!$C:$CB,70,FALSE)/BU276,IF(BU276=0,"",IF(BU276="","",0)))</f>
        <v>0</v>
      </c>
      <c r="BU276" s="27">
        <f>VLOOKUP($C276,Summary!$C:$CB,71,FALSE)</f>
        <v>3</v>
      </c>
      <c r="BV276" s="24">
        <f>IFERROR(VLOOKUP($C276,Summary!$C:$CB,72,FALSE)/CB276,IF(CB276=0,"",IF(CB276="","",0)))</f>
        <v>1</v>
      </c>
      <c r="BW276" s="25">
        <f>IFERROR(VLOOKUP($C276,Summary!$C:$CB,73,FALSE)/CB276,IF(CB276=0,"",IF(CB276="","",0)))</f>
        <v>0</v>
      </c>
      <c r="BX276" s="26">
        <f>IFERROR(VLOOKUP($C276,Summary!$C:$CB,74,FALSE)/CB276,IF(CB276=0,"",IF(CB276="","",0)))</f>
        <v>1</v>
      </c>
      <c r="BY276" s="25">
        <f>IFERROR(VLOOKUP($C276,Summary!$C:$CB,75,FALSE)/CB276,IF(CB276=0,"",IF(CB276="","",0)))</f>
        <v>0</v>
      </c>
      <c r="BZ276" s="26">
        <f>IFERROR(VLOOKUP($C276,Summary!$C:$CB,76,FALSE)/CB276,IF(CB276=0,"",IF(CB276="","",0)))</f>
        <v>1</v>
      </c>
      <c r="CA276" s="25">
        <f>IFERROR(VLOOKUP($C276,Summary!$C:$CB,77,FALSE)/CB276,IF(CB276=0,"",IF(CB276="","",0)))</f>
        <v>0</v>
      </c>
      <c r="CB276" s="27">
        <f>VLOOKUP($C276,Summary!$C:$CB,78,FALSE)</f>
        <v>3</v>
      </c>
    </row>
    <row r="277" spans="1:80" x14ac:dyDescent="0.3">
      <c r="A277">
        <v>273</v>
      </c>
      <c r="B277" t="str">
        <f>IF(Namelist!A274="","",UPPER(Namelist!A274))</f>
        <v>SHERYL AU</v>
      </c>
      <c r="C277" t="str">
        <f>IF(Namelist!B274="","",UPPER(Namelist!B274))</f>
        <v>NUSSTU\E0774616</v>
      </c>
      <c r="D277" s="24">
        <f>IFERROR(VLOOKUP($C277,Summary!$C:$CB,2,FALSE)/J277,IF(J277=0,"",IF(J277="","",0)))</f>
        <v>1</v>
      </c>
      <c r="E277" s="25">
        <f>IFERROR(VLOOKUP($C277,Summary!$C:$CB,3,FALSE)/J277,IF(J277=0,"",IF(J277="","",0)))</f>
        <v>0</v>
      </c>
      <c r="F277" s="26">
        <f>IFERROR(VLOOKUP($C277,Summary!$C:$CB,4,FALSE)/J277,IF(J277=0,"",IF(J277="","",0)))</f>
        <v>1</v>
      </c>
      <c r="G277" s="25">
        <f>IFERROR(VLOOKUP($C277,Summary!$C:$CB,5,FALSE)/J277,IF(J277=0,"",IF(J277="","",0)))</f>
        <v>0</v>
      </c>
      <c r="H277" s="26">
        <f>IFERROR(VLOOKUP($C277,Summary!$C:$CB,6,FALSE)/J277,IF(J277=0,"",IF(J277="","",0)))</f>
        <v>1</v>
      </c>
      <c r="I277" s="25">
        <f>IFERROR(VLOOKUP($C277,Summary!$C:$CB,7,FALSE)/J277,IF(J277=0,"",IF(J277="","",0)))</f>
        <v>0</v>
      </c>
      <c r="J277" s="27">
        <f>VLOOKUP($C277,Summary!$C:$CB,8,FALSE)</f>
        <v>2</v>
      </c>
      <c r="K277" s="24" t="str">
        <f>IFERROR(VLOOKUP($C277,Summary!$C:$CB,9,FALSE)/Q277,IF(Q277=0,"",IF(Q277="","",0)))</f>
        <v/>
      </c>
      <c r="L277" s="25" t="str">
        <f>IFERROR(VLOOKUP($C277,Summary!$C:$CB,10,FALSE)/Q277,IF(Q277=0,"",IF(Q277="","",0)))</f>
        <v/>
      </c>
      <c r="M277" s="26" t="str">
        <f>IFERROR(VLOOKUP($C277,Summary!$C:$CB,11,FALSE)/Q277,IF(Q277=0,"",IF(Q277="","",0)))</f>
        <v/>
      </c>
      <c r="N277" s="25" t="str">
        <f>IFERROR(VLOOKUP($C277,Summary!$C:$CB,12,FALSE)/Q277,IF(Q277=0,"",IF(Q277="","",0)))</f>
        <v/>
      </c>
      <c r="O277" s="26" t="str">
        <f>IFERROR(VLOOKUP($C277,Summary!$C:$CB,13,FALSE)/Q277,IF(Q277=0,"",IF(Q277="","",0)))</f>
        <v/>
      </c>
      <c r="P277" s="25" t="str">
        <f>IFERROR(VLOOKUP($C277,Summary!$C:$CB,14,FALSE)/Q277,IF(Q277=0,"",IF(Q277="","",0)))</f>
        <v/>
      </c>
      <c r="Q277" s="27">
        <f>VLOOKUP($C277,Summary!$C:$CB,15,FALSE)</f>
        <v>0</v>
      </c>
      <c r="R277" s="24" t="str">
        <f>IFERROR(VLOOKUP($C277,Summary!$C:$CB,16,FALSE)/X277,IF(X277=0,"",IF(X277="","",0)))</f>
        <v/>
      </c>
      <c r="S277" s="25" t="str">
        <f>IFERROR(VLOOKUP($C277,Summary!$C:$CB,17,FALSE)/X277,IF(X277=0,"",IF(X277="","",0)))</f>
        <v/>
      </c>
      <c r="T277" s="26" t="str">
        <f>IFERROR(VLOOKUP($C277,Summary!$C:$CB,18,FALSE)/X277,IF(X277=0,"",IF(X277="","",0)))</f>
        <v/>
      </c>
      <c r="U277" s="25" t="str">
        <f>IFERROR(VLOOKUP($C277,Summary!$C:$CB,19,FALSE)/X277,IF(X277=0,"",IF(X277="","",0)))</f>
        <v/>
      </c>
      <c r="V277" s="26" t="str">
        <f>IFERROR(VLOOKUP($C277,Summary!$C:$CB,20,FALSE)/X277,IF(X277=0,"",IF(X277="","",0)))</f>
        <v/>
      </c>
      <c r="W277" s="25" t="str">
        <f>IFERROR(VLOOKUP($C277,Summary!$C:$CB,21,FALSE)/X277,IF(X277=0,"",IF(X277="","",0)))</f>
        <v/>
      </c>
      <c r="X277" s="27">
        <f>VLOOKUP($C277,Summary!$C:$CB,22,FALSE)</f>
        <v>0</v>
      </c>
      <c r="Y277" s="24" t="str">
        <f>IFERROR(VLOOKUP($C277,Summary!$C:$CB,23,FALSE)/AE277,IF(AE277=0,"",IF(AE277="","",0)))</f>
        <v/>
      </c>
      <c r="Z277" s="25" t="str">
        <f>IFERROR(VLOOKUP($C277,Summary!$C:$CB,24,FALSE)/AE277,IF(AE277=0,"",IF(AE277="","",0)))</f>
        <v/>
      </c>
      <c r="AA277" s="26" t="str">
        <f>IFERROR(VLOOKUP($C277,Summary!$C:$CB,25,FALSE)/AE277,IF(AE277=0,"",IF(AE277="","",0)))</f>
        <v/>
      </c>
      <c r="AB277" s="25" t="str">
        <f>IFERROR(VLOOKUP($C277,Summary!$C:$CB,26,FALSE)/AE277,IF(AE277=0,"",IF(AE277="","",0)))</f>
        <v/>
      </c>
      <c r="AC277" s="26" t="str">
        <f>IFERROR(VLOOKUP($C277,Summary!$C:$CB,27,FALSE)/AE277,IF(AE277=0,"",IF(AE277="","",0)))</f>
        <v/>
      </c>
      <c r="AD277" s="25" t="str">
        <f>IFERROR(VLOOKUP($C277,Summary!$C:$CB,28,FALSE)/AE277,IF(AE277=0,"",IF(AE277="","",0)))</f>
        <v/>
      </c>
      <c r="AE277" s="27">
        <f>VLOOKUP($C277,Summary!$C:$CB,29,FALSE)</f>
        <v>0</v>
      </c>
      <c r="AF277" s="24" t="str">
        <f>IFERROR(VLOOKUP($C277,Summary!$C:$CB,30,FALSE)/VLOOKUP($C277,Summary!$C:$CB,32,FALSE),IF(AL277=0,"",IF(AL277="","",0)))</f>
        <v/>
      </c>
      <c r="AG277" s="25" t="str">
        <f>IFERROR(VLOOKUP($C277,Summary!$C:$CB,31,FALSE)/VLOOKUP($C277,Summary!$C:$CB,32,FALSE),IF(AL277=0,"",IF(AL277="","",0)))</f>
        <v/>
      </c>
      <c r="AH277" s="26" t="str">
        <f>IFERROR(VLOOKUP($C277,Summary!$C:$CB,32,FALSE)/VLOOKUP($C277,Summary!$C:$CB,34,FALSE),IF(AL277=0,"",IF(AL277="","",0)))</f>
        <v/>
      </c>
      <c r="AI277" s="25" t="str">
        <f>IFERROR(VLOOKUP($C277,Summary!$C:$CB,33,FALSE)/VLOOKUP($C277,Summary!$C:$CB,34,FALSE),IF(AL277=0,"",IF(AL277="","",0)))</f>
        <v/>
      </c>
      <c r="AJ277" s="26" t="str">
        <f>IFERROR(VLOOKUP($C277,Summary!$C:$CB,34,FALSE)/AL277,IF(AL277=0,"",IF(AL277="","",0)))</f>
        <v/>
      </c>
      <c r="AK277" s="25" t="str">
        <f>IFERROR(VLOOKUP($C277,Summary!$C:$CB,35,FALSE)/AL277,IF(AL277=0,"",IF(AL277="","",0)))</f>
        <v/>
      </c>
      <c r="AL277" s="27">
        <f>VLOOKUP($C277,Summary!$C:$CB,36,FALSE)</f>
        <v>0</v>
      </c>
      <c r="AM277" s="24">
        <f>IFERROR(VLOOKUP($C277,Summary!$C:$CB,37,FALSE)/AS277,IF(AS277=0,"",IF(AS277="","",0)))</f>
        <v>1</v>
      </c>
      <c r="AN277" s="25">
        <f>IFERROR(VLOOKUP($C277,Summary!$C:$CB,38,FALSE)/AS277,IF(AS277=0,"",IF(AS277="","",0)))</f>
        <v>0</v>
      </c>
      <c r="AO277" s="26">
        <f>IFERROR(VLOOKUP($C277,Summary!$C:$CB,39,FALSE)/AS277,IF(AS277=0,"",IF(AS277="","",0)))</f>
        <v>1</v>
      </c>
      <c r="AP277" s="25">
        <f>IFERROR(VLOOKUP($C277,Summary!$C:$CB,40,FALSE)/AS277,IF(AS277=0,"",IF(AS277="","",0)))</f>
        <v>0</v>
      </c>
      <c r="AQ277" s="26">
        <f>IFERROR(VLOOKUP($C277,Summary!$C:$CB,41,FALSE)/AS277,IF(AS277=0,"",IF(AS277="","",0)))</f>
        <v>1</v>
      </c>
      <c r="AR277" s="25">
        <f>IFERROR(VLOOKUP($C277,Summary!$C:$CB,42,FALSE)/AS277,IF(AS277=0,"",IF(AS277="","",0)))</f>
        <v>0</v>
      </c>
      <c r="AS277" s="27">
        <f>VLOOKUP($C277,Summary!$C:$CB,43,FALSE)</f>
        <v>2</v>
      </c>
      <c r="AT277" s="24" t="str">
        <f>IFERROR(VLOOKUP($C277,Summary!$C:$CB,44,FALSE)/AZ277,IF(AZ277=0,"",IF(AZ277="","",0)))</f>
        <v/>
      </c>
      <c r="AU277" s="25" t="str">
        <f>IFERROR(VLOOKUP($C277,Summary!$C:$CB,45,FALSE)/AZ277,IF(AZ277=0,"",IF(AZ277="","",0)))</f>
        <v/>
      </c>
      <c r="AV277" s="26" t="str">
        <f>IFERROR(VLOOKUP($C277,Summary!$C:$CB,46,FALSE)/AZ277,IF(AZ277=0,"",IF(AZ277="","",0)))</f>
        <v/>
      </c>
      <c r="AW277" s="25" t="str">
        <f>IFERROR(VLOOKUP($C277,Summary!$C:$CB,47,FALSE)/AZ277,IF(AZ277=0,"",IF(AZ277="","",0)))</f>
        <v/>
      </c>
      <c r="AX277" s="26" t="str">
        <f>IFERROR(VLOOKUP($C277,Summary!$C:$CB,48,FALSE)/AZ277,IF(AZ277=0,"",IF(AZ277="","",0)))</f>
        <v/>
      </c>
      <c r="AY277" s="25" t="str">
        <f>IFERROR(VLOOKUP($C277,Summary!$C:$CB,49,FALSE)/AZ277,IF(AZ277=0,"",IF(AZ277="","",0)))</f>
        <v/>
      </c>
      <c r="AZ277" s="27">
        <f>VLOOKUP($C277,Summary!$C:$CB,50,FALSE)</f>
        <v>0</v>
      </c>
      <c r="BA277" s="24" t="str">
        <f>IFERROR(VLOOKUP($C277,Summary!$C:$CB,51,FALSE)/BG277,IF(BG277=0,"",IF(BG277="","",0)))</f>
        <v/>
      </c>
      <c r="BB277" s="25" t="str">
        <f>IFERROR(VLOOKUP($C277,Summary!$C:$CB,52,FALSE)/BG277,IF(BG277=0,"",IF(BG277="","",0)))</f>
        <v/>
      </c>
      <c r="BC277" s="26" t="str">
        <f>IFERROR(VLOOKUP($C277,Summary!$C:$CB,53,FALSE)/BG277,IF(BG277=0,"",IF(BG277="","",0)))</f>
        <v/>
      </c>
      <c r="BD277" s="25" t="str">
        <f>IFERROR(VLOOKUP($C277,Summary!$C:$CB,54,FALSE)/BG277,IF(BG277=0,"",IF(BG277="","",0)))</f>
        <v/>
      </c>
      <c r="BE277" s="26" t="str">
        <f>IFERROR(VLOOKUP($C277,Summary!$C:$CB,55,FALSE)/BG277,IF(BG277=0,"",IF(BG277="","",0)))</f>
        <v/>
      </c>
      <c r="BF277" s="25" t="str">
        <f>IFERROR(VLOOKUP($C277,Summary!$C:$CB,56,FALSE)/BG277,IF(BG277=0,"",IF(BG277="","",0)))</f>
        <v/>
      </c>
      <c r="BG277" s="27">
        <f>VLOOKUP($C277,Summary!$C:$CB,57,FALSE)</f>
        <v>0</v>
      </c>
      <c r="BH277" s="24" t="str">
        <f>IFERROR(VLOOKUP($C277,Summary!$C:$CB,58,FALSE)/BN277,IF(BN277=0,"",IF(BN277="","",0)))</f>
        <v/>
      </c>
      <c r="BI277" s="25" t="str">
        <f>IFERROR(VLOOKUP($C277,Summary!$C:$CB,59,FALSE)/BN277,IF(BN277=0,"",IF(BN277="","",0)))</f>
        <v/>
      </c>
      <c r="BJ277" s="26" t="str">
        <f>IFERROR(VLOOKUP($C277,Summary!$C:$CB,60,FALSE)/BN277,IF(BN277=0,"",IF(BN277="","",0)))</f>
        <v/>
      </c>
      <c r="BK277" s="25" t="str">
        <f>IFERROR(VLOOKUP($C277,Summary!$C:$CB,61,FALSE)/BN277,IF(BN277=0,"",IF(BN277="","",0)))</f>
        <v/>
      </c>
      <c r="BL277" s="26" t="str">
        <f>IFERROR(VLOOKUP($C277,Summary!$C:$CB,62,FALSE)/BN277,IF(BN277=0,"",IF(BN277="","",0)))</f>
        <v/>
      </c>
      <c r="BM277" s="25" t="str">
        <f>IFERROR(VLOOKUP($C277,Summary!$C:$CB,63,FALSE)/BN277,IF(BN277=0,"",IF(BN277="","",0)))</f>
        <v/>
      </c>
      <c r="BN277" s="27">
        <f>VLOOKUP($C277,Summary!$C:$CB,64,FALSE)</f>
        <v>0</v>
      </c>
      <c r="BO277" s="24" t="str">
        <f>IFERROR(VLOOKUP($C277,Summary!$C:$CB,65,FALSE)/BU277,IF(BU277=0,"",IF(BU277="","",0)))</f>
        <v/>
      </c>
      <c r="BP277" s="25" t="str">
        <f>IFERROR(VLOOKUP($C277,Summary!$C:$CB,66,FALSE)/BU277,IF(BU277=0,"",IF(BU277="","",0)))</f>
        <v/>
      </c>
      <c r="BQ277" s="26" t="str">
        <f>IFERROR(VLOOKUP($C277,Summary!$C:$CB,67,FALSE)/BU277,IF(BU277=0,"",IF(BU277="","",0)))</f>
        <v/>
      </c>
      <c r="BR277" s="25" t="str">
        <f>IFERROR(VLOOKUP($C277,Summary!$C:$CB,68,FALSE)/BU277,IF(BU277=0,"",IF(BU277="","",0)))</f>
        <v/>
      </c>
      <c r="BS277" s="26" t="str">
        <f>IFERROR(VLOOKUP($C277,Summary!$C:$CB,69,FALSE)/BU277,IF(BU277=0,"",IF(BU277="","",0)))</f>
        <v/>
      </c>
      <c r="BT277" s="25" t="str">
        <f>IFERROR(VLOOKUP($C277,Summary!$C:$CB,70,FALSE)/BU277,IF(BU277=0,"",IF(BU277="","",0)))</f>
        <v/>
      </c>
      <c r="BU277" s="27">
        <f>VLOOKUP($C277,Summary!$C:$CB,71,FALSE)</f>
        <v>0</v>
      </c>
      <c r="BV277" s="24" t="str">
        <f>IFERROR(VLOOKUP($C277,Summary!$C:$CB,72,FALSE)/CB277,IF(CB277=0,"",IF(CB277="","",0)))</f>
        <v/>
      </c>
      <c r="BW277" s="25" t="str">
        <f>IFERROR(VLOOKUP($C277,Summary!$C:$CB,73,FALSE)/CB277,IF(CB277=0,"",IF(CB277="","",0)))</f>
        <v/>
      </c>
      <c r="BX277" s="26" t="str">
        <f>IFERROR(VLOOKUP($C277,Summary!$C:$CB,74,FALSE)/CB277,IF(CB277=0,"",IF(CB277="","",0)))</f>
        <v/>
      </c>
      <c r="BY277" s="25" t="str">
        <f>IFERROR(VLOOKUP($C277,Summary!$C:$CB,75,FALSE)/CB277,IF(CB277=0,"",IF(CB277="","",0)))</f>
        <v/>
      </c>
      <c r="BZ277" s="26" t="str">
        <f>IFERROR(VLOOKUP($C277,Summary!$C:$CB,76,FALSE)/CB277,IF(CB277=0,"",IF(CB277="","",0)))</f>
        <v/>
      </c>
      <c r="CA277" s="25" t="str">
        <f>IFERROR(VLOOKUP($C277,Summary!$C:$CB,77,FALSE)/CB277,IF(CB277=0,"",IF(CB277="","",0)))</f>
        <v/>
      </c>
      <c r="CB277" s="27">
        <f>VLOOKUP($C277,Summary!$C:$CB,78,FALSE)</f>
        <v>0</v>
      </c>
    </row>
    <row r="278" spans="1:80" x14ac:dyDescent="0.3">
      <c r="A278">
        <v>274</v>
      </c>
      <c r="B278" t="str">
        <f>IF(Namelist!A275="","",UPPER(Namelist!A275))</f>
        <v>SHERYL NG</v>
      </c>
      <c r="C278" t="str">
        <f>IF(Namelist!B275="","",UPPER(Namelist!B275))</f>
        <v>NUSSTU\E0970139</v>
      </c>
      <c r="D278" s="24">
        <f>IFERROR(VLOOKUP($C278,Summary!$C:$CB,2,FALSE)/J278,IF(J278=0,"",IF(J278="","",0)))</f>
        <v>0.5714285714285714</v>
      </c>
      <c r="E278" s="25">
        <f>IFERROR(VLOOKUP($C278,Summary!$C:$CB,3,FALSE)/J278,IF(J278=0,"",IF(J278="","",0)))</f>
        <v>0.14285714285714285</v>
      </c>
      <c r="F278" s="26">
        <f>IFERROR(VLOOKUP($C278,Summary!$C:$CB,4,FALSE)/J278,IF(J278=0,"",IF(J278="","",0)))</f>
        <v>0.7142857142857143</v>
      </c>
      <c r="G278" s="25">
        <f>IFERROR(VLOOKUP($C278,Summary!$C:$CB,5,FALSE)/J278,IF(J278=0,"",IF(J278="","",0)))</f>
        <v>0</v>
      </c>
      <c r="H278" s="26">
        <f>IFERROR(VLOOKUP($C278,Summary!$C:$CB,6,FALSE)/J278,IF(J278=0,"",IF(J278="","",0)))</f>
        <v>0.7142857142857143</v>
      </c>
      <c r="I278" s="25">
        <f>IFERROR(VLOOKUP($C278,Summary!$C:$CB,7,FALSE)/J278,IF(J278=0,"",IF(J278="","",0)))</f>
        <v>0.2857142857142857</v>
      </c>
      <c r="J278" s="27">
        <f>VLOOKUP($C278,Summary!$C:$CB,8,FALSE)</f>
        <v>7</v>
      </c>
      <c r="K278" s="24">
        <f>IFERROR(VLOOKUP($C278,Summary!$C:$CB,9,FALSE)/Q278,IF(Q278=0,"",IF(Q278="","",0)))</f>
        <v>0.75</v>
      </c>
      <c r="L278" s="25">
        <f>IFERROR(VLOOKUP($C278,Summary!$C:$CB,10,FALSE)/Q278,IF(Q278=0,"",IF(Q278="","",0)))</f>
        <v>0.25</v>
      </c>
      <c r="M278" s="26">
        <f>IFERROR(VLOOKUP($C278,Summary!$C:$CB,11,FALSE)/Q278,IF(Q278=0,"",IF(Q278="","",0)))</f>
        <v>1</v>
      </c>
      <c r="N278" s="25">
        <f>IFERROR(VLOOKUP($C278,Summary!$C:$CB,12,FALSE)/Q278,IF(Q278=0,"",IF(Q278="","",0)))</f>
        <v>0</v>
      </c>
      <c r="O278" s="26">
        <f>IFERROR(VLOOKUP($C278,Summary!$C:$CB,13,FALSE)/Q278,IF(Q278=0,"",IF(Q278="","",0)))</f>
        <v>1</v>
      </c>
      <c r="P278" s="25">
        <f>IFERROR(VLOOKUP($C278,Summary!$C:$CB,14,FALSE)/Q278,IF(Q278=0,"",IF(Q278="","",0)))</f>
        <v>0</v>
      </c>
      <c r="Q278" s="27">
        <f>VLOOKUP($C278,Summary!$C:$CB,15,FALSE)</f>
        <v>4</v>
      </c>
      <c r="R278" s="24">
        <f>IFERROR(VLOOKUP($C278,Summary!$C:$CB,16,FALSE)/X278,IF(X278=0,"",IF(X278="","",0)))</f>
        <v>0.33333333333333331</v>
      </c>
      <c r="S278" s="25">
        <f>IFERROR(VLOOKUP($C278,Summary!$C:$CB,17,FALSE)/X278,IF(X278=0,"",IF(X278="","",0)))</f>
        <v>0</v>
      </c>
      <c r="T278" s="26">
        <f>IFERROR(VLOOKUP($C278,Summary!$C:$CB,18,FALSE)/X278,IF(X278=0,"",IF(X278="","",0)))</f>
        <v>0.33333333333333331</v>
      </c>
      <c r="U278" s="25">
        <f>IFERROR(VLOOKUP($C278,Summary!$C:$CB,19,FALSE)/X278,IF(X278=0,"",IF(X278="","",0)))</f>
        <v>0</v>
      </c>
      <c r="V278" s="26">
        <f>IFERROR(VLOOKUP($C278,Summary!$C:$CB,20,FALSE)/X278,IF(X278=0,"",IF(X278="","",0)))</f>
        <v>0.33333333333333331</v>
      </c>
      <c r="W278" s="25">
        <f>IFERROR(VLOOKUP($C278,Summary!$C:$CB,21,FALSE)/X278,IF(X278=0,"",IF(X278="","",0)))</f>
        <v>0.66666666666666663</v>
      </c>
      <c r="X278" s="27">
        <f>VLOOKUP($C278,Summary!$C:$CB,22,FALSE)</f>
        <v>3</v>
      </c>
      <c r="Y278" s="24" t="str">
        <f>IFERROR(VLOOKUP($C278,Summary!$C:$CB,23,FALSE)/AE278,IF(AE278=0,"",IF(AE278="","",0)))</f>
        <v/>
      </c>
      <c r="Z278" s="25" t="str">
        <f>IFERROR(VLOOKUP($C278,Summary!$C:$CB,24,FALSE)/AE278,IF(AE278=0,"",IF(AE278="","",0)))</f>
        <v/>
      </c>
      <c r="AA278" s="26" t="str">
        <f>IFERROR(VLOOKUP($C278,Summary!$C:$CB,25,FALSE)/AE278,IF(AE278=0,"",IF(AE278="","",0)))</f>
        <v/>
      </c>
      <c r="AB278" s="25" t="str">
        <f>IFERROR(VLOOKUP($C278,Summary!$C:$CB,26,FALSE)/AE278,IF(AE278=0,"",IF(AE278="","",0)))</f>
        <v/>
      </c>
      <c r="AC278" s="26" t="str">
        <f>IFERROR(VLOOKUP($C278,Summary!$C:$CB,27,FALSE)/AE278,IF(AE278=0,"",IF(AE278="","",0)))</f>
        <v/>
      </c>
      <c r="AD278" s="25" t="str">
        <f>IFERROR(VLOOKUP($C278,Summary!$C:$CB,28,FALSE)/AE278,IF(AE278=0,"",IF(AE278="","",0)))</f>
        <v/>
      </c>
      <c r="AE278" s="27">
        <f>VLOOKUP($C278,Summary!$C:$CB,29,FALSE)</f>
        <v>0</v>
      </c>
      <c r="AF278" s="24" t="str">
        <f>IFERROR(VLOOKUP($C278,Summary!$C:$CB,30,FALSE)/VLOOKUP($C278,Summary!$C:$CB,32,FALSE),IF(AL278=0,"",IF(AL278="","",0)))</f>
        <v/>
      </c>
      <c r="AG278" s="25" t="str">
        <f>IFERROR(VLOOKUP($C278,Summary!$C:$CB,31,FALSE)/VLOOKUP($C278,Summary!$C:$CB,32,FALSE),IF(AL278=0,"",IF(AL278="","",0)))</f>
        <v/>
      </c>
      <c r="AH278" s="26" t="str">
        <f>IFERROR(VLOOKUP($C278,Summary!$C:$CB,32,FALSE)/VLOOKUP($C278,Summary!$C:$CB,34,FALSE),IF(AL278=0,"",IF(AL278="","",0)))</f>
        <v/>
      </c>
      <c r="AI278" s="25" t="str">
        <f>IFERROR(VLOOKUP($C278,Summary!$C:$CB,33,FALSE)/VLOOKUP($C278,Summary!$C:$CB,34,FALSE),IF(AL278=0,"",IF(AL278="","",0)))</f>
        <v/>
      </c>
      <c r="AJ278" s="26" t="str">
        <f>IFERROR(VLOOKUP($C278,Summary!$C:$CB,34,FALSE)/AL278,IF(AL278=0,"",IF(AL278="","",0)))</f>
        <v/>
      </c>
      <c r="AK278" s="25" t="str">
        <f>IFERROR(VLOOKUP($C278,Summary!$C:$CB,35,FALSE)/AL278,IF(AL278=0,"",IF(AL278="","",0)))</f>
        <v/>
      </c>
      <c r="AL278" s="27">
        <f>VLOOKUP($C278,Summary!$C:$CB,36,FALSE)</f>
        <v>0</v>
      </c>
      <c r="AM278" s="24" t="str">
        <f>IFERROR(VLOOKUP($C278,Summary!$C:$CB,37,FALSE)/AS278,IF(AS278=0,"",IF(AS278="","",0)))</f>
        <v/>
      </c>
      <c r="AN278" s="25" t="str">
        <f>IFERROR(VLOOKUP($C278,Summary!$C:$CB,38,FALSE)/AS278,IF(AS278=0,"",IF(AS278="","",0)))</f>
        <v/>
      </c>
      <c r="AO278" s="26" t="str">
        <f>IFERROR(VLOOKUP($C278,Summary!$C:$CB,39,FALSE)/AS278,IF(AS278=0,"",IF(AS278="","",0)))</f>
        <v/>
      </c>
      <c r="AP278" s="25" t="str">
        <f>IFERROR(VLOOKUP($C278,Summary!$C:$CB,40,FALSE)/AS278,IF(AS278=0,"",IF(AS278="","",0)))</f>
        <v/>
      </c>
      <c r="AQ278" s="26" t="str">
        <f>IFERROR(VLOOKUP($C278,Summary!$C:$CB,41,FALSE)/AS278,IF(AS278=0,"",IF(AS278="","",0)))</f>
        <v/>
      </c>
      <c r="AR278" s="25" t="str">
        <f>IFERROR(VLOOKUP($C278,Summary!$C:$CB,42,FALSE)/AS278,IF(AS278=0,"",IF(AS278="","",0)))</f>
        <v/>
      </c>
      <c r="AS278" s="27">
        <f>VLOOKUP($C278,Summary!$C:$CB,43,FALSE)</f>
        <v>0</v>
      </c>
      <c r="AT278" s="24" t="str">
        <f>IFERROR(VLOOKUP($C278,Summary!$C:$CB,44,FALSE)/AZ278,IF(AZ278=0,"",IF(AZ278="","",0)))</f>
        <v/>
      </c>
      <c r="AU278" s="25" t="str">
        <f>IFERROR(VLOOKUP($C278,Summary!$C:$CB,45,FALSE)/AZ278,IF(AZ278=0,"",IF(AZ278="","",0)))</f>
        <v/>
      </c>
      <c r="AV278" s="26" t="str">
        <f>IFERROR(VLOOKUP($C278,Summary!$C:$CB,46,FALSE)/AZ278,IF(AZ278=0,"",IF(AZ278="","",0)))</f>
        <v/>
      </c>
      <c r="AW278" s="25" t="str">
        <f>IFERROR(VLOOKUP($C278,Summary!$C:$CB,47,FALSE)/AZ278,IF(AZ278=0,"",IF(AZ278="","",0)))</f>
        <v/>
      </c>
      <c r="AX278" s="26" t="str">
        <f>IFERROR(VLOOKUP($C278,Summary!$C:$CB,48,FALSE)/AZ278,IF(AZ278=0,"",IF(AZ278="","",0)))</f>
        <v/>
      </c>
      <c r="AY278" s="25" t="str">
        <f>IFERROR(VLOOKUP($C278,Summary!$C:$CB,49,FALSE)/AZ278,IF(AZ278=0,"",IF(AZ278="","",0)))</f>
        <v/>
      </c>
      <c r="AZ278" s="27">
        <f>VLOOKUP($C278,Summary!$C:$CB,50,FALSE)</f>
        <v>0</v>
      </c>
      <c r="BA278" s="24" t="str">
        <f>IFERROR(VLOOKUP($C278,Summary!$C:$CB,51,FALSE)/BG278,IF(BG278=0,"",IF(BG278="","",0)))</f>
        <v/>
      </c>
      <c r="BB278" s="25" t="str">
        <f>IFERROR(VLOOKUP($C278,Summary!$C:$CB,52,FALSE)/BG278,IF(BG278=0,"",IF(BG278="","",0)))</f>
        <v/>
      </c>
      <c r="BC278" s="26" t="str">
        <f>IFERROR(VLOOKUP($C278,Summary!$C:$CB,53,FALSE)/BG278,IF(BG278=0,"",IF(BG278="","",0)))</f>
        <v/>
      </c>
      <c r="BD278" s="25" t="str">
        <f>IFERROR(VLOOKUP($C278,Summary!$C:$CB,54,FALSE)/BG278,IF(BG278=0,"",IF(BG278="","",0)))</f>
        <v/>
      </c>
      <c r="BE278" s="26" t="str">
        <f>IFERROR(VLOOKUP($C278,Summary!$C:$CB,55,FALSE)/BG278,IF(BG278=0,"",IF(BG278="","",0)))</f>
        <v/>
      </c>
      <c r="BF278" s="25" t="str">
        <f>IFERROR(VLOOKUP($C278,Summary!$C:$CB,56,FALSE)/BG278,IF(BG278=0,"",IF(BG278="","",0)))</f>
        <v/>
      </c>
      <c r="BG278" s="27">
        <f>VLOOKUP($C278,Summary!$C:$CB,57,FALSE)</f>
        <v>0</v>
      </c>
      <c r="BH278" s="24" t="str">
        <f>IFERROR(VLOOKUP($C278,Summary!$C:$CB,58,FALSE)/BN278,IF(BN278=0,"",IF(BN278="","",0)))</f>
        <v/>
      </c>
      <c r="BI278" s="25" t="str">
        <f>IFERROR(VLOOKUP($C278,Summary!$C:$CB,59,FALSE)/BN278,IF(BN278=0,"",IF(BN278="","",0)))</f>
        <v/>
      </c>
      <c r="BJ278" s="26" t="str">
        <f>IFERROR(VLOOKUP($C278,Summary!$C:$CB,60,FALSE)/BN278,IF(BN278=0,"",IF(BN278="","",0)))</f>
        <v/>
      </c>
      <c r="BK278" s="25" t="str">
        <f>IFERROR(VLOOKUP($C278,Summary!$C:$CB,61,FALSE)/BN278,IF(BN278=0,"",IF(BN278="","",0)))</f>
        <v/>
      </c>
      <c r="BL278" s="26" t="str">
        <f>IFERROR(VLOOKUP($C278,Summary!$C:$CB,62,FALSE)/BN278,IF(BN278=0,"",IF(BN278="","",0)))</f>
        <v/>
      </c>
      <c r="BM278" s="25" t="str">
        <f>IFERROR(VLOOKUP($C278,Summary!$C:$CB,63,FALSE)/BN278,IF(BN278=0,"",IF(BN278="","",0)))</f>
        <v/>
      </c>
      <c r="BN278" s="27">
        <f>VLOOKUP($C278,Summary!$C:$CB,64,FALSE)</f>
        <v>0</v>
      </c>
      <c r="BO278" s="24" t="str">
        <f>IFERROR(VLOOKUP($C278,Summary!$C:$CB,65,FALSE)/BU278,IF(BU278=0,"",IF(BU278="","",0)))</f>
        <v/>
      </c>
      <c r="BP278" s="25" t="str">
        <f>IFERROR(VLOOKUP($C278,Summary!$C:$CB,66,FALSE)/BU278,IF(BU278=0,"",IF(BU278="","",0)))</f>
        <v/>
      </c>
      <c r="BQ278" s="26" t="str">
        <f>IFERROR(VLOOKUP($C278,Summary!$C:$CB,67,FALSE)/BU278,IF(BU278=0,"",IF(BU278="","",0)))</f>
        <v/>
      </c>
      <c r="BR278" s="25" t="str">
        <f>IFERROR(VLOOKUP($C278,Summary!$C:$CB,68,FALSE)/BU278,IF(BU278=0,"",IF(BU278="","",0)))</f>
        <v/>
      </c>
      <c r="BS278" s="26" t="str">
        <f>IFERROR(VLOOKUP($C278,Summary!$C:$CB,69,FALSE)/BU278,IF(BU278=0,"",IF(BU278="","",0)))</f>
        <v/>
      </c>
      <c r="BT278" s="25" t="str">
        <f>IFERROR(VLOOKUP($C278,Summary!$C:$CB,70,FALSE)/BU278,IF(BU278=0,"",IF(BU278="","",0)))</f>
        <v/>
      </c>
      <c r="BU278" s="27">
        <f>VLOOKUP($C278,Summary!$C:$CB,71,FALSE)</f>
        <v>0</v>
      </c>
      <c r="BV278" s="24" t="str">
        <f>IFERROR(VLOOKUP($C278,Summary!$C:$CB,72,FALSE)/CB278,IF(CB278=0,"",IF(CB278="","",0)))</f>
        <v/>
      </c>
      <c r="BW278" s="25" t="str">
        <f>IFERROR(VLOOKUP($C278,Summary!$C:$CB,73,FALSE)/CB278,IF(CB278=0,"",IF(CB278="","",0)))</f>
        <v/>
      </c>
      <c r="BX278" s="26" t="str">
        <f>IFERROR(VLOOKUP($C278,Summary!$C:$CB,74,FALSE)/CB278,IF(CB278=0,"",IF(CB278="","",0)))</f>
        <v/>
      </c>
      <c r="BY278" s="25" t="str">
        <f>IFERROR(VLOOKUP($C278,Summary!$C:$CB,75,FALSE)/CB278,IF(CB278=0,"",IF(CB278="","",0)))</f>
        <v/>
      </c>
      <c r="BZ278" s="26" t="str">
        <f>IFERROR(VLOOKUP($C278,Summary!$C:$CB,76,FALSE)/CB278,IF(CB278=0,"",IF(CB278="","",0)))</f>
        <v/>
      </c>
      <c r="CA278" s="25" t="str">
        <f>IFERROR(VLOOKUP($C278,Summary!$C:$CB,77,FALSE)/CB278,IF(CB278=0,"",IF(CB278="","",0)))</f>
        <v/>
      </c>
      <c r="CB278" s="27">
        <f>VLOOKUP($C278,Summary!$C:$CB,78,FALSE)</f>
        <v>0</v>
      </c>
    </row>
    <row r="279" spans="1:80" x14ac:dyDescent="0.3">
      <c r="A279">
        <v>275</v>
      </c>
      <c r="B279" t="str">
        <f>IF(Namelist!A276="","",UPPER(Namelist!A276))</f>
        <v>SHERYL YIM</v>
      </c>
      <c r="C279" t="str">
        <f>IF(Namelist!B276="","",UPPER(Namelist!B276))</f>
        <v>NUSSTU\E0968342</v>
      </c>
      <c r="D279" s="24">
        <f>IFERROR(VLOOKUP($C279,Summary!$C:$CB,2,FALSE)/J279,IF(J279=0,"",IF(J279="","",0)))</f>
        <v>1</v>
      </c>
      <c r="E279" s="25">
        <f>IFERROR(VLOOKUP($C279,Summary!$C:$CB,3,FALSE)/J279,IF(J279=0,"",IF(J279="","",0)))</f>
        <v>0</v>
      </c>
      <c r="F279" s="26">
        <f>IFERROR(VLOOKUP($C279,Summary!$C:$CB,4,FALSE)/J279,IF(J279=0,"",IF(J279="","",0)))</f>
        <v>1</v>
      </c>
      <c r="G279" s="25">
        <f>IFERROR(VLOOKUP($C279,Summary!$C:$CB,5,FALSE)/J279,IF(J279=0,"",IF(J279="","",0)))</f>
        <v>0</v>
      </c>
      <c r="H279" s="26">
        <f>IFERROR(VLOOKUP($C279,Summary!$C:$CB,6,FALSE)/J279,IF(J279=0,"",IF(J279="","",0)))</f>
        <v>1</v>
      </c>
      <c r="I279" s="25">
        <f>IFERROR(VLOOKUP($C279,Summary!$C:$CB,7,FALSE)/J279,IF(J279=0,"",IF(J279="","",0)))</f>
        <v>0</v>
      </c>
      <c r="J279" s="27">
        <f>VLOOKUP($C279,Summary!$C:$CB,8,FALSE)</f>
        <v>1</v>
      </c>
      <c r="K279" s="24" t="str">
        <f>IFERROR(VLOOKUP($C279,Summary!$C:$CB,9,FALSE)/Q279,IF(Q279=0,"",IF(Q279="","",0)))</f>
        <v/>
      </c>
      <c r="L279" s="25" t="str">
        <f>IFERROR(VLOOKUP($C279,Summary!$C:$CB,10,FALSE)/Q279,IF(Q279=0,"",IF(Q279="","",0)))</f>
        <v/>
      </c>
      <c r="M279" s="26" t="str">
        <f>IFERROR(VLOOKUP($C279,Summary!$C:$CB,11,FALSE)/Q279,IF(Q279=0,"",IF(Q279="","",0)))</f>
        <v/>
      </c>
      <c r="N279" s="25" t="str">
        <f>IFERROR(VLOOKUP($C279,Summary!$C:$CB,12,FALSE)/Q279,IF(Q279=0,"",IF(Q279="","",0)))</f>
        <v/>
      </c>
      <c r="O279" s="26" t="str">
        <f>IFERROR(VLOOKUP($C279,Summary!$C:$CB,13,FALSE)/Q279,IF(Q279=0,"",IF(Q279="","",0)))</f>
        <v/>
      </c>
      <c r="P279" s="25" t="str">
        <f>IFERROR(VLOOKUP($C279,Summary!$C:$CB,14,FALSE)/Q279,IF(Q279=0,"",IF(Q279="","",0)))</f>
        <v/>
      </c>
      <c r="Q279" s="27">
        <f>VLOOKUP($C279,Summary!$C:$CB,15,FALSE)</f>
        <v>0</v>
      </c>
      <c r="R279" s="24" t="str">
        <f>IFERROR(VLOOKUP($C279,Summary!$C:$CB,16,FALSE)/X279,IF(X279=0,"",IF(X279="","",0)))</f>
        <v/>
      </c>
      <c r="S279" s="25" t="str">
        <f>IFERROR(VLOOKUP($C279,Summary!$C:$CB,17,FALSE)/X279,IF(X279=0,"",IF(X279="","",0)))</f>
        <v/>
      </c>
      <c r="T279" s="26" t="str">
        <f>IFERROR(VLOOKUP($C279,Summary!$C:$CB,18,FALSE)/X279,IF(X279=0,"",IF(X279="","",0)))</f>
        <v/>
      </c>
      <c r="U279" s="25" t="str">
        <f>IFERROR(VLOOKUP($C279,Summary!$C:$CB,19,FALSE)/X279,IF(X279=0,"",IF(X279="","",0)))</f>
        <v/>
      </c>
      <c r="V279" s="26" t="str">
        <f>IFERROR(VLOOKUP($C279,Summary!$C:$CB,20,FALSE)/X279,IF(X279=0,"",IF(X279="","",0)))</f>
        <v/>
      </c>
      <c r="W279" s="25" t="str">
        <f>IFERROR(VLOOKUP($C279,Summary!$C:$CB,21,FALSE)/X279,IF(X279=0,"",IF(X279="","",0)))</f>
        <v/>
      </c>
      <c r="X279" s="27">
        <f>VLOOKUP($C279,Summary!$C:$CB,22,FALSE)</f>
        <v>0</v>
      </c>
      <c r="Y279" s="24" t="str">
        <f>IFERROR(VLOOKUP($C279,Summary!$C:$CB,23,FALSE)/AE279,IF(AE279=0,"",IF(AE279="","",0)))</f>
        <v/>
      </c>
      <c r="Z279" s="25" t="str">
        <f>IFERROR(VLOOKUP($C279,Summary!$C:$CB,24,FALSE)/AE279,IF(AE279=0,"",IF(AE279="","",0)))</f>
        <v/>
      </c>
      <c r="AA279" s="26" t="str">
        <f>IFERROR(VLOOKUP($C279,Summary!$C:$CB,25,FALSE)/AE279,IF(AE279=0,"",IF(AE279="","",0)))</f>
        <v/>
      </c>
      <c r="AB279" s="25" t="str">
        <f>IFERROR(VLOOKUP($C279,Summary!$C:$CB,26,FALSE)/AE279,IF(AE279=0,"",IF(AE279="","",0)))</f>
        <v/>
      </c>
      <c r="AC279" s="26" t="str">
        <f>IFERROR(VLOOKUP($C279,Summary!$C:$CB,27,FALSE)/AE279,IF(AE279=0,"",IF(AE279="","",0)))</f>
        <v/>
      </c>
      <c r="AD279" s="25" t="str">
        <f>IFERROR(VLOOKUP($C279,Summary!$C:$CB,28,FALSE)/AE279,IF(AE279=0,"",IF(AE279="","",0)))</f>
        <v/>
      </c>
      <c r="AE279" s="27">
        <f>VLOOKUP($C279,Summary!$C:$CB,29,FALSE)</f>
        <v>0</v>
      </c>
      <c r="AF279" s="24" t="str">
        <f>IFERROR(VLOOKUP($C279,Summary!$C:$CB,30,FALSE)/VLOOKUP($C279,Summary!$C:$CB,32,FALSE),IF(AL279=0,"",IF(AL279="","",0)))</f>
        <v/>
      </c>
      <c r="AG279" s="25" t="str">
        <f>IFERROR(VLOOKUP($C279,Summary!$C:$CB,31,FALSE)/VLOOKUP($C279,Summary!$C:$CB,32,FALSE),IF(AL279=0,"",IF(AL279="","",0)))</f>
        <v/>
      </c>
      <c r="AH279" s="26" t="str">
        <f>IFERROR(VLOOKUP($C279,Summary!$C:$CB,32,FALSE)/VLOOKUP($C279,Summary!$C:$CB,34,FALSE),IF(AL279=0,"",IF(AL279="","",0)))</f>
        <v/>
      </c>
      <c r="AI279" s="25" t="str">
        <f>IFERROR(VLOOKUP($C279,Summary!$C:$CB,33,FALSE)/VLOOKUP($C279,Summary!$C:$CB,34,FALSE),IF(AL279=0,"",IF(AL279="","",0)))</f>
        <v/>
      </c>
      <c r="AJ279" s="26" t="str">
        <f>IFERROR(VLOOKUP($C279,Summary!$C:$CB,34,FALSE)/AL279,IF(AL279=0,"",IF(AL279="","",0)))</f>
        <v/>
      </c>
      <c r="AK279" s="25" t="str">
        <f>IFERROR(VLOOKUP($C279,Summary!$C:$CB,35,FALSE)/AL279,IF(AL279=0,"",IF(AL279="","",0)))</f>
        <v/>
      </c>
      <c r="AL279" s="27">
        <f>VLOOKUP($C279,Summary!$C:$CB,36,FALSE)</f>
        <v>0</v>
      </c>
      <c r="AM279" s="24">
        <f>IFERROR(VLOOKUP($C279,Summary!$C:$CB,37,FALSE)/AS279,IF(AS279=0,"",IF(AS279="","",0)))</f>
        <v>1</v>
      </c>
      <c r="AN279" s="25">
        <f>IFERROR(VLOOKUP($C279,Summary!$C:$CB,38,FALSE)/AS279,IF(AS279=0,"",IF(AS279="","",0)))</f>
        <v>0</v>
      </c>
      <c r="AO279" s="26">
        <f>IFERROR(VLOOKUP($C279,Summary!$C:$CB,39,FALSE)/AS279,IF(AS279=0,"",IF(AS279="","",0)))</f>
        <v>1</v>
      </c>
      <c r="AP279" s="25">
        <f>IFERROR(VLOOKUP($C279,Summary!$C:$CB,40,FALSE)/AS279,IF(AS279=0,"",IF(AS279="","",0)))</f>
        <v>0</v>
      </c>
      <c r="AQ279" s="26">
        <f>IFERROR(VLOOKUP($C279,Summary!$C:$CB,41,FALSE)/AS279,IF(AS279=0,"",IF(AS279="","",0)))</f>
        <v>1</v>
      </c>
      <c r="AR279" s="25">
        <f>IFERROR(VLOOKUP($C279,Summary!$C:$CB,42,FALSE)/AS279,IF(AS279=0,"",IF(AS279="","",0)))</f>
        <v>0</v>
      </c>
      <c r="AS279" s="27">
        <f>VLOOKUP($C279,Summary!$C:$CB,43,FALSE)</f>
        <v>1</v>
      </c>
      <c r="AT279" s="24" t="str">
        <f>IFERROR(VLOOKUP($C279,Summary!$C:$CB,44,FALSE)/AZ279,IF(AZ279=0,"",IF(AZ279="","",0)))</f>
        <v/>
      </c>
      <c r="AU279" s="25" t="str">
        <f>IFERROR(VLOOKUP($C279,Summary!$C:$CB,45,FALSE)/AZ279,IF(AZ279=0,"",IF(AZ279="","",0)))</f>
        <v/>
      </c>
      <c r="AV279" s="26" t="str">
        <f>IFERROR(VLOOKUP($C279,Summary!$C:$CB,46,FALSE)/AZ279,IF(AZ279=0,"",IF(AZ279="","",0)))</f>
        <v/>
      </c>
      <c r="AW279" s="25" t="str">
        <f>IFERROR(VLOOKUP($C279,Summary!$C:$CB,47,FALSE)/AZ279,IF(AZ279=0,"",IF(AZ279="","",0)))</f>
        <v/>
      </c>
      <c r="AX279" s="26" t="str">
        <f>IFERROR(VLOOKUP($C279,Summary!$C:$CB,48,FALSE)/AZ279,IF(AZ279=0,"",IF(AZ279="","",0)))</f>
        <v/>
      </c>
      <c r="AY279" s="25" t="str">
        <f>IFERROR(VLOOKUP($C279,Summary!$C:$CB,49,FALSE)/AZ279,IF(AZ279=0,"",IF(AZ279="","",0)))</f>
        <v/>
      </c>
      <c r="AZ279" s="27">
        <f>VLOOKUP($C279,Summary!$C:$CB,50,FALSE)</f>
        <v>0</v>
      </c>
      <c r="BA279" s="24" t="str">
        <f>IFERROR(VLOOKUP($C279,Summary!$C:$CB,51,FALSE)/BG279,IF(BG279=0,"",IF(BG279="","",0)))</f>
        <v/>
      </c>
      <c r="BB279" s="25" t="str">
        <f>IFERROR(VLOOKUP($C279,Summary!$C:$CB,52,FALSE)/BG279,IF(BG279=0,"",IF(BG279="","",0)))</f>
        <v/>
      </c>
      <c r="BC279" s="26" t="str">
        <f>IFERROR(VLOOKUP($C279,Summary!$C:$CB,53,FALSE)/BG279,IF(BG279=0,"",IF(BG279="","",0)))</f>
        <v/>
      </c>
      <c r="BD279" s="25" t="str">
        <f>IFERROR(VLOOKUP($C279,Summary!$C:$CB,54,FALSE)/BG279,IF(BG279=0,"",IF(BG279="","",0)))</f>
        <v/>
      </c>
      <c r="BE279" s="26" t="str">
        <f>IFERROR(VLOOKUP($C279,Summary!$C:$CB,55,FALSE)/BG279,IF(BG279=0,"",IF(BG279="","",0)))</f>
        <v/>
      </c>
      <c r="BF279" s="25" t="str">
        <f>IFERROR(VLOOKUP($C279,Summary!$C:$CB,56,FALSE)/BG279,IF(BG279=0,"",IF(BG279="","",0)))</f>
        <v/>
      </c>
      <c r="BG279" s="27">
        <f>VLOOKUP($C279,Summary!$C:$CB,57,FALSE)</f>
        <v>0</v>
      </c>
      <c r="BH279" s="24" t="str">
        <f>IFERROR(VLOOKUP($C279,Summary!$C:$CB,58,FALSE)/BN279,IF(BN279=0,"",IF(BN279="","",0)))</f>
        <v/>
      </c>
      <c r="BI279" s="25" t="str">
        <f>IFERROR(VLOOKUP($C279,Summary!$C:$CB,59,FALSE)/BN279,IF(BN279=0,"",IF(BN279="","",0)))</f>
        <v/>
      </c>
      <c r="BJ279" s="26" t="str">
        <f>IFERROR(VLOOKUP($C279,Summary!$C:$CB,60,FALSE)/BN279,IF(BN279=0,"",IF(BN279="","",0)))</f>
        <v/>
      </c>
      <c r="BK279" s="25" t="str">
        <f>IFERROR(VLOOKUP($C279,Summary!$C:$CB,61,FALSE)/BN279,IF(BN279=0,"",IF(BN279="","",0)))</f>
        <v/>
      </c>
      <c r="BL279" s="26" t="str">
        <f>IFERROR(VLOOKUP($C279,Summary!$C:$CB,62,FALSE)/BN279,IF(BN279=0,"",IF(BN279="","",0)))</f>
        <v/>
      </c>
      <c r="BM279" s="25" t="str">
        <f>IFERROR(VLOOKUP($C279,Summary!$C:$CB,63,FALSE)/BN279,IF(BN279=0,"",IF(BN279="","",0)))</f>
        <v/>
      </c>
      <c r="BN279" s="27">
        <f>VLOOKUP($C279,Summary!$C:$CB,64,FALSE)</f>
        <v>0</v>
      </c>
      <c r="BO279" s="24" t="str">
        <f>IFERROR(VLOOKUP($C279,Summary!$C:$CB,65,FALSE)/BU279,IF(BU279=0,"",IF(BU279="","",0)))</f>
        <v/>
      </c>
      <c r="BP279" s="25" t="str">
        <f>IFERROR(VLOOKUP($C279,Summary!$C:$CB,66,FALSE)/BU279,IF(BU279=0,"",IF(BU279="","",0)))</f>
        <v/>
      </c>
      <c r="BQ279" s="26" t="str">
        <f>IFERROR(VLOOKUP($C279,Summary!$C:$CB,67,FALSE)/BU279,IF(BU279=0,"",IF(BU279="","",0)))</f>
        <v/>
      </c>
      <c r="BR279" s="25" t="str">
        <f>IFERROR(VLOOKUP($C279,Summary!$C:$CB,68,FALSE)/BU279,IF(BU279=0,"",IF(BU279="","",0)))</f>
        <v/>
      </c>
      <c r="BS279" s="26" t="str">
        <f>IFERROR(VLOOKUP($C279,Summary!$C:$CB,69,FALSE)/BU279,IF(BU279=0,"",IF(BU279="","",0)))</f>
        <v/>
      </c>
      <c r="BT279" s="25" t="str">
        <f>IFERROR(VLOOKUP($C279,Summary!$C:$CB,70,FALSE)/BU279,IF(BU279=0,"",IF(BU279="","",0)))</f>
        <v/>
      </c>
      <c r="BU279" s="27">
        <f>VLOOKUP($C279,Summary!$C:$CB,71,FALSE)</f>
        <v>0</v>
      </c>
      <c r="BV279" s="24" t="str">
        <f>IFERROR(VLOOKUP($C279,Summary!$C:$CB,72,FALSE)/CB279,IF(CB279=0,"",IF(CB279="","",0)))</f>
        <v/>
      </c>
      <c r="BW279" s="25" t="str">
        <f>IFERROR(VLOOKUP($C279,Summary!$C:$CB,73,FALSE)/CB279,IF(CB279=0,"",IF(CB279="","",0)))</f>
        <v/>
      </c>
      <c r="BX279" s="26" t="str">
        <f>IFERROR(VLOOKUP($C279,Summary!$C:$CB,74,FALSE)/CB279,IF(CB279=0,"",IF(CB279="","",0)))</f>
        <v/>
      </c>
      <c r="BY279" s="25" t="str">
        <f>IFERROR(VLOOKUP($C279,Summary!$C:$CB,75,FALSE)/CB279,IF(CB279=0,"",IF(CB279="","",0)))</f>
        <v/>
      </c>
      <c r="BZ279" s="26" t="str">
        <f>IFERROR(VLOOKUP($C279,Summary!$C:$CB,76,FALSE)/CB279,IF(CB279=0,"",IF(CB279="","",0)))</f>
        <v/>
      </c>
      <c r="CA279" s="25" t="str">
        <f>IFERROR(VLOOKUP($C279,Summary!$C:$CB,77,FALSE)/CB279,IF(CB279=0,"",IF(CB279="","",0)))</f>
        <v/>
      </c>
      <c r="CB279" s="27">
        <f>VLOOKUP($C279,Summary!$C:$CB,78,FALSE)</f>
        <v>0</v>
      </c>
    </row>
    <row r="280" spans="1:80" x14ac:dyDescent="0.3">
      <c r="A280">
        <v>276</v>
      </c>
      <c r="B280" t="str">
        <f>IF(Namelist!A277="","",UPPER(Namelist!A277))</f>
        <v>SHI LIN SEAH</v>
      </c>
      <c r="C280" t="str">
        <f>IF(Namelist!B277="","",UPPER(Namelist!B277))</f>
        <v>NUSSTU\E0424875</v>
      </c>
      <c r="D280" s="24">
        <f>IFERROR(VLOOKUP($C280,Summary!$C:$CB,2,FALSE)/J280,IF(J280=0,"",IF(J280="","",0)))</f>
        <v>0.8</v>
      </c>
      <c r="E280" s="25">
        <f>IFERROR(VLOOKUP($C280,Summary!$C:$CB,3,FALSE)/J280,IF(J280=0,"",IF(J280="","",0)))</f>
        <v>0</v>
      </c>
      <c r="F280" s="26">
        <f>IFERROR(VLOOKUP($C280,Summary!$C:$CB,4,FALSE)/J280,IF(J280=0,"",IF(J280="","",0)))</f>
        <v>0.8</v>
      </c>
      <c r="G280" s="25">
        <f>IFERROR(VLOOKUP($C280,Summary!$C:$CB,5,FALSE)/J280,IF(J280=0,"",IF(J280="","",0)))</f>
        <v>0</v>
      </c>
      <c r="H280" s="26">
        <f>IFERROR(VLOOKUP($C280,Summary!$C:$CB,6,FALSE)/J280,IF(J280=0,"",IF(J280="","",0)))</f>
        <v>0.8</v>
      </c>
      <c r="I280" s="25">
        <f>IFERROR(VLOOKUP($C280,Summary!$C:$CB,7,FALSE)/J280,IF(J280=0,"",IF(J280="","",0)))</f>
        <v>0.2</v>
      </c>
      <c r="J280" s="27">
        <f>VLOOKUP($C280,Summary!$C:$CB,8,FALSE)</f>
        <v>5</v>
      </c>
      <c r="K280" s="24" t="str">
        <f>IFERROR(VLOOKUP($C280,Summary!$C:$CB,9,FALSE)/Q280,IF(Q280=0,"",IF(Q280="","",0)))</f>
        <v/>
      </c>
      <c r="L280" s="25" t="str">
        <f>IFERROR(VLOOKUP($C280,Summary!$C:$CB,10,FALSE)/Q280,IF(Q280=0,"",IF(Q280="","",0)))</f>
        <v/>
      </c>
      <c r="M280" s="26" t="str">
        <f>IFERROR(VLOOKUP($C280,Summary!$C:$CB,11,FALSE)/Q280,IF(Q280=0,"",IF(Q280="","",0)))</f>
        <v/>
      </c>
      <c r="N280" s="25" t="str">
        <f>IFERROR(VLOOKUP($C280,Summary!$C:$CB,12,FALSE)/Q280,IF(Q280=0,"",IF(Q280="","",0)))</f>
        <v/>
      </c>
      <c r="O280" s="26" t="str">
        <f>IFERROR(VLOOKUP($C280,Summary!$C:$CB,13,FALSE)/Q280,IF(Q280=0,"",IF(Q280="","",0)))</f>
        <v/>
      </c>
      <c r="P280" s="25" t="str">
        <f>IFERROR(VLOOKUP($C280,Summary!$C:$CB,14,FALSE)/Q280,IF(Q280=0,"",IF(Q280="","",0)))</f>
        <v/>
      </c>
      <c r="Q280" s="27">
        <f>VLOOKUP($C280,Summary!$C:$CB,15,FALSE)</f>
        <v>0</v>
      </c>
      <c r="R280" s="24" t="str">
        <f>IFERROR(VLOOKUP($C280,Summary!$C:$CB,16,FALSE)/X280,IF(X280=0,"",IF(X280="","",0)))</f>
        <v/>
      </c>
      <c r="S280" s="25" t="str">
        <f>IFERROR(VLOOKUP($C280,Summary!$C:$CB,17,FALSE)/X280,IF(X280=0,"",IF(X280="","",0)))</f>
        <v/>
      </c>
      <c r="T280" s="26" t="str">
        <f>IFERROR(VLOOKUP($C280,Summary!$C:$CB,18,FALSE)/X280,IF(X280=0,"",IF(X280="","",0)))</f>
        <v/>
      </c>
      <c r="U280" s="25" t="str">
        <f>IFERROR(VLOOKUP($C280,Summary!$C:$CB,19,FALSE)/X280,IF(X280=0,"",IF(X280="","",0)))</f>
        <v/>
      </c>
      <c r="V280" s="26" t="str">
        <f>IFERROR(VLOOKUP($C280,Summary!$C:$CB,20,FALSE)/X280,IF(X280=0,"",IF(X280="","",0)))</f>
        <v/>
      </c>
      <c r="W280" s="25" t="str">
        <f>IFERROR(VLOOKUP($C280,Summary!$C:$CB,21,FALSE)/X280,IF(X280=0,"",IF(X280="","",0)))</f>
        <v/>
      </c>
      <c r="X280" s="27">
        <f>VLOOKUP($C280,Summary!$C:$CB,22,FALSE)</f>
        <v>0</v>
      </c>
      <c r="Y280" s="24" t="str">
        <f>IFERROR(VLOOKUP($C280,Summary!$C:$CB,23,FALSE)/AE280,IF(AE280=0,"",IF(AE280="","",0)))</f>
        <v/>
      </c>
      <c r="Z280" s="25" t="str">
        <f>IFERROR(VLOOKUP($C280,Summary!$C:$CB,24,FALSE)/AE280,IF(AE280=0,"",IF(AE280="","",0)))</f>
        <v/>
      </c>
      <c r="AA280" s="26" t="str">
        <f>IFERROR(VLOOKUP($C280,Summary!$C:$CB,25,FALSE)/AE280,IF(AE280=0,"",IF(AE280="","",0)))</f>
        <v/>
      </c>
      <c r="AB280" s="25" t="str">
        <f>IFERROR(VLOOKUP($C280,Summary!$C:$CB,26,FALSE)/AE280,IF(AE280=0,"",IF(AE280="","",0)))</f>
        <v/>
      </c>
      <c r="AC280" s="26" t="str">
        <f>IFERROR(VLOOKUP($C280,Summary!$C:$CB,27,FALSE)/AE280,IF(AE280=0,"",IF(AE280="","",0)))</f>
        <v/>
      </c>
      <c r="AD280" s="25" t="str">
        <f>IFERROR(VLOOKUP($C280,Summary!$C:$CB,28,FALSE)/AE280,IF(AE280=0,"",IF(AE280="","",0)))</f>
        <v/>
      </c>
      <c r="AE280" s="27">
        <f>VLOOKUP($C280,Summary!$C:$CB,29,FALSE)</f>
        <v>0</v>
      </c>
      <c r="AF280" s="24" t="str">
        <f>IFERROR(VLOOKUP($C280,Summary!$C:$CB,30,FALSE)/VLOOKUP($C280,Summary!$C:$CB,32,FALSE),IF(AL280=0,"",IF(AL280="","",0)))</f>
        <v/>
      </c>
      <c r="AG280" s="25" t="str">
        <f>IFERROR(VLOOKUP($C280,Summary!$C:$CB,31,FALSE)/VLOOKUP($C280,Summary!$C:$CB,32,FALSE),IF(AL280=0,"",IF(AL280="","",0)))</f>
        <v/>
      </c>
      <c r="AH280" s="26" t="str">
        <f>IFERROR(VLOOKUP($C280,Summary!$C:$CB,32,FALSE)/VLOOKUP($C280,Summary!$C:$CB,34,FALSE),IF(AL280=0,"",IF(AL280="","",0)))</f>
        <v/>
      </c>
      <c r="AI280" s="25" t="str">
        <f>IFERROR(VLOOKUP($C280,Summary!$C:$CB,33,FALSE)/VLOOKUP($C280,Summary!$C:$CB,34,FALSE),IF(AL280=0,"",IF(AL280="","",0)))</f>
        <v/>
      </c>
      <c r="AJ280" s="26" t="str">
        <f>IFERROR(VLOOKUP($C280,Summary!$C:$CB,34,FALSE)/AL280,IF(AL280=0,"",IF(AL280="","",0)))</f>
        <v/>
      </c>
      <c r="AK280" s="25" t="str">
        <f>IFERROR(VLOOKUP($C280,Summary!$C:$CB,35,FALSE)/AL280,IF(AL280=0,"",IF(AL280="","",0)))</f>
        <v/>
      </c>
      <c r="AL280" s="27">
        <f>VLOOKUP($C280,Summary!$C:$CB,36,FALSE)</f>
        <v>0</v>
      </c>
      <c r="AM280" s="24" t="str">
        <f>IFERROR(VLOOKUP($C280,Summary!$C:$CB,37,FALSE)/AS280,IF(AS280=0,"",IF(AS280="","",0)))</f>
        <v/>
      </c>
      <c r="AN280" s="25" t="str">
        <f>IFERROR(VLOOKUP($C280,Summary!$C:$CB,38,FALSE)/AS280,IF(AS280=0,"",IF(AS280="","",0)))</f>
        <v/>
      </c>
      <c r="AO280" s="26" t="str">
        <f>IFERROR(VLOOKUP($C280,Summary!$C:$CB,39,FALSE)/AS280,IF(AS280=0,"",IF(AS280="","",0)))</f>
        <v/>
      </c>
      <c r="AP280" s="25" t="str">
        <f>IFERROR(VLOOKUP($C280,Summary!$C:$CB,40,FALSE)/AS280,IF(AS280=0,"",IF(AS280="","",0)))</f>
        <v/>
      </c>
      <c r="AQ280" s="26" t="str">
        <f>IFERROR(VLOOKUP($C280,Summary!$C:$CB,41,FALSE)/AS280,IF(AS280=0,"",IF(AS280="","",0)))</f>
        <v/>
      </c>
      <c r="AR280" s="25" t="str">
        <f>IFERROR(VLOOKUP($C280,Summary!$C:$CB,42,FALSE)/AS280,IF(AS280=0,"",IF(AS280="","",0)))</f>
        <v/>
      </c>
      <c r="AS280" s="27">
        <f>VLOOKUP($C280,Summary!$C:$CB,43,FALSE)</f>
        <v>0</v>
      </c>
      <c r="AT280" s="24" t="str">
        <f>IFERROR(VLOOKUP($C280,Summary!$C:$CB,44,FALSE)/AZ280,IF(AZ280=0,"",IF(AZ280="","",0)))</f>
        <v/>
      </c>
      <c r="AU280" s="25" t="str">
        <f>IFERROR(VLOOKUP($C280,Summary!$C:$CB,45,FALSE)/AZ280,IF(AZ280=0,"",IF(AZ280="","",0)))</f>
        <v/>
      </c>
      <c r="AV280" s="26" t="str">
        <f>IFERROR(VLOOKUP($C280,Summary!$C:$CB,46,FALSE)/AZ280,IF(AZ280=0,"",IF(AZ280="","",0)))</f>
        <v/>
      </c>
      <c r="AW280" s="25" t="str">
        <f>IFERROR(VLOOKUP($C280,Summary!$C:$CB,47,FALSE)/AZ280,IF(AZ280=0,"",IF(AZ280="","",0)))</f>
        <v/>
      </c>
      <c r="AX280" s="26" t="str">
        <f>IFERROR(VLOOKUP($C280,Summary!$C:$CB,48,FALSE)/AZ280,IF(AZ280=0,"",IF(AZ280="","",0)))</f>
        <v/>
      </c>
      <c r="AY280" s="25" t="str">
        <f>IFERROR(VLOOKUP($C280,Summary!$C:$CB,49,FALSE)/AZ280,IF(AZ280=0,"",IF(AZ280="","",0)))</f>
        <v/>
      </c>
      <c r="AZ280" s="27">
        <f>VLOOKUP($C280,Summary!$C:$CB,50,FALSE)</f>
        <v>0</v>
      </c>
      <c r="BA280" s="24" t="str">
        <f>IFERROR(VLOOKUP($C280,Summary!$C:$CB,51,FALSE)/BG280,IF(BG280=0,"",IF(BG280="","",0)))</f>
        <v/>
      </c>
      <c r="BB280" s="25" t="str">
        <f>IFERROR(VLOOKUP($C280,Summary!$C:$CB,52,FALSE)/BG280,IF(BG280=0,"",IF(BG280="","",0)))</f>
        <v/>
      </c>
      <c r="BC280" s="26" t="str">
        <f>IFERROR(VLOOKUP($C280,Summary!$C:$CB,53,FALSE)/BG280,IF(BG280=0,"",IF(BG280="","",0)))</f>
        <v/>
      </c>
      <c r="BD280" s="25" t="str">
        <f>IFERROR(VLOOKUP($C280,Summary!$C:$CB,54,FALSE)/BG280,IF(BG280=0,"",IF(BG280="","",0)))</f>
        <v/>
      </c>
      <c r="BE280" s="26" t="str">
        <f>IFERROR(VLOOKUP($C280,Summary!$C:$CB,55,FALSE)/BG280,IF(BG280=0,"",IF(BG280="","",0)))</f>
        <v/>
      </c>
      <c r="BF280" s="25" t="str">
        <f>IFERROR(VLOOKUP($C280,Summary!$C:$CB,56,FALSE)/BG280,IF(BG280=0,"",IF(BG280="","",0)))</f>
        <v/>
      </c>
      <c r="BG280" s="27">
        <f>VLOOKUP($C280,Summary!$C:$CB,57,FALSE)</f>
        <v>0</v>
      </c>
      <c r="BH280" s="24">
        <f>IFERROR(VLOOKUP($C280,Summary!$C:$CB,58,FALSE)/BN280,IF(BN280=0,"",IF(BN280="","",0)))</f>
        <v>1</v>
      </c>
      <c r="BI280" s="25">
        <f>IFERROR(VLOOKUP($C280,Summary!$C:$CB,59,FALSE)/BN280,IF(BN280=0,"",IF(BN280="","",0)))</f>
        <v>0</v>
      </c>
      <c r="BJ280" s="26">
        <f>IFERROR(VLOOKUP($C280,Summary!$C:$CB,60,FALSE)/BN280,IF(BN280=0,"",IF(BN280="","",0)))</f>
        <v>1</v>
      </c>
      <c r="BK280" s="25">
        <f>IFERROR(VLOOKUP($C280,Summary!$C:$CB,61,FALSE)/BN280,IF(BN280=0,"",IF(BN280="","",0)))</f>
        <v>0</v>
      </c>
      <c r="BL280" s="26">
        <f>IFERROR(VLOOKUP($C280,Summary!$C:$CB,62,FALSE)/BN280,IF(BN280=0,"",IF(BN280="","",0)))</f>
        <v>1</v>
      </c>
      <c r="BM280" s="25">
        <f>IFERROR(VLOOKUP($C280,Summary!$C:$CB,63,FALSE)/BN280,IF(BN280=0,"",IF(BN280="","",0)))</f>
        <v>0</v>
      </c>
      <c r="BN280" s="27">
        <f>VLOOKUP($C280,Summary!$C:$CB,64,FALSE)</f>
        <v>4</v>
      </c>
      <c r="BO280" s="24">
        <f>IFERROR(VLOOKUP($C280,Summary!$C:$CB,65,FALSE)/BU280,IF(BU280=0,"",IF(BU280="","",0)))</f>
        <v>0</v>
      </c>
      <c r="BP280" s="25">
        <f>IFERROR(VLOOKUP($C280,Summary!$C:$CB,66,FALSE)/BU280,IF(BU280=0,"",IF(BU280="","",0)))</f>
        <v>0</v>
      </c>
      <c r="BQ280" s="26">
        <f>IFERROR(VLOOKUP($C280,Summary!$C:$CB,67,FALSE)/BU280,IF(BU280=0,"",IF(BU280="","",0)))</f>
        <v>0</v>
      </c>
      <c r="BR280" s="25">
        <f>IFERROR(VLOOKUP($C280,Summary!$C:$CB,68,FALSE)/BU280,IF(BU280=0,"",IF(BU280="","",0)))</f>
        <v>0</v>
      </c>
      <c r="BS280" s="26">
        <f>IFERROR(VLOOKUP($C280,Summary!$C:$CB,69,FALSE)/BU280,IF(BU280=0,"",IF(BU280="","",0)))</f>
        <v>0</v>
      </c>
      <c r="BT280" s="25">
        <f>IFERROR(VLOOKUP($C280,Summary!$C:$CB,70,FALSE)/BU280,IF(BU280=0,"",IF(BU280="","",0)))</f>
        <v>1</v>
      </c>
      <c r="BU280" s="27">
        <f>VLOOKUP($C280,Summary!$C:$CB,71,FALSE)</f>
        <v>1</v>
      </c>
      <c r="BV280" s="24" t="str">
        <f>IFERROR(VLOOKUP($C280,Summary!$C:$CB,72,FALSE)/CB280,IF(CB280=0,"",IF(CB280="","",0)))</f>
        <v/>
      </c>
      <c r="BW280" s="25" t="str">
        <f>IFERROR(VLOOKUP($C280,Summary!$C:$CB,73,FALSE)/CB280,IF(CB280=0,"",IF(CB280="","",0)))</f>
        <v/>
      </c>
      <c r="BX280" s="26" t="str">
        <f>IFERROR(VLOOKUP($C280,Summary!$C:$CB,74,FALSE)/CB280,IF(CB280=0,"",IF(CB280="","",0)))</f>
        <v/>
      </c>
      <c r="BY280" s="25" t="str">
        <f>IFERROR(VLOOKUP($C280,Summary!$C:$CB,75,FALSE)/CB280,IF(CB280=0,"",IF(CB280="","",0)))</f>
        <v/>
      </c>
      <c r="BZ280" s="26" t="str">
        <f>IFERROR(VLOOKUP($C280,Summary!$C:$CB,76,FALSE)/CB280,IF(CB280=0,"",IF(CB280="","",0)))</f>
        <v/>
      </c>
      <c r="CA280" s="25" t="str">
        <f>IFERROR(VLOOKUP($C280,Summary!$C:$CB,77,FALSE)/CB280,IF(CB280=0,"",IF(CB280="","",0)))</f>
        <v/>
      </c>
      <c r="CB280" s="27">
        <f>VLOOKUP($C280,Summary!$C:$CB,78,FALSE)</f>
        <v>0</v>
      </c>
    </row>
    <row r="281" spans="1:80" x14ac:dyDescent="0.3">
      <c r="A281">
        <v>277</v>
      </c>
      <c r="B281" t="str">
        <f>IF(Namelist!A278="","",UPPER(Namelist!A278))</f>
        <v>SHI TING TIA</v>
      </c>
      <c r="C281" t="str">
        <f>IF(Namelist!B278="","",UPPER(Namelist!B278))</f>
        <v>NUSSTU\E0968993</v>
      </c>
      <c r="D281" s="24">
        <f>IFERROR(VLOOKUP($C281,Summary!$C:$CB,2,FALSE)/J281,IF(J281=0,"",IF(J281="","",0)))</f>
        <v>0.5</v>
      </c>
      <c r="E281" s="25">
        <f>IFERROR(VLOOKUP($C281,Summary!$C:$CB,3,FALSE)/J281,IF(J281=0,"",IF(J281="","",0)))</f>
        <v>0</v>
      </c>
      <c r="F281" s="26">
        <f>IFERROR(VLOOKUP($C281,Summary!$C:$CB,4,FALSE)/J281,IF(J281=0,"",IF(J281="","",0)))</f>
        <v>0.5</v>
      </c>
      <c r="G281" s="25">
        <f>IFERROR(VLOOKUP($C281,Summary!$C:$CB,5,FALSE)/J281,IF(J281=0,"",IF(J281="","",0)))</f>
        <v>0</v>
      </c>
      <c r="H281" s="26">
        <f>IFERROR(VLOOKUP($C281,Summary!$C:$CB,6,FALSE)/J281,IF(J281=0,"",IF(J281="","",0)))</f>
        <v>0.5</v>
      </c>
      <c r="I281" s="25">
        <f>IFERROR(VLOOKUP($C281,Summary!$C:$CB,7,FALSE)/J281,IF(J281=0,"",IF(J281="","",0)))</f>
        <v>0.5</v>
      </c>
      <c r="J281" s="27">
        <f>VLOOKUP($C281,Summary!$C:$CB,8,FALSE)</f>
        <v>12</v>
      </c>
      <c r="K281" s="24" t="str">
        <f>IFERROR(VLOOKUP($C281,Summary!$C:$CB,9,FALSE)/Q281,IF(Q281=0,"",IF(Q281="","",0)))</f>
        <v/>
      </c>
      <c r="L281" s="25" t="str">
        <f>IFERROR(VLOOKUP($C281,Summary!$C:$CB,10,FALSE)/Q281,IF(Q281=0,"",IF(Q281="","",0)))</f>
        <v/>
      </c>
      <c r="M281" s="26" t="str">
        <f>IFERROR(VLOOKUP($C281,Summary!$C:$CB,11,FALSE)/Q281,IF(Q281=0,"",IF(Q281="","",0)))</f>
        <v/>
      </c>
      <c r="N281" s="25" t="str">
        <f>IFERROR(VLOOKUP($C281,Summary!$C:$CB,12,FALSE)/Q281,IF(Q281=0,"",IF(Q281="","",0)))</f>
        <v/>
      </c>
      <c r="O281" s="26" t="str">
        <f>IFERROR(VLOOKUP($C281,Summary!$C:$CB,13,FALSE)/Q281,IF(Q281=0,"",IF(Q281="","",0)))</f>
        <v/>
      </c>
      <c r="P281" s="25" t="str">
        <f>IFERROR(VLOOKUP($C281,Summary!$C:$CB,14,FALSE)/Q281,IF(Q281=0,"",IF(Q281="","",0)))</f>
        <v/>
      </c>
      <c r="Q281" s="27">
        <f>VLOOKUP($C281,Summary!$C:$CB,15,FALSE)</f>
        <v>0</v>
      </c>
      <c r="R281" s="24" t="str">
        <f>IFERROR(VLOOKUP($C281,Summary!$C:$CB,16,FALSE)/X281,IF(X281=0,"",IF(X281="","",0)))</f>
        <v/>
      </c>
      <c r="S281" s="25" t="str">
        <f>IFERROR(VLOOKUP($C281,Summary!$C:$CB,17,FALSE)/X281,IF(X281=0,"",IF(X281="","",0)))</f>
        <v/>
      </c>
      <c r="T281" s="26" t="str">
        <f>IFERROR(VLOOKUP($C281,Summary!$C:$CB,18,FALSE)/X281,IF(X281=0,"",IF(X281="","",0)))</f>
        <v/>
      </c>
      <c r="U281" s="25" t="str">
        <f>IFERROR(VLOOKUP($C281,Summary!$C:$CB,19,FALSE)/X281,IF(X281=0,"",IF(X281="","",0)))</f>
        <v/>
      </c>
      <c r="V281" s="26" t="str">
        <f>IFERROR(VLOOKUP($C281,Summary!$C:$CB,20,FALSE)/X281,IF(X281=0,"",IF(X281="","",0)))</f>
        <v/>
      </c>
      <c r="W281" s="25" t="str">
        <f>IFERROR(VLOOKUP($C281,Summary!$C:$CB,21,FALSE)/X281,IF(X281=0,"",IF(X281="","",0)))</f>
        <v/>
      </c>
      <c r="X281" s="27">
        <f>VLOOKUP($C281,Summary!$C:$CB,22,FALSE)</f>
        <v>0</v>
      </c>
      <c r="Y281" s="24">
        <f>IFERROR(VLOOKUP($C281,Summary!$C:$CB,23,FALSE)/AE281,IF(AE281=0,"",IF(AE281="","",0)))</f>
        <v>0</v>
      </c>
      <c r="Z281" s="25">
        <f>IFERROR(VLOOKUP($C281,Summary!$C:$CB,24,FALSE)/AE281,IF(AE281=0,"",IF(AE281="","",0)))</f>
        <v>0</v>
      </c>
      <c r="AA281" s="26">
        <f>IFERROR(VLOOKUP($C281,Summary!$C:$CB,25,FALSE)/AE281,IF(AE281=0,"",IF(AE281="","",0)))</f>
        <v>0</v>
      </c>
      <c r="AB281" s="25">
        <f>IFERROR(VLOOKUP($C281,Summary!$C:$CB,26,FALSE)/AE281,IF(AE281=0,"",IF(AE281="","",0)))</f>
        <v>0</v>
      </c>
      <c r="AC281" s="26">
        <f>IFERROR(VLOOKUP($C281,Summary!$C:$CB,27,FALSE)/AE281,IF(AE281=0,"",IF(AE281="","",0)))</f>
        <v>0</v>
      </c>
      <c r="AD281" s="25">
        <f>IFERROR(VLOOKUP($C281,Summary!$C:$CB,28,FALSE)/AE281,IF(AE281=0,"",IF(AE281="","",0)))</f>
        <v>1</v>
      </c>
      <c r="AE281" s="27">
        <f>VLOOKUP($C281,Summary!$C:$CB,29,FALSE)</f>
        <v>1</v>
      </c>
      <c r="AF281" s="24" t="str">
        <f>IFERROR(VLOOKUP($C281,Summary!$C:$CB,30,FALSE)/VLOOKUP($C281,Summary!$C:$CB,32,FALSE),IF(AL281=0,"",IF(AL281="","",0)))</f>
        <v/>
      </c>
      <c r="AG281" s="25" t="str">
        <f>IFERROR(VLOOKUP($C281,Summary!$C:$CB,31,FALSE)/VLOOKUP($C281,Summary!$C:$CB,32,FALSE),IF(AL281=0,"",IF(AL281="","",0)))</f>
        <v/>
      </c>
      <c r="AH281" s="26" t="str">
        <f>IFERROR(VLOOKUP($C281,Summary!$C:$CB,32,FALSE)/VLOOKUP($C281,Summary!$C:$CB,34,FALSE),IF(AL281=0,"",IF(AL281="","",0)))</f>
        <v/>
      </c>
      <c r="AI281" s="25" t="str">
        <f>IFERROR(VLOOKUP($C281,Summary!$C:$CB,33,FALSE)/VLOOKUP($C281,Summary!$C:$CB,34,FALSE),IF(AL281=0,"",IF(AL281="","",0)))</f>
        <v/>
      </c>
      <c r="AJ281" s="26" t="str">
        <f>IFERROR(VLOOKUP($C281,Summary!$C:$CB,34,FALSE)/AL281,IF(AL281=0,"",IF(AL281="","",0)))</f>
        <v/>
      </c>
      <c r="AK281" s="25" t="str">
        <f>IFERROR(VLOOKUP($C281,Summary!$C:$CB,35,FALSE)/AL281,IF(AL281=0,"",IF(AL281="","",0)))</f>
        <v/>
      </c>
      <c r="AL281" s="27">
        <f>VLOOKUP($C281,Summary!$C:$CB,36,FALSE)</f>
        <v>0</v>
      </c>
      <c r="AM281" s="24" t="str">
        <f>IFERROR(VLOOKUP($C281,Summary!$C:$CB,37,FALSE)/AS281,IF(AS281=0,"",IF(AS281="","",0)))</f>
        <v/>
      </c>
      <c r="AN281" s="25" t="str">
        <f>IFERROR(VLOOKUP($C281,Summary!$C:$CB,38,FALSE)/AS281,IF(AS281=0,"",IF(AS281="","",0)))</f>
        <v/>
      </c>
      <c r="AO281" s="26" t="str">
        <f>IFERROR(VLOOKUP($C281,Summary!$C:$CB,39,FALSE)/AS281,IF(AS281=0,"",IF(AS281="","",0)))</f>
        <v/>
      </c>
      <c r="AP281" s="25" t="str">
        <f>IFERROR(VLOOKUP($C281,Summary!$C:$CB,40,FALSE)/AS281,IF(AS281=0,"",IF(AS281="","",0)))</f>
        <v/>
      </c>
      <c r="AQ281" s="26" t="str">
        <f>IFERROR(VLOOKUP($C281,Summary!$C:$CB,41,FALSE)/AS281,IF(AS281=0,"",IF(AS281="","",0)))</f>
        <v/>
      </c>
      <c r="AR281" s="25" t="str">
        <f>IFERROR(VLOOKUP($C281,Summary!$C:$CB,42,FALSE)/AS281,IF(AS281=0,"",IF(AS281="","",0)))</f>
        <v/>
      </c>
      <c r="AS281" s="27">
        <f>VLOOKUP($C281,Summary!$C:$CB,43,FALSE)</f>
        <v>0</v>
      </c>
      <c r="AT281" s="24" t="str">
        <f>IFERROR(VLOOKUP($C281,Summary!$C:$CB,44,FALSE)/AZ281,IF(AZ281=0,"",IF(AZ281="","",0)))</f>
        <v/>
      </c>
      <c r="AU281" s="25" t="str">
        <f>IFERROR(VLOOKUP($C281,Summary!$C:$CB,45,FALSE)/AZ281,IF(AZ281=0,"",IF(AZ281="","",0)))</f>
        <v/>
      </c>
      <c r="AV281" s="26" t="str">
        <f>IFERROR(VLOOKUP($C281,Summary!$C:$CB,46,FALSE)/AZ281,IF(AZ281=0,"",IF(AZ281="","",0)))</f>
        <v/>
      </c>
      <c r="AW281" s="25" t="str">
        <f>IFERROR(VLOOKUP($C281,Summary!$C:$CB,47,FALSE)/AZ281,IF(AZ281=0,"",IF(AZ281="","",0)))</f>
        <v/>
      </c>
      <c r="AX281" s="26" t="str">
        <f>IFERROR(VLOOKUP($C281,Summary!$C:$CB,48,FALSE)/AZ281,IF(AZ281=0,"",IF(AZ281="","",0)))</f>
        <v/>
      </c>
      <c r="AY281" s="25" t="str">
        <f>IFERROR(VLOOKUP($C281,Summary!$C:$CB,49,FALSE)/AZ281,IF(AZ281=0,"",IF(AZ281="","",0)))</f>
        <v/>
      </c>
      <c r="AZ281" s="27">
        <f>VLOOKUP($C281,Summary!$C:$CB,50,FALSE)</f>
        <v>0</v>
      </c>
      <c r="BA281" s="24">
        <f>IFERROR(VLOOKUP($C281,Summary!$C:$CB,51,FALSE)/BG281,IF(BG281=0,"",IF(BG281="","",0)))</f>
        <v>0.66666666666666663</v>
      </c>
      <c r="BB281" s="25">
        <f>IFERROR(VLOOKUP($C281,Summary!$C:$CB,52,FALSE)/BG281,IF(BG281=0,"",IF(BG281="","",0)))</f>
        <v>0</v>
      </c>
      <c r="BC281" s="26">
        <f>IFERROR(VLOOKUP($C281,Summary!$C:$CB,53,FALSE)/BG281,IF(BG281=0,"",IF(BG281="","",0)))</f>
        <v>0.66666666666666663</v>
      </c>
      <c r="BD281" s="25">
        <f>IFERROR(VLOOKUP($C281,Summary!$C:$CB,54,FALSE)/BG281,IF(BG281=0,"",IF(BG281="","",0)))</f>
        <v>0</v>
      </c>
      <c r="BE281" s="26">
        <f>IFERROR(VLOOKUP($C281,Summary!$C:$CB,55,FALSE)/BG281,IF(BG281=0,"",IF(BG281="","",0)))</f>
        <v>0.66666666666666663</v>
      </c>
      <c r="BF281" s="25">
        <f>IFERROR(VLOOKUP($C281,Summary!$C:$CB,56,FALSE)/BG281,IF(BG281=0,"",IF(BG281="","",0)))</f>
        <v>0.33333333333333331</v>
      </c>
      <c r="BG281" s="27">
        <f>VLOOKUP($C281,Summary!$C:$CB,57,FALSE)</f>
        <v>3</v>
      </c>
      <c r="BH281" s="24">
        <f>IFERROR(VLOOKUP($C281,Summary!$C:$CB,58,FALSE)/BN281,IF(BN281=0,"",IF(BN281="","",0)))</f>
        <v>0.75</v>
      </c>
      <c r="BI281" s="25">
        <f>IFERROR(VLOOKUP($C281,Summary!$C:$CB,59,FALSE)/BN281,IF(BN281=0,"",IF(BN281="","",0)))</f>
        <v>0</v>
      </c>
      <c r="BJ281" s="26">
        <f>IFERROR(VLOOKUP($C281,Summary!$C:$CB,60,FALSE)/BN281,IF(BN281=0,"",IF(BN281="","",0)))</f>
        <v>0.75</v>
      </c>
      <c r="BK281" s="25">
        <f>IFERROR(VLOOKUP($C281,Summary!$C:$CB,61,FALSE)/BN281,IF(BN281=0,"",IF(BN281="","",0)))</f>
        <v>0</v>
      </c>
      <c r="BL281" s="26">
        <f>IFERROR(VLOOKUP($C281,Summary!$C:$CB,62,FALSE)/BN281,IF(BN281=0,"",IF(BN281="","",0)))</f>
        <v>0.75</v>
      </c>
      <c r="BM281" s="25">
        <f>IFERROR(VLOOKUP($C281,Summary!$C:$CB,63,FALSE)/BN281,IF(BN281=0,"",IF(BN281="","",0)))</f>
        <v>0.25</v>
      </c>
      <c r="BN281" s="27">
        <f>VLOOKUP($C281,Summary!$C:$CB,64,FALSE)</f>
        <v>4</v>
      </c>
      <c r="BO281" s="24">
        <f>IFERROR(VLOOKUP($C281,Summary!$C:$CB,65,FALSE)/BU281,IF(BU281=0,"",IF(BU281="","",0)))</f>
        <v>0.25</v>
      </c>
      <c r="BP281" s="25">
        <f>IFERROR(VLOOKUP($C281,Summary!$C:$CB,66,FALSE)/BU281,IF(BU281=0,"",IF(BU281="","",0)))</f>
        <v>0</v>
      </c>
      <c r="BQ281" s="26">
        <f>IFERROR(VLOOKUP($C281,Summary!$C:$CB,67,FALSE)/BU281,IF(BU281=0,"",IF(BU281="","",0)))</f>
        <v>0.25</v>
      </c>
      <c r="BR281" s="25">
        <f>IFERROR(VLOOKUP($C281,Summary!$C:$CB,68,FALSE)/BU281,IF(BU281=0,"",IF(BU281="","",0)))</f>
        <v>0</v>
      </c>
      <c r="BS281" s="26">
        <f>IFERROR(VLOOKUP($C281,Summary!$C:$CB,69,FALSE)/BU281,IF(BU281=0,"",IF(BU281="","",0)))</f>
        <v>0.25</v>
      </c>
      <c r="BT281" s="25">
        <f>IFERROR(VLOOKUP($C281,Summary!$C:$CB,70,FALSE)/BU281,IF(BU281=0,"",IF(BU281="","",0)))</f>
        <v>0.75</v>
      </c>
      <c r="BU281" s="27">
        <f>VLOOKUP($C281,Summary!$C:$CB,71,FALSE)</f>
        <v>4</v>
      </c>
      <c r="BV281" s="24" t="str">
        <f>IFERROR(VLOOKUP($C281,Summary!$C:$CB,72,FALSE)/CB281,IF(CB281=0,"",IF(CB281="","",0)))</f>
        <v/>
      </c>
      <c r="BW281" s="25" t="str">
        <f>IFERROR(VLOOKUP($C281,Summary!$C:$CB,73,FALSE)/CB281,IF(CB281=0,"",IF(CB281="","",0)))</f>
        <v/>
      </c>
      <c r="BX281" s="26" t="str">
        <f>IFERROR(VLOOKUP($C281,Summary!$C:$CB,74,FALSE)/CB281,IF(CB281=0,"",IF(CB281="","",0)))</f>
        <v/>
      </c>
      <c r="BY281" s="25" t="str">
        <f>IFERROR(VLOOKUP($C281,Summary!$C:$CB,75,FALSE)/CB281,IF(CB281=0,"",IF(CB281="","",0)))</f>
        <v/>
      </c>
      <c r="BZ281" s="26" t="str">
        <f>IFERROR(VLOOKUP($C281,Summary!$C:$CB,76,FALSE)/CB281,IF(CB281=0,"",IF(CB281="","",0)))</f>
        <v/>
      </c>
      <c r="CA281" s="25" t="str">
        <f>IFERROR(VLOOKUP($C281,Summary!$C:$CB,77,FALSE)/CB281,IF(CB281=0,"",IF(CB281="","",0)))</f>
        <v/>
      </c>
      <c r="CB281" s="27">
        <f>VLOOKUP($C281,Summary!$C:$CB,78,FALSE)</f>
        <v>0</v>
      </c>
    </row>
    <row r="282" spans="1:80" x14ac:dyDescent="0.3">
      <c r="A282">
        <v>278</v>
      </c>
      <c r="B282" t="str">
        <f>IF(Namelist!A279="","",UPPER(Namelist!A279))</f>
        <v>SHIN, IGNATIUS ETIENNE HWANG</v>
      </c>
      <c r="C282" t="str">
        <f>IF(Namelist!B279="","",UPPER(Namelist!B279))</f>
        <v>NUSSTU\E0540433</v>
      </c>
      <c r="D282" s="24">
        <f>IFERROR(VLOOKUP($C282,Summary!$C:$CB,2,FALSE)/J282,IF(J282=0,"",IF(J282="","",0)))</f>
        <v>0.84615384615384615</v>
      </c>
      <c r="E282" s="25">
        <f>IFERROR(VLOOKUP($C282,Summary!$C:$CB,3,FALSE)/J282,IF(J282=0,"",IF(J282="","",0)))</f>
        <v>0</v>
      </c>
      <c r="F282" s="26">
        <f>IFERROR(VLOOKUP($C282,Summary!$C:$CB,4,FALSE)/J282,IF(J282=0,"",IF(J282="","",0)))</f>
        <v>0.84615384615384615</v>
      </c>
      <c r="G282" s="25">
        <f>IFERROR(VLOOKUP($C282,Summary!$C:$CB,5,FALSE)/J282,IF(J282=0,"",IF(J282="","",0)))</f>
        <v>0</v>
      </c>
      <c r="H282" s="26">
        <f>IFERROR(VLOOKUP($C282,Summary!$C:$CB,6,FALSE)/J282,IF(J282=0,"",IF(J282="","",0)))</f>
        <v>0.84615384615384615</v>
      </c>
      <c r="I282" s="25">
        <f>IFERROR(VLOOKUP($C282,Summary!$C:$CB,7,FALSE)/J282,IF(J282=0,"",IF(J282="","",0)))</f>
        <v>0.15384615384615385</v>
      </c>
      <c r="J282" s="27">
        <f>VLOOKUP($C282,Summary!$C:$CB,8,FALSE)</f>
        <v>26</v>
      </c>
      <c r="K282" s="24" t="str">
        <f>IFERROR(VLOOKUP($C282,Summary!$C:$CB,9,FALSE)/Q282,IF(Q282=0,"",IF(Q282="","",0)))</f>
        <v/>
      </c>
      <c r="L282" s="25" t="str">
        <f>IFERROR(VLOOKUP($C282,Summary!$C:$CB,10,FALSE)/Q282,IF(Q282=0,"",IF(Q282="","",0)))</f>
        <v/>
      </c>
      <c r="M282" s="26" t="str">
        <f>IFERROR(VLOOKUP($C282,Summary!$C:$CB,11,FALSE)/Q282,IF(Q282=0,"",IF(Q282="","",0)))</f>
        <v/>
      </c>
      <c r="N282" s="25" t="str">
        <f>IFERROR(VLOOKUP($C282,Summary!$C:$CB,12,FALSE)/Q282,IF(Q282=0,"",IF(Q282="","",0)))</f>
        <v/>
      </c>
      <c r="O282" s="26" t="str">
        <f>IFERROR(VLOOKUP($C282,Summary!$C:$CB,13,FALSE)/Q282,IF(Q282=0,"",IF(Q282="","",0)))</f>
        <v/>
      </c>
      <c r="P282" s="25" t="str">
        <f>IFERROR(VLOOKUP($C282,Summary!$C:$CB,14,FALSE)/Q282,IF(Q282=0,"",IF(Q282="","",0)))</f>
        <v/>
      </c>
      <c r="Q282" s="27">
        <f>VLOOKUP($C282,Summary!$C:$CB,15,FALSE)</f>
        <v>0</v>
      </c>
      <c r="R282" s="24">
        <f>IFERROR(VLOOKUP($C282,Summary!$C:$CB,16,FALSE)/X282,IF(X282=0,"",IF(X282="","",0)))</f>
        <v>1</v>
      </c>
      <c r="S282" s="25">
        <f>IFERROR(VLOOKUP($C282,Summary!$C:$CB,17,FALSE)/X282,IF(X282=0,"",IF(X282="","",0)))</f>
        <v>0</v>
      </c>
      <c r="T282" s="26">
        <f>IFERROR(VLOOKUP($C282,Summary!$C:$CB,18,FALSE)/X282,IF(X282=0,"",IF(X282="","",0)))</f>
        <v>1</v>
      </c>
      <c r="U282" s="25">
        <f>IFERROR(VLOOKUP($C282,Summary!$C:$CB,19,FALSE)/X282,IF(X282=0,"",IF(X282="","",0)))</f>
        <v>0</v>
      </c>
      <c r="V282" s="26">
        <f>IFERROR(VLOOKUP($C282,Summary!$C:$CB,20,FALSE)/X282,IF(X282=0,"",IF(X282="","",0)))</f>
        <v>1</v>
      </c>
      <c r="W282" s="25">
        <f>IFERROR(VLOOKUP($C282,Summary!$C:$CB,21,FALSE)/X282,IF(X282=0,"",IF(X282="","",0)))</f>
        <v>0</v>
      </c>
      <c r="X282" s="27">
        <f>VLOOKUP($C282,Summary!$C:$CB,22,FALSE)</f>
        <v>3</v>
      </c>
      <c r="Y282" s="24">
        <f>IFERROR(VLOOKUP($C282,Summary!$C:$CB,23,FALSE)/AE282,IF(AE282=0,"",IF(AE282="","",0)))</f>
        <v>0.66666666666666663</v>
      </c>
      <c r="Z282" s="25">
        <f>IFERROR(VLOOKUP($C282,Summary!$C:$CB,24,FALSE)/AE282,IF(AE282=0,"",IF(AE282="","",0)))</f>
        <v>0</v>
      </c>
      <c r="AA282" s="26">
        <f>IFERROR(VLOOKUP($C282,Summary!$C:$CB,25,FALSE)/AE282,IF(AE282=0,"",IF(AE282="","",0)))</f>
        <v>0.66666666666666663</v>
      </c>
      <c r="AB282" s="25">
        <f>IFERROR(VLOOKUP($C282,Summary!$C:$CB,26,FALSE)/AE282,IF(AE282=0,"",IF(AE282="","",0)))</f>
        <v>0</v>
      </c>
      <c r="AC282" s="26">
        <f>IFERROR(VLOOKUP($C282,Summary!$C:$CB,27,FALSE)/AE282,IF(AE282=0,"",IF(AE282="","",0)))</f>
        <v>0.66666666666666663</v>
      </c>
      <c r="AD282" s="25">
        <f>IFERROR(VLOOKUP($C282,Summary!$C:$CB,28,FALSE)/AE282,IF(AE282=0,"",IF(AE282="","",0)))</f>
        <v>0.33333333333333331</v>
      </c>
      <c r="AE282" s="27">
        <f>VLOOKUP($C282,Summary!$C:$CB,29,FALSE)</f>
        <v>3</v>
      </c>
      <c r="AF282" s="24" t="str">
        <f>IFERROR(VLOOKUP($C282,Summary!$C:$CB,30,FALSE)/VLOOKUP($C282,Summary!$C:$CB,32,FALSE),IF(AL282=0,"",IF(AL282="","",0)))</f>
        <v/>
      </c>
      <c r="AG282" s="25" t="str">
        <f>IFERROR(VLOOKUP($C282,Summary!$C:$CB,31,FALSE)/VLOOKUP($C282,Summary!$C:$CB,32,FALSE),IF(AL282=0,"",IF(AL282="","",0)))</f>
        <v/>
      </c>
      <c r="AH282" s="26" t="str">
        <f>IFERROR(VLOOKUP($C282,Summary!$C:$CB,32,FALSE)/VLOOKUP($C282,Summary!$C:$CB,34,FALSE),IF(AL282=0,"",IF(AL282="","",0)))</f>
        <v/>
      </c>
      <c r="AI282" s="25" t="str">
        <f>IFERROR(VLOOKUP($C282,Summary!$C:$CB,33,FALSE)/VLOOKUP($C282,Summary!$C:$CB,34,FALSE),IF(AL282=0,"",IF(AL282="","",0)))</f>
        <v/>
      </c>
      <c r="AJ282" s="26" t="str">
        <f>IFERROR(VLOOKUP($C282,Summary!$C:$CB,34,FALSE)/AL282,IF(AL282=0,"",IF(AL282="","",0)))</f>
        <v/>
      </c>
      <c r="AK282" s="25" t="str">
        <f>IFERROR(VLOOKUP($C282,Summary!$C:$CB,35,FALSE)/AL282,IF(AL282=0,"",IF(AL282="","",0)))</f>
        <v/>
      </c>
      <c r="AL282" s="27">
        <f>VLOOKUP($C282,Summary!$C:$CB,36,FALSE)</f>
        <v>0</v>
      </c>
      <c r="AM282" s="24">
        <f>IFERROR(VLOOKUP($C282,Summary!$C:$CB,37,FALSE)/AS282,IF(AS282=0,"",IF(AS282="","",0)))</f>
        <v>1</v>
      </c>
      <c r="AN282" s="25">
        <f>IFERROR(VLOOKUP($C282,Summary!$C:$CB,38,FALSE)/AS282,IF(AS282=0,"",IF(AS282="","",0)))</f>
        <v>0</v>
      </c>
      <c r="AO282" s="26">
        <f>IFERROR(VLOOKUP($C282,Summary!$C:$CB,39,FALSE)/AS282,IF(AS282=0,"",IF(AS282="","",0)))</f>
        <v>1</v>
      </c>
      <c r="AP282" s="25">
        <f>IFERROR(VLOOKUP($C282,Summary!$C:$CB,40,FALSE)/AS282,IF(AS282=0,"",IF(AS282="","",0)))</f>
        <v>0</v>
      </c>
      <c r="AQ282" s="26">
        <f>IFERROR(VLOOKUP($C282,Summary!$C:$CB,41,FALSE)/AS282,IF(AS282=0,"",IF(AS282="","",0)))</f>
        <v>1</v>
      </c>
      <c r="AR282" s="25">
        <f>IFERROR(VLOOKUP($C282,Summary!$C:$CB,42,FALSE)/AS282,IF(AS282=0,"",IF(AS282="","",0)))</f>
        <v>0</v>
      </c>
      <c r="AS282" s="27">
        <f>VLOOKUP($C282,Summary!$C:$CB,43,FALSE)</f>
        <v>3</v>
      </c>
      <c r="AT282" s="24">
        <f>IFERROR(VLOOKUP($C282,Summary!$C:$CB,44,FALSE)/AZ282,IF(AZ282=0,"",IF(AZ282="","",0)))</f>
        <v>1</v>
      </c>
      <c r="AU282" s="25">
        <f>IFERROR(VLOOKUP($C282,Summary!$C:$CB,45,FALSE)/AZ282,IF(AZ282=0,"",IF(AZ282="","",0)))</f>
        <v>0</v>
      </c>
      <c r="AV282" s="26">
        <f>IFERROR(VLOOKUP($C282,Summary!$C:$CB,46,FALSE)/AZ282,IF(AZ282=0,"",IF(AZ282="","",0)))</f>
        <v>1</v>
      </c>
      <c r="AW282" s="25">
        <f>IFERROR(VLOOKUP($C282,Summary!$C:$CB,47,FALSE)/AZ282,IF(AZ282=0,"",IF(AZ282="","",0)))</f>
        <v>0</v>
      </c>
      <c r="AX282" s="26">
        <f>IFERROR(VLOOKUP($C282,Summary!$C:$CB,48,FALSE)/AZ282,IF(AZ282=0,"",IF(AZ282="","",0)))</f>
        <v>1</v>
      </c>
      <c r="AY282" s="25">
        <f>IFERROR(VLOOKUP($C282,Summary!$C:$CB,49,FALSE)/AZ282,IF(AZ282=0,"",IF(AZ282="","",0)))</f>
        <v>0</v>
      </c>
      <c r="AZ282" s="27">
        <f>VLOOKUP($C282,Summary!$C:$CB,50,FALSE)</f>
        <v>3</v>
      </c>
      <c r="BA282" s="24">
        <f>IFERROR(VLOOKUP($C282,Summary!$C:$CB,51,FALSE)/BG282,IF(BG282=0,"",IF(BG282="","",0)))</f>
        <v>1</v>
      </c>
      <c r="BB282" s="25">
        <f>IFERROR(VLOOKUP($C282,Summary!$C:$CB,52,FALSE)/BG282,IF(BG282=0,"",IF(BG282="","",0)))</f>
        <v>0</v>
      </c>
      <c r="BC282" s="26">
        <f>IFERROR(VLOOKUP($C282,Summary!$C:$CB,53,FALSE)/BG282,IF(BG282=0,"",IF(BG282="","",0)))</f>
        <v>1</v>
      </c>
      <c r="BD282" s="25">
        <f>IFERROR(VLOOKUP($C282,Summary!$C:$CB,54,FALSE)/BG282,IF(BG282=0,"",IF(BG282="","",0)))</f>
        <v>0</v>
      </c>
      <c r="BE282" s="26">
        <f>IFERROR(VLOOKUP($C282,Summary!$C:$CB,55,FALSE)/BG282,IF(BG282=0,"",IF(BG282="","",0)))</f>
        <v>1</v>
      </c>
      <c r="BF282" s="25">
        <f>IFERROR(VLOOKUP($C282,Summary!$C:$CB,56,FALSE)/BG282,IF(BG282=0,"",IF(BG282="","",0)))</f>
        <v>0</v>
      </c>
      <c r="BG282" s="27">
        <f>VLOOKUP($C282,Summary!$C:$CB,57,FALSE)</f>
        <v>2</v>
      </c>
      <c r="BH282" s="24">
        <f>IFERROR(VLOOKUP($C282,Summary!$C:$CB,58,FALSE)/BN282,IF(BN282=0,"",IF(BN282="","",0)))</f>
        <v>0.75</v>
      </c>
      <c r="BI282" s="25">
        <f>IFERROR(VLOOKUP($C282,Summary!$C:$CB,59,FALSE)/BN282,IF(BN282=0,"",IF(BN282="","",0)))</f>
        <v>0</v>
      </c>
      <c r="BJ282" s="26">
        <f>IFERROR(VLOOKUP($C282,Summary!$C:$CB,60,FALSE)/BN282,IF(BN282=0,"",IF(BN282="","",0)))</f>
        <v>0.75</v>
      </c>
      <c r="BK282" s="25">
        <f>IFERROR(VLOOKUP($C282,Summary!$C:$CB,61,FALSE)/BN282,IF(BN282=0,"",IF(BN282="","",0)))</f>
        <v>0</v>
      </c>
      <c r="BL282" s="26">
        <f>IFERROR(VLOOKUP($C282,Summary!$C:$CB,62,FALSE)/BN282,IF(BN282=0,"",IF(BN282="","",0)))</f>
        <v>0.75</v>
      </c>
      <c r="BM282" s="25">
        <f>IFERROR(VLOOKUP($C282,Summary!$C:$CB,63,FALSE)/BN282,IF(BN282=0,"",IF(BN282="","",0)))</f>
        <v>0.25</v>
      </c>
      <c r="BN282" s="27">
        <f>VLOOKUP($C282,Summary!$C:$CB,64,FALSE)</f>
        <v>4</v>
      </c>
      <c r="BO282" s="24">
        <f>IFERROR(VLOOKUP($C282,Summary!$C:$CB,65,FALSE)/BU282,IF(BU282=0,"",IF(BU282="","",0)))</f>
        <v>0.66666666666666663</v>
      </c>
      <c r="BP282" s="25">
        <f>IFERROR(VLOOKUP($C282,Summary!$C:$CB,66,FALSE)/BU282,IF(BU282=0,"",IF(BU282="","",0)))</f>
        <v>0</v>
      </c>
      <c r="BQ282" s="26">
        <f>IFERROR(VLOOKUP($C282,Summary!$C:$CB,67,FALSE)/BU282,IF(BU282=0,"",IF(BU282="","",0)))</f>
        <v>0.66666666666666663</v>
      </c>
      <c r="BR282" s="25">
        <f>IFERROR(VLOOKUP($C282,Summary!$C:$CB,68,FALSE)/BU282,IF(BU282=0,"",IF(BU282="","",0)))</f>
        <v>0</v>
      </c>
      <c r="BS282" s="26">
        <f>IFERROR(VLOOKUP($C282,Summary!$C:$CB,69,FALSE)/BU282,IF(BU282=0,"",IF(BU282="","",0)))</f>
        <v>0.66666666666666663</v>
      </c>
      <c r="BT282" s="25">
        <f>IFERROR(VLOOKUP($C282,Summary!$C:$CB,70,FALSE)/BU282,IF(BU282=0,"",IF(BU282="","",0)))</f>
        <v>0.33333333333333331</v>
      </c>
      <c r="BU282" s="27">
        <f>VLOOKUP($C282,Summary!$C:$CB,71,FALSE)</f>
        <v>6</v>
      </c>
      <c r="BV282" s="24">
        <f>IFERROR(VLOOKUP($C282,Summary!$C:$CB,72,FALSE)/CB282,IF(CB282=0,"",IF(CB282="","",0)))</f>
        <v>1</v>
      </c>
      <c r="BW282" s="25">
        <f>IFERROR(VLOOKUP($C282,Summary!$C:$CB,73,FALSE)/CB282,IF(CB282=0,"",IF(CB282="","",0)))</f>
        <v>0</v>
      </c>
      <c r="BX282" s="26">
        <f>IFERROR(VLOOKUP($C282,Summary!$C:$CB,74,FALSE)/CB282,IF(CB282=0,"",IF(CB282="","",0)))</f>
        <v>1</v>
      </c>
      <c r="BY282" s="25">
        <f>IFERROR(VLOOKUP($C282,Summary!$C:$CB,75,FALSE)/CB282,IF(CB282=0,"",IF(CB282="","",0)))</f>
        <v>0</v>
      </c>
      <c r="BZ282" s="26">
        <f>IFERROR(VLOOKUP($C282,Summary!$C:$CB,76,FALSE)/CB282,IF(CB282=0,"",IF(CB282="","",0)))</f>
        <v>1</v>
      </c>
      <c r="CA282" s="25">
        <f>IFERROR(VLOOKUP($C282,Summary!$C:$CB,77,FALSE)/CB282,IF(CB282=0,"",IF(CB282="","",0)))</f>
        <v>0</v>
      </c>
      <c r="CB282" s="27">
        <f>VLOOKUP($C282,Summary!$C:$CB,78,FALSE)</f>
        <v>2</v>
      </c>
    </row>
    <row r="283" spans="1:80" x14ac:dyDescent="0.3">
      <c r="A283">
        <v>279</v>
      </c>
      <c r="B283" t="str">
        <f>IF(Namelist!A280="","",UPPER(Namelist!A280))</f>
        <v>SHING YEE CHAN</v>
      </c>
      <c r="C283" t="str">
        <f>IF(Namelist!B280="","",UPPER(Namelist!B280))</f>
        <v>NUSSTU\E0772798</v>
      </c>
      <c r="D283" s="24">
        <f>IFERROR(VLOOKUP($C283,Summary!$C:$CB,2,FALSE)/J283,IF(J283=0,"",IF(J283="","",0)))</f>
        <v>0.16666666666666666</v>
      </c>
      <c r="E283" s="25">
        <f>IFERROR(VLOOKUP($C283,Summary!$C:$CB,3,FALSE)/J283,IF(J283=0,"",IF(J283="","",0)))</f>
        <v>0.33333333333333331</v>
      </c>
      <c r="F283" s="26">
        <f>IFERROR(VLOOKUP($C283,Summary!$C:$CB,4,FALSE)/J283,IF(J283=0,"",IF(J283="","",0)))</f>
        <v>0.5</v>
      </c>
      <c r="G283" s="25">
        <f>IFERROR(VLOOKUP($C283,Summary!$C:$CB,5,FALSE)/J283,IF(J283=0,"",IF(J283="","",0)))</f>
        <v>0</v>
      </c>
      <c r="H283" s="26">
        <f>IFERROR(VLOOKUP($C283,Summary!$C:$CB,6,FALSE)/J283,IF(J283=0,"",IF(J283="","",0)))</f>
        <v>0.5</v>
      </c>
      <c r="I283" s="25">
        <f>IFERROR(VLOOKUP($C283,Summary!$C:$CB,7,FALSE)/J283,IF(J283=0,"",IF(J283="","",0)))</f>
        <v>0.5</v>
      </c>
      <c r="J283" s="27">
        <f>VLOOKUP($C283,Summary!$C:$CB,8,FALSE)</f>
        <v>6</v>
      </c>
      <c r="K283" s="24" t="str">
        <f>IFERROR(VLOOKUP($C283,Summary!$C:$CB,9,FALSE)/Q283,IF(Q283=0,"",IF(Q283="","",0)))</f>
        <v/>
      </c>
      <c r="L283" s="25" t="str">
        <f>IFERROR(VLOOKUP($C283,Summary!$C:$CB,10,FALSE)/Q283,IF(Q283=0,"",IF(Q283="","",0)))</f>
        <v/>
      </c>
      <c r="M283" s="26" t="str">
        <f>IFERROR(VLOOKUP($C283,Summary!$C:$CB,11,FALSE)/Q283,IF(Q283=0,"",IF(Q283="","",0)))</f>
        <v/>
      </c>
      <c r="N283" s="25" t="str">
        <f>IFERROR(VLOOKUP($C283,Summary!$C:$CB,12,FALSE)/Q283,IF(Q283=0,"",IF(Q283="","",0)))</f>
        <v/>
      </c>
      <c r="O283" s="26" t="str">
        <f>IFERROR(VLOOKUP($C283,Summary!$C:$CB,13,FALSE)/Q283,IF(Q283=0,"",IF(Q283="","",0)))</f>
        <v/>
      </c>
      <c r="P283" s="25" t="str">
        <f>IFERROR(VLOOKUP($C283,Summary!$C:$CB,14,FALSE)/Q283,IF(Q283=0,"",IF(Q283="","",0)))</f>
        <v/>
      </c>
      <c r="Q283" s="27">
        <f>VLOOKUP($C283,Summary!$C:$CB,15,FALSE)</f>
        <v>0</v>
      </c>
      <c r="R283" s="24" t="str">
        <f>IFERROR(VLOOKUP($C283,Summary!$C:$CB,16,FALSE)/X283,IF(X283=0,"",IF(X283="","",0)))</f>
        <v/>
      </c>
      <c r="S283" s="25" t="str">
        <f>IFERROR(VLOOKUP($C283,Summary!$C:$CB,17,FALSE)/X283,IF(X283=0,"",IF(X283="","",0)))</f>
        <v/>
      </c>
      <c r="T283" s="26" t="str">
        <f>IFERROR(VLOOKUP($C283,Summary!$C:$CB,18,FALSE)/X283,IF(X283=0,"",IF(X283="","",0)))</f>
        <v/>
      </c>
      <c r="U283" s="25" t="str">
        <f>IFERROR(VLOOKUP($C283,Summary!$C:$CB,19,FALSE)/X283,IF(X283=0,"",IF(X283="","",0)))</f>
        <v/>
      </c>
      <c r="V283" s="26" t="str">
        <f>IFERROR(VLOOKUP($C283,Summary!$C:$CB,20,FALSE)/X283,IF(X283=0,"",IF(X283="","",0)))</f>
        <v/>
      </c>
      <c r="W283" s="25" t="str">
        <f>IFERROR(VLOOKUP($C283,Summary!$C:$CB,21,FALSE)/X283,IF(X283=0,"",IF(X283="","",0)))</f>
        <v/>
      </c>
      <c r="X283" s="27">
        <f>VLOOKUP($C283,Summary!$C:$CB,22,FALSE)</f>
        <v>0</v>
      </c>
      <c r="Y283" s="24" t="str">
        <f>IFERROR(VLOOKUP($C283,Summary!$C:$CB,23,FALSE)/AE283,IF(AE283=0,"",IF(AE283="","",0)))</f>
        <v/>
      </c>
      <c r="Z283" s="25" t="str">
        <f>IFERROR(VLOOKUP($C283,Summary!$C:$CB,24,FALSE)/AE283,IF(AE283=0,"",IF(AE283="","",0)))</f>
        <v/>
      </c>
      <c r="AA283" s="26" t="str">
        <f>IFERROR(VLOOKUP($C283,Summary!$C:$CB,25,FALSE)/AE283,IF(AE283=0,"",IF(AE283="","",0)))</f>
        <v/>
      </c>
      <c r="AB283" s="25" t="str">
        <f>IFERROR(VLOOKUP($C283,Summary!$C:$CB,26,FALSE)/AE283,IF(AE283=0,"",IF(AE283="","",0)))</f>
        <v/>
      </c>
      <c r="AC283" s="26" t="str">
        <f>IFERROR(VLOOKUP($C283,Summary!$C:$CB,27,FALSE)/AE283,IF(AE283=0,"",IF(AE283="","",0)))</f>
        <v/>
      </c>
      <c r="AD283" s="25" t="str">
        <f>IFERROR(VLOOKUP($C283,Summary!$C:$CB,28,FALSE)/AE283,IF(AE283=0,"",IF(AE283="","",0)))</f>
        <v/>
      </c>
      <c r="AE283" s="27">
        <f>VLOOKUP($C283,Summary!$C:$CB,29,FALSE)</f>
        <v>0</v>
      </c>
      <c r="AF283" s="24" t="str">
        <f>IFERROR(VLOOKUP($C283,Summary!$C:$CB,30,FALSE)/VLOOKUP($C283,Summary!$C:$CB,32,FALSE),IF(AL283=0,"",IF(AL283="","",0)))</f>
        <v/>
      </c>
      <c r="AG283" s="25" t="str">
        <f>IFERROR(VLOOKUP($C283,Summary!$C:$CB,31,FALSE)/VLOOKUP($C283,Summary!$C:$CB,32,FALSE),IF(AL283=0,"",IF(AL283="","",0)))</f>
        <v/>
      </c>
      <c r="AH283" s="26" t="str">
        <f>IFERROR(VLOOKUP($C283,Summary!$C:$CB,32,FALSE)/VLOOKUP($C283,Summary!$C:$CB,34,FALSE),IF(AL283=0,"",IF(AL283="","",0)))</f>
        <v/>
      </c>
      <c r="AI283" s="25" t="str">
        <f>IFERROR(VLOOKUP($C283,Summary!$C:$CB,33,FALSE)/VLOOKUP($C283,Summary!$C:$CB,34,FALSE),IF(AL283=0,"",IF(AL283="","",0)))</f>
        <v/>
      </c>
      <c r="AJ283" s="26" t="str">
        <f>IFERROR(VLOOKUP($C283,Summary!$C:$CB,34,FALSE)/AL283,IF(AL283=0,"",IF(AL283="","",0)))</f>
        <v/>
      </c>
      <c r="AK283" s="25" t="str">
        <f>IFERROR(VLOOKUP($C283,Summary!$C:$CB,35,FALSE)/AL283,IF(AL283=0,"",IF(AL283="","",0)))</f>
        <v/>
      </c>
      <c r="AL283" s="27">
        <f>VLOOKUP($C283,Summary!$C:$CB,36,FALSE)</f>
        <v>0</v>
      </c>
      <c r="AM283" s="24" t="str">
        <f>IFERROR(VLOOKUP($C283,Summary!$C:$CB,37,FALSE)/AS283,IF(AS283=0,"",IF(AS283="","",0)))</f>
        <v/>
      </c>
      <c r="AN283" s="25" t="str">
        <f>IFERROR(VLOOKUP($C283,Summary!$C:$CB,38,FALSE)/AS283,IF(AS283=0,"",IF(AS283="","",0)))</f>
        <v/>
      </c>
      <c r="AO283" s="26" t="str">
        <f>IFERROR(VLOOKUP($C283,Summary!$C:$CB,39,FALSE)/AS283,IF(AS283=0,"",IF(AS283="","",0)))</f>
        <v/>
      </c>
      <c r="AP283" s="25" t="str">
        <f>IFERROR(VLOOKUP($C283,Summary!$C:$CB,40,FALSE)/AS283,IF(AS283=0,"",IF(AS283="","",0)))</f>
        <v/>
      </c>
      <c r="AQ283" s="26" t="str">
        <f>IFERROR(VLOOKUP($C283,Summary!$C:$CB,41,FALSE)/AS283,IF(AS283=0,"",IF(AS283="","",0)))</f>
        <v/>
      </c>
      <c r="AR283" s="25" t="str">
        <f>IFERROR(VLOOKUP($C283,Summary!$C:$CB,42,FALSE)/AS283,IF(AS283=0,"",IF(AS283="","",0)))</f>
        <v/>
      </c>
      <c r="AS283" s="27">
        <f>VLOOKUP($C283,Summary!$C:$CB,43,FALSE)</f>
        <v>0</v>
      </c>
      <c r="AT283" s="24" t="str">
        <f>IFERROR(VLOOKUP($C283,Summary!$C:$CB,44,FALSE)/AZ283,IF(AZ283=0,"",IF(AZ283="","",0)))</f>
        <v/>
      </c>
      <c r="AU283" s="25" t="str">
        <f>IFERROR(VLOOKUP($C283,Summary!$C:$CB,45,FALSE)/AZ283,IF(AZ283=0,"",IF(AZ283="","",0)))</f>
        <v/>
      </c>
      <c r="AV283" s="26" t="str">
        <f>IFERROR(VLOOKUP($C283,Summary!$C:$CB,46,FALSE)/AZ283,IF(AZ283=0,"",IF(AZ283="","",0)))</f>
        <v/>
      </c>
      <c r="AW283" s="25" t="str">
        <f>IFERROR(VLOOKUP($C283,Summary!$C:$CB,47,FALSE)/AZ283,IF(AZ283=0,"",IF(AZ283="","",0)))</f>
        <v/>
      </c>
      <c r="AX283" s="26" t="str">
        <f>IFERROR(VLOOKUP($C283,Summary!$C:$CB,48,FALSE)/AZ283,IF(AZ283=0,"",IF(AZ283="","",0)))</f>
        <v/>
      </c>
      <c r="AY283" s="25" t="str">
        <f>IFERROR(VLOOKUP($C283,Summary!$C:$CB,49,FALSE)/AZ283,IF(AZ283=0,"",IF(AZ283="","",0)))</f>
        <v/>
      </c>
      <c r="AZ283" s="27">
        <f>VLOOKUP($C283,Summary!$C:$CB,50,FALSE)</f>
        <v>0</v>
      </c>
      <c r="BA283" s="24">
        <f>IFERROR(VLOOKUP($C283,Summary!$C:$CB,51,FALSE)/BG283,IF(BG283=0,"",IF(BG283="","",0)))</f>
        <v>0</v>
      </c>
      <c r="BB283" s="25">
        <f>IFERROR(VLOOKUP($C283,Summary!$C:$CB,52,FALSE)/BG283,IF(BG283=0,"",IF(BG283="","",0)))</f>
        <v>0</v>
      </c>
      <c r="BC283" s="26">
        <f>IFERROR(VLOOKUP($C283,Summary!$C:$CB,53,FALSE)/BG283,IF(BG283=0,"",IF(BG283="","",0)))</f>
        <v>0</v>
      </c>
      <c r="BD283" s="25">
        <f>IFERROR(VLOOKUP($C283,Summary!$C:$CB,54,FALSE)/BG283,IF(BG283=0,"",IF(BG283="","",0)))</f>
        <v>0</v>
      </c>
      <c r="BE283" s="26">
        <f>IFERROR(VLOOKUP($C283,Summary!$C:$CB,55,FALSE)/BG283,IF(BG283=0,"",IF(BG283="","",0)))</f>
        <v>0</v>
      </c>
      <c r="BF283" s="25">
        <f>IFERROR(VLOOKUP($C283,Summary!$C:$CB,56,FALSE)/BG283,IF(BG283=0,"",IF(BG283="","",0)))</f>
        <v>1</v>
      </c>
      <c r="BG283" s="27">
        <f>VLOOKUP($C283,Summary!$C:$CB,57,FALSE)</f>
        <v>2</v>
      </c>
      <c r="BH283" s="24">
        <f>IFERROR(VLOOKUP($C283,Summary!$C:$CB,58,FALSE)/BN283,IF(BN283=0,"",IF(BN283="","",0)))</f>
        <v>0.25</v>
      </c>
      <c r="BI283" s="25">
        <f>IFERROR(VLOOKUP($C283,Summary!$C:$CB,59,FALSE)/BN283,IF(BN283=0,"",IF(BN283="","",0)))</f>
        <v>0.5</v>
      </c>
      <c r="BJ283" s="26">
        <f>IFERROR(VLOOKUP($C283,Summary!$C:$CB,60,FALSE)/BN283,IF(BN283=0,"",IF(BN283="","",0)))</f>
        <v>0.75</v>
      </c>
      <c r="BK283" s="25">
        <f>IFERROR(VLOOKUP($C283,Summary!$C:$CB,61,FALSE)/BN283,IF(BN283=0,"",IF(BN283="","",0)))</f>
        <v>0</v>
      </c>
      <c r="BL283" s="26">
        <f>IFERROR(VLOOKUP($C283,Summary!$C:$CB,62,FALSE)/BN283,IF(BN283=0,"",IF(BN283="","",0)))</f>
        <v>0.75</v>
      </c>
      <c r="BM283" s="25">
        <f>IFERROR(VLOOKUP($C283,Summary!$C:$CB,63,FALSE)/BN283,IF(BN283=0,"",IF(BN283="","",0)))</f>
        <v>0.25</v>
      </c>
      <c r="BN283" s="27">
        <f>VLOOKUP($C283,Summary!$C:$CB,64,FALSE)</f>
        <v>4</v>
      </c>
      <c r="BO283" s="24" t="str">
        <f>IFERROR(VLOOKUP($C283,Summary!$C:$CB,65,FALSE)/BU283,IF(BU283=0,"",IF(BU283="","",0)))</f>
        <v/>
      </c>
      <c r="BP283" s="25" t="str">
        <f>IFERROR(VLOOKUP($C283,Summary!$C:$CB,66,FALSE)/BU283,IF(BU283=0,"",IF(BU283="","",0)))</f>
        <v/>
      </c>
      <c r="BQ283" s="26" t="str">
        <f>IFERROR(VLOOKUP($C283,Summary!$C:$CB,67,FALSE)/BU283,IF(BU283=0,"",IF(BU283="","",0)))</f>
        <v/>
      </c>
      <c r="BR283" s="25" t="str">
        <f>IFERROR(VLOOKUP($C283,Summary!$C:$CB,68,FALSE)/BU283,IF(BU283=0,"",IF(BU283="","",0)))</f>
        <v/>
      </c>
      <c r="BS283" s="26" t="str">
        <f>IFERROR(VLOOKUP($C283,Summary!$C:$CB,69,FALSE)/BU283,IF(BU283=0,"",IF(BU283="","",0)))</f>
        <v/>
      </c>
      <c r="BT283" s="25" t="str">
        <f>IFERROR(VLOOKUP($C283,Summary!$C:$CB,70,FALSE)/BU283,IF(BU283=0,"",IF(BU283="","",0)))</f>
        <v/>
      </c>
      <c r="BU283" s="27">
        <f>VLOOKUP($C283,Summary!$C:$CB,71,FALSE)</f>
        <v>0</v>
      </c>
      <c r="BV283" s="24" t="str">
        <f>IFERROR(VLOOKUP($C283,Summary!$C:$CB,72,FALSE)/CB283,IF(CB283=0,"",IF(CB283="","",0)))</f>
        <v/>
      </c>
      <c r="BW283" s="25" t="str">
        <f>IFERROR(VLOOKUP($C283,Summary!$C:$CB,73,FALSE)/CB283,IF(CB283=0,"",IF(CB283="","",0)))</f>
        <v/>
      </c>
      <c r="BX283" s="26" t="str">
        <f>IFERROR(VLOOKUP($C283,Summary!$C:$CB,74,FALSE)/CB283,IF(CB283=0,"",IF(CB283="","",0)))</f>
        <v/>
      </c>
      <c r="BY283" s="25" t="str">
        <f>IFERROR(VLOOKUP($C283,Summary!$C:$CB,75,FALSE)/CB283,IF(CB283=0,"",IF(CB283="","",0)))</f>
        <v/>
      </c>
      <c r="BZ283" s="26" t="str">
        <f>IFERROR(VLOOKUP($C283,Summary!$C:$CB,76,FALSE)/CB283,IF(CB283=0,"",IF(CB283="","",0)))</f>
        <v/>
      </c>
      <c r="CA283" s="25" t="str">
        <f>IFERROR(VLOOKUP($C283,Summary!$C:$CB,77,FALSE)/CB283,IF(CB283=0,"",IF(CB283="","",0)))</f>
        <v/>
      </c>
      <c r="CB283" s="27">
        <f>VLOOKUP($C283,Summary!$C:$CB,78,FALSE)</f>
        <v>0</v>
      </c>
    </row>
    <row r="284" spans="1:80" x14ac:dyDescent="0.3">
      <c r="A284">
        <v>280</v>
      </c>
      <c r="B284" t="str">
        <f>IF(Namelist!A281="","",UPPER(Namelist!A281))</f>
        <v>SHINNI MA</v>
      </c>
      <c r="C284" t="str">
        <f>IF(Namelist!B281="","",UPPER(Namelist!B281))</f>
        <v>NUSSTU\E0775946</v>
      </c>
      <c r="D284" s="24" t="str">
        <f>IFERROR(VLOOKUP($C284,Summary!$C:$CB,2,FALSE)/J284,IF(J284=0,"",IF(J284="","",0)))</f>
        <v/>
      </c>
      <c r="E284" s="25" t="str">
        <f>IFERROR(VLOOKUP($C284,Summary!$C:$CB,3,FALSE)/J284,IF(J284=0,"",IF(J284="","",0)))</f>
        <v/>
      </c>
      <c r="F284" s="26" t="str">
        <f>IFERROR(VLOOKUP($C284,Summary!$C:$CB,4,FALSE)/J284,IF(J284=0,"",IF(J284="","",0)))</f>
        <v/>
      </c>
      <c r="G284" s="25" t="str">
        <f>IFERROR(VLOOKUP($C284,Summary!$C:$CB,5,FALSE)/J284,IF(J284=0,"",IF(J284="","",0)))</f>
        <v/>
      </c>
      <c r="H284" s="26" t="str">
        <f>IFERROR(VLOOKUP($C284,Summary!$C:$CB,6,FALSE)/J284,IF(J284=0,"",IF(J284="","",0)))</f>
        <v/>
      </c>
      <c r="I284" s="25" t="str">
        <f>IFERROR(VLOOKUP($C284,Summary!$C:$CB,7,FALSE)/J284,IF(J284=0,"",IF(J284="","",0)))</f>
        <v/>
      </c>
      <c r="J284" s="27">
        <f>VLOOKUP($C284,Summary!$C:$CB,8,FALSE)</f>
        <v>0</v>
      </c>
      <c r="K284" s="24" t="str">
        <f>IFERROR(VLOOKUP($C284,Summary!$C:$CB,9,FALSE)/Q284,IF(Q284=0,"",IF(Q284="","",0)))</f>
        <v/>
      </c>
      <c r="L284" s="25" t="str">
        <f>IFERROR(VLOOKUP($C284,Summary!$C:$CB,10,FALSE)/Q284,IF(Q284=0,"",IF(Q284="","",0)))</f>
        <v/>
      </c>
      <c r="M284" s="26" t="str">
        <f>IFERROR(VLOOKUP($C284,Summary!$C:$CB,11,FALSE)/Q284,IF(Q284=0,"",IF(Q284="","",0)))</f>
        <v/>
      </c>
      <c r="N284" s="25" t="str">
        <f>IFERROR(VLOOKUP($C284,Summary!$C:$CB,12,FALSE)/Q284,IF(Q284=0,"",IF(Q284="","",0)))</f>
        <v/>
      </c>
      <c r="O284" s="26" t="str">
        <f>IFERROR(VLOOKUP($C284,Summary!$C:$CB,13,FALSE)/Q284,IF(Q284=0,"",IF(Q284="","",0)))</f>
        <v/>
      </c>
      <c r="P284" s="25" t="str">
        <f>IFERROR(VLOOKUP($C284,Summary!$C:$CB,14,FALSE)/Q284,IF(Q284=0,"",IF(Q284="","",0)))</f>
        <v/>
      </c>
      <c r="Q284" s="27">
        <f>VLOOKUP($C284,Summary!$C:$CB,15,FALSE)</f>
        <v>0</v>
      </c>
      <c r="R284" s="24" t="str">
        <f>IFERROR(VLOOKUP($C284,Summary!$C:$CB,16,FALSE)/X284,IF(X284=0,"",IF(X284="","",0)))</f>
        <v/>
      </c>
      <c r="S284" s="25" t="str">
        <f>IFERROR(VLOOKUP($C284,Summary!$C:$CB,17,FALSE)/X284,IF(X284=0,"",IF(X284="","",0)))</f>
        <v/>
      </c>
      <c r="T284" s="26" t="str">
        <f>IFERROR(VLOOKUP($C284,Summary!$C:$CB,18,FALSE)/X284,IF(X284=0,"",IF(X284="","",0)))</f>
        <v/>
      </c>
      <c r="U284" s="25" t="str">
        <f>IFERROR(VLOOKUP($C284,Summary!$C:$CB,19,FALSE)/X284,IF(X284=0,"",IF(X284="","",0)))</f>
        <v/>
      </c>
      <c r="V284" s="26" t="str">
        <f>IFERROR(VLOOKUP($C284,Summary!$C:$CB,20,FALSE)/X284,IF(X284=0,"",IF(X284="","",0)))</f>
        <v/>
      </c>
      <c r="W284" s="25" t="str">
        <f>IFERROR(VLOOKUP($C284,Summary!$C:$CB,21,FALSE)/X284,IF(X284=0,"",IF(X284="","",0)))</f>
        <v/>
      </c>
      <c r="X284" s="27">
        <f>VLOOKUP($C284,Summary!$C:$CB,22,FALSE)</f>
        <v>0</v>
      </c>
      <c r="Y284" s="24" t="str">
        <f>IFERROR(VLOOKUP($C284,Summary!$C:$CB,23,FALSE)/AE284,IF(AE284=0,"",IF(AE284="","",0)))</f>
        <v/>
      </c>
      <c r="Z284" s="25" t="str">
        <f>IFERROR(VLOOKUP($C284,Summary!$C:$CB,24,FALSE)/AE284,IF(AE284=0,"",IF(AE284="","",0)))</f>
        <v/>
      </c>
      <c r="AA284" s="26" t="str">
        <f>IFERROR(VLOOKUP($C284,Summary!$C:$CB,25,FALSE)/AE284,IF(AE284=0,"",IF(AE284="","",0)))</f>
        <v/>
      </c>
      <c r="AB284" s="25" t="str">
        <f>IFERROR(VLOOKUP($C284,Summary!$C:$CB,26,FALSE)/AE284,IF(AE284=0,"",IF(AE284="","",0)))</f>
        <v/>
      </c>
      <c r="AC284" s="26" t="str">
        <f>IFERROR(VLOOKUP($C284,Summary!$C:$CB,27,FALSE)/AE284,IF(AE284=0,"",IF(AE284="","",0)))</f>
        <v/>
      </c>
      <c r="AD284" s="25" t="str">
        <f>IFERROR(VLOOKUP($C284,Summary!$C:$CB,28,FALSE)/AE284,IF(AE284=0,"",IF(AE284="","",0)))</f>
        <v/>
      </c>
      <c r="AE284" s="27">
        <f>VLOOKUP($C284,Summary!$C:$CB,29,FALSE)</f>
        <v>0</v>
      </c>
      <c r="AF284" s="24" t="str">
        <f>IFERROR(VLOOKUP($C284,Summary!$C:$CB,30,FALSE)/VLOOKUP($C284,Summary!$C:$CB,32,FALSE),IF(AL284=0,"",IF(AL284="","",0)))</f>
        <v/>
      </c>
      <c r="AG284" s="25" t="str">
        <f>IFERROR(VLOOKUP($C284,Summary!$C:$CB,31,FALSE)/VLOOKUP($C284,Summary!$C:$CB,32,FALSE),IF(AL284=0,"",IF(AL284="","",0)))</f>
        <v/>
      </c>
      <c r="AH284" s="26" t="str">
        <f>IFERROR(VLOOKUP($C284,Summary!$C:$CB,32,FALSE)/VLOOKUP($C284,Summary!$C:$CB,34,FALSE),IF(AL284=0,"",IF(AL284="","",0)))</f>
        <v/>
      </c>
      <c r="AI284" s="25" t="str">
        <f>IFERROR(VLOOKUP($C284,Summary!$C:$CB,33,FALSE)/VLOOKUP($C284,Summary!$C:$CB,34,FALSE),IF(AL284=0,"",IF(AL284="","",0)))</f>
        <v/>
      </c>
      <c r="AJ284" s="26" t="str">
        <f>IFERROR(VLOOKUP($C284,Summary!$C:$CB,34,FALSE)/AL284,IF(AL284=0,"",IF(AL284="","",0)))</f>
        <v/>
      </c>
      <c r="AK284" s="25" t="str">
        <f>IFERROR(VLOOKUP($C284,Summary!$C:$CB,35,FALSE)/AL284,IF(AL284=0,"",IF(AL284="","",0)))</f>
        <v/>
      </c>
      <c r="AL284" s="27">
        <f>VLOOKUP($C284,Summary!$C:$CB,36,FALSE)</f>
        <v>0</v>
      </c>
      <c r="AM284" s="24" t="str">
        <f>IFERROR(VLOOKUP($C284,Summary!$C:$CB,37,FALSE)/AS284,IF(AS284=0,"",IF(AS284="","",0)))</f>
        <v/>
      </c>
      <c r="AN284" s="25" t="str">
        <f>IFERROR(VLOOKUP($C284,Summary!$C:$CB,38,FALSE)/AS284,IF(AS284=0,"",IF(AS284="","",0)))</f>
        <v/>
      </c>
      <c r="AO284" s="26" t="str">
        <f>IFERROR(VLOOKUP($C284,Summary!$C:$CB,39,FALSE)/AS284,IF(AS284=0,"",IF(AS284="","",0)))</f>
        <v/>
      </c>
      <c r="AP284" s="25" t="str">
        <f>IFERROR(VLOOKUP($C284,Summary!$C:$CB,40,FALSE)/AS284,IF(AS284=0,"",IF(AS284="","",0)))</f>
        <v/>
      </c>
      <c r="AQ284" s="26" t="str">
        <f>IFERROR(VLOOKUP($C284,Summary!$C:$CB,41,FALSE)/AS284,IF(AS284=0,"",IF(AS284="","",0)))</f>
        <v/>
      </c>
      <c r="AR284" s="25" t="str">
        <f>IFERROR(VLOOKUP($C284,Summary!$C:$CB,42,FALSE)/AS284,IF(AS284=0,"",IF(AS284="","",0)))</f>
        <v/>
      </c>
      <c r="AS284" s="27">
        <f>VLOOKUP($C284,Summary!$C:$CB,43,FALSE)</f>
        <v>0</v>
      </c>
      <c r="AT284" s="24" t="str">
        <f>IFERROR(VLOOKUP($C284,Summary!$C:$CB,44,FALSE)/AZ284,IF(AZ284=0,"",IF(AZ284="","",0)))</f>
        <v/>
      </c>
      <c r="AU284" s="25" t="str">
        <f>IFERROR(VLOOKUP($C284,Summary!$C:$CB,45,FALSE)/AZ284,IF(AZ284=0,"",IF(AZ284="","",0)))</f>
        <v/>
      </c>
      <c r="AV284" s="26" t="str">
        <f>IFERROR(VLOOKUP($C284,Summary!$C:$CB,46,FALSE)/AZ284,IF(AZ284=0,"",IF(AZ284="","",0)))</f>
        <v/>
      </c>
      <c r="AW284" s="25" t="str">
        <f>IFERROR(VLOOKUP($C284,Summary!$C:$CB,47,FALSE)/AZ284,IF(AZ284=0,"",IF(AZ284="","",0)))</f>
        <v/>
      </c>
      <c r="AX284" s="26" t="str">
        <f>IFERROR(VLOOKUP($C284,Summary!$C:$CB,48,FALSE)/AZ284,IF(AZ284=0,"",IF(AZ284="","",0)))</f>
        <v/>
      </c>
      <c r="AY284" s="25" t="str">
        <f>IFERROR(VLOOKUP($C284,Summary!$C:$CB,49,FALSE)/AZ284,IF(AZ284=0,"",IF(AZ284="","",0)))</f>
        <v/>
      </c>
      <c r="AZ284" s="27">
        <f>VLOOKUP($C284,Summary!$C:$CB,50,FALSE)</f>
        <v>0</v>
      </c>
      <c r="BA284" s="24" t="str">
        <f>IFERROR(VLOOKUP($C284,Summary!$C:$CB,51,FALSE)/BG284,IF(BG284=0,"",IF(BG284="","",0)))</f>
        <v/>
      </c>
      <c r="BB284" s="25" t="str">
        <f>IFERROR(VLOOKUP($C284,Summary!$C:$CB,52,FALSE)/BG284,IF(BG284=0,"",IF(BG284="","",0)))</f>
        <v/>
      </c>
      <c r="BC284" s="26" t="str">
        <f>IFERROR(VLOOKUP($C284,Summary!$C:$CB,53,FALSE)/BG284,IF(BG284=0,"",IF(BG284="","",0)))</f>
        <v/>
      </c>
      <c r="BD284" s="25" t="str">
        <f>IFERROR(VLOOKUP($C284,Summary!$C:$CB,54,FALSE)/BG284,IF(BG284=0,"",IF(BG284="","",0)))</f>
        <v/>
      </c>
      <c r="BE284" s="26" t="str">
        <f>IFERROR(VLOOKUP($C284,Summary!$C:$CB,55,FALSE)/BG284,IF(BG284=0,"",IF(BG284="","",0)))</f>
        <v/>
      </c>
      <c r="BF284" s="25" t="str">
        <f>IFERROR(VLOOKUP($C284,Summary!$C:$CB,56,FALSE)/BG284,IF(BG284=0,"",IF(BG284="","",0)))</f>
        <v/>
      </c>
      <c r="BG284" s="27">
        <f>VLOOKUP($C284,Summary!$C:$CB,57,FALSE)</f>
        <v>0</v>
      </c>
      <c r="BH284" s="24" t="str">
        <f>IFERROR(VLOOKUP($C284,Summary!$C:$CB,58,FALSE)/BN284,IF(BN284=0,"",IF(BN284="","",0)))</f>
        <v/>
      </c>
      <c r="BI284" s="25" t="str">
        <f>IFERROR(VLOOKUP($C284,Summary!$C:$CB,59,FALSE)/BN284,IF(BN284=0,"",IF(BN284="","",0)))</f>
        <v/>
      </c>
      <c r="BJ284" s="26" t="str">
        <f>IFERROR(VLOOKUP($C284,Summary!$C:$CB,60,FALSE)/BN284,IF(BN284=0,"",IF(BN284="","",0)))</f>
        <v/>
      </c>
      <c r="BK284" s="25" t="str">
        <f>IFERROR(VLOOKUP($C284,Summary!$C:$CB,61,FALSE)/BN284,IF(BN284=0,"",IF(BN284="","",0)))</f>
        <v/>
      </c>
      <c r="BL284" s="26" t="str">
        <f>IFERROR(VLOOKUP($C284,Summary!$C:$CB,62,FALSE)/BN284,IF(BN284=0,"",IF(BN284="","",0)))</f>
        <v/>
      </c>
      <c r="BM284" s="25" t="str">
        <f>IFERROR(VLOOKUP($C284,Summary!$C:$CB,63,FALSE)/BN284,IF(BN284=0,"",IF(BN284="","",0)))</f>
        <v/>
      </c>
      <c r="BN284" s="27">
        <f>VLOOKUP($C284,Summary!$C:$CB,64,FALSE)</f>
        <v>0</v>
      </c>
      <c r="BO284" s="24" t="str">
        <f>IFERROR(VLOOKUP($C284,Summary!$C:$CB,65,FALSE)/BU284,IF(BU284=0,"",IF(BU284="","",0)))</f>
        <v/>
      </c>
      <c r="BP284" s="25" t="str">
        <f>IFERROR(VLOOKUP($C284,Summary!$C:$CB,66,FALSE)/BU284,IF(BU284=0,"",IF(BU284="","",0)))</f>
        <v/>
      </c>
      <c r="BQ284" s="26" t="str">
        <f>IFERROR(VLOOKUP($C284,Summary!$C:$CB,67,FALSE)/BU284,IF(BU284=0,"",IF(BU284="","",0)))</f>
        <v/>
      </c>
      <c r="BR284" s="25" t="str">
        <f>IFERROR(VLOOKUP($C284,Summary!$C:$CB,68,FALSE)/BU284,IF(BU284=0,"",IF(BU284="","",0)))</f>
        <v/>
      </c>
      <c r="BS284" s="26" t="str">
        <f>IFERROR(VLOOKUP($C284,Summary!$C:$CB,69,FALSE)/BU284,IF(BU284=0,"",IF(BU284="","",0)))</f>
        <v/>
      </c>
      <c r="BT284" s="25" t="str">
        <f>IFERROR(VLOOKUP($C284,Summary!$C:$CB,70,FALSE)/BU284,IF(BU284=0,"",IF(BU284="","",0)))</f>
        <v/>
      </c>
      <c r="BU284" s="27">
        <f>VLOOKUP($C284,Summary!$C:$CB,71,FALSE)</f>
        <v>0</v>
      </c>
      <c r="BV284" s="24" t="str">
        <f>IFERROR(VLOOKUP($C284,Summary!$C:$CB,72,FALSE)/CB284,IF(CB284=0,"",IF(CB284="","",0)))</f>
        <v/>
      </c>
      <c r="BW284" s="25" t="str">
        <f>IFERROR(VLOOKUP($C284,Summary!$C:$CB,73,FALSE)/CB284,IF(CB284=0,"",IF(CB284="","",0)))</f>
        <v/>
      </c>
      <c r="BX284" s="26" t="str">
        <f>IFERROR(VLOOKUP($C284,Summary!$C:$CB,74,FALSE)/CB284,IF(CB284=0,"",IF(CB284="","",0)))</f>
        <v/>
      </c>
      <c r="BY284" s="25" t="str">
        <f>IFERROR(VLOOKUP($C284,Summary!$C:$CB,75,FALSE)/CB284,IF(CB284=0,"",IF(CB284="","",0)))</f>
        <v/>
      </c>
      <c r="BZ284" s="26" t="str">
        <f>IFERROR(VLOOKUP($C284,Summary!$C:$CB,76,FALSE)/CB284,IF(CB284=0,"",IF(CB284="","",0)))</f>
        <v/>
      </c>
      <c r="CA284" s="25" t="str">
        <f>IFERROR(VLOOKUP($C284,Summary!$C:$CB,77,FALSE)/CB284,IF(CB284=0,"",IF(CB284="","",0)))</f>
        <v/>
      </c>
      <c r="CB284" s="27">
        <f>VLOOKUP($C284,Summary!$C:$CB,78,FALSE)</f>
        <v>0</v>
      </c>
    </row>
    <row r="285" spans="1:80" x14ac:dyDescent="0.3">
      <c r="A285">
        <v>281</v>
      </c>
      <c r="B285" t="str">
        <f>IF(Namelist!A282="","",UPPER(Namelist!A282))</f>
        <v>SHIVARAM KUMAR</v>
      </c>
      <c r="C285" t="str">
        <f>IF(Namelist!B282="","",UPPER(Namelist!B282))</f>
        <v>NUSSTU\E0474137</v>
      </c>
      <c r="D285" s="24">
        <f>IFERROR(VLOOKUP($C285,Summary!$C:$CB,2,FALSE)/J285,IF(J285=0,"",IF(J285="","",0)))</f>
        <v>0.5</v>
      </c>
      <c r="E285" s="25">
        <f>IFERROR(VLOOKUP($C285,Summary!$C:$CB,3,FALSE)/J285,IF(J285=0,"",IF(J285="","",0)))</f>
        <v>0</v>
      </c>
      <c r="F285" s="26">
        <f>IFERROR(VLOOKUP($C285,Summary!$C:$CB,4,FALSE)/J285,IF(J285=0,"",IF(J285="","",0)))</f>
        <v>0.5</v>
      </c>
      <c r="G285" s="25">
        <f>IFERROR(VLOOKUP($C285,Summary!$C:$CB,5,FALSE)/J285,IF(J285=0,"",IF(J285="","",0)))</f>
        <v>0</v>
      </c>
      <c r="H285" s="26">
        <f>IFERROR(VLOOKUP($C285,Summary!$C:$CB,6,FALSE)/J285,IF(J285=0,"",IF(J285="","",0)))</f>
        <v>0.5</v>
      </c>
      <c r="I285" s="25">
        <f>IFERROR(VLOOKUP($C285,Summary!$C:$CB,7,FALSE)/J285,IF(J285=0,"",IF(J285="","",0)))</f>
        <v>0.5</v>
      </c>
      <c r="J285" s="27">
        <f>VLOOKUP($C285,Summary!$C:$CB,8,FALSE)</f>
        <v>2</v>
      </c>
      <c r="K285" s="24" t="str">
        <f>IFERROR(VLOOKUP($C285,Summary!$C:$CB,9,FALSE)/Q285,IF(Q285=0,"",IF(Q285="","",0)))</f>
        <v/>
      </c>
      <c r="L285" s="25" t="str">
        <f>IFERROR(VLOOKUP($C285,Summary!$C:$CB,10,FALSE)/Q285,IF(Q285=0,"",IF(Q285="","",0)))</f>
        <v/>
      </c>
      <c r="M285" s="26" t="str">
        <f>IFERROR(VLOOKUP($C285,Summary!$C:$CB,11,FALSE)/Q285,IF(Q285=0,"",IF(Q285="","",0)))</f>
        <v/>
      </c>
      <c r="N285" s="25" t="str">
        <f>IFERROR(VLOOKUP($C285,Summary!$C:$CB,12,FALSE)/Q285,IF(Q285=0,"",IF(Q285="","",0)))</f>
        <v/>
      </c>
      <c r="O285" s="26" t="str">
        <f>IFERROR(VLOOKUP($C285,Summary!$C:$CB,13,FALSE)/Q285,IF(Q285=0,"",IF(Q285="","",0)))</f>
        <v/>
      </c>
      <c r="P285" s="25" t="str">
        <f>IFERROR(VLOOKUP($C285,Summary!$C:$CB,14,FALSE)/Q285,IF(Q285=0,"",IF(Q285="","",0)))</f>
        <v/>
      </c>
      <c r="Q285" s="27">
        <f>VLOOKUP($C285,Summary!$C:$CB,15,FALSE)</f>
        <v>0</v>
      </c>
      <c r="R285" s="24" t="str">
        <f>IFERROR(VLOOKUP($C285,Summary!$C:$CB,16,FALSE)/X285,IF(X285=0,"",IF(X285="","",0)))</f>
        <v/>
      </c>
      <c r="S285" s="25" t="str">
        <f>IFERROR(VLOOKUP($C285,Summary!$C:$CB,17,FALSE)/X285,IF(X285=0,"",IF(X285="","",0)))</f>
        <v/>
      </c>
      <c r="T285" s="26" t="str">
        <f>IFERROR(VLOOKUP($C285,Summary!$C:$CB,18,FALSE)/X285,IF(X285=0,"",IF(X285="","",0)))</f>
        <v/>
      </c>
      <c r="U285" s="25" t="str">
        <f>IFERROR(VLOOKUP($C285,Summary!$C:$CB,19,FALSE)/X285,IF(X285=0,"",IF(X285="","",0)))</f>
        <v/>
      </c>
      <c r="V285" s="26" t="str">
        <f>IFERROR(VLOOKUP($C285,Summary!$C:$CB,20,FALSE)/X285,IF(X285=0,"",IF(X285="","",0)))</f>
        <v/>
      </c>
      <c r="W285" s="25" t="str">
        <f>IFERROR(VLOOKUP($C285,Summary!$C:$CB,21,FALSE)/X285,IF(X285=0,"",IF(X285="","",0)))</f>
        <v/>
      </c>
      <c r="X285" s="27">
        <f>VLOOKUP($C285,Summary!$C:$CB,22,FALSE)</f>
        <v>0</v>
      </c>
      <c r="Y285" s="24">
        <f>IFERROR(VLOOKUP($C285,Summary!$C:$CB,23,FALSE)/AE285,IF(AE285=0,"",IF(AE285="","",0)))</f>
        <v>0</v>
      </c>
      <c r="Z285" s="25">
        <f>IFERROR(VLOOKUP($C285,Summary!$C:$CB,24,FALSE)/AE285,IF(AE285=0,"",IF(AE285="","",0)))</f>
        <v>0</v>
      </c>
      <c r="AA285" s="26">
        <f>IFERROR(VLOOKUP($C285,Summary!$C:$CB,25,FALSE)/AE285,IF(AE285=0,"",IF(AE285="","",0)))</f>
        <v>0</v>
      </c>
      <c r="AB285" s="25">
        <f>IFERROR(VLOOKUP($C285,Summary!$C:$CB,26,FALSE)/AE285,IF(AE285=0,"",IF(AE285="","",0)))</f>
        <v>0</v>
      </c>
      <c r="AC285" s="26">
        <f>IFERROR(VLOOKUP($C285,Summary!$C:$CB,27,FALSE)/AE285,IF(AE285=0,"",IF(AE285="","",0)))</f>
        <v>0</v>
      </c>
      <c r="AD285" s="25">
        <f>IFERROR(VLOOKUP($C285,Summary!$C:$CB,28,FALSE)/AE285,IF(AE285=0,"",IF(AE285="","",0)))</f>
        <v>1</v>
      </c>
      <c r="AE285" s="27">
        <f>VLOOKUP($C285,Summary!$C:$CB,29,FALSE)</f>
        <v>1</v>
      </c>
      <c r="AF285" s="24" t="str">
        <f>IFERROR(VLOOKUP($C285,Summary!$C:$CB,30,FALSE)/VLOOKUP($C285,Summary!$C:$CB,32,FALSE),IF(AL285=0,"",IF(AL285="","",0)))</f>
        <v/>
      </c>
      <c r="AG285" s="25" t="str">
        <f>IFERROR(VLOOKUP($C285,Summary!$C:$CB,31,FALSE)/VLOOKUP($C285,Summary!$C:$CB,32,FALSE),IF(AL285=0,"",IF(AL285="","",0)))</f>
        <v/>
      </c>
      <c r="AH285" s="26" t="str">
        <f>IFERROR(VLOOKUP($C285,Summary!$C:$CB,32,FALSE)/VLOOKUP($C285,Summary!$C:$CB,34,FALSE),IF(AL285=0,"",IF(AL285="","",0)))</f>
        <v/>
      </c>
      <c r="AI285" s="25" t="str">
        <f>IFERROR(VLOOKUP($C285,Summary!$C:$CB,33,FALSE)/VLOOKUP($C285,Summary!$C:$CB,34,FALSE),IF(AL285=0,"",IF(AL285="","",0)))</f>
        <v/>
      </c>
      <c r="AJ285" s="26" t="str">
        <f>IFERROR(VLOOKUP($C285,Summary!$C:$CB,34,FALSE)/AL285,IF(AL285=0,"",IF(AL285="","",0)))</f>
        <v/>
      </c>
      <c r="AK285" s="25" t="str">
        <f>IFERROR(VLOOKUP($C285,Summary!$C:$CB,35,FALSE)/AL285,IF(AL285=0,"",IF(AL285="","",0)))</f>
        <v/>
      </c>
      <c r="AL285" s="27">
        <f>VLOOKUP($C285,Summary!$C:$CB,36,FALSE)</f>
        <v>0</v>
      </c>
      <c r="AM285" s="24" t="str">
        <f>IFERROR(VLOOKUP($C285,Summary!$C:$CB,37,FALSE)/AS285,IF(AS285=0,"",IF(AS285="","",0)))</f>
        <v/>
      </c>
      <c r="AN285" s="25" t="str">
        <f>IFERROR(VLOOKUP($C285,Summary!$C:$CB,38,FALSE)/AS285,IF(AS285=0,"",IF(AS285="","",0)))</f>
        <v/>
      </c>
      <c r="AO285" s="26" t="str">
        <f>IFERROR(VLOOKUP($C285,Summary!$C:$CB,39,FALSE)/AS285,IF(AS285=0,"",IF(AS285="","",0)))</f>
        <v/>
      </c>
      <c r="AP285" s="25" t="str">
        <f>IFERROR(VLOOKUP($C285,Summary!$C:$CB,40,FALSE)/AS285,IF(AS285=0,"",IF(AS285="","",0)))</f>
        <v/>
      </c>
      <c r="AQ285" s="26" t="str">
        <f>IFERROR(VLOOKUP($C285,Summary!$C:$CB,41,FALSE)/AS285,IF(AS285=0,"",IF(AS285="","",0)))</f>
        <v/>
      </c>
      <c r="AR285" s="25" t="str">
        <f>IFERROR(VLOOKUP($C285,Summary!$C:$CB,42,FALSE)/AS285,IF(AS285=0,"",IF(AS285="","",0)))</f>
        <v/>
      </c>
      <c r="AS285" s="27">
        <f>VLOOKUP($C285,Summary!$C:$CB,43,FALSE)</f>
        <v>0</v>
      </c>
      <c r="AT285" s="24" t="str">
        <f>IFERROR(VLOOKUP($C285,Summary!$C:$CB,44,FALSE)/AZ285,IF(AZ285=0,"",IF(AZ285="","",0)))</f>
        <v/>
      </c>
      <c r="AU285" s="25" t="str">
        <f>IFERROR(VLOOKUP($C285,Summary!$C:$CB,45,FALSE)/AZ285,IF(AZ285=0,"",IF(AZ285="","",0)))</f>
        <v/>
      </c>
      <c r="AV285" s="26" t="str">
        <f>IFERROR(VLOOKUP($C285,Summary!$C:$CB,46,FALSE)/AZ285,IF(AZ285=0,"",IF(AZ285="","",0)))</f>
        <v/>
      </c>
      <c r="AW285" s="25" t="str">
        <f>IFERROR(VLOOKUP($C285,Summary!$C:$CB,47,FALSE)/AZ285,IF(AZ285=0,"",IF(AZ285="","",0)))</f>
        <v/>
      </c>
      <c r="AX285" s="26" t="str">
        <f>IFERROR(VLOOKUP($C285,Summary!$C:$CB,48,FALSE)/AZ285,IF(AZ285=0,"",IF(AZ285="","",0)))</f>
        <v/>
      </c>
      <c r="AY285" s="25" t="str">
        <f>IFERROR(VLOOKUP($C285,Summary!$C:$CB,49,FALSE)/AZ285,IF(AZ285=0,"",IF(AZ285="","",0)))</f>
        <v/>
      </c>
      <c r="AZ285" s="27">
        <f>VLOOKUP($C285,Summary!$C:$CB,50,FALSE)</f>
        <v>0</v>
      </c>
      <c r="BA285" s="24" t="str">
        <f>IFERROR(VLOOKUP($C285,Summary!$C:$CB,51,FALSE)/BG285,IF(BG285=0,"",IF(BG285="","",0)))</f>
        <v/>
      </c>
      <c r="BB285" s="25" t="str">
        <f>IFERROR(VLOOKUP($C285,Summary!$C:$CB,52,FALSE)/BG285,IF(BG285=0,"",IF(BG285="","",0)))</f>
        <v/>
      </c>
      <c r="BC285" s="26" t="str">
        <f>IFERROR(VLOOKUP($C285,Summary!$C:$CB,53,FALSE)/BG285,IF(BG285=0,"",IF(BG285="","",0)))</f>
        <v/>
      </c>
      <c r="BD285" s="25" t="str">
        <f>IFERROR(VLOOKUP($C285,Summary!$C:$CB,54,FALSE)/BG285,IF(BG285=0,"",IF(BG285="","",0)))</f>
        <v/>
      </c>
      <c r="BE285" s="26" t="str">
        <f>IFERROR(VLOOKUP($C285,Summary!$C:$CB,55,FALSE)/BG285,IF(BG285=0,"",IF(BG285="","",0)))</f>
        <v/>
      </c>
      <c r="BF285" s="25" t="str">
        <f>IFERROR(VLOOKUP($C285,Summary!$C:$CB,56,FALSE)/BG285,IF(BG285=0,"",IF(BG285="","",0)))</f>
        <v/>
      </c>
      <c r="BG285" s="27">
        <f>VLOOKUP($C285,Summary!$C:$CB,57,FALSE)</f>
        <v>0</v>
      </c>
      <c r="BH285" s="24" t="str">
        <f>IFERROR(VLOOKUP($C285,Summary!$C:$CB,58,FALSE)/BN285,IF(BN285=0,"",IF(BN285="","",0)))</f>
        <v/>
      </c>
      <c r="BI285" s="25" t="str">
        <f>IFERROR(VLOOKUP($C285,Summary!$C:$CB,59,FALSE)/BN285,IF(BN285=0,"",IF(BN285="","",0)))</f>
        <v/>
      </c>
      <c r="BJ285" s="26" t="str">
        <f>IFERROR(VLOOKUP($C285,Summary!$C:$CB,60,FALSE)/BN285,IF(BN285=0,"",IF(BN285="","",0)))</f>
        <v/>
      </c>
      <c r="BK285" s="25" t="str">
        <f>IFERROR(VLOOKUP($C285,Summary!$C:$CB,61,FALSE)/BN285,IF(BN285=0,"",IF(BN285="","",0)))</f>
        <v/>
      </c>
      <c r="BL285" s="26" t="str">
        <f>IFERROR(VLOOKUP($C285,Summary!$C:$CB,62,FALSE)/BN285,IF(BN285=0,"",IF(BN285="","",0)))</f>
        <v/>
      </c>
      <c r="BM285" s="25" t="str">
        <f>IFERROR(VLOOKUP($C285,Summary!$C:$CB,63,FALSE)/BN285,IF(BN285=0,"",IF(BN285="","",0)))</f>
        <v/>
      </c>
      <c r="BN285" s="27">
        <f>VLOOKUP($C285,Summary!$C:$CB,64,FALSE)</f>
        <v>0</v>
      </c>
      <c r="BO285" s="24">
        <f>IFERROR(VLOOKUP($C285,Summary!$C:$CB,65,FALSE)/BU285,IF(BU285=0,"",IF(BU285="","",0)))</f>
        <v>1</v>
      </c>
      <c r="BP285" s="25">
        <f>IFERROR(VLOOKUP($C285,Summary!$C:$CB,66,FALSE)/BU285,IF(BU285=0,"",IF(BU285="","",0)))</f>
        <v>0</v>
      </c>
      <c r="BQ285" s="26">
        <f>IFERROR(VLOOKUP($C285,Summary!$C:$CB,67,FALSE)/BU285,IF(BU285=0,"",IF(BU285="","",0)))</f>
        <v>1</v>
      </c>
      <c r="BR285" s="25">
        <f>IFERROR(VLOOKUP($C285,Summary!$C:$CB,68,FALSE)/BU285,IF(BU285=0,"",IF(BU285="","",0)))</f>
        <v>0</v>
      </c>
      <c r="BS285" s="26">
        <f>IFERROR(VLOOKUP($C285,Summary!$C:$CB,69,FALSE)/BU285,IF(BU285=0,"",IF(BU285="","",0)))</f>
        <v>1</v>
      </c>
      <c r="BT285" s="25">
        <f>IFERROR(VLOOKUP($C285,Summary!$C:$CB,70,FALSE)/BU285,IF(BU285=0,"",IF(BU285="","",0)))</f>
        <v>0</v>
      </c>
      <c r="BU285" s="27">
        <f>VLOOKUP($C285,Summary!$C:$CB,71,FALSE)</f>
        <v>1</v>
      </c>
      <c r="BV285" s="24" t="str">
        <f>IFERROR(VLOOKUP($C285,Summary!$C:$CB,72,FALSE)/CB285,IF(CB285=0,"",IF(CB285="","",0)))</f>
        <v/>
      </c>
      <c r="BW285" s="25" t="str">
        <f>IFERROR(VLOOKUP($C285,Summary!$C:$CB,73,FALSE)/CB285,IF(CB285=0,"",IF(CB285="","",0)))</f>
        <v/>
      </c>
      <c r="BX285" s="26" t="str">
        <f>IFERROR(VLOOKUP($C285,Summary!$C:$CB,74,FALSE)/CB285,IF(CB285=0,"",IF(CB285="","",0)))</f>
        <v/>
      </c>
      <c r="BY285" s="25" t="str">
        <f>IFERROR(VLOOKUP($C285,Summary!$C:$CB,75,FALSE)/CB285,IF(CB285=0,"",IF(CB285="","",0)))</f>
        <v/>
      </c>
      <c r="BZ285" s="26" t="str">
        <f>IFERROR(VLOOKUP($C285,Summary!$C:$CB,76,FALSE)/CB285,IF(CB285=0,"",IF(CB285="","",0)))</f>
        <v/>
      </c>
      <c r="CA285" s="25" t="str">
        <f>IFERROR(VLOOKUP($C285,Summary!$C:$CB,77,FALSE)/CB285,IF(CB285=0,"",IF(CB285="","",0)))</f>
        <v/>
      </c>
      <c r="CB285" s="27">
        <f>VLOOKUP($C285,Summary!$C:$CB,78,FALSE)</f>
        <v>0</v>
      </c>
    </row>
    <row r="286" spans="1:80" x14ac:dyDescent="0.3">
      <c r="A286">
        <v>282</v>
      </c>
      <c r="B286" t="str">
        <f>IF(Namelist!A283="","",UPPER(Namelist!A283))</f>
        <v>SHU WEI NGOH</v>
      </c>
      <c r="C286" t="str">
        <f>IF(Namelist!B283="","",UPPER(Namelist!B283))</f>
        <v>NUSSTU\E0725910</v>
      </c>
      <c r="D286" s="24">
        <f>IFERROR(VLOOKUP($C286,Summary!$C:$CB,2,FALSE)/J286,IF(J286=0,"",IF(J286="","",0)))</f>
        <v>0.5</v>
      </c>
      <c r="E286" s="25">
        <f>IFERROR(VLOOKUP($C286,Summary!$C:$CB,3,FALSE)/J286,IF(J286=0,"",IF(J286="","",0)))</f>
        <v>0</v>
      </c>
      <c r="F286" s="26">
        <f>IFERROR(VLOOKUP($C286,Summary!$C:$CB,4,FALSE)/J286,IF(J286=0,"",IF(J286="","",0)))</f>
        <v>0.5</v>
      </c>
      <c r="G286" s="25">
        <f>IFERROR(VLOOKUP($C286,Summary!$C:$CB,5,FALSE)/J286,IF(J286=0,"",IF(J286="","",0)))</f>
        <v>0</v>
      </c>
      <c r="H286" s="26">
        <f>IFERROR(VLOOKUP($C286,Summary!$C:$CB,6,FALSE)/J286,IF(J286=0,"",IF(J286="","",0)))</f>
        <v>0.5</v>
      </c>
      <c r="I286" s="25">
        <f>IFERROR(VLOOKUP($C286,Summary!$C:$CB,7,FALSE)/J286,IF(J286=0,"",IF(J286="","",0)))</f>
        <v>0.5</v>
      </c>
      <c r="J286" s="27">
        <f>VLOOKUP($C286,Summary!$C:$CB,8,FALSE)</f>
        <v>4</v>
      </c>
      <c r="K286" s="24" t="str">
        <f>IFERROR(VLOOKUP($C286,Summary!$C:$CB,9,FALSE)/Q286,IF(Q286=0,"",IF(Q286="","",0)))</f>
        <v/>
      </c>
      <c r="L286" s="25" t="str">
        <f>IFERROR(VLOOKUP($C286,Summary!$C:$CB,10,FALSE)/Q286,IF(Q286=0,"",IF(Q286="","",0)))</f>
        <v/>
      </c>
      <c r="M286" s="26" t="str">
        <f>IFERROR(VLOOKUP($C286,Summary!$C:$CB,11,FALSE)/Q286,IF(Q286=0,"",IF(Q286="","",0)))</f>
        <v/>
      </c>
      <c r="N286" s="25" t="str">
        <f>IFERROR(VLOOKUP($C286,Summary!$C:$CB,12,FALSE)/Q286,IF(Q286=0,"",IF(Q286="","",0)))</f>
        <v/>
      </c>
      <c r="O286" s="26" t="str">
        <f>IFERROR(VLOOKUP($C286,Summary!$C:$CB,13,FALSE)/Q286,IF(Q286=0,"",IF(Q286="","",0)))</f>
        <v/>
      </c>
      <c r="P286" s="25" t="str">
        <f>IFERROR(VLOOKUP($C286,Summary!$C:$CB,14,FALSE)/Q286,IF(Q286=0,"",IF(Q286="","",0)))</f>
        <v/>
      </c>
      <c r="Q286" s="27">
        <f>VLOOKUP($C286,Summary!$C:$CB,15,FALSE)</f>
        <v>0</v>
      </c>
      <c r="R286" s="24" t="str">
        <f>IFERROR(VLOOKUP($C286,Summary!$C:$CB,16,FALSE)/X286,IF(X286=0,"",IF(X286="","",0)))</f>
        <v/>
      </c>
      <c r="S286" s="25" t="str">
        <f>IFERROR(VLOOKUP($C286,Summary!$C:$CB,17,FALSE)/X286,IF(X286=0,"",IF(X286="","",0)))</f>
        <v/>
      </c>
      <c r="T286" s="26" t="str">
        <f>IFERROR(VLOOKUP($C286,Summary!$C:$CB,18,FALSE)/X286,IF(X286=0,"",IF(X286="","",0)))</f>
        <v/>
      </c>
      <c r="U286" s="25" t="str">
        <f>IFERROR(VLOOKUP($C286,Summary!$C:$CB,19,FALSE)/X286,IF(X286=0,"",IF(X286="","",0)))</f>
        <v/>
      </c>
      <c r="V286" s="26" t="str">
        <f>IFERROR(VLOOKUP($C286,Summary!$C:$CB,20,FALSE)/X286,IF(X286=0,"",IF(X286="","",0)))</f>
        <v/>
      </c>
      <c r="W286" s="25" t="str">
        <f>IFERROR(VLOOKUP($C286,Summary!$C:$CB,21,FALSE)/X286,IF(X286=0,"",IF(X286="","",0)))</f>
        <v/>
      </c>
      <c r="X286" s="27">
        <f>VLOOKUP($C286,Summary!$C:$CB,22,FALSE)</f>
        <v>0</v>
      </c>
      <c r="Y286" s="24" t="str">
        <f>IFERROR(VLOOKUP($C286,Summary!$C:$CB,23,FALSE)/AE286,IF(AE286=0,"",IF(AE286="","",0)))</f>
        <v/>
      </c>
      <c r="Z286" s="25" t="str">
        <f>IFERROR(VLOOKUP($C286,Summary!$C:$CB,24,FALSE)/AE286,IF(AE286=0,"",IF(AE286="","",0)))</f>
        <v/>
      </c>
      <c r="AA286" s="26" t="str">
        <f>IFERROR(VLOOKUP($C286,Summary!$C:$CB,25,FALSE)/AE286,IF(AE286=0,"",IF(AE286="","",0)))</f>
        <v/>
      </c>
      <c r="AB286" s="25" t="str">
        <f>IFERROR(VLOOKUP($C286,Summary!$C:$CB,26,FALSE)/AE286,IF(AE286=0,"",IF(AE286="","",0)))</f>
        <v/>
      </c>
      <c r="AC286" s="26" t="str">
        <f>IFERROR(VLOOKUP($C286,Summary!$C:$CB,27,FALSE)/AE286,IF(AE286=0,"",IF(AE286="","",0)))</f>
        <v/>
      </c>
      <c r="AD286" s="25" t="str">
        <f>IFERROR(VLOOKUP($C286,Summary!$C:$CB,28,FALSE)/AE286,IF(AE286=0,"",IF(AE286="","",0)))</f>
        <v/>
      </c>
      <c r="AE286" s="27">
        <f>VLOOKUP($C286,Summary!$C:$CB,29,FALSE)</f>
        <v>0</v>
      </c>
      <c r="AF286" s="24" t="str">
        <f>IFERROR(VLOOKUP($C286,Summary!$C:$CB,30,FALSE)/VLOOKUP($C286,Summary!$C:$CB,32,FALSE),IF(AL286=0,"",IF(AL286="","",0)))</f>
        <v/>
      </c>
      <c r="AG286" s="25" t="str">
        <f>IFERROR(VLOOKUP($C286,Summary!$C:$CB,31,FALSE)/VLOOKUP($C286,Summary!$C:$CB,32,FALSE),IF(AL286=0,"",IF(AL286="","",0)))</f>
        <v/>
      </c>
      <c r="AH286" s="26" t="str">
        <f>IFERROR(VLOOKUP($C286,Summary!$C:$CB,32,FALSE)/VLOOKUP($C286,Summary!$C:$CB,34,FALSE),IF(AL286=0,"",IF(AL286="","",0)))</f>
        <v/>
      </c>
      <c r="AI286" s="25" t="str">
        <f>IFERROR(VLOOKUP($C286,Summary!$C:$CB,33,FALSE)/VLOOKUP($C286,Summary!$C:$CB,34,FALSE),IF(AL286=0,"",IF(AL286="","",0)))</f>
        <v/>
      </c>
      <c r="AJ286" s="26" t="str">
        <f>IFERROR(VLOOKUP($C286,Summary!$C:$CB,34,FALSE)/AL286,IF(AL286=0,"",IF(AL286="","",0)))</f>
        <v/>
      </c>
      <c r="AK286" s="25" t="str">
        <f>IFERROR(VLOOKUP($C286,Summary!$C:$CB,35,FALSE)/AL286,IF(AL286=0,"",IF(AL286="","",0)))</f>
        <v/>
      </c>
      <c r="AL286" s="27">
        <f>VLOOKUP($C286,Summary!$C:$CB,36,FALSE)</f>
        <v>0</v>
      </c>
      <c r="AM286" s="24" t="str">
        <f>IFERROR(VLOOKUP($C286,Summary!$C:$CB,37,FALSE)/AS286,IF(AS286=0,"",IF(AS286="","",0)))</f>
        <v/>
      </c>
      <c r="AN286" s="25" t="str">
        <f>IFERROR(VLOOKUP($C286,Summary!$C:$CB,38,FALSE)/AS286,IF(AS286=0,"",IF(AS286="","",0)))</f>
        <v/>
      </c>
      <c r="AO286" s="26" t="str">
        <f>IFERROR(VLOOKUP($C286,Summary!$C:$CB,39,FALSE)/AS286,IF(AS286=0,"",IF(AS286="","",0)))</f>
        <v/>
      </c>
      <c r="AP286" s="25" t="str">
        <f>IFERROR(VLOOKUP($C286,Summary!$C:$CB,40,FALSE)/AS286,IF(AS286=0,"",IF(AS286="","",0)))</f>
        <v/>
      </c>
      <c r="AQ286" s="26" t="str">
        <f>IFERROR(VLOOKUP($C286,Summary!$C:$CB,41,FALSE)/AS286,IF(AS286=0,"",IF(AS286="","",0)))</f>
        <v/>
      </c>
      <c r="AR286" s="25" t="str">
        <f>IFERROR(VLOOKUP($C286,Summary!$C:$CB,42,FALSE)/AS286,IF(AS286=0,"",IF(AS286="","",0)))</f>
        <v/>
      </c>
      <c r="AS286" s="27">
        <f>VLOOKUP($C286,Summary!$C:$CB,43,FALSE)</f>
        <v>0</v>
      </c>
      <c r="AT286" s="24" t="str">
        <f>IFERROR(VLOOKUP($C286,Summary!$C:$CB,44,FALSE)/AZ286,IF(AZ286=0,"",IF(AZ286="","",0)))</f>
        <v/>
      </c>
      <c r="AU286" s="25" t="str">
        <f>IFERROR(VLOOKUP($C286,Summary!$C:$CB,45,FALSE)/AZ286,IF(AZ286=0,"",IF(AZ286="","",0)))</f>
        <v/>
      </c>
      <c r="AV286" s="26" t="str">
        <f>IFERROR(VLOOKUP($C286,Summary!$C:$CB,46,FALSE)/AZ286,IF(AZ286=0,"",IF(AZ286="","",0)))</f>
        <v/>
      </c>
      <c r="AW286" s="25" t="str">
        <f>IFERROR(VLOOKUP($C286,Summary!$C:$CB,47,FALSE)/AZ286,IF(AZ286=0,"",IF(AZ286="","",0)))</f>
        <v/>
      </c>
      <c r="AX286" s="26" t="str">
        <f>IFERROR(VLOOKUP($C286,Summary!$C:$CB,48,FALSE)/AZ286,IF(AZ286=0,"",IF(AZ286="","",0)))</f>
        <v/>
      </c>
      <c r="AY286" s="25" t="str">
        <f>IFERROR(VLOOKUP($C286,Summary!$C:$CB,49,FALSE)/AZ286,IF(AZ286=0,"",IF(AZ286="","",0)))</f>
        <v/>
      </c>
      <c r="AZ286" s="27">
        <f>VLOOKUP($C286,Summary!$C:$CB,50,FALSE)</f>
        <v>0</v>
      </c>
      <c r="BA286" s="24" t="str">
        <f>IFERROR(VLOOKUP($C286,Summary!$C:$CB,51,FALSE)/BG286,IF(BG286=0,"",IF(BG286="","",0)))</f>
        <v/>
      </c>
      <c r="BB286" s="25" t="str">
        <f>IFERROR(VLOOKUP($C286,Summary!$C:$CB,52,FALSE)/BG286,IF(BG286=0,"",IF(BG286="","",0)))</f>
        <v/>
      </c>
      <c r="BC286" s="26" t="str">
        <f>IFERROR(VLOOKUP($C286,Summary!$C:$CB,53,FALSE)/BG286,IF(BG286=0,"",IF(BG286="","",0)))</f>
        <v/>
      </c>
      <c r="BD286" s="25" t="str">
        <f>IFERROR(VLOOKUP($C286,Summary!$C:$CB,54,FALSE)/BG286,IF(BG286=0,"",IF(BG286="","",0)))</f>
        <v/>
      </c>
      <c r="BE286" s="26" t="str">
        <f>IFERROR(VLOOKUP($C286,Summary!$C:$CB,55,FALSE)/BG286,IF(BG286=0,"",IF(BG286="","",0)))</f>
        <v/>
      </c>
      <c r="BF286" s="25" t="str">
        <f>IFERROR(VLOOKUP($C286,Summary!$C:$CB,56,FALSE)/BG286,IF(BG286=0,"",IF(BG286="","",0)))</f>
        <v/>
      </c>
      <c r="BG286" s="27">
        <f>VLOOKUP($C286,Summary!$C:$CB,57,FALSE)</f>
        <v>0</v>
      </c>
      <c r="BH286" s="24">
        <f>IFERROR(VLOOKUP($C286,Summary!$C:$CB,58,FALSE)/BN286,IF(BN286=0,"",IF(BN286="","",0)))</f>
        <v>0.5</v>
      </c>
      <c r="BI286" s="25">
        <f>IFERROR(VLOOKUP($C286,Summary!$C:$CB,59,FALSE)/BN286,IF(BN286=0,"",IF(BN286="","",0)))</f>
        <v>0</v>
      </c>
      <c r="BJ286" s="26">
        <f>IFERROR(VLOOKUP($C286,Summary!$C:$CB,60,FALSE)/BN286,IF(BN286=0,"",IF(BN286="","",0)))</f>
        <v>0.5</v>
      </c>
      <c r="BK286" s="25">
        <f>IFERROR(VLOOKUP($C286,Summary!$C:$CB,61,FALSE)/BN286,IF(BN286=0,"",IF(BN286="","",0)))</f>
        <v>0</v>
      </c>
      <c r="BL286" s="26">
        <f>IFERROR(VLOOKUP($C286,Summary!$C:$CB,62,FALSE)/BN286,IF(BN286=0,"",IF(BN286="","",0)))</f>
        <v>0.5</v>
      </c>
      <c r="BM286" s="25">
        <f>IFERROR(VLOOKUP($C286,Summary!$C:$CB,63,FALSE)/BN286,IF(BN286=0,"",IF(BN286="","",0)))</f>
        <v>0.5</v>
      </c>
      <c r="BN286" s="27">
        <f>VLOOKUP($C286,Summary!$C:$CB,64,FALSE)</f>
        <v>4</v>
      </c>
      <c r="BO286" s="24" t="str">
        <f>IFERROR(VLOOKUP($C286,Summary!$C:$CB,65,FALSE)/BU286,IF(BU286=0,"",IF(BU286="","",0)))</f>
        <v/>
      </c>
      <c r="BP286" s="25" t="str">
        <f>IFERROR(VLOOKUP($C286,Summary!$C:$CB,66,FALSE)/BU286,IF(BU286=0,"",IF(BU286="","",0)))</f>
        <v/>
      </c>
      <c r="BQ286" s="26" t="str">
        <f>IFERROR(VLOOKUP($C286,Summary!$C:$CB,67,FALSE)/BU286,IF(BU286=0,"",IF(BU286="","",0)))</f>
        <v/>
      </c>
      <c r="BR286" s="25" t="str">
        <f>IFERROR(VLOOKUP($C286,Summary!$C:$CB,68,FALSE)/BU286,IF(BU286=0,"",IF(BU286="","",0)))</f>
        <v/>
      </c>
      <c r="BS286" s="26" t="str">
        <f>IFERROR(VLOOKUP($C286,Summary!$C:$CB,69,FALSE)/BU286,IF(BU286=0,"",IF(BU286="","",0)))</f>
        <v/>
      </c>
      <c r="BT286" s="25" t="str">
        <f>IFERROR(VLOOKUP($C286,Summary!$C:$CB,70,FALSE)/BU286,IF(BU286=0,"",IF(BU286="","",0)))</f>
        <v/>
      </c>
      <c r="BU286" s="27">
        <f>VLOOKUP($C286,Summary!$C:$CB,71,FALSE)</f>
        <v>0</v>
      </c>
      <c r="BV286" s="24" t="str">
        <f>IFERROR(VLOOKUP($C286,Summary!$C:$CB,72,FALSE)/CB286,IF(CB286=0,"",IF(CB286="","",0)))</f>
        <v/>
      </c>
      <c r="BW286" s="25" t="str">
        <f>IFERROR(VLOOKUP($C286,Summary!$C:$CB,73,FALSE)/CB286,IF(CB286=0,"",IF(CB286="","",0)))</f>
        <v/>
      </c>
      <c r="BX286" s="26" t="str">
        <f>IFERROR(VLOOKUP($C286,Summary!$C:$CB,74,FALSE)/CB286,IF(CB286=0,"",IF(CB286="","",0)))</f>
        <v/>
      </c>
      <c r="BY286" s="25" t="str">
        <f>IFERROR(VLOOKUP($C286,Summary!$C:$CB,75,FALSE)/CB286,IF(CB286=0,"",IF(CB286="","",0)))</f>
        <v/>
      </c>
      <c r="BZ286" s="26" t="str">
        <f>IFERROR(VLOOKUP($C286,Summary!$C:$CB,76,FALSE)/CB286,IF(CB286=0,"",IF(CB286="","",0)))</f>
        <v/>
      </c>
      <c r="CA286" s="25" t="str">
        <f>IFERROR(VLOOKUP($C286,Summary!$C:$CB,77,FALSE)/CB286,IF(CB286=0,"",IF(CB286="","",0)))</f>
        <v/>
      </c>
      <c r="CB286" s="27">
        <f>VLOOKUP($C286,Summary!$C:$CB,78,FALSE)</f>
        <v>0</v>
      </c>
    </row>
    <row r="287" spans="1:80" x14ac:dyDescent="0.3">
      <c r="A287">
        <v>283</v>
      </c>
      <c r="B287" t="str">
        <f>IF(Namelist!A284="","",UPPER(Namelist!A284))</f>
        <v>SHUO QI, CONSTANCE NG</v>
      </c>
      <c r="C287" t="str">
        <f>IF(Namelist!B284="","",UPPER(Namelist!B284))</f>
        <v>NUSSTU\E0425347</v>
      </c>
      <c r="D287" s="24">
        <f>IFERROR(VLOOKUP($C287,Summary!$C:$CB,2,FALSE)/J287,IF(J287=0,"",IF(J287="","",0)))</f>
        <v>0.5</v>
      </c>
      <c r="E287" s="25">
        <f>IFERROR(VLOOKUP($C287,Summary!$C:$CB,3,FALSE)/J287,IF(J287=0,"",IF(J287="","",0)))</f>
        <v>0</v>
      </c>
      <c r="F287" s="26">
        <f>IFERROR(VLOOKUP($C287,Summary!$C:$CB,4,FALSE)/J287,IF(J287=0,"",IF(J287="","",0)))</f>
        <v>0.5</v>
      </c>
      <c r="G287" s="25">
        <f>IFERROR(VLOOKUP($C287,Summary!$C:$CB,5,FALSE)/J287,IF(J287=0,"",IF(J287="","",0)))</f>
        <v>0</v>
      </c>
      <c r="H287" s="26">
        <f>IFERROR(VLOOKUP($C287,Summary!$C:$CB,6,FALSE)/J287,IF(J287=0,"",IF(J287="","",0)))</f>
        <v>0.5</v>
      </c>
      <c r="I287" s="25">
        <f>IFERROR(VLOOKUP($C287,Summary!$C:$CB,7,FALSE)/J287,IF(J287=0,"",IF(J287="","",0)))</f>
        <v>0.5</v>
      </c>
      <c r="J287" s="27">
        <f>VLOOKUP($C287,Summary!$C:$CB,8,FALSE)</f>
        <v>2</v>
      </c>
      <c r="K287" s="24" t="str">
        <f>IFERROR(VLOOKUP($C287,Summary!$C:$CB,9,FALSE)/Q287,IF(Q287=0,"",IF(Q287="","",0)))</f>
        <v/>
      </c>
      <c r="L287" s="25" t="str">
        <f>IFERROR(VLOOKUP($C287,Summary!$C:$CB,10,FALSE)/Q287,IF(Q287=0,"",IF(Q287="","",0)))</f>
        <v/>
      </c>
      <c r="M287" s="26" t="str">
        <f>IFERROR(VLOOKUP($C287,Summary!$C:$CB,11,FALSE)/Q287,IF(Q287=0,"",IF(Q287="","",0)))</f>
        <v/>
      </c>
      <c r="N287" s="25" t="str">
        <f>IFERROR(VLOOKUP($C287,Summary!$C:$CB,12,FALSE)/Q287,IF(Q287=0,"",IF(Q287="","",0)))</f>
        <v/>
      </c>
      <c r="O287" s="26" t="str">
        <f>IFERROR(VLOOKUP($C287,Summary!$C:$CB,13,FALSE)/Q287,IF(Q287=0,"",IF(Q287="","",0)))</f>
        <v/>
      </c>
      <c r="P287" s="25" t="str">
        <f>IFERROR(VLOOKUP($C287,Summary!$C:$CB,14,FALSE)/Q287,IF(Q287=0,"",IF(Q287="","",0)))</f>
        <v/>
      </c>
      <c r="Q287" s="27">
        <f>VLOOKUP($C287,Summary!$C:$CB,15,FALSE)</f>
        <v>0</v>
      </c>
      <c r="R287" s="24" t="str">
        <f>IFERROR(VLOOKUP($C287,Summary!$C:$CB,16,FALSE)/X287,IF(X287=0,"",IF(X287="","",0)))</f>
        <v/>
      </c>
      <c r="S287" s="25" t="str">
        <f>IFERROR(VLOOKUP($C287,Summary!$C:$CB,17,FALSE)/X287,IF(X287=0,"",IF(X287="","",0)))</f>
        <v/>
      </c>
      <c r="T287" s="26" t="str">
        <f>IFERROR(VLOOKUP($C287,Summary!$C:$CB,18,FALSE)/X287,IF(X287=0,"",IF(X287="","",0)))</f>
        <v/>
      </c>
      <c r="U287" s="25" t="str">
        <f>IFERROR(VLOOKUP($C287,Summary!$C:$CB,19,FALSE)/X287,IF(X287=0,"",IF(X287="","",0)))</f>
        <v/>
      </c>
      <c r="V287" s="26" t="str">
        <f>IFERROR(VLOOKUP($C287,Summary!$C:$CB,20,FALSE)/X287,IF(X287=0,"",IF(X287="","",0)))</f>
        <v/>
      </c>
      <c r="W287" s="25" t="str">
        <f>IFERROR(VLOOKUP($C287,Summary!$C:$CB,21,FALSE)/X287,IF(X287=0,"",IF(X287="","",0)))</f>
        <v/>
      </c>
      <c r="X287" s="27">
        <f>VLOOKUP($C287,Summary!$C:$CB,22,FALSE)</f>
        <v>0</v>
      </c>
      <c r="Y287" s="24" t="str">
        <f>IFERROR(VLOOKUP($C287,Summary!$C:$CB,23,FALSE)/AE287,IF(AE287=0,"",IF(AE287="","",0)))</f>
        <v/>
      </c>
      <c r="Z287" s="25" t="str">
        <f>IFERROR(VLOOKUP($C287,Summary!$C:$CB,24,FALSE)/AE287,IF(AE287=0,"",IF(AE287="","",0)))</f>
        <v/>
      </c>
      <c r="AA287" s="26" t="str">
        <f>IFERROR(VLOOKUP($C287,Summary!$C:$CB,25,FALSE)/AE287,IF(AE287=0,"",IF(AE287="","",0)))</f>
        <v/>
      </c>
      <c r="AB287" s="25" t="str">
        <f>IFERROR(VLOOKUP($C287,Summary!$C:$CB,26,FALSE)/AE287,IF(AE287=0,"",IF(AE287="","",0)))</f>
        <v/>
      </c>
      <c r="AC287" s="26" t="str">
        <f>IFERROR(VLOOKUP($C287,Summary!$C:$CB,27,FALSE)/AE287,IF(AE287=0,"",IF(AE287="","",0)))</f>
        <v/>
      </c>
      <c r="AD287" s="25" t="str">
        <f>IFERROR(VLOOKUP($C287,Summary!$C:$CB,28,FALSE)/AE287,IF(AE287=0,"",IF(AE287="","",0)))</f>
        <v/>
      </c>
      <c r="AE287" s="27">
        <f>VLOOKUP($C287,Summary!$C:$CB,29,FALSE)</f>
        <v>0</v>
      </c>
      <c r="AF287" s="24" t="str">
        <f>IFERROR(VLOOKUP($C287,Summary!$C:$CB,30,FALSE)/VLOOKUP($C287,Summary!$C:$CB,32,FALSE),IF(AL287=0,"",IF(AL287="","",0)))</f>
        <v/>
      </c>
      <c r="AG287" s="25" t="str">
        <f>IFERROR(VLOOKUP($C287,Summary!$C:$CB,31,FALSE)/VLOOKUP($C287,Summary!$C:$CB,32,FALSE),IF(AL287=0,"",IF(AL287="","",0)))</f>
        <v/>
      </c>
      <c r="AH287" s="26" t="str">
        <f>IFERROR(VLOOKUP($C287,Summary!$C:$CB,32,FALSE)/VLOOKUP($C287,Summary!$C:$CB,34,FALSE),IF(AL287=0,"",IF(AL287="","",0)))</f>
        <v/>
      </c>
      <c r="AI287" s="25" t="str">
        <f>IFERROR(VLOOKUP($C287,Summary!$C:$CB,33,FALSE)/VLOOKUP($C287,Summary!$C:$CB,34,FALSE),IF(AL287=0,"",IF(AL287="","",0)))</f>
        <v/>
      </c>
      <c r="AJ287" s="26" t="str">
        <f>IFERROR(VLOOKUP($C287,Summary!$C:$CB,34,FALSE)/AL287,IF(AL287=0,"",IF(AL287="","",0)))</f>
        <v/>
      </c>
      <c r="AK287" s="25" t="str">
        <f>IFERROR(VLOOKUP($C287,Summary!$C:$CB,35,FALSE)/AL287,IF(AL287=0,"",IF(AL287="","",0)))</f>
        <v/>
      </c>
      <c r="AL287" s="27">
        <f>VLOOKUP($C287,Summary!$C:$CB,36,FALSE)</f>
        <v>0</v>
      </c>
      <c r="AM287" s="24" t="str">
        <f>IFERROR(VLOOKUP($C287,Summary!$C:$CB,37,FALSE)/AS287,IF(AS287=0,"",IF(AS287="","",0)))</f>
        <v/>
      </c>
      <c r="AN287" s="25" t="str">
        <f>IFERROR(VLOOKUP($C287,Summary!$C:$CB,38,FALSE)/AS287,IF(AS287=0,"",IF(AS287="","",0)))</f>
        <v/>
      </c>
      <c r="AO287" s="26" t="str">
        <f>IFERROR(VLOOKUP($C287,Summary!$C:$CB,39,FALSE)/AS287,IF(AS287=0,"",IF(AS287="","",0)))</f>
        <v/>
      </c>
      <c r="AP287" s="25" t="str">
        <f>IFERROR(VLOOKUP($C287,Summary!$C:$CB,40,FALSE)/AS287,IF(AS287=0,"",IF(AS287="","",0)))</f>
        <v/>
      </c>
      <c r="AQ287" s="26" t="str">
        <f>IFERROR(VLOOKUP($C287,Summary!$C:$CB,41,FALSE)/AS287,IF(AS287=0,"",IF(AS287="","",0)))</f>
        <v/>
      </c>
      <c r="AR287" s="25" t="str">
        <f>IFERROR(VLOOKUP($C287,Summary!$C:$CB,42,FALSE)/AS287,IF(AS287=0,"",IF(AS287="","",0)))</f>
        <v/>
      </c>
      <c r="AS287" s="27">
        <f>VLOOKUP($C287,Summary!$C:$CB,43,FALSE)</f>
        <v>0</v>
      </c>
      <c r="AT287" s="24" t="str">
        <f>IFERROR(VLOOKUP($C287,Summary!$C:$CB,44,FALSE)/AZ287,IF(AZ287=0,"",IF(AZ287="","",0)))</f>
        <v/>
      </c>
      <c r="AU287" s="25" t="str">
        <f>IFERROR(VLOOKUP($C287,Summary!$C:$CB,45,FALSE)/AZ287,IF(AZ287=0,"",IF(AZ287="","",0)))</f>
        <v/>
      </c>
      <c r="AV287" s="26" t="str">
        <f>IFERROR(VLOOKUP($C287,Summary!$C:$CB,46,FALSE)/AZ287,IF(AZ287=0,"",IF(AZ287="","",0)))</f>
        <v/>
      </c>
      <c r="AW287" s="25" t="str">
        <f>IFERROR(VLOOKUP($C287,Summary!$C:$CB,47,FALSE)/AZ287,IF(AZ287=0,"",IF(AZ287="","",0)))</f>
        <v/>
      </c>
      <c r="AX287" s="26" t="str">
        <f>IFERROR(VLOOKUP($C287,Summary!$C:$CB,48,FALSE)/AZ287,IF(AZ287=0,"",IF(AZ287="","",0)))</f>
        <v/>
      </c>
      <c r="AY287" s="25" t="str">
        <f>IFERROR(VLOOKUP($C287,Summary!$C:$CB,49,FALSE)/AZ287,IF(AZ287=0,"",IF(AZ287="","",0)))</f>
        <v/>
      </c>
      <c r="AZ287" s="27">
        <f>VLOOKUP($C287,Summary!$C:$CB,50,FALSE)</f>
        <v>0</v>
      </c>
      <c r="BA287" s="24" t="str">
        <f>IFERROR(VLOOKUP($C287,Summary!$C:$CB,51,FALSE)/BG287,IF(BG287=0,"",IF(BG287="","",0)))</f>
        <v/>
      </c>
      <c r="BB287" s="25" t="str">
        <f>IFERROR(VLOOKUP($C287,Summary!$C:$CB,52,FALSE)/BG287,IF(BG287=0,"",IF(BG287="","",0)))</f>
        <v/>
      </c>
      <c r="BC287" s="26" t="str">
        <f>IFERROR(VLOOKUP($C287,Summary!$C:$CB,53,FALSE)/BG287,IF(BG287=0,"",IF(BG287="","",0)))</f>
        <v/>
      </c>
      <c r="BD287" s="25" t="str">
        <f>IFERROR(VLOOKUP($C287,Summary!$C:$CB,54,FALSE)/BG287,IF(BG287=0,"",IF(BG287="","",0)))</f>
        <v/>
      </c>
      <c r="BE287" s="26" t="str">
        <f>IFERROR(VLOOKUP($C287,Summary!$C:$CB,55,FALSE)/BG287,IF(BG287=0,"",IF(BG287="","",0)))</f>
        <v/>
      </c>
      <c r="BF287" s="25" t="str">
        <f>IFERROR(VLOOKUP($C287,Summary!$C:$CB,56,FALSE)/BG287,IF(BG287=0,"",IF(BG287="","",0)))</f>
        <v/>
      </c>
      <c r="BG287" s="27">
        <f>VLOOKUP($C287,Summary!$C:$CB,57,FALSE)</f>
        <v>0</v>
      </c>
      <c r="BH287" s="24" t="str">
        <f>IFERROR(VLOOKUP($C287,Summary!$C:$CB,58,FALSE)/BN287,IF(BN287=0,"",IF(BN287="","",0)))</f>
        <v/>
      </c>
      <c r="BI287" s="25" t="str">
        <f>IFERROR(VLOOKUP($C287,Summary!$C:$CB,59,FALSE)/BN287,IF(BN287=0,"",IF(BN287="","",0)))</f>
        <v/>
      </c>
      <c r="BJ287" s="26" t="str">
        <f>IFERROR(VLOOKUP($C287,Summary!$C:$CB,60,FALSE)/BN287,IF(BN287=0,"",IF(BN287="","",0)))</f>
        <v/>
      </c>
      <c r="BK287" s="25" t="str">
        <f>IFERROR(VLOOKUP($C287,Summary!$C:$CB,61,FALSE)/BN287,IF(BN287=0,"",IF(BN287="","",0)))</f>
        <v/>
      </c>
      <c r="BL287" s="26" t="str">
        <f>IFERROR(VLOOKUP($C287,Summary!$C:$CB,62,FALSE)/BN287,IF(BN287=0,"",IF(BN287="","",0)))</f>
        <v/>
      </c>
      <c r="BM287" s="25" t="str">
        <f>IFERROR(VLOOKUP($C287,Summary!$C:$CB,63,FALSE)/BN287,IF(BN287=0,"",IF(BN287="","",0)))</f>
        <v/>
      </c>
      <c r="BN287" s="27">
        <f>VLOOKUP($C287,Summary!$C:$CB,64,FALSE)</f>
        <v>0</v>
      </c>
      <c r="BO287" s="24" t="str">
        <f>IFERROR(VLOOKUP($C287,Summary!$C:$CB,65,FALSE)/BU287,IF(BU287=0,"",IF(BU287="","",0)))</f>
        <v/>
      </c>
      <c r="BP287" s="25" t="str">
        <f>IFERROR(VLOOKUP($C287,Summary!$C:$CB,66,FALSE)/BU287,IF(BU287=0,"",IF(BU287="","",0)))</f>
        <v/>
      </c>
      <c r="BQ287" s="26" t="str">
        <f>IFERROR(VLOOKUP($C287,Summary!$C:$CB,67,FALSE)/BU287,IF(BU287=0,"",IF(BU287="","",0)))</f>
        <v/>
      </c>
      <c r="BR287" s="25" t="str">
        <f>IFERROR(VLOOKUP($C287,Summary!$C:$CB,68,FALSE)/BU287,IF(BU287=0,"",IF(BU287="","",0)))</f>
        <v/>
      </c>
      <c r="BS287" s="26" t="str">
        <f>IFERROR(VLOOKUP($C287,Summary!$C:$CB,69,FALSE)/BU287,IF(BU287=0,"",IF(BU287="","",0)))</f>
        <v/>
      </c>
      <c r="BT287" s="25" t="str">
        <f>IFERROR(VLOOKUP($C287,Summary!$C:$CB,70,FALSE)/BU287,IF(BU287=0,"",IF(BU287="","",0)))</f>
        <v/>
      </c>
      <c r="BU287" s="27">
        <f>VLOOKUP($C287,Summary!$C:$CB,71,FALSE)</f>
        <v>0</v>
      </c>
      <c r="BV287" s="24">
        <f>IFERROR(VLOOKUP($C287,Summary!$C:$CB,72,FALSE)/CB287,IF(CB287=0,"",IF(CB287="","",0)))</f>
        <v>0.5</v>
      </c>
      <c r="BW287" s="25">
        <f>IFERROR(VLOOKUP($C287,Summary!$C:$CB,73,FALSE)/CB287,IF(CB287=0,"",IF(CB287="","",0)))</f>
        <v>0</v>
      </c>
      <c r="BX287" s="26">
        <f>IFERROR(VLOOKUP($C287,Summary!$C:$CB,74,FALSE)/CB287,IF(CB287=0,"",IF(CB287="","",0)))</f>
        <v>0.5</v>
      </c>
      <c r="BY287" s="25">
        <f>IFERROR(VLOOKUP($C287,Summary!$C:$CB,75,FALSE)/CB287,IF(CB287=0,"",IF(CB287="","",0)))</f>
        <v>0</v>
      </c>
      <c r="BZ287" s="26">
        <f>IFERROR(VLOOKUP($C287,Summary!$C:$CB,76,FALSE)/CB287,IF(CB287=0,"",IF(CB287="","",0)))</f>
        <v>0.5</v>
      </c>
      <c r="CA287" s="25">
        <f>IFERROR(VLOOKUP($C287,Summary!$C:$CB,77,FALSE)/CB287,IF(CB287=0,"",IF(CB287="","",0)))</f>
        <v>0.5</v>
      </c>
      <c r="CB287" s="27">
        <f>VLOOKUP($C287,Summary!$C:$CB,78,FALSE)</f>
        <v>2</v>
      </c>
    </row>
    <row r="288" spans="1:80" x14ac:dyDescent="0.3">
      <c r="A288">
        <v>284</v>
      </c>
      <c r="B288" t="str">
        <f>IF(Namelist!A285="","",UPPER(Namelist!A285))</f>
        <v>SI HAO, NICHOLAS TEOW</v>
      </c>
      <c r="C288" t="str">
        <f>IF(Namelist!B285="","",UPPER(Namelist!B285))</f>
        <v>NUSSTU\E0957868</v>
      </c>
      <c r="D288" s="24">
        <f>IFERROR(VLOOKUP($C288,Summary!$C:$CB,2,FALSE)/J288,IF(J288=0,"",IF(J288="","",0)))</f>
        <v>0.63636363636363635</v>
      </c>
      <c r="E288" s="25">
        <f>IFERROR(VLOOKUP($C288,Summary!$C:$CB,3,FALSE)/J288,IF(J288=0,"",IF(J288="","",0)))</f>
        <v>0</v>
      </c>
      <c r="F288" s="26">
        <f>IFERROR(VLOOKUP($C288,Summary!$C:$CB,4,FALSE)/J288,IF(J288=0,"",IF(J288="","",0)))</f>
        <v>0.63636363636363635</v>
      </c>
      <c r="G288" s="25">
        <f>IFERROR(VLOOKUP($C288,Summary!$C:$CB,5,FALSE)/J288,IF(J288=0,"",IF(J288="","",0)))</f>
        <v>0</v>
      </c>
      <c r="H288" s="26">
        <f>IFERROR(VLOOKUP($C288,Summary!$C:$CB,6,FALSE)/J288,IF(J288=0,"",IF(J288="","",0)))</f>
        <v>0.63636363636363635</v>
      </c>
      <c r="I288" s="25">
        <f>IFERROR(VLOOKUP($C288,Summary!$C:$CB,7,FALSE)/J288,IF(J288=0,"",IF(J288="","",0)))</f>
        <v>0.36363636363636365</v>
      </c>
      <c r="J288" s="27">
        <f>VLOOKUP($C288,Summary!$C:$CB,8,FALSE)</f>
        <v>11</v>
      </c>
      <c r="K288" s="24">
        <f>IFERROR(VLOOKUP($C288,Summary!$C:$CB,9,FALSE)/Q288,IF(Q288=0,"",IF(Q288="","",0)))</f>
        <v>0.66666666666666663</v>
      </c>
      <c r="L288" s="25">
        <f>IFERROR(VLOOKUP($C288,Summary!$C:$CB,10,FALSE)/Q288,IF(Q288=0,"",IF(Q288="","",0)))</f>
        <v>0</v>
      </c>
      <c r="M288" s="26">
        <f>IFERROR(VLOOKUP($C288,Summary!$C:$CB,11,FALSE)/Q288,IF(Q288=0,"",IF(Q288="","",0)))</f>
        <v>0.66666666666666663</v>
      </c>
      <c r="N288" s="25">
        <f>IFERROR(VLOOKUP($C288,Summary!$C:$CB,12,FALSE)/Q288,IF(Q288=0,"",IF(Q288="","",0)))</f>
        <v>0</v>
      </c>
      <c r="O288" s="26">
        <f>IFERROR(VLOOKUP($C288,Summary!$C:$CB,13,FALSE)/Q288,IF(Q288=0,"",IF(Q288="","",0)))</f>
        <v>0.66666666666666663</v>
      </c>
      <c r="P288" s="25">
        <f>IFERROR(VLOOKUP($C288,Summary!$C:$CB,14,FALSE)/Q288,IF(Q288=0,"",IF(Q288="","",0)))</f>
        <v>0.33333333333333331</v>
      </c>
      <c r="Q288" s="27">
        <f>VLOOKUP($C288,Summary!$C:$CB,15,FALSE)</f>
        <v>3</v>
      </c>
      <c r="R288" s="24">
        <f>IFERROR(VLOOKUP($C288,Summary!$C:$CB,16,FALSE)/X288,IF(X288=0,"",IF(X288="","",0)))</f>
        <v>1</v>
      </c>
      <c r="S288" s="25">
        <f>IFERROR(VLOOKUP($C288,Summary!$C:$CB,17,FALSE)/X288,IF(X288=0,"",IF(X288="","",0)))</f>
        <v>0</v>
      </c>
      <c r="T288" s="26">
        <f>IFERROR(VLOOKUP($C288,Summary!$C:$CB,18,FALSE)/X288,IF(X288=0,"",IF(X288="","",0)))</f>
        <v>1</v>
      </c>
      <c r="U288" s="25">
        <f>IFERROR(VLOOKUP($C288,Summary!$C:$CB,19,FALSE)/X288,IF(X288=0,"",IF(X288="","",0)))</f>
        <v>0</v>
      </c>
      <c r="V288" s="26">
        <f>IFERROR(VLOOKUP($C288,Summary!$C:$CB,20,FALSE)/X288,IF(X288=0,"",IF(X288="","",0)))</f>
        <v>1</v>
      </c>
      <c r="W288" s="25">
        <f>IFERROR(VLOOKUP($C288,Summary!$C:$CB,21,FALSE)/X288,IF(X288=0,"",IF(X288="","",0)))</f>
        <v>0</v>
      </c>
      <c r="X288" s="27">
        <f>VLOOKUP($C288,Summary!$C:$CB,22,FALSE)</f>
        <v>3</v>
      </c>
      <c r="Y288" s="24">
        <f>IFERROR(VLOOKUP($C288,Summary!$C:$CB,23,FALSE)/AE288,IF(AE288=0,"",IF(AE288="","",0)))</f>
        <v>0</v>
      </c>
      <c r="Z288" s="25">
        <f>IFERROR(VLOOKUP($C288,Summary!$C:$CB,24,FALSE)/AE288,IF(AE288=0,"",IF(AE288="","",0)))</f>
        <v>0</v>
      </c>
      <c r="AA288" s="26">
        <f>IFERROR(VLOOKUP($C288,Summary!$C:$CB,25,FALSE)/AE288,IF(AE288=0,"",IF(AE288="","",0)))</f>
        <v>0</v>
      </c>
      <c r="AB288" s="25">
        <f>IFERROR(VLOOKUP($C288,Summary!$C:$CB,26,FALSE)/AE288,IF(AE288=0,"",IF(AE288="","",0)))</f>
        <v>0</v>
      </c>
      <c r="AC288" s="26">
        <f>IFERROR(VLOOKUP($C288,Summary!$C:$CB,27,FALSE)/AE288,IF(AE288=0,"",IF(AE288="","",0)))</f>
        <v>0</v>
      </c>
      <c r="AD288" s="25">
        <f>IFERROR(VLOOKUP($C288,Summary!$C:$CB,28,FALSE)/AE288,IF(AE288=0,"",IF(AE288="","",0)))</f>
        <v>1</v>
      </c>
      <c r="AE288" s="27">
        <f>VLOOKUP($C288,Summary!$C:$CB,29,FALSE)</f>
        <v>2</v>
      </c>
      <c r="AF288" s="24" t="str">
        <f>IFERROR(VLOOKUP($C288,Summary!$C:$CB,30,FALSE)/VLOOKUP($C288,Summary!$C:$CB,32,FALSE),IF(AL288=0,"",IF(AL288="","",0)))</f>
        <v/>
      </c>
      <c r="AG288" s="25" t="str">
        <f>IFERROR(VLOOKUP($C288,Summary!$C:$CB,31,FALSE)/VLOOKUP($C288,Summary!$C:$CB,32,FALSE),IF(AL288=0,"",IF(AL288="","",0)))</f>
        <v/>
      </c>
      <c r="AH288" s="26" t="str">
        <f>IFERROR(VLOOKUP($C288,Summary!$C:$CB,32,FALSE)/VLOOKUP($C288,Summary!$C:$CB,34,FALSE),IF(AL288=0,"",IF(AL288="","",0)))</f>
        <v/>
      </c>
      <c r="AI288" s="25" t="str">
        <f>IFERROR(VLOOKUP($C288,Summary!$C:$CB,33,FALSE)/VLOOKUP($C288,Summary!$C:$CB,34,FALSE),IF(AL288=0,"",IF(AL288="","",0)))</f>
        <v/>
      </c>
      <c r="AJ288" s="26" t="str">
        <f>IFERROR(VLOOKUP($C288,Summary!$C:$CB,34,FALSE)/AL288,IF(AL288=0,"",IF(AL288="","",0)))</f>
        <v/>
      </c>
      <c r="AK288" s="25" t="str">
        <f>IFERROR(VLOOKUP($C288,Summary!$C:$CB,35,FALSE)/AL288,IF(AL288=0,"",IF(AL288="","",0)))</f>
        <v/>
      </c>
      <c r="AL288" s="27">
        <f>VLOOKUP($C288,Summary!$C:$CB,36,FALSE)</f>
        <v>0</v>
      </c>
      <c r="AM288" s="24">
        <f>IFERROR(VLOOKUP($C288,Summary!$C:$CB,37,FALSE)/AS288,IF(AS288=0,"",IF(AS288="","",0)))</f>
        <v>0.66666666666666663</v>
      </c>
      <c r="AN288" s="25">
        <f>IFERROR(VLOOKUP($C288,Summary!$C:$CB,38,FALSE)/AS288,IF(AS288=0,"",IF(AS288="","",0)))</f>
        <v>0</v>
      </c>
      <c r="AO288" s="26">
        <f>IFERROR(VLOOKUP($C288,Summary!$C:$CB,39,FALSE)/AS288,IF(AS288=0,"",IF(AS288="","",0)))</f>
        <v>0.66666666666666663</v>
      </c>
      <c r="AP288" s="25">
        <f>IFERROR(VLOOKUP($C288,Summary!$C:$CB,40,FALSE)/AS288,IF(AS288=0,"",IF(AS288="","",0)))</f>
        <v>0</v>
      </c>
      <c r="AQ288" s="26">
        <f>IFERROR(VLOOKUP($C288,Summary!$C:$CB,41,FALSE)/AS288,IF(AS288=0,"",IF(AS288="","",0)))</f>
        <v>0.66666666666666663</v>
      </c>
      <c r="AR288" s="25">
        <f>IFERROR(VLOOKUP($C288,Summary!$C:$CB,42,FALSE)/AS288,IF(AS288=0,"",IF(AS288="","",0)))</f>
        <v>0.33333333333333331</v>
      </c>
      <c r="AS288" s="27">
        <f>VLOOKUP($C288,Summary!$C:$CB,43,FALSE)</f>
        <v>3</v>
      </c>
      <c r="AT288" s="24" t="str">
        <f>IFERROR(VLOOKUP($C288,Summary!$C:$CB,44,FALSE)/AZ288,IF(AZ288=0,"",IF(AZ288="","",0)))</f>
        <v/>
      </c>
      <c r="AU288" s="25" t="str">
        <f>IFERROR(VLOOKUP($C288,Summary!$C:$CB,45,FALSE)/AZ288,IF(AZ288=0,"",IF(AZ288="","",0)))</f>
        <v/>
      </c>
      <c r="AV288" s="26" t="str">
        <f>IFERROR(VLOOKUP($C288,Summary!$C:$CB,46,FALSE)/AZ288,IF(AZ288=0,"",IF(AZ288="","",0)))</f>
        <v/>
      </c>
      <c r="AW288" s="25" t="str">
        <f>IFERROR(VLOOKUP($C288,Summary!$C:$CB,47,FALSE)/AZ288,IF(AZ288=0,"",IF(AZ288="","",0)))</f>
        <v/>
      </c>
      <c r="AX288" s="26" t="str">
        <f>IFERROR(VLOOKUP($C288,Summary!$C:$CB,48,FALSE)/AZ288,IF(AZ288=0,"",IF(AZ288="","",0)))</f>
        <v/>
      </c>
      <c r="AY288" s="25" t="str">
        <f>IFERROR(VLOOKUP($C288,Summary!$C:$CB,49,FALSE)/AZ288,IF(AZ288=0,"",IF(AZ288="","",0)))</f>
        <v/>
      </c>
      <c r="AZ288" s="27">
        <f>VLOOKUP($C288,Summary!$C:$CB,50,FALSE)</f>
        <v>0</v>
      </c>
      <c r="BA288" s="24" t="str">
        <f>IFERROR(VLOOKUP($C288,Summary!$C:$CB,51,FALSE)/BG288,IF(BG288=0,"",IF(BG288="","",0)))</f>
        <v/>
      </c>
      <c r="BB288" s="25" t="str">
        <f>IFERROR(VLOOKUP($C288,Summary!$C:$CB,52,FALSE)/BG288,IF(BG288=0,"",IF(BG288="","",0)))</f>
        <v/>
      </c>
      <c r="BC288" s="26" t="str">
        <f>IFERROR(VLOOKUP($C288,Summary!$C:$CB,53,FALSE)/BG288,IF(BG288=0,"",IF(BG288="","",0)))</f>
        <v/>
      </c>
      <c r="BD288" s="25" t="str">
        <f>IFERROR(VLOOKUP($C288,Summary!$C:$CB,54,FALSE)/BG288,IF(BG288=0,"",IF(BG288="","",0)))</f>
        <v/>
      </c>
      <c r="BE288" s="26" t="str">
        <f>IFERROR(VLOOKUP($C288,Summary!$C:$CB,55,FALSE)/BG288,IF(BG288=0,"",IF(BG288="","",0)))</f>
        <v/>
      </c>
      <c r="BF288" s="25" t="str">
        <f>IFERROR(VLOOKUP($C288,Summary!$C:$CB,56,FALSE)/BG288,IF(BG288=0,"",IF(BG288="","",0)))</f>
        <v/>
      </c>
      <c r="BG288" s="27">
        <f>VLOOKUP($C288,Summary!$C:$CB,57,FALSE)</f>
        <v>0</v>
      </c>
      <c r="BH288" s="24" t="str">
        <f>IFERROR(VLOOKUP($C288,Summary!$C:$CB,58,FALSE)/BN288,IF(BN288=0,"",IF(BN288="","",0)))</f>
        <v/>
      </c>
      <c r="BI288" s="25" t="str">
        <f>IFERROR(VLOOKUP($C288,Summary!$C:$CB,59,FALSE)/BN288,IF(BN288=0,"",IF(BN288="","",0)))</f>
        <v/>
      </c>
      <c r="BJ288" s="26" t="str">
        <f>IFERROR(VLOOKUP($C288,Summary!$C:$CB,60,FALSE)/BN288,IF(BN288=0,"",IF(BN288="","",0)))</f>
        <v/>
      </c>
      <c r="BK288" s="25" t="str">
        <f>IFERROR(VLOOKUP($C288,Summary!$C:$CB,61,FALSE)/BN288,IF(BN288=0,"",IF(BN288="","",0)))</f>
        <v/>
      </c>
      <c r="BL288" s="26" t="str">
        <f>IFERROR(VLOOKUP($C288,Summary!$C:$CB,62,FALSE)/BN288,IF(BN288=0,"",IF(BN288="","",0)))</f>
        <v/>
      </c>
      <c r="BM288" s="25" t="str">
        <f>IFERROR(VLOOKUP($C288,Summary!$C:$CB,63,FALSE)/BN288,IF(BN288=0,"",IF(BN288="","",0)))</f>
        <v/>
      </c>
      <c r="BN288" s="27">
        <f>VLOOKUP($C288,Summary!$C:$CB,64,FALSE)</f>
        <v>0</v>
      </c>
      <c r="BO288" s="24" t="str">
        <f>IFERROR(VLOOKUP($C288,Summary!$C:$CB,65,FALSE)/BU288,IF(BU288=0,"",IF(BU288="","",0)))</f>
        <v/>
      </c>
      <c r="BP288" s="25" t="str">
        <f>IFERROR(VLOOKUP($C288,Summary!$C:$CB,66,FALSE)/BU288,IF(BU288=0,"",IF(BU288="","",0)))</f>
        <v/>
      </c>
      <c r="BQ288" s="26" t="str">
        <f>IFERROR(VLOOKUP($C288,Summary!$C:$CB,67,FALSE)/BU288,IF(BU288=0,"",IF(BU288="","",0)))</f>
        <v/>
      </c>
      <c r="BR288" s="25" t="str">
        <f>IFERROR(VLOOKUP($C288,Summary!$C:$CB,68,FALSE)/BU288,IF(BU288=0,"",IF(BU288="","",0)))</f>
        <v/>
      </c>
      <c r="BS288" s="26" t="str">
        <f>IFERROR(VLOOKUP($C288,Summary!$C:$CB,69,FALSE)/BU288,IF(BU288=0,"",IF(BU288="","",0)))</f>
        <v/>
      </c>
      <c r="BT288" s="25" t="str">
        <f>IFERROR(VLOOKUP($C288,Summary!$C:$CB,70,FALSE)/BU288,IF(BU288=0,"",IF(BU288="","",0)))</f>
        <v/>
      </c>
      <c r="BU288" s="27">
        <f>VLOOKUP($C288,Summary!$C:$CB,71,FALSE)</f>
        <v>0</v>
      </c>
      <c r="BV288" s="24" t="str">
        <f>IFERROR(VLOOKUP($C288,Summary!$C:$CB,72,FALSE)/CB288,IF(CB288=0,"",IF(CB288="","",0)))</f>
        <v/>
      </c>
      <c r="BW288" s="25" t="str">
        <f>IFERROR(VLOOKUP($C288,Summary!$C:$CB,73,FALSE)/CB288,IF(CB288=0,"",IF(CB288="","",0)))</f>
        <v/>
      </c>
      <c r="BX288" s="26" t="str">
        <f>IFERROR(VLOOKUP($C288,Summary!$C:$CB,74,FALSE)/CB288,IF(CB288=0,"",IF(CB288="","",0)))</f>
        <v/>
      </c>
      <c r="BY288" s="25" t="str">
        <f>IFERROR(VLOOKUP($C288,Summary!$C:$CB,75,FALSE)/CB288,IF(CB288=0,"",IF(CB288="","",0)))</f>
        <v/>
      </c>
      <c r="BZ288" s="26" t="str">
        <f>IFERROR(VLOOKUP($C288,Summary!$C:$CB,76,FALSE)/CB288,IF(CB288=0,"",IF(CB288="","",0)))</f>
        <v/>
      </c>
      <c r="CA288" s="25" t="str">
        <f>IFERROR(VLOOKUP($C288,Summary!$C:$CB,77,FALSE)/CB288,IF(CB288=0,"",IF(CB288="","",0)))</f>
        <v/>
      </c>
      <c r="CB288" s="27">
        <f>VLOOKUP($C288,Summary!$C:$CB,78,FALSE)</f>
        <v>0</v>
      </c>
    </row>
    <row r="289" spans="1:80" x14ac:dyDescent="0.3">
      <c r="A289">
        <v>285</v>
      </c>
      <c r="B289" t="str">
        <f>IF(Namelist!A286="","",UPPER(Namelist!A286))</f>
        <v>SI HUI HONG</v>
      </c>
      <c r="C289" t="str">
        <f>IF(Namelist!B286="","",UPPER(Namelist!B286))</f>
        <v>NUSSTU\E0564247</v>
      </c>
      <c r="D289" s="24" t="str">
        <f>IFERROR(VLOOKUP($C289,Summary!$C:$CB,2,FALSE)/J289,IF(J289=0,"",IF(J289="","",0)))</f>
        <v/>
      </c>
      <c r="E289" s="25" t="str">
        <f>IFERROR(VLOOKUP($C289,Summary!$C:$CB,3,FALSE)/J289,IF(J289=0,"",IF(J289="","",0)))</f>
        <v/>
      </c>
      <c r="F289" s="26" t="str">
        <f>IFERROR(VLOOKUP($C289,Summary!$C:$CB,4,FALSE)/J289,IF(J289=0,"",IF(J289="","",0)))</f>
        <v/>
      </c>
      <c r="G289" s="25" t="str">
        <f>IFERROR(VLOOKUP($C289,Summary!$C:$CB,5,FALSE)/J289,IF(J289=0,"",IF(J289="","",0)))</f>
        <v/>
      </c>
      <c r="H289" s="26" t="str">
        <f>IFERROR(VLOOKUP($C289,Summary!$C:$CB,6,FALSE)/J289,IF(J289=0,"",IF(J289="","",0)))</f>
        <v/>
      </c>
      <c r="I289" s="25" t="str">
        <f>IFERROR(VLOOKUP($C289,Summary!$C:$CB,7,FALSE)/J289,IF(J289=0,"",IF(J289="","",0)))</f>
        <v/>
      </c>
      <c r="J289" s="27">
        <f>VLOOKUP($C289,Summary!$C:$CB,8,FALSE)</f>
        <v>0</v>
      </c>
      <c r="K289" s="24" t="str">
        <f>IFERROR(VLOOKUP($C289,Summary!$C:$CB,9,FALSE)/Q289,IF(Q289=0,"",IF(Q289="","",0)))</f>
        <v/>
      </c>
      <c r="L289" s="25" t="str">
        <f>IFERROR(VLOOKUP($C289,Summary!$C:$CB,10,FALSE)/Q289,IF(Q289=0,"",IF(Q289="","",0)))</f>
        <v/>
      </c>
      <c r="M289" s="26" t="str">
        <f>IFERROR(VLOOKUP($C289,Summary!$C:$CB,11,FALSE)/Q289,IF(Q289=0,"",IF(Q289="","",0)))</f>
        <v/>
      </c>
      <c r="N289" s="25" t="str">
        <f>IFERROR(VLOOKUP($C289,Summary!$C:$CB,12,FALSE)/Q289,IF(Q289=0,"",IF(Q289="","",0)))</f>
        <v/>
      </c>
      <c r="O289" s="26" t="str">
        <f>IFERROR(VLOOKUP($C289,Summary!$C:$CB,13,FALSE)/Q289,IF(Q289=0,"",IF(Q289="","",0)))</f>
        <v/>
      </c>
      <c r="P289" s="25" t="str">
        <f>IFERROR(VLOOKUP($C289,Summary!$C:$CB,14,FALSE)/Q289,IF(Q289=0,"",IF(Q289="","",0)))</f>
        <v/>
      </c>
      <c r="Q289" s="27">
        <f>VLOOKUP($C289,Summary!$C:$CB,15,FALSE)</f>
        <v>0</v>
      </c>
      <c r="R289" s="24" t="str">
        <f>IFERROR(VLOOKUP($C289,Summary!$C:$CB,16,FALSE)/X289,IF(X289=0,"",IF(X289="","",0)))</f>
        <v/>
      </c>
      <c r="S289" s="25" t="str">
        <f>IFERROR(VLOOKUP($C289,Summary!$C:$CB,17,FALSE)/X289,IF(X289=0,"",IF(X289="","",0)))</f>
        <v/>
      </c>
      <c r="T289" s="26" t="str">
        <f>IFERROR(VLOOKUP($C289,Summary!$C:$CB,18,FALSE)/X289,IF(X289=0,"",IF(X289="","",0)))</f>
        <v/>
      </c>
      <c r="U289" s="25" t="str">
        <f>IFERROR(VLOOKUP($C289,Summary!$C:$CB,19,FALSE)/X289,IF(X289=0,"",IF(X289="","",0)))</f>
        <v/>
      </c>
      <c r="V289" s="26" t="str">
        <f>IFERROR(VLOOKUP($C289,Summary!$C:$CB,20,FALSE)/X289,IF(X289=0,"",IF(X289="","",0)))</f>
        <v/>
      </c>
      <c r="W289" s="25" t="str">
        <f>IFERROR(VLOOKUP($C289,Summary!$C:$CB,21,FALSE)/X289,IF(X289=0,"",IF(X289="","",0)))</f>
        <v/>
      </c>
      <c r="X289" s="27">
        <f>VLOOKUP($C289,Summary!$C:$CB,22,FALSE)</f>
        <v>0</v>
      </c>
      <c r="Y289" s="24" t="str">
        <f>IFERROR(VLOOKUP($C289,Summary!$C:$CB,23,FALSE)/AE289,IF(AE289=0,"",IF(AE289="","",0)))</f>
        <v/>
      </c>
      <c r="Z289" s="25" t="str">
        <f>IFERROR(VLOOKUP($C289,Summary!$C:$CB,24,FALSE)/AE289,IF(AE289=0,"",IF(AE289="","",0)))</f>
        <v/>
      </c>
      <c r="AA289" s="26" t="str">
        <f>IFERROR(VLOOKUP($C289,Summary!$C:$CB,25,FALSE)/AE289,IF(AE289=0,"",IF(AE289="","",0)))</f>
        <v/>
      </c>
      <c r="AB289" s="25" t="str">
        <f>IFERROR(VLOOKUP($C289,Summary!$C:$CB,26,FALSE)/AE289,IF(AE289=0,"",IF(AE289="","",0)))</f>
        <v/>
      </c>
      <c r="AC289" s="26" t="str">
        <f>IFERROR(VLOOKUP($C289,Summary!$C:$CB,27,FALSE)/AE289,IF(AE289=0,"",IF(AE289="","",0)))</f>
        <v/>
      </c>
      <c r="AD289" s="25" t="str">
        <f>IFERROR(VLOOKUP($C289,Summary!$C:$CB,28,FALSE)/AE289,IF(AE289=0,"",IF(AE289="","",0)))</f>
        <v/>
      </c>
      <c r="AE289" s="27">
        <f>VLOOKUP($C289,Summary!$C:$CB,29,FALSE)</f>
        <v>0</v>
      </c>
      <c r="AF289" s="24" t="str">
        <f>IFERROR(VLOOKUP($C289,Summary!$C:$CB,30,FALSE)/VLOOKUP($C289,Summary!$C:$CB,32,FALSE),IF(AL289=0,"",IF(AL289="","",0)))</f>
        <v/>
      </c>
      <c r="AG289" s="25" t="str">
        <f>IFERROR(VLOOKUP($C289,Summary!$C:$CB,31,FALSE)/VLOOKUP($C289,Summary!$C:$CB,32,FALSE),IF(AL289=0,"",IF(AL289="","",0)))</f>
        <v/>
      </c>
      <c r="AH289" s="26" t="str">
        <f>IFERROR(VLOOKUP($C289,Summary!$C:$CB,32,FALSE)/VLOOKUP($C289,Summary!$C:$CB,34,FALSE),IF(AL289=0,"",IF(AL289="","",0)))</f>
        <v/>
      </c>
      <c r="AI289" s="25" t="str">
        <f>IFERROR(VLOOKUP($C289,Summary!$C:$CB,33,FALSE)/VLOOKUP($C289,Summary!$C:$CB,34,FALSE),IF(AL289=0,"",IF(AL289="","",0)))</f>
        <v/>
      </c>
      <c r="AJ289" s="26" t="str">
        <f>IFERROR(VLOOKUP($C289,Summary!$C:$CB,34,FALSE)/AL289,IF(AL289=0,"",IF(AL289="","",0)))</f>
        <v/>
      </c>
      <c r="AK289" s="25" t="str">
        <f>IFERROR(VLOOKUP($C289,Summary!$C:$CB,35,FALSE)/AL289,IF(AL289=0,"",IF(AL289="","",0)))</f>
        <v/>
      </c>
      <c r="AL289" s="27">
        <f>VLOOKUP($C289,Summary!$C:$CB,36,FALSE)</f>
        <v>0</v>
      </c>
      <c r="AM289" s="24" t="str">
        <f>IFERROR(VLOOKUP($C289,Summary!$C:$CB,37,FALSE)/AS289,IF(AS289=0,"",IF(AS289="","",0)))</f>
        <v/>
      </c>
      <c r="AN289" s="25" t="str">
        <f>IFERROR(VLOOKUP($C289,Summary!$C:$CB,38,FALSE)/AS289,IF(AS289=0,"",IF(AS289="","",0)))</f>
        <v/>
      </c>
      <c r="AO289" s="26" t="str">
        <f>IFERROR(VLOOKUP($C289,Summary!$C:$CB,39,FALSE)/AS289,IF(AS289=0,"",IF(AS289="","",0)))</f>
        <v/>
      </c>
      <c r="AP289" s="25" t="str">
        <f>IFERROR(VLOOKUP($C289,Summary!$C:$CB,40,FALSE)/AS289,IF(AS289=0,"",IF(AS289="","",0)))</f>
        <v/>
      </c>
      <c r="AQ289" s="26" t="str">
        <f>IFERROR(VLOOKUP($C289,Summary!$C:$CB,41,FALSE)/AS289,IF(AS289=0,"",IF(AS289="","",0)))</f>
        <v/>
      </c>
      <c r="AR289" s="25" t="str">
        <f>IFERROR(VLOOKUP($C289,Summary!$C:$CB,42,FALSE)/AS289,IF(AS289=0,"",IF(AS289="","",0)))</f>
        <v/>
      </c>
      <c r="AS289" s="27">
        <f>VLOOKUP($C289,Summary!$C:$CB,43,FALSE)</f>
        <v>0</v>
      </c>
      <c r="AT289" s="24" t="str">
        <f>IFERROR(VLOOKUP($C289,Summary!$C:$CB,44,FALSE)/AZ289,IF(AZ289=0,"",IF(AZ289="","",0)))</f>
        <v/>
      </c>
      <c r="AU289" s="25" t="str">
        <f>IFERROR(VLOOKUP($C289,Summary!$C:$CB,45,FALSE)/AZ289,IF(AZ289=0,"",IF(AZ289="","",0)))</f>
        <v/>
      </c>
      <c r="AV289" s="26" t="str">
        <f>IFERROR(VLOOKUP($C289,Summary!$C:$CB,46,FALSE)/AZ289,IF(AZ289=0,"",IF(AZ289="","",0)))</f>
        <v/>
      </c>
      <c r="AW289" s="25" t="str">
        <f>IFERROR(VLOOKUP($C289,Summary!$C:$CB,47,FALSE)/AZ289,IF(AZ289=0,"",IF(AZ289="","",0)))</f>
        <v/>
      </c>
      <c r="AX289" s="26" t="str">
        <f>IFERROR(VLOOKUP($C289,Summary!$C:$CB,48,FALSE)/AZ289,IF(AZ289=0,"",IF(AZ289="","",0)))</f>
        <v/>
      </c>
      <c r="AY289" s="25" t="str">
        <f>IFERROR(VLOOKUP($C289,Summary!$C:$CB,49,FALSE)/AZ289,IF(AZ289=0,"",IF(AZ289="","",0)))</f>
        <v/>
      </c>
      <c r="AZ289" s="27">
        <f>VLOOKUP($C289,Summary!$C:$CB,50,FALSE)</f>
        <v>0</v>
      </c>
      <c r="BA289" s="24" t="str">
        <f>IFERROR(VLOOKUP($C289,Summary!$C:$CB,51,FALSE)/BG289,IF(BG289=0,"",IF(BG289="","",0)))</f>
        <v/>
      </c>
      <c r="BB289" s="25" t="str">
        <f>IFERROR(VLOOKUP($C289,Summary!$C:$CB,52,FALSE)/BG289,IF(BG289=0,"",IF(BG289="","",0)))</f>
        <v/>
      </c>
      <c r="BC289" s="26" t="str">
        <f>IFERROR(VLOOKUP($C289,Summary!$C:$CB,53,FALSE)/BG289,IF(BG289=0,"",IF(BG289="","",0)))</f>
        <v/>
      </c>
      <c r="BD289" s="25" t="str">
        <f>IFERROR(VLOOKUP($C289,Summary!$C:$CB,54,FALSE)/BG289,IF(BG289=0,"",IF(BG289="","",0)))</f>
        <v/>
      </c>
      <c r="BE289" s="26" t="str">
        <f>IFERROR(VLOOKUP($C289,Summary!$C:$CB,55,FALSE)/BG289,IF(BG289=0,"",IF(BG289="","",0)))</f>
        <v/>
      </c>
      <c r="BF289" s="25" t="str">
        <f>IFERROR(VLOOKUP($C289,Summary!$C:$CB,56,FALSE)/BG289,IF(BG289=0,"",IF(BG289="","",0)))</f>
        <v/>
      </c>
      <c r="BG289" s="27">
        <f>VLOOKUP($C289,Summary!$C:$CB,57,FALSE)</f>
        <v>0</v>
      </c>
      <c r="BH289" s="24" t="str">
        <f>IFERROR(VLOOKUP($C289,Summary!$C:$CB,58,FALSE)/BN289,IF(BN289=0,"",IF(BN289="","",0)))</f>
        <v/>
      </c>
      <c r="BI289" s="25" t="str">
        <f>IFERROR(VLOOKUP($C289,Summary!$C:$CB,59,FALSE)/BN289,IF(BN289=0,"",IF(BN289="","",0)))</f>
        <v/>
      </c>
      <c r="BJ289" s="26" t="str">
        <f>IFERROR(VLOOKUP($C289,Summary!$C:$CB,60,FALSE)/BN289,IF(BN289=0,"",IF(BN289="","",0)))</f>
        <v/>
      </c>
      <c r="BK289" s="25" t="str">
        <f>IFERROR(VLOOKUP($C289,Summary!$C:$CB,61,FALSE)/BN289,IF(BN289=0,"",IF(BN289="","",0)))</f>
        <v/>
      </c>
      <c r="BL289" s="26" t="str">
        <f>IFERROR(VLOOKUP($C289,Summary!$C:$CB,62,FALSE)/BN289,IF(BN289=0,"",IF(BN289="","",0)))</f>
        <v/>
      </c>
      <c r="BM289" s="25" t="str">
        <f>IFERROR(VLOOKUP($C289,Summary!$C:$CB,63,FALSE)/BN289,IF(BN289=0,"",IF(BN289="","",0)))</f>
        <v/>
      </c>
      <c r="BN289" s="27">
        <f>VLOOKUP($C289,Summary!$C:$CB,64,FALSE)</f>
        <v>0</v>
      </c>
      <c r="BO289" s="24" t="str">
        <f>IFERROR(VLOOKUP($C289,Summary!$C:$CB,65,FALSE)/BU289,IF(BU289=0,"",IF(BU289="","",0)))</f>
        <v/>
      </c>
      <c r="BP289" s="25" t="str">
        <f>IFERROR(VLOOKUP($C289,Summary!$C:$CB,66,FALSE)/BU289,IF(BU289=0,"",IF(BU289="","",0)))</f>
        <v/>
      </c>
      <c r="BQ289" s="26" t="str">
        <f>IFERROR(VLOOKUP($C289,Summary!$C:$CB,67,FALSE)/BU289,IF(BU289=0,"",IF(BU289="","",0)))</f>
        <v/>
      </c>
      <c r="BR289" s="25" t="str">
        <f>IFERROR(VLOOKUP($C289,Summary!$C:$CB,68,FALSE)/BU289,IF(BU289=0,"",IF(BU289="","",0)))</f>
        <v/>
      </c>
      <c r="BS289" s="26" t="str">
        <f>IFERROR(VLOOKUP($C289,Summary!$C:$CB,69,FALSE)/BU289,IF(BU289=0,"",IF(BU289="","",0)))</f>
        <v/>
      </c>
      <c r="BT289" s="25" t="str">
        <f>IFERROR(VLOOKUP($C289,Summary!$C:$CB,70,FALSE)/BU289,IF(BU289=0,"",IF(BU289="","",0)))</f>
        <v/>
      </c>
      <c r="BU289" s="27">
        <f>VLOOKUP($C289,Summary!$C:$CB,71,FALSE)</f>
        <v>0</v>
      </c>
      <c r="BV289" s="24" t="str">
        <f>IFERROR(VLOOKUP($C289,Summary!$C:$CB,72,FALSE)/CB289,IF(CB289=0,"",IF(CB289="","",0)))</f>
        <v/>
      </c>
      <c r="BW289" s="25" t="str">
        <f>IFERROR(VLOOKUP($C289,Summary!$C:$CB,73,FALSE)/CB289,IF(CB289=0,"",IF(CB289="","",0)))</f>
        <v/>
      </c>
      <c r="BX289" s="26" t="str">
        <f>IFERROR(VLOOKUP($C289,Summary!$C:$CB,74,FALSE)/CB289,IF(CB289=0,"",IF(CB289="","",0)))</f>
        <v/>
      </c>
      <c r="BY289" s="25" t="str">
        <f>IFERROR(VLOOKUP($C289,Summary!$C:$CB,75,FALSE)/CB289,IF(CB289=0,"",IF(CB289="","",0)))</f>
        <v/>
      </c>
      <c r="BZ289" s="26" t="str">
        <f>IFERROR(VLOOKUP($C289,Summary!$C:$CB,76,FALSE)/CB289,IF(CB289=0,"",IF(CB289="","",0)))</f>
        <v/>
      </c>
      <c r="CA289" s="25" t="str">
        <f>IFERROR(VLOOKUP($C289,Summary!$C:$CB,77,FALSE)/CB289,IF(CB289=0,"",IF(CB289="","",0)))</f>
        <v/>
      </c>
      <c r="CB289" s="27">
        <f>VLOOKUP($C289,Summary!$C:$CB,78,FALSE)</f>
        <v>0</v>
      </c>
    </row>
    <row r="290" spans="1:80" x14ac:dyDescent="0.3">
      <c r="A290">
        <v>286</v>
      </c>
      <c r="B290" t="str">
        <f>IF(Namelist!A287="","",UPPER(Namelist!A287))</f>
        <v>SITI AISYAH ISKANDAR MUDA ABDUL JALIL</v>
      </c>
      <c r="C290" t="str">
        <f>IF(Namelist!B287="","",UPPER(Namelist!B287))</f>
        <v>NUSSTU\E0774904</v>
      </c>
      <c r="D290" s="24" t="str">
        <f>IFERROR(VLOOKUP($C290,Summary!$C:$CB,2,FALSE)/J290,IF(J290=0,"",IF(J290="","",0)))</f>
        <v/>
      </c>
      <c r="E290" s="25" t="str">
        <f>IFERROR(VLOOKUP($C290,Summary!$C:$CB,3,FALSE)/J290,IF(J290=0,"",IF(J290="","",0)))</f>
        <v/>
      </c>
      <c r="F290" s="26" t="str">
        <f>IFERROR(VLOOKUP($C290,Summary!$C:$CB,4,FALSE)/J290,IF(J290=0,"",IF(J290="","",0)))</f>
        <v/>
      </c>
      <c r="G290" s="25" t="str">
        <f>IFERROR(VLOOKUP($C290,Summary!$C:$CB,5,FALSE)/J290,IF(J290=0,"",IF(J290="","",0)))</f>
        <v/>
      </c>
      <c r="H290" s="26" t="str">
        <f>IFERROR(VLOOKUP($C290,Summary!$C:$CB,6,FALSE)/J290,IF(J290=0,"",IF(J290="","",0)))</f>
        <v/>
      </c>
      <c r="I290" s="25" t="str">
        <f>IFERROR(VLOOKUP($C290,Summary!$C:$CB,7,FALSE)/J290,IF(J290=0,"",IF(J290="","",0)))</f>
        <v/>
      </c>
      <c r="J290" s="27">
        <f>VLOOKUP($C290,Summary!$C:$CB,8,FALSE)</f>
        <v>0</v>
      </c>
      <c r="K290" s="24" t="str">
        <f>IFERROR(VLOOKUP($C290,Summary!$C:$CB,9,FALSE)/Q290,IF(Q290=0,"",IF(Q290="","",0)))</f>
        <v/>
      </c>
      <c r="L290" s="25" t="str">
        <f>IFERROR(VLOOKUP($C290,Summary!$C:$CB,10,FALSE)/Q290,IF(Q290=0,"",IF(Q290="","",0)))</f>
        <v/>
      </c>
      <c r="M290" s="26" t="str">
        <f>IFERROR(VLOOKUP($C290,Summary!$C:$CB,11,FALSE)/Q290,IF(Q290=0,"",IF(Q290="","",0)))</f>
        <v/>
      </c>
      <c r="N290" s="25" t="str">
        <f>IFERROR(VLOOKUP($C290,Summary!$C:$CB,12,FALSE)/Q290,IF(Q290=0,"",IF(Q290="","",0)))</f>
        <v/>
      </c>
      <c r="O290" s="26" t="str">
        <f>IFERROR(VLOOKUP($C290,Summary!$C:$CB,13,FALSE)/Q290,IF(Q290=0,"",IF(Q290="","",0)))</f>
        <v/>
      </c>
      <c r="P290" s="25" t="str">
        <f>IFERROR(VLOOKUP($C290,Summary!$C:$CB,14,FALSE)/Q290,IF(Q290=0,"",IF(Q290="","",0)))</f>
        <v/>
      </c>
      <c r="Q290" s="27">
        <f>VLOOKUP($C290,Summary!$C:$CB,15,FALSE)</f>
        <v>0</v>
      </c>
      <c r="R290" s="24" t="str">
        <f>IFERROR(VLOOKUP($C290,Summary!$C:$CB,16,FALSE)/X290,IF(X290=0,"",IF(X290="","",0)))</f>
        <v/>
      </c>
      <c r="S290" s="25" t="str">
        <f>IFERROR(VLOOKUP($C290,Summary!$C:$CB,17,FALSE)/X290,IF(X290=0,"",IF(X290="","",0)))</f>
        <v/>
      </c>
      <c r="T290" s="26" t="str">
        <f>IFERROR(VLOOKUP($C290,Summary!$C:$CB,18,FALSE)/X290,IF(X290=0,"",IF(X290="","",0)))</f>
        <v/>
      </c>
      <c r="U290" s="25" t="str">
        <f>IFERROR(VLOOKUP($C290,Summary!$C:$CB,19,FALSE)/X290,IF(X290=0,"",IF(X290="","",0)))</f>
        <v/>
      </c>
      <c r="V290" s="26" t="str">
        <f>IFERROR(VLOOKUP($C290,Summary!$C:$CB,20,FALSE)/X290,IF(X290=0,"",IF(X290="","",0)))</f>
        <v/>
      </c>
      <c r="W290" s="25" t="str">
        <f>IFERROR(VLOOKUP($C290,Summary!$C:$CB,21,FALSE)/X290,IF(X290=0,"",IF(X290="","",0)))</f>
        <v/>
      </c>
      <c r="X290" s="27">
        <f>VLOOKUP($C290,Summary!$C:$CB,22,FALSE)</f>
        <v>0</v>
      </c>
      <c r="Y290" s="24" t="str">
        <f>IFERROR(VLOOKUP($C290,Summary!$C:$CB,23,FALSE)/AE290,IF(AE290=0,"",IF(AE290="","",0)))</f>
        <v/>
      </c>
      <c r="Z290" s="25" t="str">
        <f>IFERROR(VLOOKUP($C290,Summary!$C:$CB,24,FALSE)/AE290,IF(AE290=0,"",IF(AE290="","",0)))</f>
        <v/>
      </c>
      <c r="AA290" s="26" t="str">
        <f>IFERROR(VLOOKUP($C290,Summary!$C:$CB,25,FALSE)/AE290,IF(AE290=0,"",IF(AE290="","",0)))</f>
        <v/>
      </c>
      <c r="AB290" s="25" t="str">
        <f>IFERROR(VLOOKUP($C290,Summary!$C:$CB,26,FALSE)/AE290,IF(AE290=0,"",IF(AE290="","",0)))</f>
        <v/>
      </c>
      <c r="AC290" s="26" t="str">
        <f>IFERROR(VLOOKUP($C290,Summary!$C:$CB,27,FALSE)/AE290,IF(AE290=0,"",IF(AE290="","",0)))</f>
        <v/>
      </c>
      <c r="AD290" s="25" t="str">
        <f>IFERROR(VLOOKUP($C290,Summary!$C:$CB,28,FALSE)/AE290,IF(AE290=0,"",IF(AE290="","",0)))</f>
        <v/>
      </c>
      <c r="AE290" s="27">
        <f>VLOOKUP($C290,Summary!$C:$CB,29,FALSE)</f>
        <v>0</v>
      </c>
      <c r="AF290" s="24" t="str">
        <f>IFERROR(VLOOKUP($C290,Summary!$C:$CB,30,FALSE)/VLOOKUP($C290,Summary!$C:$CB,32,FALSE),IF(AL290=0,"",IF(AL290="","",0)))</f>
        <v/>
      </c>
      <c r="AG290" s="25" t="str">
        <f>IFERROR(VLOOKUP($C290,Summary!$C:$CB,31,FALSE)/VLOOKUP($C290,Summary!$C:$CB,32,FALSE),IF(AL290=0,"",IF(AL290="","",0)))</f>
        <v/>
      </c>
      <c r="AH290" s="26" t="str">
        <f>IFERROR(VLOOKUP($C290,Summary!$C:$CB,32,FALSE)/VLOOKUP($C290,Summary!$C:$CB,34,FALSE),IF(AL290=0,"",IF(AL290="","",0)))</f>
        <v/>
      </c>
      <c r="AI290" s="25" t="str">
        <f>IFERROR(VLOOKUP($C290,Summary!$C:$CB,33,FALSE)/VLOOKUP($C290,Summary!$C:$CB,34,FALSE),IF(AL290=0,"",IF(AL290="","",0)))</f>
        <v/>
      </c>
      <c r="AJ290" s="26" t="str">
        <f>IFERROR(VLOOKUP($C290,Summary!$C:$CB,34,FALSE)/AL290,IF(AL290=0,"",IF(AL290="","",0)))</f>
        <v/>
      </c>
      <c r="AK290" s="25" t="str">
        <f>IFERROR(VLOOKUP($C290,Summary!$C:$CB,35,FALSE)/AL290,IF(AL290=0,"",IF(AL290="","",0)))</f>
        <v/>
      </c>
      <c r="AL290" s="27">
        <f>VLOOKUP($C290,Summary!$C:$CB,36,FALSE)</f>
        <v>0</v>
      </c>
      <c r="AM290" s="24" t="str">
        <f>IFERROR(VLOOKUP($C290,Summary!$C:$CB,37,FALSE)/AS290,IF(AS290=0,"",IF(AS290="","",0)))</f>
        <v/>
      </c>
      <c r="AN290" s="25" t="str">
        <f>IFERROR(VLOOKUP($C290,Summary!$C:$CB,38,FALSE)/AS290,IF(AS290=0,"",IF(AS290="","",0)))</f>
        <v/>
      </c>
      <c r="AO290" s="26" t="str">
        <f>IFERROR(VLOOKUP($C290,Summary!$C:$CB,39,FALSE)/AS290,IF(AS290=0,"",IF(AS290="","",0)))</f>
        <v/>
      </c>
      <c r="AP290" s="25" t="str">
        <f>IFERROR(VLOOKUP($C290,Summary!$C:$CB,40,FALSE)/AS290,IF(AS290=0,"",IF(AS290="","",0)))</f>
        <v/>
      </c>
      <c r="AQ290" s="26" t="str">
        <f>IFERROR(VLOOKUP($C290,Summary!$C:$CB,41,FALSE)/AS290,IF(AS290=0,"",IF(AS290="","",0)))</f>
        <v/>
      </c>
      <c r="AR290" s="25" t="str">
        <f>IFERROR(VLOOKUP($C290,Summary!$C:$CB,42,FALSE)/AS290,IF(AS290=0,"",IF(AS290="","",0)))</f>
        <v/>
      </c>
      <c r="AS290" s="27">
        <f>VLOOKUP($C290,Summary!$C:$CB,43,FALSE)</f>
        <v>0</v>
      </c>
      <c r="AT290" s="24" t="str">
        <f>IFERROR(VLOOKUP($C290,Summary!$C:$CB,44,FALSE)/AZ290,IF(AZ290=0,"",IF(AZ290="","",0)))</f>
        <v/>
      </c>
      <c r="AU290" s="25" t="str">
        <f>IFERROR(VLOOKUP($C290,Summary!$C:$CB,45,FALSE)/AZ290,IF(AZ290=0,"",IF(AZ290="","",0)))</f>
        <v/>
      </c>
      <c r="AV290" s="26" t="str">
        <f>IFERROR(VLOOKUP($C290,Summary!$C:$CB,46,FALSE)/AZ290,IF(AZ290=0,"",IF(AZ290="","",0)))</f>
        <v/>
      </c>
      <c r="AW290" s="25" t="str">
        <f>IFERROR(VLOOKUP($C290,Summary!$C:$CB,47,FALSE)/AZ290,IF(AZ290=0,"",IF(AZ290="","",0)))</f>
        <v/>
      </c>
      <c r="AX290" s="26" t="str">
        <f>IFERROR(VLOOKUP($C290,Summary!$C:$CB,48,FALSE)/AZ290,IF(AZ290=0,"",IF(AZ290="","",0)))</f>
        <v/>
      </c>
      <c r="AY290" s="25" t="str">
        <f>IFERROR(VLOOKUP($C290,Summary!$C:$CB,49,FALSE)/AZ290,IF(AZ290=0,"",IF(AZ290="","",0)))</f>
        <v/>
      </c>
      <c r="AZ290" s="27">
        <f>VLOOKUP($C290,Summary!$C:$CB,50,FALSE)</f>
        <v>0</v>
      </c>
      <c r="BA290" s="24" t="str">
        <f>IFERROR(VLOOKUP($C290,Summary!$C:$CB,51,FALSE)/BG290,IF(BG290=0,"",IF(BG290="","",0)))</f>
        <v/>
      </c>
      <c r="BB290" s="25" t="str">
        <f>IFERROR(VLOOKUP($C290,Summary!$C:$CB,52,FALSE)/BG290,IF(BG290=0,"",IF(BG290="","",0)))</f>
        <v/>
      </c>
      <c r="BC290" s="26" t="str">
        <f>IFERROR(VLOOKUP($C290,Summary!$C:$CB,53,FALSE)/BG290,IF(BG290=0,"",IF(BG290="","",0)))</f>
        <v/>
      </c>
      <c r="BD290" s="25" t="str">
        <f>IFERROR(VLOOKUP($C290,Summary!$C:$CB,54,FALSE)/BG290,IF(BG290=0,"",IF(BG290="","",0)))</f>
        <v/>
      </c>
      <c r="BE290" s="26" t="str">
        <f>IFERROR(VLOOKUP($C290,Summary!$C:$CB,55,FALSE)/BG290,IF(BG290=0,"",IF(BG290="","",0)))</f>
        <v/>
      </c>
      <c r="BF290" s="25" t="str">
        <f>IFERROR(VLOOKUP($C290,Summary!$C:$CB,56,FALSE)/BG290,IF(BG290=0,"",IF(BG290="","",0)))</f>
        <v/>
      </c>
      <c r="BG290" s="27">
        <f>VLOOKUP($C290,Summary!$C:$CB,57,FALSE)</f>
        <v>0</v>
      </c>
      <c r="BH290" s="24" t="str">
        <f>IFERROR(VLOOKUP($C290,Summary!$C:$CB,58,FALSE)/BN290,IF(BN290=0,"",IF(BN290="","",0)))</f>
        <v/>
      </c>
      <c r="BI290" s="25" t="str">
        <f>IFERROR(VLOOKUP($C290,Summary!$C:$CB,59,FALSE)/BN290,IF(BN290=0,"",IF(BN290="","",0)))</f>
        <v/>
      </c>
      <c r="BJ290" s="26" t="str">
        <f>IFERROR(VLOOKUP($C290,Summary!$C:$CB,60,FALSE)/BN290,IF(BN290=0,"",IF(BN290="","",0)))</f>
        <v/>
      </c>
      <c r="BK290" s="25" t="str">
        <f>IFERROR(VLOOKUP($C290,Summary!$C:$CB,61,FALSE)/BN290,IF(BN290=0,"",IF(BN290="","",0)))</f>
        <v/>
      </c>
      <c r="BL290" s="26" t="str">
        <f>IFERROR(VLOOKUP($C290,Summary!$C:$CB,62,FALSE)/BN290,IF(BN290=0,"",IF(BN290="","",0)))</f>
        <v/>
      </c>
      <c r="BM290" s="25" t="str">
        <f>IFERROR(VLOOKUP($C290,Summary!$C:$CB,63,FALSE)/BN290,IF(BN290=0,"",IF(BN290="","",0)))</f>
        <v/>
      </c>
      <c r="BN290" s="27">
        <f>VLOOKUP($C290,Summary!$C:$CB,64,FALSE)</f>
        <v>0</v>
      </c>
      <c r="BO290" s="24" t="str">
        <f>IFERROR(VLOOKUP($C290,Summary!$C:$CB,65,FALSE)/BU290,IF(BU290=0,"",IF(BU290="","",0)))</f>
        <v/>
      </c>
      <c r="BP290" s="25" t="str">
        <f>IFERROR(VLOOKUP($C290,Summary!$C:$CB,66,FALSE)/BU290,IF(BU290=0,"",IF(BU290="","",0)))</f>
        <v/>
      </c>
      <c r="BQ290" s="26" t="str">
        <f>IFERROR(VLOOKUP($C290,Summary!$C:$CB,67,FALSE)/BU290,IF(BU290=0,"",IF(BU290="","",0)))</f>
        <v/>
      </c>
      <c r="BR290" s="25" t="str">
        <f>IFERROR(VLOOKUP($C290,Summary!$C:$CB,68,FALSE)/BU290,IF(BU290=0,"",IF(BU290="","",0)))</f>
        <v/>
      </c>
      <c r="BS290" s="26" t="str">
        <f>IFERROR(VLOOKUP($C290,Summary!$C:$CB,69,FALSE)/BU290,IF(BU290=0,"",IF(BU290="","",0)))</f>
        <v/>
      </c>
      <c r="BT290" s="25" t="str">
        <f>IFERROR(VLOOKUP($C290,Summary!$C:$CB,70,FALSE)/BU290,IF(BU290=0,"",IF(BU290="","",0)))</f>
        <v/>
      </c>
      <c r="BU290" s="27">
        <f>VLOOKUP($C290,Summary!$C:$CB,71,FALSE)</f>
        <v>0</v>
      </c>
      <c r="BV290" s="24" t="str">
        <f>IFERROR(VLOOKUP($C290,Summary!$C:$CB,72,FALSE)/CB290,IF(CB290=0,"",IF(CB290="","",0)))</f>
        <v/>
      </c>
      <c r="BW290" s="25" t="str">
        <f>IFERROR(VLOOKUP($C290,Summary!$C:$CB,73,FALSE)/CB290,IF(CB290=0,"",IF(CB290="","",0)))</f>
        <v/>
      </c>
      <c r="BX290" s="26" t="str">
        <f>IFERROR(VLOOKUP($C290,Summary!$C:$CB,74,FALSE)/CB290,IF(CB290=0,"",IF(CB290="","",0)))</f>
        <v/>
      </c>
      <c r="BY290" s="25" t="str">
        <f>IFERROR(VLOOKUP($C290,Summary!$C:$CB,75,FALSE)/CB290,IF(CB290=0,"",IF(CB290="","",0)))</f>
        <v/>
      </c>
      <c r="BZ290" s="26" t="str">
        <f>IFERROR(VLOOKUP($C290,Summary!$C:$CB,76,FALSE)/CB290,IF(CB290=0,"",IF(CB290="","",0)))</f>
        <v/>
      </c>
      <c r="CA290" s="25" t="str">
        <f>IFERROR(VLOOKUP($C290,Summary!$C:$CB,77,FALSE)/CB290,IF(CB290=0,"",IF(CB290="","",0)))</f>
        <v/>
      </c>
      <c r="CB290" s="27">
        <f>VLOOKUP($C290,Summary!$C:$CB,78,FALSE)</f>
        <v>0</v>
      </c>
    </row>
    <row r="291" spans="1:80" x14ac:dyDescent="0.3">
      <c r="A291">
        <v>287</v>
      </c>
      <c r="B291" t="str">
        <f>IF(Namelist!A288="","",UPPER(Namelist!A288))</f>
        <v>SIU WEN FOO</v>
      </c>
      <c r="C291" t="str">
        <f>IF(Namelist!B288="","",UPPER(Namelist!B288))</f>
        <v>NUSSTU\E0564292</v>
      </c>
      <c r="D291" s="24">
        <f>IFERROR(VLOOKUP($C291,Summary!$C:$CB,2,FALSE)/J291,IF(J291=0,"",IF(J291="","",0)))</f>
        <v>0.4</v>
      </c>
      <c r="E291" s="25">
        <f>IFERROR(VLOOKUP($C291,Summary!$C:$CB,3,FALSE)/J291,IF(J291=0,"",IF(J291="","",0)))</f>
        <v>0.2</v>
      </c>
      <c r="F291" s="26">
        <f>IFERROR(VLOOKUP($C291,Summary!$C:$CB,4,FALSE)/J291,IF(J291=0,"",IF(J291="","",0)))</f>
        <v>0.6</v>
      </c>
      <c r="G291" s="25">
        <f>IFERROR(VLOOKUP($C291,Summary!$C:$CB,5,FALSE)/J291,IF(J291=0,"",IF(J291="","",0)))</f>
        <v>0</v>
      </c>
      <c r="H291" s="26">
        <f>IFERROR(VLOOKUP($C291,Summary!$C:$CB,6,FALSE)/J291,IF(J291=0,"",IF(J291="","",0)))</f>
        <v>0.6</v>
      </c>
      <c r="I291" s="25">
        <f>IFERROR(VLOOKUP($C291,Summary!$C:$CB,7,FALSE)/J291,IF(J291=0,"",IF(J291="","",0)))</f>
        <v>0.4</v>
      </c>
      <c r="J291" s="27">
        <f>VLOOKUP($C291,Summary!$C:$CB,8,FALSE)</f>
        <v>5</v>
      </c>
      <c r="K291" s="24" t="str">
        <f>IFERROR(VLOOKUP($C291,Summary!$C:$CB,9,FALSE)/Q291,IF(Q291=0,"",IF(Q291="","",0)))</f>
        <v/>
      </c>
      <c r="L291" s="25" t="str">
        <f>IFERROR(VLOOKUP($C291,Summary!$C:$CB,10,FALSE)/Q291,IF(Q291=0,"",IF(Q291="","",0)))</f>
        <v/>
      </c>
      <c r="M291" s="26" t="str">
        <f>IFERROR(VLOOKUP($C291,Summary!$C:$CB,11,FALSE)/Q291,IF(Q291=0,"",IF(Q291="","",0)))</f>
        <v/>
      </c>
      <c r="N291" s="25" t="str">
        <f>IFERROR(VLOOKUP($C291,Summary!$C:$CB,12,FALSE)/Q291,IF(Q291=0,"",IF(Q291="","",0)))</f>
        <v/>
      </c>
      <c r="O291" s="26" t="str">
        <f>IFERROR(VLOOKUP($C291,Summary!$C:$CB,13,FALSE)/Q291,IF(Q291=0,"",IF(Q291="","",0)))</f>
        <v/>
      </c>
      <c r="P291" s="25" t="str">
        <f>IFERROR(VLOOKUP($C291,Summary!$C:$CB,14,FALSE)/Q291,IF(Q291=0,"",IF(Q291="","",0)))</f>
        <v/>
      </c>
      <c r="Q291" s="27">
        <f>VLOOKUP($C291,Summary!$C:$CB,15,FALSE)</f>
        <v>0</v>
      </c>
      <c r="R291" s="24">
        <f>IFERROR(VLOOKUP($C291,Summary!$C:$CB,16,FALSE)/X291,IF(X291=0,"",IF(X291="","",0)))</f>
        <v>1</v>
      </c>
      <c r="S291" s="25">
        <f>IFERROR(VLOOKUP($C291,Summary!$C:$CB,17,FALSE)/X291,IF(X291=0,"",IF(X291="","",0)))</f>
        <v>0</v>
      </c>
      <c r="T291" s="26">
        <f>IFERROR(VLOOKUP($C291,Summary!$C:$CB,18,FALSE)/X291,IF(X291=0,"",IF(X291="","",0)))</f>
        <v>1</v>
      </c>
      <c r="U291" s="25">
        <f>IFERROR(VLOOKUP($C291,Summary!$C:$CB,19,FALSE)/X291,IF(X291=0,"",IF(X291="","",0)))</f>
        <v>0</v>
      </c>
      <c r="V291" s="26">
        <f>IFERROR(VLOOKUP($C291,Summary!$C:$CB,20,FALSE)/X291,IF(X291=0,"",IF(X291="","",0)))</f>
        <v>1</v>
      </c>
      <c r="W291" s="25">
        <f>IFERROR(VLOOKUP($C291,Summary!$C:$CB,21,FALSE)/X291,IF(X291=0,"",IF(X291="","",0)))</f>
        <v>0</v>
      </c>
      <c r="X291" s="27">
        <f>VLOOKUP($C291,Summary!$C:$CB,22,FALSE)</f>
        <v>1</v>
      </c>
      <c r="Y291" s="24">
        <f>IFERROR(VLOOKUP($C291,Summary!$C:$CB,23,FALSE)/AE291,IF(AE291=0,"",IF(AE291="","",0)))</f>
        <v>0.33333333333333331</v>
      </c>
      <c r="Z291" s="25">
        <f>IFERROR(VLOOKUP($C291,Summary!$C:$CB,24,FALSE)/AE291,IF(AE291=0,"",IF(AE291="","",0)))</f>
        <v>0</v>
      </c>
      <c r="AA291" s="26">
        <f>IFERROR(VLOOKUP($C291,Summary!$C:$CB,25,FALSE)/AE291,IF(AE291=0,"",IF(AE291="","",0)))</f>
        <v>0.33333333333333331</v>
      </c>
      <c r="AB291" s="25">
        <f>IFERROR(VLOOKUP($C291,Summary!$C:$CB,26,FALSE)/AE291,IF(AE291=0,"",IF(AE291="","",0)))</f>
        <v>0</v>
      </c>
      <c r="AC291" s="26">
        <f>IFERROR(VLOOKUP($C291,Summary!$C:$CB,27,FALSE)/AE291,IF(AE291=0,"",IF(AE291="","",0)))</f>
        <v>0.33333333333333331</v>
      </c>
      <c r="AD291" s="25">
        <f>IFERROR(VLOOKUP($C291,Summary!$C:$CB,28,FALSE)/AE291,IF(AE291=0,"",IF(AE291="","",0)))</f>
        <v>0.66666666666666663</v>
      </c>
      <c r="AE291" s="27">
        <f>VLOOKUP($C291,Summary!$C:$CB,29,FALSE)</f>
        <v>3</v>
      </c>
      <c r="AF291" s="24" t="str">
        <f>IFERROR(VLOOKUP($C291,Summary!$C:$CB,30,FALSE)/VLOOKUP($C291,Summary!$C:$CB,32,FALSE),IF(AL291=0,"",IF(AL291="","",0)))</f>
        <v/>
      </c>
      <c r="AG291" s="25" t="str">
        <f>IFERROR(VLOOKUP($C291,Summary!$C:$CB,31,FALSE)/VLOOKUP($C291,Summary!$C:$CB,32,FALSE),IF(AL291=0,"",IF(AL291="","",0)))</f>
        <v/>
      </c>
      <c r="AH291" s="26" t="str">
        <f>IFERROR(VLOOKUP($C291,Summary!$C:$CB,32,FALSE)/VLOOKUP($C291,Summary!$C:$CB,34,FALSE),IF(AL291=0,"",IF(AL291="","",0)))</f>
        <v/>
      </c>
      <c r="AI291" s="25" t="str">
        <f>IFERROR(VLOOKUP($C291,Summary!$C:$CB,33,FALSE)/VLOOKUP($C291,Summary!$C:$CB,34,FALSE),IF(AL291=0,"",IF(AL291="","",0)))</f>
        <v/>
      </c>
      <c r="AJ291" s="26" t="str">
        <f>IFERROR(VLOOKUP($C291,Summary!$C:$CB,34,FALSE)/AL291,IF(AL291=0,"",IF(AL291="","",0)))</f>
        <v/>
      </c>
      <c r="AK291" s="25" t="str">
        <f>IFERROR(VLOOKUP($C291,Summary!$C:$CB,35,FALSE)/AL291,IF(AL291=0,"",IF(AL291="","",0)))</f>
        <v/>
      </c>
      <c r="AL291" s="27">
        <f>VLOOKUP($C291,Summary!$C:$CB,36,FALSE)</f>
        <v>0</v>
      </c>
      <c r="AM291" s="24" t="str">
        <f>IFERROR(VLOOKUP($C291,Summary!$C:$CB,37,FALSE)/AS291,IF(AS291=0,"",IF(AS291="","",0)))</f>
        <v/>
      </c>
      <c r="AN291" s="25" t="str">
        <f>IFERROR(VLOOKUP($C291,Summary!$C:$CB,38,FALSE)/AS291,IF(AS291=0,"",IF(AS291="","",0)))</f>
        <v/>
      </c>
      <c r="AO291" s="26" t="str">
        <f>IFERROR(VLOOKUP($C291,Summary!$C:$CB,39,FALSE)/AS291,IF(AS291=0,"",IF(AS291="","",0)))</f>
        <v/>
      </c>
      <c r="AP291" s="25" t="str">
        <f>IFERROR(VLOOKUP($C291,Summary!$C:$CB,40,FALSE)/AS291,IF(AS291=0,"",IF(AS291="","",0)))</f>
        <v/>
      </c>
      <c r="AQ291" s="26" t="str">
        <f>IFERROR(VLOOKUP($C291,Summary!$C:$CB,41,FALSE)/AS291,IF(AS291=0,"",IF(AS291="","",0)))</f>
        <v/>
      </c>
      <c r="AR291" s="25" t="str">
        <f>IFERROR(VLOOKUP($C291,Summary!$C:$CB,42,FALSE)/AS291,IF(AS291=0,"",IF(AS291="","",0)))</f>
        <v/>
      </c>
      <c r="AS291" s="27">
        <f>VLOOKUP($C291,Summary!$C:$CB,43,FALSE)</f>
        <v>0</v>
      </c>
      <c r="AT291" s="24" t="str">
        <f>IFERROR(VLOOKUP($C291,Summary!$C:$CB,44,FALSE)/AZ291,IF(AZ291=0,"",IF(AZ291="","",0)))</f>
        <v/>
      </c>
      <c r="AU291" s="25" t="str">
        <f>IFERROR(VLOOKUP($C291,Summary!$C:$CB,45,FALSE)/AZ291,IF(AZ291=0,"",IF(AZ291="","",0)))</f>
        <v/>
      </c>
      <c r="AV291" s="26" t="str">
        <f>IFERROR(VLOOKUP($C291,Summary!$C:$CB,46,FALSE)/AZ291,IF(AZ291=0,"",IF(AZ291="","",0)))</f>
        <v/>
      </c>
      <c r="AW291" s="25" t="str">
        <f>IFERROR(VLOOKUP($C291,Summary!$C:$CB,47,FALSE)/AZ291,IF(AZ291=0,"",IF(AZ291="","",0)))</f>
        <v/>
      </c>
      <c r="AX291" s="26" t="str">
        <f>IFERROR(VLOOKUP($C291,Summary!$C:$CB,48,FALSE)/AZ291,IF(AZ291=0,"",IF(AZ291="","",0)))</f>
        <v/>
      </c>
      <c r="AY291" s="25" t="str">
        <f>IFERROR(VLOOKUP($C291,Summary!$C:$CB,49,FALSE)/AZ291,IF(AZ291=0,"",IF(AZ291="","",0)))</f>
        <v/>
      </c>
      <c r="AZ291" s="27">
        <f>VLOOKUP($C291,Summary!$C:$CB,50,FALSE)</f>
        <v>0</v>
      </c>
      <c r="BA291" s="24">
        <f>IFERROR(VLOOKUP($C291,Summary!$C:$CB,51,FALSE)/BG291,IF(BG291=0,"",IF(BG291="","",0)))</f>
        <v>0</v>
      </c>
      <c r="BB291" s="25">
        <f>IFERROR(VLOOKUP($C291,Summary!$C:$CB,52,FALSE)/BG291,IF(BG291=0,"",IF(BG291="","",0)))</f>
        <v>1</v>
      </c>
      <c r="BC291" s="26">
        <f>IFERROR(VLOOKUP($C291,Summary!$C:$CB,53,FALSE)/BG291,IF(BG291=0,"",IF(BG291="","",0)))</f>
        <v>1</v>
      </c>
      <c r="BD291" s="25">
        <f>IFERROR(VLOOKUP($C291,Summary!$C:$CB,54,FALSE)/BG291,IF(BG291=0,"",IF(BG291="","",0)))</f>
        <v>0</v>
      </c>
      <c r="BE291" s="26">
        <f>IFERROR(VLOOKUP($C291,Summary!$C:$CB,55,FALSE)/BG291,IF(BG291=0,"",IF(BG291="","",0)))</f>
        <v>1</v>
      </c>
      <c r="BF291" s="25">
        <f>IFERROR(VLOOKUP($C291,Summary!$C:$CB,56,FALSE)/BG291,IF(BG291=0,"",IF(BG291="","",0)))</f>
        <v>0</v>
      </c>
      <c r="BG291" s="27">
        <f>VLOOKUP($C291,Summary!$C:$CB,57,FALSE)</f>
        <v>1</v>
      </c>
      <c r="BH291" s="24" t="str">
        <f>IFERROR(VLOOKUP($C291,Summary!$C:$CB,58,FALSE)/BN291,IF(BN291=0,"",IF(BN291="","",0)))</f>
        <v/>
      </c>
      <c r="BI291" s="25" t="str">
        <f>IFERROR(VLOOKUP($C291,Summary!$C:$CB,59,FALSE)/BN291,IF(BN291=0,"",IF(BN291="","",0)))</f>
        <v/>
      </c>
      <c r="BJ291" s="26" t="str">
        <f>IFERROR(VLOOKUP($C291,Summary!$C:$CB,60,FALSE)/BN291,IF(BN291=0,"",IF(BN291="","",0)))</f>
        <v/>
      </c>
      <c r="BK291" s="25" t="str">
        <f>IFERROR(VLOOKUP($C291,Summary!$C:$CB,61,FALSE)/BN291,IF(BN291=0,"",IF(BN291="","",0)))</f>
        <v/>
      </c>
      <c r="BL291" s="26" t="str">
        <f>IFERROR(VLOOKUP($C291,Summary!$C:$CB,62,FALSE)/BN291,IF(BN291=0,"",IF(BN291="","",0)))</f>
        <v/>
      </c>
      <c r="BM291" s="25" t="str">
        <f>IFERROR(VLOOKUP($C291,Summary!$C:$CB,63,FALSE)/BN291,IF(BN291=0,"",IF(BN291="","",0)))</f>
        <v/>
      </c>
      <c r="BN291" s="27">
        <f>VLOOKUP($C291,Summary!$C:$CB,64,FALSE)</f>
        <v>0</v>
      </c>
      <c r="BO291" s="24" t="str">
        <f>IFERROR(VLOOKUP($C291,Summary!$C:$CB,65,FALSE)/BU291,IF(BU291=0,"",IF(BU291="","",0)))</f>
        <v/>
      </c>
      <c r="BP291" s="25" t="str">
        <f>IFERROR(VLOOKUP($C291,Summary!$C:$CB,66,FALSE)/BU291,IF(BU291=0,"",IF(BU291="","",0)))</f>
        <v/>
      </c>
      <c r="BQ291" s="26" t="str">
        <f>IFERROR(VLOOKUP($C291,Summary!$C:$CB,67,FALSE)/BU291,IF(BU291=0,"",IF(BU291="","",0)))</f>
        <v/>
      </c>
      <c r="BR291" s="25" t="str">
        <f>IFERROR(VLOOKUP($C291,Summary!$C:$CB,68,FALSE)/BU291,IF(BU291=0,"",IF(BU291="","",0)))</f>
        <v/>
      </c>
      <c r="BS291" s="26" t="str">
        <f>IFERROR(VLOOKUP($C291,Summary!$C:$CB,69,FALSE)/BU291,IF(BU291=0,"",IF(BU291="","",0)))</f>
        <v/>
      </c>
      <c r="BT291" s="25" t="str">
        <f>IFERROR(VLOOKUP($C291,Summary!$C:$CB,70,FALSE)/BU291,IF(BU291=0,"",IF(BU291="","",0)))</f>
        <v/>
      </c>
      <c r="BU291" s="27">
        <f>VLOOKUP($C291,Summary!$C:$CB,71,FALSE)</f>
        <v>0</v>
      </c>
      <c r="BV291" s="24" t="str">
        <f>IFERROR(VLOOKUP($C291,Summary!$C:$CB,72,FALSE)/CB291,IF(CB291=0,"",IF(CB291="","",0)))</f>
        <v/>
      </c>
      <c r="BW291" s="25" t="str">
        <f>IFERROR(VLOOKUP($C291,Summary!$C:$CB,73,FALSE)/CB291,IF(CB291=0,"",IF(CB291="","",0)))</f>
        <v/>
      </c>
      <c r="BX291" s="26" t="str">
        <f>IFERROR(VLOOKUP($C291,Summary!$C:$CB,74,FALSE)/CB291,IF(CB291=0,"",IF(CB291="","",0)))</f>
        <v/>
      </c>
      <c r="BY291" s="25" t="str">
        <f>IFERROR(VLOOKUP($C291,Summary!$C:$CB,75,FALSE)/CB291,IF(CB291=0,"",IF(CB291="","",0)))</f>
        <v/>
      </c>
      <c r="BZ291" s="26" t="str">
        <f>IFERROR(VLOOKUP($C291,Summary!$C:$CB,76,FALSE)/CB291,IF(CB291=0,"",IF(CB291="","",0)))</f>
        <v/>
      </c>
      <c r="CA291" s="25" t="str">
        <f>IFERROR(VLOOKUP($C291,Summary!$C:$CB,77,FALSE)/CB291,IF(CB291=0,"",IF(CB291="","",0)))</f>
        <v/>
      </c>
      <c r="CB291" s="27">
        <f>VLOOKUP($C291,Summary!$C:$CB,78,FALSE)</f>
        <v>0</v>
      </c>
    </row>
    <row r="292" spans="1:80" x14ac:dyDescent="0.3">
      <c r="A292">
        <v>288</v>
      </c>
      <c r="B292" t="str">
        <f>IF(Namelist!A289="","",UPPER(Namelist!A289))</f>
        <v>SIYUAN LI</v>
      </c>
      <c r="C292" t="str">
        <f>IF(Namelist!B289="","",UPPER(Namelist!B289))</f>
        <v>NUSSTU\E0540146</v>
      </c>
      <c r="D292" s="24">
        <f>IFERROR(VLOOKUP($C292,Summary!$C:$CB,2,FALSE)/J292,IF(J292=0,"",IF(J292="","",0)))</f>
        <v>0.77777777777777779</v>
      </c>
      <c r="E292" s="25">
        <f>IFERROR(VLOOKUP($C292,Summary!$C:$CB,3,FALSE)/J292,IF(J292=0,"",IF(J292="","",0)))</f>
        <v>0.14814814814814814</v>
      </c>
      <c r="F292" s="26">
        <f>IFERROR(VLOOKUP($C292,Summary!$C:$CB,4,FALSE)/J292,IF(J292=0,"",IF(J292="","",0)))</f>
        <v>0.92592592592592593</v>
      </c>
      <c r="G292" s="25">
        <f>IFERROR(VLOOKUP($C292,Summary!$C:$CB,5,FALSE)/J292,IF(J292=0,"",IF(J292="","",0)))</f>
        <v>0</v>
      </c>
      <c r="H292" s="26">
        <f>IFERROR(VLOOKUP($C292,Summary!$C:$CB,6,FALSE)/J292,IF(J292=0,"",IF(J292="","",0)))</f>
        <v>0.92592592592592593</v>
      </c>
      <c r="I292" s="25">
        <f>IFERROR(VLOOKUP($C292,Summary!$C:$CB,7,FALSE)/J292,IF(J292=0,"",IF(J292="","",0)))</f>
        <v>7.407407407407407E-2</v>
      </c>
      <c r="J292" s="27">
        <f>VLOOKUP($C292,Summary!$C:$CB,8,FALSE)</f>
        <v>27</v>
      </c>
      <c r="K292" s="24" t="str">
        <f>IFERROR(VLOOKUP($C292,Summary!$C:$CB,9,FALSE)/Q292,IF(Q292=0,"",IF(Q292="","",0)))</f>
        <v/>
      </c>
      <c r="L292" s="25" t="str">
        <f>IFERROR(VLOOKUP($C292,Summary!$C:$CB,10,FALSE)/Q292,IF(Q292=0,"",IF(Q292="","",0)))</f>
        <v/>
      </c>
      <c r="M292" s="26" t="str">
        <f>IFERROR(VLOOKUP($C292,Summary!$C:$CB,11,FALSE)/Q292,IF(Q292=0,"",IF(Q292="","",0)))</f>
        <v/>
      </c>
      <c r="N292" s="25" t="str">
        <f>IFERROR(VLOOKUP($C292,Summary!$C:$CB,12,FALSE)/Q292,IF(Q292=0,"",IF(Q292="","",0)))</f>
        <v/>
      </c>
      <c r="O292" s="26" t="str">
        <f>IFERROR(VLOOKUP($C292,Summary!$C:$CB,13,FALSE)/Q292,IF(Q292=0,"",IF(Q292="","",0)))</f>
        <v/>
      </c>
      <c r="P292" s="25" t="str">
        <f>IFERROR(VLOOKUP($C292,Summary!$C:$CB,14,FALSE)/Q292,IF(Q292=0,"",IF(Q292="","",0)))</f>
        <v/>
      </c>
      <c r="Q292" s="27">
        <f>VLOOKUP($C292,Summary!$C:$CB,15,FALSE)</f>
        <v>0</v>
      </c>
      <c r="R292" s="24">
        <f>IFERROR(VLOOKUP($C292,Summary!$C:$CB,16,FALSE)/X292,IF(X292=0,"",IF(X292="","",0)))</f>
        <v>0.66666666666666663</v>
      </c>
      <c r="S292" s="25">
        <f>IFERROR(VLOOKUP($C292,Summary!$C:$CB,17,FALSE)/X292,IF(X292=0,"",IF(X292="","",0)))</f>
        <v>0.33333333333333331</v>
      </c>
      <c r="T292" s="26">
        <f>IFERROR(VLOOKUP($C292,Summary!$C:$CB,18,FALSE)/X292,IF(X292=0,"",IF(X292="","",0)))</f>
        <v>1</v>
      </c>
      <c r="U292" s="25">
        <f>IFERROR(VLOOKUP($C292,Summary!$C:$CB,19,FALSE)/X292,IF(X292=0,"",IF(X292="","",0)))</f>
        <v>0</v>
      </c>
      <c r="V292" s="26">
        <f>IFERROR(VLOOKUP($C292,Summary!$C:$CB,20,FALSE)/X292,IF(X292=0,"",IF(X292="","",0)))</f>
        <v>1</v>
      </c>
      <c r="W292" s="25">
        <f>IFERROR(VLOOKUP($C292,Summary!$C:$CB,21,FALSE)/X292,IF(X292=0,"",IF(X292="","",0)))</f>
        <v>0</v>
      </c>
      <c r="X292" s="27">
        <f>VLOOKUP($C292,Summary!$C:$CB,22,FALSE)</f>
        <v>3</v>
      </c>
      <c r="Y292" s="24">
        <f>IFERROR(VLOOKUP($C292,Summary!$C:$CB,23,FALSE)/AE292,IF(AE292=0,"",IF(AE292="","",0)))</f>
        <v>0.33333333333333331</v>
      </c>
      <c r="Z292" s="25">
        <f>IFERROR(VLOOKUP($C292,Summary!$C:$CB,24,FALSE)/AE292,IF(AE292=0,"",IF(AE292="","",0)))</f>
        <v>0</v>
      </c>
      <c r="AA292" s="26">
        <f>IFERROR(VLOOKUP($C292,Summary!$C:$CB,25,FALSE)/AE292,IF(AE292=0,"",IF(AE292="","",0)))</f>
        <v>0.33333333333333331</v>
      </c>
      <c r="AB292" s="25">
        <f>IFERROR(VLOOKUP($C292,Summary!$C:$CB,26,FALSE)/AE292,IF(AE292=0,"",IF(AE292="","",0)))</f>
        <v>0</v>
      </c>
      <c r="AC292" s="26">
        <f>IFERROR(VLOOKUP($C292,Summary!$C:$CB,27,FALSE)/AE292,IF(AE292=0,"",IF(AE292="","",0)))</f>
        <v>0.33333333333333331</v>
      </c>
      <c r="AD292" s="25">
        <f>IFERROR(VLOOKUP($C292,Summary!$C:$CB,28,FALSE)/AE292,IF(AE292=0,"",IF(AE292="","",0)))</f>
        <v>0.66666666666666663</v>
      </c>
      <c r="AE292" s="27">
        <f>VLOOKUP($C292,Summary!$C:$CB,29,FALSE)</f>
        <v>3</v>
      </c>
      <c r="AF292" s="24" t="str">
        <f>IFERROR(VLOOKUP($C292,Summary!$C:$CB,30,FALSE)/VLOOKUP($C292,Summary!$C:$CB,32,FALSE),IF(AL292=0,"",IF(AL292="","",0)))</f>
        <v/>
      </c>
      <c r="AG292" s="25" t="str">
        <f>IFERROR(VLOOKUP($C292,Summary!$C:$CB,31,FALSE)/VLOOKUP($C292,Summary!$C:$CB,32,FALSE),IF(AL292=0,"",IF(AL292="","",0)))</f>
        <v/>
      </c>
      <c r="AH292" s="26" t="str">
        <f>IFERROR(VLOOKUP($C292,Summary!$C:$CB,32,FALSE)/VLOOKUP($C292,Summary!$C:$CB,34,FALSE),IF(AL292=0,"",IF(AL292="","",0)))</f>
        <v/>
      </c>
      <c r="AI292" s="25" t="str">
        <f>IFERROR(VLOOKUP($C292,Summary!$C:$CB,33,FALSE)/VLOOKUP($C292,Summary!$C:$CB,34,FALSE),IF(AL292=0,"",IF(AL292="","",0)))</f>
        <v/>
      </c>
      <c r="AJ292" s="26" t="str">
        <f>IFERROR(VLOOKUP($C292,Summary!$C:$CB,34,FALSE)/AL292,IF(AL292=0,"",IF(AL292="","",0)))</f>
        <v/>
      </c>
      <c r="AK292" s="25" t="str">
        <f>IFERROR(VLOOKUP($C292,Summary!$C:$CB,35,FALSE)/AL292,IF(AL292=0,"",IF(AL292="","",0)))</f>
        <v/>
      </c>
      <c r="AL292" s="27">
        <f>VLOOKUP($C292,Summary!$C:$CB,36,FALSE)</f>
        <v>0</v>
      </c>
      <c r="AM292" s="24">
        <f>IFERROR(VLOOKUP($C292,Summary!$C:$CB,37,FALSE)/AS292,IF(AS292=0,"",IF(AS292="","",0)))</f>
        <v>1</v>
      </c>
      <c r="AN292" s="25">
        <f>IFERROR(VLOOKUP($C292,Summary!$C:$CB,38,FALSE)/AS292,IF(AS292=0,"",IF(AS292="","",0)))</f>
        <v>0</v>
      </c>
      <c r="AO292" s="26">
        <f>IFERROR(VLOOKUP($C292,Summary!$C:$CB,39,FALSE)/AS292,IF(AS292=0,"",IF(AS292="","",0)))</f>
        <v>1</v>
      </c>
      <c r="AP292" s="25">
        <f>IFERROR(VLOOKUP($C292,Summary!$C:$CB,40,FALSE)/AS292,IF(AS292=0,"",IF(AS292="","",0)))</f>
        <v>0</v>
      </c>
      <c r="AQ292" s="26">
        <f>IFERROR(VLOOKUP($C292,Summary!$C:$CB,41,FALSE)/AS292,IF(AS292=0,"",IF(AS292="","",0)))</f>
        <v>1</v>
      </c>
      <c r="AR292" s="25">
        <f>IFERROR(VLOOKUP($C292,Summary!$C:$CB,42,FALSE)/AS292,IF(AS292=0,"",IF(AS292="","",0)))</f>
        <v>0</v>
      </c>
      <c r="AS292" s="27">
        <f>VLOOKUP($C292,Summary!$C:$CB,43,FALSE)</f>
        <v>3</v>
      </c>
      <c r="AT292" s="24">
        <f>IFERROR(VLOOKUP($C292,Summary!$C:$CB,44,FALSE)/AZ292,IF(AZ292=0,"",IF(AZ292="","",0)))</f>
        <v>0.66666666666666663</v>
      </c>
      <c r="AU292" s="25">
        <f>IFERROR(VLOOKUP($C292,Summary!$C:$CB,45,FALSE)/AZ292,IF(AZ292=0,"",IF(AZ292="","",0)))</f>
        <v>0.33333333333333331</v>
      </c>
      <c r="AV292" s="26">
        <f>IFERROR(VLOOKUP($C292,Summary!$C:$CB,46,FALSE)/AZ292,IF(AZ292=0,"",IF(AZ292="","",0)))</f>
        <v>1</v>
      </c>
      <c r="AW292" s="25">
        <f>IFERROR(VLOOKUP($C292,Summary!$C:$CB,47,FALSE)/AZ292,IF(AZ292=0,"",IF(AZ292="","",0)))</f>
        <v>0</v>
      </c>
      <c r="AX292" s="26">
        <f>IFERROR(VLOOKUP($C292,Summary!$C:$CB,48,FALSE)/AZ292,IF(AZ292=0,"",IF(AZ292="","",0)))</f>
        <v>1</v>
      </c>
      <c r="AY292" s="25">
        <f>IFERROR(VLOOKUP($C292,Summary!$C:$CB,49,FALSE)/AZ292,IF(AZ292=0,"",IF(AZ292="","",0)))</f>
        <v>0</v>
      </c>
      <c r="AZ292" s="27">
        <f>VLOOKUP($C292,Summary!$C:$CB,50,FALSE)</f>
        <v>3</v>
      </c>
      <c r="BA292" s="24">
        <f>IFERROR(VLOOKUP($C292,Summary!$C:$CB,51,FALSE)/BG292,IF(BG292=0,"",IF(BG292="","",0)))</f>
        <v>1</v>
      </c>
      <c r="BB292" s="25">
        <f>IFERROR(VLOOKUP($C292,Summary!$C:$CB,52,FALSE)/BG292,IF(BG292=0,"",IF(BG292="","",0)))</f>
        <v>0</v>
      </c>
      <c r="BC292" s="26">
        <f>IFERROR(VLOOKUP($C292,Summary!$C:$CB,53,FALSE)/BG292,IF(BG292=0,"",IF(BG292="","",0)))</f>
        <v>1</v>
      </c>
      <c r="BD292" s="25">
        <f>IFERROR(VLOOKUP($C292,Summary!$C:$CB,54,FALSE)/BG292,IF(BG292=0,"",IF(BG292="","",0)))</f>
        <v>0</v>
      </c>
      <c r="BE292" s="26">
        <f>IFERROR(VLOOKUP($C292,Summary!$C:$CB,55,FALSE)/BG292,IF(BG292=0,"",IF(BG292="","",0)))</f>
        <v>1</v>
      </c>
      <c r="BF292" s="25">
        <f>IFERROR(VLOOKUP($C292,Summary!$C:$CB,56,FALSE)/BG292,IF(BG292=0,"",IF(BG292="","",0)))</f>
        <v>0</v>
      </c>
      <c r="BG292" s="27">
        <f>VLOOKUP($C292,Summary!$C:$CB,57,FALSE)</f>
        <v>2</v>
      </c>
      <c r="BH292" s="24">
        <f>IFERROR(VLOOKUP($C292,Summary!$C:$CB,58,FALSE)/BN292,IF(BN292=0,"",IF(BN292="","",0)))</f>
        <v>1</v>
      </c>
      <c r="BI292" s="25">
        <f>IFERROR(VLOOKUP($C292,Summary!$C:$CB,59,FALSE)/BN292,IF(BN292=0,"",IF(BN292="","",0)))</f>
        <v>0</v>
      </c>
      <c r="BJ292" s="26">
        <f>IFERROR(VLOOKUP($C292,Summary!$C:$CB,60,FALSE)/BN292,IF(BN292=0,"",IF(BN292="","",0)))</f>
        <v>1</v>
      </c>
      <c r="BK292" s="25">
        <f>IFERROR(VLOOKUP($C292,Summary!$C:$CB,61,FALSE)/BN292,IF(BN292=0,"",IF(BN292="","",0)))</f>
        <v>0</v>
      </c>
      <c r="BL292" s="26">
        <f>IFERROR(VLOOKUP($C292,Summary!$C:$CB,62,FALSE)/BN292,IF(BN292=0,"",IF(BN292="","",0)))</f>
        <v>1</v>
      </c>
      <c r="BM292" s="25">
        <f>IFERROR(VLOOKUP($C292,Summary!$C:$CB,63,FALSE)/BN292,IF(BN292=0,"",IF(BN292="","",0)))</f>
        <v>0</v>
      </c>
      <c r="BN292" s="27">
        <f>VLOOKUP($C292,Summary!$C:$CB,64,FALSE)</f>
        <v>7</v>
      </c>
      <c r="BO292" s="24">
        <f>IFERROR(VLOOKUP($C292,Summary!$C:$CB,65,FALSE)/BU292,IF(BU292=0,"",IF(BU292="","",0)))</f>
        <v>0.5</v>
      </c>
      <c r="BP292" s="25">
        <f>IFERROR(VLOOKUP($C292,Summary!$C:$CB,66,FALSE)/BU292,IF(BU292=0,"",IF(BU292="","",0)))</f>
        <v>0.5</v>
      </c>
      <c r="BQ292" s="26">
        <f>IFERROR(VLOOKUP($C292,Summary!$C:$CB,67,FALSE)/BU292,IF(BU292=0,"",IF(BU292="","",0)))</f>
        <v>1</v>
      </c>
      <c r="BR292" s="25">
        <f>IFERROR(VLOOKUP($C292,Summary!$C:$CB,68,FALSE)/BU292,IF(BU292=0,"",IF(BU292="","",0)))</f>
        <v>0</v>
      </c>
      <c r="BS292" s="26">
        <f>IFERROR(VLOOKUP($C292,Summary!$C:$CB,69,FALSE)/BU292,IF(BU292=0,"",IF(BU292="","",0)))</f>
        <v>1</v>
      </c>
      <c r="BT292" s="25">
        <f>IFERROR(VLOOKUP($C292,Summary!$C:$CB,70,FALSE)/BU292,IF(BU292=0,"",IF(BU292="","",0)))</f>
        <v>0</v>
      </c>
      <c r="BU292" s="27">
        <f>VLOOKUP($C292,Summary!$C:$CB,71,FALSE)</f>
        <v>4</v>
      </c>
      <c r="BV292" s="24">
        <f>IFERROR(VLOOKUP($C292,Summary!$C:$CB,72,FALSE)/CB292,IF(CB292=0,"",IF(CB292="","",0)))</f>
        <v>1</v>
      </c>
      <c r="BW292" s="25">
        <f>IFERROR(VLOOKUP($C292,Summary!$C:$CB,73,FALSE)/CB292,IF(CB292=0,"",IF(CB292="","",0)))</f>
        <v>0</v>
      </c>
      <c r="BX292" s="26">
        <f>IFERROR(VLOOKUP($C292,Summary!$C:$CB,74,FALSE)/CB292,IF(CB292=0,"",IF(CB292="","",0)))</f>
        <v>1</v>
      </c>
      <c r="BY292" s="25">
        <f>IFERROR(VLOOKUP($C292,Summary!$C:$CB,75,FALSE)/CB292,IF(CB292=0,"",IF(CB292="","",0)))</f>
        <v>0</v>
      </c>
      <c r="BZ292" s="26">
        <f>IFERROR(VLOOKUP($C292,Summary!$C:$CB,76,FALSE)/CB292,IF(CB292=0,"",IF(CB292="","",0)))</f>
        <v>1</v>
      </c>
      <c r="CA292" s="25">
        <f>IFERROR(VLOOKUP($C292,Summary!$C:$CB,77,FALSE)/CB292,IF(CB292=0,"",IF(CB292="","",0)))</f>
        <v>0</v>
      </c>
      <c r="CB292" s="27">
        <f>VLOOKUP($C292,Summary!$C:$CB,78,FALSE)</f>
        <v>2</v>
      </c>
    </row>
    <row r="293" spans="1:80" x14ac:dyDescent="0.3">
      <c r="A293">
        <v>289</v>
      </c>
      <c r="B293" t="str">
        <f>IF(Namelist!A290="","",UPPER(Namelist!A290))</f>
        <v>SNG SI MIN, RACHEL</v>
      </c>
      <c r="C293" t="str">
        <f>IF(Namelist!B290="","",UPPER(Namelist!B290))</f>
        <v>NUSSTU\E0772604</v>
      </c>
      <c r="D293" s="24">
        <f>IFERROR(VLOOKUP($C293,Summary!$C:$CB,2,FALSE)/J293,IF(J293=0,"",IF(J293="","",0)))</f>
        <v>1</v>
      </c>
      <c r="E293" s="25">
        <f>IFERROR(VLOOKUP($C293,Summary!$C:$CB,3,FALSE)/J293,IF(J293=0,"",IF(J293="","",0)))</f>
        <v>0</v>
      </c>
      <c r="F293" s="26">
        <f>IFERROR(VLOOKUP($C293,Summary!$C:$CB,4,FALSE)/J293,IF(J293=0,"",IF(J293="","",0)))</f>
        <v>1</v>
      </c>
      <c r="G293" s="25">
        <f>IFERROR(VLOOKUP($C293,Summary!$C:$CB,5,FALSE)/J293,IF(J293=0,"",IF(J293="","",0)))</f>
        <v>0</v>
      </c>
      <c r="H293" s="26">
        <f>IFERROR(VLOOKUP($C293,Summary!$C:$CB,6,FALSE)/J293,IF(J293=0,"",IF(J293="","",0)))</f>
        <v>1</v>
      </c>
      <c r="I293" s="25">
        <f>IFERROR(VLOOKUP($C293,Summary!$C:$CB,7,FALSE)/J293,IF(J293=0,"",IF(J293="","",0)))</f>
        <v>0</v>
      </c>
      <c r="J293" s="27">
        <f>VLOOKUP($C293,Summary!$C:$CB,8,FALSE)</f>
        <v>1</v>
      </c>
      <c r="K293" s="24" t="str">
        <f>IFERROR(VLOOKUP($C293,Summary!$C:$CB,9,FALSE)/Q293,IF(Q293=0,"",IF(Q293="","",0)))</f>
        <v/>
      </c>
      <c r="L293" s="25" t="str">
        <f>IFERROR(VLOOKUP($C293,Summary!$C:$CB,10,FALSE)/Q293,IF(Q293=0,"",IF(Q293="","",0)))</f>
        <v/>
      </c>
      <c r="M293" s="26" t="str">
        <f>IFERROR(VLOOKUP($C293,Summary!$C:$CB,11,FALSE)/Q293,IF(Q293=0,"",IF(Q293="","",0)))</f>
        <v/>
      </c>
      <c r="N293" s="25" t="str">
        <f>IFERROR(VLOOKUP($C293,Summary!$C:$CB,12,FALSE)/Q293,IF(Q293=0,"",IF(Q293="","",0)))</f>
        <v/>
      </c>
      <c r="O293" s="26" t="str">
        <f>IFERROR(VLOOKUP($C293,Summary!$C:$CB,13,FALSE)/Q293,IF(Q293=0,"",IF(Q293="","",0)))</f>
        <v/>
      </c>
      <c r="P293" s="25" t="str">
        <f>IFERROR(VLOOKUP($C293,Summary!$C:$CB,14,FALSE)/Q293,IF(Q293=0,"",IF(Q293="","",0)))</f>
        <v/>
      </c>
      <c r="Q293" s="27">
        <f>VLOOKUP($C293,Summary!$C:$CB,15,FALSE)</f>
        <v>0</v>
      </c>
      <c r="R293" s="24">
        <f>IFERROR(VLOOKUP($C293,Summary!$C:$CB,16,FALSE)/X293,IF(X293=0,"",IF(X293="","",0)))</f>
        <v>1</v>
      </c>
      <c r="S293" s="25">
        <f>IFERROR(VLOOKUP($C293,Summary!$C:$CB,17,FALSE)/X293,IF(X293=0,"",IF(X293="","",0)))</f>
        <v>0</v>
      </c>
      <c r="T293" s="26">
        <f>IFERROR(VLOOKUP($C293,Summary!$C:$CB,18,FALSE)/X293,IF(X293=0,"",IF(X293="","",0)))</f>
        <v>1</v>
      </c>
      <c r="U293" s="25">
        <f>IFERROR(VLOOKUP($C293,Summary!$C:$CB,19,FALSE)/X293,IF(X293=0,"",IF(X293="","",0)))</f>
        <v>0</v>
      </c>
      <c r="V293" s="26">
        <f>IFERROR(VLOOKUP($C293,Summary!$C:$CB,20,FALSE)/X293,IF(X293=0,"",IF(X293="","",0)))</f>
        <v>1</v>
      </c>
      <c r="W293" s="25">
        <f>IFERROR(VLOOKUP($C293,Summary!$C:$CB,21,FALSE)/X293,IF(X293=0,"",IF(X293="","",0)))</f>
        <v>0</v>
      </c>
      <c r="X293" s="27">
        <f>VLOOKUP($C293,Summary!$C:$CB,22,FALSE)</f>
        <v>1</v>
      </c>
      <c r="Y293" s="24" t="str">
        <f>IFERROR(VLOOKUP($C293,Summary!$C:$CB,23,FALSE)/AE293,IF(AE293=0,"",IF(AE293="","",0)))</f>
        <v/>
      </c>
      <c r="Z293" s="25" t="str">
        <f>IFERROR(VLOOKUP($C293,Summary!$C:$CB,24,FALSE)/AE293,IF(AE293=0,"",IF(AE293="","",0)))</f>
        <v/>
      </c>
      <c r="AA293" s="26" t="str">
        <f>IFERROR(VLOOKUP($C293,Summary!$C:$CB,25,FALSE)/AE293,IF(AE293=0,"",IF(AE293="","",0)))</f>
        <v/>
      </c>
      <c r="AB293" s="25" t="str">
        <f>IFERROR(VLOOKUP($C293,Summary!$C:$CB,26,FALSE)/AE293,IF(AE293=0,"",IF(AE293="","",0)))</f>
        <v/>
      </c>
      <c r="AC293" s="26" t="str">
        <f>IFERROR(VLOOKUP($C293,Summary!$C:$CB,27,FALSE)/AE293,IF(AE293=0,"",IF(AE293="","",0)))</f>
        <v/>
      </c>
      <c r="AD293" s="25" t="str">
        <f>IFERROR(VLOOKUP($C293,Summary!$C:$CB,28,FALSE)/AE293,IF(AE293=0,"",IF(AE293="","",0)))</f>
        <v/>
      </c>
      <c r="AE293" s="27">
        <f>VLOOKUP($C293,Summary!$C:$CB,29,FALSE)</f>
        <v>0</v>
      </c>
      <c r="AF293" s="24" t="str">
        <f>IFERROR(VLOOKUP($C293,Summary!$C:$CB,30,FALSE)/VLOOKUP($C293,Summary!$C:$CB,32,FALSE),IF(AL293=0,"",IF(AL293="","",0)))</f>
        <v/>
      </c>
      <c r="AG293" s="25" t="str">
        <f>IFERROR(VLOOKUP($C293,Summary!$C:$CB,31,FALSE)/VLOOKUP($C293,Summary!$C:$CB,32,FALSE),IF(AL293=0,"",IF(AL293="","",0)))</f>
        <v/>
      </c>
      <c r="AH293" s="26" t="str">
        <f>IFERROR(VLOOKUP($C293,Summary!$C:$CB,32,FALSE)/VLOOKUP($C293,Summary!$C:$CB,34,FALSE),IF(AL293=0,"",IF(AL293="","",0)))</f>
        <v/>
      </c>
      <c r="AI293" s="25" t="str">
        <f>IFERROR(VLOOKUP($C293,Summary!$C:$CB,33,FALSE)/VLOOKUP($C293,Summary!$C:$CB,34,FALSE),IF(AL293=0,"",IF(AL293="","",0)))</f>
        <v/>
      </c>
      <c r="AJ293" s="26" t="str">
        <f>IFERROR(VLOOKUP($C293,Summary!$C:$CB,34,FALSE)/AL293,IF(AL293=0,"",IF(AL293="","",0)))</f>
        <v/>
      </c>
      <c r="AK293" s="25" t="str">
        <f>IFERROR(VLOOKUP($C293,Summary!$C:$CB,35,FALSE)/AL293,IF(AL293=0,"",IF(AL293="","",0)))</f>
        <v/>
      </c>
      <c r="AL293" s="27">
        <f>VLOOKUP($C293,Summary!$C:$CB,36,FALSE)</f>
        <v>0</v>
      </c>
      <c r="AM293" s="24" t="str">
        <f>IFERROR(VLOOKUP($C293,Summary!$C:$CB,37,FALSE)/AS293,IF(AS293=0,"",IF(AS293="","",0)))</f>
        <v/>
      </c>
      <c r="AN293" s="25" t="str">
        <f>IFERROR(VLOOKUP($C293,Summary!$C:$CB,38,FALSE)/AS293,IF(AS293=0,"",IF(AS293="","",0)))</f>
        <v/>
      </c>
      <c r="AO293" s="26" t="str">
        <f>IFERROR(VLOOKUP($C293,Summary!$C:$CB,39,FALSE)/AS293,IF(AS293=0,"",IF(AS293="","",0)))</f>
        <v/>
      </c>
      <c r="AP293" s="25" t="str">
        <f>IFERROR(VLOOKUP($C293,Summary!$C:$CB,40,FALSE)/AS293,IF(AS293=0,"",IF(AS293="","",0)))</f>
        <v/>
      </c>
      <c r="AQ293" s="26" t="str">
        <f>IFERROR(VLOOKUP($C293,Summary!$C:$CB,41,FALSE)/AS293,IF(AS293=0,"",IF(AS293="","",0)))</f>
        <v/>
      </c>
      <c r="AR293" s="25" t="str">
        <f>IFERROR(VLOOKUP($C293,Summary!$C:$CB,42,FALSE)/AS293,IF(AS293=0,"",IF(AS293="","",0)))</f>
        <v/>
      </c>
      <c r="AS293" s="27">
        <f>VLOOKUP($C293,Summary!$C:$CB,43,FALSE)</f>
        <v>0</v>
      </c>
      <c r="AT293" s="24" t="str">
        <f>IFERROR(VLOOKUP($C293,Summary!$C:$CB,44,FALSE)/AZ293,IF(AZ293=0,"",IF(AZ293="","",0)))</f>
        <v/>
      </c>
      <c r="AU293" s="25" t="str">
        <f>IFERROR(VLOOKUP($C293,Summary!$C:$CB,45,FALSE)/AZ293,IF(AZ293=0,"",IF(AZ293="","",0)))</f>
        <v/>
      </c>
      <c r="AV293" s="26" t="str">
        <f>IFERROR(VLOOKUP($C293,Summary!$C:$CB,46,FALSE)/AZ293,IF(AZ293=0,"",IF(AZ293="","",0)))</f>
        <v/>
      </c>
      <c r="AW293" s="25" t="str">
        <f>IFERROR(VLOOKUP($C293,Summary!$C:$CB,47,FALSE)/AZ293,IF(AZ293=0,"",IF(AZ293="","",0)))</f>
        <v/>
      </c>
      <c r="AX293" s="26" t="str">
        <f>IFERROR(VLOOKUP($C293,Summary!$C:$CB,48,FALSE)/AZ293,IF(AZ293=0,"",IF(AZ293="","",0)))</f>
        <v/>
      </c>
      <c r="AY293" s="25" t="str">
        <f>IFERROR(VLOOKUP($C293,Summary!$C:$CB,49,FALSE)/AZ293,IF(AZ293=0,"",IF(AZ293="","",0)))</f>
        <v/>
      </c>
      <c r="AZ293" s="27">
        <f>VLOOKUP($C293,Summary!$C:$CB,50,FALSE)</f>
        <v>0</v>
      </c>
      <c r="BA293" s="24" t="str">
        <f>IFERROR(VLOOKUP($C293,Summary!$C:$CB,51,FALSE)/BG293,IF(BG293=0,"",IF(BG293="","",0)))</f>
        <v/>
      </c>
      <c r="BB293" s="25" t="str">
        <f>IFERROR(VLOOKUP($C293,Summary!$C:$CB,52,FALSE)/BG293,IF(BG293=0,"",IF(BG293="","",0)))</f>
        <v/>
      </c>
      <c r="BC293" s="26" t="str">
        <f>IFERROR(VLOOKUP($C293,Summary!$C:$CB,53,FALSE)/BG293,IF(BG293=0,"",IF(BG293="","",0)))</f>
        <v/>
      </c>
      <c r="BD293" s="25" t="str">
        <f>IFERROR(VLOOKUP($C293,Summary!$C:$CB,54,FALSE)/BG293,IF(BG293=0,"",IF(BG293="","",0)))</f>
        <v/>
      </c>
      <c r="BE293" s="26" t="str">
        <f>IFERROR(VLOOKUP($C293,Summary!$C:$CB,55,FALSE)/BG293,IF(BG293=0,"",IF(BG293="","",0)))</f>
        <v/>
      </c>
      <c r="BF293" s="25" t="str">
        <f>IFERROR(VLOOKUP($C293,Summary!$C:$CB,56,FALSE)/BG293,IF(BG293=0,"",IF(BG293="","",0)))</f>
        <v/>
      </c>
      <c r="BG293" s="27">
        <f>VLOOKUP($C293,Summary!$C:$CB,57,FALSE)</f>
        <v>0</v>
      </c>
      <c r="BH293" s="24" t="str">
        <f>IFERROR(VLOOKUP($C293,Summary!$C:$CB,58,FALSE)/BN293,IF(BN293=0,"",IF(BN293="","",0)))</f>
        <v/>
      </c>
      <c r="BI293" s="25" t="str">
        <f>IFERROR(VLOOKUP($C293,Summary!$C:$CB,59,FALSE)/BN293,IF(BN293=0,"",IF(BN293="","",0)))</f>
        <v/>
      </c>
      <c r="BJ293" s="26" t="str">
        <f>IFERROR(VLOOKUP($C293,Summary!$C:$CB,60,FALSE)/BN293,IF(BN293=0,"",IF(BN293="","",0)))</f>
        <v/>
      </c>
      <c r="BK293" s="25" t="str">
        <f>IFERROR(VLOOKUP($C293,Summary!$C:$CB,61,FALSE)/BN293,IF(BN293=0,"",IF(BN293="","",0)))</f>
        <v/>
      </c>
      <c r="BL293" s="26" t="str">
        <f>IFERROR(VLOOKUP($C293,Summary!$C:$CB,62,FALSE)/BN293,IF(BN293=0,"",IF(BN293="","",0)))</f>
        <v/>
      </c>
      <c r="BM293" s="25" t="str">
        <f>IFERROR(VLOOKUP($C293,Summary!$C:$CB,63,FALSE)/BN293,IF(BN293=0,"",IF(BN293="","",0)))</f>
        <v/>
      </c>
      <c r="BN293" s="27">
        <f>VLOOKUP($C293,Summary!$C:$CB,64,FALSE)</f>
        <v>0</v>
      </c>
      <c r="BO293" s="24" t="str">
        <f>IFERROR(VLOOKUP($C293,Summary!$C:$CB,65,FALSE)/BU293,IF(BU293=0,"",IF(BU293="","",0)))</f>
        <v/>
      </c>
      <c r="BP293" s="25" t="str">
        <f>IFERROR(VLOOKUP($C293,Summary!$C:$CB,66,FALSE)/BU293,IF(BU293=0,"",IF(BU293="","",0)))</f>
        <v/>
      </c>
      <c r="BQ293" s="26" t="str">
        <f>IFERROR(VLOOKUP($C293,Summary!$C:$CB,67,FALSE)/BU293,IF(BU293=0,"",IF(BU293="","",0)))</f>
        <v/>
      </c>
      <c r="BR293" s="25" t="str">
        <f>IFERROR(VLOOKUP($C293,Summary!$C:$CB,68,FALSE)/BU293,IF(BU293=0,"",IF(BU293="","",0)))</f>
        <v/>
      </c>
      <c r="BS293" s="26" t="str">
        <f>IFERROR(VLOOKUP($C293,Summary!$C:$CB,69,FALSE)/BU293,IF(BU293=0,"",IF(BU293="","",0)))</f>
        <v/>
      </c>
      <c r="BT293" s="25" t="str">
        <f>IFERROR(VLOOKUP($C293,Summary!$C:$CB,70,FALSE)/BU293,IF(BU293=0,"",IF(BU293="","",0)))</f>
        <v/>
      </c>
      <c r="BU293" s="27">
        <f>VLOOKUP($C293,Summary!$C:$CB,71,FALSE)</f>
        <v>0</v>
      </c>
      <c r="BV293" s="24" t="str">
        <f>IFERROR(VLOOKUP($C293,Summary!$C:$CB,72,FALSE)/CB293,IF(CB293=0,"",IF(CB293="","",0)))</f>
        <v/>
      </c>
      <c r="BW293" s="25" t="str">
        <f>IFERROR(VLOOKUP($C293,Summary!$C:$CB,73,FALSE)/CB293,IF(CB293=0,"",IF(CB293="","",0)))</f>
        <v/>
      </c>
      <c r="BX293" s="26" t="str">
        <f>IFERROR(VLOOKUP($C293,Summary!$C:$CB,74,FALSE)/CB293,IF(CB293=0,"",IF(CB293="","",0)))</f>
        <v/>
      </c>
      <c r="BY293" s="25" t="str">
        <f>IFERROR(VLOOKUP($C293,Summary!$C:$CB,75,FALSE)/CB293,IF(CB293=0,"",IF(CB293="","",0)))</f>
        <v/>
      </c>
      <c r="BZ293" s="26" t="str">
        <f>IFERROR(VLOOKUP($C293,Summary!$C:$CB,76,FALSE)/CB293,IF(CB293=0,"",IF(CB293="","",0)))</f>
        <v/>
      </c>
      <c r="CA293" s="25" t="str">
        <f>IFERROR(VLOOKUP($C293,Summary!$C:$CB,77,FALSE)/CB293,IF(CB293=0,"",IF(CB293="","",0)))</f>
        <v/>
      </c>
      <c r="CB293" s="27">
        <f>VLOOKUP($C293,Summary!$C:$CB,78,FALSE)</f>
        <v>0</v>
      </c>
    </row>
    <row r="294" spans="1:80" x14ac:dyDescent="0.3">
      <c r="A294">
        <v>290</v>
      </c>
      <c r="B294" t="str">
        <f>IF(Namelist!A291="","",UPPER(Namelist!A291))</f>
        <v>SONIA TAN</v>
      </c>
      <c r="C294" t="str">
        <f>IF(Namelist!B291="","",UPPER(Namelist!B291))</f>
        <v>NUSSTU\E0699689</v>
      </c>
      <c r="D294" s="24">
        <f>IFERROR(VLOOKUP($C294,Summary!$C:$CB,2,FALSE)/J294,IF(J294=0,"",IF(J294="","",0)))</f>
        <v>0</v>
      </c>
      <c r="E294" s="25">
        <f>IFERROR(VLOOKUP($C294,Summary!$C:$CB,3,FALSE)/J294,IF(J294=0,"",IF(J294="","",0)))</f>
        <v>0</v>
      </c>
      <c r="F294" s="26">
        <f>IFERROR(VLOOKUP($C294,Summary!$C:$CB,4,FALSE)/J294,IF(J294=0,"",IF(J294="","",0)))</f>
        <v>0</v>
      </c>
      <c r="G294" s="25">
        <f>IFERROR(VLOOKUP($C294,Summary!$C:$CB,5,FALSE)/J294,IF(J294=0,"",IF(J294="","",0)))</f>
        <v>0</v>
      </c>
      <c r="H294" s="26">
        <f>IFERROR(VLOOKUP($C294,Summary!$C:$CB,6,FALSE)/J294,IF(J294=0,"",IF(J294="","",0)))</f>
        <v>0</v>
      </c>
      <c r="I294" s="25">
        <f>IFERROR(VLOOKUP($C294,Summary!$C:$CB,7,FALSE)/J294,IF(J294=0,"",IF(J294="","",0)))</f>
        <v>1</v>
      </c>
      <c r="J294" s="27">
        <f>VLOOKUP($C294,Summary!$C:$CB,8,FALSE)</f>
        <v>2</v>
      </c>
      <c r="K294" s="24" t="str">
        <f>IFERROR(VLOOKUP($C294,Summary!$C:$CB,9,FALSE)/Q294,IF(Q294=0,"",IF(Q294="","",0)))</f>
        <v/>
      </c>
      <c r="L294" s="25" t="str">
        <f>IFERROR(VLOOKUP($C294,Summary!$C:$CB,10,FALSE)/Q294,IF(Q294=0,"",IF(Q294="","",0)))</f>
        <v/>
      </c>
      <c r="M294" s="26" t="str">
        <f>IFERROR(VLOOKUP($C294,Summary!$C:$CB,11,FALSE)/Q294,IF(Q294=0,"",IF(Q294="","",0)))</f>
        <v/>
      </c>
      <c r="N294" s="25" t="str">
        <f>IFERROR(VLOOKUP($C294,Summary!$C:$CB,12,FALSE)/Q294,IF(Q294=0,"",IF(Q294="","",0)))</f>
        <v/>
      </c>
      <c r="O294" s="26" t="str">
        <f>IFERROR(VLOOKUP($C294,Summary!$C:$CB,13,FALSE)/Q294,IF(Q294=0,"",IF(Q294="","",0)))</f>
        <v/>
      </c>
      <c r="P294" s="25" t="str">
        <f>IFERROR(VLOOKUP($C294,Summary!$C:$CB,14,FALSE)/Q294,IF(Q294=0,"",IF(Q294="","",0)))</f>
        <v/>
      </c>
      <c r="Q294" s="27">
        <f>VLOOKUP($C294,Summary!$C:$CB,15,FALSE)</f>
        <v>0</v>
      </c>
      <c r="R294" s="24" t="str">
        <f>IFERROR(VLOOKUP($C294,Summary!$C:$CB,16,FALSE)/X294,IF(X294=0,"",IF(X294="","",0)))</f>
        <v/>
      </c>
      <c r="S294" s="25" t="str">
        <f>IFERROR(VLOOKUP($C294,Summary!$C:$CB,17,FALSE)/X294,IF(X294=0,"",IF(X294="","",0)))</f>
        <v/>
      </c>
      <c r="T294" s="26" t="str">
        <f>IFERROR(VLOOKUP($C294,Summary!$C:$CB,18,FALSE)/X294,IF(X294=0,"",IF(X294="","",0)))</f>
        <v/>
      </c>
      <c r="U294" s="25" t="str">
        <f>IFERROR(VLOOKUP($C294,Summary!$C:$CB,19,FALSE)/X294,IF(X294=0,"",IF(X294="","",0)))</f>
        <v/>
      </c>
      <c r="V294" s="26" t="str">
        <f>IFERROR(VLOOKUP($C294,Summary!$C:$CB,20,FALSE)/X294,IF(X294=0,"",IF(X294="","",0)))</f>
        <v/>
      </c>
      <c r="W294" s="25" t="str">
        <f>IFERROR(VLOOKUP($C294,Summary!$C:$CB,21,FALSE)/X294,IF(X294=0,"",IF(X294="","",0)))</f>
        <v/>
      </c>
      <c r="X294" s="27">
        <f>VLOOKUP($C294,Summary!$C:$CB,22,FALSE)</f>
        <v>0</v>
      </c>
      <c r="Y294" s="24" t="str">
        <f>IFERROR(VLOOKUP($C294,Summary!$C:$CB,23,FALSE)/AE294,IF(AE294=0,"",IF(AE294="","",0)))</f>
        <v/>
      </c>
      <c r="Z294" s="25" t="str">
        <f>IFERROR(VLOOKUP($C294,Summary!$C:$CB,24,FALSE)/AE294,IF(AE294=0,"",IF(AE294="","",0)))</f>
        <v/>
      </c>
      <c r="AA294" s="26" t="str">
        <f>IFERROR(VLOOKUP($C294,Summary!$C:$CB,25,FALSE)/AE294,IF(AE294=0,"",IF(AE294="","",0)))</f>
        <v/>
      </c>
      <c r="AB294" s="25" t="str">
        <f>IFERROR(VLOOKUP($C294,Summary!$C:$CB,26,FALSE)/AE294,IF(AE294=0,"",IF(AE294="","",0)))</f>
        <v/>
      </c>
      <c r="AC294" s="26" t="str">
        <f>IFERROR(VLOOKUP($C294,Summary!$C:$CB,27,FALSE)/AE294,IF(AE294=0,"",IF(AE294="","",0)))</f>
        <v/>
      </c>
      <c r="AD294" s="25" t="str">
        <f>IFERROR(VLOOKUP($C294,Summary!$C:$CB,28,FALSE)/AE294,IF(AE294=0,"",IF(AE294="","",0)))</f>
        <v/>
      </c>
      <c r="AE294" s="27">
        <f>VLOOKUP($C294,Summary!$C:$CB,29,FALSE)</f>
        <v>0</v>
      </c>
      <c r="AF294" s="24" t="str">
        <f>IFERROR(VLOOKUP($C294,Summary!$C:$CB,30,FALSE)/VLOOKUP($C294,Summary!$C:$CB,32,FALSE),IF(AL294=0,"",IF(AL294="","",0)))</f>
        <v/>
      </c>
      <c r="AG294" s="25" t="str">
        <f>IFERROR(VLOOKUP($C294,Summary!$C:$CB,31,FALSE)/VLOOKUP($C294,Summary!$C:$CB,32,FALSE),IF(AL294=0,"",IF(AL294="","",0)))</f>
        <v/>
      </c>
      <c r="AH294" s="26" t="str">
        <f>IFERROR(VLOOKUP($C294,Summary!$C:$CB,32,FALSE)/VLOOKUP($C294,Summary!$C:$CB,34,FALSE),IF(AL294=0,"",IF(AL294="","",0)))</f>
        <v/>
      </c>
      <c r="AI294" s="25" t="str">
        <f>IFERROR(VLOOKUP($C294,Summary!$C:$CB,33,FALSE)/VLOOKUP($C294,Summary!$C:$CB,34,FALSE),IF(AL294=0,"",IF(AL294="","",0)))</f>
        <v/>
      </c>
      <c r="AJ294" s="26" t="str">
        <f>IFERROR(VLOOKUP($C294,Summary!$C:$CB,34,FALSE)/AL294,IF(AL294=0,"",IF(AL294="","",0)))</f>
        <v/>
      </c>
      <c r="AK294" s="25" t="str">
        <f>IFERROR(VLOOKUP($C294,Summary!$C:$CB,35,FALSE)/AL294,IF(AL294=0,"",IF(AL294="","",0)))</f>
        <v/>
      </c>
      <c r="AL294" s="27">
        <f>VLOOKUP($C294,Summary!$C:$CB,36,FALSE)</f>
        <v>0</v>
      </c>
      <c r="AM294" s="24" t="str">
        <f>IFERROR(VLOOKUP($C294,Summary!$C:$CB,37,FALSE)/AS294,IF(AS294=0,"",IF(AS294="","",0)))</f>
        <v/>
      </c>
      <c r="AN294" s="25" t="str">
        <f>IFERROR(VLOOKUP($C294,Summary!$C:$CB,38,FALSE)/AS294,IF(AS294=0,"",IF(AS294="","",0)))</f>
        <v/>
      </c>
      <c r="AO294" s="26" t="str">
        <f>IFERROR(VLOOKUP($C294,Summary!$C:$CB,39,FALSE)/AS294,IF(AS294=0,"",IF(AS294="","",0)))</f>
        <v/>
      </c>
      <c r="AP294" s="25" t="str">
        <f>IFERROR(VLOOKUP($C294,Summary!$C:$CB,40,FALSE)/AS294,IF(AS294=0,"",IF(AS294="","",0)))</f>
        <v/>
      </c>
      <c r="AQ294" s="26" t="str">
        <f>IFERROR(VLOOKUP($C294,Summary!$C:$CB,41,FALSE)/AS294,IF(AS294=0,"",IF(AS294="","",0)))</f>
        <v/>
      </c>
      <c r="AR294" s="25" t="str">
        <f>IFERROR(VLOOKUP($C294,Summary!$C:$CB,42,FALSE)/AS294,IF(AS294=0,"",IF(AS294="","",0)))</f>
        <v/>
      </c>
      <c r="AS294" s="27">
        <f>VLOOKUP($C294,Summary!$C:$CB,43,FALSE)</f>
        <v>0</v>
      </c>
      <c r="AT294" s="24">
        <f>IFERROR(VLOOKUP($C294,Summary!$C:$CB,44,FALSE)/AZ294,IF(AZ294=0,"",IF(AZ294="","",0)))</f>
        <v>0</v>
      </c>
      <c r="AU294" s="25">
        <f>IFERROR(VLOOKUP($C294,Summary!$C:$CB,45,FALSE)/AZ294,IF(AZ294=0,"",IF(AZ294="","",0)))</f>
        <v>0</v>
      </c>
      <c r="AV294" s="26">
        <f>IFERROR(VLOOKUP($C294,Summary!$C:$CB,46,FALSE)/AZ294,IF(AZ294=0,"",IF(AZ294="","",0)))</f>
        <v>0</v>
      </c>
      <c r="AW294" s="25">
        <f>IFERROR(VLOOKUP($C294,Summary!$C:$CB,47,FALSE)/AZ294,IF(AZ294=0,"",IF(AZ294="","",0)))</f>
        <v>0</v>
      </c>
      <c r="AX294" s="26">
        <f>IFERROR(VLOOKUP($C294,Summary!$C:$CB,48,FALSE)/AZ294,IF(AZ294=0,"",IF(AZ294="","",0)))</f>
        <v>0</v>
      </c>
      <c r="AY294" s="25">
        <f>IFERROR(VLOOKUP($C294,Summary!$C:$CB,49,FALSE)/AZ294,IF(AZ294=0,"",IF(AZ294="","",0)))</f>
        <v>1</v>
      </c>
      <c r="AZ294" s="27">
        <f>VLOOKUP($C294,Summary!$C:$CB,50,FALSE)</f>
        <v>2</v>
      </c>
      <c r="BA294" s="24" t="str">
        <f>IFERROR(VLOOKUP($C294,Summary!$C:$CB,51,FALSE)/BG294,IF(BG294=0,"",IF(BG294="","",0)))</f>
        <v/>
      </c>
      <c r="BB294" s="25" t="str">
        <f>IFERROR(VLOOKUP($C294,Summary!$C:$CB,52,FALSE)/BG294,IF(BG294=0,"",IF(BG294="","",0)))</f>
        <v/>
      </c>
      <c r="BC294" s="26" t="str">
        <f>IFERROR(VLOOKUP($C294,Summary!$C:$CB,53,FALSE)/BG294,IF(BG294=0,"",IF(BG294="","",0)))</f>
        <v/>
      </c>
      <c r="BD294" s="25" t="str">
        <f>IFERROR(VLOOKUP($C294,Summary!$C:$CB,54,FALSE)/BG294,IF(BG294=0,"",IF(BG294="","",0)))</f>
        <v/>
      </c>
      <c r="BE294" s="26" t="str">
        <f>IFERROR(VLOOKUP($C294,Summary!$C:$CB,55,FALSE)/BG294,IF(BG294=0,"",IF(BG294="","",0)))</f>
        <v/>
      </c>
      <c r="BF294" s="25" t="str">
        <f>IFERROR(VLOOKUP($C294,Summary!$C:$CB,56,FALSE)/BG294,IF(BG294=0,"",IF(BG294="","",0)))</f>
        <v/>
      </c>
      <c r="BG294" s="27">
        <f>VLOOKUP($C294,Summary!$C:$CB,57,FALSE)</f>
        <v>0</v>
      </c>
      <c r="BH294" s="24" t="str">
        <f>IFERROR(VLOOKUP($C294,Summary!$C:$CB,58,FALSE)/BN294,IF(BN294=0,"",IF(BN294="","",0)))</f>
        <v/>
      </c>
      <c r="BI294" s="25" t="str">
        <f>IFERROR(VLOOKUP($C294,Summary!$C:$CB,59,FALSE)/BN294,IF(BN294=0,"",IF(BN294="","",0)))</f>
        <v/>
      </c>
      <c r="BJ294" s="26" t="str">
        <f>IFERROR(VLOOKUP($C294,Summary!$C:$CB,60,FALSE)/BN294,IF(BN294=0,"",IF(BN294="","",0)))</f>
        <v/>
      </c>
      <c r="BK294" s="25" t="str">
        <f>IFERROR(VLOOKUP($C294,Summary!$C:$CB,61,FALSE)/BN294,IF(BN294=0,"",IF(BN294="","",0)))</f>
        <v/>
      </c>
      <c r="BL294" s="26" t="str">
        <f>IFERROR(VLOOKUP($C294,Summary!$C:$CB,62,FALSE)/BN294,IF(BN294=0,"",IF(BN294="","",0)))</f>
        <v/>
      </c>
      <c r="BM294" s="25" t="str">
        <f>IFERROR(VLOOKUP($C294,Summary!$C:$CB,63,FALSE)/BN294,IF(BN294=0,"",IF(BN294="","",0)))</f>
        <v/>
      </c>
      <c r="BN294" s="27">
        <f>VLOOKUP($C294,Summary!$C:$CB,64,FALSE)</f>
        <v>0</v>
      </c>
      <c r="BO294" s="24" t="str">
        <f>IFERROR(VLOOKUP($C294,Summary!$C:$CB,65,FALSE)/BU294,IF(BU294=0,"",IF(BU294="","",0)))</f>
        <v/>
      </c>
      <c r="BP294" s="25" t="str">
        <f>IFERROR(VLOOKUP($C294,Summary!$C:$CB,66,FALSE)/BU294,IF(BU294=0,"",IF(BU294="","",0)))</f>
        <v/>
      </c>
      <c r="BQ294" s="26" t="str">
        <f>IFERROR(VLOOKUP($C294,Summary!$C:$CB,67,FALSE)/BU294,IF(BU294=0,"",IF(BU294="","",0)))</f>
        <v/>
      </c>
      <c r="BR294" s="25" t="str">
        <f>IFERROR(VLOOKUP($C294,Summary!$C:$CB,68,FALSE)/BU294,IF(BU294=0,"",IF(BU294="","",0)))</f>
        <v/>
      </c>
      <c r="BS294" s="26" t="str">
        <f>IFERROR(VLOOKUP($C294,Summary!$C:$CB,69,FALSE)/BU294,IF(BU294=0,"",IF(BU294="","",0)))</f>
        <v/>
      </c>
      <c r="BT294" s="25" t="str">
        <f>IFERROR(VLOOKUP($C294,Summary!$C:$CB,70,FALSE)/BU294,IF(BU294=0,"",IF(BU294="","",0)))</f>
        <v/>
      </c>
      <c r="BU294" s="27">
        <f>VLOOKUP($C294,Summary!$C:$CB,71,FALSE)</f>
        <v>0</v>
      </c>
      <c r="BV294" s="24" t="str">
        <f>IFERROR(VLOOKUP($C294,Summary!$C:$CB,72,FALSE)/CB294,IF(CB294=0,"",IF(CB294="","",0)))</f>
        <v/>
      </c>
      <c r="BW294" s="25" t="str">
        <f>IFERROR(VLOOKUP($C294,Summary!$C:$CB,73,FALSE)/CB294,IF(CB294=0,"",IF(CB294="","",0)))</f>
        <v/>
      </c>
      <c r="BX294" s="26" t="str">
        <f>IFERROR(VLOOKUP($C294,Summary!$C:$CB,74,FALSE)/CB294,IF(CB294=0,"",IF(CB294="","",0)))</f>
        <v/>
      </c>
      <c r="BY294" s="25" t="str">
        <f>IFERROR(VLOOKUP($C294,Summary!$C:$CB,75,FALSE)/CB294,IF(CB294=0,"",IF(CB294="","",0)))</f>
        <v/>
      </c>
      <c r="BZ294" s="26" t="str">
        <f>IFERROR(VLOOKUP($C294,Summary!$C:$CB,76,FALSE)/CB294,IF(CB294=0,"",IF(CB294="","",0)))</f>
        <v/>
      </c>
      <c r="CA294" s="25" t="str">
        <f>IFERROR(VLOOKUP($C294,Summary!$C:$CB,77,FALSE)/CB294,IF(CB294=0,"",IF(CB294="","",0)))</f>
        <v/>
      </c>
      <c r="CB294" s="27">
        <f>VLOOKUP($C294,Summary!$C:$CB,78,FALSE)</f>
        <v>0</v>
      </c>
    </row>
    <row r="295" spans="1:80" x14ac:dyDescent="0.3">
      <c r="A295">
        <v>291</v>
      </c>
      <c r="B295" t="str">
        <f>IF(Namelist!A292="","",UPPER(Namelist!A292))</f>
        <v>SOPHIA  COLLINS</v>
      </c>
      <c r="C295" t="str">
        <f>IF(Namelist!B292="","",UPPER(Namelist!B292))</f>
        <v>NUSSTU\E1109909</v>
      </c>
      <c r="D295" s="24">
        <f>IFERROR(VLOOKUP($C295,Summary!$C:$CB,2,FALSE)/J295,IF(J295=0,"",IF(J295="","",0)))</f>
        <v>0.33333333333333331</v>
      </c>
      <c r="E295" s="25">
        <f>IFERROR(VLOOKUP($C295,Summary!$C:$CB,3,FALSE)/J295,IF(J295=0,"",IF(J295="","",0)))</f>
        <v>0</v>
      </c>
      <c r="F295" s="26">
        <f>IFERROR(VLOOKUP($C295,Summary!$C:$CB,4,FALSE)/J295,IF(J295=0,"",IF(J295="","",0)))</f>
        <v>0.33333333333333331</v>
      </c>
      <c r="G295" s="25">
        <f>IFERROR(VLOOKUP($C295,Summary!$C:$CB,5,FALSE)/J295,IF(J295=0,"",IF(J295="","",0)))</f>
        <v>0</v>
      </c>
      <c r="H295" s="26">
        <f>IFERROR(VLOOKUP($C295,Summary!$C:$CB,6,FALSE)/J295,IF(J295=0,"",IF(J295="","",0)))</f>
        <v>0.33333333333333331</v>
      </c>
      <c r="I295" s="25">
        <f>IFERROR(VLOOKUP($C295,Summary!$C:$CB,7,FALSE)/J295,IF(J295=0,"",IF(J295="","",0)))</f>
        <v>0.66666666666666663</v>
      </c>
      <c r="J295" s="27">
        <f>VLOOKUP($C295,Summary!$C:$CB,8,FALSE)</f>
        <v>3</v>
      </c>
      <c r="K295" s="24" t="str">
        <f>IFERROR(VLOOKUP($C295,Summary!$C:$CB,9,FALSE)/Q295,IF(Q295=0,"",IF(Q295="","",0)))</f>
        <v/>
      </c>
      <c r="L295" s="25" t="str">
        <f>IFERROR(VLOOKUP($C295,Summary!$C:$CB,10,FALSE)/Q295,IF(Q295=0,"",IF(Q295="","",0)))</f>
        <v/>
      </c>
      <c r="M295" s="26" t="str">
        <f>IFERROR(VLOOKUP($C295,Summary!$C:$CB,11,FALSE)/Q295,IF(Q295=0,"",IF(Q295="","",0)))</f>
        <v/>
      </c>
      <c r="N295" s="25" t="str">
        <f>IFERROR(VLOOKUP($C295,Summary!$C:$CB,12,FALSE)/Q295,IF(Q295=0,"",IF(Q295="","",0)))</f>
        <v/>
      </c>
      <c r="O295" s="26" t="str">
        <f>IFERROR(VLOOKUP($C295,Summary!$C:$CB,13,FALSE)/Q295,IF(Q295=0,"",IF(Q295="","",0)))</f>
        <v/>
      </c>
      <c r="P295" s="25" t="str">
        <f>IFERROR(VLOOKUP($C295,Summary!$C:$CB,14,FALSE)/Q295,IF(Q295=0,"",IF(Q295="","",0)))</f>
        <v/>
      </c>
      <c r="Q295" s="27">
        <f>VLOOKUP($C295,Summary!$C:$CB,15,FALSE)</f>
        <v>0</v>
      </c>
      <c r="R295" s="24" t="str">
        <f>IFERROR(VLOOKUP($C295,Summary!$C:$CB,16,FALSE)/X295,IF(X295=0,"",IF(X295="","",0)))</f>
        <v/>
      </c>
      <c r="S295" s="25" t="str">
        <f>IFERROR(VLOOKUP($C295,Summary!$C:$CB,17,FALSE)/X295,IF(X295=0,"",IF(X295="","",0)))</f>
        <v/>
      </c>
      <c r="T295" s="26" t="str">
        <f>IFERROR(VLOOKUP($C295,Summary!$C:$CB,18,FALSE)/X295,IF(X295=0,"",IF(X295="","",0)))</f>
        <v/>
      </c>
      <c r="U295" s="25" t="str">
        <f>IFERROR(VLOOKUP($C295,Summary!$C:$CB,19,FALSE)/X295,IF(X295=0,"",IF(X295="","",0)))</f>
        <v/>
      </c>
      <c r="V295" s="26" t="str">
        <f>IFERROR(VLOOKUP($C295,Summary!$C:$CB,20,FALSE)/X295,IF(X295=0,"",IF(X295="","",0)))</f>
        <v/>
      </c>
      <c r="W295" s="25" t="str">
        <f>IFERROR(VLOOKUP($C295,Summary!$C:$CB,21,FALSE)/X295,IF(X295=0,"",IF(X295="","",0)))</f>
        <v/>
      </c>
      <c r="X295" s="27">
        <f>VLOOKUP($C295,Summary!$C:$CB,22,FALSE)</f>
        <v>0</v>
      </c>
      <c r="Y295" s="24" t="str">
        <f>IFERROR(VLOOKUP($C295,Summary!$C:$CB,23,FALSE)/AE295,IF(AE295=0,"",IF(AE295="","",0)))</f>
        <v/>
      </c>
      <c r="Z295" s="25" t="str">
        <f>IFERROR(VLOOKUP($C295,Summary!$C:$CB,24,FALSE)/AE295,IF(AE295=0,"",IF(AE295="","",0)))</f>
        <v/>
      </c>
      <c r="AA295" s="26" t="str">
        <f>IFERROR(VLOOKUP($C295,Summary!$C:$CB,25,FALSE)/AE295,IF(AE295=0,"",IF(AE295="","",0)))</f>
        <v/>
      </c>
      <c r="AB295" s="25" t="str">
        <f>IFERROR(VLOOKUP($C295,Summary!$C:$CB,26,FALSE)/AE295,IF(AE295=0,"",IF(AE295="","",0)))</f>
        <v/>
      </c>
      <c r="AC295" s="26" t="str">
        <f>IFERROR(VLOOKUP($C295,Summary!$C:$CB,27,FALSE)/AE295,IF(AE295=0,"",IF(AE295="","",0)))</f>
        <v/>
      </c>
      <c r="AD295" s="25" t="str">
        <f>IFERROR(VLOOKUP($C295,Summary!$C:$CB,28,FALSE)/AE295,IF(AE295=0,"",IF(AE295="","",0)))</f>
        <v/>
      </c>
      <c r="AE295" s="27">
        <f>VLOOKUP($C295,Summary!$C:$CB,29,FALSE)</f>
        <v>0</v>
      </c>
      <c r="AF295" s="24" t="str">
        <f>IFERROR(VLOOKUP($C295,Summary!$C:$CB,30,FALSE)/VLOOKUP($C295,Summary!$C:$CB,32,FALSE),IF(AL295=0,"",IF(AL295="","",0)))</f>
        <v/>
      </c>
      <c r="AG295" s="25" t="str">
        <f>IFERROR(VLOOKUP($C295,Summary!$C:$CB,31,FALSE)/VLOOKUP($C295,Summary!$C:$CB,32,FALSE),IF(AL295=0,"",IF(AL295="","",0)))</f>
        <v/>
      </c>
      <c r="AH295" s="26" t="str">
        <f>IFERROR(VLOOKUP($C295,Summary!$C:$CB,32,FALSE)/VLOOKUP($C295,Summary!$C:$CB,34,FALSE),IF(AL295=0,"",IF(AL295="","",0)))</f>
        <v/>
      </c>
      <c r="AI295" s="25" t="str">
        <f>IFERROR(VLOOKUP($C295,Summary!$C:$CB,33,FALSE)/VLOOKUP($C295,Summary!$C:$CB,34,FALSE),IF(AL295=0,"",IF(AL295="","",0)))</f>
        <v/>
      </c>
      <c r="AJ295" s="26" t="str">
        <f>IFERROR(VLOOKUP($C295,Summary!$C:$CB,34,FALSE)/AL295,IF(AL295=0,"",IF(AL295="","",0)))</f>
        <v/>
      </c>
      <c r="AK295" s="25" t="str">
        <f>IFERROR(VLOOKUP($C295,Summary!$C:$CB,35,FALSE)/AL295,IF(AL295=0,"",IF(AL295="","",0)))</f>
        <v/>
      </c>
      <c r="AL295" s="27">
        <f>VLOOKUP($C295,Summary!$C:$CB,36,FALSE)</f>
        <v>0</v>
      </c>
      <c r="AM295" s="24" t="str">
        <f>IFERROR(VLOOKUP($C295,Summary!$C:$CB,37,FALSE)/AS295,IF(AS295=0,"",IF(AS295="","",0)))</f>
        <v/>
      </c>
      <c r="AN295" s="25" t="str">
        <f>IFERROR(VLOOKUP($C295,Summary!$C:$CB,38,FALSE)/AS295,IF(AS295=0,"",IF(AS295="","",0)))</f>
        <v/>
      </c>
      <c r="AO295" s="26" t="str">
        <f>IFERROR(VLOOKUP($C295,Summary!$C:$CB,39,FALSE)/AS295,IF(AS295=0,"",IF(AS295="","",0)))</f>
        <v/>
      </c>
      <c r="AP295" s="25" t="str">
        <f>IFERROR(VLOOKUP($C295,Summary!$C:$CB,40,FALSE)/AS295,IF(AS295=0,"",IF(AS295="","",0)))</f>
        <v/>
      </c>
      <c r="AQ295" s="26" t="str">
        <f>IFERROR(VLOOKUP($C295,Summary!$C:$CB,41,FALSE)/AS295,IF(AS295=0,"",IF(AS295="","",0)))</f>
        <v/>
      </c>
      <c r="AR295" s="25" t="str">
        <f>IFERROR(VLOOKUP($C295,Summary!$C:$CB,42,FALSE)/AS295,IF(AS295=0,"",IF(AS295="","",0)))</f>
        <v/>
      </c>
      <c r="AS295" s="27">
        <f>VLOOKUP($C295,Summary!$C:$CB,43,FALSE)</f>
        <v>0</v>
      </c>
      <c r="AT295" s="24" t="str">
        <f>IFERROR(VLOOKUP($C295,Summary!$C:$CB,44,FALSE)/AZ295,IF(AZ295=0,"",IF(AZ295="","",0)))</f>
        <v/>
      </c>
      <c r="AU295" s="25" t="str">
        <f>IFERROR(VLOOKUP($C295,Summary!$C:$CB,45,FALSE)/AZ295,IF(AZ295=0,"",IF(AZ295="","",0)))</f>
        <v/>
      </c>
      <c r="AV295" s="26" t="str">
        <f>IFERROR(VLOOKUP($C295,Summary!$C:$CB,46,FALSE)/AZ295,IF(AZ295=0,"",IF(AZ295="","",0)))</f>
        <v/>
      </c>
      <c r="AW295" s="25" t="str">
        <f>IFERROR(VLOOKUP($C295,Summary!$C:$CB,47,FALSE)/AZ295,IF(AZ295=0,"",IF(AZ295="","",0)))</f>
        <v/>
      </c>
      <c r="AX295" s="26" t="str">
        <f>IFERROR(VLOOKUP($C295,Summary!$C:$CB,48,FALSE)/AZ295,IF(AZ295=0,"",IF(AZ295="","",0)))</f>
        <v/>
      </c>
      <c r="AY295" s="25" t="str">
        <f>IFERROR(VLOOKUP($C295,Summary!$C:$CB,49,FALSE)/AZ295,IF(AZ295=0,"",IF(AZ295="","",0)))</f>
        <v/>
      </c>
      <c r="AZ295" s="27">
        <f>VLOOKUP($C295,Summary!$C:$CB,50,FALSE)</f>
        <v>0</v>
      </c>
      <c r="BA295" s="24" t="str">
        <f>IFERROR(VLOOKUP($C295,Summary!$C:$CB,51,FALSE)/BG295,IF(BG295=0,"",IF(BG295="","",0)))</f>
        <v/>
      </c>
      <c r="BB295" s="25" t="str">
        <f>IFERROR(VLOOKUP($C295,Summary!$C:$CB,52,FALSE)/BG295,IF(BG295=0,"",IF(BG295="","",0)))</f>
        <v/>
      </c>
      <c r="BC295" s="26" t="str">
        <f>IFERROR(VLOOKUP($C295,Summary!$C:$CB,53,FALSE)/BG295,IF(BG295=0,"",IF(BG295="","",0)))</f>
        <v/>
      </c>
      <c r="BD295" s="25" t="str">
        <f>IFERROR(VLOOKUP($C295,Summary!$C:$CB,54,FALSE)/BG295,IF(BG295=0,"",IF(BG295="","",0)))</f>
        <v/>
      </c>
      <c r="BE295" s="26" t="str">
        <f>IFERROR(VLOOKUP($C295,Summary!$C:$CB,55,FALSE)/BG295,IF(BG295=0,"",IF(BG295="","",0)))</f>
        <v/>
      </c>
      <c r="BF295" s="25" t="str">
        <f>IFERROR(VLOOKUP($C295,Summary!$C:$CB,56,FALSE)/BG295,IF(BG295=0,"",IF(BG295="","",0)))</f>
        <v/>
      </c>
      <c r="BG295" s="27">
        <f>VLOOKUP($C295,Summary!$C:$CB,57,FALSE)</f>
        <v>0</v>
      </c>
      <c r="BH295" s="24">
        <f>IFERROR(VLOOKUP($C295,Summary!$C:$CB,58,FALSE)/BN295,IF(BN295=0,"",IF(BN295="","",0)))</f>
        <v>0.33333333333333331</v>
      </c>
      <c r="BI295" s="25">
        <f>IFERROR(VLOOKUP($C295,Summary!$C:$CB,59,FALSE)/BN295,IF(BN295=0,"",IF(BN295="","",0)))</f>
        <v>0</v>
      </c>
      <c r="BJ295" s="26">
        <f>IFERROR(VLOOKUP($C295,Summary!$C:$CB,60,FALSE)/BN295,IF(BN295=0,"",IF(BN295="","",0)))</f>
        <v>0.33333333333333331</v>
      </c>
      <c r="BK295" s="25">
        <f>IFERROR(VLOOKUP($C295,Summary!$C:$CB,61,FALSE)/BN295,IF(BN295=0,"",IF(BN295="","",0)))</f>
        <v>0</v>
      </c>
      <c r="BL295" s="26">
        <f>IFERROR(VLOOKUP($C295,Summary!$C:$CB,62,FALSE)/BN295,IF(BN295=0,"",IF(BN295="","",0)))</f>
        <v>0.33333333333333331</v>
      </c>
      <c r="BM295" s="25">
        <f>IFERROR(VLOOKUP($C295,Summary!$C:$CB,63,FALSE)/BN295,IF(BN295=0,"",IF(BN295="","",0)))</f>
        <v>0.66666666666666663</v>
      </c>
      <c r="BN295" s="27">
        <f>VLOOKUP($C295,Summary!$C:$CB,64,FALSE)</f>
        <v>3</v>
      </c>
      <c r="BO295" s="24" t="str">
        <f>IFERROR(VLOOKUP($C295,Summary!$C:$CB,65,FALSE)/BU295,IF(BU295=0,"",IF(BU295="","",0)))</f>
        <v/>
      </c>
      <c r="BP295" s="25" t="str">
        <f>IFERROR(VLOOKUP($C295,Summary!$C:$CB,66,FALSE)/BU295,IF(BU295=0,"",IF(BU295="","",0)))</f>
        <v/>
      </c>
      <c r="BQ295" s="26" t="str">
        <f>IFERROR(VLOOKUP($C295,Summary!$C:$CB,67,FALSE)/BU295,IF(BU295=0,"",IF(BU295="","",0)))</f>
        <v/>
      </c>
      <c r="BR295" s="25" t="str">
        <f>IFERROR(VLOOKUP($C295,Summary!$C:$CB,68,FALSE)/BU295,IF(BU295=0,"",IF(BU295="","",0)))</f>
        <v/>
      </c>
      <c r="BS295" s="26" t="str">
        <f>IFERROR(VLOOKUP($C295,Summary!$C:$CB,69,FALSE)/BU295,IF(BU295=0,"",IF(BU295="","",0)))</f>
        <v/>
      </c>
      <c r="BT295" s="25" t="str">
        <f>IFERROR(VLOOKUP($C295,Summary!$C:$CB,70,FALSE)/BU295,IF(BU295=0,"",IF(BU295="","",0)))</f>
        <v/>
      </c>
      <c r="BU295" s="27">
        <f>VLOOKUP($C295,Summary!$C:$CB,71,FALSE)</f>
        <v>0</v>
      </c>
      <c r="BV295" s="24" t="str">
        <f>IFERROR(VLOOKUP($C295,Summary!$C:$CB,72,FALSE)/CB295,IF(CB295=0,"",IF(CB295="","",0)))</f>
        <v/>
      </c>
      <c r="BW295" s="25" t="str">
        <f>IFERROR(VLOOKUP($C295,Summary!$C:$CB,73,FALSE)/CB295,IF(CB295=0,"",IF(CB295="","",0)))</f>
        <v/>
      </c>
      <c r="BX295" s="26" t="str">
        <f>IFERROR(VLOOKUP($C295,Summary!$C:$CB,74,FALSE)/CB295,IF(CB295=0,"",IF(CB295="","",0)))</f>
        <v/>
      </c>
      <c r="BY295" s="25" t="str">
        <f>IFERROR(VLOOKUP($C295,Summary!$C:$CB,75,FALSE)/CB295,IF(CB295=0,"",IF(CB295="","",0)))</f>
        <v/>
      </c>
      <c r="BZ295" s="26" t="str">
        <f>IFERROR(VLOOKUP($C295,Summary!$C:$CB,76,FALSE)/CB295,IF(CB295=0,"",IF(CB295="","",0)))</f>
        <v/>
      </c>
      <c r="CA295" s="25" t="str">
        <f>IFERROR(VLOOKUP($C295,Summary!$C:$CB,77,FALSE)/CB295,IF(CB295=0,"",IF(CB295="","",0)))</f>
        <v/>
      </c>
      <c r="CB295" s="27">
        <f>VLOOKUP($C295,Summary!$C:$CB,78,FALSE)</f>
        <v>0</v>
      </c>
    </row>
    <row r="296" spans="1:80" x14ac:dyDescent="0.3">
      <c r="A296">
        <v>292</v>
      </c>
      <c r="B296" t="str">
        <f>IF(Namelist!A293="","",UPPER(Namelist!A293))</f>
        <v>SUBHADHRA MANIKANDAN</v>
      </c>
      <c r="C296" t="str">
        <f>IF(Namelist!B293="","",UPPER(Namelist!B293))</f>
        <v>NUSSTU\E1032432</v>
      </c>
      <c r="D296" s="24" t="str">
        <f>IFERROR(VLOOKUP($C296,Summary!$C:$CB,2,FALSE)/J296,IF(J296=0,"",IF(J296="","",0)))</f>
        <v/>
      </c>
      <c r="E296" s="25" t="str">
        <f>IFERROR(VLOOKUP($C296,Summary!$C:$CB,3,FALSE)/J296,IF(J296=0,"",IF(J296="","",0)))</f>
        <v/>
      </c>
      <c r="F296" s="26" t="str">
        <f>IFERROR(VLOOKUP($C296,Summary!$C:$CB,4,FALSE)/J296,IF(J296=0,"",IF(J296="","",0)))</f>
        <v/>
      </c>
      <c r="G296" s="25" t="str">
        <f>IFERROR(VLOOKUP($C296,Summary!$C:$CB,5,FALSE)/J296,IF(J296=0,"",IF(J296="","",0)))</f>
        <v/>
      </c>
      <c r="H296" s="26" t="str">
        <f>IFERROR(VLOOKUP($C296,Summary!$C:$CB,6,FALSE)/J296,IF(J296=0,"",IF(J296="","",0)))</f>
        <v/>
      </c>
      <c r="I296" s="25" t="str">
        <f>IFERROR(VLOOKUP($C296,Summary!$C:$CB,7,FALSE)/J296,IF(J296=0,"",IF(J296="","",0)))</f>
        <v/>
      </c>
      <c r="J296" s="27">
        <f>VLOOKUP($C296,Summary!$C:$CB,8,FALSE)</f>
        <v>0</v>
      </c>
      <c r="K296" s="24" t="str">
        <f>IFERROR(VLOOKUP($C296,Summary!$C:$CB,9,FALSE)/Q296,IF(Q296=0,"",IF(Q296="","",0)))</f>
        <v/>
      </c>
      <c r="L296" s="25" t="str">
        <f>IFERROR(VLOOKUP($C296,Summary!$C:$CB,10,FALSE)/Q296,IF(Q296=0,"",IF(Q296="","",0)))</f>
        <v/>
      </c>
      <c r="M296" s="26" t="str">
        <f>IFERROR(VLOOKUP($C296,Summary!$C:$CB,11,FALSE)/Q296,IF(Q296=0,"",IF(Q296="","",0)))</f>
        <v/>
      </c>
      <c r="N296" s="25" t="str">
        <f>IFERROR(VLOOKUP($C296,Summary!$C:$CB,12,FALSE)/Q296,IF(Q296=0,"",IF(Q296="","",0)))</f>
        <v/>
      </c>
      <c r="O296" s="26" t="str">
        <f>IFERROR(VLOOKUP($C296,Summary!$C:$CB,13,FALSE)/Q296,IF(Q296=0,"",IF(Q296="","",0)))</f>
        <v/>
      </c>
      <c r="P296" s="25" t="str">
        <f>IFERROR(VLOOKUP($C296,Summary!$C:$CB,14,FALSE)/Q296,IF(Q296=0,"",IF(Q296="","",0)))</f>
        <v/>
      </c>
      <c r="Q296" s="27">
        <f>VLOOKUP($C296,Summary!$C:$CB,15,FALSE)</f>
        <v>0</v>
      </c>
      <c r="R296" s="24" t="str">
        <f>IFERROR(VLOOKUP($C296,Summary!$C:$CB,16,FALSE)/X296,IF(X296=0,"",IF(X296="","",0)))</f>
        <v/>
      </c>
      <c r="S296" s="25" t="str">
        <f>IFERROR(VLOOKUP($C296,Summary!$C:$CB,17,FALSE)/X296,IF(X296=0,"",IF(X296="","",0)))</f>
        <v/>
      </c>
      <c r="T296" s="26" t="str">
        <f>IFERROR(VLOOKUP($C296,Summary!$C:$CB,18,FALSE)/X296,IF(X296=0,"",IF(X296="","",0)))</f>
        <v/>
      </c>
      <c r="U296" s="25" t="str">
        <f>IFERROR(VLOOKUP($C296,Summary!$C:$CB,19,FALSE)/X296,IF(X296=0,"",IF(X296="","",0)))</f>
        <v/>
      </c>
      <c r="V296" s="26" t="str">
        <f>IFERROR(VLOOKUP($C296,Summary!$C:$CB,20,FALSE)/X296,IF(X296=0,"",IF(X296="","",0)))</f>
        <v/>
      </c>
      <c r="W296" s="25" t="str">
        <f>IFERROR(VLOOKUP($C296,Summary!$C:$CB,21,FALSE)/X296,IF(X296=0,"",IF(X296="","",0)))</f>
        <v/>
      </c>
      <c r="X296" s="27">
        <f>VLOOKUP($C296,Summary!$C:$CB,22,FALSE)</f>
        <v>0</v>
      </c>
      <c r="Y296" s="24" t="str">
        <f>IFERROR(VLOOKUP($C296,Summary!$C:$CB,23,FALSE)/AE296,IF(AE296=0,"",IF(AE296="","",0)))</f>
        <v/>
      </c>
      <c r="Z296" s="25" t="str">
        <f>IFERROR(VLOOKUP($C296,Summary!$C:$CB,24,FALSE)/AE296,IF(AE296=0,"",IF(AE296="","",0)))</f>
        <v/>
      </c>
      <c r="AA296" s="26" t="str">
        <f>IFERROR(VLOOKUP($C296,Summary!$C:$CB,25,FALSE)/AE296,IF(AE296=0,"",IF(AE296="","",0)))</f>
        <v/>
      </c>
      <c r="AB296" s="25" t="str">
        <f>IFERROR(VLOOKUP($C296,Summary!$C:$CB,26,FALSE)/AE296,IF(AE296=0,"",IF(AE296="","",0)))</f>
        <v/>
      </c>
      <c r="AC296" s="26" t="str">
        <f>IFERROR(VLOOKUP($C296,Summary!$C:$CB,27,FALSE)/AE296,IF(AE296=0,"",IF(AE296="","",0)))</f>
        <v/>
      </c>
      <c r="AD296" s="25" t="str">
        <f>IFERROR(VLOOKUP($C296,Summary!$C:$CB,28,FALSE)/AE296,IF(AE296=0,"",IF(AE296="","",0)))</f>
        <v/>
      </c>
      <c r="AE296" s="27">
        <f>VLOOKUP($C296,Summary!$C:$CB,29,FALSE)</f>
        <v>0</v>
      </c>
      <c r="AF296" s="24" t="str">
        <f>IFERROR(VLOOKUP($C296,Summary!$C:$CB,30,FALSE)/VLOOKUP($C296,Summary!$C:$CB,32,FALSE),IF(AL296=0,"",IF(AL296="","",0)))</f>
        <v/>
      </c>
      <c r="AG296" s="25" t="str">
        <f>IFERROR(VLOOKUP($C296,Summary!$C:$CB,31,FALSE)/VLOOKUP($C296,Summary!$C:$CB,32,FALSE),IF(AL296=0,"",IF(AL296="","",0)))</f>
        <v/>
      </c>
      <c r="AH296" s="26" t="str">
        <f>IFERROR(VLOOKUP($C296,Summary!$C:$CB,32,FALSE)/VLOOKUP($C296,Summary!$C:$CB,34,FALSE),IF(AL296=0,"",IF(AL296="","",0)))</f>
        <v/>
      </c>
      <c r="AI296" s="25" t="str">
        <f>IFERROR(VLOOKUP($C296,Summary!$C:$CB,33,FALSE)/VLOOKUP($C296,Summary!$C:$CB,34,FALSE),IF(AL296=0,"",IF(AL296="","",0)))</f>
        <v/>
      </c>
      <c r="AJ296" s="26" t="str">
        <f>IFERROR(VLOOKUP($C296,Summary!$C:$CB,34,FALSE)/AL296,IF(AL296=0,"",IF(AL296="","",0)))</f>
        <v/>
      </c>
      <c r="AK296" s="25" t="str">
        <f>IFERROR(VLOOKUP($C296,Summary!$C:$CB,35,FALSE)/AL296,IF(AL296=0,"",IF(AL296="","",0)))</f>
        <v/>
      </c>
      <c r="AL296" s="27">
        <f>VLOOKUP($C296,Summary!$C:$CB,36,FALSE)</f>
        <v>0</v>
      </c>
      <c r="AM296" s="24" t="str">
        <f>IFERROR(VLOOKUP($C296,Summary!$C:$CB,37,FALSE)/AS296,IF(AS296=0,"",IF(AS296="","",0)))</f>
        <v/>
      </c>
      <c r="AN296" s="25" t="str">
        <f>IFERROR(VLOOKUP($C296,Summary!$C:$CB,38,FALSE)/AS296,IF(AS296=0,"",IF(AS296="","",0)))</f>
        <v/>
      </c>
      <c r="AO296" s="26" t="str">
        <f>IFERROR(VLOOKUP($C296,Summary!$C:$CB,39,FALSE)/AS296,IF(AS296=0,"",IF(AS296="","",0)))</f>
        <v/>
      </c>
      <c r="AP296" s="25" t="str">
        <f>IFERROR(VLOOKUP($C296,Summary!$C:$CB,40,FALSE)/AS296,IF(AS296=0,"",IF(AS296="","",0)))</f>
        <v/>
      </c>
      <c r="AQ296" s="26" t="str">
        <f>IFERROR(VLOOKUP($C296,Summary!$C:$CB,41,FALSE)/AS296,IF(AS296=0,"",IF(AS296="","",0)))</f>
        <v/>
      </c>
      <c r="AR296" s="25" t="str">
        <f>IFERROR(VLOOKUP($C296,Summary!$C:$CB,42,FALSE)/AS296,IF(AS296=0,"",IF(AS296="","",0)))</f>
        <v/>
      </c>
      <c r="AS296" s="27">
        <f>VLOOKUP($C296,Summary!$C:$CB,43,FALSE)</f>
        <v>0</v>
      </c>
      <c r="AT296" s="24" t="str">
        <f>IFERROR(VLOOKUP($C296,Summary!$C:$CB,44,FALSE)/AZ296,IF(AZ296=0,"",IF(AZ296="","",0)))</f>
        <v/>
      </c>
      <c r="AU296" s="25" t="str">
        <f>IFERROR(VLOOKUP($C296,Summary!$C:$CB,45,FALSE)/AZ296,IF(AZ296=0,"",IF(AZ296="","",0)))</f>
        <v/>
      </c>
      <c r="AV296" s="26" t="str">
        <f>IFERROR(VLOOKUP($C296,Summary!$C:$CB,46,FALSE)/AZ296,IF(AZ296=0,"",IF(AZ296="","",0)))</f>
        <v/>
      </c>
      <c r="AW296" s="25" t="str">
        <f>IFERROR(VLOOKUP($C296,Summary!$C:$CB,47,FALSE)/AZ296,IF(AZ296=0,"",IF(AZ296="","",0)))</f>
        <v/>
      </c>
      <c r="AX296" s="26" t="str">
        <f>IFERROR(VLOOKUP($C296,Summary!$C:$CB,48,FALSE)/AZ296,IF(AZ296=0,"",IF(AZ296="","",0)))</f>
        <v/>
      </c>
      <c r="AY296" s="25" t="str">
        <f>IFERROR(VLOOKUP($C296,Summary!$C:$CB,49,FALSE)/AZ296,IF(AZ296=0,"",IF(AZ296="","",0)))</f>
        <v/>
      </c>
      <c r="AZ296" s="27">
        <f>VLOOKUP($C296,Summary!$C:$CB,50,FALSE)</f>
        <v>0</v>
      </c>
      <c r="BA296" s="24" t="str">
        <f>IFERROR(VLOOKUP($C296,Summary!$C:$CB,51,FALSE)/BG296,IF(BG296=0,"",IF(BG296="","",0)))</f>
        <v/>
      </c>
      <c r="BB296" s="25" t="str">
        <f>IFERROR(VLOOKUP($C296,Summary!$C:$CB,52,FALSE)/BG296,IF(BG296=0,"",IF(BG296="","",0)))</f>
        <v/>
      </c>
      <c r="BC296" s="26" t="str">
        <f>IFERROR(VLOOKUP($C296,Summary!$C:$CB,53,FALSE)/BG296,IF(BG296=0,"",IF(BG296="","",0)))</f>
        <v/>
      </c>
      <c r="BD296" s="25" t="str">
        <f>IFERROR(VLOOKUP($C296,Summary!$C:$CB,54,FALSE)/BG296,IF(BG296=0,"",IF(BG296="","",0)))</f>
        <v/>
      </c>
      <c r="BE296" s="26" t="str">
        <f>IFERROR(VLOOKUP($C296,Summary!$C:$CB,55,FALSE)/BG296,IF(BG296=0,"",IF(BG296="","",0)))</f>
        <v/>
      </c>
      <c r="BF296" s="25" t="str">
        <f>IFERROR(VLOOKUP($C296,Summary!$C:$CB,56,FALSE)/BG296,IF(BG296=0,"",IF(BG296="","",0)))</f>
        <v/>
      </c>
      <c r="BG296" s="27">
        <f>VLOOKUP($C296,Summary!$C:$CB,57,FALSE)</f>
        <v>0</v>
      </c>
      <c r="BH296" s="24" t="str">
        <f>IFERROR(VLOOKUP($C296,Summary!$C:$CB,58,FALSE)/BN296,IF(BN296=0,"",IF(BN296="","",0)))</f>
        <v/>
      </c>
      <c r="BI296" s="25" t="str">
        <f>IFERROR(VLOOKUP($C296,Summary!$C:$CB,59,FALSE)/BN296,IF(BN296=0,"",IF(BN296="","",0)))</f>
        <v/>
      </c>
      <c r="BJ296" s="26" t="str">
        <f>IFERROR(VLOOKUP($C296,Summary!$C:$CB,60,FALSE)/BN296,IF(BN296=0,"",IF(BN296="","",0)))</f>
        <v/>
      </c>
      <c r="BK296" s="25" t="str">
        <f>IFERROR(VLOOKUP($C296,Summary!$C:$CB,61,FALSE)/BN296,IF(BN296=0,"",IF(BN296="","",0)))</f>
        <v/>
      </c>
      <c r="BL296" s="26" t="str">
        <f>IFERROR(VLOOKUP($C296,Summary!$C:$CB,62,FALSE)/BN296,IF(BN296=0,"",IF(BN296="","",0)))</f>
        <v/>
      </c>
      <c r="BM296" s="25" t="str">
        <f>IFERROR(VLOOKUP($C296,Summary!$C:$CB,63,FALSE)/BN296,IF(BN296=0,"",IF(BN296="","",0)))</f>
        <v/>
      </c>
      <c r="BN296" s="27">
        <f>VLOOKUP($C296,Summary!$C:$CB,64,FALSE)</f>
        <v>0</v>
      </c>
      <c r="BO296" s="24" t="str">
        <f>IFERROR(VLOOKUP($C296,Summary!$C:$CB,65,FALSE)/BU296,IF(BU296=0,"",IF(BU296="","",0)))</f>
        <v/>
      </c>
      <c r="BP296" s="25" t="str">
        <f>IFERROR(VLOOKUP($C296,Summary!$C:$CB,66,FALSE)/BU296,IF(BU296=0,"",IF(BU296="","",0)))</f>
        <v/>
      </c>
      <c r="BQ296" s="26" t="str">
        <f>IFERROR(VLOOKUP($C296,Summary!$C:$CB,67,FALSE)/BU296,IF(BU296=0,"",IF(BU296="","",0)))</f>
        <v/>
      </c>
      <c r="BR296" s="25" t="str">
        <f>IFERROR(VLOOKUP($C296,Summary!$C:$CB,68,FALSE)/BU296,IF(BU296=0,"",IF(BU296="","",0)))</f>
        <v/>
      </c>
      <c r="BS296" s="26" t="str">
        <f>IFERROR(VLOOKUP($C296,Summary!$C:$CB,69,FALSE)/BU296,IF(BU296=0,"",IF(BU296="","",0)))</f>
        <v/>
      </c>
      <c r="BT296" s="25" t="str">
        <f>IFERROR(VLOOKUP($C296,Summary!$C:$CB,70,FALSE)/BU296,IF(BU296=0,"",IF(BU296="","",0)))</f>
        <v/>
      </c>
      <c r="BU296" s="27">
        <f>VLOOKUP($C296,Summary!$C:$CB,71,FALSE)</f>
        <v>0</v>
      </c>
      <c r="BV296" s="24" t="str">
        <f>IFERROR(VLOOKUP($C296,Summary!$C:$CB,72,FALSE)/CB296,IF(CB296=0,"",IF(CB296="","",0)))</f>
        <v/>
      </c>
      <c r="BW296" s="25" t="str">
        <f>IFERROR(VLOOKUP($C296,Summary!$C:$CB,73,FALSE)/CB296,IF(CB296=0,"",IF(CB296="","",0)))</f>
        <v/>
      </c>
      <c r="BX296" s="26" t="str">
        <f>IFERROR(VLOOKUP($C296,Summary!$C:$CB,74,FALSE)/CB296,IF(CB296=0,"",IF(CB296="","",0)))</f>
        <v/>
      </c>
      <c r="BY296" s="25" t="str">
        <f>IFERROR(VLOOKUP($C296,Summary!$C:$CB,75,FALSE)/CB296,IF(CB296=0,"",IF(CB296="","",0)))</f>
        <v/>
      </c>
      <c r="BZ296" s="26" t="str">
        <f>IFERROR(VLOOKUP($C296,Summary!$C:$CB,76,FALSE)/CB296,IF(CB296=0,"",IF(CB296="","",0)))</f>
        <v/>
      </c>
      <c r="CA296" s="25" t="str">
        <f>IFERROR(VLOOKUP($C296,Summary!$C:$CB,77,FALSE)/CB296,IF(CB296=0,"",IF(CB296="","",0)))</f>
        <v/>
      </c>
      <c r="CB296" s="27">
        <f>VLOOKUP($C296,Summary!$C:$CB,78,FALSE)</f>
        <v>0</v>
      </c>
    </row>
    <row r="297" spans="1:80" x14ac:dyDescent="0.3">
      <c r="A297">
        <v>293</v>
      </c>
      <c r="B297" t="str">
        <f>IF(Namelist!A294="","",UPPER(Namelist!A294))</f>
        <v>SWAM YEE TUN</v>
      </c>
      <c r="C297" t="str">
        <f>IF(Namelist!B294="","",UPPER(Namelist!B294))</f>
        <v>NUSSTU\E0773631</v>
      </c>
      <c r="D297" s="24">
        <f>IFERROR(VLOOKUP($C297,Summary!$C:$CB,2,FALSE)/J297,IF(J297=0,"",IF(J297="","",0)))</f>
        <v>0.5</v>
      </c>
      <c r="E297" s="25">
        <f>IFERROR(VLOOKUP($C297,Summary!$C:$CB,3,FALSE)/J297,IF(J297=0,"",IF(J297="","",0)))</f>
        <v>0</v>
      </c>
      <c r="F297" s="26">
        <f>IFERROR(VLOOKUP($C297,Summary!$C:$CB,4,FALSE)/J297,IF(J297=0,"",IF(J297="","",0)))</f>
        <v>0.5</v>
      </c>
      <c r="G297" s="25">
        <f>IFERROR(VLOOKUP($C297,Summary!$C:$CB,5,FALSE)/J297,IF(J297=0,"",IF(J297="","",0)))</f>
        <v>0.5</v>
      </c>
      <c r="H297" s="26">
        <f>IFERROR(VLOOKUP($C297,Summary!$C:$CB,6,FALSE)/J297,IF(J297=0,"",IF(J297="","",0)))</f>
        <v>1</v>
      </c>
      <c r="I297" s="25">
        <f>IFERROR(VLOOKUP($C297,Summary!$C:$CB,7,FALSE)/J297,IF(J297=0,"",IF(J297="","",0)))</f>
        <v>0</v>
      </c>
      <c r="J297" s="27">
        <f>VLOOKUP($C297,Summary!$C:$CB,8,FALSE)</f>
        <v>2</v>
      </c>
      <c r="K297" s="24" t="str">
        <f>IFERROR(VLOOKUP($C297,Summary!$C:$CB,9,FALSE)/Q297,IF(Q297=0,"",IF(Q297="","",0)))</f>
        <v/>
      </c>
      <c r="L297" s="25" t="str">
        <f>IFERROR(VLOOKUP($C297,Summary!$C:$CB,10,FALSE)/Q297,IF(Q297=0,"",IF(Q297="","",0)))</f>
        <v/>
      </c>
      <c r="M297" s="26" t="str">
        <f>IFERROR(VLOOKUP($C297,Summary!$C:$CB,11,FALSE)/Q297,IF(Q297=0,"",IF(Q297="","",0)))</f>
        <v/>
      </c>
      <c r="N297" s="25" t="str">
        <f>IFERROR(VLOOKUP($C297,Summary!$C:$CB,12,FALSE)/Q297,IF(Q297=0,"",IF(Q297="","",0)))</f>
        <v/>
      </c>
      <c r="O297" s="26" t="str">
        <f>IFERROR(VLOOKUP($C297,Summary!$C:$CB,13,FALSE)/Q297,IF(Q297=0,"",IF(Q297="","",0)))</f>
        <v/>
      </c>
      <c r="P297" s="25" t="str">
        <f>IFERROR(VLOOKUP($C297,Summary!$C:$CB,14,FALSE)/Q297,IF(Q297=0,"",IF(Q297="","",0)))</f>
        <v/>
      </c>
      <c r="Q297" s="27">
        <f>VLOOKUP($C297,Summary!$C:$CB,15,FALSE)</f>
        <v>0</v>
      </c>
      <c r="R297" s="24" t="str">
        <f>IFERROR(VLOOKUP($C297,Summary!$C:$CB,16,FALSE)/X297,IF(X297=0,"",IF(X297="","",0)))</f>
        <v/>
      </c>
      <c r="S297" s="25" t="str">
        <f>IFERROR(VLOOKUP($C297,Summary!$C:$CB,17,FALSE)/X297,IF(X297=0,"",IF(X297="","",0)))</f>
        <v/>
      </c>
      <c r="T297" s="26" t="str">
        <f>IFERROR(VLOOKUP($C297,Summary!$C:$CB,18,FALSE)/X297,IF(X297=0,"",IF(X297="","",0)))</f>
        <v/>
      </c>
      <c r="U297" s="25" t="str">
        <f>IFERROR(VLOOKUP($C297,Summary!$C:$CB,19,FALSE)/X297,IF(X297=0,"",IF(X297="","",0)))</f>
        <v/>
      </c>
      <c r="V297" s="26" t="str">
        <f>IFERROR(VLOOKUP($C297,Summary!$C:$CB,20,FALSE)/X297,IF(X297=0,"",IF(X297="","",0)))</f>
        <v/>
      </c>
      <c r="W297" s="25" t="str">
        <f>IFERROR(VLOOKUP($C297,Summary!$C:$CB,21,FALSE)/X297,IF(X297=0,"",IF(X297="","",0)))</f>
        <v/>
      </c>
      <c r="X297" s="27">
        <f>VLOOKUP($C297,Summary!$C:$CB,22,FALSE)</f>
        <v>0</v>
      </c>
      <c r="Y297" s="24" t="str">
        <f>IFERROR(VLOOKUP($C297,Summary!$C:$CB,23,FALSE)/AE297,IF(AE297=0,"",IF(AE297="","",0)))</f>
        <v/>
      </c>
      <c r="Z297" s="25" t="str">
        <f>IFERROR(VLOOKUP($C297,Summary!$C:$CB,24,FALSE)/AE297,IF(AE297=0,"",IF(AE297="","",0)))</f>
        <v/>
      </c>
      <c r="AA297" s="26" t="str">
        <f>IFERROR(VLOOKUP($C297,Summary!$C:$CB,25,FALSE)/AE297,IF(AE297=0,"",IF(AE297="","",0)))</f>
        <v/>
      </c>
      <c r="AB297" s="25" t="str">
        <f>IFERROR(VLOOKUP($C297,Summary!$C:$CB,26,FALSE)/AE297,IF(AE297=0,"",IF(AE297="","",0)))</f>
        <v/>
      </c>
      <c r="AC297" s="26" t="str">
        <f>IFERROR(VLOOKUP($C297,Summary!$C:$CB,27,FALSE)/AE297,IF(AE297=0,"",IF(AE297="","",0)))</f>
        <v/>
      </c>
      <c r="AD297" s="25" t="str">
        <f>IFERROR(VLOOKUP($C297,Summary!$C:$CB,28,FALSE)/AE297,IF(AE297=0,"",IF(AE297="","",0)))</f>
        <v/>
      </c>
      <c r="AE297" s="27">
        <f>VLOOKUP($C297,Summary!$C:$CB,29,FALSE)</f>
        <v>0</v>
      </c>
      <c r="AF297" s="24" t="str">
        <f>IFERROR(VLOOKUP($C297,Summary!$C:$CB,30,FALSE)/VLOOKUP($C297,Summary!$C:$CB,32,FALSE),IF(AL297=0,"",IF(AL297="","",0)))</f>
        <v/>
      </c>
      <c r="AG297" s="25" t="str">
        <f>IFERROR(VLOOKUP($C297,Summary!$C:$CB,31,FALSE)/VLOOKUP($C297,Summary!$C:$CB,32,FALSE),IF(AL297=0,"",IF(AL297="","",0)))</f>
        <v/>
      </c>
      <c r="AH297" s="26" t="str">
        <f>IFERROR(VLOOKUP($C297,Summary!$C:$CB,32,FALSE)/VLOOKUP($C297,Summary!$C:$CB,34,FALSE),IF(AL297=0,"",IF(AL297="","",0)))</f>
        <v/>
      </c>
      <c r="AI297" s="25" t="str">
        <f>IFERROR(VLOOKUP($C297,Summary!$C:$CB,33,FALSE)/VLOOKUP($C297,Summary!$C:$CB,34,FALSE),IF(AL297=0,"",IF(AL297="","",0)))</f>
        <v/>
      </c>
      <c r="AJ297" s="26" t="str">
        <f>IFERROR(VLOOKUP($C297,Summary!$C:$CB,34,FALSE)/AL297,IF(AL297=0,"",IF(AL297="","",0)))</f>
        <v/>
      </c>
      <c r="AK297" s="25" t="str">
        <f>IFERROR(VLOOKUP($C297,Summary!$C:$CB,35,FALSE)/AL297,IF(AL297=0,"",IF(AL297="","",0)))</f>
        <v/>
      </c>
      <c r="AL297" s="27">
        <f>VLOOKUP($C297,Summary!$C:$CB,36,FALSE)</f>
        <v>0</v>
      </c>
      <c r="AM297" s="24" t="str">
        <f>IFERROR(VLOOKUP($C297,Summary!$C:$CB,37,FALSE)/AS297,IF(AS297=0,"",IF(AS297="","",0)))</f>
        <v/>
      </c>
      <c r="AN297" s="25" t="str">
        <f>IFERROR(VLOOKUP($C297,Summary!$C:$CB,38,FALSE)/AS297,IF(AS297=0,"",IF(AS297="","",0)))</f>
        <v/>
      </c>
      <c r="AO297" s="26" t="str">
        <f>IFERROR(VLOOKUP($C297,Summary!$C:$CB,39,FALSE)/AS297,IF(AS297=0,"",IF(AS297="","",0)))</f>
        <v/>
      </c>
      <c r="AP297" s="25" t="str">
        <f>IFERROR(VLOOKUP($C297,Summary!$C:$CB,40,FALSE)/AS297,IF(AS297=0,"",IF(AS297="","",0)))</f>
        <v/>
      </c>
      <c r="AQ297" s="26" t="str">
        <f>IFERROR(VLOOKUP($C297,Summary!$C:$CB,41,FALSE)/AS297,IF(AS297=0,"",IF(AS297="","",0)))</f>
        <v/>
      </c>
      <c r="AR297" s="25" t="str">
        <f>IFERROR(VLOOKUP($C297,Summary!$C:$CB,42,FALSE)/AS297,IF(AS297=0,"",IF(AS297="","",0)))</f>
        <v/>
      </c>
      <c r="AS297" s="27">
        <f>VLOOKUP($C297,Summary!$C:$CB,43,FALSE)</f>
        <v>0</v>
      </c>
      <c r="AT297" s="24" t="str">
        <f>IFERROR(VLOOKUP($C297,Summary!$C:$CB,44,FALSE)/AZ297,IF(AZ297=0,"",IF(AZ297="","",0)))</f>
        <v/>
      </c>
      <c r="AU297" s="25" t="str">
        <f>IFERROR(VLOOKUP($C297,Summary!$C:$CB,45,FALSE)/AZ297,IF(AZ297=0,"",IF(AZ297="","",0)))</f>
        <v/>
      </c>
      <c r="AV297" s="26" t="str">
        <f>IFERROR(VLOOKUP($C297,Summary!$C:$CB,46,FALSE)/AZ297,IF(AZ297=0,"",IF(AZ297="","",0)))</f>
        <v/>
      </c>
      <c r="AW297" s="25" t="str">
        <f>IFERROR(VLOOKUP($C297,Summary!$C:$CB,47,FALSE)/AZ297,IF(AZ297=0,"",IF(AZ297="","",0)))</f>
        <v/>
      </c>
      <c r="AX297" s="26" t="str">
        <f>IFERROR(VLOOKUP($C297,Summary!$C:$CB,48,FALSE)/AZ297,IF(AZ297=0,"",IF(AZ297="","",0)))</f>
        <v/>
      </c>
      <c r="AY297" s="25" t="str">
        <f>IFERROR(VLOOKUP($C297,Summary!$C:$CB,49,FALSE)/AZ297,IF(AZ297=0,"",IF(AZ297="","",0)))</f>
        <v/>
      </c>
      <c r="AZ297" s="27">
        <f>VLOOKUP($C297,Summary!$C:$CB,50,FALSE)</f>
        <v>0</v>
      </c>
      <c r="BA297" s="24" t="str">
        <f>IFERROR(VLOOKUP($C297,Summary!$C:$CB,51,FALSE)/BG297,IF(BG297=0,"",IF(BG297="","",0)))</f>
        <v/>
      </c>
      <c r="BB297" s="25" t="str">
        <f>IFERROR(VLOOKUP($C297,Summary!$C:$CB,52,FALSE)/BG297,IF(BG297=0,"",IF(BG297="","",0)))</f>
        <v/>
      </c>
      <c r="BC297" s="26" t="str">
        <f>IFERROR(VLOOKUP($C297,Summary!$C:$CB,53,FALSE)/BG297,IF(BG297=0,"",IF(BG297="","",0)))</f>
        <v/>
      </c>
      <c r="BD297" s="25" t="str">
        <f>IFERROR(VLOOKUP($C297,Summary!$C:$CB,54,FALSE)/BG297,IF(BG297=0,"",IF(BG297="","",0)))</f>
        <v/>
      </c>
      <c r="BE297" s="26" t="str">
        <f>IFERROR(VLOOKUP($C297,Summary!$C:$CB,55,FALSE)/BG297,IF(BG297=0,"",IF(BG297="","",0)))</f>
        <v/>
      </c>
      <c r="BF297" s="25" t="str">
        <f>IFERROR(VLOOKUP($C297,Summary!$C:$CB,56,FALSE)/BG297,IF(BG297=0,"",IF(BG297="","",0)))</f>
        <v/>
      </c>
      <c r="BG297" s="27">
        <f>VLOOKUP($C297,Summary!$C:$CB,57,FALSE)</f>
        <v>0</v>
      </c>
      <c r="BH297" s="24" t="str">
        <f>IFERROR(VLOOKUP($C297,Summary!$C:$CB,58,FALSE)/BN297,IF(BN297=0,"",IF(BN297="","",0)))</f>
        <v/>
      </c>
      <c r="BI297" s="25" t="str">
        <f>IFERROR(VLOOKUP($C297,Summary!$C:$CB,59,FALSE)/BN297,IF(BN297=0,"",IF(BN297="","",0)))</f>
        <v/>
      </c>
      <c r="BJ297" s="26" t="str">
        <f>IFERROR(VLOOKUP($C297,Summary!$C:$CB,60,FALSE)/BN297,IF(BN297=0,"",IF(BN297="","",0)))</f>
        <v/>
      </c>
      <c r="BK297" s="25" t="str">
        <f>IFERROR(VLOOKUP($C297,Summary!$C:$CB,61,FALSE)/BN297,IF(BN297=0,"",IF(BN297="","",0)))</f>
        <v/>
      </c>
      <c r="BL297" s="26" t="str">
        <f>IFERROR(VLOOKUP($C297,Summary!$C:$CB,62,FALSE)/BN297,IF(BN297=0,"",IF(BN297="","",0)))</f>
        <v/>
      </c>
      <c r="BM297" s="25" t="str">
        <f>IFERROR(VLOOKUP($C297,Summary!$C:$CB,63,FALSE)/BN297,IF(BN297=0,"",IF(BN297="","",0)))</f>
        <v/>
      </c>
      <c r="BN297" s="27">
        <f>VLOOKUP($C297,Summary!$C:$CB,64,FALSE)</f>
        <v>0</v>
      </c>
      <c r="BO297" s="24">
        <f>IFERROR(VLOOKUP($C297,Summary!$C:$CB,65,FALSE)/BU297,IF(BU297=0,"",IF(BU297="","",0)))</f>
        <v>0.5</v>
      </c>
      <c r="BP297" s="25">
        <f>IFERROR(VLOOKUP($C297,Summary!$C:$CB,66,FALSE)/BU297,IF(BU297=0,"",IF(BU297="","",0)))</f>
        <v>0</v>
      </c>
      <c r="BQ297" s="26">
        <f>IFERROR(VLOOKUP($C297,Summary!$C:$CB,67,FALSE)/BU297,IF(BU297=0,"",IF(BU297="","",0)))</f>
        <v>0.5</v>
      </c>
      <c r="BR297" s="25">
        <f>IFERROR(VLOOKUP($C297,Summary!$C:$CB,68,FALSE)/BU297,IF(BU297=0,"",IF(BU297="","",0)))</f>
        <v>0.5</v>
      </c>
      <c r="BS297" s="26">
        <f>IFERROR(VLOOKUP($C297,Summary!$C:$CB,69,FALSE)/BU297,IF(BU297=0,"",IF(BU297="","",0)))</f>
        <v>1</v>
      </c>
      <c r="BT297" s="25">
        <f>IFERROR(VLOOKUP($C297,Summary!$C:$CB,70,FALSE)/BU297,IF(BU297=0,"",IF(BU297="","",0)))</f>
        <v>0</v>
      </c>
      <c r="BU297" s="27">
        <f>VLOOKUP($C297,Summary!$C:$CB,71,FALSE)</f>
        <v>2</v>
      </c>
      <c r="BV297" s="24" t="str">
        <f>IFERROR(VLOOKUP($C297,Summary!$C:$CB,72,FALSE)/CB297,IF(CB297=0,"",IF(CB297="","",0)))</f>
        <v/>
      </c>
      <c r="BW297" s="25" t="str">
        <f>IFERROR(VLOOKUP($C297,Summary!$C:$CB,73,FALSE)/CB297,IF(CB297=0,"",IF(CB297="","",0)))</f>
        <v/>
      </c>
      <c r="BX297" s="26" t="str">
        <f>IFERROR(VLOOKUP($C297,Summary!$C:$CB,74,FALSE)/CB297,IF(CB297=0,"",IF(CB297="","",0)))</f>
        <v/>
      </c>
      <c r="BY297" s="25" t="str">
        <f>IFERROR(VLOOKUP($C297,Summary!$C:$CB,75,FALSE)/CB297,IF(CB297=0,"",IF(CB297="","",0)))</f>
        <v/>
      </c>
      <c r="BZ297" s="26" t="str">
        <f>IFERROR(VLOOKUP($C297,Summary!$C:$CB,76,FALSE)/CB297,IF(CB297=0,"",IF(CB297="","",0)))</f>
        <v/>
      </c>
      <c r="CA297" s="25" t="str">
        <f>IFERROR(VLOOKUP($C297,Summary!$C:$CB,77,FALSE)/CB297,IF(CB297=0,"",IF(CB297="","",0)))</f>
        <v/>
      </c>
      <c r="CB297" s="27">
        <f>VLOOKUP($C297,Summary!$C:$CB,78,FALSE)</f>
        <v>0</v>
      </c>
    </row>
    <row r="298" spans="1:80" x14ac:dyDescent="0.3">
      <c r="A298">
        <v>294</v>
      </c>
      <c r="B298" t="str">
        <f>IF(Namelist!A295="","",UPPER(Namelist!A295))</f>
        <v>TABRIZ PAHLAVI</v>
      </c>
      <c r="C298" t="str">
        <f>IF(Namelist!B295="","",UPPER(Namelist!B295))</f>
        <v>NUSSTU\E0725017</v>
      </c>
      <c r="D298" s="24">
        <f>IFERROR(VLOOKUP($C298,Summary!$C:$CB,2,FALSE)/J298,IF(J298=0,"",IF(J298="","",0)))</f>
        <v>0</v>
      </c>
      <c r="E298" s="25">
        <f>IFERROR(VLOOKUP($C298,Summary!$C:$CB,3,FALSE)/J298,IF(J298=0,"",IF(J298="","",0)))</f>
        <v>0</v>
      </c>
      <c r="F298" s="26">
        <f>IFERROR(VLOOKUP($C298,Summary!$C:$CB,4,FALSE)/J298,IF(J298=0,"",IF(J298="","",0)))</f>
        <v>0</v>
      </c>
      <c r="G298" s="25">
        <f>IFERROR(VLOOKUP($C298,Summary!$C:$CB,5,FALSE)/J298,IF(J298=0,"",IF(J298="","",0)))</f>
        <v>1</v>
      </c>
      <c r="H298" s="26">
        <f>IFERROR(VLOOKUP($C298,Summary!$C:$CB,6,FALSE)/J298,IF(J298=0,"",IF(J298="","",0)))</f>
        <v>1</v>
      </c>
      <c r="I298" s="25">
        <f>IFERROR(VLOOKUP($C298,Summary!$C:$CB,7,FALSE)/J298,IF(J298=0,"",IF(J298="","",0)))</f>
        <v>0</v>
      </c>
      <c r="J298" s="27">
        <f>VLOOKUP($C298,Summary!$C:$CB,8,FALSE)</f>
        <v>1</v>
      </c>
      <c r="K298" s="24">
        <f>IFERROR(VLOOKUP($C298,Summary!$C:$CB,9,FALSE)/Q298,IF(Q298=0,"",IF(Q298="","",0)))</f>
        <v>0</v>
      </c>
      <c r="L298" s="25">
        <f>IFERROR(VLOOKUP($C298,Summary!$C:$CB,10,FALSE)/Q298,IF(Q298=0,"",IF(Q298="","",0)))</f>
        <v>0</v>
      </c>
      <c r="M298" s="26">
        <f>IFERROR(VLOOKUP($C298,Summary!$C:$CB,11,FALSE)/Q298,IF(Q298=0,"",IF(Q298="","",0)))</f>
        <v>0</v>
      </c>
      <c r="N298" s="25">
        <f>IFERROR(VLOOKUP($C298,Summary!$C:$CB,12,FALSE)/Q298,IF(Q298=0,"",IF(Q298="","",0)))</f>
        <v>1</v>
      </c>
      <c r="O298" s="26">
        <f>IFERROR(VLOOKUP($C298,Summary!$C:$CB,13,FALSE)/Q298,IF(Q298=0,"",IF(Q298="","",0)))</f>
        <v>1</v>
      </c>
      <c r="P298" s="25">
        <f>IFERROR(VLOOKUP($C298,Summary!$C:$CB,14,FALSE)/Q298,IF(Q298=0,"",IF(Q298="","",0)))</f>
        <v>0</v>
      </c>
      <c r="Q298" s="27">
        <f>VLOOKUP($C298,Summary!$C:$CB,15,FALSE)</f>
        <v>1</v>
      </c>
      <c r="R298" s="24" t="str">
        <f>IFERROR(VLOOKUP($C298,Summary!$C:$CB,16,FALSE)/X298,IF(X298=0,"",IF(X298="","",0)))</f>
        <v/>
      </c>
      <c r="S298" s="25" t="str">
        <f>IFERROR(VLOOKUP($C298,Summary!$C:$CB,17,FALSE)/X298,IF(X298=0,"",IF(X298="","",0)))</f>
        <v/>
      </c>
      <c r="T298" s="26" t="str">
        <f>IFERROR(VLOOKUP($C298,Summary!$C:$CB,18,FALSE)/X298,IF(X298=0,"",IF(X298="","",0)))</f>
        <v/>
      </c>
      <c r="U298" s="25" t="str">
        <f>IFERROR(VLOOKUP($C298,Summary!$C:$CB,19,FALSE)/X298,IF(X298=0,"",IF(X298="","",0)))</f>
        <v/>
      </c>
      <c r="V298" s="26" t="str">
        <f>IFERROR(VLOOKUP($C298,Summary!$C:$CB,20,FALSE)/X298,IF(X298=0,"",IF(X298="","",0)))</f>
        <v/>
      </c>
      <c r="W298" s="25" t="str">
        <f>IFERROR(VLOOKUP($C298,Summary!$C:$CB,21,FALSE)/X298,IF(X298=0,"",IF(X298="","",0)))</f>
        <v/>
      </c>
      <c r="X298" s="27">
        <f>VLOOKUP($C298,Summary!$C:$CB,22,FALSE)</f>
        <v>0</v>
      </c>
      <c r="Y298" s="24" t="str">
        <f>IFERROR(VLOOKUP($C298,Summary!$C:$CB,23,FALSE)/AE298,IF(AE298=0,"",IF(AE298="","",0)))</f>
        <v/>
      </c>
      <c r="Z298" s="25" t="str">
        <f>IFERROR(VLOOKUP($C298,Summary!$C:$CB,24,FALSE)/AE298,IF(AE298=0,"",IF(AE298="","",0)))</f>
        <v/>
      </c>
      <c r="AA298" s="26" t="str">
        <f>IFERROR(VLOOKUP($C298,Summary!$C:$CB,25,FALSE)/AE298,IF(AE298=0,"",IF(AE298="","",0)))</f>
        <v/>
      </c>
      <c r="AB298" s="25" t="str">
        <f>IFERROR(VLOOKUP($C298,Summary!$C:$CB,26,FALSE)/AE298,IF(AE298=0,"",IF(AE298="","",0)))</f>
        <v/>
      </c>
      <c r="AC298" s="26" t="str">
        <f>IFERROR(VLOOKUP($C298,Summary!$C:$CB,27,FALSE)/AE298,IF(AE298=0,"",IF(AE298="","",0)))</f>
        <v/>
      </c>
      <c r="AD298" s="25" t="str">
        <f>IFERROR(VLOOKUP($C298,Summary!$C:$CB,28,FALSE)/AE298,IF(AE298=0,"",IF(AE298="","",0)))</f>
        <v/>
      </c>
      <c r="AE298" s="27">
        <f>VLOOKUP($C298,Summary!$C:$CB,29,FALSE)</f>
        <v>0</v>
      </c>
      <c r="AF298" s="24" t="str">
        <f>IFERROR(VLOOKUP($C298,Summary!$C:$CB,30,FALSE)/VLOOKUP($C298,Summary!$C:$CB,32,FALSE),IF(AL298=0,"",IF(AL298="","",0)))</f>
        <v/>
      </c>
      <c r="AG298" s="25" t="str">
        <f>IFERROR(VLOOKUP($C298,Summary!$C:$CB,31,FALSE)/VLOOKUP($C298,Summary!$C:$CB,32,FALSE),IF(AL298=0,"",IF(AL298="","",0)))</f>
        <v/>
      </c>
      <c r="AH298" s="26" t="str">
        <f>IFERROR(VLOOKUP($C298,Summary!$C:$CB,32,FALSE)/VLOOKUP($C298,Summary!$C:$CB,34,FALSE),IF(AL298=0,"",IF(AL298="","",0)))</f>
        <v/>
      </c>
      <c r="AI298" s="25" t="str">
        <f>IFERROR(VLOOKUP($C298,Summary!$C:$CB,33,FALSE)/VLOOKUP($C298,Summary!$C:$CB,34,FALSE),IF(AL298=0,"",IF(AL298="","",0)))</f>
        <v/>
      </c>
      <c r="AJ298" s="26" t="str">
        <f>IFERROR(VLOOKUP($C298,Summary!$C:$CB,34,FALSE)/AL298,IF(AL298=0,"",IF(AL298="","",0)))</f>
        <v/>
      </c>
      <c r="AK298" s="25" t="str">
        <f>IFERROR(VLOOKUP($C298,Summary!$C:$CB,35,FALSE)/AL298,IF(AL298=0,"",IF(AL298="","",0)))</f>
        <v/>
      </c>
      <c r="AL298" s="27">
        <f>VLOOKUP($C298,Summary!$C:$CB,36,FALSE)</f>
        <v>0</v>
      </c>
      <c r="AM298" s="24" t="str">
        <f>IFERROR(VLOOKUP($C298,Summary!$C:$CB,37,FALSE)/AS298,IF(AS298=0,"",IF(AS298="","",0)))</f>
        <v/>
      </c>
      <c r="AN298" s="25" t="str">
        <f>IFERROR(VLOOKUP($C298,Summary!$C:$CB,38,FALSE)/AS298,IF(AS298=0,"",IF(AS298="","",0)))</f>
        <v/>
      </c>
      <c r="AO298" s="26" t="str">
        <f>IFERROR(VLOOKUP($C298,Summary!$C:$CB,39,FALSE)/AS298,IF(AS298=0,"",IF(AS298="","",0)))</f>
        <v/>
      </c>
      <c r="AP298" s="25" t="str">
        <f>IFERROR(VLOOKUP($C298,Summary!$C:$CB,40,FALSE)/AS298,IF(AS298=0,"",IF(AS298="","",0)))</f>
        <v/>
      </c>
      <c r="AQ298" s="26" t="str">
        <f>IFERROR(VLOOKUP($C298,Summary!$C:$CB,41,FALSE)/AS298,IF(AS298=0,"",IF(AS298="","",0)))</f>
        <v/>
      </c>
      <c r="AR298" s="25" t="str">
        <f>IFERROR(VLOOKUP($C298,Summary!$C:$CB,42,FALSE)/AS298,IF(AS298=0,"",IF(AS298="","",0)))</f>
        <v/>
      </c>
      <c r="AS298" s="27">
        <f>VLOOKUP($C298,Summary!$C:$CB,43,FALSE)</f>
        <v>0</v>
      </c>
      <c r="AT298" s="24" t="str">
        <f>IFERROR(VLOOKUP($C298,Summary!$C:$CB,44,FALSE)/AZ298,IF(AZ298=0,"",IF(AZ298="","",0)))</f>
        <v/>
      </c>
      <c r="AU298" s="25" t="str">
        <f>IFERROR(VLOOKUP($C298,Summary!$C:$CB,45,FALSE)/AZ298,IF(AZ298=0,"",IF(AZ298="","",0)))</f>
        <v/>
      </c>
      <c r="AV298" s="26" t="str">
        <f>IFERROR(VLOOKUP($C298,Summary!$C:$CB,46,FALSE)/AZ298,IF(AZ298=0,"",IF(AZ298="","",0)))</f>
        <v/>
      </c>
      <c r="AW298" s="25" t="str">
        <f>IFERROR(VLOOKUP($C298,Summary!$C:$CB,47,FALSE)/AZ298,IF(AZ298=0,"",IF(AZ298="","",0)))</f>
        <v/>
      </c>
      <c r="AX298" s="26" t="str">
        <f>IFERROR(VLOOKUP($C298,Summary!$C:$CB,48,FALSE)/AZ298,IF(AZ298=0,"",IF(AZ298="","",0)))</f>
        <v/>
      </c>
      <c r="AY298" s="25" t="str">
        <f>IFERROR(VLOOKUP($C298,Summary!$C:$CB,49,FALSE)/AZ298,IF(AZ298=0,"",IF(AZ298="","",0)))</f>
        <v/>
      </c>
      <c r="AZ298" s="27">
        <f>VLOOKUP($C298,Summary!$C:$CB,50,FALSE)</f>
        <v>0</v>
      </c>
      <c r="BA298" s="24" t="str">
        <f>IFERROR(VLOOKUP($C298,Summary!$C:$CB,51,FALSE)/BG298,IF(BG298=0,"",IF(BG298="","",0)))</f>
        <v/>
      </c>
      <c r="BB298" s="25" t="str">
        <f>IFERROR(VLOOKUP($C298,Summary!$C:$CB,52,FALSE)/BG298,IF(BG298=0,"",IF(BG298="","",0)))</f>
        <v/>
      </c>
      <c r="BC298" s="26" t="str">
        <f>IFERROR(VLOOKUP($C298,Summary!$C:$CB,53,FALSE)/BG298,IF(BG298=0,"",IF(BG298="","",0)))</f>
        <v/>
      </c>
      <c r="BD298" s="25" t="str">
        <f>IFERROR(VLOOKUP($C298,Summary!$C:$CB,54,FALSE)/BG298,IF(BG298=0,"",IF(BG298="","",0)))</f>
        <v/>
      </c>
      <c r="BE298" s="26" t="str">
        <f>IFERROR(VLOOKUP($C298,Summary!$C:$CB,55,FALSE)/BG298,IF(BG298=0,"",IF(BG298="","",0)))</f>
        <v/>
      </c>
      <c r="BF298" s="25" t="str">
        <f>IFERROR(VLOOKUP($C298,Summary!$C:$CB,56,FALSE)/BG298,IF(BG298=0,"",IF(BG298="","",0)))</f>
        <v/>
      </c>
      <c r="BG298" s="27">
        <f>VLOOKUP($C298,Summary!$C:$CB,57,FALSE)</f>
        <v>0</v>
      </c>
      <c r="BH298" s="24" t="str">
        <f>IFERROR(VLOOKUP($C298,Summary!$C:$CB,58,FALSE)/BN298,IF(BN298=0,"",IF(BN298="","",0)))</f>
        <v/>
      </c>
      <c r="BI298" s="25" t="str">
        <f>IFERROR(VLOOKUP($C298,Summary!$C:$CB,59,FALSE)/BN298,IF(BN298=0,"",IF(BN298="","",0)))</f>
        <v/>
      </c>
      <c r="BJ298" s="26" t="str">
        <f>IFERROR(VLOOKUP($C298,Summary!$C:$CB,60,FALSE)/BN298,IF(BN298=0,"",IF(BN298="","",0)))</f>
        <v/>
      </c>
      <c r="BK298" s="25" t="str">
        <f>IFERROR(VLOOKUP($C298,Summary!$C:$CB,61,FALSE)/BN298,IF(BN298=0,"",IF(BN298="","",0)))</f>
        <v/>
      </c>
      <c r="BL298" s="26" t="str">
        <f>IFERROR(VLOOKUP($C298,Summary!$C:$CB,62,FALSE)/BN298,IF(BN298=0,"",IF(BN298="","",0)))</f>
        <v/>
      </c>
      <c r="BM298" s="25" t="str">
        <f>IFERROR(VLOOKUP($C298,Summary!$C:$CB,63,FALSE)/BN298,IF(BN298=0,"",IF(BN298="","",0)))</f>
        <v/>
      </c>
      <c r="BN298" s="27">
        <f>VLOOKUP($C298,Summary!$C:$CB,64,FALSE)</f>
        <v>0</v>
      </c>
      <c r="BO298" s="24" t="str">
        <f>IFERROR(VLOOKUP($C298,Summary!$C:$CB,65,FALSE)/BU298,IF(BU298=0,"",IF(BU298="","",0)))</f>
        <v/>
      </c>
      <c r="BP298" s="25" t="str">
        <f>IFERROR(VLOOKUP($C298,Summary!$C:$CB,66,FALSE)/BU298,IF(BU298=0,"",IF(BU298="","",0)))</f>
        <v/>
      </c>
      <c r="BQ298" s="26" t="str">
        <f>IFERROR(VLOOKUP($C298,Summary!$C:$CB,67,FALSE)/BU298,IF(BU298=0,"",IF(BU298="","",0)))</f>
        <v/>
      </c>
      <c r="BR298" s="25" t="str">
        <f>IFERROR(VLOOKUP($C298,Summary!$C:$CB,68,FALSE)/BU298,IF(BU298=0,"",IF(BU298="","",0)))</f>
        <v/>
      </c>
      <c r="BS298" s="26" t="str">
        <f>IFERROR(VLOOKUP($C298,Summary!$C:$CB,69,FALSE)/BU298,IF(BU298=0,"",IF(BU298="","",0)))</f>
        <v/>
      </c>
      <c r="BT298" s="25" t="str">
        <f>IFERROR(VLOOKUP($C298,Summary!$C:$CB,70,FALSE)/BU298,IF(BU298=0,"",IF(BU298="","",0)))</f>
        <v/>
      </c>
      <c r="BU298" s="27">
        <f>VLOOKUP($C298,Summary!$C:$CB,71,FALSE)</f>
        <v>0</v>
      </c>
      <c r="BV298" s="24" t="str">
        <f>IFERROR(VLOOKUP($C298,Summary!$C:$CB,72,FALSE)/CB298,IF(CB298=0,"",IF(CB298="","",0)))</f>
        <v/>
      </c>
      <c r="BW298" s="25" t="str">
        <f>IFERROR(VLOOKUP($C298,Summary!$C:$CB,73,FALSE)/CB298,IF(CB298=0,"",IF(CB298="","",0)))</f>
        <v/>
      </c>
      <c r="BX298" s="26" t="str">
        <f>IFERROR(VLOOKUP($C298,Summary!$C:$CB,74,FALSE)/CB298,IF(CB298=0,"",IF(CB298="","",0)))</f>
        <v/>
      </c>
      <c r="BY298" s="25" t="str">
        <f>IFERROR(VLOOKUP($C298,Summary!$C:$CB,75,FALSE)/CB298,IF(CB298=0,"",IF(CB298="","",0)))</f>
        <v/>
      </c>
      <c r="BZ298" s="26" t="str">
        <f>IFERROR(VLOOKUP($C298,Summary!$C:$CB,76,FALSE)/CB298,IF(CB298=0,"",IF(CB298="","",0)))</f>
        <v/>
      </c>
      <c r="CA298" s="25" t="str">
        <f>IFERROR(VLOOKUP($C298,Summary!$C:$CB,77,FALSE)/CB298,IF(CB298=0,"",IF(CB298="","",0)))</f>
        <v/>
      </c>
      <c r="CB298" s="27">
        <f>VLOOKUP($C298,Summary!$C:$CB,78,FALSE)</f>
        <v>0</v>
      </c>
    </row>
    <row r="299" spans="1:80" x14ac:dyDescent="0.3">
      <c r="A299">
        <v>295</v>
      </c>
      <c r="B299" t="str">
        <f>IF(Namelist!A296="","",UPPER(Namelist!A296))</f>
        <v>TAEJUN UM</v>
      </c>
      <c r="C299" t="str">
        <f>IF(Namelist!B296="","",UPPER(Namelist!B296))</f>
        <v>NUSSTU\E0969829</v>
      </c>
      <c r="D299" s="24">
        <f>IFERROR(VLOOKUP($C299,Summary!$C:$CB,2,FALSE)/J299,IF(J299=0,"",IF(J299="","",0)))</f>
        <v>0</v>
      </c>
      <c r="E299" s="25">
        <f>IFERROR(VLOOKUP($C299,Summary!$C:$CB,3,FALSE)/J299,IF(J299=0,"",IF(J299="","",0)))</f>
        <v>0</v>
      </c>
      <c r="F299" s="26">
        <f>IFERROR(VLOOKUP($C299,Summary!$C:$CB,4,FALSE)/J299,IF(J299=0,"",IF(J299="","",0)))</f>
        <v>0</v>
      </c>
      <c r="G299" s="25">
        <f>IFERROR(VLOOKUP($C299,Summary!$C:$CB,5,FALSE)/J299,IF(J299=0,"",IF(J299="","",0)))</f>
        <v>0</v>
      </c>
      <c r="H299" s="26">
        <f>IFERROR(VLOOKUP($C299,Summary!$C:$CB,6,FALSE)/J299,IF(J299=0,"",IF(J299="","",0)))</f>
        <v>0</v>
      </c>
      <c r="I299" s="25">
        <f>IFERROR(VLOOKUP($C299,Summary!$C:$CB,7,FALSE)/J299,IF(J299=0,"",IF(J299="","",0)))</f>
        <v>1</v>
      </c>
      <c r="J299" s="27">
        <f>VLOOKUP($C299,Summary!$C:$CB,8,FALSE)</f>
        <v>3</v>
      </c>
      <c r="K299" s="24" t="str">
        <f>IFERROR(VLOOKUP($C299,Summary!$C:$CB,9,FALSE)/Q299,IF(Q299=0,"",IF(Q299="","",0)))</f>
        <v/>
      </c>
      <c r="L299" s="25" t="str">
        <f>IFERROR(VLOOKUP($C299,Summary!$C:$CB,10,FALSE)/Q299,IF(Q299=0,"",IF(Q299="","",0)))</f>
        <v/>
      </c>
      <c r="M299" s="26" t="str">
        <f>IFERROR(VLOOKUP($C299,Summary!$C:$CB,11,FALSE)/Q299,IF(Q299=0,"",IF(Q299="","",0)))</f>
        <v/>
      </c>
      <c r="N299" s="25" t="str">
        <f>IFERROR(VLOOKUP($C299,Summary!$C:$CB,12,FALSE)/Q299,IF(Q299=0,"",IF(Q299="","",0)))</f>
        <v/>
      </c>
      <c r="O299" s="26" t="str">
        <f>IFERROR(VLOOKUP($C299,Summary!$C:$CB,13,FALSE)/Q299,IF(Q299=0,"",IF(Q299="","",0)))</f>
        <v/>
      </c>
      <c r="P299" s="25" t="str">
        <f>IFERROR(VLOOKUP($C299,Summary!$C:$CB,14,FALSE)/Q299,IF(Q299=0,"",IF(Q299="","",0)))</f>
        <v/>
      </c>
      <c r="Q299" s="27">
        <f>VLOOKUP($C299,Summary!$C:$CB,15,FALSE)</f>
        <v>0</v>
      </c>
      <c r="R299" s="24">
        <f>IFERROR(VLOOKUP($C299,Summary!$C:$CB,16,FALSE)/X299,IF(X299=0,"",IF(X299="","",0)))</f>
        <v>0</v>
      </c>
      <c r="S299" s="25">
        <f>IFERROR(VLOOKUP($C299,Summary!$C:$CB,17,FALSE)/X299,IF(X299=0,"",IF(X299="","",0)))</f>
        <v>0</v>
      </c>
      <c r="T299" s="26">
        <f>IFERROR(VLOOKUP($C299,Summary!$C:$CB,18,FALSE)/X299,IF(X299=0,"",IF(X299="","",0)))</f>
        <v>0</v>
      </c>
      <c r="U299" s="25">
        <f>IFERROR(VLOOKUP($C299,Summary!$C:$CB,19,FALSE)/X299,IF(X299=0,"",IF(X299="","",0)))</f>
        <v>0</v>
      </c>
      <c r="V299" s="26">
        <f>IFERROR(VLOOKUP($C299,Summary!$C:$CB,20,FALSE)/X299,IF(X299=0,"",IF(X299="","",0)))</f>
        <v>0</v>
      </c>
      <c r="W299" s="25">
        <f>IFERROR(VLOOKUP($C299,Summary!$C:$CB,21,FALSE)/X299,IF(X299=0,"",IF(X299="","",0)))</f>
        <v>1</v>
      </c>
      <c r="X299" s="27">
        <f>VLOOKUP($C299,Summary!$C:$CB,22,FALSE)</f>
        <v>3</v>
      </c>
      <c r="Y299" s="24" t="str">
        <f>IFERROR(VLOOKUP($C299,Summary!$C:$CB,23,FALSE)/AE299,IF(AE299=0,"",IF(AE299="","",0)))</f>
        <v/>
      </c>
      <c r="Z299" s="25" t="str">
        <f>IFERROR(VLOOKUP($C299,Summary!$C:$CB,24,FALSE)/AE299,IF(AE299=0,"",IF(AE299="","",0)))</f>
        <v/>
      </c>
      <c r="AA299" s="26" t="str">
        <f>IFERROR(VLOOKUP($C299,Summary!$C:$CB,25,FALSE)/AE299,IF(AE299=0,"",IF(AE299="","",0)))</f>
        <v/>
      </c>
      <c r="AB299" s="25" t="str">
        <f>IFERROR(VLOOKUP($C299,Summary!$C:$CB,26,FALSE)/AE299,IF(AE299=0,"",IF(AE299="","",0)))</f>
        <v/>
      </c>
      <c r="AC299" s="26" t="str">
        <f>IFERROR(VLOOKUP($C299,Summary!$C:$CB,27,FALSE)/AE299,IF(AE299=0,"",IF(AE299="","",0)))</f>
        <v/>
      </c>
      <c r="AD299" s="25" t="str">
        <f>IFERROR(VLOOKUP($C299,Summary!$C:$CB,28,FALSE)/AE299,IF(AE299=0,"",IF(AE299="","",0)))</f>
        <v/>
      </c>
      <c r="AE299" s="27">
        <f>VLOOKUP($C299,Summary!$C:$CB,29,FALSE)</f>
        <v>0</v>
      </c>
      <c r="AF299" s="24" t="str">
        <f>IFERROR(VLOOKUP($C299,Summary!$C:$CB,30,FALSE)/VLOOKUP($C299,Summary!$C:$CB,32,FALSE),IF(AL299=0,"",IF(AL299="","",0)))</f>
        <v/>
      </c>
      <c r="AG299" s="25" t="str">
        <f>IFERROR(VLOOKUP($C299,Summary!$C:$CB,31,FALSE)/VLOOKUP($C299,Summary!$C:$CB,32,FALSE),IF(AL299=0,"",IF(AL299="","",0)))</f>
        <v/>
      </c>
      <c r="AH299" s="26" t="str">
        <f>IFERROR(VLOOKUP($C299,Summary!$C:$CB,32,FALSE)/VLOOKUP($C299,Summary!$C:$CB,34,FALSE),IF(AL299=0,"",IF(AL299="","",0)))</f>
        <v/>
      </c>
      <c r="AI299" s="25" t="str">
        <f>IFERROR(VLOOKUP($C299,Summary!$C:$CB,33,FALSE)/VLOOKUP($C299,Summary!$C:$CB,34,FALSE),IF(AL299=0,"",IF(AL299="","",0)))</f>
        <v/>
      </c>
      <c r="AJ299" s="26" t="str">
        <f>IFERROR(VLOOKUP($C299,Summary!$C:$CB,34,FALSE)/AL299,IF(AL299=0,"",IF(AL299="","",0)))</f>
        <v/>
      </c>
      <c r="AK299" s="25" t="str">
        <f>IFERROR(VLOOKUP($C299,Summary!$C:$CB,35,FALSE)/AL299,IF(AL299=0,"",IF(AL299="","",0)))</f>
        <v/>
      </c>
      <c r="AL299" s="27">
        <f>VLOOKUP($C299,Summary!$C:$CB,36,FALSE)</f>
        <v>0</v>
      </c>
      <c r="AM299" s="24" t="str">
        <f>IFERROR(VLOOKUP($C299,Summary!$C:$CB,37,FALSE)/AS299,IF(AS299=0,"",IF(AS299="","",0)))</f>
        <v/>
      </c>
      <c r="AN299" s="25" t="str">
        <f>IFERROR(VLOOKUP($C299,Summary!$C:$CB,38,FALSE)/AS299,IF(AS299=0,"",IF(AS299="","",0)))</f>
        <v/>
      </c>
      <c r="AO299" s="26" t="str">
        <f>IFERROR(VLOOKUP($C299,Summary!$C:$CB,39,FALSE)/AS299,IF(AS299=0,"",IF(AS299="","",0)))</f>
        <v/>
      </c>
      <c r="AP299" s="25" t="str">
        <f>IFERROR(VLOOKUP($C299,Summary!$C:$CB,40,FALSE)/AS299,IF(AS299=0,"",IF(AS299="","",0)))</f>
        <v/>
      </c>
      <c r="AQ299" s="26" t="str">
        <f>IFERROR(VLOOKUP($C299,Summary!$C:$CB,41,FALSE)/AS299,IF(AS299=0,"",IF(AS299="","",0)))</f>
        <v/>
      </c>
      <c r="AR299" s="25" t="str">
        <f>IFERROR(VLOOKUP($C299,Summary!$C:$CB,42,FALSE)/AS299,IF(AS299=0,"",IF(AS299="","",0)))</f>
        <v/>
      </c>
      <c r="AS299" s="27">
        <f>VLOOKUP($C299,Summary!$C:$CB,43,FALSE)</f>
        <v>0</v>
      </c>
      <c r="AT299" s="24" t="str">
        <f>IFERROR(VLOOKUP($C299,Summary!$C:$CB,44,FALSE)/AZ299,IF(AZ299=0,"",IF(AZ299="","",0)))</f>
        <v/>
      </c>
      <c r="AU299" s="25" t="str">
        <f>IFERROR(VLOOKUP($C299,Summary!$C:$CB,45,FALSE)/AZ299,IF(AZ299=0,"",IF(AZ299="","",0)))</f>
        <v/>
      </c>
      <c r="AV299" s="26" t="str">
        <f>IFERROR(VLOOKUP($C299,Summary!$C:$CB,46,FALSE)/AZ299,IF(AZ299=0,"",IF(AZ299="","",0)))</f>
        <v/>
      </c>
      <c r="AW299" s="25" t="str">
        <f>IFERROR(VLOOKUP($C299,Summary!$C:$CB,47,FALSE)/AZ299,IF(AZ299=0,"",IF(AZ299="","",0)))</f>
        <v/>
      </c>
      <c r="AX299" s="26" t="str">
        <f>IFERROR(VLOOKUP($C299,Summary!$C:$CB,48,FALSE)/AZ299,IF(AZ299=0,"",IF(AZ299="","",0)))</f>
        <v/>
      </c>
      <c r="AY299" s="25" t="str">
        <f>IFERROR(VLOOKUP($C299,Summary!$C:$CB,49,FALSE)/AZ299,IF(AZ299=0,"",IF(AZ299="","",0)))</f>
        <v/>
      </c>
      <c r="AZ299" s="27">
        <f>VLOOKUP($C299,Summary!$C:$CB,50,FALSE)</f>
        <v>0</v>
      </c>
      <c r="BA299" s="24" t="str">
        <f>IFERROR(VLOOKUP($C299,Summary!$C:$CB,51,FALSE)/BG299,IF(BG299=0,"",IF(BG299="","",0)))</f>
        <v/>
      </c>
      <c r="BB299" s="25" t="str">
        <f>IFERROR(VLOOKUP($C299,Summary!$C:$CB,52,FALSE)/BG299,IF(BG299=0,"",IF(BG299="","",0)))</f>
        <v/>
      </c>
      <c r="BC299" s="26" t="str">
        <f>IFERROR(VLOOKUP($C299,Summary!$C:$CB,53,FALSE)/BG299,IF(BG299=0,"",IF(BG299="","",0)))</f>
        <v/>
      </c>
      <c r="BD299" s="25" t="str">
        <f>IFERROR(VLOOKUP($C299,Summary!$C:$CB,54,FALSE)/BG299,IF(BG299=0,"",IF(BG299="","",0)))</f>
        <v/>
      </c>
      <c r="BE299" s="26" t="str">
        <f>IFERROR(VLOOKUP($C299,Summary!$C:$CB,55,FALSE)/BG299,IF(BG299=0,"",IF(BG299="","",0)))</f>
        <v/>
      </c>
      <c r="BF299" s="25" t="str">
        <f>IFERROR(VLOOKUP($C299,Summary!$C:$CB,56,FALSE)/BG299,IF(BG299=0,"",IF(BG299="","",0)))</f>
        <v/>
      </c>
      <c r="BG299" s="27">
        <f>VLOOKUP($C299,Summary!$C:$CB,57,FALSE)</f>
        <v>0</v>
      </c>
      <c r="BH299" s="24" t="str">
        <f>IFERROR(VLOOKUP($C299,Summary!$C:$CB,58,FALSE)/BN299,IF(BN299=0,"",IF(BN299="","",0)))</f>
        <v/>
      </c>
      <c r="BI299" s="25" t="str">
        <f>IFERROR(VLOOKUP($C299,Summary!$C:$CB,59,FALSE)/BN299,IF(BN299=0,"",IF(BN299="","",0)))</f>
        <v/>
      </c>
      <c r="BJ299" s="26" t="str">
        <f>IFERROR(VLOOKUP($C299,Summary!$C:$CB,60,FALSE)/BN299,IF(BN299=0,"",IF(BN299="","",0)))</f>
        <v/>
      </c>
      <c r="BK299" s="25" t="str">
        <f>IFERROR(VLOOKUP($C299,Summary!$C:$CB,61,FALSE)/BN299,IF(BN299=0,"",IF(BN299="","",0)))</f>
        <v/>
      </c>
      <c r="BL299" s="26" t="str">
        <f>IFERROR(VLOOKUP($C299,Summary!$C:$CB,62,FALSE)/BN299,IF(BN299=0,"",IF(BN299="","",0)))</f>
        <v/>
      </c>
      <c r="BM299" s="25" t="str">
        <f>IFERROR(VLOOKUP($C299,Summary!$C:$CB,63,FALSE)/BN299,IF(BN299=0,"",IF(BN299="","",0)))</f>
        <v/>
      </c>
      <c r="BN299" s="27">
        <f>VLOOKUP($C299,Summary!$C:$CB,64,FALSE)</f>
        <v>0</v>
      </c>
      <c r="BO299" s="24" t="str">
        <f>IFERROR(VLOOKUP($C299,Summary!$C:$CB,65,FALSE)/BU299,IF(BU299=0,"",IF(BU299="","",0)))</f>
        <v/>
      </c>
      <c r="BP299" s="25" t="str">
        <f>IFERROR(VLOOKUP($C299,Summary!$C:$CB,66,FALSE)/BU299,IF(BU299=0,"",IF(BU299="","",0)))</f>
        <v/>
      </c>
      <c r="BQ299" s="26" t="str">
        <f>IFERROR(VLOOKUP($C299,Summary!$C:$CB,67,FALSE)/BU299,IF(BU299=0,"",IF(BU299="","",0)))</f>
        <v/>
      </c>
      <c r="BR299" s="25" t="str">
        <f>IFERROR(VLOOKUP($C299,Summary!$C:$CB,68,FALSE)/BU299,IF(BU299=0,"",IF(BU299="","",0)))</f>
        <v/>
      </c>
      <c r="BS299" s="26" t="str">
        <f>IFERROR(VLOOKUP($C299,Summary!$C:$CB,69,FALSE)/BU299,IF(BU299=0,"",IF(BU299="","",0)))</f>
        <v/>
      </c>
      <c r="BT299" s="25" t="str">
        <f>IFERROR(VLOOKUP($C299,Summary!$C:$CB,70,FALSE)/BU299,IF(BU299=0,"",IF(BU299="","",0)))</f>
        <v/>
      </c>
      <c r="BU299" s="27">
        <f>VLOOKUP($C299,Summary!$C:$CB,71,FALSE)</f>
        <v>0</v>
      </c>
      <c r="BV299" s="24" t="str">
        <f>IFERROR(VLOOKUP($C299,Summary!$C:$CB,72,FALSE)/CB299,IF(CB299=0,"",IF(CB299="","",0)))</f>
        <v/>
      </c>
      <c r="BW299" s="25" t="str">
        <f>IFERROR(VLOOKUP($C299,Summary!$C:$CB,73,FALSE)/CB299,IF(CB299=0,"",IF(CB299="","",0)))</f>
        <v/>
      </c>
      <c r="BX299" s="26" t="str">
        <f>IFERROR(VLOOKUP($C299,Summary!$C:$CB,74,FALSE)/CB299,IF(CB299=0,"",IF(CB299="","",0)))</f>
        <v/>
      </c>
      <c r="BY299" s="25" t="str">
        <f>IFERROR(VLOOKUP($C299,Summary!$C:$CB,75,FALSE)/CB299,IF(CB299=0,"",IF(CB299="","",0)))</f>
        <v/>
      </c>
      <c r="BZ299" s="26" t="str">
        <f>IFERROR(VLOOKUP($C299,Summary!$C:$CB,76,FALSE)/CB299,IF(CB299=0,"",IF(CB299="","",0)))</f>
        <v/>
      </c>
      <c r="CA299" s="25" t="str">
        <f>IFERROR(VLOOKUP($C299,Summary!$C:$CB,77,FALSE)/CB299,IF(CB299=0,"",IF(CB299="","",0)))</f>
        <v/>
      </c>
      <c r="CB299" s="27">
        <f>VLOOKUP($C299,Summary!$C:$CB,78,FALSE)</f>
        <v>0</v>
      </c>
    </row>
    <row r="300" spans="1:80" x14ac:dyDescent="0.3">
      <c r="A300">
        <v>296</v>
      </c>
      <c r="B300" t="str">
        <f>IF(Namelist!A297="","",UPPER(Namelist!A297))</f>
        <v>THNG YU XUAN</v>
      </c>
      <c r="C300" t="str">
        <f>IF(Namelist!B297="","",UPPER(Namelist!B297))</f>
        <v>NUSSTU\E0407046</v>
      </c>
      <c r="D300" s="24">
        <f>IFERROR(VLOOKUP($C300,Summary!$C:$CB,2,FALSE)/J300,IF(J300=0,"",IF(J300="","",0)))</f>
        <v>0</v>
      </c>
      <c r="E300" s="25">
        <f>IFERROR(VLOOKUP($C300,Summary!$C:$CB,3,FALSE)/J300,IF(J300=0,"",IF(J300="","",0)))</f>
        <v>1</v>
      </c>
      <c r="F300" s="26">
        <f>IFERROR(VLOOKUP($C300,Summary!$C:$CB,4,FALSE)/J300,IF(J300=0,"",IF(J300="","",0)))</f>
        <v>1</v>
      </c>
      <c r="G300" s="25">
        <f>IFERROR(VLOOKUP($C300,Summary!$C:$CB,5,FALSE)/J300,IF(J300=0,"",IF(J300="","",0)))</f>
        <v>0</v>
      </c>
      <c r="H300" s="26">
        <f>IFERROR(VLOOKUP($C300,Summary!$C:$CB,6,FALSE)/J300,IF(J300=0,"",IF(J300="","",0)))</f>
        <v>1</v>
      </c>
      <c r="I300" s="25">
        <f>IFERROR(VLOOKUP($C300,Summary!$C:$CB,7,FALSE)/J300,IF(J300=0,"",IF(J300="","",0)))</f>
        <v>0</v>
      </c>
      <c r="J300" s="27">
        <f>VLOOKUP($C300,Summary!$C:$CB,8,FALSE)</f>
        <v>1</v>
      </c>
      <c r="K300" s="24" t="str">
        <f>IFERROR(VLOOKUP($C300,Summary!$C:$CB,9,FALSE)/Q300,IF(Q300=0,"",IF(Q300="","",0)))</f>
        <v/>
      </c>
      <c r="L300" s="25" t="str">
        <f>IFERROR(VLOOKUP($C300,Summary!$C:$CB,10,FALSE)/Q300,IF(Q300=0,"",IF(Q300="","",0)))</f>
        <v/>
      </c>
      <c r="M300" s="26" t="str">
        <f>IFERROR(VLOOKUP($C300,Summary!$C:$CB,11,FALSE)/Q300,IF(Q300=0,"",IF(Q300="","",0)))</f>
        <v/>
      </c>
      <c r="N300" s="25" t="str">
        <f>IFERROR(VLOOKUP($C300,Summary!$C:$CB,12,FALSE)/Q300,IF(Q300=0,"",IF(Q300="","",0)))</f>
        <v/>
      </c>
      <c r="O300" s="26" t="str">
        <f>IFERROR(VLOOKUP($C300,Summary!$C:$CB,13,FALSE)/Q300,IF(Q300=0,"",IF(Q300="","",0)))</f>
        <v/>
      </c>
      <c r="P300" s="25" t="str">
        <f>IFERROR(VLOOKUP($C300,Summary!$C:$CB,14,FALSE)/Q300,IF(Q300=0,"",IF(Q300="","",0)))</f>
        <v/>
      </c>
      <c r="Q300" s="27">
        <f>VLOOKUP($C300,Summary!$C:$CB,15,FALSE)</f>
        <v>0</v>
      </c>
      <c r="R300" s="24" t="str">
        <f>IFERROR(VLOOKUP($C300,Summary!$C:$CB,16,FALSE)/X300,IF(X300=0,"",IF(X300="","",0)))</f>
        <v/>
      </c>
      <c r="S300" s="25" t="str">
        <f>IFERROR(VLOOKUP($C300,Summary!$C:$CB,17,FALSE)/X300,IF(X300=0,"",IF(X300="","",0)))</f>
        <v/>
      </c>
      <c r="T300" s="26" t="str">
        <f>IFERROR(VLOOKUP($C300,Summary!$C:$CB,18,FALSE)/X300,IF(X300=0,"",IF(X300="","",0)))</f>
        <v/>
      </c>
      <c r="U300" s="25" t="str">
        <f>IFERROR(VLOOKUP($C300,Summary!$C:$CB,19,FALSE)/X300,IF(X300=0,"",IF(X300="","",0)))</f>
        <v/>
      </c>
      <c r="V300" s="26" t="str">
        <f>IFERROR(VLOOKUP($C300,Summary!$C:$CB,20,FALSE)/X300,IF(X300=0,"",IF(X300="","",0)))</f>
        <v/>
      </c>
      <c r="W300" s="25" t="str">
        <f>IFERROR(VLOOKUP($C300,Summary!$C:$CB,21,FALSE)/X300,IF(X300=0,"",IF(X300="","",0)))</f>
        <v/>
      </c>
      <c r="X300" s="27">
        <f>VLOOKUP($C300,Summary!$C:$CB,22,FALSE)</f>
        <v>0</v>
      </c>
      <c r="Y300" s="24" t="str">
        <f>IFERROR(VLOOKUP($C300,Summary!$C:$CB,23,FALSE)/AE300,IF(AE300=0,"",IF(AE300="","",0)))</f>
        <v/>
      </c>
      <c r="Z300" s="25" t="str">
        <f>IFERROR(VLOOKUP($C300,Summary!$C:$CB,24,FALSE)/AE300,IF(AE300=0,"",IF(AE300="","",0)))</f>
        <v/>
      </c>
      <c r="AA300" s="26" t="str">
        <f>IFERROR(VLOOKUP($C300,Summary!$C:$CB,25,FALSE)/AE300,IF(AE300=0,"",IF(AE300="","",0)))</f>
        <v/>
      </c>
      <c r="AB300" s="25" t="str">
        <f>IFERROR(VLOOKUP($C300,Summary!$C:$CB,26,FALSE)/AE300,IF(AE300=0,"",IF(AE300="","",0)))</f>
        <v/>
      </c>
      <c r="AC300" s="26" t="str">
        <f>IFERROR(VLOOKUP($C300,Summary!$C:$CB,27,FALSE)/AE300,IF(AE300=0,"",IF(AE300="","",0)))</f>
        <v/>
      </c>
      <c r="AD300" s="25" t="str">
        <f>IFERROR(VLOOKUP($C300,Summary!$C:$CB,28,FALSE)/AE300,IF(AE300=0,"",IF(AE300="","",0)))</f>
        <v/>
      </c>
      <c r="AE300" s="27">
        <f>VLOOKUP($C300,Summary!$C:$CB,29,FALSE)</f>
        <v>0</v>
      </c>
      <c r="AF300" s="24" t="str">
        <f>IFERROR(VLOOKUP($C300,Summary!$C:$CB,30,FALSE)/VLOOKUP($C300,Summary!$C:$CB,32,FALSE),IF(AL300=0,"",IF(AL300="","",0)))</f>
        <v/>
      </c>
      <c r="AG300" s="25" t="str">
        <f>IFERROR(VLOOKUP($C300,Summary!$C:$CB,31,FALSE)/VLOOKUP($C300,Summary!$C:$CB,32,FALSE),IF(AL300=0,"",IF(AL300="","",0)))</f>
        <v/>
      </c>
      <c r="AH300" s="26" t="str">
        <f>IFERROR(VLOOKUP($C300,Summary!$C:$CB,32,FALSE)/VLOOKUP($C300,Summary!$C:$CB,34,FALSE),IF(AL300=0,"",IF(AL300="","",0)))</f>
        <v/>
      </c>
      <c r="AI300" s="25" t="str">
        <f>IFERROR(VLOOKUP($C300,Summary!$C:$CB,33,FALSE)/VLOOKUP($C300,Summary!$C:$CB,34,FALSE),IF(AL300=0,"",IF(AL300="","",0)))</f>
        <v/>
      </c>
      <c r="AJ300" s="26" t="str">
        <f>IFERROR(VLOOKUP($C300,Summary!$C:$CB,34,FALSE)/AL300,IF(AL300=0,"",IF(AL300="","",0)))</f>
        <v/>
      </c>
      <c r="AK300" s="25" t="str">
        <f>IFERROR(VLOOKUP($C300,Summary!$C:$CB,35,FALSE)/AL300,IF(AL300=0,"",IF(AL300="","",0)))</f>
        <v/>
      </c>
      <c r="AL300" s="27">
        <f>VLOOKUP($C300,Summary!$C:$CB,36,FALSE)</f>
        <v>0</v>
      </c>
      <c r="AM300" s="24" t="str">
        <f>IFERROR(VLOOKUP($C300,Summary!$C:$CB,37,FALSE)/AS300,IF(AS300=0,"",IF(AS300="","",0)))</f>
        <v/>
      </c>
      <c r="AN300" s="25" t="str">
        <f>IFERROR(VLOOKUP($C300,Summary!$C:$CB,38,FALSE)/AS300,IF(AS300=0,"",IF(AS300="","",0)))</f>
        <v/>
      </c>
      <c r="AO300" s="26" t="str">
        <f>IFERROR(VLOOKUP($C300,Summary!$C:$CB,39,FALSE)/AS300,IF(AS300=0,"",IF(AS300="","",0)))</f>
        <v/>
      </c>
      <c r="AP300" s="25" t="str">
        <f>IFERROR(VLOOKUP($C300,Summary!$C:$CB,40,FALSE)/AS300,IF(AS300=0,"",IF(AS300="","",0)))</f>
        <v/>
      </c>
      <c r="AQ300" s="26" t="str">
        <f>IFERROR(VLOOKUP($C300,Summary!$C:$CB,41,FALSE)/AS300,IF(AS300=0,"",IF(AS300="","",0)))</f>
        <v/>
      </c>
      <c r="AR300" s="25" t="str">
        <f>IFERROR(VLOOKUP($C300,Summary!$C:$CB,42,FALSE)/AS300,IF(AS300=0,"",IF(AS300="","",0)))</f>
        <v/>
      </c>
      <c r="AS300" s="27">
        <f>VLOOKUP($C300,Summary!$C:$CB,43,FALSE)</f>
        <v>0</v>
      </c>
      <c r="AT300" s="24" t="str">
        <f>IFERROR(VLOOKUP($C300,Summary!$C:$CB,44,FALSE)/AZ300,IF(AZ300=0,"",IF(AZ300="","",0)))</f>
        <v/>
      </c>
      <c r="AU300" s="25" t="str">
        <f>IFERROR(VLOOKUP($C300,Summary!$C:$CB,45,FALSE)/AZ300,IF(AZ300=0,"",IF(AZ300="","",0)))</f>
        <v/>
      </c>
      <c r="AV300" s="26" t="str">
        <f>IFERROR(VLOOKUP($C300,Summary!$C:$CB,46,FALSE)/AZ300,IF(AZ300=0,"",IF(AZ300="","",0)))</f>
        <v/>
      </c>
      <c r="AW300" s="25" t="str">
        <f>IFERROR(VLOOKUP($C300,Summary!$C:$CB,47,FALSE)/AZ300,IF(AZ300=0,"",IF(AZ300="","",0)))</f>
        <v/>
      </c>
      <c r="AX300" s="26" t="str">
        <f>IFERROR(VLOOKUP($C300,Summary!$C:$CB,48,FALSE)/AZ300,IF(AZ300=0,"",IF(AZ300="","",0)))</f>
        <v/>
      </c>
      <c r="AY300" s="25" t="str">
        <f>IFERROR(VLOOKUP($C300,Summary!$C:$CB,49,FALSE)/AZ300,IF(AZ300=0,"",IF(AZ300="","",0)))</f>
        <v/>
      </c>
      <c r="AZ300" s="27">
        <f>VLOOKUP($C300,Summary!$C:$CB,50,FALSE)</f>
        <v>0</v>
      </c>
      <c r="BA300" s="24" t="str">
        <f>IFERROR(VLOOKUP($C300,Summary!$C:$CB,51,FALSE)/BG300,IF(BG300=0,"",IF(BG300="","",0)))</f>
        <v/>
      </c>
      <c r="BB300" s="25" t="str">
        <f>IFERROR(VLOOKUP($C300,Summary!$C:$CB,52,FALSE)/BG300,IF(BG300=0,"",IF(BG300="","",0)))</f>
        <v/>
      </c>
      <c r="BC300" s="26" t="str">
        <f>IFERROR(VLOOKUP($C300,Summary!$C:$CB,53,FALSE)/BG300,IF(BG300=0,"",IF(BG300="","",0)))</f>
        <v/>
      </c>
      <c r="BD300" s="25" t="str">
        <f>IFERROR(VLOOKUP($C300,Summary!$C:$CB,54,FALSE)/BG300,IF(BG300=0,"",IF(BG300="","",0)))</f>
        <v/>
      </c>
      <c r="BE300" s="26" t="str">
        <f>IFERROR(VLOOKUP($C300,Summary!$C:$CB,55,FALSE)/BG300,IF(BG300=0,"",IF(BG300="","",0)))</f>
        <v/>
      </c>
      <c r="BF300" s="25" t="str">
        <f>IFERROR(VLOOKUP($C300,Summary!$C:$CB,56,FALSE)/BG300,IF(BG300=0,"",IF(BG300="","",0)))</f>
        <v/>
      </c>
      <c r="BG300" s="27">
        <f>VLOOKUP($C300,Summary!$C:$CB,57,FALSE)</f>
        <v>0</v>
      </c>
      <c r="BH300" s="24" t="str">
        <f>IFERROR(VLOOKUP($C300,Summary!$C:$CB,58,FALSE)/BN300,IF(BN300=0,"",IF(BN300="","",0)))</f>
        <v/>
      </c>
      <c r="BI300" s="25" t="str">
        <f>IFERROR(VLOOKUP($C300,Summary!$C:$CB,59,FALSE)/BN300,IF(BN300=0,"",IF(BN300="","",0)))</f>
        <v/>
      </c>
      <c r="BJ300" s="26" t="str">
        <f>IFERROR(VLOOKUP($C300,Summary!$C:$CB,60,FALSE)/BN300,IF(BN300=0,"",IF(BN300="","",0)))</f>
        <v/>
      </c>
      <c r="BK300" s="25" t="str">
        <f>IFERROR(VLOOKUP($C300,Summary!$C:$CB,61,FALSE)/BN300,IF(BN300=0,"",IF(BN300="","",0)))</f>
        <v/>
      </c>
      <c r="BL300" s="26" t="str">
        <f>IFERROR(VLOOKUP($C300,Summary!$C:$CB,62,FALSE)/BN300,IF(BN300=0,"",IF(BN300="","",0)))</f>
        <v/>
      </c>
      <c r="BM300" s="25" t="str">
        <f>IFERROR(VLOOKUP($C300,Summary!$C:$CB,63,FALSE)/BN300,IF(BN300=0,"",IF(BN300="","",0)))</f>
        <v/>
      </c>
      <c r="BN300" s="27">
        <f>VLOOKUP($C300,Summary!$C:$CB,64,FALSE)</f>
        <v>0</v>
      </c>
      <c r="BO300" s="24">
        <f>IFERROR(VLOOKUP($C300,Summary!$C:$CB,65,FALSE)/BU300,IF(BU300=0,"",IF(BU300="","",0)))</f>
        <v>0</v>
      </c>
      <c r="BP300" s="25">
        <f>IFERROR(VLOOKUP($C300,Summary!$C:$CB,66,FALSE)/BU300,IF(BU300=0,"",IF(BU300="","",0)))</f>
        <v>1</v>
      </c>
      <c r="BQ300" s="26">
        <f>IFERROR(VLOOKUP($C300,Summary!$C:$CB,67,FALSE)/BU300,IF(BU300=0,"",IF(BU300="","",0)))</f>
        <v>1</v>
      </c>
      <c r="BR300" s="25">
        <f>IFERROR(VLOOKUP($C300,Summary!$C:$CB,68,FALSE)/BU300,IF(BU300=0,"",IF(BU300="","",0)))</f>
        <v>0</v>
      </c>
      <c r="BS300" s="26">
        <f>IFERROR(VLOOKUP($C300,Summary!$C:$CB,69,FALSE)/BU300,IF(BU300=0,"",IF(BU300="","",0)))</f>
        <v>1</v>
      </c>
      <c r="BT300" s="25">
        <f>IFERROR(VLOOKUP($C300,Summary!$C:$CB,70,FALSE)/BU300,IF(BU300=0,"",IF(BU300="","",0)))</f>
        <v>0</v>
      </c>
      <c r="BU300" s="27">
        <f>VLOOKUP($C300,Summary!$C:$CB,71,FALSE)</f>
        <v>1</v>
      </c>
      <c r="BV300" s="24" t="str">
        <f>IFERROR(VLOOKUP($C300,Summary!$C:$CB,72,FALSE)/CB300,IF(CB300=0,"",IF(CB300="","",0)))</f>
        <v/>
      </c>
      <c r="BW300" s="25" t="str">
        <f>IFERROR(VLOOKUP($C300,Summary!$C:$CB,73,FALSE)/CB300,IF(CB300=0,"",IF(CB300="","",0)))</f>
        <v/>
      </c>
      <c r="BX300" s="26" t="str">
        <f>IFERROR(VLOOKUP($C300,Summary!$C:$CB,74,FALSE)/CB300,IF(CB300=0,"",IF(CB300="","",0)))</f>
        <v/>
      </c>
      <c r="BY300" s="25" t="str">
        <f>IFERROR(VLOOKUP($C300,Summary!$C:$CB,75,FALSE)/CB300,IF(CB300=0,"",IF(CB300="","",0)))</f>
        <v/>
      </c>
      <c r="BZ300" s="26" t="str">
        <f>IFERROR(VLOOKUP($C300,Summary!$C:$CB,76,FALSE)/CB300,IF(CB300=0,"",IF(CB300="","",0)))</f>
        <v/>
      </c>
      <c r="CA300" s="25" t="str">
        <f>IFERROR(VLOOKUP($C300,Summary!$C:$CB,77,FALSE)/CB300,IF(CB300=0,"",IF(CB300="","",0)))</f>
        <v/>
      </c>
      <c r="CB300" s="27">
        <f>VLOOKUP($C300,Summary!$C:$CB,78,FALSE)</f>
        <v>0</v>
      </c>
    </row>
    <row r="301" spans="1:80" x14ac:dyDescent="0.3">
      <c r="A301">
        <v>297</v>
      </c>
      <c r="B301" t="str">
        <f>IF(Namelist!A298="","",UPPER(Namelist!A298))</f>
        <v>TIANYI DIDONG</v>
      </c>
      <c r="C301" t="str">
        <f>IF(Namelist!B298="","",UPPER(Namelist!B298))</f>
        <v>NUSSTU\E0958001</v>
      </c>
      <c r="D301" s="24">
        <f>IFERROR(VLOOKUP($C301,Summary!$C:$CB,2,FALSE)/J301,IF(J301=0,"",IF(J301="","",0)))</f>
        <v>0</v>
      </c>
      <c r="E301" s="25">
        <f>IFERROR(VLOOKUP($C301,Summary!$C:$CB,3,FALSE)/J301,IF(J301=0,"",IF(J301="","",0)))</f>
        <v>0</v>
      </c>
      <c r="F301" s="26">
        <f>IFERROR(VLOOKUP($C301,Summary!$C:$CB,4,FALSE)/J301,IF(J301=0,"",IF(J301="","",0)))</f>
        <v>0</v>
      </c>
      <c r="G301" s="25">
        <f>IFERROR(VLOOKUP($C301,Summary!$C:$CB,5,FALSE)/J301,IF(J301=0,"",IF(J301="","",0)))</f>
        <v>0</v>
      </c>
      <c r="H301" s="26">
        <f>IFERROR(VLOOKUP($C301,Summary!$C:$CB,6,FALSE)/J301,IF(J301=0,"",IF(J301="","",0)))</f>
        <v>0</v>
      </c>
      <c r="I301" s="25">
        <f>IFERROR(VLOOKUP($C301,Summary!$C:$CB,7,FALSE)/J301,IF(J301=0,"",IF(J301="","",0)))</f>
        <v>1</v>
      </c>
      <c r="J301" s="27">
        <f>VLOOKUP($C301,Summary!$C:$CB,8,FALSE)</f>
        <v>2</v>
      </c>
      <c r="K301" s="24" t="str">
        <f>IFERROR(VLOOKUP($C301,Summary!$C:$CB,9,FALSE)/Q301,IF(Q301=0,"",IF(Q301="","",0)))</f>
        <v/>
      </c>
      <c r="L301" s="25" t="str">
        <f>IFERROR(VLOOKUP($C301,Summary!$C:$CB,10,FALSE)/Q301,IF(Q301=0,"",IF(Q301="","",0)))</f>
        <v/>
      </c>
      <c r="M301" s="26" t="str">
        <f>IFERROR(VLOOKUP($C301,Summary!$C:$CB,11,FALSE)/Q301,IF(Q301=0,"",IF(Q301="","",0)))</f>
        <v/>
      </c>
      <c r="N301" s="25" t="str">
        <f>IFERROR(VLOOKUP($C301,Summary!$C:$CB,12,FALSE)/Q301,IF(Q301=0,"",IF(Q301="","",0)))</f>
        <v/>
      </c>
      <c r="O301" s="26" t="str">
        <f>IFERROR(VLOOKUP($C301,Summary!$C:$CB,13,FALSE)/Q301,IF(Q301=0,"",IF(Q301="","",0)))</f>
        <v/>
      </c>
      <c r="P301" s="25" t="str">
        <f>IFERROR(VLOOKUP($C301,Summary!$C:$CB,14,FALSE)/Q301,IF(Q301=0,"",IF(Q301="","",0)))</f>
        <v/>
      </c>
      <c r="Q301" s="27">
        <f>VLOOKUP($C301,Summary!$C:$CB,15,FALSE)</f>
        <v>0</v>
      </c>
      <c r="R301" s="24" t="str">
        <f>IFERROR(VLOOKUP($C301,Summary!$C:$CB,16,FALSE)/X301,IF(X301=0,"",IF(X301="","",0)))</f>
        <v/>
      </c>
      <c r="S301" s="25" t="str">
        <f>IFERROR(VLOOKUP($C301,Summary!$C:$CB,17,FALSE)/X301,IF(X301=0,"",IF(X301="","",0)))</f>
        <v/>
      </c>
      <c r="T301" s="26" t="str">
        <f>IFERROR(VLOOKUP($C301,Summary!$C:$CB,18,FALSE)/X301,IF(X301=0,"",IF(X301="","",0)))</f>
        <v/>
      </c>
      <c r="U301" s="25" t="str">
        <f>IFERROR(VLOOKUP($C301,Summary!$C:$CB,19,FALSE)/X301,IF(X301=0,"",IF(X301="","",0)))</f>
        <v/>
      </c>
      <c r="V301" s="26" t="str">
        <f>IFERROR(VLOOKUP($C301,Summary!$C:$CB,20,FALSE)/X301,IF(X301=0,"",IF(X301="","",0)))</f>
        <v/>
      </c>
      <c r="W301" s="25" t="str">
        <f>IFERROR(VLOOKUP($C301,Summary!$C:$CB,21,FALSE)/X301,IF(X301=0,"",IF(X301="","",0)))</f>
        <v/>
      </c>
      <c r="X301" s="27">
        <f>VLOOKUP($C301,Summary!$C:$CB,22,FALSE)</f>
        <v>0</v>
      </c>
      <c r="Y301" s="24" t="str">
        <f>IFERROR(VLOOKUP($C301,Summary!$C:$CB,23,FALSE)/AE301,IF(AE301=0,"",IF(AE301="","",0)))</f>
        <v/>
      </c>
      <c r="Z301" s="25" t="str">
        <f>IFERROR(VLOOKUP($C301,Summary!$C:$CB,24,FALSE)/AE301,IF(AE301=0,"",IF(AE301="","",0)))</f>
        <v/>
      </c>
      <c r="AA301" s="26" t="str">
        <f>IFERROR(VLOOKUP($C301,Summary!$C:$CB,25,FALSE)/AE301,IF(AE301=0,"",IF(AE301="","",0)))</f>
        <v/>
      </c>
      <c r="AB301" s="25" t="str">
        <f>IFERROR(VLOOKUP($C301,Summary!$C:$CB,26,FALSE)/AE301,IF(AE301=0,"",IF(AE301="","",0)))</f>
        <v/>
      </c>
      <c r="AC301" s="26" t="str">
        <f>IFERROR(VLOOKUP($C301,Summary!$C:$CB,27,FALSE)/AE301,IF(AE301=0,"",IF(AE301="","",0)))</f>
        <v/>
      </c>
      <c r="AD301" s="25" t="str">
        <f>IFERROR(VLOOKUP($C301,Summary!$C:$CB,28,FALSE)/AE301,IF(AE301=0,"",IF(AE301="","",0)))</f>
        <v/>
      </c>
      <c r="AE301" s="27">
        <f>VLOOKUP($C301,Summary!$C:$CB,29,FALSE)</f>
        <v>0</v>
      </c>
      <c r="AF301" s="24" t="str">
        <f>IFERROR(VLOOKUP($C301,Summary!$C:$CB,30,FALSE)/VLOOKUP($C301,Summary!$C:$CB,32,FALSE),IF(AL301=0,"",IF(AL301="","",0)))</f>
        <v/>
      </c>
      <c r="AG301" s="25" t="str">
        <f>IFERROR(VLOOKUP($C301,Summary!$C:$CB,31,FALSE)/VLOOKUP($C301,Summary!$C:$CB,32,FALSE),IF(AL301=0,"",IF(AL301="","",0)))</f>
        <v/>
      </c>
      <c r="AH301" s="26" t="str">
        <f>IFERROR(VLOOKUP($C301,Summary!$C:$CB,32,FALSE)/VLOOKUP($C301,Summary!$C:$CB,34,FALSE),IF(AL301=0,"",IF(AL301="","",0)))</f>
        <v/>
      </c>
      <c r="AI301" s="25" t="str">
        <f>IFERROR(VLOOKUP($C301,Summary!$C:$CB,33,FALSE)/VLOOKUP($C301,Summary!$C:$CB,34,FALSE),IF(AL301=0,"",IF(AL301="","",0)))</f>
        <v/>
      </c>
      <c r="AJ301" s="26" t="str">
        <f>IFERROR(VLOOKUP($C301,Summary!$C:$CB,34,FALSE)/AL301,IF(AL301=0,"",IF(AL301="","",0)))</f>
        <v/>
      </c>
      <c r="AK301" s="25" t="str">
        <f>IFERROR(VLOOKUP($C301,Summary!$C:$CB,35,FALSE)/AL301,IF(AL301=0,"",IF(AL301="","",0)))</f>
        <v/>
      </c>
      <c r="AL301" s="27">
        <f>VLOOKUP($C301,Summary!$C:$CB,36,FALSE)</f>
        <v>0</v>
      </c>
      <c r="AM301" s="24" t="str">
        <f>IFERROR(VLOOKUP($C301,Summary!$C:$CB,37,FALSE)/AS301,IF(AS301=0,"",IF(AS301="","",0)))</f>
        <v/>
      </c>
      <c r="AN301" s="25" t="str">
        <f>IFERROR(VLOOKUP($C301,Summary!$C:$CB,38,FALSE)/AS301,IF(AS301=0,"",IF(AS301="","",0)))</f>
        <v/>
      </c>
      <c r="AO301" s="26" t="str">
        <f>IFERROR(VLOOKUP($C301,Summary!$C:$CB,39,FALSE)/AS301,IF(AS301=0,"",IF(AS301="","",0)))</f>
        <v/>
      </c>
      <c r="AP301" s="25" t="str">
        <f>IFERROR(VLOOKUP($C301,Summary!$C:$CB,40,FALSE)/AS301,IF(AS301=0,"",IF(AS301="","",0)))</f>
        <v/>
      </c>
      <c r="AQ301" s="26" t="str">
        <f>IFERROR(VLOOKUP($C301,Summary!$C:$CB,41,FALSE)/AS301,IF(AS301=0,"",IF(AS301="","",0)))</f>
        <v/>
      </c>
      <c r="AR301" s="25" t="str">
        <f>IFERROR(VLOOKUP($C301,Summary!$C:$CB,42,FALSE)/AS301,IF(AS301=0,"",IF(AS301="","",0)))</f>
        <v/>
      </c>
      <c r="AS301" s="27">
        <f>VLOOKUP($C301,Summary!$C:$CB,43,FALSE)</f>
        <v>0</v>
      </c>
      <c r="AT301" s="24" t="str">
        <f>IFERROR(VLOOKUP($C301,Summary!$C:$CB,44,FALSE)/AZ301,IF(AZ301=0,"",IF(AZ301="","",0)))</f>
        <v/>
      </c>
      <c r="AU301" s="25" t="str">
        <f>IFERROR(VLOOKUP($C301,Summary!$C:$CB,45,FALSE)/AZ301,IF(AZ301=0,"",IF(AZ301="","",0)))</f>
        <v/>
      </c>
      <c r="AV301" s="26" t="str">
        <f>IFERROR(VLOOKUP($C301,Summary!$C:$CB,46,FALSE)/AZ301,IF(AZ301=0,"",IF(AZ301="","",0)))</f>
        <v/>
      </c>
      <c r="AW301" s="25" t="str">
        <f>IFERROR(VLOOKUP($C301,Summary!$C:$CB,47,FALSE)/AZ301,IF(AZ301=0,"",IF(AZ301="","",0)))</f>
        <v/>
      </c>
      <c r="AX301" s="26" t="str">
        <f>IFERROR(VLOOKUP($C301,Summary!$C:$CB,48,FALSE)/AZ301,IF(AZ301=0,"",IF(AZ301="","",0)))</f>
        <v/>
      </c>
      <c r="AY301" s="25" t="str">
        <f>IFERROR(VLOOKUP($C301,Summary!$C:$CB,49,FALSE)/AZ301,IF(AZ301=0,"",IF(AZ301="","",0)))</f>
        <v/>
      </c>
      <c r="AZ301" s="27">
        <f>VLOOKUP($C301,Summary!$C:$CB,50,FALSE)</f>
        <v>0</v>
      </c>
      <c r="BA301" s="24">
        <f>IFERROR(VLOOKUP($C301,Summary!$C:$CB,51,FALSE)/BG301,IF(BG301=0,"",IF(BG301="","",0)))</f>
        <v>0</v>
      </c>
      <c r="BB301" s="25">
        <f>IFERROR(VLOOKUP($C301,Summary!$C:$CB,52,FALSE)/BG301,IF(BG301=0,"",IF(BG301="","",0)))</f>
        <v>0</v>
      </c>
      <c r="BC301" s="26">
        <f>IFERROR(VLOOKUP($C301,Summary!$C:$CB,53,FALSE)/BG301,IF(BG301=0,"",IF(BG301="","",0)))</f>
        <v>0</v>
      </c>
      <c r="BD301" s="25">
        <f>IFERROR(VLOOKUP($C301,Summary!$C:$CB,54,FALSE)/BG301,IF(BG301=0,"",IF(BG301="","",0)))</f>
        <v>0</v>
      </c>
      <c r="BE301" s="26">
        <f>IFERROR(VLOOKUP($C301,Summary!$C:$CB,55,FALSE)/BG301,IF(BG301=0,"",IF(BG301="","",0)))</f>
        <v>0</v>
      </c>
      <c r="BF301" s="25">
        <f>IFERROR(VLOOKUP($C301,Summary!$C:$CB,56,FALSE)/BG301,IF(BG301=0,"",IF(BG301="","",0)))</f>
        <v>1</v>
      </c>
      <c r="BG301" s="27">
        <f>VLOOKUP($C301,Summary!$C:$CB,57,FALSE)</f>
        <v>2</v>
      </c>
      <c r="BH301" s="24" t="str">
        <f>IFERROR(VLOOKUP($C301,Summary!$C:$CB,58,FALSE)/BN301,IF(BN301=0,"",IF(BN301="","",0)))</f>
        <v/>
      </c>
      <c r="BI301" s="25" t="str">
        <f>IFERROR(VLOOKUP($C301,Summary!$C:$CB,59,FALSE)/BN301,IF(BN301=0,"",IF(BN301="","",0)))</f>
        <v/>
      </c>
      <c r="BJ301" s="26" t="str">
        <f>IFERROR(VLOOKUP($C301,Summary!$C:$CB,60,FALSE)/BN301,IF(BN301=0,"",IF(BN301="","",0)))</f>
        <v/>
      </c>
      <c r="BK301" s="25" t="str">
        <f>IFERROR(VLOOKUP($C301,Summary!$C:$CB,61,FALSE)/BN301,IF(BN301=0,"",IF(BN301="","",0)))</f>
        <v/>
      </c>
      <c r="BL301" s="26" t="str">
        <f>IFERROR(VLOOKUP($C301,Summary!$C:$CB,62,FALSE)/BN301,IF(BN301=0,"",IF(BN301="","",0)))</f>
        <v/>
      </c>
      <c r="BM301" s="25" t="str">
        <f>IFERROR(VLOOKUP($C301,Summary!$C:$CB,63,FALSE)/BN301,IF(BN301=0,"",IF(BN301="","",0)))</f>
        <v/>
      </c>
      <c r="BN301" s="27">
        <f>VLOOKUP($C301,Summary!$C:$CB,64,FALSE)</f>
        <v>0</v>
      </c>
      <c r="BO301" s="24" t="str">
        <f>IFERROR(VLOOKUP($C301,Summary!$C:$CB,65,FALSE)/BU301,IF(BU301=0,"",IF(BU301="","",0)))</f>
        <v/>
      </c>
      <c r="BP301" s="25" t="str">
        <f>IFERROR(VLOOKUP($C301,Summary!$C:$CB,66,FALSE)/BU301,IF(BU301=0,"",IF(BU301="","",0)))</f>
        <v/>
      </c>
      <c r="BQ301" s="26" t="str">
        <f>IFERROR(VLOOKUP($C301,Summary!$C:$CB,67,FALSE)/BU301,IF(BU301=0,"",IF(BU301="","",0)))</f>
        <v/>
      </c>
      <c r="BR301" s="25" t="str">
        <f>IFERROR(VLOOKUP($C301,Summary!$C:$CB,68,FALSE)/BU301,IF(BU301=0,"",IF(BU301="","",0)))</f>
        <v/>
      </c>
      <c r="BS301" s="26" t="str">
        <f>IFERROR(VLOOKUP($C301,Summary!$C:$CB,69,FALSE)/BU301,IF(BU301=0,"",IF(BU301="","",0)))</f>
        <v/>
      </c>
      <c r="BT301" s="25" t="str">
        <f>IFERROR(VLOOKUP($C301,Summary!$C:$CB,70,FALSE)/BU301,IF(BU301=0,"",IF(BU301="","",0)))</f>
        <v/>
      </c>
      <c r="BU301" s="27">
        <f>VLOOKUP($C301,Summary!$C:$CB,71,FALSE)</f>
        <v>0</v>
      </c>
      <c r="BV301" s="24" t="str">
        <f>IFERROR(VLOOKUP($C301,Summary!$C:$CB,72,FALSE)/CB301,IF(CB301=0,"",IF(CB301="","",0)))</f>
        <v/>
      </c>
      <c r="BW301" s="25" t="str">
        <f>IFERROR(VLOOKUP($C301,Summary!$C:$CB,73,FALSE)/CB301,IF(CB301=0,"",IF(CB301="","",0)))</f>
        <v/>
      </c>
      <c r="BX301" s="26" t="str">
        <f>IFERROR(VLOOKUP($C301,Summary!$C:$CB,74,FALSE)/CB301,IF(CB301=0,"",IF(CB301="","",0)))</f>
        <v/>
      </c>
      <c r="BY301" s="25" t="str">
        <f>IFERROR(VLOOKUP($C301,Summary!$C:$CB,75,FALSE)/CB301,IF(CB301=0,"",IF(CB301="","",0)))</f>
        <v/>
      </c>
      <c r="BZ301" s="26" t="str">
        <f>IFERROR(VLOOKUP($C301,Summary!$C:$CB,76,FALSE)/CB301,IF(CB301=0,"",IF(CB301="","",0)))</f>
        <v/>
      </c>
      <c r="CA301" s="25" t="str">
        <f>IFERROR(VLOOKUP($C301,Summary!$C:$CB,77,FALSE)/CB301,IF(CB301=0,"",IF(CB301="","",0)))</f>
        <v/>
      </c>
      <c r="CB301" s="27">
        <f>VLOOKUP($C301,Summary!$C:$CB,78,FALSE)</f>
        <v>0</v>
      </c>
    </row>
    <row r="302" spans="1:80" x14ac:dyDescent="0.3">
      <c r="A302">
        <v>298</v>
      </c>
      <c r="B302" t="str">
        <f>IF(Namelist!A299="","",UPPER(Namelist!A299))</f>
        <v>TIFFANY TAN</v>
      </c>
      <c r="C302" t="str">
        <f>IF(Namelist!B299="","",UPPER(Namelist!B299))</f>
        <v>NUSSTU\E0970527</v>
      </c>
      <c r="D302" s="24">
        <f>IFERROR(VLOOKUP($C302,Summary!$C:$CB,2,FALSE)/J302,IF(J302=0,"",IF(J302="","",0)))</f>
        <v>0.81818181818181823</v>
      </c>
      <c r="E302" s="25">
        <f>IFERROR(VLOOKUP($C302,Summary!$C:$CB,3,FALSE)/J302,IF(J302=0,"",IF(J302="","",0)))</f>
        <v>0</v>
      </c>
      <c r="F302" s="26">
        <f>IFERROR(VLOOKUP($C302,Summary!$C:$CB,4,FALSE)/J302,IF(J302=0,"",IF(J302="","",0)))</f>
        <v>0.81818181818181823</v>
      </c>
      <c r="G302" s="25">
        <f>IFERROR(VLOOKUP($C302,Summary!$C:$CB,5,FALSE)/J302,IF(J302=0,"",IF(J302="","",0)))</f>
        <v>0</v>
      </c>
      <c r="H302" s="26">
        <f>IFERROR(VLOOKUP($C302,Summary!$C:$CB,6,FALSE)/J302,IF(J302=0,"",IF(J302="","",0)))</f>
        <v>0.81818181818181823</v>
      </c>
      <c r="I302" s="25">
        <f>IFERROR(VLOOKUP($C302,Summary!$C:$CB,7,FALSE)/J302,IF(J302=0,"",IF(J302="","",0)))</f>
        <v>0.18181818181818182</v>
      </c>
      <c r="J302" s="27">
        <f>VLOOKUP($C302,Summary!$C:$CB,8,FALSE)</f>
        <v>11</v>
      </c>
      <c r="K302" s="24">
        <f>IFERROR(VLOOKUP($C302,Summary!$C:$CB,9,FALSE)/Q302,IF(Q302=0,"",IF(Q302="","",0)))</f>
        <v>1</v>
      </c>
      <c r="L302" s="25">
        <f>IFERROR(VLOOKUP($C302,Summary!$C:$CB,10,FALSE)/Q302,IF(Q302=0,"",IF(Q302="","",0)))</f>
        <v>0</v>
      </c>
      <c r="M302" s="26">
        <f>IFERROR(VLOOKUP($C302,Summary!$C:$CB,11,FALSE)/Q302,IF(Q302=0,"",IF(Q302="","",0)))</f>
        <v>1</v>
      </c>
      <c r="N302" s="25">
        <f>IFERROR(VLOOKUP($C302,Summary!$C:$CB,12,FALSE)/Q302,IF(Q302=0,"",IF(Q302="","",0)))</f>
        <v>0</v>
      </c>
      <c r="O302" s="26">
        <f>IFERROR(VLOOKUP($C302,Summary!$C:$CB,13,FALSE)/Q302,IF(Q302=0,"",IF(Q302="","",0)))</f>
        <v>1</v>
      </c>
      <c r="P302" s="25">
        <f>IFERROR(VLOOKUP($C302,Summary!$C:$CB,14,FALSE)/Q302,IF(Q302=0,"",IF(Q302="","",0)))</f>
        <v>0</v>
      </c>
      <c r="Q302" s="27">
        <f>VLOOKUP($C302,Summary!$C:$CB,15,FALSE)</f>
        <v>3</v>
      </c>
      <c r="R302" s="24">
        <f>IFERROR(VLOOKUP($C302,Summary!$C:$CB,16,FALSE)/X302,IF(X302=0,"",IF(X302="","",0)))</f>
        <v>1</v>
      </c>
      <c r="S302" s="25">
        <f>IFERROR(VLOOKUP($C302,Summary!$C:$CB,17,FALSE)/X302,IF(X302=0,"",IF(X302="","",0)))</f>
        <v>0</v>
      </c>
      <c r="T302" s="26">
        <f>IFERROR(VLOOKUP($C302,Summary!$C:$CB,18,FALSE)/X302,IF(X302=0,"",IF(X302="","",0)))</f>
        <v>1</v>
      </c>
      <c r="U302" s="25">
        <f>IFERROR(VLOOKUP($C302,Summary!$C:$CB,19,FALSE)/X302,IF(X302=0,"",IF(X302="","",0)))</f>
        <v>0</v>
      </c>
      <c r="V302" s="26">
        <f>IFERROR(VLOOKUP($C302,Summary!$C:$CB,20,FALSE)/X302,IF(X302=0,"",IF(X302="","",0)))</f>
        <v>1</v>
      </c>
      <c r="W302" s="25">
        <f>IFERROR(VLOOKUP($C302,Summary!$C:$CB,21,FALSE)/X302,IF(X302=0,"",IF(X302="","",0)))</f>
        <v>0</v>
      </c>
      <c r="X302" s="27">
        <f>VLOOKUP($C302,Summary!$C:$CB,22,FALSE)</f>
        <v>2</v>
      </c>
      <c r="Y302" s="24">
        <f>IFERROR(VLOOKUP($C302,Summary!$C:$CB,23,FALSE)/AE302,IF(AE302=0,"",IF(AE302="","",0)))</f>
        <v>0.66666666666666663</v>
      </c>
      <c r="Z302" s="25">
        <f>IFERROR(VLOOKUP($C302,Summary!$C:$CB,24,FALSE)/AE302,IF(AE302=0,"",IF(AE302="","",0)))</f>
        <v>0</v>
      </c>
      <c r="AA302" s="26">
        <f>IFERROR(VLOOKUP($C302,Summary!$C:$CB,25,FALSE)/AE302,IF(AE302=0,"",IF(AE302="","",0)))</f>
        <v>0.66666666666666663</v>
      </c>
      <c r="AB302" s="25">
        <f>IFERROR(VLOOKUP($C302,Summary!$C:$CB,26,FALSE)/AE302,IF(AE302=0,"",IF(AE302="","",0)))</f>
        <v>0</v>
      </c>
      <c r="AC302" s="26">
        <f>IFERROR(VLOOKUP($C302,Summary!$C:$CB,27,FALSE)/AE302,IF(AE302=0,"",IF(AE302="","",0)))</f>
        <v>0.66666666666666663</v>
      </c>
      <c r="AD302" s="25">
        <f>IFERROR(VLOOKUP($C302,Summary!$C:$CB,28,FALSE)/AE302,IF(AE302=0,"",IF(AE302="","",0)))</f>
        <v>0.33333333333333331</v>
      </c>
      <c r="AE302" s="27">
        <f>VLOOKUP($C302,Summary!$C:$CB,29,FALSE)</f>
        <v>3</v>
      </c>
      <c r="AF302" s="24" t="str">
        <f>IFERROR(VLOOKUP($C302,Summary!$C:$CB,30,FALSE)/VLOOKUP($C302,Summary!$C:$CB,32,FALSE),IF(AL302=0,"",IF(AL302="","",0)))</f>
        <v/>
      </c>
      <c r="AG302" s="25" t="str">
        <f>IFERROR(VLOOKUP($C302,Summary!$C:$CB,31,FALSE)/VLOOKUP($C302,Summary!$C:$CB,32,FALSE),IF(AL302=0,"",IF(AL302="","",0)))</f>
        <v/>
      </c>
      <c r="AH302" s="26" t="str">
        <f>IFERROR(VLOOKUP($C302,Summary!$C:$CB,32,FALSE)/VLOOKUP($C302,Summary!$C:$CB,34,FALSE),IF(AL302=0,"",IF(AL302="","",0)))</f>
        <v/>
      </c>
      <c r="AI302" s="25" t="str">
        <f>IFERROR(VLOOKUP($C302,Summary!$C:$CB,33,FALSE)/VLOOKUP($C302,Summary!$C:$CB,34,FALSE),IF(AL302=0,"",IF(AL302="","",0)))</f>
        <v/>
      </c>
      <c r="AJ302" s="26" t="str">
        <f>IFERROR(VLOOKUP($C302,Summary!$C:$CB,34,FALSE)/AL302,IF(AL302=0,"",IF(AL302="","",0)))</f>
        <v/>
      </c>
      <c r="AK302" s="25" t="str">
        <f>IFERROR(VLOOKUP($C302,Summary!$C:$CB,35,FALSE)/AL302,IF(AL302=0,"",IF(AL302="","",0)))</f>
        <v/>
      </c>
      <c r="AL302" s="27">
        <f>VLOOKUP($C302,Summary!$C:$CB,36,FALSE)</f>
        <v>0</v>
      </c>
      <c r="AM302" s="24">
        <f>IFERROR(VLOOKUP($C302,Summary!$C:$CB,37,FALSE)/AS302,IF(AS302=0,"",IF(AS302="","",0)))</f>
        <v>0.66666666666666663</v>
      </c>
      <c r="AN302" s="25">
        <f>IFERROR(VLOOKUP($C302,Summary!$C:$CB,38,FALSE)/AS302,IF(AS302=0,"",IF(AS302="","",0)))</f>
        <v>0</v>
      </c>
      <c r="AO302" s="26">
        <f>IFERROR(VLOOKUP($C302,Summary!$C:$CB,39,FALSE)/AS302,IF(AS302=0,"",IF(AS302="","",0)))</f>
        <v>0.66666666666666663</v>
      </c>
      <c r="AP302" s="25">
        <f>IFERROR(VLOOKUP($C302,Summary!$C:$CB,40,FALSE)/AS302,IF(AS302=0,"",IF(AS302="","",0)))</f>
        <v>0</v>
      </c>
      <c r="AQ302" s="26">
        <f>IFERROR(VLOOKUP($C302,Summary!$C:$CB,41,FALSE)/AS302,IF(AS302=0,"",IF(AS302="","",0)))</f>
        <v>0.66666666666666663</v>
      </c>
      <c r="AR302" s="25">
        <f>IFERROR(VLOOKUP($C302,Summary!$C:$CB,42,FALSE)/AS302,IF(AS302=0,"",IF(AS302="","",0)))</f>
        <v>0.33333333333333331</v>
      </c>
      <c r="AS302" s="27">
        <f>VLOOKUP($C302,Summary!$C:$CB,43,FALSE)</f>
        <v>3</v>
      </c>
      <c r="AT302" s="24" t="str">
        <f>IFERROR(VLOOKUP($C302,Summary!$C:$CB,44,FALSE)/AZ302,IF(AZ302=0,"",IF(AZ302="","",0)))</f>
        <v/>
      </c>
      <c r="AU302" s="25" t="str">
        <f>IFERROR(VLOOKUP($C302,Summary!$C:$CB,45,FALSE)/AZ302,IF(AZ302=0,"",IF(AZ302="","",0)))</f>
        <v/>
      </c>
      <c r="AV302" s="26" t="str">
        <f>IFERROR(VLOOKUP($C302,Summary!$C:$CB,46,FALSE)/AZ302,IF(AZ302=0,"",IF(AZ302="","",0)))</f>
        <v/>
      </c>
      <c r="AW302" s="25" t="str">
        <f>IFERROR(VLOOKUP($C302,Summary!$C:$CB,47,FALSE)/AZ302,IF(AZ302=0,"",IF(AZ302="","",0)))</f>
        <v/>
      </c>
      <c r="AX302" s="26" t="str">
        <f>IFERROR(VLOOKUP($C302,Summary!$C:$CB,48,FALSE)/AZ302,IF(AZ302=0,"",IF(AZ302="","",0)))</f>
        <v/>
      </c>
      <c r="AY302" s="25" t="str">
        <f>IFERROR(VLOOKUP($C302,Summary!$C:$CB,49,FALSE)/AZ302,IF(AZ302=0,"",IF(AZ302="","",0)))</f>
        <v/>
      </c>
      <c r="AZ302" s="27">
        <f>VLOOKUP($C302,Summary!$C:$CB,50,FALSE)</f>
        <v>0</v>
      </c>
      <c r="BA302" s="24" t="str">
        <f>IFERROR(VLOOKUP($C302,Summary!$C:$CB,51,FALSE)/BG302,IF(BG302=0,"",IF(BG302="","",0)))</f>
        <v/>
      </c>
      <c r="BB302" s="25" t="str">
        <f>IFERROR(VLOOKUP($C302,Summary!$C:$CB,52,FALSE)/BG302,IF(BG302=0,"",IF(BG302="","",0)))</f>
        <v/>
      </c>
      <c r="BC302" s="26" t="str">
        <f>IFERROR(VLOOKUP($C302,Summary!$C:$CB,53,FALSE)/BG302,IF(BG302=0,"",IF(BG302="","",0)))</f>
        <v/>
      </c>
      <c r="BD302" s="25" t="str">
        <f>IFERROR(VLOOKUP($C302,Summary!$C:$CB,54,FALSE)/BG302,IF(BG302=0,"",IF(BG302="","",0)))</f>
        <v/>
      </c>
      <c r="BE302" s="26" t="str">
        <f>IFERROR(VLOOKUP($C302,Summary!$C:$CB,55,FALSE)/BG302,IF(BG302=0,"",IF(BG302="","",0)))</f>
        <v/>
      </c>
      <c r="BF302" s="25" t="str">
        <f>IFERROR(VLOOKUP($C302,Summary!$C:$CB,56,FALSE)/BG302,IF(BG302=0,"",IF(BG302="","",0)))</f>
        <v/>
      </c>
      <c r="BG302" s="27">
        <f>VLOOKUP($C302,Summary!$C:$CB,57,FALSE)</f>
        <v>0</v>
      </c>
      <c r="BH302" s="24" t="str">
        <f>IFERROR(VLOOKUP($C302,Summary!$C:$CB,58,FALSE)/BN302,IF(BN302=0,"",IF(BN302="","",0)))</f>
        <v/>
      </c>
      <c r="BI302" s="25" t="str">
        <f>IFERROR(VLOOKUP($C302,Summary!$C:$CB,59,FALSE)/BN302,IF(BN302=0,"",IF(BN302="","",0)))</f>
        <v/>
      </c>
      <c r="BJ302" s="26" t="str">
        <f>IFERROR(VLOOKUP($C302,Summary!$C:$CB,60,FALSE)/BN302,IF(BN302=0,"",IF(BN302="","",0)))</f>
        <v/>
      </c>
      <c r="BK302" s="25" t="str">
        <f>IFERROR(VLOOKUP($C302,Summary!$C:$CB,61,FALSE)/BN302,IF(BN302=0,"",IF(BN302="","",0)))</f>
        <v/>
      </c>
      <c r="BL302" s="26" t="str">
        <f>IFERROR(VLOOKUP($C302,Summary!$C:$CB,62,FALSE)/BN302,IF(BN302=0,"",IF(BN302="","",0)))</f>
        <v/>
      </c>
      <c r="BM302" s="25" t="str">
        <f>IFERROR(VLOOKUP($C302,Summary!$C:$CB,63,FALSE)/BN302,IF(BN302=0,"",IF(BN302="","",0)))</f>
        <v/>
      </c>
      <c r="BN302" s="27">
        <f>VLOOKUP($C302,Summary!$C:$CB,64,FALSE)</f>
        <v>0</v>
      </c>
      <c r="BO302" s="24" t="str">
        <f>IFERROR(VLOOKUP($C302,Summary!$C:$CB,65,FALSE)/BU302,IF(BU302=0,"",IF(BU302="","",0)))</f>
        <v/>
      </c>
      <c r="BP302" s="25" t="str">
        <f>IFERROR(VLOOKUP($C302,Summary!$C:$CB,66,FALSE)/BU302,IF(BU302=0,"",IF(BU302="","",0)))</f>
        <v/>
      </c>
      <c r="BQ302" s="26" t="str">
        <f>IFERROR(VLOOKUP($C302,Summary!$C:$CB,67,FALSE)/BU302,IF(BU302=0,"",IF(BU302="","",0)))</f>
        <v/>
      </c>
      <c r="BR302" s="25" t="str">
        <f>IFERROR(VLOOKUP($C302,Summary!$C:$CB,68,FALSE)/BU302,IF(BU302=0,"",IF(BU302="","",0)))</f>
        <v/>
      </c>
      <c r="BS302" s="26" t="str">
        <f>IFERROR(VLOOKUP($C302,Summary!$C:$CB,69,FALSE)/BU302,IF(BU302=0,"",IF(BU302="","",0)))</f>
        <v/>
      </c>
      <c r="BT302" s="25" t="str">
        <f>IFERROR(VLOOKUP($C302,Summary!$C:$CB,70,FALSE)/BU302,IF(BU302=0,"",IF(BU302="","",0)))</f>
        <v/>
      </c>
      <c r="BU302" s="27">
        <f>VLOOKUP($C302,Summary!$C:$CB,71,FALSE)</f>
        <v>0</v>
      </c>
      <c r="BV302" s="24" t="str">
        <f>IFERROR(VLOOKUP($C302,Summary!$C:$CB,72,FALSE)/CB302,IF(CB302=0,"",IF(CB302="","",0)))</f>
        <v/>
      </c>
      <c r="BW302" s="25" t="str">
        <f>IFERROR(VLOOKUP($C302,Summary!$C:$CB,73,FALSE)/CB302,IF(CB302=0,"",IF(CB302="","",0)))</f>
        <v/>
      </c>
      <c r="BX302" s="26" t="str">
        <f>IFERROR(VLOOKUP($C302,Summary!$C:$CB,74,FALSE)/CB302,IF(CB302=0,"",IF(CB302="","",0)))</f>
        <v/>
      </c>
      <c r="BY302" s="25" t="str">
        <f>IFERROR(VLOOKUP($C302,Summary!$C:$CB,75,FALSE)/CB302,IF(CB302=0,"",IF(CB302="","",0)))</f>
        <v/>
      </c>
      <c r="BZ302" s="26" t="str">
        <f>IFERROR(VLOOKUP($C302,Summary!$C:$CB,76,FALSE)/CB302,IF(CB302=0,"",IF(CB302="","",0)))</f>
        <v/>
      </c>
      <c r="CA302" s="25" t="str">
        <f>IFERROR(VLOOKUP($C302,Summary!$C:$CB,77,FALSE)/CB302,IF(CB302=0,"",IF(CB302="","",0)))</f>
        <v/>
      </c>
      <c r="CB302" s="27">
        <f>VLOOKUP($C302,Summary!$C:$CB,78,FALSE)</f>
        <v>0</v>
      </c>
    </row>
    <row r="303" spans="1:80" x14ac:dyDescent="0.3">
      <c r="A303">
        <v>299</v>
      </c>
      <c r="B303" t="str">
        <f>IF(Namelist!A300="","",UPPER(Namelist!A300))</f>
        <v>TIMOTHY LIM</v>
      </c>
      <c r="C303" t="str">
        <f>IF(Namelist!B300="","",UPPER(Namelist!B300))</f>
        <v>NUSSTU\E0415864</v>
      </c>
      <c r="D303" s="24">
        <f>IFERROR(VLOOKUP($C303,Summary!$C:$CB,2,FALSE)/J303,IF(J303=0,"",IF(J303="","",0)))</f>
        <v>1</v>
      </c>
      <c r="E303" s="25">
        <f>IFERROR(VLOOKUP($C303,Summary!$C:$CB,3,FALSE)/J303,IF(J303=0,"",IF(J303="","",0)))</f>
        <v>0</v>
      </c>
      <c r="F303" s="26">
        <f>IFERROR(VLOOKUP($C303,Summary!$C:$CB,4,FALSE)/J303,IF(J303=0,"",IF(J303="","",0)))</f>
        <v>1</v>
      </c>
      <c r="G303" s="25">
        <f>IFERROR(VLOOKUP($C303,Summary!$C:$CB,5,FALSE)/J303,IF(J303=0,"",IF(J303="","",0)))</f>
        <v>0</v>
      </c>
      <c r="H303" s="26">
        <f>IFERROR(VLOOKUP($C303,Summary!$C:$CB,6,FALSE)/J303,IF(J303=0,"",IF(J303="","",0)))</f>
        <v>1</v>
      </c>
      <c r="I303" s="25">
        <f>IFERROR(VLOOKUP($C303,Summary!$C:$CB,7,FALSE)/J303,IF(J303=0,"",IF(J303="","",0)))</f>
        <v>0</v>
      </c>
      <c r="J303" s="27">
        <f>VLOOKUP($C303,Summary!$C:$CB,8,FALSE)</f>
        <v>2</v>
      </c>
      <c r="K303" s="24" t="str">
        <f>IFERROR(VLOOKUP($C303,Summary!$C:$CB,9,FALSE)/Q303,IF(Q303=0,"",IF(Q303="","",0)))</f>
        <v/>
      </c>
      <c r="L303" s="25" t="str">
        <f>IFERROR(VLOOKUP($C303,Summary!$C:$CB,10,FALSE)/Q303,IF(Q303=0,"",IF(Q303="","",0)))</f>
        <v/>
      </c>
      <c r="M303" s="26" t="str">
        <f>IFERROR(VLOOKUP($C303,Summary!$C:$CB,11,FALSE)/Q303,IF(Q303=0,"",IF(Q303="","",0)))</f>
        <v/>
      </c>
      <c r="N303" s="25" t="str">
        <f>IFERROR(VLOOKUP($C303,Summary!$C:$CB,12,FALSE)/Q303,IF(Q303=0,"",IF(Q303="","",0)))</f>
        <v/>
      </c>
      <c r="O303" s="26" t="str">
        <f>IFERROR(VLOOKUP($C303,Summary!$C:$CB,13,FALSE)/Q303,IF(Q303=0,"",IF(Q303="","",0)))</f>
        <v/>
      </c>
      <c r="P303" s="25" t="str">
        <f>IFERROR(VLOOKUP($C303,Summary!$C:$CB,14,FALSE)/Q303,IF(Q303=0,"",IF(Q303="","",0)))</f>
        <v/>
      </c>
      <c r="Q303" s="27">
        <f>VLOOKUP($C303,Summary!$C:$CB,15,FALSE)</f>
        <v>0</v>
      </c>
      <c r="R303" s="24" t="str">
        <f>IFERROR(VLOOKUP($C303,Summary!$C:$CB,16,FALSE)/X303,IF(X303=0,"",IF(X303="","",0)))</f>
        <v/>
      </c>
      <c r="S303" s="25" t="str">
        <f>IFERROR(VLOOKUP($C303,Summary!$C:$CB,17,FALSE)/X303,IF(X303=0,"",IF(X303="","",0)))</f>
        <v/>
      </c>
      <c r="T303" s="26" t="str">
        <f>IFERROR(VLOOKUP($C303,Summary!$C:$CB,18,FALSE)/X303,IF(X303=0,"",IF(X303="","",0)))</f>
        <v/>
      </c>
      <c r="U303" s="25" t="str">
        <f>IFERROR(VLOOKUP($C303,Summary!$C:$CB,19,FALSE)/X303,IF(X303=0,"",IF(X303="","",0)))</f>
        <v/>
      </c>
      <c r="V303" s="26" t="str">
        <f>IFERROR(VLOOKUP($C303,Summary!$C:$CB,20,FALSE)/X303,IF(X303=0,"",IF(X303="","",0)))</f>
        <v/>
      </c>
      <c r="W303" s="25" t="str">
        <f>IFERROR(VLOOKUP($C303,Summary!$C:$CB,21,FALSE)/X303,IF(X303=0,"",IF(X303="","",0)))</f>
        <v/>
      </c>
      <c r="X303" s="27">
        <f>VLOOKUP($C303,Summary!$C:$CB,22,FALSE)</f>
        <v>0</v>
      </c>
      <c r="Y303" s="24">
        <f>IFERROR(VLOOKUP($C303,Summary!$C:$CB,23,FALSE)/AE303,IF(AE303=0,"",IF(AE303="","",0)))</f>
        <v>1</v>
      </c>
      <c r="Z303" s="25">
        <f>IFERROR(VLOOKUP($C303,Summary!$C:$CB,24,FALSE)/AE303,IF(AE303=0,"",IF(AE303="","",0)))</f>
        <v>0</v>
      </c>
      <c r="AA303" s="26">
        <f>IFERROR(VLOOKUP($C303,Summary!$C:$CB,25,FALSE)/AE303,IF(AE303=0,"",IF(AE303="","",0)))</f>
        <v>1</v>
      </c>
      <c r="AB303" s="25">
        <f>IFERROR(VLOOKUP($C303,Summary!$C:$CB,26,FALSE)/AE303,IF(AE303=0,"",IF(AE303="","",0)))</f>
        <v>0</v>
      </c>
      <c r="AC303" s="26">
        <f>IFERROR(VLOOKUP($C303,Summary!$C:$CB,27,FALSE)/AE303,IF(AE303=0,"",IF(AE303="","",0)))</f>
        <v>1</v>
      </c>
      <c r="AD303" s="25">
        <f>IFERROR(VLOOKUP($C303,Summary!$C:$CB,28,FALSE)/AE303,IF(AE303=0,"",IF(AE303="","",0)))</f>
        <v>0</v>
      </c>
      <c r="AE303" s="27">
        <f>VLOOKUP($C303,Summary!$C:$CB,29,FALSE)</f>
        <v>2</v>
      </c>
      <c r="AF303" s="24" t="str">
        <f>IFERROR(VLOOKUP($C303,Summary!$C:$CB,30,FALSE)/VLOOKUP($C303,Summary!$C:$CB,32,FALSE),IF(AL303=0,"",IF(AL303="","",0)))</f>
        <v/>
      </c>
      <c r="AG303" s="25" t="str">
        <f>IFERROR(VLOOKUP($C303,Summary!$C:$CB,31,FALSE)/VLOOKUP($C303,Summary!$C:$CB,32,FALSE),IF(AL303=0,"",IF(AL303="","",0)))</f>
        <v/>
      </c>
      <c r="AH303" s="26" t="str">
        <f>IFERROR(VLOOKUP($C303,Summary!$C:$CB,32,FALSE)/VLOOKUP($C303,Summary!$C:$CB,34,FALSE),IF(AL303=0,"",IF(AL303="","",0)))</f>
        <v/>
      </c>
      <c r="AI303" s="25" t="str">
        <f>IFERROR(VLOOKUP($C303,Summary!$C:$CB,33,FALSE)/VLOOKUP($C303,Summary!$C:$CB,34,FALSE),IF(AL303=0,"",IF(AL303="","",0)))</f>
        <v/>
      </c>
      <c r="AJ303" s="26" t="str">
        <f>IFERROR(VLOOKUP($C303,Summary!$C:$CB,34,FALSE)/AL303,IF(AL303=0,"",IF(AL303="","",0)))</f>
        <v/>
      </c>
      <c r="AK303" s="25" t="str">
        <f>IFERROR(VLOOKUP($C303,Summary!$C:$CB,35,FALSE)/AL303,IF(AL303=0,"",IF(AL303="","",0)))</f>
        <v/>
      </c>
      <c r="AL303" s="27">
        <f>VLOOKUP($C303,Summary!$C:$CB,36,FALSE)</f>
        <v>0</v>
      </c>
      <c r="AM303" s="24" t="str">
        <f>IFERROR(VLOOKUP($C303,Summary!$C:$CB,37,FALSE)/AS303,IF(AS303=0,"",IF(AS303="","",0)))</f>
        <v/>
      </c>
      <c r="AN303" s="25" t="str">
        <f>IFERROR(VLOOKUP($C303,Summary!$C:$CB,38,FALSE)/AS303,IF(AS303=0,"",IF(AS303="","",0)))</f>
        <v/>
      </c>
      <c r="AO303" s="26" t="str">
        <f>IFERROR(VLOOKUP($C303,Summary!$C:$CB,39,FALSE)/AS303,IF(AS303=0,"",IF(AS303="","",0)))</f>
        <v/>
      </c>
      <c r="AP303" s="25" t="str">
        <f>IFERROR(VLOOKUP($C303,Summary!$C:$CB,40,FALSE)/AS303,IF(AS303=0,"",IF(AS303="","",0)))</f>
        <v/>
      </c>
      <c r="AQ303" s="26" t="str">
        <f>IFERROR(VLOOKUP($C303,Summary!$C:$CB,41,FALSE)/AS303,IF(AS303=0,"",IF(AS303="","",0)))</f>
        <v/>
      </c>
      <c r="AR303" s="25" t="str">
        <f>IFERROR(VLOOKUP($C303,Summary!$C:$CB,42,FALSE)/AS303,IF(AS303=0,"",IF(AS303="","",0)))</f>
        <v/>
      </c>
      <c r="AS303" s="27">
        <f>VLOOKUP($C303,Summary!$C:$CB,43,FALSE)</f>
        <v>0</v>
      </c>
      <c r="AT303" s="24" t="str">
        <f>IFERROR(VLOOKUP($C303,Summary!$C:$CB,44,FALSE)/AZ303,IF(AZ303=0,"",IF(AZ303="","",0)))</f>
        <v/>
      </c>
      <c r="AU303" s="25" t="str">
        <f>IFERROR(VLOOKUP($C303,Summary!$C:$CB,45,FALSE)/AZ303,IF(AZ303=0,"",IF(AZ303="","",0)))</f>
        <v/>
      </c>
      <c r="AV303" s="26" t="str">
        <f>IFERROR(VLOOKUP($C303,Summary!$C:$CB,46,FALSE)/AZ303,IF(AZ303=0,"",IF(AZ303="","",0)))</f>
        <v/>
      </c>
      <c r="AW303" s="25" t="str">
        <f>IFERROR(VLOOKUP($C303,Summary!$C:$CB,47,FALSE)/AZ303,IF(AZ303=0,"",IF(AZ303="","",0)))</f>
        <v/>
      </c>
      <c r="AX303" s="26" t="str">
        <f>IFERROR(VLOOKUP($C303,Summary!$C:$CB,48,FALSE)/AZ303,IF(AZ303=0,"",IF(AZ303="","",0)))</f>
        <v/>
      </c>
      <c r="AY303" s="25" t="str">
        <f>IFERROR(VLOOKUP($C303,Summary!$C:$CB,49,FALSE)/AZ303,IF(AZ303=0,"",IF(AZ303="","",0)))</f>
        <v/>
      </c>
      <c r="AZ303" s="27">
        <f>VLOOKUP($C303,Summary!$C:$CB,50,FALSE)</f>
        <v>0</v>
      </c>
      <c r="BA303" s="24" t="str">
        <f>IFERROR(VLOOKUP($C303,Summary!$C:$CB,51,FALSE)/BG303,IF(BG303=0,"",IF(BG303="","",0)))</f>
        <v/>
      </c>
      <c r="BB303" s="25" t="str">
        <f>IFERROR(VLOOKUP($C303,Summary!$C:$CB,52,FALSE)/BG303,IF(BG303=0,"",IF(BG303="","",0)))</f>
        <v/>
      </c>
      <c r="BC303" s="26" t="str">
        <f>IFERROR(VLOOKUP($C303,Summary!$C:$CB,53,FALSE)/BG303,IF(BG303=0,"",IF(BG303="","",0)))</f>
        <v/>
      </c>
      <c r="BD303" s="25" t="str">
        <f>IFERROR(VLOOKUP($C303,Summary!$C:$CB,54,FALSE)/BG303,IF(BG303=0,"",IF(BG303="","",0)))</f>
        <v/>
      </c>
      <c r="BE303" s="26" t="str">
        <f>IFERROR(VLOOKUP($C303,Summary!$C:$CB,55,FALSE)/BG303,IF(BG303=0,"",IF(BG303="","",0)))</f>
        <v/>
      </c>
      <c r="BF303" s="25" t="str">
        <f>IFERROR(VLOOKUP($C303,Summary!$C:$CB,56,FALSE)/BG303,IF(BG303=0,"",IF(BG303="","",0)))</f>
        <v/>
      </c>
      <c r="BG303" s="27">
        <f>VLOOKUP($C303,Summary!$C:$CB,57,FALSE)</f>
        <v>0</v>
      </c>
      <c r="BH303" s="24" t="str">
        <f>IFERROR(VLOOKUP($C303,Summary!$C:$CB,58,FALSE)/BN303,IF(BN303=0,"",IF(BN303="","",0)))</f>
        <v/>
      </c>
      <c r="BI303" s="25" t="str">
        <f>IFERROR(VLOOKUP($C303,Summary!$C:$CB,59,FALSE)/BN303,IF(BN303=0,"",IF(BN303="","",0)))</f>
        <v/>
      </c>
      <c r="BJ303" s="26" t="str">
        <f>IFERROR(VLOOKUP($C303,Summary!$C:$CB,60,FALSE)/BN303,IF(BN303=0,"",IF(BN303="","",0)))</f>
        <v/>
      </c>
      <c r="BK303" s="25" t="str">
        <f>IFERROR(VLOOKUP($C303,Summary!$C:$CB,61,FALSE)/BN303,IF(BN303=0,"",IF(BN303="","",0)))</f>
        <v/>
      </c>
      <c r="BL303" s="26" t="str">
        <f>IFERROR(VLOOKUP($C303,Summary!$C:$CB,62,FALSE)/BN303,IF(BN303=0,"",IF(BN303="","",0)))</f>
        <v/>
      </c>
      <c r="BM303" s="25" t="str">
        <f>IFERROR(VLOOKUP($C303,Summary!$C:$CB,63,FALSE)/BN303,IF(BN303=0,"",IF(BN303="","",0)))</f>
        <v/>
      </c>
      <c r="BN303" s="27">
        <f>VLOOKUP($C303,Summary!$C:$CB,64,FALSE)</f>
        <v>0</v>
      </c>
      <c r="BO303" s="24" t="str">
        <f>IFERROR(VLOOKUP($C303,Summary!$C:$CB,65,FALSE)/BU303,IF(BU303=0,"",IF(BU303="","",0)))</f>
        <v/>
      </c>
      <c r="BP303" s="25" t="str">
        <f>IFERROR(VLOOKUP($C303,Summary!$C:$CB,66,FALSE)/BU303,IF(BU303=0,"",IF(BU303="","",0)))</f>
        <v/>
      </c>
      <c r="BQ303" s="26" t="str">
        <f>IFERROR(VLOOKUP($C303,Summary!$C:$CB,67,FALSE)/BU303,IF(BU303=0,"",IF(BU303="","",0)))</f>
        <v/>
      </c>
      <c r="BR303" s="25" t="str">
        <f>IFERROR(VLOOKUP($C303,Summary!$C:$CB,68,FALSE)/BU303,IF(BU303=0,"",IF(BU303="","",0)))</f>
        <v/>
      </c>
      <c r="BS303" s="26" t="str">
        <f>IFERROR(VLOOKUP($C303,Summary!$C:$CB,69,FALSE)/BU303,IF(BU303=0,"",IF(BU303="","",0)))</f>
        <v/>
      </c>
      <c r="BT303" s="25" t="str">
        <f>IFERROR(VLOOKUP($C303,Summary!$C:$CB,70,FALSE)/BU303,IF(BU303=0,"",IF(BU303="","",0)))</f>
        <v/>
      </c>
      <c r="BU303" s="27">
        <f>VLOOKUP($C303,Summary!$C:$CB,71,FALSE)</f>
        <v>0</v>
      </c>
      <c r="BV303" s="24" t="str">
        <f>IFERROR(VLOOKUP($C303,Summary!$C:$CB,72,FALSE)/CB303,IF(CB303=0,"",IF(CB303="","",0)))</f>
        <v/>
      </c>
      <c r="BW303" s="25" t="str">
        <f>IFERROR(VLOOKUP($C303,Summary!$C:$CB,73,FALSE)/CB303,IF(CB303=0,"",IF(CB303="","",0)))</f>
        <v/>
      </c>
      <c r="BX303" s="26" t="str">
        <f>IFERROR(VLOOKUP($C303,Summary!$C:$CB,74,FALSE)/CB303,IF(CB303=0,"",IF(CB303="","",0)))</f>
        <v/>
      </c>
      <c r="BY303" s="25" t="str">
        <f>IFERROR(VLOOKUP($C303,Summary!$C:$CB,75,FALSE)/CB303,IF(CB303=0,"",IF(CB303="","",0)))</f>
        <v/>
      </c>
      <c r="BZ303" s="26" t="str">
        <f>IFERROR(VLOOKUP($C303,Summary!$C:$CB,76,FALSE)/CB303,IF(CB303=0,"",IF(CB303="","",0)))</f>
        <v/>
      </c>
      <c r="CA303" s="25" t="str">
        <f>IFERROR(VLOOKUP($C303,Summary!$C:$CB,77,FALSE)/CB303,IF(CB303=0,"",IF(CB303="","",0)))</f>
        <v/>
      </c>
      <c r="CB303" s="27">
        <f>VLOOKUP($C303,Summary!$C:$CB,78,FALSE)</f>
        <v>0</v>
      </c>
    </row>
    <row r="304" spans="1:80" x14ac:dyDescent="0.3">
      <c r="A304">
        <v>300</v>
      </c>
      <c r="B304" t="str">
        <f>IF(Namelist!A301="","",UPPER(Namelist!A301))</f>
        <v>TIMOTHY LOW</v>
      </c>
      <c r="C304" t="str">
        <f>IF(Namelist!B301="","",UPPER(Namelist!B301))</f>
        <v>NUSSTU\E0958122</v>
      </c>
      <c r="D304" s="24">
        <f>IFERROR(VLOOKUP($C304,Summary!$C:$CB,2,FALSE)/J304,IF(J304=0,"",IF(J304="","",0)))</f>
        <v>1</v>
      </c>
      <c r="E304" s="25">
        <f>IFERROR(VLOOKUP($C304,Summary!$C:$CB,3,FALSE)/J304,IF(J304=0,"",IF(J304="","",0)))</f>
        <v>0</v>
      </c>
      <c r="F304" s="26">
        <f>IFERROR(VLOOKUP($C304,Summary!$C:$CB,4,FALSE)/J304,IF(J304=0,"",IF(J304="","",0)))</f>
        <v>1</v>
      </c>
      <c r="G304" s="25">
        <f>IFERROR(VLOOKUP($C304,Summary!$C:$CB,5,FALSE)/J304,IF(J304=0,"",IF(J304="","",0)))</f>
        <v>0</v>
      </c>
      <c r="H304" s="26">
        <f>IFERROR(VLOOKUP($C304,Summary!$C:$CB,6,FALSE)/J304,IF(J304=0,"",IF(J304="","",0)))</f>
        <v>1</v>
      </c>
      <c r="I304" s="25">
        <f>IFERROR(VLOOKUP($C304,Summary!$C:$CB,7,FALSE)/J304,IF(J304=0,"",IF(J304="","",0)))</f>
        <v>0</v>
      </c>
      <c r="J304" s="27">
        <f>VLOOKUP($C304,Summary!$C:$CB,8,FALSE)</f>
        <v>2</v>
      </c>
      <c r="K304" s="24" t="str">
        <f>IFERROR(VLOOKUP($C304,Summary!$C:$CB,9,FALSE)/Q304,IF(Q304=0,"",IF(Q304="","",0)))</f>
        <v/>
      </c>
      <c r="L304" s="25" t="str">
        <f>IFERROR(VLOOKUP($C304,Summary!$C:$CB,10,FALSE)/Q304,IF(Q304=0,"",IF(Q304="","",0)))</f>
        <v/>
      </c>
      <c r="M304" s="26" t="str">
        <f>IFERROR(VLOOKUP($C304,Summary!$C:$CB,11,FALSE)/Q304,IF(Q304=0,"",IF(Q304="","",0)))</f>
        <v/>
      </c>
      <c r="N304" s="25" t="str">
        <f>IFERROR(VLOOKUP($C304,Summary!$C:$CB,12,FALSE)/Q304,IF(Q304=0,"",IF(Q304="","",0)))</f>
        <v/>
      </c>
      <c r="O304" s="26" t="str">
        <f>IFERROR(VLOOKUP($C304,Summary!$C:$CB,13,FALSE)/Q304,IF(Q304=0,"",IF(Q304="","",0)))</f>
        <v/>
      </c>
      <c r="P304" s="25" t="str">
        <f>IFERROR(VLOOKUP($C304,Summary!$C:$CB,14,FALSE)/Q304,IF(Q304=0,"",IF(Q304="","",0)))</f>
        <v/>
      </c>
      <c r="Q304" s="27">
        <f>VLOOKUP($C304,Summary!$C:$CB,15,FALSE)</f>
        <v>0</v>
      </c>
      <c r="R304" s="24" t="str">
        <f>IFERROR(VLOOKUP($C304,Summary!$C:$CB,16,FALSE)/X304,IF(X304=0,"",IF(X304="","",0)))</f>
        <v/>
      </c>
      <c r="S304" s="25" t="str">
        <f>IFERROR(VLOOKUP($C304,Summary!$C:$CB,17,FALSE)/X304,IF(X304=0,"",IF(X304="","",0)))</f>
        <v/>
      </c>
      <c r="T304" s="26" t="str">
        <f>IFERROR(VLOOKUP($C304,Summary!$C:$CB,18,FALSE)/X304,IF(X304=0,"",IF(X304="","",0)))</f>
        <v/>
      </c>
      <c r="U304" s="25" t="str">
        <f>IFERROR(VLOOKUP($C304,Summary!$C:$CB,19,FALSE)/X304,IF(X304=0,"",IF(X304="","",0)))</f>
        <v/>
      </c>
      <c r="V304" s="26" t="str">
        <f>IFERROR(VLOOKUP($C304,Summary!$C:$CB,20,FALSE)/X304,IF(X304=0,"",IF(X304="","",0)))</f>
        <v/>
      </c>
      <c r="W304" s="25" t="str">
        <f>IFERROR(VLOOKUP($C304,Summary!$C:$CB,21,FALSE)/X304,IF(X304=0,"",IF(X304="","",0)))</f>
        <v/>
      </c>
      <c r="X304" s="27">
        <f>VLOOKUP($C304,Summary!$C:$CB,22,FALSE)</f>
        <v>0</v>
      </c>
      <c r="Y304" s="24" t="str">
        <f>IFERROR(VLOOKUP($C304,Summary!$C:$CB,23,FALSE)/AE304,IF(AE304=0,"",IF(AE304="","",0)))</f>
        <v/>
      </c>
      <c r="Z304" s="25" t="str">
        <f>IFERROR(VLOOKUP($C304,Summary!$C:$CB,24,FALSE)/AE304,IF(AE304=0,"",IF(AE304="","",0)))</f>
        <v/>
      </c>
      <c r="AA304" s="26" t="str">
        <f>IFERROR(VLOOKUP($C304,Summary!$C:$CB,25,FALSE)/AE304,IF(AE304=0,"",IF(AE304="","",0)))</f>
        <v/>
      </c>
      <c r="AB304" s="25" t="str">
        <f>IFERROR(VLOOKUP($C304,Summary!$C:$CB,26,FALSE)/AE304,IF(AE304=0,"",IF(AE304="","",0)))</f>
        <v/>
      </c>
      <c r="AC304" s="26" t="str">
        <f>IFERROR(VLOOKUP($C304,Summary!$C:$CB,27,FALSE)/AE304,IF(AE304=0,"",IF(AE304="","",0)))</f>
        <v/>
      </c>
      <c r="AD304" s="25" t="str">
        <f>IFERROR(VLOOKUP($C304,Summary!$C:$CB,28,FALSE)/AE304,IF(AE304=0,"",IF(AE304="","",0)))</f>
        <v/>
      </c>
      <c r="AE304" s="27">
        <f>VLOOKUP($C304,Summary!$C:$CB,29,FALSE)</f>
        <v>0</v>
      </c>
      <c r="AF304" s="24" t="str">
        <f>IFERROR(VLOOKUP($C304,Summary!$C:$CB,30,FALSE)/VLOOKUP($C304,Summary!$C:$CB,32,FALSE),IF(AL304=0,"",IF(AL304="","",0)))</f>
        <v/>
      </c>
      <c r="AG304" s="25" t="str">
        <f>IFERROR(VLOOKUP($C304,Summary!$C:$CB,31,FALSE)/VLOOKUP($C304,Summary!$C:$CB,32,FALSE),IF(AL304=0,"",IF(AL304="","",0)))</f>
        <v/>
      </c>
      <c r="AH304" s="26" t="str">
        <f>IFERROR(VLOOKUP($C304,Summary!$C:$CB,32,FALSE)/VLOOKUP($C304,Summary!$C:$CB,34,FALSE),IF(AL304=0,"",IF(AL304="","",0)))</f>
        <v/>
      </c>
      <c r="AI304" s="25" t="str">
        <f>IFERROR(VLOOKUP($C304,Summary!$C:$CB,33,FALSE)/VLOOKUP($C304,Summary!$C:$CB,34,FALSE),IF(AL304=0,"",IF(AL304="","",0)))</f>
        <v/>
      </c>
      <c r="AJ304" s="26" t="str">
        <f>IFERROR(VLOOKUP($C304,Summary!$C:$CB,34,FALSE)/AL304,IF(AL304=0,"",IF(AL304="","",0)))</f>
        <v/>
      </c>
      <c r="AK304" s="25" t="str">
        <f>IFERROR(VLOOKUP($C304,Summary!$C:$CB,35,FALSE)/AL304,IF(AL304=0,"",IF(AL304="","",0)))</f>
        <v/>
      </c>
      <c r="AL304" s="27">
        <f>VLOOKUP($C304,Summary!$C:$CB,36,FALSE)</f>
        <v>0</v>
      </c>
      <c r="AM304" s="24">
        <f>IFERROR(VLOOKUP($C304,Summary!$C:$CB,37,FALSE)/AS304,IF(AS304=0,"",IF(AS304="","",0)))</f>
        <v>1</v>
      </c>
      <c r="AN304" s="25">
        <f>IFERROR(VLOOKUP($C304,Summary!$C:$CB,38,FALSE)/AS304,IF(AS304=0,"",IF(AS304="","",0)))</f>
        <v>0</v>
      </c>
      <c r="AO304" s="26">
        <f>IFERROR(VLOOKUP($C304,Summary!$C:$CB,39,FALSE)/AS304,IF(AS304=0,"",IF(AS304="","",0)))</f>
        <v>1</v>
      </c>
      <c r="AP304" s="25">
        <f>IFERROR(VLOOKUP($C304,Summary!$C:$CB,40,FALSE)/AS304,IF(AS304=0,"",IF(AS304="","",0)))</f>
        <v>0</v>
      </c>
      <c r="AQ304" s="26">
        <f>IFERROR(VLOOKUP($C304,Summary!$C:$CB,41,FALSE)/AS304,IF(AS304=0,"",IF(AS304="","",0)))</f>
        <v>1</v>
      </c>
      <c r="AR304" s="25">
        <f>IFERROR(VLOOKUP($C304,Summary!$C:$CB,42,FALSE)/AS304,IF(AS304=0,"",IF(AS304="","",0)))</f>
        <v>0</v>
      </c>
      <c r="AS304" s="27">
        <f>VLOOKUP($C304,Summary!$C:$CB,43,FALSE)</f>
        <v>2</v>
      </c>
      <c r="AT304" s="24" t="str">
        <f>IFERROR(VLOOKUP($C304,Summary!$C:$CB,44,FALSE)/AZ304,IF(AZ304=0,"",IF(AZ304="","",0)))</f>
        <v/>
      </c>
      <c r="AU304" s="25" t="str">
        <f>IFERROR(VLOOKUP($C304,Summary!$C:$CB,45,FALSE)/AZ304,IF(AZ304=0,"",IF(AZ304="","",0)))</f>
        <v/>
      </c>
      <c r="AV304" s="26" t="str">
        <f>IFERROR(VLOOKUP($C304,Summary!$C:$CB,46,FALSE)/AZ304,IF(AZ304=0,"",IF(AZ304="","",0)))</f>
        <v/>
      </c>
      <c r="AW304" s="25" t="str">
        <f>IFERROR(VLOOKUP($C304,Summary!$C:$CB,47,FALSE)/AZ304,IF(AZ304=0,"",IF(AZ304="","",0)))</f>
        <v/>
      </c>
      <c r="AX304" s="26" t="str">
        <f>IFERROR(VLOOKUP($C304,Summary!$C:$CB,48,FALSE)/AZ304,IF(AZ304=0,"",IF(AZ304="","",0)))</f>
        <v/>
      </c>
      <c r="AY304" s="25" t="str">
        <f>IFERROR(VLOOKUP($C304,Summary!$C:$CB,49,FALSE)/AZ304,IF(AZ304=0,"",IF(AZ304="","",0)))</f>
        <v/>
      </c>
      <c r="AZ304" s="27">
        <f>VLOOKUP($C304,Summary!$C:$CB,50,FALSE)</f>
        <v>0</v>
      </c>
      <c r="BA304" s="24" t="str">
        <f>IFERROR(VLOOKUP($C304,Summary!$C:$CB,51,FALSE)/BG304,IF(BG304=0,"",IF(BG304="","",0)))</f>
        <v/>
      </c>
      <c r="BB304" s="25" t="str">
        <f>IFERROR(VLOOKUP($C304,Summary!$C:$CB,52,FALSE)/BG304,IF(BG304=0,"",IF(BG304="","",0)))</f>
        <v/>
      </c>
      <c r="BC304" s="26" t="str">
        <f>IFERROR(VLOOKUP($C304,Summary!$C:$CB,53,FALSE)/BG304,IF(BG304=0,"",IF(BG304="","",0)))</f>
        <v/>
      </c>
      <c r="BD304" s="25" t="str">
        <f>IFERROR(VLOOKUP($C304,Summary!$C:$CB,54,FALSE)/BG304,IF(BG304=0,"",IF(BG304="","",0)))</f>
        <v/>
      </c>
      <c r="BE304" s="26" t="str">
        <f>IFERROR(VLOOKUP($C304,Summary!$C:$CB,55,FALSE)/BG304,IF(BG304=0,"",IF(BG304="","",0)))</f>
        <v/>
      </c>
      <c r="BF304" s="25" t="str">
        <f>IFERROR(VLOOKUP($C304,Summary!$C:$CB,56,FALSE)/BG304,IF(BG304=0,"",IF(BG304="","",0)))</f>
        <v/>
      </c>
      <c r="BG304" s="27">
        <f>VLOOKUP($C304,Summary!$C:$CB,57,FALSE)</f>
        <v>0</v>
      </c>
      <c r="BH304" s="24" t="str">
        <f>IFERROR(VLOOKUP($C304,Summary!$C:$CB,58,FALSE)/BN304,IF(BN304=0,"",IF(BN304="","",0)))</f>
        <v/>
      </c>
      <c r="BI304" s="25" t="str">
        <f>IFERROR(VLOOKUP($C304,Summary!$C:$CB,59,FALSE)/BN304,IF(BN304=0,"",IF(BN304="","",0)))</f>
        <v/>
      </c>
      <c r="BJ304" s="26" t="str">
        <f>IFERROR(VLOOKUP($C304,Summary!$C:$CB,60,FALSE)/BN304,IF(BN304=0,"",IF(BN304="","",0)))</f>
        <v/>
      </c>
      <c r="BK304" s="25" t="str">
        <f>IFERROR(VLOOKUP($C304,Summary!$C:$CB,61,FALSE)/BN304,IF(BN304=0,"",IF(BN304="","",0)))</f>
        <v/>
      </c>
      <c r="BL304" s="26" t="str">
        <f>IFERROR(VLOOKUP($C304,Summary!$C:$CB,62,FALSE)/BN304,IF(BN304=0,"",IF(BN304="","",0)))</f>
        <v/>
      </c>
      <c r="BM304" s="25" t="str">
        <f>IFERROR(VLOOKUP($C304,Summary!$C:$CB,63,FALSE)/BN304,IF(BN304=0,"",IF(BN304="","",0)))</f>
        <v/>
      </c>
      <c r="BN304" s="27">
        <f>VLOOKUP($C304,Summary!$C:$CB,64,FALSE)</f>
        <v>0</v>
      </c>
      <c r="BO304" s="24" t="str">
        <f>IFERROR(VLOOKUP($C304,Summary!$C:$CB,65,FALSE)/BU304,IF(BU304=0,"",IF(BU304="","",0)))</f>
        <v/>
      </c>
      <c r="BP304" s="25" t="str">
        <f>IFERROR(VLOOKUP($C304,Summary!$C:$CB,66,FALSE)/BU304,IF(BU304=0,"",IF(BU304="","",0)))</f>
        <v/>
      </c>
      <c r="BQ304" s="26" t="str">
        <f>IFERROR(VLOOKUP($C304,Summary!$C:$CB,67,FALSE)/BU304,IF(BU304=0,"",IF(BU304="","",0)))</f>
        <v/>
      </c>
      <c r="BR304" s="25" t="str">
        <f>IFERROR(VLOOKUP($C304,Summary!$C:$CB,68,FALSE)/BU304,IF(BU304=0,"",IF(BU304="","",0)))</f>
        <v/>
      </c>
      <c r="BS304" s="26" t="str">
        <f>IFERROR(VLOOKUP($C304,Summary!$C:$CB,69,FALSE)/BU304,IF(BU304=0,"",IF(BU304="","",0)))</f>
        <v/>
      </c>
      <c r="BT304" s="25" t="str">
        <f>IFERROR(VLOOKUP($C304,Summary!$C:$CB,70,FALSE)/BU304,IF(BU304=0,"",IF(BU304="","",0)))</f>
        <v/>
      </c>
      <c r="BU304" s="27">
        <f>VLOOKUP($C304,Summary!$C:$CB,71,FALSE)</f>
        <v>0</v>
      </c>
      <c r="BV304" s="24" t="str">
        <f>IFERROR(VLOOKUP($C304,Summary!$C:$CB,72,FALSE)/CB304,IF(CB304=0,"",IF(CB304="","",0)))</f>
        <v/>
      </c>
      <c r="BW304" s="25" t="str">
        <f>IFERROR(VLOOKUP($C304,Summary!$C:$CB,73,FALSE)/CB304,IF(CB304=0,"",IF(CB304="","",0)))</f>
        <v/>
      </c>
      <c r="BX304" s="26" t="str">
        <f>IFERROR(VLOOKUP($C304,Summary!$C:$CB,74,FALSE)/CB304,IF(CB304=0,"",IF(CB304="","",0)))</f>
        <v/>
      </c>
      <c r="BY304" s="25" t="str">
        <f>IFERROR(VLOOKUP($C304,Summary!$C:$CB,75,FALSE)/CB304,IF(CB304=0,"",IF(CB304="","",0)))</f>
        <v/>
      </c>
      <c r="BZ304" s="26" t="str">
        <f>IFERROR(VLOOKUP($C304,Summary!$C:$CB,76,FALSE)/CB304,IF(CB304=0,"",IF(CB304="","",0)))</f>
        <v/>
      </c>
      <c r="CA304" s="25" t="str">
        <f>IFERROR(VLOOKUP($C304,Summary!$C:$CB,77,FALSE)/CB304,IF(CB304=0,"",IF(CB304="","",0)))</f>
        <v/>
      </c>
      <c r="CB304" s="27">
        <f>VLOOKUP($C304,Summary!$C:$CB,78,FALSE)</f>
        <v>0</v>
      </c>
    </row>
    <row r="305" spans="1:80" x14ac:dyDescent="0.3">
      <c r="A305">
        <v>301</v>
      </c>
      <c r="B305" t="str">
        <f>IF(Namelist!A302="","",UPPER(Namelist!A302))</f>
        <v>TINGTING JIANG</v>
      </c>
      <c r="C305" t="str">
        <f>IF(Namelist!B302="","",UPPER(Namelist!B302))</f>
        <v>NUSSTU\E0772924</v>
      </c>
      <c r="D305" s="24">
        <f>IFERROR(VLOOKUP($C305,Summary!$C:$CB,2,FALSE)/J305,IF(J305=0,"",IF(J305="","",0)))</f>
        <v>0.5</v>
      </c>
      <c r="E305" s="25">
        <f>IFERROR(VLOOKUP($C305,Summary!$C:$CB,3,FALSE)/J305,IF(J305=0,"",IF(J305="","",0)))</f>
        <v>0</v>
      </c>
      <c r="F305" s="26">
        <f>IFERROR(VLOOKUP($C305,Summary!$C:$CB,4,FALSE)/J305,IF(J305=0,"",IF(J305="","",0)))</f>
        <v>0.5</v>
      </c>
      <c r="G305" s="25">
        <f>IFERROR(VLOOKUP($C305,Summary!$C:$CB,5,FALSE)/J305,IF(J305=0,"",IF(J305="","",0)))</f>
        <v>0</v>
      </c>
      <c r="H305" s="26">
        <f>IFERROR(VLOOKUP($C305,Summary!$C:$CB,6,FALSE)/J305,IF(J305=0,"",IF(J305="","",0)))</f>
        <v>0.5</v>
      </c>
      <c r="I305" s="25">
        <f>IFERROR(VLOOKUP($C305,Summary!$C:$CB,7,FALSE)/J305,IF(J305=0,"",IF(J305="","",0)))</f>
        <v>0.5</v>
      </c>
      <c r="J305" s="27">
        <f>VLOOKUP($C305,Summary!$C:$CB,8,FALSE)</f>
        <v>2</v>
      </c>
      <c r="K305" s="24" t="str">
        <f>IFERROR(VLOOKUP($C305,Summary!$C:$CB,9,FALSE)/Q305,IF(Q305=0,"",IF(Q305="","",0)))</f>
        <v/>
      </c>
      <c r="L305" s="25" t="str">
        <f>IFERROR(VLOOKUP($C305,Summary!$C:$CB,10,FALSE)/Q305,IF(Q305=0,"",IF(Q305="","",0)))</f>
        <v/>
      </c>
      <c r="M305" s="26" t="str">
        <f>IFERROR(VLOOKUP($C305,Summary!$C:$CB,11,FALSE)/Q305,IF(Q305=0,"",IF(Q305="","",0)))</f>
        <v/>
      </c>
      <c r="N305" s="25" t="str">
        <f>IFERROR(VLOOKUP($C305,Summary!$C:$CB,12,FALSE)/Q305,IF(Q305=0,"",IF(Q305="","",0)))</f>
        <v/>
      </c>
      <c r="O305" s="26" t="str">
        <f>IFERROR(VLOOKUP($C305,Summary!$C:$CB,13,FALSE)/Q305,IF(Q305=0,"",IF(Q305="","",0)))</f>
        <v/>
      </c>
      <c r="P305" s="25" t="str">
        <f>IFERROR(VLOOKUP($C305,Summary!$C:$CB,14,FALSE)/Q305,IF(Q305=0,"",IF(Q305="","",0)))</f>
        <v/>
      </c>
      <c r="Q305" s="27">
        <f>VLOOKUP($C305,Summary!$C:$CB,15,FALSE)</f>
        <v>0</v>
      </c>
      <c r="R305" s="24" t="str">
        <f>IFERROR(VLOOKUP($C305,Summary!$C:$CB,16,FALSE)/X305,IF(X305=0,"",IF(X305="","",0)))</f>
        <v/>
      </c>
      <c r="S305" s="25" t="str">
        <f>IFERROR(VLOOKUP($C305,Summary!$C:$CB,17,FALSE)/X305,IF(X305=0,"",IF(X305="","",0)))</f>
        <v/>
      </c>
      <c r="T305" s="26" t="str">
        <f>IFERROR(VLOOKUP($C305,Summary!$C:$CB,18,FALSE)/X305,IF(X305=0,"",IF(X305="","",0)))</f>
        <v/>
      </c>
      <c r="U305" s="25" t="str">
        <f>IFERROR(VLOOKUP($C305,Summary!$C:$CB,19,FALSE)/X305,IF(X305=0,"",IF(X305="","",0)))</f>
        <v/>
      </c>
      <c r="V305" s="26" t="str">
        <f>IFERROR(VLOOKUP($C305,Summary!$C:$CB,20,FALSE)/X305,IF(X305=0,"",IF(X305="","",0)))</f>
        <v/>
      </c>
      <c r="W305" s="25" t="str">
        <f>IFERROR(VLOOKUP($C305,Summary!$C:$CB,21,FALSE)/X305,IF(X305=0,"",IF(X305="","",0)))</f>
        <v/>
      </c>
      <c r="X305" s="27">
        <f>VLOOKUP($C305,Summary!$C:$CB,22,FALSE)</f>
        <v>0</v>
      </c>
      <c r="Y305" s="24" t="str">
        <f>IFERROR(VLOOKUP($C305,Summary!$C:$CB,23,FALSE)/AE305,IF(AE305=0,"",IF(AE305="","",0)))</f>
        <v/>
      </c>
      <c r="Z305" s="25" t="str">
        <f>IFERROR(VLOOKUP($C305,Summary!$C:$CB,24,FALSE)/AE305,IF(AE305=0,"",IF(AE305="","",0)))</f>
        <v/>
      </c>
      <c r="AA305" s="26" t="str">
        <f>IFERROR(VLOOKUP($C305,Summary!$C:$CB,25,FALSE)/AE305,IF(AE305=0,"",IF(AE305="","",0)))</f>
        <v/>
      </c>
      <c r="AB305" s="25" t="str">
        <f>IFERROR(VLOOKUP($C305,Summary!$C:$CB,26,FALSE)/AE305,IF(AE305=0,"",IF(AE305="","",0)))</f>
        <v/>
      </c>
      <c r="AC305" s="26" t="str">
        <f>IFERROR(VLOOKUP($C305,Summary!$C:$CB,27,FALSE)/AE305,IF(AE305=0,"",IF(AE305="","",0)))</f>
        <v/>
      </c>
      <c r="AD305" s="25" t="str">
        <f>IFERROR(VLOOKUP($C305,Summary!$C:$CB,28,FALSE)/AE305,IF(AE305=0,"",IF(AE305="","",0)))</f>
        <v/>
      </c>
      <c r="AE305" s="27">
        <f>VLOOKUP($C305,Summary!$C:$CB,29,FALSE)</f>
        <v>0</v>
      </c>
      <c r="AF305" s="24" t="str">
        <f>IFERROR(VLOOKUP($C305,Summary!$C:$CB,30,FALSE)/VLOOKUP($C305,Summary!$C:$CB,32,FALSE),IF(AL305=0,"",IF(AL305="","",0)))</f>
        <v/>
      </c>
      <c r="AG305" s="25" t="str">
        <f>IFERROR(VLOOKUP($C305,Summary!$C:$CB,31,FALSE)/VLOOKUP($C305,Summary!$C:$CB,32,FALSE),IF(AL305=0,"",IF(AL305="","",0)))</f>
        <v/>
      </c>
      <c r="AH305" s="26" t="str">
        <f>IFERROR(VLOOKUP($C305,Summary!$C:$CB,32,FALSE)/VLOOKUP($C305,Summary!$C:$CB,34,FALSE),IF(AL305=0,"",IF(AL305="","",0)))</f>
        <v/>
      </c>
      <c r="AI305" s="25" t="str">
        <f>IFERROR(VLOOKUP($C305,Summary!$C:$CB,33,FALSE)/VLOOKUP($C305,Summary!$C:$CB,34,FALSE),IF(AL305=0,"",IF(AL305="","",0)))</f>
        <v/>
      </c>
      <c r="AJ305" s="26" t="str">
        <f>IFERROR(VLOOKUP($C305,Summary!$C:$CB,34,FALSE)/AL305,IF(AL305=0,"",IF(AL305="","",0)))</f>
        <v/>
      </c>
      <c r="AK305" s="25" t="str">
        <f>IFERROR(VLOOKUP($C305,Summary!$C:$CB,35,FALSE)/AL305,IF(AL305=0,"",IF(AL305="","",0)))</f>
        <v/>
      </c>
      <c r="AL305" s="27">
        <f>VLOOKUP($C305,Summary!$C:$CB,36,FALSE)</f>
        <v>0</v>
      </c>
      <c r="AM305" s="24" t="str">
        <f>IFERROR(VLOOKUP($C305,Summary!$C:$CB,37,FALSE)/AS305,IF(AS305=0,"",IF(AS305="","",0)))</f>
        <v/>
      </c>
      <c r="AN305" s="25" t="str">
        <f>IFERROR(VLOOKUP($C305,Summary!$C:$CB,38,FALSE)/AS305,IF(AS305=0,"",IF(AS305="","",0)))</f>
        <v/>
      </c>
      <c r="AO305" s="26" t="str">
        <f>IFERROR(VLOOKUP($C305,Summary!$C:$CB,39,FALSE)/AS305,IF(AS305=0,"",IF(AS305="","",0)))</f>
        <v/>
      </c>
      <c r="AP305" s="25" t="str">
        <f>IFERROR(VLOOKUP($C305,Summary!$C:$CB,40,FALSE)/AS305,IF(AS305=0,"",IF(AS305="","",0)))</f>
        <v/>
      </c>
      <c r="AQ305" s="26" t="str">
        <f>IFERROR(VLOOKUP($C305,Summary!$C:$CB,41,FALSE)/AS305,IF(AS305=0,"",IF(AS305="","",0)))</f>
        <v/>
      </c>
      <c r="AR305" s="25" t="str">
        <f>IFERROR(VLOOKUP($C305,Summary!$C:$CB,42,FALSE)/AS305,IF(AS305=0,"",IF(AS305="","",0)))</f>
        <v/>
      </c>
      <c r="AS305" s="27">
        <f>VLOOKUP($C305,Summary!$C:$CB,43,FALSE)</f>
        <v>0</v>
      </c>
      <c r="AT305" s="24" t="str">
        <f>IFERROR(VLOOKUP($C305,Summary!$C:$CB,44,FALSE)/AZ305,IF(AZ305=0,"",IF(AZ305="","",0)))</f>
        <v/>
      </c>
      <c r="AU305" s="25" t="str">
        <f>IFERROR(VLOOKUP($C305,Summary!$C:$CB,45,FALSE)/AZ305,IF(AZ305=0,"",IF(AZ305="","",0)))</f>
        <v/>
      </c>
      <c r="AV305" s="26" t="str">
        <f>IFERROR(VLOOKUP($C305,Summary!$C:$CB,46,FALSE)/AZ305,IF(AZ305=0,"",IF(AZ305="","",0)))</f>
        <v/>
      </c>
      <c r="AW305" s="25" t="str">
        <f>IFERROR(VLOOKUP($C305,Summary!$C:$CB,47,FALSE)/AZ305,IF(AZ305=0,"",IF(AZ305="","",0)))</f>
        <v/>
      </c>
      <c r="AX305" s="26" t="str">
        <f>IFERROR(VLOOKUP($C305,Summary!$C:$CB,48,FALSE)/AZ305,IF(AZ305=0,"",IF(AZ305="","",0)))</f>
        <v/>
      </c>
      <c r="AY305" s="25" t="str">
        <f>IFERROR(VLOOKUP($C305,Summary!$C:$CB,49,FALSE)/AZ305,IF(AZ305=0,"",IF(AZ305="","",0)))</f>
        <v/>
      </c>
      <c r="AZ305" s="27">
        <f>VLOOKUP($C305,Summary!$C:$CB,50,FALSE)</f>
        <v>0</v>
      </c>
      <c r="BA305" s="24">
        <f>IFERROR(VLOOKUP($C305,Summary!$C:$CB,51,FALSE)/BG305,IF(BG305=0,"",IF(BG305="","",0)))</f>
        <v>0.5</v>
      </c>
      <c r="BB305" s="25">
        <f>IFERROR(VLOOKUP($C305,Summary!$C:$CB,52,FALSE)/BG305,IF(BG305=0,"",IF(BG305="","",0)))</f>
        <v>0</v>
      </c>
      <c r="BC305" s="26">
        <f>IFERROR(VLOOKUP($C305,Summary!$C:$CB,53,FALSE)/BG305,IF(BG305=0,"",IF(BG305="","",0)))</f>
        <v>0.5</v>
      </c>
      <c r="BD305" s="25">
        <f>IFERROR(VLOOKUP($C305,Summary!$C:$CB,54,FALSE)/BG305,IF(BG305=0,"",IF(BG305="","",0)))</f>
        <v>0</v>
      </c>
      <c r="BE305" s="26">
        <f>IFERROR(VLOOKUP($C305,Summary!$C:$CB,55,FALSE)/BG305,IF(BG305=0,"",IF(BG305="","",0)))</f>
        <v>0.5</v>
      </c>
      <c r="BF305" s="25">
        <f>IFERROR(VLOOKUP($C305,Summary!$C:$CB,56,FALSE)/BG305,IF(BG305=0,"",IF(BG305="","",0)))</f>
        <v>0.5</v>
      </c>
      <c r="BG305" s="27">
        <f>VLOOKUP($C305,Summary!$C:$CB,57,FALSE)</f>
        <v>2</v>
      </c>
      <c r="BH305" s="24" t="str">
        <f>IFERROR(VLOOKUP($C305,Summary!$C:$CB,58,FALSE)/BN305,IF(BN305=0,"",IF(BN305="","",0)))</f>
        <v/>
      </c>
      <c r="BI305" s="25" t="str">
        <f>IFERROR(VLOOKUP($C305,Summary!$C:$CB,59,FALSE)/BN305,IF(BN305=0,"",IF(BN305="","",0)))</f>
        <v/>
      </c>
      <c r="BJ305" s="26" t="str">
        <f>IFERROR(VLOOKUP($C305,Summary!$C:$CB,60,FALSE)/BN305,IF(BN305=0,"",IF(BN305="","",0)))</f>
        <v/>
      </c>
      <c r="BK305" s="25" t="str">
        <f>IFERROR(VLOOKUP($C305,Summary!$C:$CB,61,FALSE)/BN305,IF(BN305=0,"",IF(BN305="","",0)))</f>
        <v/>
      </c>
      <c r="BL305" s="26" t="str">
        <f>IFERROR(VLOOKUP($C305,Summary!$C:$CB,62,FALSE)/BN305,IF(BN305=0,"",IF(BN305="","",0)))</f>
        <v/>
      </c>
      <c r="BM305" s="25" t="str">
        <f>IFERROR(VLOOKUP($C305,Summary!$C:$CB,63,FALSE)/BN305,IF(BN305=0,"",IF(BN305="","",0)))</f>
        <v/>
      </c>
      <c r="BN305" s="27">
        <f>VLOOKUP($C305,Summary!$C:$CB,64,FALSE)</f>
        <v>0</v>
      </c>
      <c r="BO305" s="24" t="str">
        <f>IFERROR(VLOOKUP($C305,Summary!$C:$CB,65,FALSE)/BU305,IF(BU305=0,"",IF(BU305="","",0)))</f>
        <v/>
      </c>
      <c r="BP305" s="25" t="str">
        <f>IFERROR(VLOOKUP($C305,Summary!$C:$CB,66,FALSE)/BU305,IF(BU305=0,"",IF(BU305="","",0)))</f>
        <v/>
      </c>
      <c r="BQ305" s="26" t="str">
        <f>IFERROR(VLOOKUP($C305,Summary!$C:$CB,67,FALSE)/BU305,IF(BU305=0,"",IF(BU305="","",0)))</f>
        <v/>
      </c>
      <c r="BR305" s="25" t="str">
        <f>IFERROR(VLOOKUP($C305,Summary!$C:$CB,68,FALSE)/BU305,IF(BU305=0,"",IF(BU305="","",0)))</f>
        <v/>
      </c>
      <c r="BS305" s="26" t="str">
        <f>IFERROR(VLOOKUP($C305,Summary!$C:$CB,69,FALSE)/BU305,IF(BU305=0,"",IF(BU305="","",0)))</f>
        <v/>
      </c>
      <c r="BT305" s="25" t="str">
        <f>IFERROR(VLOOKUP($C305,Summary!$C:$CB,70,FALSE)/BU305,IF(BU305=0,"",IF(BU305="","",0)))</f>
        <v/>
      </c>
      <c r="BU305" s="27">
        <f>VLOOKUP($C305,Summary!$C:$CB,71,FALSE)</f>
        <v>0</v>
      </c>
      <c r="BV305" s="24" t="str">
        <f>IFERROR(VLOOKUP($C305,Summary!$C:$CB,72,FALSE)/CB305,IF(CB305=0,"",IF(CB305="","",0)))</f>
        <v/>
      </c>
      <c r="BW305" s="25" t="str">
        <f>IFERROR(VLOOKUP($C305,Summary!$C:$CB,73,FALSE)/CB305,IF(CB305=0,"",IF(CB305="","",0)))</f>
        <v/>
      </c>
      <c r="BX305" s="26" t="str">
        <f>IFERROR(VLOOKUP($C305,Summary!$C:$CB,74,FALSE)/CB305,IF(CB305=0,"",IF(CB305="","",0)))</f>
        <v/>
      </c>
      <c r="BY305" s="25" t="str">
        <f>IFERROR(VLOOKUP($C305,Summary!$C:$CB,75,FALSE)/CB305,IF(CB305=0,"",IF(CB305="","",0)))</f>
        <v/>
      </c>
      <c r="BZ305" s="26" t="str">
        <f>IFERROR(VLOOKUP($C305,Summary!$C:$CB,76,FALSE)/CB305,IF(CB305=0,"",IF(CB305="","",0)))</f>
        <v/>
      </c>
      <c r="CA305" s="25" t="str">
        <f>IFERROR(VLOOKUP($C305,Summary!$C:$CB,77,FALSE)/CB305,IF(CB305=0,"",IF(CB305="","",0)))</f>
        <v/>
      </c>
      <c r="CB305" s="27">
        <f>VLOOKUP($C305,Summary!$C:$CB,78,FALSE)</f>
        <v>0</v>
      </c>
    </row>
    <row r="306" spans="1:80" x14ac:dyDescent="0.3">
      <c r="A306">
        <v>302</v>
      </c>
      <c r="B306" t="str">
        <f>IF(Namelist!A303="","",UPPER(Namelist!A303))</f>
        <v>TOMMY POPOVIC</v>
      </c>
      <c r="C306" t="str">
        <f>IF(Namelist!B303="","",UPPER(Namelist!B303))</f>
        <v>NUSSTU\E0978319</v>
      </c>
      <c r="D306" s="24">
        <f>IFERROR(VLOOKUP($C306,Summary!$C:$CB,2,FALSE)/J306,IF(J306=0,"",IF(J306="","",0)))</f>
        <v>1</v>
      </c>
      <c r="E306" s="25">
        <f>IFERROR(VLOOKUP($C306,Summary!$C:$CB,3,FALSE)/J306,IF(J306=0,"",IF(J306="","",0)))</f>
        <v>0</v>
      </c>
      <c r="F306" s="26">
        <f>IFERROR(VLOOKUP($C306,Summary!$C:$CB,4,FALSE)/J306,IF(J306=0,"",IF(J306="","",0)))</f>
        <v>1</v>
      </c>
      <c r="G306" s="25">
        <f>IFERROR(VLOOKUP($C306,Summary!$C:$CB,5,FALSE)/J306,IF(J306=0,"",IF(J306="","",0)))</f>
        <v>0</v>
      </c>
      <c r="H306" s="26">
        <f>IFERROR(VLOOKUP($C306,Summary!$C:$CB,6,FALSE)/J306,IF(J306=0,"",IF(J306="","",0)))</f>
        <v>1</v>
      </c>
      <c r="I306" s="25">
        <f>IFERROR(VLOOKUP($C306,Summary!$C:$CB,7,FALSE)/J306,IF(J306=0,"",IF(J306="","",0)))</f>
        <v>0</v>
      </c>
      <c r="J306" s="27">
        <f>VLOOKUP($C306,Summary!$C:$CB,8,FALSE)</f>
        <v>9</v>
      </c>
      <c r="K306" s="24">
        <f>IFERROR(VLOOKUP($C306,Summary!$C:$CB,9,FALSE)/Q306,IF(Q306=0,"",IF(Q306="","",0)))</f>
        <v>1</v>
      </c>
      <c r="L306" s="25">
        <f>IFERROR(VLOOKUP($C306,Summary!$C:$CB,10,FALSE)/Q306,IF(Q306=0,"",IF(Q306="","",0)))</f>
        <v>0</v>
      </c>
      <c r="M306" s="26">
        <f>IFERROR(VLOOKUP($C306,Summary!$C:$CB,11,FALSE)/Q306,IF(Q306=0,"",IF(Q306="","",0)))</f>
        <v>1</v>
      </c>
      <c r="N306" s="25">
        <f>IFERROR(VLOOKUP($C306,Summary!$C:$CB,12,FALSE)/Q306,IF(Q306=0,"",IF(Q306="","",0)))</f>
        <v>0</v>
      </c>
      <c r="O306" s="26">
        <f>IFERROR(VLOOKUP($C306,Summary!$C:$CB,13,FALSE)/Q306,IF(Q306=0,"",IF(Q306="","",0)))</f>
        <v>1</v>
      </c>
      <c r="P306" s="25">
        <f>IFERROR(VLOOKUP($C306,Summary!$C:$CB,14,FALSE)/Q306,IF(Q306=0,"",IF(Q306="","",0)))</f>
        <v>0</v>
      </c>
      <c r="Q306" s="27">
        <f>VLOOKUP($C306,Summary!$C:$CB,15,FALSE)</f>
        <v>2</v>
      </c>
      <c r="R306" s="24">
        <f>IFERROR(VLOOKUP($C306,Summary!$C:$CB,16,FALSE)/X306,IF(X306=0,"",IF(X306="","",0)))</f>
        <v>1</v>
      </c>
      <c r="S306" s="25">
        <f>IFERROR(VLOOKUP($C306,Summary!$C:$CB,17,FALSE)/X306,IF(X306=0,"",IF(X306="","",0)))</f>
        <v>0</v>
      </c>
      <c r="T306" s="26">
        <f>IFERROR(VLOOKUP($C306,Summary!$C:$CB,18,FALSE)/X306,IF(X306=0,"",IF(X306="","",0)))</f>
        <v>1</v>
      </c>
      <c r="U306" s="25">
        <f>IFERROR(VLOOKUP($C306,Summary!$C:$CB,19,FALSE)/X306,IF(X306=0,"",IF(X306="","",0)))</f>
        <v>0</v>
      </c>
      <c r="V306" s="26">
        <f>IFERROR(VLOOKUP($C306,Summary!$C:$CB,20,FALSE)/X306,IF(X306=0,"",IF(X306="","",0)))</f>
        <v>1</v>
      </c>
      <c r="W306" s="25">
        <f>IFERROR(VLOOKUP($C306,Summary!$C:$CB,21,FALSE)/X306,IF(X306=0,"",IF(X306="","",0)))</f>
        <v>0</v>
      </c>
      <c r="X306" s="27">
        <f>VLOOKUP($C306,Summary!$C:$CB,22,FALSE)</f>
        <v>3</v>
      </c>
      <c r="Y306" s="24">
        <f>IFERROR(VLOOKUP($C306,Summary!$C:$CB,23,FALSE)/AE306,IF(AE306=0,"",IF(AE306="","",0)))</f>
        <v>1</v>
      </c>
      <c r="Z306" s="25">
        <f>IFERROR(VLOOKUP($C306,Summary!$C:$CB,24,FALSE)/AE306,IF(AE306=0,"",IF(AE306="","",0)))</f>
        <v>0</v>
      </c>
      <c r="AA306" s="26">
        <f>IFERROR(VLOOKUP($C306,Summary!$C:$CB,25,FALSE)/AE306,IF(AE306=0,"",IF(AE306="","",0)))</f>
        <v>1</v>
      </c>
      <c r="AB306" s="25">
        <f>IFERROR(VLOOKUP($C306,Summary!$C:$CB,26,FALSE)/AE306,IF(AE306=0,"",IF(AE306="","",0)))</f>
        <v>0</v>
      </c>
      <c r="AC306" s="26">
        <f>IFERROR(VLOOKUP($C306,Summary!$C:$CB,27,FALSE)/AE306,IF(AE306=0,"",IF(AE306="","",0)))</f>
        <v>1</v>
      </c>
      <c r="AD306" s="25">
        <f>IFERROR(VLOOKUP($C306,Summary!$C:$CB,28,FALSE)/AE306,IF(AE306=0,"",IF(AE306="","",0)))</f>
        <v>0</v>
      </c>
      <c r="AE306" s="27">
        <f>VLOOKUP($C306,Summary!$C:$CB,29,FALSE)</f>
        <v>4</v>
      </c>
      <c r="AF306" s="24" t="str">
        <f>IFERROR(VLOOKUP($C306,Summary!$C:$CB,30,FALSE)/VLOOKUP($C306,Summary!$C:$CB,32,FALSE),IF(AL306=0,"",IF(AL306="","",0)))</f>
        <v/>
      </c>
      <c r="AG306" s="25" t="str">
        <f>IFERROR(VLOOKUP($C306,Summary!$C:$CB,31,FALSE)/VLOOKUP($C306,Summary!$C:$CB,32,FALSE),IF(AL306=0,"",IF(AL306="","",0)))</f>
        <v/>
      </c>
      <c r="AH306" s="26" t="str">
        <f>IFERROR(VLOOKUP($C306,Summary!$C:$CB,32,FALSE)/VLOOKUP($C306,Summary!$C:$CB,34,FALSE),IF(AL306=0,"",IF(AL306="","",0)))</f>
        <v/>
      </c>
      <c r="AI306" s="25" t="str">
        <f>IFERROR(VLOOKUP($C306,Summary!$C:$CB,33,FALSE)/VLOOKUP($C306,Summary!$C:$CB,34,FALSE),IF(AL306=0,"",IF(AL306="","",0)))</f>
        <v/>
      </c>
      <c r="AJ306" s="26" t="str">
        <f>IFERROR(VLOOKUP($C306,Summary!$C:$CB,34,FALSE)/AL306,IF(AL306=0,"",IF(AL306="","",0)))</f>
        <v/>
      </c>
      <c r="AK306" s="25" t="str">
        <f>IFERROR(VLOOKUP($C306,Summary!$C:$CB,35,FALSE)/AL306,IF(AL306=0,"",IF(AL306="","",0)))</f>
        <v/>
      </c>
      <c r="AL306" s="27">
        <f>VLOOKUP($C306,Summary!$C:$CB,36,FALSE)</f>
        <v>0</v>
      </c>
      <c r="AM306" s="24" t="str">
        <f>IFERROR(VLOOKUP($C306,Summary!$C:$CB,37,FALSE)/AS306,IF(AS306=0,"",IF(AS306="","",0)))</f>
        <v/>
      </c>
      <c r="AN306" s="25" t="str">
        <f>IFERROR(VLOOKUP($C306,Summary!$C:$CB,38,FALSE)/AS306,IF(AS306=0,"",IF(AS306="","",0)))</f>
        <v/>
      </c>
      <c r="AO306" s="26" t="str">
        <f>IFERROR(VLOOKUP($C306,Summary!$C:$CB,39,FALSE)/AS306,IF(AS306=0,"",IF(AS306="","",0)))</f>
        <v/>
      </c>
      <c r="AP306" s="25" t="str">
        <f>IFERROR(VLOOKUP($C306,Summary!$C:$CB,40,FALSE)/AS306,IF(AS306=0,"",IF(AS306="","",0)))</f>
        <v/>
      </c>
      <c r="AQ306" s="26" t="str">
        <f>IFERROR(VLOOKUP($C306,Summary!$C:$CB,41,FALSE)/AS306,IF(AS306=0,"",IF(AS306="","",0)))</f>
        <v/>
      </c>
      <c r="AR306" s="25" t="str">
        <f>IFERROR(VLOOKUP($C306,Summary!$C:$CB,42,FALSE)/AS306,IF(AS306=0,"",IF(AS306="","",0)))</f>
        <v/>
      </c>
      <c r="AS306" s="27">
        <f>VLOOKUP($C306,Summary!$C:$CB,43,FALSE)</f>
        <v>0</v>
      </c>
      <c r="AT306" s="24" t="str">
        <f>IFERROR(VLOOKUP($C306,Summary!$C:$CB,44,FALSE)/AZ306,IF(AZ306=0,"",IF(AZ306="","",0)))</f>
        <v/>
      </c>
      <c r="AU306" s="25" t="str">
        <f>IFERROR(VLOOKUP($C306,Summary!$C:$CB,45,FALSE)/AZ306,IF(AZ306=0,"",IF(AZ306="","",0)))</f>
        <v/>
      </c>
      <c r="AV306" s="26" t="str">
        <f>IFERROR(VLOOKUP($C306,Summary!$C:$CB,46,FALSE)/AZ306,IF(AZ306=0,"",IF(AZ306="","",0)))</f>
        <v/>
      </c>
      <c r="AW306" s="25" t="str">
        <f>IFERROR(VLOOKUP($C306,Summary!$C:$CB,47,FALSE)/AZ306,IF(AZ306=0,"",IF(AZ306="","",0)))</f>
        <v/>
      </c>
      <c r="AX306" s="26" t="str">
        <f>IFERROR(VLOOKUP($C306,Summary!$C:$CB,48,FALSE)/AZ306,IF(AZ306=0,"",IF(AZ306="","",0)))</f>
        <v/>
      </c>
      <c r="AY306" s="25" t="str">
        <f>IFERROR(VLOOKUP($C306,Summary!$C:$CB,49,FALSE)/AZ306,IF(AZ306=0,"",IF(AZ306="","",0)))</f>
        <v/>
      </c>
      <c r="AZ306" s="27">
        <f>VLOOKUP($C306,Summary!$C:$CB,50,FALSE)</f>
        <v>0</v>
      </c>
      <c r="BA306" s="24" t="str">
        <f>IFERROR(VLOOKUP($C306,Summary!$C:$CB,51,FALSE)/BG306,IF(BG306=0,"",IF(BG306="","",0)))</f>
        <v/>
      </c>
      <c r="BB306" s="25" t="str">
        <f>IFERROR(VLOOKUP($C306,Summary!$C:$CB,52,FALSE)/BG306,IF(BG306=0,"",IF(BG306="","",0)))</f>
        <v/>
      </c>
      <c r="BC306" s="26" t="str">
        <f>IFERROR(VLOOKUP($C306,Summary!$C:$CB,53,FALSE)/BG306,IF(BG306=0,"",IF(BG306="","",0)))</f>
        <v/>
      </c>
      <c r="BD306" s="25" t="str">
        <f>IFERROR(VLOOKUP($C306,Summary!$C:$CB,54,FALSE)/BG306,IF(BG306=0,"",IF(BG306="","",0)))</f>
        <v/>
      </c>
      <c r="BE306" s="26" t="str">
        <f>IFERROR(VLOOKUP($C306,Summary!$C:$CB,55,FALSE)/BG306,IF(BG306=0,"",IF(BG306="","",0)))</f>
        <v/>
      </c>
      <c r="BF306" s="25" t="str">
        <f>IFERROR(VLOOKUP($C306,Summary!$C:$CB,56,FALSE)/BG306,IF(BG306=0,"",IF(BG306="","",0)))</f>
        <v/>
      </c>
      <c r="BG306" s="27">
        <f>VLOOKUP($C306,Summary!$C:$CB,57,FALSE)</f>
        <v>0</v>
      </c>
      <c r="BH306" s="24" t="str">
        <f>IFERROR(VLOOKUP($C306,Summary!$C:$CB,58,FALSE)/BN306,IF(BN306=0,"",IF(BN306="","",0)))</f>
        <v/>
      </c>
      <c r="BI306" s="25" t="str">
        <f>IFERROR(VLOOKUP($C306,Summary!$C:$CB,59,FALSE)/BN306,IF(BN306=0,"",IF(BN306="","",0)))</f>
        <v/>
      </c>
      <c r="BJ306" s="26" t="str">
        <f>IFERROR(VLOOKUP($C306,Summary!$C:$CB,60,FALSE)/BN306,IF(BN306=0,"",IF(BN306="","",0)))</f>
        <v/>
      </c>
      <c r="BK306" s="25" t="str">
        <f>IFERROR(VLOOKUP($C306,Summary!$C:$CB,61,FALSE)/BN306,IF(BN306=0,"",IF(BN306="","",0)))</f>
        <v/>
      </c>
      <c r="BL306" s="26" t="str">
        <f>IFERROR(VLOOKUP($C306,Summary!$C:$CB,62,FALSE)/BN306,IF(BN306=0,"",IF(BN306="","",0)))</f>
        <v/>
      </c>
      <c r="BM306" s="25" t="str">
        <f>IFERROR(VLOOKUP($C306,Summary!$C:$CB,63,FALSE)/BN306,IF(BN306=0,"",IF(BN306="","",0)))</f>
        <v/>
      </c>
      <c r="BN306" s="27">
        <f>VLOOKUP($C306,Summary!$C:$CB,64,FALSE)</f>
        <v>0</v>
      </c>
      <c r="BO306" s="24" t="str">
        <f>IFERROR(VLOOKUP($C306,Summary!$C:$CB,65,FALSE)/BU306,IF(BU306=0,"",IF(BU306="","",0)))</f>
        <v/>
      </c>
      <c r="BP306" s="25" t="str">
        <f>IFERROR(VLOOKUP($C306,Summary!$C:$CB,66,FALSE)/BU306,IF(BU306=0,"",IF(BU306="","",0)))</f>
        <v/>
      </c>
      <c r="BQ306" s="26" t="str">
        <f>IFERROR(VLOOKUP($C306,Summary!$C:$CB,67,FALSE)/BU306,IF(BU306=0,"",IF(BU306="","",0)))</f>
        <v/>
      </c>
      <c r="BR306" s="25" t="str">
        <f>IFERROR(VLOOKUP($C306,Summary!$C:$CB,68,FALSE)/BU306,IF(BU306=0,"",IF(BU306="","",0)))</f>
        <v/>
      </c>
      <c r="BS306" s="26" t="str">
        <f>IFERROR(VLOOKUP($C306,Summary!$C:$CB,69,FALSE)/BU306,IF(BU306=0,"",IF(BU306="","",0)))</f>
        <v/>
      </c>
      <c r="BT306" s="25" t="str">
        <f>IFERROR(VLOOKUP($C306,Summary!$C:$CB,70,FALSE)/BU306,IF(BU306=0,"",IF(BU306="","",0)))</f>
        <v/>
      </c>
      <c r="BU306" s="27">
        <f>VLOOKUP($C306,Summary!$C:$CB,71,FALSE)</f>
        <v>0</v>
      </c>
      <c r="BV306" s="24" t="str">
        <f>IFERROR(VLOOKUP($C306,Summary!$C:$CB,72,FALSE)/CB306,IF(CB306=0,"",IF(CB306="","",0)))</f>
        <v/>
      </c>
      <c r="BW306" s="25" t="str">
        <f>IFERROR(VLOOKUP($C306,Summary!$C:$CB,73,FALSE)/CB306,IF(CB306=0,"",IF(CB306="","",0)))</f>
        <v/>
      </c>
      <c r="BX306" s="26" t="str">
        <f>IFERROR(VLOOKUP($C306,Summary!$C:$CB,74,FALSE)/CB306,IF(CB306=0,"",IF(CB306="","",0)))</f>
        <v/>
      </c>
      <c r="BY306" s="25" t="str">
        <f>IFERROR(VLOOKUP($C306,Summary!$C:$CB,75,FALSE)/CB306,IF(CB306=0,"",IF(CB306="","",0)))</f>
        <v/>
      </c>
      <c r="BZ306" s="26" t="str">
        <f>IFERROR(VLOOKUP($C306,Summary!$C:$CB,76,FALSE)/CB306,IF(CB306=0,"",IF(CB306="","",0)))</f>
        <v/>
      </c>
      <c r="CA306" s="25" t="str">
        <f>IFERROR(VLOOKUP($C306,Summary!$C:$CB,77,FALSE)/CB306,IF(CB306=0,"",IF(CB306="","",0)))</f>
        <v/>
      </c>
      <c r="CB306" s="27">
        <f>VLOOKUP($C306,Summary!$C:$CB,78,FALSE)</f>
        <v>0</v>
      </c>
    </row>
    <row r="307" spans="1:80" x14ac:dyDescent="0.3">
      <c r="A307">
        <v>303</v>
      </c>
      <c r="B307" t="str">
        <f>IF(Namelist!A304="","",UPPER(Namelist!A304))</f>
        <v>TONG FAN LE</v>
      </c>
      <c r="C307" t="str">
        <f>IF(Namelist!B304="","",UPPER(Namelist!B304))</f>
        <v>NUSSTU\E0540305</v>
      </c>
      <c r="D307" s="24">
        <f>IFERROR(VLOOKUP($C307,Summary!$C:$CB,2,FALSE)/J307,IF(J307=0,"",IF(J307="","",0)))</f>
        <v>0</v>
      </c>
      <c r="E307" s="25">
        <f>IFERROR(VLOOKUP($C307,Summary!$C:$CB,3,FALSE)/J307,IF(J307=0,"",IF(J307="","",0)))</f>
        <v>0</v>
      </c>
      <c r="F307" s="26">
        <f>IFERROR(VLOOKUP($C307,Summary!$C:$CB,4,FALSE)/J307,IF(J307=0,"",IF(J307="","",0)))</f>
        <v>0</v>
      </c>
      <c r="G307" s="25">
        <f>IFERROR(VLOOKUP($C307,Summary!$C:$CB,5,FALSE)/J307,IF(J307=0,"",IF(J307="","",0)))</f>
        <v>0</v>
      </c>
      <c r="H307" s="26">
        <f>IFERROR(VLOOKUP($C307,Summary!$C:$CB,6,FALSE)/J307,IF(J307=0,"",IF(J307="","",0)))</f>
        <v>0</v>
      </c>
      <c r="I307" s="25">
        <f>IFERROR(VLOOKUP($C307,Summary!$C:$CB,7,FALSE)/J307,IF(J307=0,"",IF(J307="","",0)))</f>
        <v>1</v>
      </c>
      <c r="J307" s="27">
        <f>VLOOKUP($C307,Summary!$C:$CB,8,FALSE)</f>
        <v>1</v>
      </c>
      <c r="K307" s="24">
        <f>IFERROR(VLOOKUP($C307,Summary!$C:$CB,9,FALSE)/Q307,IF(Q307=0,"",IF(Q307="","",0)))</f>
        <v>0</v>
      </c>
      <c r="L307" s="25">
        <f>IFERROR(VLOOKUP($C307,Summary!$C:$CB,10,FALSE)/Q307,IF(Q307=0,"",IF(Q307="","",0)))</f>
        <v>0</v>
      </c>
      <c r="M307" s="26">
        <f>IFERROR(VLOOKUP($C307,Summary!$C:$CB,11,FALSE)/Q307,IF(Q307=0,"",IF(Q307="","",0)))</f>
        <v>0</v>
      </c>
      <c r="N307" s="25">
        <f>IFERROR(VLOOKUP($C307,Summary!$C:$CB,12,FALSE)/Q307,IF(Q307=0,"",IF(Q307="","",0)))</f>
        <v>0</v>
      </c>
      <c r="O307" s="26">
        <f>IFERROR(VLOOKUP($C307,Summary!$C:$CB,13,FALSE)/Q307,IF(Q307=0,"",IF(Q307="","",0)))</f>
        <v>0</v>
      </c>
      <c r="P307" s="25">
        <f>IFERROR(VLOOKUP($C307,Summary!$C:$CB,14,FALSE)/Q307,IF(Q307=0,"",IF(Q307="","",0)))</f>
        <v>1</v>
      </c>
      <c r="Q307" s="27">
        <f>VLOOKUP($C307,Summary!$C:$CB,15,FALSE)</f>
        <v>1</v>
      </c>
      <c r="R307" s="24" t="str">
        <f>IFERROR(VLOOKUP($C307,Summary!$C:$CB,16,FALSE)/X307,IF(X307=0,"",IF(X307="","",0)))</f>
        <v/>
      </c>
      <c r="S307" s="25" t="str">
        <f>IFERROR(VLOOKUP($C307,Summary!$C:$CB,17,FALSE)/X307,IF(X307=0,"",IF(X307="","",0)))</f>
        <v/>
      </c>
      <c r="T307" s="26" t="str">
        <f>IFERROR(VLOOKUP($C307,Summary!$C:$CB,18,FALSE)/X307,IF(X307=0,"",IF(X307="","",0)))</f>
        <v/>
      </c>
      <c r="U307" s="25" t="str">
        <f>IFERROR(VLOOKUP($C307,Summary!$C:$CB,19,FALSE)/X307,IF(X307=0,"",IF(X307="","",0)))</f>
        <v/>
      </c>
      <c r="V307" s="26" t="str">
        <f>IFERROR(VLOOKUP($C307,Summary!$C:$CB,20,FALSE)/X307,IF(X307=0,"",IF(X307="","",0)))</f>
        <v/>
      </c>
      <c r="W307" s="25" t="str">
        <f>IFERROR(VLOOKUP($C307,Summary!$C:$CB,21,FALSE)/X307,IF(X307=0,"",IF(X307="","",0)))</f>
        <v/>
      </c>
      <c r="X307" s="27">
        <f>VLOOKUP($C307,Summary!$C:$CB,22,FALSE)</f>
        <v>0</v>
      </c>
      <c r="Y307" s="24" t="str">
        <f>IFERROR(VLOOKUP($C307,Summary!$C:$CB,23,FALSE)/AE307,IF(AE307=0,"",IF(AE307="","",0)))</f>
        <v/>
      </c>
      <c r="Z307" s="25" t="str">
        <f>IFERROR(VLOOKUP($C307,Summary!$C:$CB,24,FALSE)/AE307,IF(AE307=0,"",IF(AE307="","",0)))</f>
        <v/>
      </c>
      <c r="AA307" s="26" t="str">
        <f>IFERROR(VLOOKUP($C307,Summary!$C:$CB,25,FALSE)/AE307,IF(AE307=0,"",IF(AE307="","",0)))</f>
        <v/>
      </c>
      <c r="AB307" s="25" t="str">
        <f>IFERROR(VLOOKUP($C307,Summary!$C:$CB,26,FALSE)/AE307,IF(AE307=0,"",IF(AE307="","",0)))</f>
        <v/>
      </c>
      <c r="AC307" s="26" t="str">
        <f>IFERROR(VLOOKUP($C307,Summary!$C:$CB,27,FALSE)/AE307,IF(AE307=0,"",IF(AE307="","",0)))</f>
        <v/>
      </c>
      <c r="AD307" s="25" t="str">
        <f>IFERROR(VLOOKUP($C307,Summary!$C:$CB,28,FALSE)/AE307,IF(AE307=0,"",IF(AE307="","",0)))</f>
        <v/>
      </c>
      <c r="AE307" s="27">
        <f>VLOOKUP($C307,Summary!$C:$CB,29,FALSE)</f>
        <v>0</v>
      </c>
      <c r="AF307" s="24" t="str">
        <f>IFERROR(VLOOKUP($C307,Summary!$C:$CB,30,FALSE)/VLOOKUP($C307,Summary!$C:$CB,32,FALSE),IF(AL307=0,"",IF(AL307="","",0)))</f>
        <v/>
      </c>
      <c r="AG307" s="25" t="str">
        <f>IFERROR(VLOOKUP($C307,Summary!$C:$CB,31,FALSE)/VLOOKUP($C307,Summary!$C:$CB,32,FALSE),IF(AL307=0,"",IF(AL307="","",0)))</f>
        <v/>
      </c>
      <c r="AH307" s="26" t="str">
        <f>IFERROR(VLOOKUP($C307,Summary!$C:$CB,32,FALSE)/VLOOKUP($C307,Summary!$C:$CB,34,FALSE),IF(AL307=0,"",IF(AL307="","",0)))</f>
        <v/>
      </c>
      <c r="AI307" s="25" t="str">
        <f>IFERROR(VLOOKUP($C307,Summary!$C:$CB,33,FALSE)/VLOOKUP($C307,Summary!$C:$CB,34,FALSE),IF(AL307=0,"",IF(AL307="","",0)))</f>
        <v/>
      </c>
      <c r="AJ307" s="26" t="str">
        <f>IFERROR(VLOOKUP($C307,Summary!$C:$CB,34,FALSE)/AL307,IF(AL307=0,"",IF(AL307="","",0)))</f>
        <v/>
      </c>
      <c r="AK307" s="25" t="str">
        <f>IFERROR(VLOOKUP($C307,Summary!$C:$CB,35,FALSE)/AL307,IF(AL307=0,"",IF(AL307="","",0)))</f>
        <v/>
      </c>
      <c r="AL307" s="27">
        <f>VLOOKUP($C307,Summary!$C:$CB,36,FALSE)</f>
        <v>0</v>
      </c>
      <c r="AM307" s="24" t="str">
        <f>IFERROR(VLOOKUP($C307,Summary!$C:$CB,37,FALSE)/AS307,IF(AS307=0,"",IF(AS307="","",0)))</f>
        <v/>
      </c>
      <c r="AN307" s="25" t="str">
        <f>IFERROR(VLOOKUP($C307,Summary!$C:$CB,38,FALSE)/AS307,IF(AS307=0,"",IF(AS307="","",0)))</f>
        <v/>
      </c>
      <c r="AO307" s="26" t="str">
        <f>IFERROR(VLOOKUP($C307,Summary!$C:$CB,39,FALSE)/AS307,IF(AS307=0,"",IF(AS307="","",0)))</f>
        <v/>
      </c>
      <c r="AP307" s="25" t="str">
        <f>IFERROR(VLOOKUP($C307,Summary!$C:$CB,40,FALSE)/AS307,IF(AS307=0,"",IF(AS307="","",0)))</f>
        <v/>
      </c>
      <c r="AQ307" s="26" t="str">
        <f>IFERROR(VLOOKUP($C307,Summary!$C:$CB,41,FALSE)/AS307,IF(AS307=0,"",IF(AS307="","",0)))</f>
        <v/>
      </c>
      <c r="AR307" s="25" t="str">
        <f>IFERROR(VLOOKUP($C307,Summary!$C:$CB,42,FALSE)/AS307,IF(AS307=0,"",IF(AS307="","",0)))</f>
        <v/>
      </c>
      <c r="AS307" s="27">
        <f>VLOOKUP($C307,Summary!$C:$CB,43,FALSE)</f>
        <v>0</v>
      </c>
      <c r="AT307" s="24" t="str">
        <f>IFERROR(VLOOKUP($C307,Summary!$C:$CB,44,FALSE)/AZ307,IF(AZ307=0,"",IF(AZ307="","",0)))</f>
        <v/>
      </c>
      <c r="AU307" s="25" t="str">
        <f>IFERROR(VLOOKUP($C307,Summary!$C:$CB,45,FALSE)/AZ307,IF(AZ307=0,"",IF(AZ307="","",0)))</f>
        <v/>
      </c>
      <c r="AV307" s="26" t="str">
        <f>IFERROR(VLOOKUP($C307,Summary!$C:$CB,46,FALSE)/AZ307,IF(AZ307=0,"",IF(AZ307="","",0)))</f>
        <v/>
      </c>
      <c r="AW307" s="25" t="str">
        <f>IFERROR(VLOOKUP($C307,Summary!$C:$CB,47,FALSE)/AZ307,IF(AZ307=0,"",IF(AZ307="","",0)))</f>
        <v/>
      </c>
      <c r="AX307" s="26" t="str">
        <f>IFERROR(VLOOKUP($C307,Summary!$C:$CB,48,FALSE)/AZ307,IF(AZ307=0,"",IF(AZ307="","",0)))</f>
        <v/>
      </c>
      <c r="AY307" s="25" t="str">
        <f>IFERROR(VLOOKUP($C307,Summary!$C:$CB,49,FALSE)/AZ307,IF(AZ307=0,"",IF(AZ307="","",0)))</f>
        <v/>
      </c>
      <c r="AZ307" s="27">
        <f>VLOOKUP($C307,Summary!$C:$CB,50,FALSE)</f>
        <v>0</v>
      </c>
      <c r="BA307" s="24" t="str">
        <f>IFERROR(VLOOKUP($C307,Summary!$C:$CB,51,FALSE)/BG307,IF(BG307=0,"",IF(BG307="","",0)))</f>
        <v/>
      </c>
      <c r="BB307" s="25" t="str">
        <f>IFERROR(VLOOKUP($C307,Summary!$C:$CB,52,FALSE)/BG307,IF(BG307=0,"",IF(BG307="","",0)))</f>
        <v/>
      </c>
      <c r="BC307" s="26" t="str">
        <f>IFERROR(VLOOKUP($C307,Summary!$C:$CB,53,FALSE)/BG307,IF(BG307=0,"",IF(BG307="","",0)))</f>
        <v/>
      </c>
      <c r="BD307" s="25" t="str">
        <f>IFERROR(VLOOKUP($C307,Summary!$C:$CB,54,FALSE)/BG307,IF(BG307=0,"",IF(BG307="","",0)))</f>
        <v/>
      </c>
      <c r="BE307" s="26" t="str">
        <f>IFERROR(VLOOKUP($C307,Summary!$C:$CB,55,FALSE)/BG307,IF(BG307=0,"",IF(BG307="","",0)))</f>
        <v/>
      </c>
      <c r="BF307" s="25" t="str">
        <f>IFERROR(VLOOKUP($C307,Summary!$C:$CB,56,FALSE)/BG307,IF(BG307=0,"",IF(BG307="","",0)))</f>
        <v/>
      </c>
      <c r="BG307" s="27">
        <f>VLOOKUP($C307,Summary!$C:$CB,57,FALSE)</f>
        <v>0</v>
      </c>
      <c r="BH307" s="24" t="str">
        <f>IFERROR(VLOOKUP($C307,Summary!$C:$CB,58,FALSE)/BN307,IF(BN307=0,"",IF(BN307="","",0)))</f>
        <v/>
      </c>
      <c r="BI307" s="25" t="str">
        <f>IFERROR(VLOOKUP($C307,Summary!$C:$CB,59,FALSE)/BN307,IF(BN307=0,"",IF(BN307="","",0)))</f>
        <v/>
      </c>
      <c r="BJ307" s="26" t="str">
        <f>IFERROR(VLOOKUP($C307,Summary!$C:$CB,60,FALSE)/BN307,IF(BN307=0,"",IF(BN307="","",0)))</f>
        <v/>
      </c>
      <c r="BK307" s="25" t="str">
        <f>IFERROR(VLOOKUP($C307,Summary!$C:$CB,61,FALSE)/BN307,IF(BN307=0,"",IF(BN307="","",0)))</f>
        <v/>
      </c>
      <c r="BL307" s="26" t="str">
        <f>IFERROR(VLOOKUP($C307,Summary!$C:$CB,62,FALSE)/BN307,IF(BN307=0,"",IF(BN307="","",0)))</f>
        <v/>
      </c>
      <c r="BM307" s="25" t="str">
        <f>IFERROR(VLOOKUP($C307,Summary!$C:$CB,63,FALSE)/BN307,IF(BN307=0,"",IF(BN307="","",0)))</f>
        <v/>
      </c>
      <c r="BN307" s="27">
        <f>VLOOKUP($C307,Summary!$C:$CB,64,FALSE)</f>
        <v>0</v>
      </c>
      <c r="BO307" s="24" t="str">
        <f>IFERROR(VLOOKUP($C307,Summary!$C:$CB,65,FALSE)/BU307,IF(BU307=0,"",IF(BU307="","",0)))</f>
        <v/>
      </c>
      <c r="BP307" s="25" t="str">
        <f>IFERROR(VLOOKUP($C307,Summary!$C:$CB,66,FALSE)/BU307,IF(BU307=0,"",IF(BU307="","",0)))</f>
        <v/>
      </c>
      <c r="BQ307" s="26" t="str">
        <f>IFERROR(VLOOKUP($C307,Summary!$C:$CB,67,FALSE)/BU307,IF(BU307=0,"",IF(BU307="","",0)))</f>
        <v/>
      </c>
      <c r="BR307" s="25" t="str">
        <f>IFERROR(VLOOKUP($C307,Summary!$C:$CB,68,FALSE)/BU307,IF(BU307=0,"",IF(BU307="","",0)))</f>
        <v/>
      </c>
      <c r="BS307" s="26" t="str">
        <f>IFERROR(VLOOKUP($C307,Summary!$C:$CB,69,FALSE)/BU307,IF(BU307=0,"",IF(BU307="","",0)))</f>
        <v/>
      </c>
      <c r="BT307" s="25" t="str">
        <f>IFERROR(VLOOKUP($C307,Summary!$C:$CB,70,FALSE)/BU307,IF(BU307=0,"",IF(BU307="","",0)))</f>
        <v/>
      </c>
      <c r="BU307" s="27">
        <f>VLOOKUP($C307,Summary!$C:$CB,71,FALSE)</f>
        <v>0</v>
      </c>
      <c r="BV307" s="24" t="str">
        <f>IFERROR(VLOOKUP($C307,Summary!$C:$CB,72,FALSE)/CB307,IF(CB307=0,"",IF(CB307="","",0)))</f>
        <v/>
      </c>
      <c r="BW307" s="25" t="str">
        <f>IFERROR(VLOOKUP($C307,Summary!$C:$CB,73,FALSE)/CB307,IF(CB307=0,"",IF(CB307="","",0)))</f>
        <v/>
      </c>
      <c r="BX307" s="26" t="str">
        <f>IFERROR(VLOOKUP($C307,Summary!$C:$CB,74,FALSE)/CB307,IF(CB307=0,"",IF(CB307="","",0)))</f>
        <v/>
      </c>
      <c r="BY307" s="25" t="str">
        <f>IFERROR(VLOOKUP($C307,Summary!$C:$CB,75,FALSE)/CB307,IF(CB307=0,"",IF(CB307="","",0)))</f>
        <v/>
      </c>
      <c r="BZ307" s="26" t="str">
        <f>IFERROR(VLOOKUP($C307,Summary!$C:$CB,76,FALSE)/CB307,IF(CB307=0,"",IF(CB307="","",0)))</f>
        <v/>
      </c>
      <c r="CA307" s="25" t="str">
        <f>IFERROR(VLOOKUP($C307,Summary!$C:$CB,77,FALSE)/CB307,IF(CB307=0,"",IF(CB307="","",0)))</f>
        <v/>
      </c>
      <c r="CB307" s="27">
        <f>VLOOKUP($C307,Summary!$C:$CB,78,FALSE)</f>
        <v>0</v>
      </c>
    </row>
    <row r="308" spans="1:80" x14ac:dyDescent="0.3">
      <c r="A308">
        <v>304</v>
      </c>
      <c r="B308" t="str">
        <f>IF(Namelist!A305="","",UPPER(Namelist!A305))</f>
        <v>TRESTAN, WEIZHI PHOO</v>
      </c>
      <c r="C308" t="str">
        <f>IF(Namelist!B305="","",UPPER(Namelist!B305))</f>
        <v>NUSSTU\E0725854</v>
      </c>
      <c r="D308" s="24">
        <f>IFERROR(VLOOKUP($C308,Summary!$C:$CB,2,FALSE)/J308,IF(J308=0,"",IF(J308="","",0)))</f>
        <v>0</v>
      </c>
      <c r="E308" s="25">
        <f>IFERROR(VLOOKUP($C308,Summary!$C:$CB,3,FALSE)/J308,IF(J308=0,"",IF(J308="","",0)))</f>
        <v>0</v>
      </c>
      <c r="F308" s="26">
        <f>IFERROR(VLOOKUP($C308,Summary!$C:$CB,4,FALSE)/J308,IF(J308=0,"",IF(J308="","",0)))</f>
        <v>0</v>
      </c>
      <c r="G308" s="25">
        <f>IFERROR(VLOOKUP($C308,Summary!$C:$CB,5,FALSE)/J308,IF(J308=0,"",IF(J308="","",0)))</f>
        <v>0</v>
      </c>
      <c r="H308" s="26">
        <f>IFERROR(VLOOKUP($C308,Summary!$C:$CB,6,FALSE)/J308,IF(J308=0,"",IF(J308="","",0)))</f>
        <v>0</v>
      </c>
      <c r="I308" s="25">
        <f>IFERROR(VLOOKUP($C308,Summary!$C:$CB,7,FALSE)/J308,IF(J308=0,"",IF(J308="","",0)))</f>
        <v>1</v>
      </c>
      <c r="J308" s="27">
        <f>VLOOKUP($C308,Summary!$C:$CB,8,FALSE)</f>
        <v>5</v>
      </c>
      <c r="K308" s="24">
        <f>IFERROR(VLOOKUP($C308,Summary!$C:$CB,9,FALSE)/Q308,IF(Q308=0,"",IF(Q308="","",0)))</f>
        <v>0</v>
      </c>
      <c r="L308" s="25">
        <f>IFERROR(VLOOKUP($C308,Summary!$C:$CB,10,FALSE)/Q308,IF(Q308=0,"",IF(Q308="","",0)))</f>
        <v>0</v>
      </c>
      <c r="M308" s="26">
        <f>IFERROR(VLOOKUP($C308,Summary!$C:$CB,11,FALSE)/Q308,IF(Q308=0,"",IF(Q308="","",0)))</f>
        <v>0</v>
      </c>
      <c r="N308" s="25">
        <f>IFERROR(VLOOKUP($C308,Summary!$C:$CB,12,FALSE)/Q308,IF(Q308=0,"",IF(Q308="","",0)))</f>
        <v>0</v>
      </c>
      <c r="O308" s="26">
        <f>IFERROR(VLOOKUP($C308,Summary!$C:$CB,13,FALSE)/Q308,IF(Q308=0,"",IF(Q308="","",0)))</f>
        <v>0</v>
      </c>
      <c r="P308" s="25">
        <f>IFERROR(VLOOKUP($C308,Summary!$C:$CB,14,FALSE)/Q308,IF(Q308=0,"",IF(Q308="","",0)))</f>
        <v>1</v>
      </c>
      <c r="Q308" s="27">
        <f>VLOOKUP($C308,Summary!$C:$CB,15,FALSE)</f>
        <v>3</v>
      </c>
      <c r="R308" s="24">
        <f>IFERROR(VLOOKUP($C308,Summary!$C:$CB,16,FALSE)/X308,IF(X308=0,"",IF(X308="","",0)))</f>
        <v>0</v>
      </c>
      <c r="S308" s="25">
        <f>IFERROR(VLOOKUP($C308,Summary!$C:$CB,17,FALSE)/X308,IF(X308=0,"",IF(X308="","",0)))</f>
        <v>0</v>
      </c>
      <c r="T308" s="26">
        <f>IFERROR(VLOOKUP($C308,Summary!$C:$CB,18,FALSE)/X308,IF(X308=0,"",IF(X308="","",0)))</f>
        <v>0</v>
      </c>
      <c r="U308" s="25">
        <f>IFERROR(VLOOKUP($C308,Summary!$C:$CB,19,FALSE)/X308,IF(X308=0,"",IF(X308="","",0)))</f>
        <v>0</v>
      </c>
      <c r="V308" s="26">
        <f>IFERROR(VLOOKUP($C308,Summary!$C:$CB,20,FALSE)/X308,IF(X308=0,"",IF(X308="","",0)))</f>
        <v>0</v>
      </c>
      <c r="W308" s="25">
        <f>IFERROR(VLOOKUP($C308,Summary!$C:$CB,21,FALSE)/X308,IF(X308=0,"",IF(X308="","",0)))</f>
        <v>1</v>
      </c>
      <c r="X308" s="27">
        <f>VLOOKUP($C308,Summary!$C:$CB,22,FALSE)</f>
        <v>2</v>
      </c>
      <c r="Y308" s="24" t="str">
        <f>IFERROR(VLOOKUP($C308,Summary!$C:$CB,23,FALSE)/AE308,IF(AE308=0,"",IF(AE308="","",0)))</f>
        <v/>
      </c>
      <c r="Z308" s="25" t="str">
        <f>IFERROR(VLOOKUP($C308,Summary!$C:$CB,24,FALSE)/AE308,IF(AE308=0,"",IF(AE308="","",0)))</f>
        <v/>
      </c>
      <c r="AA308" s="26" t="str">
        <f>IFERROR(VLOOKUP($C308,Summary!$C:$CB,25,FALSE)/AE308,IF(AE308=0,"",IF(AE308="","",0)))</f>
        <v/>
      </c>
      <c r="AB308" s="25" t="str">
        <f>IFERROR(VLOOKUP($C308,Summary!$C:$CB,26,FALSE)/AE308,IF(AE308=0,"",IF(AE308="","",0)))</f>
        <v/>
      </c>
      <c r="AC308" s="26" t="str">
        <f>IFERROR(VLOOKUP($C308,Summary!$C:$CB,27,FALSE)/AE308,IF(AE308=0,"",IF(AE308="","",0)))</f>
        <v/>
      </c>
      <c r="AD308" s="25" t="str">
        <f>IFERROR(VLOOKUP($C308,Summary!$C:$CB,28,FALSE)/AE308,IF(AE308=0,"",IF(AE308="","",0)))</f>
        <v/>
      </c>
      <c r="AE308" s="27">
        <f>VLOOKUP($C308,Summary!$C:$CB,29,FALSE)</f>
        <v>0</v>
      </c>
      <c r="AF308" s="24" t="str">
        <f>IFERROR(VLOOKUP($C308,Summary!$C:$CB,30,FALSE)/VLOOKUP($C308,Summary!$C:$CB,32,FALSE),IF(AL308=0,"",IF(AL308="","",0)))</f>
        <v/>
      </c>
      <c r="AG308" s="25" t="str">
        <f>IFERROR(VLOOKUP($C308,Summary!$C:$CB,31,FALSE)/VLOOKUP($C308,Summary!$C:$CB,32,FALSE),IF(AL308=0,"",IF(AL308="","",0)))</f>
        <v/>
      </c>
      <c r="AH308" s="26" t="str">
        <f>IFERROR(VLOOKUP($C308,Summary!$C:$CB,32,FALSE)/VLOOKUP($C308,Summary!$C:$CB,34,FALSE),IF(AL308=0,"",IF(AL308="","",0)))</f>
        <v/>
      </c>
      <c r="AI308" s="25" t="str">
        <f>IFERROR(VLOOKUP($C308,Summary!$C:$CB,33,FALSE)/VLOOKUP($C308,Summary!$C:$CB,34,FALSE),IF(AL308=0,"",IF(AL308="","",0)))</f>
        <v/>
      </c>
      <c r="AJ308" s="26" t="str">
        <f>IFERROR(VLOOKUP($C308,Summary!$C:$CB,34,FALSE)/AL308,IF(AL308=0,"",IF(AL308="","",0)))</f>
        <v/>
      </c>
      <c r="AK308" s="25" t="str">
        <f>IFERROR(VLOOKUP($C308,Summary!$C:$CB,35,FALSE)/AL308,IF(AL308=0,"",IF(AL308="","",0)))</f>
        <v/>
      </c>
      <c r="AL308" s="27">
        <f>VLOOKUP($C308,Summary!$C:$CB,36,FALSE)</f>
        <v>0</v>
      </c>
      <c r="AM308" s="24" t="str">
        <f>IFERROR(VLOOKUP($C308,Summary!$C:$CB,37,FALSE)/AS308,IF(AS308=0,"",IF(AS308="","",0)))</f>
        <v/>
      </c>
      <c r="AN308" s="25" t="str">
        <f>IFERROR(VLOOKUP($C308,Summary!$C:$CB,38,FALSE)/AS308,IF(AS308=0,"",IF(AS308="","",0)))</f>
        <v/>
      </c>
      <c r="AO308" s="26" t="str">
        <f>IFERROR(VLOOKUP($C308,Summary!$C:$CB,39,FALSE)/AS308,IF(AS308=0,"",IF(AS308="","",0)))</f>
        <v/>
      </c>
      <c r="AP308" s="25" t="str">
        <f>IFERROR(VLOOKUP($C308,Summary!$C:$CB,40,FALSE)/AS308,IF(AS308=0,"",IF(AS308="","",0)))</f>
        <v/>
      </c>
      <c r="AQ308" s="26" t="str">
        <f>IFERROR(VLOOKUP($C308,Summary!$C:$CB,41,FALSE)/AS308,IF(AS308=0,"",IF(AS308="","",0)))</f>
        <v/>
      </c>
      <c r="AR308" s="25" t="str">
        <f>IFERROR(VLOOKUP($C308,Summary!$C:$CB,42,FALSE)/AS308,IF(AS308=0,"",IF(AS308="","",0)))</f>
        <v/>
      </c>
      <c r="AS308" s="27">
        <f>VLOOKUP($C308,Summary!$C:$CB,43,FALSE)</f>
        <v>0</v>
      </c>
      <c r="AT308" s="24" t="str">
        <f>IFERROR(VLOOKUP($C308,Summary!$C:$CB,44,FALSE)/AZ308,IF(AZ308=0,"",IF(AZ308="","",0)))</f>
        <v/>
      </c>
      <c r="AU308" s="25" t="str">
        <f>IFERROR(VLOOKUP($C308,Summary!$C:$CB,45,FALSE)/AZ308,IF(AZ308=0,"",IF(AZ308="","",0)))</f>
        <v/>
      </c>
      <c r="AV308" s="26" t="str">
        <f>IFERROR(VLOOKUP($C308,Summary!$C:$CB,46,FALSE)/AZ308,IF(AZ308=0,"",IF(AZ308="","",0)))</f>
        <v/>
      </c>
      <c r="AW308" s="25" t="str">
        <f>IFERROR(VLOOKUP($C308,Summary!$C:$CB,47,FALSE)/AZ308,IF(AZ308=0,"",IF(AZ308="","",0)))</f>
        <v/>
      </c>
      <c r="AX308" s="26" t="str">
        <f>IFERROR(VLOOKUP($C308,Summary!$C:$CB,48,FALSE)/AZ308,IF(AZ308=0,"",IF(AZ308="","",0)))</f>
        <v/>
      </c>
      <c r="AY308" s="25" t="str">
        <f>IFERROR(VLOOKUP($C308,Summary!$C:$CB,49,FALSE)/AZ308,IF(AZ308=0,"",IF(AZ308="","",0)))</f>
        <v/>
      </c>
      <c r="AZ308" s="27">
        <f>VLOOKUP($C308,Summary!$C:$CB,50,FALSE)</f>
        <v>0</v>
      </c>
      <c r="BA308" s="24" t="str">
        <f>IFERROR(VLOOKUP($C308,Summary!$C:$CB,51,FALSE)/BG308,IF(BG308=0,"",IF(BG308="","",0)))</f>
        <v/>
      </c>
      <c r="BB308" s="25" t="str">
        <f>IFERROR(VLOOKUP($C308,Summary!$C:$CB,52,FALSE)/BG308,IF(BG308=0,"",IF(BG308="","",0)))</f>
        <v/>
      </c>
      <c r="BC308" s="26" t="str">
        <f>IFERROR(VLOOKUP($C308,Summary!$C:$CB,53,FALSE)/BG308,IF(BG308=0,"",IF(BG308="","",0)))</f>
        <v/>
      </c>
      <c r="BD308" s="25" t="str">
        <f>IFERROR(VLOOKUP($C308,Summary!$C:$CB,54,FALSE)/BG308,IF(BG308=0,"",IF(BG308="","",0)))</f>
        <v/>
      </c>
      <c r="BE308" s="26" t="str">
        <f>IFERROR(VLOOKUP($C308,Summary!$C:$CB,55,FALSE)/BG308,IF(BG308=0,"",IF(BG308="","",0)))</f>
        <v/>
      </c>
      <c r="BF308" s="25" t="str">
        <f>IFERROR(VLOOKUP($C308,Summary!$C:$CB,56,FALSE)/BG308,IF(BG308=0,"",IF(BG308="","",0)))</f>
        <v/>
      </c>
      <c r="BG308" s="27">
        <f>VLOOKUP($C308,Summary!$C:$CB,57,FALSE)</f>
        <v>0</v>
      </c>
      <c r="BH308" s="24" t="str">
        <f>IFERROR(VLOOKUP($C308,Summary!$C:$CB,58,FALSE)/BN308,IF(BN308=0,"",IF(BN308="","",0)))</f>
        <v/>
      </c>
      <c r="BI308" s="25" t="str">
        <f>IFERROR(VLOOKUP($C308,Summary!$C:$CB,59,FALSE)/BN308,IF(BN308=0,"",IF(BN308="","",0)))</f>
        <v/>
      </c>
      <c r="BJ308" s="26" t="str">
        <f>IFERROR(VLOOKUP($C308,Summary!$C:$CB,60,FALSE)/BN308,IF(BN308=0,"",IF(BN308="","",0)))</f>
        <v/>
      </c>
      <c r="BK308" s="25" t="str">
        <f>IFERROR(VLOOKUP($C308,Summary!$C:$CB,61,FALSE)/BN308,IF(BN308=0,"",IF(BN308="","",0)))</f>
        <v/>
      </c>
      <c r="BL308" s="26" t="str">
        <f>IFERROR(VLOOKUP($C308,Summary!$C:$CB,62,FALSE)/BN308,IF(BN308=0,"",IF(BN308="","",0)))</f>
        <v/>
      </c>
      <c r="BM308" s="25" t="str">
        <f>IFERROR(VLOOKUP($C308,Summary!$C:$CB,63,FALSE)/BN308,IF(BN308=0,"",IF(BN308="","",0)))</f>
        <v/>
      </c>
      <c r="BN308" s="27">
        <f>VLOOKUP($C308,Summary!$C:$CB,64,FALSE)</f>
        <v>0</v>
      </c>
      <c r="BO308" s="24" t="str">
        <f>IFERROR(VLOOKUP($C308,Summary!$C:$CB,65,FALSE)/BU308,IF(BU308=0,"",IF(BU308="","",0)))</f>
        <v/>
      </c>
      <c r="BP308" s="25" t="str">
        <f>IFERROR(VLOOKUP($C308,Summary!$C:$CB,66,FALSE)/BU308,IF(BU308=0,"",IF(BU308="","",0)))</f>
        <v/>
      </c>
      <c r="BQ308" s="26" t="str">
        <f>IFERROR(VLOOKUP($C308,Summary!$C:$CB,67,FALSE)/BU308,IF(BU308=0,"",IF(BU308="","",0)))</f>
        <v/>
      </c>
      <c r="BR308" s="25" t="str">
        <f>IFERROR(VLOOKUP($C308,Summary!$C:$CB,68,FALSE)/BU308,IF(BU308=0,"",IF(BU308="","",0)))</f>
        <v/>
      </c>
      <c r="BS308" s="26" t="str">
        <f>IFERROR(VLOOKUP($C308,Summary!$C:$CB,69,FALSE)/BU308,IF(BU308=0,"",IF(BU308="","",0)))</f>
        <v/>
      </c>
      <c r="BT308" s="25" t="str">
        <f>IFERROR(VLOOKUP($C308,Summary!$C:$CB,70,FALSE)/BU308,IF(BU308=0,"",IF(BU308="","",0)))</f>
        <v/>
      </c>
      <c r="BU308" s="27">
        <f>VLOOKUP($C308,Summary!$C:$CB,71,FALSE)</f>
        <v>0</v>
      </c>
      <c r="BV308" s="24" t="str">
        <f>IFERROR(VLOOKUP($C308,Summary!$C:$CB,72,FALSE)/CB308,IF(CB308=0,"",IF(CB308="","",0)))</f>
        <v/>
      </c>
      <c r="BW308" s="25" t="str">
        <f>IFERROR(VLOOKUP($C308,Summary!$C:$CB,73,FALSE)/CB308,IF(CB308=0,"",IF(CB308="","",0)))</f>
        <v/>
      </c>
      <c r="BX308" s="26" t="str">
        <f>IFERROR(VLOOKUP($C308,Summary!$C:$CB,74,FALSE)/CB308,IF(CB308=0,"",IF(CB308="","",0)))</f>
        <v/>
      </c>
      <c r="BY308" s="25" t="str">
        <f>IFERROR(VLOOKUP($C308,Summary!$C:$CB,75,FALSE)/CB308,IF(CB308=0,"",IF(CB308="","",0)))</f>
        <v/>
      </c>
      <c r="BZ308" s="26" t="str">
        <f>IFERROR(VLOOKUP($C308,Summary!$C:$CB,76,FALSE)/CB308,IF(CB308=0,"",IF(CB308="","",0)))</f>
        <v/>
      </c>
      <c r="CA308" s="25" t="str">
        <f>IFERROR(VLOOKUP($C308,Summary!$C:$CB,77,FALSE)/CB308,IF(CB308=0,"",IF(CB308="","",0)))</f>
        <v/>
      </c>
      <c r="CB308" s="27">
        <f>VLOOKUP($C308,Summary!$C:$CB,78,FALSE)</f>
        <v>0</v>
      </c>
    </row>
    <row r="309" spans="1:80" x14ac:dyDescent="0.3">
      <c r="A309">
        <v>305</v>
      </c>
      <c r="B309" t="str">
        <f>IF(Namelist!A306="","",UPPER(Namelist!A306))</f>
        <v>TYRONE YAM</v>
      </c>
      <c r="C309" t="str">
        <f>IF(Namelist!B306="","",UPPER(Namelist!B306))</f>
        <v>NUSSTU\E0543680</v>
      </c>
      <c r="D309" s="24">
        <f>IFERROR(VLOOKUP($C309,Summary!$C:$CB,2,FALSE)/J309,IF(J309=0,"",IF(J309="","",0)))</f>
        <v>0</v>
      </c>
      <c r="E309" s="25">
        <f>IFERROR(VLOOKUP($C309,Summary!$C:$CB,3,FALSE)/J309,IF(J309=0,"",IF(J309="","",0)))</f>
        <v>1</v>
      </c>
      <c r="F309" s="26">
        <f>IFERROR(VLOOKUP($C309,Summary!$C:$CB,4,FALSE)/J309,IF(J309=0,"",IF(J309="","",0)))</f>
        <v>1</v>
      </c>
      <c r="G309" s="25">
        <f>IFERROR(VLOOKUP($C309,Summary!$C:$CB,5,FALSE)/J309,IF(J309=0,"",IF(J309="","",0)))</f>
        <v>0</v>
      </c>
      <c r="H309" s="26">
        <f>IFERROR(VLOOKUP($C309,Summary!$C:$CB,6,FALSE)/J309,IF(J309=0,"",IF(J309="","",0)))</f>
        <v>1</v>
      </c>
      <c r="I309" s="25">
        <f>IFERROR(VLOOKUP($C309,Summary!$C:$CB,7,FALSE)/J309,IF(J309=0,"",IF(J309="","",0)))</f>
        <v>0</v>
      </c>
      <c r="J309" s="27">
        <f>VLOOKUP($C309,Summary!$C:$CB,8,FALSE)</f>
        <v>1</v>
      </c>
      <c r="K309" s="24">
        <f>IFERROR(VLOOKUP($C309,Summary!$C:$CB,9,FALSE)/Q309,IF(Q309=0,"",IF(Q309="","",0)))</f>
        <v>0</v>
      </c>
      <c r="L309" s="25">
        <f>IFERROR(VLOOKUP($C309,Summary!$C:$CB,10,FALSE)/Q309,IF(Q309=0,"",IF(Q309="","",0)))</f>
        <v>1</v>
      </c>
      <c r="M309" s="26">
        <f>IFERROR(VLOOKUP($C309,Summary!$C:$CB,11,FALSE)/Q309,IF(Q309=0,"",IF(Q309="","",0)))</f>
        <v>1</v>
      </c>
      <c r="N309" s="25">
        <f>IFERROR(VLOOKUP($C309,Summary!$C:$CB,12,FALSE)/Q309,IF(Q309=0,"",IF(Q309="","",0)))</f>
        <v>0</v>
      </c>
      <c r="O309" s="26">
        <f>IFERROR(VLOOKUP($C309,Summary!$C:$CB,13,FALSE)/Q309,IF(Q309=0,"",IF(Q309="","",0)))</f>
        <v>1</v>
      </c>
      <c r="P309" s="25">
        <f>IFERROR(VLOOKUP($C309,Summary!$C:$CB,14,FALSE)/Q309,IF(Q309=0,"",IF(Q309="","",0)))</f>
        <v>0</v>
      </c>
      <c r="Q309" s="27">
        <f>VLOOKUP($C309,Summary!$C:$CB,15,FALSE)</f>
        <v>1</v>
      </c>
      <c r="R309" s="24" t="str">
        <f>IFERROR(VLOOKUP($C309,Summary!$C:$CB,16,FALSE)/X309,IF(X309=0,"",IF(X309="","",0)))</f>
        <v/>
      </c>
      <c r="S309" s="25" t="str">
        <f>IFERROR(VLOOKUP($C309,Summary!$C:$CB,17,FALSE)/X309,IF(X309=0,"",IF(X309="","",0)))</f>
        <v/>
      </c>
      <c r="T309" s="26" t="str">
        <f>IFERROR(VLOOKUP($C309,Summary!$C:$CB,18,FALSE)/X309,IF(X309=0,"",IF(X309="","",0)))</f>
        <v/>
      </c>
      <c r="U309" s="25" t="str">
        <f>IFERROR(VLOOKUP($C309,Summary!$C:$CB,19,FALSE)/X309,IF(X309=0,"",IF(X309="","",0)))</f>
        <v/>
      </c>
      <c r="V309" s="26" t="str">
        <f>IFERROR(VLOOKUP($C309,Summary!$C:$CB,20,FALSE)/X309,IF(X309=0,"",IF(X309="","",0)))</f>
        <v/>
      </c>
      <c r="W309" s="25" t="str">
        <f>IFERROR(VLOOKUP($C309,Summary!$C:$CB,21,FALSE)/X309,IF(X309=0,"",IF(X309="","",0)))</f>
        <v/>
      </c>
      <c r="X309" s="27">
        <f>VLOOKUP($C309,Summary!$C:$CB,22,FALSE)</f>
        <v>0</v>
      </c>
      <c r="Y309" s="24" t="str">
        <f>IFERROR(VLOOKUP($C309,Summary!$C:$CB,23,FALSE)/AE309,IF(AE309=0,"",IF(AE309="","",0)))</f>
        <v/>
      </c>
      <c r="Z309" s="25" t="str">
        <f>IFERROR(VLOOKUP($C309,Summary!$C:$CB,24,FALSE)/AE309,IF(AE309=0,"",IF(AE309="","",0)))</f>
        <v/>
      </c>
      <c r="AA309" s="26" t="str">
        <f>IFERROR(VLOOKUP($C309,Summary!$C:$CB,25,FALSE)/AE309,IF(AE309=0,"",IF(AE309="","",0)))</f>
        <v/>
      </c>
      <c r="AB309" s="25" t="str">
        <f>IFERROR(VLOOKUP($C309,Summary!$C:$CB,26,FALSE)/AE309,IF(AE309=0,"",IF(AE309="","",0)))</f>
        <v/>
      </c>
      <c r="AC309" s="26" t="str">
        <f>IFERROR(VLOOKUP($C309,Summary!$C:$CB,27,FALSE)/AE309,IF(AE309=0,"",IF(AE309="","",0)))</f>
        <v/>
      </c>
      <c r="AD309" s="25" t="str">
        <f>IFERROR(VLOOKUP($C309,Summary!$C:$CB,28,FALSE)/AE309,IF(AE309=0,"",IF(AE309="","",0)))</f>
        <v/>
      </c>
      <c r="AE309" s="27">
        <f>VLOOKUP($C309,Summary!$C:$CB,29,FALSE)</f>
        <v>0</v>
      </c>
      <c r="AF309" s="24" t="str">
        <f>IFERROR(VLOOKUP($C309,Summary!$C:$CB,30,FALSE)/VLOOKUP($C309,Summary!$C:$CB,32,FALSE),IF(AL309=0,"",IF(AL309="","",0)))</f>
        <v/>
      </c>
      <c r="AG309" s="25" t="str">
        <f>IFERROR(VLOOKUP($C309,Summary!$C:$CB,31,FALSE)/VLOOKUP($C309,Summary!$C:$CB,32,FALSE),IF(AL309=0,"",IF(AL309="","",0)))</f>
        <v/>
      </c>
      <c r="AH309" s="26" t="str">
        <f>IFERROR(VLOOKUP($C309,Summary!$C:$CB,32,FALSE)/VLOOKUP($C309,Summary!$C:$CB,34,FALSE),IF(AL309=0,"",IF(AL309="","",0)))</f>
        <v/>
      </c>
      <c r="AI309" s="25" t="str">
        <f>IFERROR(VLOOKUP($C309,Summary!$C:$CB,33,FALSE)/VLOOKUP($C309,Summary!$C:$CB,34,FALSE),IF(AL309=0,"",IF(AL309="","",0)))</f>
        <v/>
      </c>
      <c r="AJ309" s="26" t="str">
        <f>IFERROR(VLOOKUP($C309,Summary!$C:$CB,34,FALSE)/AL309,IF(AL309=0,"",IF(AL309="","",0)))</f>
        <v/>
      </c>
      <c r="AK309" s="25" t="str">
        <f>IFERROR(VLOOKUP($C309,Summary!$C:$CB,35,FALSE)/AL309,IF(AL309=0,"",IF(AL309="","",0)))</f>
        <v/>
      </c>
      <c r="AL309" s="27">
        <f>VLOOKUP($C309,Summary!$C:$CB,36,FALSE)</f>
        <v>0</v>
      </c>
      <c r="AM309" s="24" t="str">
        <f>IFERROR(VLOOKUP($C309,Summary!$C:$CB,37,FALSE)/AS309,IF(AS309=0,"",IF(AS309="","",0)))</f>
        <v/>
      </c>
      <c r="AN309" s="25" t="str">
        <f>IFERROR(VLOOKUP($C309,Summary!$C:$CB,38,FALSE)/AS309,IF(AS309=0,"",IF(AS309="","",0)))</f>
        <v/>
      </c>
      <c r="AO309" s="26" t="str">
        <f>IFERROR(VLOOKUP($C309,Summary!$C:$CB,39,FALSE)/AS309,IF(AS309=0,"",IF(AS309="","",0)))</f>
        <v/>
      </c>
      <c r="AP309" s="25" t="str">
        <f>IFERROR(VLOOKUP($C309,Summary!$C:$CB,40,FALSE)/AS309,IF(AS309=0,"",IF(AS309="","",0)))</f>
        <v/>
      </c>
      <c r="AQ309" s="26" t="str">
        <f>IFERROR(VLOOKUP($C309,Summary!$C:$CB,41,FALSE)/AS309,IF(AS309=0,"",IF(AS309="","",0)))</f>
        <v/>
      </c>
      <c r="AR309" s="25" t="str">
        <f>IFERROR(VLOOKUP($C309,Summary!$C:$CB,42,FALSE)/AS309,IF(AS309=0,"",IF(AS309="","",0)))</f>
        <v/>
      </c>
      <c r="AS309" s="27">
        <f>VLOOKUP($C309,Summary!$C:$CB,43,FALSE)</f>
        <v>0</v>
      </c>
      <c r="AT309" s="24" t="str">
        <f>IFERROR(VLOOKUP($C309,Summary!$C:$CB,44,FALSE)/AZ309,IF(AZ309=0,"",IF(AZ309="","",0)))</f>
        <v/>
      </c>
      <c r="AU309" s="25" t="str">
        <f>IFERROR(VLOOKUP($C309,Summary!$C:$CB,45,FALSE)/AZ309,IF(AZ309=0,"",IF(AZ309="","",0)))</f>
        <v/>
      </c>
      <c r="AV309" s="26" t="str">
        <f>IFERROR(VLOOKUP($C309,Summary!$C:$CB,46,FALSE)/AZ309,IF(AZ309=0,"",IF(AZ309="","",0)))</f>
        <v/>
      </c>
      <c r="AW309" s="25" t="str">
        <f>IFERROR(VLOOKUP($C309,Summary!$C:$CB,47,FALSE)/AZ309,IF(AZ309=0,"",IF(AZ309="","",0)))</f>
        <v/>
      </c>
      <c r="AX309" s="26" t="str">
        <f>IFERROR(VLOOKUP($C309,Summary!$C:$CB,48,FALSE)/AZ309,IF(AZ309=0,"",IF(AZ309="","",0)))</f>
        <v/>
      </c>
      <c r="AY309" s="25" t="str">
        <f>IFERROR(VLOOKUP($C309,Summary!$C:$CB,49,FALSE)/AZ309,IF(AZ309=0,"",IF(AZ309="","",0)))</f>
        <v/>
      </c>
      <c r="AZ309" s="27">
        <f>VLOOKUP($C309,Summary!$C:$CB,50,FALSE)</f>
        <v>0</v>
      </c>
      <c r="BA309" s="24" t="str">
        <f>IFERROR(VLOOKUP($C309,Summary!$C:$CB,51,FALSE)/BG309,IF(BG309=0,"",IF(BG309="","",0)))</f>
        <v/>
      </c>
      <c r="BB309" s="25" t="str">
        <f>IFERROR(VLOOKUP($C309,Summary!$C:$CB,52,FALSE)/BG309,IF(BG309=0,"",IF(BG309="","",0)))</f>
        <v/>
      </c>
      <c r="BC309" s="26" t="str">
        <f>IFERROR(VLOOKUP($C309,Summary!$C:$CB,53,FALSE)/BG309,IF(BG309=0,"",IF(BG309="","",0)))</f>
        <v/>
      </c>
      <c r="BD309" s="25" t="str">
        <f>IFERROR(VLOOKUP($C309,Summary!$C:$CB,54,FALSE)/BG309,IF(BG309=0,"",IF(BG309="","",0)))</f>
        <v/>
      </c>
      <c r="BE309" s="26" t="str">
        <f>IFERROR(VLOOKUP($C309,Summary!$C:$CB,55,FALSE)/BG309,IF(BG309=0,"",IF(BG309="","",0)))</f>
        <v/>
      </c>
      <c r="BF309" s="25" t="str">
        <f>IFERROR(VLOOKUP($C309,Summary!$C:$CB,56,FALSE)/BG309,IF(BG309=0,"",IF(BG309="","",0)))</f>
        <v/>
      </c>
      <c r="BG309" s="27">
        <f>VLOOKUP($C309,Summary!$C:$CB,57,FALSE)</f>
        <v>0</v>
      </c>
      <c r="BH309" s="24" t="str">
        <f>IFERROR(VLOOKUP($C309,Summary!$C:$CB,58,FALSE)/BN309,IF(BN309=0,"",IF(BN309="","",0)))</f>
        <v/>
      </c>
      <c r="BI309" s="25" t="str">
        <f>IFERROR(VLOOKUP($C309,Summary!$C:$CB,59,FALSE)/BN309,IF(BN309=0,"",IF(BN309="","",0)))</f>
        <v/>
      </c>
      <c r="BJ309" s="26" t="str">
        <f>IFERROR(VLOOKUP($C309,Summary!$C:$CB,60,FALSE)/BN309,IF(BN309=0,"",IF(BN309="","",0)))</f>
        <v/>
      </c>
      <c r="BK309" s="25" t="str">
        <f>IFERROR(VLOOKUP($C309,Summary!$C:$CB,61,FALSE)/BN309,IF(BN309=0,"",IF(BN309="","",0)))</f>
        <v/>
      </c>
      <c r="BL309" s="26" t="str">
        <f>IFERROR(VLOOKUP($C309,Summary!$C:$CB,62,FALSE)/BN309,IF(BN309=0,"",IF(BN309="","",0)))</f>
        <v/>
      </c>
      <c r="BM309" s="25" t="str">
        <f>IFERROR(VLOOKUP($C309,Summary!$C:$CB,63,FALSE)/BN309,IF(BN309=0,"",IF(BN309="","",0)))</f>
        <v/>
      </c>
      <c r="BN309" s="27">
        <f>VLOOKUP($C309,Summary!$C:$CB,64,FALSE)</f>
        <v>0</v>
      </c>
      <c r="BO309" s="24" t="str">
        <f>IFERROR(VLOOKUP($C309,Summary!$C:$CB,65,FALSE)/BU309,IF(BU309=0,"",IF(BU309="","",0)))</f>
        <v/>
      </c>
      <c r="BP309" s="25" t="str">
        <f>IFERROR(VLOOKUP($C309,Summary!$C:$CB,66,FALSE)/BU309,IF(BU309=0,"",IF(BU309="","",0)))</f>
        <v/>
      </c>
      <c r="BQ309" s="26" t="str">
        <f>IFERROR(VLOOKUP($C309,Summary!$C:$CB,67,FALSE)/BU309,IF(BU309=0,"",IF(BU309="","",0)))</f>
        <v/>
      </c>
      <c r="BR309" s="25" t="str">
        <f>IFERROR(VLOOKUP($C309,Summary!$C:$CB,68,FALSE)/BU309,IF(BU309=0,"",IF(BU309="","",0)))</f>
        <v/>
      </c>
      <c r="BS309" s="26" t="str">
        <f>IFERROR(VLOOKUP($C309,Summary!$C:$CB,69,FALSE)/BU309,IF(BU309=0,"",IF(BU309="","",0)))</f>
        <v/>
      </c>
      <c r="BT309" s="25" t="str">
        <f>IFERROR(VLOOKUP($C309,Summary!$C:$CB,70,FALSE)/BU309,IF(BU309=0,"",IF(BU309="","",0)))</f>
        <v/>
      </c>
      <c r="BU309" s="27">
        <f>VLOOKUP($C309,Summary!$C:$CB,71,FALSE)</f>
        <v>0</v>
      </c>
      <c r="BV309" s="24" t="str">
        <f>IFERROR(VLOOKUP($C309,Summary!$C:$CB,72,FALSE)/CB309,IF(CB309=0,"",IF(CB309="","",0)))</f>
        <v/>
      </c>
      <c r="BW309" s="25" t="str">
        <f>IFERROR(VLOOKUP($C309,Summary!$C:$CB,73,FALSE)/CB309,IF(CB309=0,"",IF(CB309="","",0)))</f>
        <v/>
      </c>
      <c r="BX309" s="26" t="str">
        <f>IFERROR(VLOOKUP($C309,Summary!$C:$CB,74,FALSE)/CB309,IF(CB309=0,"",IF(CB309="","",0)))</f>
        <v/>
      </c>
      <c r="BY309" s="25" t="str">
        <f>IFERROR(VLOOKUP($C309,Summary!$C:$CB,75,FALSE)/CB309,IF(CB309=0,"",IF(CB309="","",0)))</f>
        <v/>
      </c>
      <c r="BZ309" s="26" t="str">
        <f>IFERROR(VLOOKUP($C309,Summary!$C:$CB,76,FALSE)/CB309,IF(CB309=0,"",IF(CB309="","",0)))</f>
        <v/>
      </c>
      <c r="CA309" s="25" t="str">
        <f>IFERROR(VLOOKUP($C309,Summary!$C:$CB,77,FALSE)/CB309,IF(CB309=0,"",IF(CB309="","",0)))</f>
        <v/>
      </c>
      <c r="CB309" s="27">
        <f>VLOOKUP($C309,Summary!$C:$CB,78,FALSE)</f>
        <v>0</v>
      </c>
    </row>
    <row r="310" spans="1:80" x14ac:dyDescent="0.3">
      <c r="A310">
        <v>306</v>
      </c>
      <c r="B310" t="str">
        <f>IF(Namelist!A307="","",UPPER(Namelist!A307))</f>
        <v>TZE JYN, IAN GOH</v>
      </c>
      <c r="C310" t="str">
        <f>IF(Namelist!B307="","",UPPER(Namelist!B307))</f>
        <v>NUSSTU\E1024902</v>
      </c>
      <c r="D310" s="24">
        <f>IFERROR(VLOOKUP($C310,Summary!$C:$CB,2,FALSE)/J310,IF(J310=0,"",IF(J310="","",0)))</f>
        <v>0.5</v>
      </c>
      <c r="E310" s="25">
        <f>IFERROR(VLOOKUP($C310,Summary!$C:$CB,3,FALSE)/J310,IF(J310=0,"",IF(J310="","",0)))</f>
        <v>0</v>
      </c>
      <c r="F310" s="26">
        <f>IFERROR(VLOOKUP($C310,Summary!$C:$CB,4,FALSE)/J310,IF(J310=0,"",IF(J310="","",0)))</f>
        <v>0.5</v>
      </c>
      <c r="G310" s="25">
        <f>IFERROR(VLOOKUP($C310,Summary!$C:$CB,5,FALSE)/J310,IF(J310=0,"",IF(J310="","",0)))</f>
        <v>0</v>
      </c>
      <c r="H310" s="26">
        <f>IFERROR(VLOOKUP($C310,Summary!$C:$CB,6,FALSE)/J310,IF(J310=0,"",IF(J310="","",0)))</f>
        <v>0.5</v>
      </c>
      <c r="I310" s="25">
        <f>IFERROR(VLOOKUP($C310,Summary!$C:$CB,7,FALSE)/J310,IF(J310=0,"",IF(J310="","",0)))</f>
        <v>0.5</v>
      </c>
      <c r="J310" s="27">
        <f>VLOOKUP($C310,Summary!$C:$CB,8,FALSE)</f>
        <v>2</v>
      </c>
      <c r="K310" s="24">
        <f>IFERROR(VLOOKUP($C310,Summary!$C:$CB,9,FALSE)/Q310,IF(Q310=0,"",IF(Q310="","",0)))</f>
        <v>1</v>
      </c>
      <c r="L310" s="25">
        <f>IFERROR(VLOOKUP($C310,Summary!$C:$CB,10,FALSE)/Q310,IF(Q310=0,"",IF(Q310="","",0)))</f>
        <v>0</v>
      </c>
      <c r="M310" s="26">
        <f>IFERROR(VLOOKUP($C310,Summary!$C:$CB,11,FALSE)/Q310,IF(Q310=0,"",IF(Q310="","",0)))</f>
        <v>1</v>
      </c>
      <c r="N310" s="25">
        <f>IFERROR(VLOOKUP($C310,Summary!$C:$CB,12,FALSE)/Q310,IF(Q310=0,"",IF(Q310="","",0)))</f>
        <v>0</v>
      </c>
      <c r="O310" s="26">
        <f>IFERROR(VLOOKUP($C310,Summary!$C:$CB,13,FALSE)/Q310,IF(Q310=0,"",IF(Q310="","",0)))</f>
        <v>1</v>
      </c>
      <c r="P310" s="25">
        <f>IFERROR(VLOOKUP($C310,Summary!$C:$CB,14,FALSE)/Q310,IF(Q310=0,"",IF(Q310="","",0)))</f>
        <v>0</v>
      </c>
      <c r="Q310" s="27">
        <f>VLOOKUP($C310,Summary!$C:$CB,15,FALSE)</f>
        <v>1</v>
      </c>
      <c r="R310" s="24" t="str">
        <f>IFERROR(VLOOKUP($C310,Summary!$C:$CB,16,FALSE)/X310,IF(X310=0,"",IF(X310="","",0)))</f>
        <v/>
      </c>
      <c r="S310" s="25" t="str">
        <f>IFERROR(VLOOKUP($C310,Summary!$C:$CB,17,FALSE)/X310,IF(X310=0,"",IF(X310="","",0)))</f>
        <v/>
      </c>
      <c r="T310" s="26" t="str">
        <f>IFERROR(VLOOKUP($C310,Summary!$C:$CB,18,FALSE)/X310,IF(X310=0,"",IF(X310="","",0)))</f>
        <v/>
      </c>
      <c r="U310" s="25" t="str">
        <f>IFERROR(VLOOKUP($C310,Summary!$C:$CB,19,FALSE)/X310,IF(X310=0,"",IF(X310="","",0)))</f>
        <v/>
      </c>
      <c r="V310" s="26" t="str">
        <f>IFERROR(VLOOKUP($C310,Summary!$C:$CB,20,FALSE)/X310,IF(X310=0,"",IF(X310="","",0)))</f>
        <v/>
      </c>
      <c r="W310" s="25" t="str">
        <f>IFERROR(VLOOKUP($C310,Summary!$C:$CB,21,FALSE)/X310,IF(X310=0,"",IF(X310="","",0)))</f>
        <v/>
      </c>
      <c r="X310" s="27">
        <f>VLOOKUP($C310,Summary!$C:$CB,22,FALSE)</f>
        <v>0</v>
      </c>
      <c r="Y310" s="24">
        <f>IFERROR(VLOOKUP($C310,Summary!$C:$CB,23,FALSE)/AE310,IF(AE310=0,"",IF(AE310="","",0)))</f>
        <v>0</v>
      </c>
      <c r="Z310" s="25">
        <f>IFERROR(VLOOKUP($C310,Summary!$C:$CB,24,FALSE)/AE310,IF(AE310=0,"",IF(AE310="","",0)))</f>
        <v>0</v>
      </c>
      <c r="AA310" s="26">
        <f>IFERROR(VLOOKUP($C310,Summary!$C:$CB,25,FALSE)/AE310,IF(AE310=0,"",IF(AE310="","",0)))</f>
        <v>0</v>
      </c>
      <c r="AB310" s="25">
        <f>IFERROR(VLOOKUP($C310,Summary!$C:$CB,26,FALSE)/AE310,IF(AE310=0,"",IF(AE310="","",0)))</f>
        <v>0</v>
      </c>
      <c r="AC310" s="26">
        <f>IFERROR(VLOOKUP($C310,Summary!$C:$CB,27,FALSE)/AE310,IF(AE310=0,"",IF(AE310="","",0)))</f>
        <v>0</v>
      </c>
      <c r="AD310" s="25">
        <f>IFERROR(VLOOKUP($C310,Summary!$C:$CB,28,FALSE)/AE310,IF(AE310=0,"",IF(AE310="","",0)))</f>
        <v>1</v>
      </c>
      <c r="AE310" s="27">
        <f>VLOOKUP($C310,Summary!$C:$CB,29,FALSE)</f>
        <v>1</v>
      </c>
      <c r="AF310" s="24" t="str">
        <f>IFERROR(VLOOKUP($C310,Summary!$C:$CB,30,FALSE)/VLOOKUP($C310,Summary!$C:$CB,32,FALSE),IF(AL310=0,"",IF(AL310="","",0)))</f>
        <v/>
      </c>
      <c r="AG310" s="25" t="str">
        <f>IFERROR(VLOOKUP($C310,Summary!$C:$CB,31,FALSE)/VLOOKUP($C310,Summary!$C:$CB,32,FALSE),IF(AL310=0,"",IF(AL310="","",0)))</f>
        <v/>
      </c>
      <c r="AH310" s="26" t="str">
        <f>IFERROR(VLOOKUP($C310,Summary!$C:$CB,32,FALSE)/VLOOKUP($C310,Summary!$C:$CB,34,FALSE),IF(AL310=0,"",IF(AL310="","",0)))</f>
        <v/>
      </c>
      <c r="AI310" s="25" t="str">
        <f>IFERROR(VLOOKUP($C310,Summary!$C:$CB,33,FALSE)/VLOOKUP($C310,Summary!$C:$CB,34,FALSE),IF(AL310=0,"",IF(AL310="","",0)))</f>
        <v/>
      </c>
      <c r="AJ310" s="26" t="str">
        <f>IFERROR(VLOOKUP($C310,Summary!$C:$CB,34,FALSE)/AL310,IF(AL310=0,"",IF(AL310="","",0)))</f>
        <v/>
      </c>
      <c r="AK310" s="25" t="str">
        <f>IFERROR(VLOOKUP($C310,Summary!$C:$CB,35,FALSE)/AL310,IF(AL310=0,"",IF(AL310="","",0)))</f>
        <v/>
      </c>
      <c r="AL310" s="27">
        <f>VLOOKUP($C310,Summary!$C:$CB,36,FALSE)</f>
        <v>0</v>
      </c>
      <c r="AM310" s="24" t="str">
        <f>IFERROR(VLOOKUP($C310,Summary!$C:$CB,37,FALSE)/AS310,IF(AS310=0,"",IF(AS310="","",0)))</f>
        <v/>
      </c>
      <c r="AN310" s="25" t="str">
        <f>IFERROR(VLOOKUP($C310,Summary!$C:$CB,38,FALSE)/AS310,IF(AS310=0,"",IF(AS310="","",0)))</f>
        <v/>
      </c>
      <c r="AO310" s="26" t="str">
        <f>IFERROR(VLOOKUP($C310,Summary!$C:$CB,39,FALSE)/AS310,IF(AS310=0,"",IF(AS310="","",0)))</f>
        <v/>
      </c>
      <c r="AP310" s="25" t="str">
        <f>IFERROR(VLOOKUP($C310,Summary!$C:$CB,40,FALSE)/AS310,IF(AS310=0,"",IF(AS310="","",0)))</f>
        <v/>
      </c>
      <c r="AQ310" s="26" t="str">
        <f>IFERROR(VLOOKUP($C310,Summary!$C:$CB,41,FALSE)/AS310,IF(AS310=0,"",IF(AS310="","",0)))</f>
        <v/>
      </c>
      <c r="AR310" s="25" t="str">
        <f>IFERROR(VLOOKUP($C310,Summary!$C:$CB,42,FALSE)/AS310,IF(AS310=0,"",IF(AS310="","",0)))</f>
        <v/>
      </c>
      <c r="AS310" s="27">
        <f>VLOOKUP($C310,Summary!$C:$CB,43,FALSE)</f>
        <v>0</v>
      </c>
      <c r="AT310" s="24" t="str">
        <f>IFERROR(VLOOKUP($C310,Summary!$C:$CB,44,FALSE)/AZ310,IF(AZ310=0,"",IF(AZ310="","",0)))</f>
        <v/>
      </c>
      <c r="AU310" s="25" t="str">
        <f>IFERROR(VLOOKUP($C310,Summary!$C:$CB,45,FALSE)/AZ310,IF(AZ310=0,"",IF(AZ310="","",0)))</f>
        <v/>
      </c>
      <c r="AV310" s="26" t="str">
        <f>IFERROR(VLOOKUP($C310,Summary!$C:$CB,46,FALSE)/AZ310,IF(AZ310=0,"",IF(AZ310="","",0)))</f>
        <v/>
      </c>
      <c r="AW310" s="25" t="str">
        <f>IFERROR(VLOOKUP($C310,Summary!$C:$CB,47,FALSE)/AZ310,IF(AZ310=0,"",IF(AZ310="","",0)))</f>
        <v/>
      </c>
      <c r="AX310" s="26" t="str">
        <f>IFERROR(VLOOKUP($C310,Summary!$C:$CB,48,FALSE)/AZ310,IF(AZ310=0,"",IF(AZ310="","",0)))</f>
        <v/>
      </c>
      <c r="AY310" s="25" t="str">
        <f>IFERROR(VLOOKUP($C310,Summary!$C:$CB,49,FALSE)/AZ310,IF(AZ310=0,"",IF(AZ310="","",0)))</f>
        <v/>
      </c>
      <c r="AZ310" s="27">
        <f>VLOOKUP($C310,Summary!$C:$CB,50,FALSE)</f>
        <v>0</v>
      </c>
      <c r="BA310" s="24" t="str">
        <f>IFERROR(VLOOKUP($C310,Summary!$C:$CB,51,FALSE)/BG310,IF(BG310=0,"",IF(BG310="","",0)))</f>
        <v/>
      </c>
      <c r="BB310" s="25" t="str">
        <f>IFERROR(VLOOKUP($C310,Summary!$C:$CB,52,FALSE)/BG310,IF(BG310=0,"",IF(BG310="","",0)))</f>
        <v/>
      </c>
      <c r="BC310" s="26" t="str">
        <f>IFERROR(VLOOKUP($C310,Summary!$C:$CB,53,FALSE)/BG310,IF(BG310=0,"",IF(BG310="","",0)))</f>
        <v/>
      </c>
      <c r="BD310" s="25" t="str">
        <f>IFERROR(VLOOKUP($C310,Summary!$C:$CB,54,FALSE)/BG310,IF(BG310=0,"",IF(BG310="","",0)))</f>
        <v/>
      </c>
      <c r="BE310" s="26" t="str">
        <f>IFERROR(VLOOKUP($C310,Summary!$C:$CB,55,FALSE)/BG310,IF(BG310=0,"",IF(BG310="","",0)))</f>
        <v/>
      </c>
      <c r="BF310" s="25" t="str">
        <f>IFERROR(VLOOKUP($C310,Summary!$C:$CB,56,FALSE)/BG310,IF(BG310=0,"",IF(BG310="","",0)))</f>
        <v/>
      </c>
      <c r="BG310" s="27">
        <f>VLOOKUP($C310,Summary!$C:$CB,57,FALSE)</f>
        <v>0</v>
      </c>
      <c r="BH310" s="24" t="str">
        <f>IFERROR(VLOOKUP($C310,Summary!$C:$CB,58,FALSE)/BN310,IF(BN310=0,"",IF(BN310="","",0)))</f>
        <v/>
      </c>
      <c r="BI310" s="25" t="str">
        <f>IFERROR(VLOOKUP($C310,Summary!$C:$CB,59,FALSE)/BN310,IF(BN310=0,"",IF(BN310="","",0)))</f>
        <v/>
      </c>
      <c r="BJ310" s="26" t="str">
        <f>IFERROR(VLOOKUP($C310,Summary!$C:$CB,60,FALSE)/BN310,IF(BN310=0,"",IF(BN310="","",0)))</f>
        <v/>
      </c>
      <c r="BK310" s="25" t="str">
        <f>IFERROR(VLOOKUP($C310,Summary!$C:$CB,61,FALSE)/BN310,IF(BN310=0,"",IF(BN310="","",0)))</f>
        <v/>
      </c>
      <c r="BL310" s="26" t="str">
        <f>IFERROR(VLOOKUP($C310,Summary!$C:$CB,62,FALSE)/BN310,IF(BN310=0,"",IF(BN310="","",0)))</f>
        <v/>
      </c>
      <c r="BM310" s="25" t="str">
        <f>IFERROR(VLOOKUP($C310,Summary!$C:$CB,63,FALSE)/BN310,IF(BN310=0,"",IF(BN310="","",0)))</f>
        <v/>
      </c>
      <c r="BN310" s="27">
        <f>VLOOKUP($C310,Summary!$C:$CB,64,FALSE)</f>
        <v>0</v>
      </c>
      <c r="BO310" s="24" t="str">
        <f>IFERROR(VLOOKUP($C310,Summary!$C:$CB,65,FALSE)/BU310,IF(BU310=0,"",IF(BU310="","",0)))</f>
        <v/>
      </c>
      <c r="BP310" s="25" t="str">
        <f>IFERROR(VLOOKUP($C310,Summary!$C:$CB,66,FALSE)/BU310,IF(BU310=0,"",IF(BU310="","",0)))</f>
        <v/>
      </c>
      <c r="BQ310" s="26" t="str">
        <f>IFERROR(VLOOKUP($C310,Summary!$C:$CB,67,FALSE)/BU310,IF(BU310=0,"",IF(BU310="","",0)))</f>
        <v/>
      </c>
      <c r="BR310" s="25" t="str">
        <f>IFERROR(VLOOKUP($C310,Summary!$C:$CB,68,FALSE)/BU310,IF(BU310=0,"",IF(BU310="","",0)))</f>
        <v/>
      </c>
      <c r="BS310" s="26" t="str">
        <f>IFERROR(VLOOKUP($C310,Summary!$C:$CB,69,FALSE)/BU310,IF(BU310=0,"",IF(BU310="","",0)))</f>
        <v/>
      </c>
      <c r="BT310" s="25" t="str">
        <f>IFERROR(VLOOKUP($C310,Summary!$C:$CB,70,FALSE)/BU310,IF(BU310=0,"",IF(BU310="","",0)))</f>
        <v/>
      </c>
      <c r="BU310" s="27">
        <f>VLOOKUP($C310,Summary!$C:$CB,71,FALSE)</f>
        <v>0</v>
      </c>
      <c r="BV310" s="24" t="str">
        <f>IFERROR(VLOOKUP($C310,Summary!$C:$CB,72,FALSE)/CB310,IF(CB310=0,"",IF(CB310="","",0)))</f>
        <v/>
      </c>
      <c r="BW310" s="25" t="str">
        <f>IFERROR(VLOOKUP($C310,Summary!$C:$CB,73,FALSE)/CB310,IF(CB310=0,"",IF(CB310="","",0)))</f>
        <v/>
      </c>
      <c r="BX310" s="26" t="str">
        <f>IFERROR(VLOOKUP($C310,Summary!$C:$CB,74,FALSE)/CB310,IF(CB310=0,"",IF(CB310="","",0)))</f>
        <v/>
      </c>
      <c r="BY310" s="25" t="str">
        <f>IFERROR(VLOOKUP($C310,Summary!$C:$CB,75,FALSE)/CB310,IF(CB310=0,"",IF(CB310="","",0)))</f>
        <v/>
      </c>
      <c r="BZ310" s="26" t="str">
        <f>IFERROR(VLOOKUP($C310,Summary!$C:$CB,76,FALSE)/CB310,IF(CB310=0,"",IF(CB310="","",0)))</f>
        <v/>
      </c>
      <c r="CA310" s="25" t="str">
        <f>IFERROR(VLOOKUP($C310,Summary!$C:$CB,77,FALSE)/CB310,IF(CB310=0,"",IF(CB310="","",0)))</f>
        <v/>
      </c>
      <c r="CB310" s="27">
        <f>VLOOKUP($C310,Summary!$C:$CB,78,FALSE)</f>
        <v>0</v>
      </c>
    </row>
    <row r="311" spans="1:80" x14ac:dyDescent="0.3">
      <c r="A311">
        <v>307</v>
      </c>
      <c r="B311" t="str">
        <f>IF(Namelist!A308="","",UPPER(Namelist!A308))</f>
        <v>TZE YOUNG TAN</v>
      </c>
      <c r="C311" t="str">
        <f>IF(Namelist!B308="","",UPPER(Namelist!B308))</f>
        <v>NUSSTU\E0957631</v>
      </c>
      <c r="D311" s="24">
        <f>IFERROR(VLOOKUP($C311,Summary!$C:$CB,2,FALSE)/J311,IF(J311=0,"",IF(J311="","",0)))</f>
        <v>0.33333333333333331</v>
      </c>
      <c r="E311" s="25">
        <f>IFERROR(VLOOKUP($C311,Summary!$C:$CB,3,FALSE)/J311,IF(J311=0,"",IF(J311="","",0)))</f>
        <v>0.66666666666666663</v>
      </c>
      <c r="F311" s="26">
        <f>IFERROR(VLOOKUP($C311,Summary!$C:$CB,4,FALSE)/J311,IF(J311=0,"",IF(J311="","",0)))</f>
        <v>1</v>
      </c>
      <c r="G311" s="25">
        <f>IFERROR(VLOOKUP($C311,Summary!$C:$CB,5,FALSE)/J311,IF(J311=0,"",IF(J311="","",0)))</f>
        <v>0</v>
      </c>
      <c r="H311" s="26">
        <f>IFERROR(VLOOKUP($C311,Summary!$C:$CB,6,FALSE)/J311,IF(J311=0,"",IF(J311="","",0)))</f>
        <v>1</v>
      </c>
      <c r="I311" s="25">
        <f>IFERROR(VLOOKUP($C311,Summary!$C:$CB,7,FALSE)/J311,IF(J311=0,"",IF(J311="","",0)))</f>
        <v>0</v>
      </c>
      <c r="J311" s="27">
        <f>VLOOKUP($C311,Summary!$C:$CB,8,FALSE)</f>
        <v>3</v>
      </c>
      <c r="K311" s="24" t="str">
        <f>IFERROR(VLOOKUP($C311,Summary!$C:$CB,9,FALSE)/Q311,IF(Q311=0,"",IF(Q311="","",0)))</f>
        <v/>
      </c>
      <c r="L311" s="25" t="str">
        <f>IFERROR(VLOOKUP($C311,Summary!$C:$CB,10,FALSE)/Q311,IF(Q311=0,"",IF(Q311="","",0)))</f>
        <v/>
      </c>
      <c r="M311" s="26" t="str">
        <f>IFERROR(VLOOKUP($C311,Summary!$C:$CB,11,FALSE)/Q311,IF(Q311=0,"",IF(Q311="","",0)))</f>
        <v/>
      </c>
      <c r="N311" s="25" t="str">
        <f>IFERROR(VLOOKUP($C311,Summary!$C:$CB,12,FALSE)/Q311,IF(Q311=0,"",IF(Q311="","",0)))</f>
        <v/>
      </c>
      <c r="O311" s="26" t="str">
        <f>IFERROR(VLOOKUP($C311,Summary!$C:$CB,13,FALSE)/Q311,IF(Q311=0,"",IF(Q311="","",0)))</f>
        <v/>
      </c>
      <c r="P311" s="25" t="str">
        <f>IFERROR(VLOOKUP($C311,Summary!$C:$CB,14,FALSE)/Q311,IF(Q311=0,"",IF(Q311="","",0)))</f>
        <v/>
      </c>
      <c r="Q311" s="27">
        <f>VLOOKUP($C311,Summary!$C:$CB,15,FALSE)</f>
        <v>0</v>
      </c>
      <c r="R311" s="24" t="str">
        <f>IFERROR(VLOOKUP($C311,Summary!$C:$CB,16,FALSE)/X311,IF(X311=0,"",IF(X311="","",0)))</f>
        <v/>
      </c>
      <c r="S311" s="25" t="str">
        <f>IFERROR(VLOOKUP($C311,Summary!$C:$CB,17,FALSE)/X311,IF(X311=0,"",IF(X311="","",0)))</f>
        <v/>
      </c>
      <c r="T311" s="26" t="str">
        <f>IFERROR(VLOOKUP($C311,Summary!$C:$CB,18,FALSE)/X311,IF(X311=0,"",IF(X311="","",0)))</f>
        <v/>
      </c>
      <c r="U311" s="25" t="str">
        <f>IFERROR(VLOOKUP($C311,Summary!$C:$CB,19,FALSE)/X311,IF(X311=0,"",IF(X311="","",0)))</f>
        <v/>
      </c>
      <c r="V311" s="26" t="str">
        <f>IFERROR(VLOOKUP($C311,Summary!$C:$CB,20,FALSE)/X311,IF(X311=0,"",IF(X311="","",0)))</f>
        <v/>
      </c>
      <c r="W311" s="25" t="str">
        <f>IFERROR(VLOOKUP($C311,Summary!$C:$CB,21,FALSE)/X311,IF(X311=0,"",IF(X311="","",0)))</f>
        <v/>
      </c>
      <c r="X311" s="27">
        <f>VLOOKUP($C311,Summary!$C:$CB,22,FALSE)</f>
        <v>0</v>
      </c>
      <c r="Y311" s="24">
        <f>IFERROR(VLOOKUP($C311,Summary!$C:$CB,23,FALSE)/AE311,IF(AE311=0,"",IF(AE311="","",0)))</f>
        <v>0.33333333333333331</v>
      </c>
      <c r="Z311" s="25">
        <f>IFERROR(VLOOKUP($C311,Summary!$C:$CB,24,FALSE)/AE311,IF(AE311=0,"",IF(AE311="","",0)))</f>
        <v>0.66666666666666663</v>
      </c>
      <c r="AA311" s="26">
        <f>IFERROR(VLOOKUP($C311,Summary!$C:$CB,25,FALSE)/AE311,IF(AE311=0,"",IF(AE311="","",0)))</f>
        <v>1</v>
      </c>
      <c r="AB311" s="25">
        <f>IFERROR(VLOOKUP($C311,Summary!$C:$CB,26,FALSE)/AE311,IF(AE311=0,"",IF(AE311="","",0)))</f>
        <v>0</v>
      </c>
      <c r="AC311" s="26">
        <f>IFERROR(VLOOKUP($C311,Summary!$C:$CB,27,FALSE)/AE311,IF(AE311=0,"",IF(AE311="","",0)))</f>
        <v>1</v>
      </c>
      <c r="AD311" s="25">
        <f>IFERROR(VLOOKUP($C311,Summary!$C:$CB,28,FALSE)/AE311,IF(AE311=0,"",IF(AE311="","",0)))</f>
        <v>0</v>
      </c>
      <c r="AE311" s="27">
        <f>VLOOKUP($C311,Summary!$C:$CB,29,FALSE)</f>
        <v>3</v>
      </c>
      <c r="AF311" s="24" t="str">
        <f>IFERROR(VLOOKUP($C311,Summary!$C:$CB,30,FALSE)/VLOOKUP($C311,Summary!$C:$CB,32,FALSE),IF(AL311=0,"",IF(AL311="","",0)))</f>
        <v/>
      </c>
      <c r="AG311" s="25" t="str">
        <f>IFERROR(VLOOKUP($C311,Summary!$C:$CB,31,FALSE)/VLOOKUP($C311,Summary!$C:$CB,32,FALSE),IF(AL311=0,"",IF(AL311="","",0)))</f>
        <v/>
      </c>
      <c r="AH311" s="26" t="str">
        <f>IFERROR(VLOOKUP($C311,Summary!$C:$CB,32,FALSE)/VLOOKUP($C311,Summary!$C:$CB,34,FALSE),IF(AL311=0,"",IF(AL311="","",0)))</f>
        <v/>
      </c>
      <c r="AI311" s="25" t="str">
        <f>IFERROR(VLOOKUP($C311,Summary!$C:$CB,33,FALSE)/VLOOKUP($C311,Summary!$C:$CB,34,FALSE),IF(AL311=0,"",IF(AL311="","",0)))</f>
        <v/>
      </c>
      <c r="AJ311" s="26" t="str">
        <f>IFERROR(VLOOKUP($C311,Summary!$C:$CB,34,FALSE)/AL311,IF(AL311=0,"",IF(AL311="","",0)))</f>
        <v/>
      </c>
      <c r="AK311" s="25" t="str">
        <f>IFERROR(VLOOKUP($C311,Summary!$C:$CB,35,FALSE)/AL311,IF(AL311=0,"",IF(AL311="","",0)))</f>
        <v/>
      </c>
      <c r="AL311" s="27">
        <f>VLOOKUP($C311,Summary!$C:$CB,36,FALSE)</f>
        <v>0</v>
      </c>
      <c r="AM311" s="24" t="str">
        <f>IFERROR(VLOOKUP($C311,Summary!$C:$CB,37,FALSE)/AS311,IF(AS311=0,"",IF(AS311="","",0)))</f>
        <v/>
      </c>
      <c r="AN311" s="25" t="str">
        <f>IFERROR(VLOOKUP($C311,Summary!$C:$CB,38,FALSE)/AS311,IF(AS311=0,"",IF(AS311="","",0)))</f>
        <v/>
      </c>
      <c r="AO311" s="26" t="str">
        <f>IFERROR(VLOOKUP($C311,Summary!$C:$CB,39,FALSE)/AS311,IF(AS311=0,"",IF(AS311="","",0)))</f>
        <v/>
      </c>
      <c r="AP311" s="25" t="str">
        <f>IFERROR(VLOOKUP($C311,Summary!$C:$CB,40,FALSE)/AS311,IF(AS311=0,"",IF(AS311="","",0)))</f>
        <v/>
      </c>
      <c r="AQ311" s="26" t="str">
        <f>IFERROR(VLOOKUP($C311,Summary!$C:$CB,41,FALSE)/AS311,IF(AS311=0,"",IF(AS311="","",0)))</f>
        <v/>
      </c>
      <c r="AR311" s="25" t="str">
        <f>IFERROR(VLOOKUP($C311,Summary!$C:$CB,42,FALSE)/AS311,IF(AS311=0,"",IF(AS311="","",0)))</f>
        <v/>
      </c>
      <c r="AS311" s="27">
        <f>VLOOKUP($C311,Summary!$C:$CB,43,FALSE)</f>
        <v>0</v>
      </c>
      <c r="AT311" s="24" t="str">
        <f>IFERROR(VLOOKUP($C311,Summary!$C:$CB,44,FALSE)/AZ311,IF(AZ311=0,"",IF(AZ311="","",0)))</f>
        <v/>
      </c>
      <c r="AU311" s="25" t="str">
        <f>IFERROR(VLOOKUP($C311,Summary!$C:$CB,45,FALSE)/AZ311,IF(AZ311=0,"",IF(AZ311="","",0)))</f>
        <v/>
      </c>
      <c r="AV311" s="26" t="str">
        <f>IFERROR(VLOOKUP($C311,Summary!$C:$CB,46,FALSE)/AZ311,IF(AZ311=0,"",IF(AZ311="","",0)))</f>
        <v/>
      </c>
      <c r="AW311" s="25" t="str">
        <f>IFERROR(VLOOKUP($C311,Summary!$C:$CB,47,FALSE)/AZ311,IF(AZ311=0,"",IF(AZ311="","",0)))</f>
        <v/>
      </c>
      <c r="AX311" s="26" t="str">
        <f>IFERROR(VLOOKUP($C311,Summary!$C:$CB,48,FALSE)/AZ311,IF(AZ311=0,"",IF(AZ311="","",0)))</f>
        <v/>
      </c>
      <c r="AY311" s="25" t="str">
        <f>IFERROR(VLOOKUP($C311,Summary!$C:$CB,49,FALSE)/AZ311,IF(AZ311=0,"",IF(AZ311="","",0)))</f>
        <v/>
      </c>
      <c r="AZ311" s="27">
        <f>VLOOKUP($C311,Summary!$C:$CB,50,FALSE)</f>
        <v>0</v>
      </c>
      <c r="BA311" s="24" t="str">
        <f>IFERROR(VLOOKUP($C311,Summary!$C:$CB,51,FALSE)/BG311,IF(BG311=0,"",IF(BG311="","",0)))</f>
        <v/>
      </c>
      <c r="BB311" s="25" t="str">
        <f>IFERROR(VLOOKUP($C311,Summary!$C:$CB,52,FALSE)/BG311,IF(BG311=0,"",IF(BG311="","",0)))</f>
        <v/>
      </c>
      <c r="BC311" s="26" t="str">
        <f>IFERROR(VLOOKUP($C311,Summary!$C:$CB,53,FALSE)/BG311,IF(BG311=0,"",IF(BG311="","",0)))</f>
        <v/>
      </c>
      <c r="BD311" s="25" t="str">
        <f>IFERROR(VLOOKUP($C311,Summary!$C:$CB,54,FALSE)/BG311,IF(BG311=0,"",IF(BG311="","",0)))</f>
        <v/>
      </c>
      <c r="BE311" s="26" t="str">
        <f>IFERROR(VLOOKUP($C311,Summary!$C:$CB,55,FALSE)/BG311,IF(BG311=0,"",IF(BG311="","",0)))</f>
        <v/>
      </c>
      <c r="BF311" s="25" t="str">
        <f>IFERROR(VLOOKUP($C311,Summary!$C:$CB,56,FALSE)/BG311,IF(BG311=0,"",IF(BG311="","",0)))</f>
        <v/>
      </c>
      <c r="BG311" s="27">
        <f>VLOOKUP($C311,Summary!$C:$CB,57,FALSE)</f>
        <v>0</v>
      </c>
      <c r="BH311" s="24" t="str">
        <f>IFERROR(VLOOKUP($C311,Summary!$C:$CB,58,FALSE)/BN311,IF(BN311=0,"",IF(BN311="","",0)))</f>
        <v/>
      </c>
      <c r="BI311" s="25" t="str">
        <f>IFERROR(VLOOKUP($C311,Summary!$C:$CB,59,FALSE)/BN311,IF(BN311=0,"",IF(BN311="","",0)))</f>
        <v/>
      </c>
      <c r="BJ311" s="26" t="str">
        <f>IFERROR(VLOOKUP($C311,Summary!$C:$CB,60,FALSE)/BN311,IF(BN311=0,"",IF(BN311="","",0)))</f>
        <v/>
      </c>
      <c r="BK311" s="25" t="str">
        <f>IFERROR(VLOOKUP($C311,Summary!$C:$CB,61,FALSE)/BN311,IF(BN311=0,"",IF(BN311="","",0)))</f>
        <v/>
      </c>
      <c r="BL311" s="26" t="str">
        <f>IFERROR(VLOOKUP($C311,Summary!$C:$CB,62,FALSE)/BN311,IF(BN311=0,"",IF(BN311="","",0)))</f>
        <v/>
      </c>
      <c r="BM311" s="25" t="str">
        <f>IFERROR(VLOOKUP($C311,Summary!$C:$CB,63,FALSE)/BN311,IF(BN311=0,"",IF(BN311="","",0)))</f>
        <v/>
      </c>
      <c r="BN311" s="27">
        <f>VLOOKUP($C311,Summary!$C:$CB,64,FALSE)</f>
        <v>0</v>
      </c>
      <c r="BO311" s="24" t="str">
        <f>IFERROR(VLOOKUP($C311,Summary!$C:$CB,65,FALSE)/BU311,IF(BU311=0,"",IF(BU311="","",0)))</f>
        <v/>
      </c>
      <c r="BP311" s="25" t="str">
        <f>IFERROR(VLOOKUP($C311,Summary!$C:$CB,66,FALSE)/BU311,IF(BU311=0,"",IF(BU311="","",0)))</f>
        <v/>
      </c>
      <c r="BQ311" s="26" t="str">
        <f>IFERROR(VLOOKUP($C311,Summary!$C:$CB,67,FALSE)/BU311,IF(BU311=0,"",IF(BU311="","",0)))</f>
        <v/>
      </c>
      <c r="BR311" s="25" t="str">
        <f>IFERROR(VLOOKUP($C311,Summary!$C:$CB,68,FALSE)/BU311,IF(BU311=0,"",IF(BU311="","",0)))</f>
        <v/>
      </c>
      <c r="BS311" s="26" t="str">
        <f>IFERROR(VLOOKUP($C311,Summary!$C:$CB,69,FALSE)/BU311,IF(BU311=0,"",IF(BU311="","",0)))</f>
        <v/>
      </c>
      <c r="BT311" s="25" t="str">
        <f>IFERROR(VLOOKUP($C311,Summary!$C:$CB,70,FALSE)/BU311,IF(BU311=0,"",IF(BU311="","",0)))</f>
        <v/>
      </c>
      <c r="BU311" s="27">
        <f>VLOOKUP($C311,Summary!$C:$CB,71,FALSE)</f>
        <v>0</v>
      </c>
      <c r="BV311" s="24" t="str">
        <f>IFERROR(VLOOKUP($C311,Summary!$C:$CB,72,FALSE)/CB311,IF(CB311=0,"",IF(CB311="","",0)))</f>
        <v/>
      </c>
      <c r="BW311" s="25" t="str">
        <f>IFERROR(VLOOKUP($C311,Summary!$C:$CB,73,FALSE)/CB311,IF(CB311=0,"",IF(CB311="","",0)))</f>
        <v/>
      </c>
      <c r="BX311" s="26" t="str">
        <f>IFERROR(VLOOKUP($C311,Summary!$C:$CB,74,FALSE)/CB311,IF(CB311=0,"",IF(CB311="","",0)))</f>
        <v/>
      </c>
      <c r="BY311" s="25" t="str">
        <f>IFERROR(VLOOKUP($C311,Summary!$C:$CB,75,FALSE)/CB311,IF(CB311=0,"",IF(CB311="","",0)))</f>
        <v/>
      </c>
      <c r="BZ311" s="26" t="str">
        <f>IFERROR(VLOOKUP($C311,Summary!$C:$CB,76,FALSE)/CB311,IF(CB311=0,"",IF(CB311="","",0)))</f>
        <v/>
      </c>
      <c r="CA311" s="25" t="str">
        <f>IFERROR(VLOOKUP($C311,Summary!$C:$CB,77,FALSE)/CB311,IF(CB311=0,"",IF(CB311="","",0)))</f>
        <v/>
      </c>
      <c r="CB311" s="27">
        <f>VLOOKUP($C311,Summary!$C:$CB,78,FALSE)</f>
        <v>0</v>
      </c>
    </row>
    <row r="312" spans="1:80" x14ac:dyDescent="0.3">
      <c r="A312">
        <v>308</v>
      </c>
      <c r="B312" t="str">
        <f>IF(Namelist!A309="","",UPPER(Namelist!A309))</f>
        <v>VANESSA CHIU</v>
      </c>
      <c r="C312" t="str">
        <f>IF(Namelist!B309="","",UPPER(Namelist!B309))</f>
        <v>NUSSTU\E0967990</v>
      </c>
      <c r="D312" s="24">
        <f>IFERROR(VLOOKUP($C312,Summary!$C:$CB,2,FALSE)/J312,IF(J312=0,"",IF(J312="","",0)))</f>
        <v>0</v>
      </c>
      <c r="E312" s="25">
        <f>IFERROR(VLOOKUP($C312,Summary!$C:$CB,3,FALSE)/J312,IF(J312=0,"",IF(J312="","",0)))</f>
        <v>0</v>
      </c>
      <c r="F312" s="26">
        <f>IFERROR(VLOOKUP($C312,Summary!$C:$CB,4,FALSE)/J312,IF(J312=0,"",IF(J312="","",0)))</f>
        <v>0</v>
      </c>
      <c r="G312" s="25">
        <f>IFERROR(VLOOKUP($C312,Summary!$C:$CB,5,FALSE)/J312,IF(J312=0,"",IF(J312="","",0)))</f>
        <v>0</v>
      </c>
      <c r="H312" s="26">
        <f>IFERROR(VLOOKUP($C312,Summary!$C:$CB,6,FALSE)/J312,IF(J312=0,"",IF(J312="","",0)))</f>
        <v>0</v>
      </c>
      <c r="I312" s="25">
        <f>IFERROR(VLOOKUP($C312,Summary!$C:$CB,7,FALSE)/J312,IF(J312=0,"",IF(J312="","",0)))</f>
        <v>1</v>
      </c>
      <c r="J312" s="27">
        <f>VLOOKUP($C312,Summary!$C:$CB,8,FALSE)</f>
        <v>1</v>
      </c>
      <c r="K312" s="24" t="str">
        <f>IFERROR(VLOOKUP($C312,Summary!$C:$CB,9,FALSE)/Q312,IF(Q312=0,"",IF(Q312="","",0)))</f>
        <v/>
      </c>
      <c r="L312" s="25" t="str">
        <f>IFERROR(VLOOKUP($C312,Summary!$C:$CB,10,FALSE)/Q312,IF(Q312=0,"",IF(Q312="","",0)))</f>
        <v/>
      </c>
      <c r="M312" s="26" t="str">
        <f>IFERROR(VLOOKUP($C312,Summary!$C:$CB,11,FALSE)/Q312,IF(Q312=0,"",IF(Q312="","",0)))</f>
        <v/>
      </c>
      <c r="N312" s="25" t="str">
        <f>IFERROR(VLOOKUP($C312,Summary!$C:$CB,12,FALSE)/Q312,IF(Q312=0,"",IF(Q312="","",0)))</f>
        <v/>
      </c>
      <c r="O312" s="26" t="str">
        <f>IFERROR(VLOOKUP($C312,Summary!$C:$CB,13,FALSE)/Q312,IF(Q312=0,"",IF(Q312="","",0)))</f>
        <v/>
      </c>
      <c r="P312" s="25" t="str">
        <f>IFERROR(VLOOKUP($C312,Summary!$C:$CB,14,FALSE)/Q312,IF(Q312=0,"",IF(Q312="","",0)))</f>
        <v/>
      </c>
      <c r="Q312" s="27">
        <f>VLOOKUP($C312,Summary!$C:$CB,15,FALSE)</f>
        <v>0</v>
      </c>
      <c r="R312" s="24">
        <f>IFERROR(VLOOKUP($C312,Summary!$C:$CB,16,FALSE)/X312,IF(X312=0,"",IF(X312="","",0)))</f>
        <v>0</v>
      </c>
      <c r="S312" s="25">
        <f>IFERROR(VLOOKUP($C312,Summary!$C:$CB,17,FALSE)/X312,IF(X312=0,"",IF(X312="","",0)))</f>
        <v>0</v>
      </c>
      <c r="T312" s="26">
        <f>IFERROR(VLOOKUP($C312,Summary!$C:$CB,18,FALSE)/X312,IF(X312=0,"",IF(X312="","",0)))</f>
        <v>0</v>
      </c>
      <c r="U312" s="25">
        <f>IFERROR(VLOOKUP($C312,Summary!$C:$CB,19,FALSE)/X312,IF(X312=0,"",IF(X312="","",0)))</f>
        <v>0</v>
      </c>
      <c r="V312" s="26">
        <f>IFERROR(VLOOKUP($C312,Summary!$C:$CB,20,FALSE)/X312,IF(X312=0,"",IF(X312="","",0)))</f>
        <v>0</v>
      </c>
      <c r="W312" s="25">
        <f>IFERROR(VLOOKUP($C312,Summary!$C:$CB,21,FALSE)/X312,IF(X312=0,"",IF(X312="","",0)))</f>
        <v>1</v>
      </c>
      <c r="X312" s="27">
        <f>VLOOKUP($C312,Summary!$C:$CB,22,FALSE)</f>
        <v>1</v>
      </c>
      <c r="Y312" s="24" t="str">
        <f>IFERROR(VLOOKUP($C312,Summary!$C:$CB,23,FALSE)/AE312,IF(AE312=0,"",IF(AE312="","",0)))</f>
        <v/>
      </c>
      <c r="Z312" s="25" t="str">
        <f>IFERROR(VLOOKUP($C312,Summary!$C:$CB,24,FALSE)/AE312,IF(AE312=0,"",IF(AE312="","",0)))</f>
        <v/>
      </c>
      <c r="AA312" s="26" t="str">
        <f>IFERROR(VLOOKUP($C312,Summary!$C:$CB,25,FALSE)/AE312,IF(AE312=0,"",IF(AE312="","",0)))</f>
        <v/>
      </c>
      <c r="AB312" s="25" t="str">
        <f>IFERROR(VLOOKUP($C312,Summary!$C:$CB,26,FALSE)/AE312,IF(AE312=0,"",IF(AE312="","",0)))</f>
        <v/>
      </c>
      <c r="AC312" s="26" t="str">
        <f>IFERROR(VLOOKUP($C312,Summary!$C:$CB,27,FALSE)/AE312,IF(AE312=0,"",IF(AE312="","",0)))</f>
        <v/>
      </c>
      <c r="AD312" s="25" t="str">
        <f>IFERROR(VLOOKUP($C312,Summary!$C:$CB,28,FALSE)/AE312,IF(AE312=0,"",IF(AE312="","",0)))</f>
        <v/>
      </c>
      <c r="AE312" s="27">
        <f>VLOOKUP($C312,Summary!$C:$CB,29,FALSE)</f>
        <v>0</v>
      </c>
      <c r="AF312" s="24" t="str">
        <f>IFERROR(VLOOKUP($C312,Summary!$C:$CB,30,FALSE)/VLOOKUP($C312,Summary!$C:$CB,32,FALSE),IF(AL312=0,"",IF(AL312="","",0)))</f>
        <v/>
      </c>
      <c r="AG312" s="25" t="str">
        <f>IFERROR(VLOOKUP($C312,Summary!$C:$CB,31,FALSE)/VLOOKUP($C312,Summary!$C:$CB,32,FALSE),IF(AL312=0,"",IF(AL312="","",0)))</f>
        <v/>
      </c>
      <c r="AH312" s="26" t="str">
        <f>IFERROR(VLOOKUP($C312,Summary!$C:$CB,32,FALSE)/VLOOKUP($C312,Summary!$C:$CB,34,FALSE),IF(AL312=0,"",IF(AL312="","",0)))</f>
        <v/>
      </c>
      <c r="AI312" s="25" t="str">
        <f>IFERROR(VLOOKUP($C312,Summary!$C:$CB,33,FALSE)/VLOOKUP($C312,Summary!$C:$CB,34,FALSE),IF(AL312=0,"",IF(AL312="","",0)))</f>
        <v/>
      </c>
      <c r="AJ312" s="26" t="str">
        <f>IFERROR(VLOOKUP($C312,Summary!$C:$CB,34,FALSE)/AL312,IF(AL312=0,"",IF(AL312="","",0)))</f>
        <v/>
      </c>
      <c r="AK312" s="25" t="str">
        <f>IFERROR(VLOOKUP($C312,Summary!$C:$CB,35,FALSE)/AL312,IF(AL312=0,"",IF(AL312="","",0)))</f>
        <v/>
      </c>
      <c r="AL312" s="27">
        <f>VLOOKUP($C312,Summary!$C:$CB,36,FALSE)</f>
        <v>0</v>
      </c>
      <c r="AM312" s="24" t="str">
        <f>IFERROR(VLOOKUP($C312,Summary!$C:$CB,37,FALSE)/AS312,IF(AS312=0,"",IF(AS312="","",0)))</f>
        <v/>
      </c>
      <c r="AN312" s="25" t="str">
        <f>IFERROR(VLOOKUP($C312,Summary!$C:$CB,38,FALSE)/AS312,IF(AS312=0,"",IF(AS312="","",0)))</f>
        <v/>
      </c>
      <c r="AO312" s="26" t="str">
        <f>IFERROR(VLOOKUP($C312,Summary!$C:$CB,39,FALSE)/AS312,IF(AS312=0,"",IF(AS312="","",0)))</f>
        <v/>
      </c>
      <c r="AP312" s="25" t="str">
        <f>IFERROR(VLOOKUP($C312,Summary!$C:$CB,40,FALSE)/AS312,IF(AS312=0,"",IF(AS312="","",0)))</f>
        <v/>
      </c>
      <c r="AQ312" s="26" t="str">
        <f>IFERROR(VLOOKUP($C312,Summary!$C:$CB,41,FALSE)/AS312,IF(AS312=0,"",IF(AS312="","",0)))</f>
        <v/>
      </c>
      <c r="AR312" s="25" t="str">
        <f>IFERROR(VLOOKUP($C312,Summary!$C:$CB,42,FALSE)/AS312,IF(AS312=0,"",IF(AS312="","",0)))</f>
        <v/>
      </c>
      <c r="AS312" s="27">
        <f>VLOOKUP($C312,Summary!$C:$CB,43,FALSE)</f>
        <v>0</v>
      </c>
      <c r="AT312" s="24" t="str">
        <f>IFERROR(VLOOKUP($C312,Summary!$C:$CB,44,FALSE)/AZ312,IF(AZ312=0,"",IF(AZ312="","",0)))</f>
        <v/>
      </c>
      <c r="AU312" s="25" t="str">
        <f>IFERROR(VLOOKUP($C312,Summary!$C:$CB,45,FALSE)/AZ312,IF(AZ312=0,"",IF(AZ312="","",0)))</f>
        <v/>
      </c>
      <c r="AV312" s="26" t="str">
        <f>IFERROR(VLOOKUP($C312,Summary!$C:$CB,46,FALSE)/AZ312,IF(AZ312=0,"",IF(AZ312="","",0)))</f>
        <v/>
      </c>
      <c r="AW312" s="25" t="str">
        <f>IFERROR(VLOOKUP($C312,Summary!$C:$CB,47,FALSE)/AZ312,IF(AZ312=0,"",IF(AZ312="","",0)))</f>
        <v/>
      </c>
      <c r="AX312" s="26" t="str">
        <f>IFERROR(VLOOKUP($C312,Summary!$C:$CB,48,FALSE)/AZ312,IF(AZ312=0,"",IF(AZ312="","",0)))</f>
        <v/>
      </c>
      <c r="AY312" s="25" t="str">
        <f>IFERROR(VLOOKUP($C312,Summary!$C:$CB,49,FALSE)/AZ312,IF(AZ312=0,"",IF(AZ312="","",0)))</f>
        <v/>
      </c>
      <c r="AZ312" s="27">
        <f>VLOOKUP($C312,Summary!$C:$CB,50,FALSE)</f>
        <v>0</v>
      </c>
      <c r="BA312" s="24" t="str">
        <f>IFERROR(VLOOKUP($C312,Summary!$C:$CB,51,FALSE)/BG312,IF(BG312=0,"",IF(BG312="","",0)))</f>
        <v/>
      </c>
      <c r="BB312" s="25" t="str">
        <f>IFERROR(VLOOKUP($C312,Summary!$C:$CB,52,FALSE)/BG312,IF(BG312=0,"",IF(BG312="","",0)))</f>
        <v/>
      </c>
      <c r="BC312" s="26" t="str">
        <f>IFERROR(VLOOKUP($C312,Summary!$C:$CB,53,FALSE)/BG312,IF(BG312=0,"",IF(BG312="","",0)))</f>
        <v/>
      </c>
      <c r="BD312" s="25" t="str">
        <f>IFERROR(VLOOKUP($C312,Summary!$C:$CB,54,FALSE)/BG312,IF(BG312=0,"",IF(BG312="","",0)))</f>
        <v/>
      </c>
      <c r="BE312" s="26" t="str">
        <f>IFERROR(VLOOKUP($C312,Summary!$C:$CB,55,FALSE)/BG312,IF(BG312=0,"",IF(BG312="","",0)))</f>
        <v/>
      </c>
      <c r="BF312" s="25" t="str">
        <f>IFERROR(VLOOKUP($C312,Summary!$C:$CB,56,FALSE)/BG312,IF(BG312=0,"",IF(BG312="","",0)))</f>
        <v/>
      </c>
      <c r="BG312" s="27">
        <f>VLOOKUP($C312,Summary!$C:$CB,57,FALSE)</f>
        <v>0</v>
      </c>
      <c r="BH312" s="24" t="str">
        <f>IFERROR(VLOOKUP($C312,Summary!$C:$CB,58,FALSE)/BN312,IF(BN312=0,"",IF(BN312="","",0)))</f>
        <v/>
      </c>
      <c r="BI312" s="25" t="str">
        <f>IFERROR(VLOOKUP($C312,Summary!$C:$CB,59,FALSE)/BN312,IF(BN312=0,"",IF(BN312="","",0)))</f>
        <v/>
      </c>
      <c r="BJ312" s="26" t="str">
        <f>IFERROR(VLOOKUP($C312,Summary!$C:$CB,60,FALSE)/BN312,IF(BN312=0,"",IF(BN312="","",0)))</f>
        <v/>
      </c>
      <c r="BK312" s="25" t="str">
        <f>IFERROR(VLOOKUP($C312,Summary!$C:$CB,61,FALSE)/BN312,IF(BN312=0,"",IF(BN312="","",0)))</f>
        <v/>
      </c>
      <c r="BL312" s="26" t="str">
        <f>IFERROR(VLOOKUP($C312,Summary!$C:$CB,62,FALSE)/BN312,IF(BN312=0,"",IF(BN312="","",0)))</f>
        <v/>
      </c>
      <c r="BM312" s="25" t="str">
        <f>IFERROR(VLOOKUP($C312,Summary!$C:$CB,63,FALSE)/BN312,IF(BN312=0,"",IF(BN312="","",0)))</f>
        <v/>
      </c>
      <c r="BN312" s="27">
        <f>VLOOKUP($C312,Summary!$C:$CB,64,FALSE)</f>
        <v>0</v>
      </c>
      <c r="BO312" s="24" t="str">
        <f>IFERROR(VLOOKUP($C312,Summary!$C:$CB,65,FALSE)/BU312,IF(BU312=0,"",IF(BU312="","",0)))</f>
        <v/>
      </c>
      <c r="BP312" s="25" t="str">
        <f>IFERROR(VLOOKUP($C312,Summary!$C:$CB,66,FALSE)/BU312,IF(BU312=0,"",IF(BU312="","",0)))</f>
        <v/>
      </c>
      <c r="BQ312" s="26" t="str">
        <f>IFERROR(VLOOKUP($C312,Summary!$C:$CB,67,FALSE)/BU312,IF(BU312=0,"",IF(BU312="","",0)))</f>
        <v/>
      </c>
      <c r="BR312" s="25" t="str">
        <f>IFERROR(VLOOKUP($C312,Summary!$C:$CB,68,FALSE)/BU312,IF(BU312=0,"",IF(BU312="","",0)))</f>
        <v/>
      </c>
      <c r="BS312" s="26" t="str">
        <f>IFERROR(VLOOKUP($C312,Summary!$C:$CB,69,FALSE)/BU312,IF(BU312=0,"",IF(BU312="","",0)))</f>
        <v/>
      </c>
      <c r="BT312" s="25" t="str">
        <f>IFERROR(VLOOKUP($C312,Summary!$C:$CB,70,FALSE)/BU312,IF(BU312=0,"",IF(BU312="","",0)))</f>
        <v/>
      </c>
      <c r="BU312" s="27">
        <f>VLOOKUP($C312,Summary!$C:$CB,71,FALSE)</f>
        <v>0</v>
      </c>
      <c r="BV312" s="24" t="str">
        <f>IFERROR(VLOOKUP($C312,Summary!$C:$CB,72,FALSE)/CB312,IF(CB312=0,"",IF(CB312="","",0)))</f>
        <v/>
      </c>
      <c r="BW312" s="25" t="str">
        <f>IFERROR(VLOOKUP($C312,Summary!$C:$CB,73,FALSE)/CB312,IF(CB312=0,"",IF(CB312="","",0)))</f>
        <v/>
      </c>
      <c r="BX312" s="26" t="str">
        <f>IFERROR(VLOOKUP($C312,Summary!$C:$CB,74,FALSE)/CB312,IF(CB312=0,"",IF(CB312="","",0)))</f>
        <v/>
      </c>
      <c r="BY312" s="25" t="str">
        <f>IFERROR(VLOOKUP($C312,Summary!$C:$CB,75,FALSE)/CB312,IF(CB312=0,"",IF(CB312="","",0)))</f>
        <v/>
      </c>
      <c r="BZ312" s="26" t="str">
        <f>IFERROR(VLOOKUP($C312,Summary!$C:$CB,76,FALSE)/CB312,IF(CB312=0,"",IF(CB312="","",0)))</f>
        <v/>
      </c>
      <c r="CA312" s="25" t="str">
        <f>IFERROR(VLOOKUP($C312,Summary!$C:$CB,77,FALSE)/CB312,IF(CB312=0,"",IF(CB312="","",0)))</f>
        <v/>
      </c>
      <c r="CB312" s="27">
        <f>VLOOKUP($C312,Summary!$C:$CB,78,FALSE)</f>
        <v>0</v>
      </c>
    </row>
    <row r="313" spans="1:80" x14ac:dyDescent="0.3">
      <c r="A313">
        <v>309</v>
      </c>
      <c r="B313" t="str">
        <f>IF(Namelist!A310="","",UPPER(Namelist!A310))</f>
        <v>VEENOD S/O SIVAN</v>
      </c>
      <c r="C313" t="str">
        <f>IF(Namelist!B310="","",UPPER(Namelist!B310))</f>
        <v>NUSSTU\E0415508</v>
      </c>
      <c r="D313" s="24">
        <f>IFERROR(VLOOKUP($C313,Summary!$C:$CB,2,FALSE)/J313,IF(J313=0,"",IF(J313="","",0)))</f>
        <v>0</v>
      </c>
      <c r="E313" s="25">
        <f>IFERROR(VLOOKUP($C313,Summary!$C:$CB,3,FALSE)/J313,IF(J313=0,"",IF(J313="","",0)))</f>
        <v>0</v>
      </c>
      <c r="F313" s="26">
        <f>IFERROR(VLOOKUP($C313,Summary!$C:$CB,4,FALSE)/J313,IF(J313=0,"",IF(J313="","",0)))</f>
        <v>0</v>
      </c>
      <c r="G313" s="25">
        <f>IFERROR(VLOOKUP($C313,Summary!$C:$CB,5,FALSE)/J313,IF(J313=0,"",IF(J313="","",0)))</f>
        <v>0</v>
      </c>
      <c r="H313" s="26">
        <f>IFERROR(VLOOKUP($C313,Summary!$C:$CB,6,FALSE)/J313,IF(J313=0,"",IF(J313="","",0)))</f>
        <v>0</v>
      </c>
      <c r="I313" s="25">
        <f>IFERROR(VLOOKUP($C313,Summary!$C:$CB,7,FALSE)/J313,IF(J313=0,"",IF(J313="","",0)))</f>
        <v>1</v>
      </c>
      <c r="J313" s="27">
        <f>VLOOKUP($C313,Summary!$C:$CB,8,FALSE)</f>
        <v>1</v>
      </c>
      <c r="K313" s="24" t="str">
        <f>IFERROR(VLOOKUP($C313,Summary!$C:$CB,9,FALSE)/Q313,IF(Q313=0,"",IF(Q313="","",0)))</f>
        <v/>
      </c>
      <c r="L313" s="25" t="str">
        <f>IFERROR(VLOOKUP($C313,Summary!$C:$CB,10,FALSE)/Q313,IF(Q313=0,"",IF(Q313="","",0)))</f>
        <v/>
      </c>
      <c r="M313" s="26" t="str">
        <f>IFERROR(VLOOKUP($C313,Summary!$C:$CB,11,FALSE)/Q313,IF(Q313=0,"",IF(Q313="","",0)))</f>
        <v/>
      </c>
      <c r="N313" s="25" t="str">
        <f>IFERROR(VLOOKUP($C313,Summary!$C:$CB,12,FALSE)/Q313,IF(Q313=0,"",IF(Q313="","",0)))</f>
        <v/>
      </c>
      <c r="O313" s="26" t="str">
        <f>IFERROR(VLOOKUP($C313,Summary!$C:$CB,13,FALSE)/Q313,IF(Q313=0,"",IF(Q313="","",0)))</f>
        <v/>
      </c>
      <c r="P313" s="25" t="str">
        <f>IFERROR(VLOOKUP($C313,Summary!$C:$CB,14,FALSE)/Q313,IF(Q313=0,"",IF(Q313="","",0)))</f>
        <v/>
      </c>
      <c r="Q313" s="27">
        <f>VLOOKUP($C313,Summary!$C:$CB,15,FALSE)</f>
        <v>0</v>
      </c>
      <c r="R313" s="24" t="str">
        <f>IFERROR(VLOOKUP($C313,Summary!$C:$CB,16,FALSE)/X313,IF(X313=0,"",IF(X313="","",0)))</f>
        <v/>
      </c>
      <c r="S313" s="25" t="str">
        <f>IFERROR(VLOOKUP($C313,Summary!$C:$CB,17,FALSE)/X313,IF(X313=0,"",IF(X313="","",0)))</f>
        <v/>
      </c>
      <c r="T313" s="26" t="str">
        <f>IFERROR(VLOOKUP($C313,Summary!$C:$CB,18,FALSE)/X313,IF(X313=0,"",IF(X313="","",0)))</f>
        <v/>
      </c>
      <c r="U313" s="25" t="str">
        <f>IFERROR(VLOOKUP($C313,Summary!$C:$CB,19,FALSE)/X313,IF(X313=0,"",IF(X313="","",0)))</f>
        <v/>
      </c>
      <c r="V313" s="26" t="str">
        <f>IFERROR(VLOOKUP($C313,Summary!$C:$CB,20,FALSE)/X313,IF(X313=0,"",IF(X313="","",0)))</f>
        <v/>
      </c>
      <c r="W313" s="25" t="str">
        <f>IFERROR(VLOOKUP($C313,Summary!$C:$CB,21,FALSE)/X313,IF(X313=0,"",IF(X313="","",0)))</f>
        <v/>
      </c>
      <c r="X313" s="27">
        <f>VLOOKUP($C313,Summary!$C:$CB,22,FALSE)</f>
        <v>0</v>
      </c>
      <c r="Y313" s="24" t="str">
        <f>IFERROR(VLOOKUP($C313,Summary!$C:$CB,23,FALSE)/AE313,IF(AE313=0,"",IF(AE313="","",0)))</f>
        <v/>
      </c>
      <c r="Z313" s="25" t="str">
        <f>IFERROR(VLOOKUP($C313,Summary!$C:$CB,24,FALSE)/AE313,IF(AE313=0,"",IF(AE313="","",0)))</f>
        <v/>
      </c>
      <c r="AA313" s="26" t="str">
        <f>IFERROR(VLOOKUP($C313,Summary!$C:$CB,25,FALSE)/AE313,IF(AE313=0,"",IF(AE313="","",0)))</f>
        <v/>
      </c>
      <c r="AB313" s="25" t="str">
        <f>IFERROR(VLOOKUP($C313,Summary!$C:$CB,26,FALSE)/AE313,IF(AE313=0,"",IF(AE313="","",0)))</f>
        <v/>
      </c>
      <c r="AC313" s="26" t="str">
        <f>IFERROR(VLOOKUP($C313,Summary!$C:$CB,27,FALSE)/AE313,IF(AE313=0,"",IF(AE313="","",0)))</f>
        <v/>
      </c>
      <c r="AD313" s="25" t="str">
        <f>IFERROR(VLOOKUP($C313,Summary!$C:$CB,28,FALSE)/AE313,IF(AE313=0,"",IF(AE313="","",0)))</f>
        <v/>
      </c>
      <c r="AE313" s="27">
        <f>VLOOKUP($C313,Summary!$C:$CB,29,FALSE)</f>
        <v>0</v>
      </c>
      <c r="AF313" s="24" t="str">
        <f>IFERROR(VLOOKUP($C313,Summary!$C:$CB,30,FALSE)/VLOOKUP($C313,Summary!$C:$CB,32,FALSE),IF(AL313=0,"",IF(AL313="","",0)))</f>
        <v/>
      </c>
      <c r="AG313" s="25" t="str">
        <f>IFERROR(VLOOKUP($C313,Summary!$C:$CB,31,FALSE)/VLOOKUP($C313,Summary!$C:$CB,32,FALSE),IF(AL313=0,"",IF(AL313="","",0)))</f>
        <v/>
      </c>
      <c r="AH313" s="26" t="str">
        <f>IFERROR(VLOOKUP($C313,Summary!$C:$CB,32,FALSE)/VLOOKUP($C313,Summary!$C:$CB,34,FALSE),IF(AL313=0,"",IF(AL313="","",0)))</f>
        <v/>
      </c>
      <c r="AI313" s="25" t="str">
        <f>IFERROR(VLOOKUP($C313,Summary!$C:$CB,33,FALSE)/VLOOKUP($C313,Summary!$C:$CB,34,FALSE),IF(AL313=0,"",IF(AL313="","",0)))</f>
        <v/>
      </c>
      <c r="AJ313" s="26" t="str">
        <f>IFERROR(VLOOKUP($C313,Summary!$C:$CB,34,FALSE)/AL313,IF(AL313=0,"",IF(AL313="","",0)))</f>
        <v/>
      </c>
      <c r="AK313" s="25" t="str">
        <f>IFERROR(VLOOKUP($C313,Summary!$C:$CB,35,FALSE)/AL313,IF(AL313=0,"",IF(AL313="","",0)))</f>
        <v/>
      </c>
      <c r="AL313" s="27">
        <f>VLOOKUP($C313,Summary!$C:$CB,36,FALSE)</f>
        <v>0</v>
      </c>
      <c r="AM313" s="24" t="str">
        <f>IFERROR(VLOOKUP($C313,Summary!$C:$CB,37,FALSE)/AS313,IF(AS313=0,"",IF(AS313="","",0)))</f>
        <v/>
      </c>
      <c r="AN313" s="25" t="str">
        <f>IFERROR(VLOOKUP($C313,Summary!$C:$CB,38,FALSE)/AS313,IF(AS313=0,"",IF(AS313="","",0)))</f>
        <v/>
      </c>
      <c r="AO313" s="26" t="str">
        <f>IFERROR(VLOOKUP($C313,Summary!$C:$CB,39,FALSE)/AS313,IF(AS313=0,"",IF(AS313="","",0)))</f>
        <v/>
      </c>
      <c r="AP313" s="25" t="str">
        <f>IFERROR(VLOOKUP($C313,Summary!$C:$CB,40,FALSE)/AS313,IF(AS313=0,"",IF(AS313="","",0)))</f>
        <v/>
      </c>
      <c r="AQ313" s="26" t="str">
        <f>IFERROR(VLOOKUP($C313,Summary!$C:$CB,41,FALSE)/AS313,IF(AS313=0,"",IF(AS313="","",0)))</f>
        <v/>
      </c>
      <c r="AR313" s="25" t="str">
        <f>IFERROR(VLOOKUP($C313,Summary!$C:$CB,42,FALSE)/AS313,IF(AS313=0,"",IF(AS313="","",0)))</f>
        <v/>
      </c>
      <c r="AS313" s="27">
        <f>VLOOKUP($C313,Summary!$C:$CB,43,FALSE)</f>
        <v>0</v>
      </c>
      <c r="AT313" s="24" t="str">
        <f>IFERROR(VLOOKUP($C313,Summary!$C:$CB,44,FALSE)/AZ313,IF(AZ313=0,"",IF(AZ313="","",0)))</f>
        <v/>
      </c>
      <c r="AU313" s="25" t="str">
        <f>IFERROR(VLOOKUP($C313,Summary!$C:$CB,45,FALSE)/AZ313,IF(AZ313=0,"",IF(AZ313="","",0)))</f>
        <v/>
      </c>
      <c r="AV313" s="26" t="str">
        <f>IFERROR(VLOOKUP($C313,Summary!$C:$CB,46,FALSE)/AZ313,IF(AZ313=0,"",IF(AZ313="","",0)))</f>
        <v/>
      </c>
      <c r="AW313" s="25" t="str">
        <f>IFERROR(VLOOKUP($C313,Summary!$C:$CB,47,FALSE)/AZ313,IF(AZ313=0,"",IF(AZ313="","",0)))</f>
        <v/>
      </c>
      <c r="AX313" s="26" t="str">
        <f>IFERROR(VLOOKUP($C313,Summary!$C:$CB,48,FALSE)/AZ313,IF(AZ313=0,"",IF(AZ313="","",0)))</f>
        <v/>
      </c>
      <c r="AY313" s="25" t="str">
        <f>IFERROR(VLOOKUP($C313,Summary!$C:$CB,49,FALSE)/AZ313,IF(AZ313=0,"",IF(AZ313="","",0)))</f>
        <v/>
      </c>
      <c r="AZ313" s="27">
        <f>VLOOKUP($C313,Summary!$C:$CB,50,FALSE)</f>
        <v>0</v>
      </c>
      <c r="BA313" s="24">
        <f>IFERROR(VLOOKUP($C313,Summary!$C:$CB,51,FALSE)/BG313,IF(BG313=0,"",IF(BG313="","",0)))</f>
        <v>0</v>
      </c>
      <c r="BB313" s="25">
        <f>IFERROR(VLOOKUP($C313,Summary!$C:$CB,52,FALSE)/BG313,IF(BG313=0,"",IF(BG313="","",0)))</f>
        <v>0</v>
      </c>
      <c r="BC313" s="26">
        <f>IFERROR(VLOOKUP($C313,Summary!$C:$CB,53,FALSE)/BG313,IF(BG313=0,"",IF(BG313="","",0)))</f>
        <v>0</v>
      </c>
      <c r="BD313" s="25">
        <f>IFERROR(VLOOKUP($C313,Summary!$C:$CB,54,FALSE)/BG313,IF(BG313=0,"",IF(BG313="","",0)))</f>
        <v>0</v>
      </c>
      <c r="BE313" s="26">
        <f>IFERROR(VLOOKUP($C313,Summary!$C:$CB,55,FALSE)/BG313,IF(BG313=0,"",IF(BG313="","",0)))</f>
        <v>0</v>
      </c>
      <c r="BF313" s="25">
        <f>IFERROR(VLOOKUP($C313,Summary!$C:$CB,56,FALSE)/BG313,IF(BG313=0,"",IF(BG313="","",0)))</f>
        <v>1</v>
      </c>
      <c r="BG313" s="27">
        <f>VLOOKUP($C313,Summary!$C:$CB,57,FALSE)</f>
        <v>1</v>
      </c>
      <c r="BH313" s="24" t="str">
        <f>IFERROR(VLOOKUP($C313,Summary!$C:$CB,58,FALSE)/BN313,IF(BN313=0,"",IF(BN313="","",0)))</f>
        <v/>
      </c>
      <c r="BI313" s="25" t="str">
        <f>IFERROR(VLOOKUP($C313,Summary!$C:$CB,59,FALSE)/BN313,IF(BN313=0,"",IF(BN313="","",0)))</f>
        <v/>
      </c>
      <c r="BJ313" s="26" t="str">
        <f>IFERROR(VLOOKUP($C313,Summary!$C:$CB,60,FALSE)/BN313,IF(BN313=0,"",IF(BN313="","",0)))</f>
        <v/>
      </c>
      <c r="BK313" s="25" t="str">
        <f>IFERROR(VLOOKUP($C313,Summary!$C:$CB,61,FALSE)/BN313,IF(BN313=0,"",IF(BN313="","",0)))</f>
        <v/>
      </c>
      <c r="BL313" s="26" t="str">
        <f>IFERROR(VLOOKUP($C313,Summary!$C:$CB,62,FALSE)/BN313,IF(BN313=0,"",IF(BN313="","",0)))</f>
        <v/>
      </c>
      <c r="BM313" s="25" t="str">
        <f>IFERROR(VLOOKUP($C313,Summary!$C:$CB,63,FALSE)/BN313,IF(BN313=0,"",IF(BN313="","",0)))</f>
        <v/>
      </c>
      <c r="BN313" s="27">
        <f>VLOOKUP($C313,Summary!$C:$CB,64,FALSE)</f>
        <v>0</v>
      </c>
      <c r="BO313" s="24" t="str">
        <f>IFERROR(VLOOKUP($C313,Summary!$C:$CB,65,FALSE)/BU313,IF(BU313=0,"",IF(BU313="","",0)))</f>
        <v/>
      </c>
      <c r="BP313" s="25" t="str">
        <f>IFERROR(VLOOKUP($C313,Summary!$C:$CB,66,FALSE)/BU313,IF(BU313=0,"",IF(BU313="","",0)))</f>
        <v/>
      </c>
      <c r="BQ313" s="26" t="str">
        <f>IFERROR(VLOOKUP($C313,Summary!$C:$CB,67,FALSE)/BU313,IF(BU313=0,"",IF(BU313="","",0)))</f>
        <v/>
      </c>
      <c r="BR313" s="25" t="str">
        <f>IFERROR(VLOOKUP($C313,Summary!$C:$CB,68,FALSE)/BU313,IF(BU313=0,"",IF(BU313="","",0)))</f>
        <v/>
      </c>
      <c r="BS313" s="26" t="str">
        <f>IFERROR(VLOOKUP($C313,Summary!$C:$CB,69,FALSE)/BU313,IF(BU313=0,"",IF(BU313="","",0)))</f>
        <v/>
      </c>
      <c r="BT313" s="25" t="str">
        <f>IFERROR(VLOOKUP($C313,Summary!$C:$CB,70,FALSE)/BU313,IF(BU313=0,"",IF(BU313="","",0)))</f>
        <v/>
      </c>
      <c r="BU313" s="27">
        <f>VLOOKUP($C313,Summary!$C:$CB,71,FALSE)</f>
        <v>0</v>
      </c>
      <c r="BV313" s="24" t="str">
        <f>IFERROR(VLOOKUP($C313,Summary!$C:$CB,72,FALSE)/CB313,IF(CB313=0,"",IF(CB313="","",0)))</f>
        <v/>
      </c>
      <c r="BW313" s="25" t="str">
        <f>IFERROR(VLOOKUP($C313,Summary!$C:$CB,73,FALSE)/CB313,IF(CB313=0,"",IF(CB313="","",0)))</f>
        <v/>
      </c>
      <c r="BX313" s="26" t="str">
        <f>IFERROR(VLOOKUP($C313,Summary!$C:$CB,74,FALSE)/CB313,IF(CB313=0,"",IF(CB313="","",0)))</f>
        <v/>
      </c>
      <c r="BY313" s="25" t="str">
        <f>IFERROR(VLOOKUP($C313,Summary!$C:$CB,75,FALSE)/CB313,IF(CB313=0,"",IF(CB313="","",0)))</f>
        <v/>
      </c>
      <c r="BZ313" s="26" t="str">
        <f>IFERROR(VLOOKUP($C313,Summary!$C:$CB,76,FALSE)/CB313,IF(CB313=0,"",IF(CB313="","",0)))</f>
        <v/>
      </c>
      <c r="CA313" s="25" t="str">
        <f>IFERROR(VLOOKUP($C313,Summary!$C:$CB,77,FALSE)/CB313,IF(CB313=0,"",IF(CB313="","",0)))</f>
        <v/>
      </c>
      <c r="CB313" s="27">
        <f>VLOOKUP($C313,Summary!$C:$CB,78,FALSE)</f>
        <v>0</v>
      </c>
    </row>
    <row r="314" spans="1:80" x14ac:dyDescent="0.3">
      <c r="A314">
        <v>310</v>
      </c>
      <c r="B314" t="str">
        <f>IF(Namelist!A311="","",UPPER(Namelist!A311))</f>
        <v>VENUS ONG</v>
      </c>
      <c r="C314" t="str">
        <f>IF(Namelist!B311="","",UPPER(Namelist!B311))</f>
        <v>NUSSTU\E0772726</v>
      </c>
      <c r="D314" s="24">
        <f>IFERROR(VLOOKUP($C314,Summary!$C:$CB,2,FALSE)/J314,IF(J314=0,"",IF(J314="","",0)))</f>
        <v>0</v>
      </c>
      <c r="E314" s="25">
        <f>IFERROR(VLOOKUP($C314,Summary!$C:$CB,3,FALSE)/J314,IF(J314=0,"",IF(J314="","",0)))</f>
        <v>0</v>
      </c>
      <c r="F314" s="26">
        <f>IFERROR(VLOOKUP($C314,Summary!$C:$CB,4,FALSE)/J314,IF(J314=0,"",IF(J314="","",0)))</f>
        <v>0</v>
      </c>
      <c r="G314" s="25">
        <f>IFERROR(VLOOKUP($C314,Summary!$C:$CB,5,FALSE)/J314,IF(J314=0,"",IF(J314="","",0)))</f>
        <v>0.33333333333333331</v>
      </c>
      <c r="H314" s="26">
        <f>IFERROR(VLOOKUP($C314,Summary!$C:$CB,6,FALSE)/J314,IF(J314=0,"",IF(J314="","",0)))</f>
        <v>0.33333333333333331</v>
      </c>
      <c r="I314" s="25">
        <f>IFERROR(VLOOKUP($C314,Summary!$C:$CB,7,FALSE)/J314,IF(J314=0,"",IF(J314="","",0)))</f>
        <v>0.66666666666666663</v>
      </c>
      <c r="J314" s="27">
        <f>VLOOKUP($C314,Summary!$C:$CB,8,FALSE)</f>
        <v>3</v>
      </c>
      <c r="K314" s="24">
        <f>IFERROR(VLOOKUP($C314,Summary!$C:$CB,9,FALSE)/Q314,IF(Q314=0,"",IF(Q314="","",0)))</f>
        <v>0</v>
      </c>
      <c r="L314" s="25">
        <f>IFERROR(VLOOKUP($C314,Summary!$C:$CB,10,FALSE)/Q314,IF(Q314=0,"",IF(Q314="","",0)))</f>
        <v>0</v>
      </c>
      <c r="M314" s="26">
        <f>IFERROR(VLOOKUP($C314,Summary!$C:$CB,11,FALSE)/Q314,IF(Q314=0,"",IF(Q314="","",0)))</f>
        <v>0</v>
      </c>
      <c r="N314" s="25">
        <f>IFERROR(VLOOKUP($C314,Summary!$C:$CB,12,FALSE)/Q314,IF(Q314=0,"",IF(Q314="","",0)))</f>
        <v>0.33333333333333331</v>
      </c>
      <c r="O314" s="26">
        <f>IFERROR(VLOOKUP($C314,Summary!$C:$CB,13,FALSE)/Q314,IF(Q314=0,"",IF(Q314="","",0)))</f>
        <v>0.33333333333333331</v>
      </c>
      <c r="P314" s="25">
        <f>IFERROR(VLOOKUP($C314,Summary!$C:$CB,14,FALSE)/Q314,IF(Q314=0,"",IF(Q314="","",0)))</f>
        <v>0.66666666666666663</v>
      </c>
      <c r="Q314" s="27">
        <f>VLOOKUP($C314,Summary!$C:$CB,15,FALSE)</f>
        <v>3</v>
      </c>
      <c r="R314" s="24" t="str">
        <f>IFERROR(VLOOKUP($C314,Summary!$C:$CB,16,FALSE)/X314,IF(X314=0,"",IF(X314="","",0)))</f>
        <v/>
      </c>
      <c r="S314" s="25" t="str">
        <f>IFERROR(VLOOKUP($C314,Summary!$C:$CB,17,FALSE)/X314,IF(X314=0,"",IF(X314="","",0)))</f>
        <v/>
      </c>
      <c r="T314" s="26" t="str">
        <f>IFERROR(VLOOKUP($C314,Summary!$C:$CB,18,FALSE)/X314,IF(X314=0,"",IF(X314="","",0)))</f>
        <v/>
      </c>
      <c r="U314" s="25" t="str">
        <f>IFERROR(VLOOKUP($C314,Summary!$C:$CB,19,FALSE)/X314,IF(X314=0,"",IF(X314="","",0)))</f>
        <v/>
      </c>
      <c r="V314" s="26" t="str">
        <f>IFERROR(VLOOKUP($C314,Summary!$C:$CB,20,FALSE)/X314,IF(X314=0,"",IF(X314="","",0)))</f>
        <v/>
      </c>
      <c r="W314" s="25" t="str">
        <f>IFERROR(VLOOKUP($C314,Summary!$C:$CB,21,FALSE)/X314,IF(X314=0,"",IF(X314="","",0)))</f>
        <v/>
      </c>
      <c r="X314" s="27">
        <f>VLOOKUP($C314,Summary!$C:$CB,22,FALSE)</f>
        <v>0</v>
      </c>
      <c r="Y314" s="24" t="str">
        <f>IFERROR(VLOOKUP($C314,Summary!$C:$CB,23,FALSE)/AE314,IF(AE314=0,"",IF(AE314="","",0)))</f>
        <v/>
      </c>
      <c r="Z314" s="25" t="str">
        <f>IFERROR(VLOOKUP($C314,Summary!$C:$CB,24,FALSE)/AE314,IF(AE314=0,"",IF(AE314="","",0)))</f>
        <v/>
      </c>
      <c r="AA314" s="26" t="str">
        <f>IFERROR(VLOOKUP($C314,Summary!$C:$CB,25,FALSE)/AE314,IF(AE314=0,"",IF(AE314="","",0)))</f>
        <v/>
      </c>
      <c r="AB314" s="25" t="str">
        <f>IFERROR(VLOOKUP($C314,Summary!$C:$CB,26,FALSE)/AE314,IF(AE314=0,"",IF(AE314="","",0)))</f>
        <v/>
      </c>
      <c r="AC314" s="26" t="str">
        <f>IFERROR(VLOOKUP($C314,Summary!$C:$CB,27,FALSE)/AE314,IF(AE314=0,"",IF(AE314="","",0)))</f>
        <v/>
      </c>
      <c r="AD314" s="25" t="str">
        <f>IFERROR(VLOOKUP($C314,Summary!$C:$CB,28,FALSE)/AE314,IF(AE314=0,"",IF(AE314="","",0)))</f>
        <v/>
      </c>
      <c r="AE314" s="27">
        <f>VLOOKUP($C314,Summary!$C:$CB,29,FALSE)</f>
        <v>0</v>
      </c>
      <c r="AF314" s="24" t="str">
        <f>IFERROR(VLOOKUP($C314,Summary!$C:$CB,30,FALSE)/VLOOKUP($C314,Summary!$C:$CB,32,FALSE),IF(AL314=0,"",IF(AL314="","",0)))</f>
        <v/>
      </c>
      <c r="AG314" s="25" t="str">
        <f>IFERROR(VLOOKUP($C314,Summary!$C:$CB,31,FALSE)/VLOOKUP($C314,Summary!$C:$CB,32,FALSE),IF(AL314=0,"",IF(AL314="","",0)))</f>
        <v/>
      </c>
      <c r="AH314" s="26" t="str">
        <f>IFERROR(VLOOKUP($C314,Summary!$C:$CB,32,FALSE)/VLOOKUP($C314,Summary!$C:$CB,34,FALSE),IF(AL314=0,"",IF(AL314="","",0)))</f>
        <v/>
      </c>
      <c r="AI314" s="25" t="str">
        <f>IFERROR(VLOOKUP($C314,Summary!$C:$CB,33,FALSE)/VLOOKUP($C314,Summary!$C:$CB,34,FALSE),IF(AL314=0,"",IF(AL314="","",0)))</f>
        <v/>
      </c>
      <c r="AJ314" s="26" t="str">
        <f>IFERROR(VLOOKUP($C314,Summary!$C:$CB,34,FALSE)/AL314,IF(AL314=0,"",IF(AL314="","",0)))</f>
        <v/>
      </c>
      <c r="AK314" s="25" t="str">
        <f>IFERROR(VLOOKUP($C314,Summary!$C:$CB,35,FALSE)/AL314,IF(AL314=0,"",IF(AL314="","",0)))</f>
        <v/>
      </c>
      <c r="AL314" s="27">
        <f>VLOOKUP($C314,Summary!$C:$CB,36,FALSE)</f>
        <v>0</v>
      </c>
      <c r="AM314" s="24" t="str">
        <f>IFERROR(VLOOKUP($C314,Summary!$C:$CB,37,FALSE)/AS314,IF(AS314=0,"",IF(AS314="","",0)))</f>
        <v/>
      </c>
      <c r="AN314" s="25" t="str">
        <f>IFERROR(VLOOKUP($C314,Summary!$C:$CB,38,FALSE)/AS314,IF(AS314=0,"",IF(AS314="","",0)))</f>
        <v/>
      </c>
      <c r="AO314" s="26" t="str">
        <f>IFERROR(VLOOKUP($C314,Summary!$C:$CB,39,FALSE)/AS314,IF(AS314=0,"",IF(AS314="","",0)))</f>
        <v/>
      </c>
      <c r="AP314" s="25" t="str">
        <f>IFERROR(VLOOKUP($C314,Summary!$C:$CB,40,FALSE)/AS314,IF(AS314=0,"",IF(AS314="","",0)))</f>
        <v/>
      </c>
      <c r="AQ314" s="26" t="str">
        <f>IFERROR(VLOOKUP($C314,Summary!$C:$CB,41,FALSE)/AS314,IF(AS314=0,"",IF(AS314="","",0)))</f>
        <v/>
      </c>
      <c r="AR314" s="25" t="str">
        <f>IFERROR(VLOOKUP($C314,Summary!$C:$CB,42,FALSE)/AS314,IF(AS314=0,"",IF(AS314="","",0)))</f>
        <v/>
      </c>
      <c r="AS314" s="27">
        <f>VLOOKUP($C314,Summary!$C:$CB,43,FALSE)</f>
        <v>0</v>
      </c>
      <c r="AT314" s="24" t="str">
        <f>IFERROR(VLOOKUP($C314,Summary!$C:$CB,44,FALSE)/AZ314,IF(AZ314=0,"",IF(AZ314="","",0)))</f>
        <v/>
      </c>
      <c r="AU314" s="25" t="str">
        <f>IFERROR(VLOOKUP($C314,Summary!$C:$CB,45,FALSE)/AZ314,IF(AZ314=0,"",IF(AZ314="","",0)))</f>
        <v/>
      </c>
      <c r="AV314" s="26" t="str">
        <f>IFERROR(VLOOKUP($C314,Summary!$C:$CB,46,FALSE)/AZ314,IF(AZ314=0,"",IF(AZ314="","",0)))</f>
        <v/>
      </c>
      <c r="AW314" s="25" t="str">
        <f>IFERROR(VLOOKUP($C314,Summary!$C:$CB,47,FALSE)/AZ314,IF(AZ314=0,"",IF(AZ314="","",0)))</f>
        <v/>
      </c>
      <c r="AX314" s="26" t="str">
        <f>IFERROR(VLOOKUP($C314,Summary!$C:$CB,48,FALSE)/AZ314,IF(AZ314=0,"",IF(AZ314="","",0)))</f>
        <v/>
      </c>
      <c r="AY314" s="25" t="str">
        <f>IFERROR(VLOOKUP($C314,Summary!$C:$CB,49,FALSE)/AZ314,IF(AZ314=0,"",IF(AZ314="","",0)))</f>
        <v/>
      </c>
      <c r="AZ314" s="27">
        <f>VLOOKUP($C314,Summary!$C:$CB,50,FALSE)</f>
        <v>0</v>
      </c>
      <c r="BA314" s="24" t="str">
        <f>IFERROR(VLOOKUP($C314,Summary!$C:$CB,51,FALSE)/BG314,IF(BG314=0,"",IF(BG314="","",0)))</f>
        <v/>
      </c>
      <c r="BB314" s="25" t="str">
        <f>IFERROR(VLOOKUP($C314,Summary!$C:$CB,52,FALSE)/BG314,IF(BG314=0,"",IF(BG314="","",0)))</f>
        <v/>
      </c>
      <c r="BC314" s="26" t="str">
        <f>IFERROR(VLOOKUP($C314,Summary!$C:$CB,53,FALSE)/BG314,IF(BG314=0,"",IF(BG314="","",0)))</f>
        <v/>
      </c>
      <c r="BD314" s="25" t="str">
        <f>IFERROR(VLOOKUP($C314,Summary!$C:$CB,54,FALSE)/BG314,IF(BG314=0,"",IF(BG314="","",0)))</f>
        <v/>
      </c>
      <c r="BE314" s="26" t="str">
        <f>IFERROR(VLOOKUP($C314,Summary!$C:$CB,55,FALSE)/BG314,IF(BG314=0,"",IF(BG314="","",0)))</f>
        <v/>
      </c>
      <c r="BF314" s="25" t="str">
        <f>IFERROR(VLOOKUP($C314,Summary!$C:$CB,56,FALSE)/BG314,IF(BG314=0,"",IF(BG314="","",0)))</f>
        <v/>
      </c>
      <c r="BG314" s="27">
        <f>VLOOKUP($C314,Summary!$C:$CB,57,FALSE)</f>
        <v>0</v>
      </c>
      <c r="BH314" s="24" t="str">
        <f>IFERROR(VLOOKUP($C314,Summary!$C:$CB,58,FALSE)/BN314,IF(BN314=0,"",IF(BN314="","",0)))</f>
        <v/>
      </c>
      <c r="BI314" s="25" t="str">
        <f>IFERROR(VLOOKUP($C314,Summary!$C:$CB,59,FALSE)/BN314,IF(BN314=0,"",IF(BN314="","",0)))</f>
        <v/>
      </c>
      <c r="BJ314" s="26" t="str">
        <f>IFERROR(VLOOKUP($C314,Summary!$C:$CB,60,FALSE)/BN314,IF(BN314=0,"",IF(BN314="","",0)))</f>
        <v/>
      </c>
      <c r="BK314" s="25" t="str">
        <f>IFERROR(VLOOKUP($C314,Summary!$C:$CB,61,FALSE)/BN314,IF(BN314=0,"",IF(BN314="","",0)))</f>
        <v/>
      </c>
      <c r="BL314" s="26" t="str">
        <f>IFERROR(VLOOKUP($C314,Summary!$C:$CB,62,FALSE)/BN314,IF(BN314=0,"",IF(BN314="","",0)))</f>
        <v/>
      </c>
      <c r="BM314" s="25" t="str">
        <f>IFERROR(VLOOKUP($C314,Summary!$C:$CB,63,FALSE)/BN314,IF(BN314=0,"",IF(BN314="","",0)))</f>
        <v/>
      </c>
      <c r="BN314" s="27">
        <f>VLOOKUP($C314,Summary!$C:$CB,64,FALSE)</f>
        <v>0</v>
      </c>
      <c r="BO314" s="24" t="str">
        <f>IFERROR(VLOOKUP($C314,Summary!$C:$CB,65,FALSE)/BU314,IF(BU314=0,"",IF(BU314="","",0)))</f>
        <v/>
      </c>
      <c r="BP314" s="25" t="str">
        <f>IFERROR(VLOOKUP($C314,Summary!$C:$CB,66,FALSE)/BU314,IF(BU314=0,"",IF(BU314="","",0)))</f>
        <v/>
      </c>
      <c r="BQ314" s="26" t="str">
        <f>IFERROR(VLOOKUP($C314,Summary!$C:$CB,67,FALSE)/BU314,IF(BU314=0,"",IF(BU314="","",0)))</f>
        <v/>
      </c>
      <c r="BR314" s="25" t="str">
        <f>IFERROR(VLOOKUP($C314,Summary!$C:$CB,68,FALSE)/BU314,IF(BU314=0,"",IF(BU314="","",0)))</f>
        <v/>
      </c>
      <c r="BS314" s="26" t="str">
        <f>IFERROR(VLOOKUP($C314,Summary!$C:$CB,69,FALSE)/BU314,IF(BU314=0,"",IF(BU314="","",0)))</f>
        <v/>
      </c>
      <c r="BT314" s="25" t="str">
        <f>IFERROR(VLOOKUP($C314,Summary!$C:$CB,70,FALSE)/BU314,IF(BU314=0,"",IF(BU314="","",0)))</f>
        <v/>
      </c>
      <c r="BU314" s="27">
        <f>VLOOKUP($C314,Summary!$C:$CB,71,FALSE)</f>
        <v>0</v>
      </c>
      <c r="BV314" s="24" t="str">
        <f>IFERROR(VLOOKUP($C314,Summary!$C:$CB,72,FALSE)/CB314,IF(CB314=0,"",IF(CB314="","",0)))</f>
        <v/>
      </c>
      <c r="BW314" s="25" t="str">
        <f>IFERROR(VLOOKUP($C314,Summary!$C:$CB,73,FALSE)/CB314,IF(CB314=0,"",IF(CB314="","",0)))</f>
        <v/>
      </c>
      <c r="BX314" s="26" t="str">
        <f>IFERROR(VLOOKUP($C314,Summary!$C:$CB,74,FALSE)/CB314,IF(CB314=0,"",IF(CB314="","",0)))</f>
        <v/>
      </c>
      <c r="BY314" s="25" t="str">
        <f>IFERROR(VLOOKUP($C314,Summary!$C:$CB,75,FALSE)/CB314,IF(CB314=0,"",IF(CB314="","",0)))</f>
        <v/>
      </c>
      <c r="BZ314" s="26" t="str">
        <f>IFERROR(VLOOKUP($C314,Summary!$C:$CB,76,FALSE)/CB314,IF(CB314=0,"",IF(CB314="","",0)))</f>
        <v/>
      </c>
      <c r="CA314" s="25" t="str">
        <f>IFERROR(VLOOKUP($C314,Summary!$C:$CB,77,FALSE)/CB314,IF(CB314=0,"",IF(CB314="","",0)))</f>
        <v/>
      </c>
      <c r="CB314" s="27">
        <f>VLOOKUP($C314,Summary!$C:$CB,78,FALSE)</f>
        <v>0</v>
      </c>
    </row>
    <row r="315" spans="1:80" x14ac:dyDescent="0.3">
      <c r="A315">
        <v>311</v>
      </c>
      <c r="B315" t="str">
        <f>IF(Namelist!A312="","",UPPER(Namelist!A312))</f>
        <v>WALLACE LEE</v>
      </c>
      <c r="C315" t="str">
        <f>IF(Namelist!B312="","",UPPER(Namelist!B312))</f>
        <v>NUSSTU\E0726093</v>
      </c>
      <c r="D315" s="24">
        <f>IFERROR(VLOOKUP($C315,Summary!$C:$CB,2,FALSE)/J315,IF(J315=0,"",IF(J315="","",0)))</f>
        <v>0.33333333333333331</v>
      </c>
      <c r="E315" s="25">
        <f>IFERROR(VLOOKUP($C315,Summary!$C:$CB,3,FALSE)/J315,IF(J315=0,"",IF(J315="","",0)))</f>
        <v>0</v>
      </c>
      <c r="F315" s="26">
        <f>IFERROR(VLOOKUP($C315,Summary!$C:$CB,4,FALSE)/J315,IF(J315=0,"",IF(J315="","",0)))</f>
        <v>0.33333333333333331</v>
      </c>
      <c r="G315" s="25">
        <f>IFERROR(VLOOKUP($C315,Summary!$C:$CB,5,FALSE)/J315,IF(J315=0,"",IF(J315="","",0)))</f>
        <v>0</v>
      </c>
      <c r="H315" s="26">
        <f>IFERROR(VLOOKUP($C315,Summary!$C:$CB,6,FALSE)/J315,IF(J315=0,"",IF(J315="","",0)))</f>
        <v>0.33333333333333331</v>
      </c>
      <c r="I315" s="25">
        <f>IFERROR(VLOOKUP($C315,Summary!$C:$CB,7,FALSE)/J315,IF(J315=0,"",IF(J315="","",0)))</f>
        <v>0.66666666666666663</v>
      </c>
      <c r="J315" s="27">
        <f>VLOOKUP($C315,Summary!$C:$CB,8,FALSE)</f>
        <v>3</v>
      </c>
      <c r="K315" s="24">
        <f>IFERROR(VLOOKUP($C315,Summary!$C:$CB,9,FALSE)/Q315,IF(Q315=0,"",IF(Q315="","",0)))</f>
        <v>1</v>
      </c>
      <c r="L315" s="25">
        <f>IFERROR(VLOOKUP($C315,Summary!$C:$CB,10,FALSE)/Q315,IF(Q315=0,"",IF(Q315="","",0)))</f>
        <v>0</v>
      </c>
      <c r="M315" s="26">
        <f>IFERROR(VLOOKUP($C315,Summary!$C:$CB,11,FALSE)/Q315,IF(Q315=0,"",IF(Q315="","",0)))</f>
        <v>1</v>
      </c>
      <c r="N315" s="25">
        <f>IFERROR(VLOOKUP($C315,Summary!$C:$CB,12,FALSE)/Q315,IF(Q315=0,"",IF(Q315="","",0)))</f>
        <v>0</v>
      </c>
      <c r="O315" s="26">
        <f>IFERROR(VLOOKUP($C315,Summary!$C:$CB,13,FALSE)/Q315,IF(Q315=0,"",IF(Q315="","",0)))</f>
        <v>1</v>
      </c>
      <c r="P315" s="25">
        <f>IFERROR(VLOOKUP($C315,Summary!$C:$CB,14,FALSE)/Q315,IF(Q315=0,"",IF(Q315="","",0)))</f>
        <v>0</v>
      </c>
      <c r="Q315" s="27">
        <f>VLOOKUP($C315,Summary!$C:$CB,15,FALSE)</f>
        <v>1</v>
      </c>
      <c r="R315" s="24">
        <f>IFERROR(VLOOKUP($C315,Summary!$C:$CB,16,FALSE)/X315,IF(X315=0,"",IF(X315="","",0)))</f>
        <v>0</v>
      </c>
      <c r="S315" s="25">
        <f>IFERROR(VLOOKUP($C315,Summary!$C:$CB,17,FALSE)/X315,IF(X315=0,"",IF(X315="","",0)))</f>
        <v>0</v>
      </c>
      <c r="T315" s="26">
        <f>IFERROR(VLOOKUP($C315,Summary!$C:$CB,18,FALSE)/X315,IF(X315=0,"",IF(X315="","",0)))</f>
        <v>0</v>
      </c>
      <c r="U315" s="25">
        <f>IFERROR(VLOOKUP($C315,Summary!$C:$CB,19,FALSE)/X315,IF(X315=0,"",IF(X315="","",0)))</f>
        <v>0</v>
      </c>
      <c r="V315" s="26">
        <f>IFERROR(VLOOKUP($C315,Summary!$C:$CB,20,FALSE)/X315,IF(X315=0,"",IF(X315="","",0)))</f>
        <v>0</v>
      </c>
      <c r="W315" s="25">
        <f>IFERROR(VLOOKUP($C315,Summary!$C:$CB,21,FALSE)/X315,IF(X315=0,"",IF(X315="","",0)))</f>
        <v>1</v>
      </c>
      <c r="X315" s="27">
        <f>VLOOKUP($C315,Summary!$C:$CB,22,FALSE)</f>
        <v>2</v>
      </c>
      <c r="Y315" s="24" t="str">
        <f>IFERROR(VLOOKUP($C315,Summary!$C:$CB,23,FALSE)/AE315,IF(AE315=0,"",IF(AE315="","",0)))</f>
        <v/>
      </c>
      <c r="Z315" s="25" t="str">
        <f>IFERROR(VLOOKUP($C315,Summary!$C:$CB,24,FALSE)/AE315,IF(AE315=0,"",IF(AE315="","",0)))</f>
        <v/>
      </c>
      <c r="AA315" s="26" t="str">
        <f>IFERROR(VLOOKUP($C315,Summary!$C:$CB,25,FALSE)/AE315,IF(AE315=0,"",IF(AE315="","",0)))</f>
        <v/>
      </c>
      <c r="AB315" s="25" t="str">
        <f>IFERROR(VLOOKUP($C315,Summary!$C:$CB,26,FALSE)/AE315,IF(AE315=0,"",IF(AE315="","",0)))</f>
        <v/>
      </c>
      <c r="AC315" s="26" t="str">
        <f>IFERROR(VLOOKUP($C315,Summary!$C:$CB,27,FALSE)/AE315,IF(AE315=0,"",IF(AE315="","",0)))</f>
        <v/>
      </c>
      <c r="AD315" s="25" t="str">
        <f>IFERROR(VLOOKUP($C315,Summary!$C:$CB,28,FALSE)/AE315,IF(AE315=0,"",IF(AE315="","",0)))</f>
        <v/>
      </c>
      <c r="AE315" s="27">
        <f>VLOOKUP($C315,Summary!$C:$CB,29,FALSE)</f>
        <v>0</v>
      </c>
      <c r="AF315" s="24" t="str">
        <f>IFERROR(VLOOKUP($C315,Summary!$C:$CB,30,FALSE)/VLOOKUP($C315,Summary!$C:$CB,32,FALSE),IF(AL315=0,"",IF(AL315="","",0)))</f>
        <v/>
      </c>
      <c r="AG315" s="25" t="str">
        <f>IFERROR(VLOOKUP($C315,Summary!$C:$CB,31,FALSE)/VLOOKUP($C315,Summary!$C:$CB,32,FALSE),IF(AL315=0,"",IF(AL315="","",0)))</f>
        <v/>
      </c>
      <c r="AH315" s="26" t="str">
        <f>IFERROR(VLOOKUP($C315,Summary!$C:$CB,32,FALSE)/VLOOKUP($C315,Summary!$C:$CB,34,FALSE),IF(AL315=0,"",IF(AL315="","",0)))</f>
        <v/>
      </c>
      <c r="AI315" s="25" t="str">
        <f>IFERROR(VLOOKUP($C315,Summary!$C:$CB,33,FALSE)/VLOOKUP($C315,Summary!$C:$CB,34,FALSE),IF(AL315=0,"",IF(AL315="","",0)))</f>
        <v/>
      </c>
      <c r="AJ315" s="26" t="str">
        <f>IFERROR(VLOOKUP($C315,Summary!$C:$CB,34,FALSE)/AL315,IF(AL315=0,"",IF(AL315="","",0)))</f>
        <v/>
      </c>
      <c r="AK315" s="25" t="str">
        <f>IFERROR(VLOOKUP($C315,Summary!$C:$CB,35,FALSE)/AL315,IF(AL315=0,"",IF(AL315="","",0)))</f>
        <v/>
      </c>
      <c r="AL315" s="27">
        <f>VLOOKUP($C315,Summary!$C:$CB,36,FALSE)</f>
        <v>0</v>
      </c>
      <c r="AM315" s="24" t="str">
        <f>IFERROR(VLOOKUP($C315,Summary!$C:$CB,37,FALSE)/AS315,IF(AS315=0,"",IF(AS315="","",0)))</f>
        <v/>
      </c>
      <c r="AN315" s="25" t="str">
        <f>IFERROR(VLOOKUP($C315,Summary!$C:$CB,38,FALSE)/AS315,IF(AS315=0,"",IF(AS315="","",0)))</f>
        <v/>
      </c>
      <c r="AO315" s="26" t="str">
        <f>IFERROR(VLOOKUP($C315,Summary!$C:$CB,39,FALSE)/AS315,IF(AS315=0,"",IF(AS315="","",0)))</f>
        <v/>
      </c>
      <c r="AP315" s="25" t="str">
        <f>IFERROR(VLOOKUP($C315,Summary!$C:$CB,40,FALSE)/AS315,IF(AS315=0,"",IF(AS315="","",0)))</f>
        <v/>
      </c>
      <c r="AQ315" s="26" t="str">
        <f>IFERROR(VLOOKUP($C315,Summary!$C:$CB,41,FALSE)/AS315,IF(AS315=0,"",IF(AS315="","",0)))</f>
        <v/>
      </c>
      <c r="AR315" s="25" t="str">
        <f>IFERROR(VLOOKUP($C315,Summary!$C:$CB,42,FALSE)/AS315,IF(AS315=0,"",IF(AS315="","",0)))</f>
        <v/>
      </c>
      <c r="AS315" s="27">
        <f>VLOOKUP($C315,Summary!$C:$CB,43,FALSE)</f>
        <v>0</v>
      </c>
      <c r="AT315" s="24" t="str">
        <f>IFERROR(VLOOKUP($C315,Summary!$C:$CB,44,FALSE)/AZ315,IF(AZ315=0,"",IF(AZ315="","",0)))</f>
        <v/>
      </c>
      <c r="AU315" s="25" t="str">
        <f>IFERROR(VLOOKUP($C315,Summary!$C:$CB,45,FALSE)/AZ315,IF(AZ315=0,"",IF(AZ315="","",0)))</f>
        <v/>
      </c>
      <c r="AV315" s="26" t="str">
        <f>IFERROR(VLOOKUP($C315,Summary!$C:$CB,46,FALSE)/AZ315,IF(AZ315=0,"",IF(AZ315="","",0)))</f>
        <v/>
      </c>
      <c r="AW315" s="25" t="str">
        <f>IFERROR(VLOOKUP($C315,Summary!$C:$CB,47,FALSE)/AZ315,IF(AZ315=0,"",IF(AZ315="","",0)))</f>
        <v/>
      </c>
      <c r="AX315" s="26" t="str">
        <f>IFERROR(VLOOKUP($C315,Summary!$C:$CB,48,FALSE)/AZ315,IF(AZ315=0,"",IF(AZ315="","",0)))</f>
        <v/>
      </c>
      <c r="AY315" s="25" t="str">
        <f>IFERROR(VLOOKUP($C315,Summary!$C:$CB,49,FALSE)/AZ315,IF(AZ315=0,"",IF(AZ315="","",0)))</f>
        <v/>
      </c>
      <c r="AZ315" s="27">
        <f>VLOOKUP($C315,Summary!$C:$CB,50,FALSE)</f>
        <v>0</v>
      </c>
      <c r="BA315" s="24" t="str">
        <f>IFERROR(VLOOKUP($C315,Summary!$C:$CB,51,FALSE)/BG315,IF(BG315=0,"",IF(BG315="","",0)))</f>
        <v/>
      </c>
      <c r="BB315" s="25" t="str">
        <f>IFERROR(VLOOKUP($C315,Summary!$C:$CB,52,FALSE)/BG315,IF(BG315=0,"",IF(BG315="","",0)))</f>
        <v/>
      </c>
      <c r="BC315" s="26" t="str">
        <f>IFERROR(VLOOKUP($C315,Summary!$C:$CB,53,FALSE)/BG315,IF(BG315=0,"",IF(BG315="","",0)))</f>
        <v/>
      </c>
      <c r="BD315" s="25" t="str">
        <f>IFERROR(VLOOKUP($C315,Summary!$C:$CB,54,FALSE)/BG315,IF(BG315=0,"",IF(BG315="","",0)))</f>
        <v/>
      </c>
      <c r="BE315" s="26" t="str">
        <f>IFERROR(VLOOKUP($C315,Summary!$C:$CB,55,FALSE)/BG315,IF(BG315=0,"",IF(BG315="","",0)))</f>
        <v/>
      </c>
      <c r="BF315" s="25" t="str">
        <f>IFERROR(VLOOKUP($C315,Summary!$C:$CB,56,FALSE)/BG315,IF(BG315=0,"",IF(BG315="","",0)))</f>
        <v/>
      </c>
      <c r="BG315" s="27">
        <f>VLOOKUP($C315,Summary!$C:$CB,57,FALSE)</f>
        <v>0</v>
      </c>
      <c r="BH315" s="24" t="str">
        <f>IFERROR(VLOOKUP($C315,Summary!$C:$CB,58,FALSE)/BN315,IF(BN315=0,"",IF(BN315="","",0)))</f>
        <v/>
      </c>
      <c r="BI315" s="25" t="str">
        <f>IFERROR(VLOOKUP($C315,Summary!$C:$CB,59,FALSE)/BN315,IF(BN315=0,"",IF(BN315="","",0)))</f>
        <v/>
      </c>
      <c r="BJ315" s="26" t="str">
        <f>IFERROR(VLOOKUP($C315,Summary!$C:$CB,60,FALSE)/BN315,IF(BN315=0,"",IF(BN315="","",0)))</f>
        <v/>
      </c>
      <c r="BK315" s="25" t="str">
        <f>IFERROR(VLOOKUP($C315,Summary!$C:$CB,61,FALSE)/BN315,IF(BN315=0,"",IF(BN315="","",0)))</f>
        <v/>
      </c>
      <c r="BL315" s="26" t="str">
        <f>IFERROR(VLOOKUP($C315,Summary!$C:$CB,62,FALSE)/BN315,IF(BN315=0,"",IF(BN315="","",0)))</f>
        <v/>
      </c>
      <c r="BM315" s="25" t="str">
        <f>IFERROR(VLOOKUP($C315,Summary!$C:$CB,63,FALSE)/BN315,IF(BN315=0,"",IF(BN315="","",0)))</f>
        <v/>
      </c>
      <c r="BN315" s="27">
        <f>VLOOKUP($C315,Summary!$C:$CB,64,FALSE)</f>
        <v>0</v>
      </c>
      <c r="BO315" s="24" t="str">
        <f>IFERROR(VLOOKUP($C315,Summary!$C:$CB,65,FALSE)/BU315,IF(BU315=0,"",IF(BU315="","",0)))</f>
        <v/>
      </c>
      <c r="BP315" s="25" t="str">
        <f>IFERROR(VLOOKUP($C315,Summary!$C:$CB,66,FALSE)/BU315,IF(BU315=0,"",IF(BU315="","",0)))</f>
        <v/>
      </c>
      <c r="BQ315" s="26" t="str">
        <f>IFERROR(VLOOKUP($C315,Summary!$C:$CB,67,FALSE)/BU315,IF(BU315=0,"",IF(BU315="","",0)))</f>
        <v/>
      </c>
      <c r="BR315" s="25" t="str">
        <f>IFERROR(VLOOKUP($C315,Summary!$C:$CB,68,FALSE)/BU315,IF(BU315=0,"",IF(BU315="","",0)))</f>
        <v/>
      </c>
      <c r="BS315" s="26" t="str">
        <f>IFERROR(VLOOKUP($C315,Summary!$C:$CB,69,FALSE)/BU315,IF(BU315=0,"",IF(BU315="","",0)))</f>
        <v/>
      </c>
      <c r="BT315" s="25" t="str">
        <f>IFERROR(VLOOKUP($C315,Summary!$C:$CB,70,FALSE)/BU315,IF(BU315=0,"",IF(BU315="","",0)))</f>
        <v/>
      </c>
      <c r="BU315" s="27">
        <f>VLOOKUP($C315,Summary!$C:$CB,71,FALSE)</f>
        <v>0</v>
      </c>
      <c r="BV315" s="24" t="str">
        <f>IFERROR(VLOOKUP($C315,Summary!$C:$CB,72,FALSE)/CB315,IF(CB315=0,"",IF(CB315="","",0)))</f>
        <v/>
      </c>
      <c r="BW315" s="25" t="str">
        <f>IFERROR(VLOOKUP($C315,Summary!$C:$CB,73,FALSE)/CB315,IF(CB315=0,"",IF(CB315="","",0)))</f>
        <v/>
      </c>
      <c r="BX315" s="26" t="str">
        <f>IFERROR(VLOOKUP($C315,Summary!$C:$CB,74,FALSE)/CB315,IF(CB315=0,"",IF(CB315="","",0)))</f>
        <v/>
      </c>
      <c r="BY315" s="25" t="str">
        <f>IFERROR(VLOOKUP($C315,Summary!$C:$CB,75,FALSE)/CB315,IF(CB315=0,"",IF(CB315="","",0)))</f>
        <v/>
      </c>
      <c r="BZ315" s="26" t="str">
        <f>IFERROR(VLOOKUP($C315,Summary!$C:$CB,76,FALSE)/CB315,IF(CB315=0,"",IF(CB315="","",0)))</f>
        <v/>
      </c>
      <c r="CA315" s="25" t="str">
        <f>IFERROR(VLOOKUP($C315,Summary!$C:$CB,77,FALSE)/CB315,IF(CB315=0,"",IF(CB315="","",0)))</f>
        <v/>
      </c>
      <c r="CB315" s="27">
        <f>VLOOKUP($C315,Summary!$C:$CB,78,FALSE)</f>
        <v>0</v>
      </c>
    </row>
    <row r="316" spans="1:80" x14ac:dyDescent="0.3">
      <c r="A316">
        <v>312</v>
      </c>
      <c r="B316" t="str">
        <f>IF(Namelist!A313="","",UPPER(Namelist!A313))</f>
        <v>WAN YI GAN</v>
      </c>
      <c r="C316" t="str">
        <f>IF(Namelist!B313="","",UPPER(Namelist!B313))</f>
        <v>NUSSTU\E0774269</v>
      </c>
      <c r="D316" s="24">
        <f>IFERROR(VLOOKUP($C316,Summary!$C:$CB,2,FALSE)/J316,IF(J316=0,"",IF(J316="","",0)))</f>
        <v>0.25</v>
      </c>
      <c r="E316" s="25">
        <f>IFERROR(VLOOKUP($C316,Summary!$C:$CB,3,FALSE)/J316,IF(J316=0,"",IF(J316="","",0)))</f>
        <v>0</v>
      </c>
      <c r="F316" s="26">
        <f>IFERROR(VLOOKUP($C316,Summary!$C:$CB,4,FALSE)/J316,IF(J316=0,"",IF(J316="","",0)))</f>
        <v>0.25</v>
      </c>
      <c r="G316" s="25">
        <f>IFERROR(VLOOKUP($C316,Summary!$C:$CB,5,FALSE)/J316,IF(J316=0,"",IF(J316="","",0)))</f>
        <v>0</v>
      </c>
      <c r="H316" s="26">
        <f>IFERROR(VLOOKUP($C316,Summary!$C:$CB,6,FALSE)/J316,IF(J316=0,"",IF(J316="","",0)))</f>
        <v>0.25</v>
      </c>
      <c r="I316" s="25">
        <f>IFERROR(VLOOKUP($C316,Summary!$C:$CB,7,FALSE)/J316,IF(J316=0,"",IF(J316="","",0)))</f>
        <v>0.75</v>
      </c>
      <c r="J316" s="27">
        <f>VLOOKUP($C316,Summary!$C:$CB,8,FALSE)</f>
        <v>8</v>
      </c>
      <c r="K316" s="24" t="str">
        <f>IFERROR(VLOOKUP($C316,Summary!$C:$CB,9,FALSE)/Q316,IF(Q316=0,"",IF(Q316="","",0)))</f>
        <v/>
      </c>
      <c r="L316" s="25" t="str">
        <f>IFERROR(VLOOKUP($C316,Summary!$C:$CB,10,FALSE)/Q316,IF(Q316=0,"",IF(Q316="","",0)))</f>
        <v/>
      </c>
      <c r="M316" s="26" t="str">
        <f>IFERROR(VLOOKUP($C316,Summary!$C:$CB,11,FALSE)/Q316,IF(Q316=0,"",IF(Q316="","",0)))</f>
        <v/>
      </c>
      <c r="N316" s="25" t="str">
        <f>IFERROR(VLOOKUP($C316,Summary!$C:$CB,12,FALSE)/Q316,IF(Q316=0,"",IF(Q316="","",0)))</f>
        <v/>
      </c>
      <c r="O316" s="26" t="str">
        <f>IFERROR(VLOOKUP($C316,Summary!$C:$CB,13,FALSE)/Q316,IF(Q316=0,"",IF(Q316="","",0)))</f>
        <v/>
      </c>
      <c r="P316" s="25" t="str">
        <f>IFERROR(VLOOKUP($C316,Summary!$C:$CB,14,FALSE)/Q316,IF(Q316=0,"",IF(Q316="","",0)))</f>
        <v/>
      </c>
      <c r="Q316" s="27">
        <f>VLOOKUP($C316,Summary!$C:$CB,15,FALSE)</f>
        <v>0</v>
      </c>
      <c r="R316" s="24">
        <f>IFERROR(VLOOKUP($C316,Summary!$C:$CB,16,FALSE)/X316,IF(X316=0,"",IF(X316="","",0)))</f>
        <v>0</v>
      </c>
      <c r="S316" s="25">
        <f>IFERROR(VLOOKUP($C316,Summary!$C:$CB,17,FALSE)/X316,IF(X316=0,"",IF(X316="","",0)))</f>
        <v>0</v>
      </c>
      <c r="T316" s="26">
        <f>IFERROR(VLOOKUP($C316,Summary!$C:$CB,18,FALSE)/X316,IF(X316=0,"",IF(X316="","",0)))</f>
        <v>0</v>
      </c>
      <c r="U316" s="25">
        <f>IFERROR(VLOOKUP($C316,Summary!$C:$CB,19,FALSE)/X316,IF(X316=0,"",IF(X316="","",0)))</f>
        <v>0</v>
      </c>
      <c r="V316" s="26">
        <f>IFERROR(VLOOKUP($C316,Summary!$C:$CB,20,FALSE)/X316,IF(X316=0,"",IF(X316="","",0)))</f>
        <v>0</v>
      </c>
      <c r="W316" s="25">
        <f>IFERROR(VLOOKUP($C316,Summary!$C:$CB,21,FALSE)/X316,IF(X316=0,"",IF(X316="","",0)))</f>
        <v>1</v>
      </c>
      <c r="X316" s="27">
        <f>VLOOKUP($C316,Summary!$C:$CB,22,FALSE)</f>
        <v>2</v>
      </c>
      <c r="Y316" s="24">
        <f>IFERROR(VLOOKUP($C316,Summary!$C:$CB,23,FALSE)/AE316,IF(AE316=0,"",IF(AE316="","",0)))</f>
        <v>0.66666666666666663</v>
      </c>
      <c r="Z316" s="25">
        <f>IFERROR(VLOOKUP($C316,Summary!$C:$CB,24,FALSE)/AE316,IF(AE316=0,"",IF(AE316="","",0)))</f>
        <v>0</v>
      </c>
      <c r="AA316" s="26">
        <f>IFERROR(VLOOKUP($C316,Summary!$C:$CB,25,FALSE)/AE316,IF(AE316=0,"",IF(AE316="","",0)))</f>
        <v>0.66666666666666663</v>
      </c>
      <c r="AB316" s="25">
        <f>IFERROR(VLOOKUP($C316,Summary!$C:$CB,26,FALSE)/AE316,IF(AE316=0,"",IF(AE316="","",0)))</f>
        <v>0</v>
      </c>
      <c r="AC316" s="26">
        <f>IFERROR(VLOOKUP($C316,Summary!$C:$CB,27,FALSE)/AE316,IF(AE316=0,"",IF(AE316="","",0)))</f>
        <v>0.66666666666666663</v>
      </c>
      <c r="AD316" s="25">
        <f>IFERROR(VLOOKUP($C316,Summary!$C:$CB,28,FALSE)/AE316,IF(AE316=0,"",IF(AE316="","",0)))</f>
        <v>0.33333333333333331</v>
      </c>
      <c r="AE316" s="27">
        <f>VLOOKUP($C316,Summary!$C:$CB,29,FALSE)</f>
        <v>3</v>
      </c>
      <c r="AF316" s="24" t="str">
        <f>IFERROR(VLOOKUP($C316,Summary!$C:$CB,30,FALSE)/VLOOKUP($C316,Summary!$C:$CB,32,FALSE),IF(AL316=0,"",IF(AL316="","",0)))</f>
        <v/>
      </c>
      <c r="AG316" s="25" t="str">
        <f>IFERROR(VLOOKUP($C316,Summary!$C:$CB,31,FALSE)/VLOOKUP($C316,Summary!$C:$CB,32,FALSE),IF(AL316=0,"",IF(AL316="","",0)))</f>
        <v/>
      </c>
      <c r="AH316" s="26" t="str">
        <f>IFERROR(VLOOKUP($C316,Summary!$C:$CB,32,FALSE)/VLOOKUP($C316,Summary!$C:$CB,34,FALSE),IF(AL316=0,"",IF(AL316="","",0)))</f>
        <v/>
      </c>
      <c r="AI316" s="25" t="str">
        <f>IFERROR(VLOOKUP($C316,Summary!$C:$CB,33,FALSE)/VLOOKUP($C316,Summary!$C:$CB,34,FALSE),IF(AL316=0,"",IF(AL316="","",0)))</f>
        <v/>
      </c>
      <c r="AJ316" s="26" t="str">
        <f>IFERROR(VLOOKUP($C316,Summary!$C:$CB,34,FALSE)/AL316,IF(AL316=0,"",IF(AL316="","",0)))</f>
        <v/>
      </c>
      <c r="AK316" s="25" t="str">
        <f>IFERROR(VLOOKUP($C316,Summary!$C:$CB,35,FALSE)/AL316,IF(AL316=0,"",IF(AL316="","",0)))</f>
        <v/>
      </c>
      <c r="AL316" s="27">
        <f>VLOOKUP($C316,Summary!$C:$CB,36,FALSE)</f>
        <v>0</v>
      </c>
      <c r="AM316" s="24" t="str">
        <f>IFERROR(VLOOKUP($C316,Summary!$C:$CB,37,FALSE)/AS316,IF(AS316=0,"",IF(AS316="","",0)))</f>
        <v/>
      </c>
      <c r="AN316" s="25" t="str">
        <f>IFERROR(VLOOKUP($C316,Summary!$C:$CB,38,FALSE)/AS316,IF(AS316=0,"",IF(AS316="","",0)))</f>
        <v/>
      </c>
      <c r="AO316" s="26" t="str">
        <f>IFERROR(VLOOKUP($C316,Summary!$C:$CB,39,FALSE)/AS316,IF(AS316=0,"",IF(AS316="","",0)))</f>
        <v/>
      </c>
      <c r="AP316" s="25" t="str">
        <f>IFERROR(VLOOKUP($C316,Summary!$C:$CB,40,FALSE)/AS316,IF(AS316=0,"",IF(AS316="","",0)))</f>
        <v/>
      </c>
      <c r="AQ316" s="26" t="str">
        <f>IFERROR(VLOOKUP($C316,Summary!$C:$CB,41,FALSE)/AS316,IF(AS316=0,"",IF(AS316="","",0)))</f>
        <v/>
      </c>
      <c r="AR316" s="25" t="str">
        <f>IFERROR(VLOOKUP($C316,Summary!$C:$CB,42,FALSE)/AS316,IF(AS316=0,"",IF(AS316="","",0)))</f>
        <v/>
      </c>
      <c r="AS316" s="27">
        <f>VLOOKUP($C316,Summary!$C:$CB,43,FALSE)</f>
        <v>0</v>
      </c>
      <c r="AT316" s="24" t="str">
        <f>IFERROR(VLOOKUP($C316,Summary!$C:$CB,44,FALSE)/AZ316,IF(AZ316=0,"",IF(AZ316="","",0)))</f>
        <v/>
      </c>
      <c r="AU316" s="25" t="str">
        <f>IFERROR(VLOOKUP($C316,Summary!$C:$CB,45,FALSE)/AZ316,IF(AZ316=0,"",IF(AZ316="","",0)))</f>
        <v/>
      </c>
      <c r="AV316" s="26" t="str">
        <f>IFERROR(VLOOKUP($C316,Summary!$C:$CB,46,FALSE)/AZ316,IF(AZ316=0,"",IF(AZ316="","",0)))</f>
        <v/>
      </c>
      <c r="AW316" s="25" t="str">
        <f>IFERROR(VLOOKUP($C316,Summary!$C:$CB,47,FALSE)/AZ316,IF(AZ316=0,"",IF(AZ316="","",0)))</f>
        <v/>
      </c>
      <c r="AX316" s="26" t="str">
        <f>IFERROR(VLOOKUP($C316,Summary!$C:$CB,48,FALSE)/AZ316,IF(AZ316=0,"",IF(AZ316="","",0)))</f>
        <v/>
      </c>
      <c r="AY316" s="25" t="str">
        <f>IFERROR(VLOOKUP($C316,Summary!$C:$CB,49,FALSE)/AZ316,IF(AZ316=0,"",IF(AZ316="","",0)))</f>
        <v/>
      </c>
      <c r="AZ316" s="27">
        <f>VLOOKUP($C316,Summary!$C:$CB,50,FALSE)</f>
        <v>0</v>
      </c>
      <c r="BA316" s="24" t="str">
        <f>IFERROR(VLOOKUP($C316,Summary!$C:$CB,51,FALSE)/BG316,IF(BG316=0,"",IF(BG316="","",0)))</f>
        <v/>
      </c>
      <c r="BB316" s="25" t="str">
        <f>IFERROR(VLOOKUP($C316,Summary!$C:$CB,52,FALSE)/BG316,IF(BG316=0,"",IF(BG316="","",0)))</f>
        <v/>
      </c>
      <c r="BC316" s="26" t="str">
        <f>IFERROR(VLOOKUP($C316,Summary!$C:$CB,53,FALSE)/BG316,IF(BG316=0,"",IF(BG316="","",0)))</f>
        <v/>
      </c>
      <c r="BD316" s="25" t="str">
        <f>IFERROR(VLOOKUP($C316,Summary!$C:$CB,54,FALSE)/BG316,IF(BG316=0,"",IF(BG316="","",0)))</f>
        <v/>
      </c>
      <c r="BE316" s="26" t="str">
        <f>IFERROR(VLOOKUP($C316,Summary!$C:$CB,55,FALSE)/BG316,IF(BG316=0,"",IF(BG316="","",0)))</f>
        <v/>
      </c>
      <c r="BF316" s="25" t="str">
        <f>IFERROR(VLOOKUP($C316,Summary!$C:$CB,56,FALSE)/BG316,IF(BG316=0,"",IF(BG316="","",0)))</f>
        <v/>
      </c>
      <c r="BG316" s="27">
        <f>VLOOKUP($C316,Summary!$C:$CB,57,FALSE)</f>
        <v>0</v>
      </c>
      <c r="BH316" s="24">
        <f>IFERROR(VLOOKUP($C316,Summary!$C:$CB,58,FALSE)/BN316,IF(BN316=0,"",IF(BN316="","",0)))</f>
        <v>0</v>
      </c>
      <c r="BI316" s="25">
        <f>IFERROR(VLOOKUP($C316,Summary!$C:$CB,59,FALSE)/BN316,IF(BN316=0,"",IF(BN316="","",0)))</f>
        <v>0</v>
      </c>
      <c r="BJ316" s="26">
        <f>IFERROR(VLOOKUP($C316,Summary!$C:$CB,60,FALSE)/BN316,IF(BN316=0,"",IF(BN316="","",0)))</f>
        <v>0</v>
      </c>
      <c r="BK316" s="25">
        <f>IFERROR(VLOOKUP($C316,Summary!$C:$CB,61,FALSE)/BN316,IF(BN316=0,"",IF(BN316="","",0)))</f>
        <v>0</v>
      </c>
      <c r="BL316" s="26">
        <f>IFERROR(VLOOKUP($C316,Summary!$C:$CB,62,FALSE)/BN316,IF(BN316=0,"",IF(BN316="","",0)))</f>
        <v>0</v>
      </c>
      <c r="BM316" s="25">
        <f>IFERROR(VLOOKUP($C316,Summary!$C:$CB,63,FALSE)/BN316,IF(BN316=0,"",IF(BN316="","",0)))</f>
        <v>1</v>
      </c>
      <c r="BN316" s="27">
        <f>VLOOKUP($C316,Summary!$C:$CB,64,FALSE)</f>
        <v>3</v>
      </c>
      <c r="BO316" s="24" t="str">
        <f>IFERROR(VLOOKUP($C316,Summary!$C:$CB,65,FALSE)/BU316,IF(BU316=0,"",IF(BU316="","",0)))</f>
        <v/>
      </c>
      <c r="BP316" s="25" t="str">
        <f>IFERROR(VLOOKUP($C316,Summary!$C:$CB,66,FALSE)/BU316,IF(BU316=0,"",IF(BU316="","",0)))</f>
        <v/>
      </c>
      <c r="BQ316" s="26" t="str">
        <f>IFERROR(VLOOKUP($C316,Summary!$C:$CB,67,FALSE)/BU316,IF(BU316=0,"",IF(BU316="","",0)))</f>
        <v/>
      </c>
      <c r="BR316" s="25" t="str">
        <f>IFERROR(VLOOKUP($C316,Summary!$C:$CB,68,FALSE)/BU316,IF(BU316=0,"",IF(BU316="","",0)))</f>
        <v/>
      </c>
      <c r="BS316" s="26" t="str">
        <f>IFERROR(VLOOKUP($C316,Summary!$C:$CB,69,FALSE)/BU316,IF(BU316=0,"",IF(BU316="","",0)))</f>
        <v/>
      </c>
      <c r="BT316" s="25" t="str">
        <f>IFERROR(VLOOKUP($C316,Summary!$C:$CB,70,FALSE)/BU316,IF(BU316=0,"",IF(BU316="","",0)))</f>
        <v/>
      </c>
      <c r="BU316" s="27">
        <f>VLOOKUP($C316,Summary!$C:$CB,71,FALSE)</f>
        <v>0</v>
      </c>
      <c r="BV316" s="24" t="str">
        <f>IFERROR(VLOOKUP($C316,Summary!$C:$CB,72,FALSE)/CB316,IF(CB316=0,"",IF(CB316="","",0)))</f>
        <v/>
      </c>
      <c r="BW316" s="25" t="str">
        <f>IFERROR(VLOOKUP($C316,Summary!$C:$CB,73,FALSE)/CB316,IF(CB316=0,"",IF(CB316="","",0)))</f>
        <v/>
      </c>
      <c r="BX316" s="26" t="str">
        <f>IFERROR(VLOOKUP($C316,Summary!$C:$CB,74,FALSE)/CB316,IF(CB316=0,"",IF(CB316="","",0)))</f>
        <v/>
      </c>
      <c r="BY316" s="25" t="str">
        <f>IFERROR(VLOOKUP($C316,Summary!$C:$CB,75,FALSE)/CB316,IF(CB316=0,"",IF(CB316="","",0)))</f>
        <v/>
      </c>
      <c r="BZ316" s="26" t="str">
        <f>IFERROR(VLOOKUP($C316,Summary!$C:$CB,76,FALSE)/CB316,IF(CB316=0,"",IF(CB316="","",0)))</f>
        <v/>
      </c>
      <c r="CA316" s="25" t="str">
        <f>IFERROR(VLOOKUP($C316,Summary!$C:$CB,77,FALSE)/CB316,IF(CB316=0,"",IF(CB316="","",0)))</f>
        <v/>
      </c>
      <c r="CB316" s="27">
        <f>VLOOKUP($C316,Summary!$C:$CB,78,FALSE)</f>
        <v>0</v>
      </c>
    </row>
    <row r="317" spans="1:80" x14ac:dyDescent="0.3">
      <c r="A317">
        <v>313</v>
      </c>
      <c r="B317" t="str">
        <f>IF(Namelist!A314="","",UPPER(Namelist!A314))</f>
        <v>WAN YU LEE</v>
      </c>
      <c r="C317" t="str">
        <f>IF(Namelist!B314="","",UPPER(Namelist!B314))</f>
        <v>NUSSTU\E0773052</v>
      </c>
      <c r="D317" s="24">
        <f>IFERROR(VLOOKUP($C317,Summary!$C:$CB,2,FALSE)/J317,IF(J317=0,"",IF(J317="","",0)))</f>
        <v>0.5</v>
      </c>
      <c r="E317" s="25">
        <f>IFERROR(VLOOKUP($C317,Summary!$C:$CB,3,FALSE)/J317,IF(J317=0,"",IF(J317="","",0)))</f>
        <v>0</v>
      </c>
      <c r="F317" s="26">
        <f>IFERROR(VLOOKUP($C317,Summary!$C:$CB,4,FALSE)/J317,IF(J317=0,"",IF(J317="","",0)))</f>
        <v>0.5</v>
      </c>
      <c r="G317" s="25">
        <f>IFERROR(VLOOKUP($C317,Summary!$C:$CB,5,FALSE)/J317,IF(J317=0,"",IF(J317="","",0)))</f>
        <v>0</v>
      </c>
      <c r="H317" s="26">
        <f>IFERROR(VLOOKUP($C317,Summary!$C:$CB,6,FALSE)/J317,IF(J317=0,"",IF(J317="","",0)))</f>
        <v>0.5</v>
      </c>
      <c r="I317" s="25">
        <f>IFERROR(VLOOKUP($C317,Summary!$C:$CB,7,FALSE)/J317,IF(J317=0,"",IF(J317="","",0)))</f>
        <v>0.5</v>
      </c>
      <c r="J317" s="27">
        <f>VLOOKUP($C317,Summary!$C:$CB,8,FALSE)</f>
        <v>2</v>
      </c>
      <c r="K317" s="24" t="str">
        <f>IFERROR(VLOOKUP($C317,Summary!$C:$CB,9,FALSE)/Q317,IF(Q317=0,"",IF(Q317="","",0)))</f>
        <v/>
      </c>
      <c r="L317" s="25" t="str">
        <f>IFERROR(VLOOKUP($C317,Summary!$C:$CB,10,FALSE)/Q317,IF(Q317=0,"",IF(Q317="","",0)))</f>
        <v/>
      </c>
      <c r="M317" s="26" t="str">
        <f>IFERROR(VLOOKUP($C317,Summary!$C:$CB,11,FALSE)/Q317,IF(Q317=0,"",IF(Q317="","",0)))</f>
        <v/>
      </c>
      <c r="N317" s="25" t="str">
        <f>IFERROR(VLOOKUP($C317,Summary!$C:$CB,12,FALSE)/Q317,IF(Q317=0,"",IF(Q317="","",0)))</f>
        <v/>
      </c>
      <c r="O317" s="26" t="str">
        <f>IFERROR(VLOOKUP($C317,Summary!$C:$CB,13,FALSE)/Q317,IF(Q317=0,"",IF(Q317="","",0)))</f>
        <v/>
      </c>
      <c r="P317" s="25" t="str">
        <f>IFERROR(VLOOKUP($C317,Summary!$C:$CB,14,FALSE)/Q317,IF(Q317=0,"",IF(Q317="","",0)))</f>
        <v/>
      </c>
      <c r="Q317" s="27">
        <f>VLOOKUP($C317,Summary!$C:$CB,15,FALSE)</f>
        <v>0</v>
      </c>
      <c r="R317" s="24" t="str">
        <f>IFERROR(VLOOKUP($C317,Summary!$C:$CB,16,FALSE)/X317,IF(X317=0,"",IF(X317="","",0)))</f>
        <v/>
      </c>
      <c r="S317" s="25" t="str">
        <f>IFERROR(VLOOKUP($C317,Summary!$C:$CB,17,FALSE)/X317,IF(X317=0,"",IF(X317="","",0)))</f>
        <v/>
      </c>
      <c r="T317" s="26" t="str">
        <f>IFERROR(VLOOKUP($C317,Summary!$C:$CB,18,FALSE)/X317,IF(X317=0,"",IF(X317="","",0)))</f>
        <v/>
      </c>
      <c r="U317" s="25" t="str">
        <f>IFERROR(VLOOKUP($C317,Summary!$C:$CB,19,FALSE)/X317,IF(X317=0,"",IF(X317="","",0)))</f>
        <v/>
      </c>
      <c r="V317" s="26" t="str">
        <f>IFERROR(VLOOKUP($C317,Summary!$C:$CB,20,FALSE)/X317,IF(X317=0,"",IF(X317="","",0)))</f>
        <v/>
      </c>
      <c r="W317" s="25" t="str">
        <f>IFERROR(VLOOKUP($C317,Summary!$C:$CB,21,FALSE)/X317,IF(X317=0,"",IF(X317="","",0)))</f>
        <v/>
      </c>
      <c r="X317" s="27">
        <f>VLOOKUP($C317,Summary!$C:$CB,22,FALSE)</f>
        <v>0</v>
      </c>
      <c r="Y317" s="24" t="str">
        <f>IFERROR(VLOOKUP($C317,Summary!$C:$CB,23,FALSE)/AE317,IF(AE317=0,"",IF(AE317="","",0)))</f>
        <v/>
      </c>
      <c r="Z317" s="25" t="str">
        <f>IFERROR(VLOOKUP($C317,Summary!$C:$CB,24,FALSE)/AE317,IF(AE317=0,"",IF(AE317="","",0)))</f>
        <v/>
      </c>
      <c r="AA317" s="26" t="str">
        <f>IFERROR(VLOOKUP($C317,Summary!$C:$CB,25,FALSE)/AE317,IF(AE317=0,"",IF(AE317="","",0)))</f>
        <v/>
      </c>
      <c r="AB317" s="25" t="str">
        <f>IFERROR(VLOOKUP($C317,Summary!$C:$CB,26,FALSE)/AE317,IF(AE317=0,"",IF(AE317="","",0)))</f>
        <v/>
      </c>
      <c r="AC317" s="26" t="str">
        <f>IFERROR(VLOOKUP($C317,Summary!$C:$CB,27,FALSE)/AE317,IF(AE317=0,"",IF(AE317="","",0)))</f>
        <v/>
      </c>
      <c r="AD317" s="25" t="str">
        <f>IFERROR(VLOOKUP($C317,Summary!$C:$CB,28,FALSE)/AE317,IF(AE317=0,"",IF(AE317="","",0)))</f>
        <v/>
      </c>
      <c r="AE317" s="27">
        <f>VLOOKUP($C317,Summary!$C:$CB,29,FALSE)</f>
        <v>0</v>
      </c>
      <c r="AF317" s="24" t="str">
        <f>IFERROR(VLOOKUP($C317,Summary!$C:$CB,30,FALSE)/VLOOKUP($C317,Summary!$C:$CB,32,FALSE),IF(AL317=0,"",IF(AL317="","",0)))</f>
        <v/>
      </c>
      <c r="AG317" s="25" t="str">
        <f>IFERROR(VLOOKUP($C317,Summary!$C:$CB,31,FALSE)/VLOOKUP($C317,Summary!$C:$CB,32,FALSE),IF(AL317=0,"",IF(AL317="","",0)))</f>
        <v/>
      </c>
      <c r="AH317" s="26" t="str">
        <f>IFERROR(VLOOKUP($C317,Summary!$C:$CB,32,FALSE)/VLOOKUP($C317,Summary!$C:$CB,34,FALSE),IF(AL317=0,"",IF(AL317="","",0)))</f>
        <v/>
      </c>
      <c r="AI317" s="25" t="str">
        <f>IFERROR(VLOOKUP($C317,Summary!$C:$CB,33,FALSE)/VLOOKUP($C317,Summary!$C:$CB,34,FALSE),IF(AL317=0,"",IF(AL317="","",0)))</f>
        <v/>
      </c>
      <c r="AJ317" s="26" t="str">
        <f>IFERROR(VLOOKUP($C317,Summary!$C:$CB,34,FALSE)/AL317,IF(AL317=0,"",IF(AL317="","",0)))</f>
        <v/>
      </c>
      <c r="AK317" s="25" t="str">
        <f>IFERROR(VLOOKUP($C317,Summary!$C:$CB,35,FALSE)/AL317,IF(AL317=0,"",IF(AL317="","",0)))</f>
        <v/>
      </c>
      <c r="AL317" s="27">
        <f>VLOOKUP($C317,Summary!$C:$CB,36,FALSE)</f>
        <v>0</v>
      </c>
      <c r="AM317" s="24" t="str">
        <f>IFERROR(VLOOKUP($C317,Summary!$C:$CB,37,FALSE)/AS317,IF(AS317=0,"",IF(AS317="","",0)))</f>
        <v/>
      </c>
      <c r="AN317" s="25" t="str">
        <f>IFERROR(VLOOKUP($C317,Summary!$C:$CB,38,FALSE)/AS317,IF(AS317=0,"",IF(AS317="","",0)))</f>
        <v/>
      </c>
      <c r="AO317" s="26" t="str">
        <f>IFERROR(VLOOKUP($C317,Summary!$C:$CB,39,FALSE)/AS317,IF(AS317=0,"",IF(AS317="","",0)))</f>
        <v/>
      </c>
      <c r="AP317" s="25" t="str">
        <f>IFERROR(VLOOKUP($C317,Summary!$C:$CB,40,FALSE)/AS317,IF(AS317=0,"",IF(AS317="","",0)))</f>
        <v/>
      </c>
      <c r="AQ317" s="26" t="str">
        <f>IFERROR(VLOOKUP($C317,Summary!$C:$CB,41,FALSE)/AS317,IF(AS317=0,"",IF(AS317="","",0)))</f>
        <v/>
      </c>
      <c r="AR317" s="25" t="str">
        <f>IFERROR(VLOOKUP($C317,Summary!$C:$CB,42,FALSE)/AS317,IF(AS317=0,"",IF(AS317="","",0)))</f>
        <v/>
      </c>
      <c r="AS317" s="27">
        <f>VLOOKUP($C317,Summary!$C:$CB,43,FALSE)</f>
        <v>0</v>
      </c>
      <c r="AT317" s="24" t="str">
        <f>IFERROR(VLOOKUP($C317,Summary!$C:$CB,44,FALSE)/AZ317,IF(AZ317=0,"",IF(AZ317="","",0)))</f>
        <v/>
      </c>
      <c r="AU317" s="25" t="str">
        <f>IFERROR(VLOOKUP($C317,Summary!$C:$CB,45,FALSE)/AZ317,IF(AZ317=0,"",IF(AZ317="","",0)))</f>
        <v/>
      </c>
      <c r="AV317" s="26" t="str">
        <f>IFERROR(VLOOKUP($C317,Summary!$C:$CB,46,FALSE)/AZ317,IF(AZ317=0,"",IF(AZ317="","",0)))</f>
        <v/>
      </c>
      <c r="AW317" s="25" t="str">
        <f>IFERROR(VLOOKUP($C317,Summary!$C:$CB,47,FALSE)/AZ317,IF(AZ317=0,"",IF(AZ317="","",0)))</f>
        <v/>
      </c>
      <c r="AX317" s="26" t="str">
        <f>IFERROR(VLOOKUP($C317,Summary!$C:$CB,48,FALSE)/AZ317,IF(AZ317=0,"",IF(AZ317="","",0)))</f>
        <v/>
      </c>
      <c r="AY317" s="25" t="str">
        <f>IFERROR(VLOOKUP($C317,Summary!$C:$CB,49,FALSE)/AZ317,IF(AZ317=0,"",IF(AZ317="","",0)))</f>
        <v/>
      </c>
      <c r="AZ317" s="27">
        <f>VLOOKUP($C317,Summary!$C:$CB,50,FALSE)</f>
        <v>0</v>
      </c>
      <c r="BA317" s="24">
        <f>IFERROR(VLOOKUP($C317,Summary!$C:$CB,51,FALSE)/BG317,IF(BG317=0,"",IF(BG317="","",0)))</f>
        <v>0.5</v>
      </c>
      <c r="BB317" s="25">
        <f>IFERROR(VLOOKUP($C317,Summary!$C:$CB,52,FALSE)/BG317,IF(BG317=0,"",IF(BG317="","",0)))</f>
        <v>0</v>
      </c>
      <c r="BC317" s="26">
        <f>IFERROR(VLOOKUP($C317,Summary!$C:$CB,53,FALSE)/BG317,IF(BG317=0,"",IF(BG317="","",0)))</f>
        <v>0.5</v>
      </c>
      <c r="BD317" s="25">
        <f>IFERROR(VLOOKUP($C317,Summary!$C:$CB,54,FALSE)/BG317,IF(BG317=0,"",IF(BG317="","",0)))</f>
        <v>0</v>
      </c>
      <c r="BE317" s="26">
        <f>IFERROR(VLOOKUP($C317,Summary!$C:$CB,55,FALSE)/BG317,IF(BG317=0,"",IF(BG317="","",0)))</f>
        <v>0.5</v>
      </c>
      <c r="BF317" s="25">
        <f>IFERROR(VLOOKUP($C317,Summary!$C:$CB,56,FALSE)/BG317,IF(BG317=0,"",IF(BG317="","",0)))</f>
        <v>0.5</v>
      </c>
      <c r="BG317" s="27">
        <f>VLOOKUP($C317,Summary!$C:$CB,57,FALSE)</f>
        <v>2</v>
      </c>
      <c r="BH317" s="24" t="str">
        <f>IFERROR(VLOOKUP($C317,Summary!$C:$CB,58,FALSE)/BN317,IF(BN317=0,"",IF(BN317="","",0)))</f>
        <v/>
      </c>
      <c r="BI317" s="25" t="str">
        <f>IFERROR(VLOOKUP($C317,Summary!$C:$CB,59,FALSE)/BN317,IF(BN317=0,"",IF(BN317="","",0)))</f>
        <v/>
      </c>
      <c r="BJ317" s="26" t="str">
        <f>IFERROR(VLOOKUP($C317,Summary!$C:$CB,60,FALSE)/BN317,IF(BN317=0,"",IF(BN317="","",0)))</f>
        <v/>
      </c>
      <c r="BK317" s="25" t="str">
        <f>IFERROR(VLOOKUP($C317,Summary!$C:$CB,61,FALSE)/BN317,IF(BN317=0,"",IF(BN317="","",0)))</f>
        <v/>
      </c>
      <c r="BL317" s="26" t="str">
        <f>IFERROR(VLOOKUP($C317,Summary!$C:$CB,62,FALSE)/BN317,IF(BN317=0,"",IF(BN317="","",0)))</f>
        <v/>
      </c>
      <c r="BM317" s="25" t="str">
        <f>IFERROR(VLOOKUP($C317,Summary!$C:$CB,63,FALSE)/BN317,IF(BN317=0,"",IF(BN317="","",0)))</f>
        <v/>
      </c>
      <c r="BN317" s="27">
        <f>VLOOKUP($C317,Summary!$C:$CB,64,FALSE)</f>
        <v>0</v>
      </c>
      <c r="BO317" s="24" t="str">
        <f>IFERROR(VLOOKUP($C317,Summary!$C:$CB,65,FALSE)/BU317,IF(BU317=0,"",IF(BU317="","",0)))</f>
        <v/>
      </c>
      <c r="BP317" s="25" t="str">
        <f>IFERROR(VLOOKUP($C317,Summary!$C:$CB,66,FALSE)/BU317,IF(BU317=0,"",IF(BU317="","",0)))</f>
        <v/>
      </c>
      <c r="BQ317" s="26" t="str">
        <f>IFERROR(VLOOKUP($C317,Summary!$C:$CB,67,FALSE)/BU317,IF(BU317=0,"",IF(BU317="","",0)))</f>
        <v/>
      </c>
      <c r="BR317" s="25" t="str">
        <f>IFERROR(VLOOKUP($C317,Summary!$C:$CB,68,FALSE)/BU317,IF(BU317=0,"",IF(BU317="","",0)))</f>
        <v/>
      </c>
      <c r="BS317" s="26" t="str">
        <f>IFERROR(VLOOKUP($C317,Summary!$C:$CB,69,FALSE)/BU317,IF(BU317=0,"",IF(BU317="","",0)))</f>
        <v/>
      </c>
      <c r="BT317" s="25" t="str">
        <f>IFERROR(VLOOKUP($C317,Summary!$C:$CB,70,FALSE)/BU317,IF(BU317=0,"",IF(BU317="","",0)))</f>
        <v/>
      </c>
      <c r="BU317" s="27">
        <f>VLOOKUP($C317,Summary!$C:$CB,71,FALSE)</f>
        <v>0</v>
      </c>
      <c r="BV317" s="24" t="str">
        <f>IFERROR(VLOOKUP($C317,Summary!$C:$CB,72,FALSE)/CB317,IF(CB317=0,"",IF(CB317="","",0)))</f>
        <v/>
      </c>
      <c r="BW317" s="25" t="str">
        <f>IFERROR(VLOOKUP($C317,Summary!$C:$CB,73,FALSE)/CB317,IF(CB317=0,"",IF(CB317="","",0)))</f>
        <v/>
      </c>
      <c r="BX317" s="26" t="str">
        <f>IFERROR(VLOOKUP($C317,Summary!$C:$CB,74,FALSE)/CB317,IF(CB317=0,"",IF(CB317="","",0)))</f>
        <v/>
      </c>
      <c r="BY317" s="25" t="str">
        <f>IFERROR(VLOOKUP($C317,Summary!$C:$CB,75,FALSE)/CB317,IF(CB317=0,"",IF(CB317="","",0)))</f>
        <v/>
      </c>
      <c r="BZ317" s="26" t="str">
        <f>IFERROR(VLOOKUP($C317,Summary!$C:$CB,76,FALSE)/CB317,IF(CB317=0,"",IF(CB317="","",0)))</f>
        <v/>
      </c>
      <c r="CA317" s="25" t="str">
        <f>IFERROR(VLOOKUP($C317,Summary!$C:$CB,77,FALSE)/CB317,IF(CB317=0,"",IF(CB317="","",0)))</f>
        <v/>
      </c>
      <c r="CB317" s="27">
        <f>VLOOKUP($C317,Summary!$C:$CB,78,FALSE)</f>
        <v>0</v>
      </c>
    </row>
    <row r="318" spans="1:80" x14ac:dyDescent="0.3">
      <c r="A318">
        <v>314</v>
      </c>
      <c r="B318" t="str">
        <f>IF(Namelist!A315="","",UPPER(Namelist!A315))</f>
        <v>WEI HAN NG</v>
      </c>
      <c r="C318" t="str">
        <f>IF(Namelist!B315="","",UPPER(Namelist!B315))</f>
        <v>NUSSTU\E0726338</v>
      </c>
      <c r="D318" s="24">
        <f>IFERROR(VLOOKUP($C318,Summary!$C:$CB,2,FALSE)/J318,IF(J318=0,"",IF(J318="","",0)))</f>
        <v>1</v>
      </c>
      <c r="E318" s="25">
        <f>IFERROR(VLOOKUP($C318,Summary!$C:$CB,3,FALSE)/J318,IF(J318=0,"",IF(J318="","",0)))</f>
        <v>0</v>
      </c>
      <c r="F318" s="26">
        <f>IFERROR(VLOOKUP($C318,Summary!$C:$CB,4,FALSE)/J318,IF(J318=0,"",IF(J318="","",0)))</f>
        <v>1</v>
      </c>
      <c r="G318" s="25">
        <f>IFERROR(VLOOKUP($C318,Summary!$C:$CB,5,FALSE)/J318,IF(J318=0,"",IF(J318="","",0)))</f>
        <v>0</v>
      </c>
      <c r="H318" s="26">
        <f>IFERROR(VLOOKUP($C318,Summary!$C:$CB,6,FALSE)/J318,IF(J318=0,"",IF(J318="","",0)))</f>
        <v>1</v>
      </c>
      <c r="I318" s="25">
        <f>IFERROR(VLOOKUP($C318,Summary!$C:$CB,7,FALSE)/J318,IF(J318=0,"",IF(J318="","",0)))</f>
        <v>0</v>
      </c>
      <c r="J318" s="27">
        <f>VLOOKUP($C318,Summary!$C:$CB,8,FALSE)</f>
        <v>6</v>
      </c>
      <c r="K318" s="24" t="str">
        <f>IFERROR(VLOOKUP($C318,Summary!$C:$CB,9,FALSE)/Q318,IF(Q318=0,"",IF(Q318="","",0)))</f>
        <v/>
      </c>
      <c r="L318" s="25" t="str">
        <f>IFERROR(VLOOKUP($C318,Summary!$C:$CB,10,FALSE)/Q318,IF(Q318=0,"",IF(Q318="","",0)))</f>
        <v/>
      </c>
      <c r="M318" s="26" t="str">
        <f>IFERROR(VLOOKUP($C318,Summary!$C:$CB,11,FALSE)/Q318,IF(Q318=0,"",IF(Q318="","",0)))</f>
        <v/>
      </c>
      <c r="N318" s="25" t="str">
        <f>IFERROR(VLOOKUP($C318,Summary!$C:$CB,12,FALSE)/Q318,IF(Q318=0,"",IF(Q318="","",0)))</f>
        <v/>
      </c>
      <c r="O318" s="26" t="str">
        <f>IFERROR(VLOOKUP($C318,Summary!$C:$CB,13,FALSE)/Q318,IF(Q318=0,"",IF(Q318="","",0)))</f>
        <v/>
      </c>
      <c r="P318" s="25" t="str">
        <f>IFERROR(VLOOKUP($C318,Summary!$C:$CB,14,FALSE)/Q318,IF(Q318=0,"",IF(Q318="","",0)))</f>
        <v/>
      </c>
      <c r="Q318" s="27">
        <f>VLOOKUP($C318,Summary!$C:$CB,15,FALSE)</f>
        <v>0</v>
      </c>
      <c r="R318" s="24" t="str">
        <f>IFERROR(VLOOKUP($C318,Summary!$C:$CB,16,FALSE)/X318,IF(X318=0,"",IF(X318="","",0)))</f>
        <v/>
      </c>
      <c r="S318" s="25" t="str">
        <f>IFERROR(VLOOKUP($C318,Summary!$C:$CB,17,FALSE)/X318,IF(X318=0,"",IF(X318="","",0)))</f>
        <v/>
      </c>
      <c r="T318" s="26" t="str">
        <f>IFERROR(VLOOKUP($C318,Summary!$C:$CB,18,FALSE)/X318,IF(X318=0,"",IF(X318="","",0)))</f>
        <v/>
      </c>
      <c r="U318" s="25" t="str">
        <f>IFERROR(VLOOKUP($C318,Summary!$C:$CB,19,FALSE)/X318,IF(X318=0,"",IF(X318="","",0)))</f>
        <v/>
      </c>
      <c r="V318" s="26" t="str">
        <f>IFERROR(VLOOKUP($C318,Summary!$C:$CB,20,FALSE)/X318,IF(X318=0,"",IF(X318="","",0)))</f>
        <v/>
      </c>
      <c r="W318" s="25" t="str">
        <f>IFERROR(VLOOKUP($C318,Summary!$C:$CB,21,FALSE)/X318,IF(X318=0,"",IF(X318="","",0)))</f>
        <v/>
      </c>
      <c r="X318" s="27">
        <f>VLOOKUP($C318,Summary!$C:$CB,22,FALSE)</f>
        <v>0</v>
      </c>
      <c r="Y318" s="24" t="str">
        <f>IFERROR(VLOOKUP($C318,Summary!$C:$CB,23,FALSE)/AE318,IF(AE318=0,"",IF(AE318="","",0)))</f>
        <v/>
      </c>
      <c r="Z318" s="25" t="str">
        <f>IFERROR(VLOOKUP($C318,Summary!$C:$CB,24,FALSE)/AE318,IF(AE318=0,"",IF(AE318="","",0)))</f>
        <v/>
      </c>
      <c r="AA318" s="26" t="str">
        <f>IFERROR(VLOOKUP($C318,Summary!$C:$CB,25,FALSE)/AE318,IF(AE318=0,"",IF(AE318="","",0)))</f>
        <v/>
      </c>
      <c r="AB318" s="25" t="str">
        <f>IFERROR(VLOOKUP($C318,Summary!$C:$CB,26,FALSE)/AE318,IF(AE318=0,"",IF(AE318="","",0)))</f>
        <v/>
      </c>
      <c r="AC318" s="26" t="str">
        <f>IFERROR(VLOOKUP($C318,Summary!$C:$CB,27,FALSE)/AE318,IF(AE318=0,"",IF(AE318="","",0)))</f>
        <v/>
      </c>
      <c r="AD318" s="25" t="str">
        <f>IFERROR(VLOOKUP($C318,Summary!$C:$CB,28,FALSE)/AE318,IF(AE318=0,"",IF(AE318="","",0)))</f>
        <v/>
      </c>
      <c r="AE318" s="27">
        <f>VLOOKUP($C318,Summary!$C:$CB,29,FALSE)</f>
        <v>0</v>
      </c>
      <c r="AF318" s="24" t="str">
        <f>IFERROR(VLOOKUP($C318,Summary!$C:$CB,30,FALSE)/VLOOKUP($C318,Summary!$C:$CB,32,FALSE),IF(AL318=0,"",IF(AL318="","",0)))</f>
        <v/>
      </c>
      <c r="AG318" s="25" t="str">
        <f>IFERROR(VLOOKUP($C318,Summary!$C:$CB,31,FALSE)/VLOOKUP($C318,Summary!$C:$CB,32,FALSE),IF(AL318=0,"",IF(AL318="","",0)))</f>
        <v/>
      </c>
      <c r="AH318" s="26" t="str">
        <f>IFERROR(VLOOKUP($C318,Summary!$C:$CB,32,FALSE)/VLOOKUP($C318,Summary!$C:$CB,34,FALSE),IF(AL318=0,"",IF(AL318="","",0)))</f>
        <v/>
      </c>
      <c r="AI318" s="25" t="str">
        <f>IFERROR(VLOOKUP($C318,Summary!$C:$CB,33,FALSE)/VLOOKUP($C318,Summary!$C:$CB,34,FALSE),IF(AL318=0,"",IF(AL318="","",0)))</f>
        <v/>
      </c>
      <c r="AJ318" s="26" t="str">
        <f>IFERROR(VLOOKUP($C318,Summary!$C:$CB,34,FALSE)/AL318,IF(AL318=0,"",IF(AL318="","",0)))</f>
        <v/>
      </c>
      <c r="AK318" s="25" t="str">
        <f>IFERROR(VLOOKUP($C318,Summary!$C:$CB,35,FALSE)/AL318,IF(AL318=0,"",IF(AL318="","",0)))</f>
        <v/>
      </c>
      <c r="AL318" s="27">
        <f>VLOOKUP($C318,Summary!$C:$CB,36,FALSE)</f>
        <v>0</v>
      </c>
      <c r="AM318" s="24" t="str">
        <f>IFERROR(VLOOKUP($C318,Summary!$C:$CB,37,FALSE)/AS318,IF(AS318=0,"",IF(AS318="","",0)))</f>
        <v/>
      </c>
      <c r="AN318" s="25" t="str">
        <f>IFERROR(VLOOKUP($C318,Summary!$C:$CB,38,FALSE)/AS318,IF(AS318=0,"",IF(AS318="","",0)))</f>
        <v/>
      </c>
      <c r="AO318" s="26" t="str">
        <f>IFERROR(VLOOKUP($C318,Summary!$C:$CB,39,FALSE)/AS318,IF(AS318=0,"",IF(AS318="","",0)))</f>
        <v/>
      </c>
      <c r="AP318" s="25" t="str">
        <f>IFERROR(VLOOKUP($C318,Summary!$C:$CB,40,FALSE)/AS318,IF(AS318=0,"",IF(AS318="","",0)))</f>
        <v/>
      </c>
      <c r="AQ318" s="26" t="str">
        <f>IFERROR(VLOOKUP($C318,Summary!$C:$CB,41,FALSE)/AS318,IF(AS318=0,"",IF(AS318="","",0)))</f>
        <v/>
      </c>
      <c r="AR318" s="25" t="str">
        <f>IFERROR(VLOOKUP($C318,Summary!$C:$CB,42,FALSE)/AS318,IF(AS318=0,"",IF(AS318="","",0)))</f>
        <v/>
      </c>
      <c r="AS318" s="27">
        <f>VLOOKUP($C318,Summary!$C:$CB,43,FALSE)</f>
        <v>0</v>
      </c>
      <c r="AT318" s="24" t="str">
        <f>IFERROR(VLOOKUP($C318,Summary!$C:$CB,44,FALSE)/AZ318,IF(AZ318=0,"",IF(AZ318="","",0)))</f>
        <v/>
      </c>
      <c r="AU318" s="25" t="str">
        <f>IFERROR(VLOOKUP($C318,Summary!$C:$CB,45,FALSE)/AZ318,IF(AZ318=0,"",IF(AZ318="","",0)))</f>
        <v/>
      </c>
      <c r="AV318" s="26" t="str">
        <f>IFERROR(VLOOKUP($C318,Summary!$C:$CB,46,FALSE)/AZ318,IF(AZ318=0,"",IF(AZ318="","",0)))</f>
        <v/>
      </c>
      <c r="AW318" s="25" t="str">
        <f>IFERROR(VLOOKUP($C318,Summary!$C:$CB,47,FALSE)/AZ318,IF(AZ318=0,"",IF(AZ318="","",0)))</f>
        <v/>
      </c>
      <c r="AX318" s="26" t="str">
        <f>IFERROR(VLOOKUP($C318,Summary!$C:$CB,48,FALSE)/AZ318,IF(AZ318=0,"",IF(AZ318="","",0)))</f>
        <v/>
      </c>
      <c r="AY318" s="25" t="str">
        <f>IFERROR(VLOOKUP($C318,Summary!$C:$CB,49,FALSE)/AZ318,IF(AZ318=0,"",IF(AZ318="","",0)))</f>
        <v/>
      </c>
      <c r="AZ318" s="27">
        <f>VLOOKUP($C318,Summary!$C:$CB,50,FALSE)</f>
        <v>0</v>
      </c>
      <c r="BA318" s="24">
        <f>IFERROR(VLOOKUP($C318,Summary!$C:$CB,51,FALSE)/BG318,IF(BG318=0,"",IF(BG318="","",0)))</f>
        <v>1</v>
      </c>
      <c r="BB318" s="25">
        <f>IFERROR(VLOOKUP($C318,Summary!$C:$CB,52,FALSE)/BG318,IF(BG318=0,"",IF(BG318="","",0)))</f>
        <v>0</v>
      </c>
      <c r="BC318" s="26">
        <f>IFERROR(VLOOKUP($C318,Summary!$C:$CB,53,FALSE)/BG318,IF(BG318=0,"",IF(BG318="","",0)))</f>
        <v>1</v>
      </c>
      <c r="BD318" s="25">
        <f>IFERROR(VLOOKUP($C318,Summary!$C:$CB,54,FALSE)/BG318,IF(BG318=0,"",IF(BG318="","",0)))</f>
        <v>0</v>
      </c>
      <c r="BE318" s="26">
        <f>IFERROR(VLOOKUP($C318,Summary!$C:$CB,55,FALSE)/BG318,IF(BG318=0,"",IF(BG318="","",0)))</f>
        <v>1</v>
      </c>
      <c r="BF318" s="25">
        <f>IFERROR(VLOOKUP($C318,Summary!$C:$CB,56,FALSE)/BG318,IF(BG318=0,"",IF(BG318="","",0)))</f>
        <v>0</v>
      </c>
      <c r="BG318" s="27">
        <f>VLOOKUP($C318,Summary!$C:$CB,57,FALSE)</f>
        <v>1</v>
      </c>
      <c r="BH318" s="24">
        <f>IFERROR(VLOOKUP($C318,Summary!$C:$CB,58,FALSE)/BN318,IF(BN318=0,"",IF(BN318="","",0)))</f>
        <v>1</v>
      </c>
      <c r="BI318" s="25">
        <f>IFERROR(VLOOKUP($C318,Summary!$C:$CB,59,FALSE)/BN318,IF(BN318=0,"",IF(BN318="","",0)))</f>
        <v>0</v>
      </c>
      <c r="BJ318" s="26">
        <f>IFERROR(VLOOKUP($C318,Summary!$C:$CB,60,FALSE)/BN318,IF(BN318=0,"",IF(BN318="","",0)))</f>
        <v>1</v>
      </c>
      <c r="BK318" s="25">
        <f>IFERROR(VLOOKUP($C318,Summary!$C:$CB,61,FALSE)/BN318,IF(BN318=0,"",IF(BN318="","",0)))</f>
        <v>0</v>
      </c>
      <c r="BL318" s="26">
        <f>IFERROR(VLOOKUP($C318,Summary!$C:$CB,62,FALSE)/BN318,IF(BN318=0,"",IF(BN318="","",0)))</f>
        <v>1</v>
      </c>
      <c r="BM318" s="25">
        <f>IFERROR(VLOOKUP($C318,Summary!$C:$CB,63,FALSE)/BN318,IF(BN318=0,"",IF(BN318="","",0)))</f>
        <v>0</v>
      </c>
      <c r="BN318" s="27">
        <f>VLOOKUP($C318,Summary!$C:$CB,64,FALSE)</f>
        <v>4</v>
      </c>
      <c r="BO318" s="24">
        <f>IFERROR(VLOOKUP($C318,Summary!$C:$CB,65,FALSE)/BU318,IF(BU318=0,"",IF(BU318="","",0)))</f>
        <v>1</v>
      </c>
      <c r="BP318" s="25">
        <f>IFERROR(VLOOKUP($C318,Summary!$C:$CB,66,FALSE)/BU318,IF(BU318=0,"",IF(BU318="","",0)))</f>
        <v>0</v>
      </c>
      <c r="BQ318" s="26">
        <f>IFERROR(VLOOKUP($C318,Summary!$C:$CB,67,FALSE)/BU318,IF(BU318=0,"",IF(BU318="","",0)))</f>
        <v>1</v>
      </c>
      <c r="BR318" s="25">
        <f>IFERROR(VLOOKUP($C318,Summary!$C:$CB,68,FALSE)/BU318,IF(BU318=0,"",IF(BU318="","",0)))</f>
        <v>0</v>
      </c>
      <c r="BS318" s="26">
        <f>IFERROR(VLOOKUP($C318,Summary!$C:$CB,69,FALSE)/BU318,IF(BU318=0,"",IF(BU318="","",0)))</f>
        <v>1</v>
      </c>
      <c r="BT318" s="25">
        <f>IFERROR(VLOOKUP($C318,Summary!$C:$CB,70,FALSE)/BU318,IF(BU318=0,"",IF(BU318="","",0)))</f>
        <v>0</v>
      </c>
      <c r="BU318" s="27">
        <f>VLOOKUP($C318,Summary!$C:$CB,71,FALSE)</f>
        <v>1</v>
      </c>
      <c r="BV318" s="24" t="str">
        <f>IFERROR(VLOOKUP($C318,Summary!$C:$CB,72,FALSE)/CB318,IF(CB318=0,"",IF(CB318="","",0)))</f>
        <v/>
      </c>
      <c r="BW318" s="25" t="str">
        <f>IFERROR(VLOOKUP($C318,Summary!$C:$CB,73,FALSE)/CB318,IF(CB318=0,"",IF(CB318="","",0)))</f>
        <v/>
      </c>
      <c r="BX318" s="26" t="str">
        <f>IFERROR(VLOOKUP($C318,Summary!$C:$CB,74,FALSE)/CB318,IF(CB318=0,"",IF(CB318="","",0)))</f>
        <v/>
      </c>
      <c r="BY318" s="25" t="str">
        <f>IFERROR(VLOOKUP($C318,Summary!$C:$CB,75,FALSE)/CB318,IF(CB318=0,"",IF(CB318="","",0)))</f>
        <v/>
      </c>
      <c r="BZ318" s="26" t="str">
        <f>IFERROR(VLOOKUP($C318,Summary!$C:$CB,76,FALSE)/CB318,IF(CB318=0,"",IF(CB318="","",0)))</f>
        <v/>
      </c>
      <c r="CA318" s="25" t="str">
        <f>IFERROR(VLOOKUP($C318,Summary!$C:$CB,77,FALSE)/CB318,IF(CB318=0,"",IF(CB318="","",0)))</f>
        <v/>
      </c>
      <c r="CB318" s="27">
        <f>VLOOKUP($C318,Summary!$C:$CB,78,FALSE)</f>
        <v>0</v>
      </c>
    </row>
    <row r="319" spans="1:80" x14ac:dyDescent="0.3">
      <c r="A319">
        <v>315</v>
      </c>
      <c r="B319" t="str">
        <f>IF(Namelist!A316="","",UPPER(Namelist!A316))</f>
        <v>WEI HENG TEH</v>
      </c>
      <c r="C319" t="str">
        <f>IF(Namelist!B316="","",UPPER(Namelist!B316))</f>
        <v>NUSSTU\E0873861</v>
      </c>
      <c r="D319" s="24">
        <f>IFERROR(VLOOKUP($C319,Summary!$C:$CB,2,FALSE)/J319,IF(J319=0,"",IF(J319="","",0)))</f>
        <v>0</v>
      </c>
      <c r="E319" s="25">
        <f>IFERROR(VLOOKUP($C319,Summary!$C:$CB,3,FALSE)/J319,IF(J319=0,"",IF(J319="","",0)))</f>
        <v>0.25</v>
      </c>
      <c r="F319" s="26">
        <f>IFERROR(VLOOKUP($C319,Summary!$C:$CB,4,FALSE)/J319,IF(J319=0,"",IF(J319="","",0)))</f>
        <v>0.25</v>
      </c>
      <c r="G319" s="25">
        <f>IFERROR(VLOOKUP($C319,Summary!$C:$CB,5,FALSE)/J319,IF(J319=0,"",IF(J319="","",0)))</f>
        <v>0.125</v>
      </c>
      <c r="H319" s="26">
        <f>IFERROR(VLOOKUP($C319,Summary!$C:$CB,6,FALSE)/J319,IF(J319=0,"",IF(J319="","",0)))</f>
        <v>0.375</v>
      </c>
      <c r="I319" s="25">
        <f>IFERROR(VLOOKUP($C319,Summary!$C:$CB,7,FALSE)/J319,IF(J319=0,"",IF(J319="","",0)))</f>
        <v>0.625</v>
      </c>
      <c r="J319" s="27">
        <f>VLOOKUP($C319,Summary!$C:$CB,8,FALSE)</f>
        <v>8</v>
      </c>
      <c r="K319" s="24" t="str">
        <f>IFERROR(VLOOKUP($C319,Summary!$C:$CB,9,FALSE)/Q319,IF(Q319=0,"",IF(Q319="","",0)))</f>
        <v/>
      </c>
      <c r="L319" s="25" t="str">
        <f>IFERROR(VLOOKUP($C319,Summary!$C:$CB,10,FALSE)/Q319,IF(Q319=0,"",IF(Q319="","",0)))</f>
        <v/>
      </c>
      <c r="M319" s="26" t="str">
        <f>IFERROR(VLOOKUP($C319,Summary!$C:$CB,11,FALSE)/Q319,IF(Q319=0,"",IF(Q319="","",0)))</f>
        <v/>
      </c>
      <c r="N319" s="25" t="str">
        <f>IFERROR(VLOOKUP($C319,Summary!$C:$CB,12,FALSE)/Q319,IF(Q319=0,"",IF(Q319="","",0)))</f>
        <v/>
      </c>
      <c r="O319" s="26" t="str">
        <f>IFERROR(VLOOKUP($C319,Summary!$C:$CB,13,FALSE)/Q319,IF(Q319=0,"",IF(Q319="","",0)))</f>
        <v/>
      </c>
      <c r="P319" s="25" t="str">
        <f>IFERROR(VLOOKUP($C319,Summary!$C:$CB,14,FALSE)/Q319,IF(Q319=0,"",IF(Q319="","",0)))</f>
        <v/>
      </c>
      <c r="Q319" s="27">
        <f>VLOOKUP($C319,Summary!$C:$CB,15,FALSE)</f>
        <v>0</v>
      </c>
      <c r="R319" s="24" t="str">
        <f>IFERROR(VLOOKUP($C319,Summary!$C:$CB,16,FALSE)/X319,IF(X319=0,"",IF(X319="","",0)))</f>
        <v/>
      </c>
      <c r="S319" s="25" t="str">
        <f>IFERROR(VLOOKUP($C319,Summary!$C:$CB,17,FALSE)/X319,IF(X319=0,"",IF(X319="","",0)))</f>
        <v/>
      </c>
      <c r="T319" s="26" t="str">
        <f>IFERROR(VLOOKUP($C319,Summary!$C:$CB,18,FALSE)/X319,IF(X319=0,"",IF(X319="","",0)))</f>
        <v/>
      </c>
      <c r="U319" s="25" t="str">
        <f>IFERROR(VLOOKUP($C319,Summary!$C:$CB,19,FALSE)/X319,IF(X319=0,"",IF(X319="","",0)))</f>
        <v/>
      </c>
      <c r="V319" s="26" t="str">
        <f>IFERROR(VLOOKUP($C319,Summary!$C:$CB,20,FALSE)/X319,IF(X319=0,"",IF(X319="","",0)))</f>
        <v/>
      </c>
      <c r="W319" s="25" t="str">
        <f>IFERROR(VLOOKUP($C319,Summary!$C:$CB,21,FALSE)/X319,IF(X319=0,"",IF(X319="","",0)))</f>
        <v/>
      </c>
      <c r="X319" s="27">
        <f>VLOOKUP($C319,Summary!$C:$CB,22,FALSE)</f>
        <v>0</v>
      </c>
      <c r="Y319" s="24" t="str">
        <f>IFERROR(VLOOKUP($C319,Summary!$C:$CB,23,FALSE)/AE319,IF(AE319=0,"",IF(AE319="","",0)))</f>
        <v/>
      </c>
      <c r="Z319" s="25" t="str">
        <f>IFERROR(VLOOKUP($C319,Summary!$C:$CB,24,FALSE)/AE319,IF(AE319=0,"",IF(AE319="","",0)))</f>
        <v/>
      </c>
      <c r="AA319" s="26" t="str">
        <f>IFERROR(VLOOKUP($C319,Summary!$C:$CB,25,FALSE)/AE319,IF(AE319=0,"",IF(AE319="","",0)))</f>
        <v/>
      </c>
      <c r="AB319" s="25" t="str">
        <f>IFERROR(VLOOKUP($C319,Summary!$C:$CB,26,FALSE)/AE319,IF(AE319=0,"",IF(AE319="","",0)))</f>
        <v/>
      </c>
      <c r="AC319" s="26" t="str">
        <f>IFERROR(VLOOKUP($C319,Summary!$C:$CB,27,FALSE)/AE319,IF(AE319=0,"",IF(AE319="","",0)))</f>
        <v/>
      </c>
      <c r="AD319" s="25" t="str">
        <f>IFERROR(VLOOKUP($C319,Summary!$C:$CB,28,FALSE)/AE319,IF(AE319=0,"",IF(AE319="","",0)))</f>
        <v/>
      </c>
      <c r="AE319" s="27">
        <f>VLOOKUP($C319,Summary!$C:$CB,29,FALSE)</f>
        <v>0</v>
      </c>
      <c r="AF319" s="24" t="str">
        <f>IFERROR(VLOOKUP($C319,Summary!$C:$CB,30,FALSE)/VLOOKUP($C319,Summary!$C:$CB,32,FALSE),IF(AL319=0,"",IF(AL319="","",0)))</f>
        <v/>
      </c>
      <c r="AG319" s="25" t="str">
        <f>IFERROR(VLOOKUP($C319,Summary!$C:$CB,31,FALSE)/VLOOKUP($C319,Summary!$C:$CB,32,FALSE),IF(AL319=0,"",IF(AL319="","",0)))</f>
        <v/>
      </c>
      <c r="AH319" s="26" t="str">
        <f>IFERROR(VLOOKUP($C319,Summary!$C:$CB,32,FALSE)/VLOOKUP($C319,Summary!$C:$CB,34,FALSE),IF(AL319=0,"",IF(AL319="","",0)))</f>
        <v/>
      </c>
      <c r="AI319" s="25" t="str">
        <f>IFERROR(VLOOKUP($C319,Summary!$C:$CB,33,FALSE)/VLOOKUP($C319,Summary!$C:$CB,34,FALSE),IF(AL319=0,"",IF(AL319="","",0)))</f>
        <v/>
      </c>
      <c r="AJ319" s="26" t="str">
        <f>IFERROR(VLOOKUP($C319,Summary!$C:$CB,34,FALSE)/AL319,IF(AL319=0,"",IF(AL319="","",0)))</f>
        <v/>
      </c>
      <c r="AK319" s="25" t="str">
        <f>IFERROR(VLOOKUP($C319,Summary!$C:$CB,35,FALSE)/AL319,IF(AL319=0,"",IF(AL319="","",0)))</f>
        <v/>
      </c>
      <c r="AL319" s="27">
        <f>VLOOKUP($C319,Summary!$C:$CB,36,FALSE)</f>
        <v>0</v>
      </c>
      <c r="AM319" s="24" t="str">
        <f>IFERROR(VLOOKUP($C319,Summary!$C:$CB,37,FALSE)/AS319,IF(AS319=0,"",IF(AS319="","",0)))</f>
        <v/>
      </c>
      <c r="AN319" s="25" t="str">
        <f>IFERROR(VLOOKUP($C319,Summary!$C:$CB,38,FALSE)/AS319,IF(AS319=0,"",IF(AS319="","",0)))</f>
        <v/>
      </c>
      <c r="AO319" s="26" t="str">
        <f>IFERROR(VLOOKUP($C319,Summary!$C:$CB,39,FALSE)/AS319,IF(AS319=0,"",IF(AS319="","",0)))</f>
        <v/>
      </c>
      <c r="AP319" s="25" t="str">
        <f>IFERROR(VLOOKUP($C319,Summary!$C:$CB,40,FALSE)/AS319,IF(AS319=0,"",IF(AS319="","",0)))</f>
        <v/>
      </c>
      <c r="AQ319" s="26" t="str">
        <f>IFERROR(VLOOKUP($C319,Summary!$C:$CB,41,FALSE)/AS319,IF(AS319=0,"",IF(AS319="","",0)))</f>
        <v/>
      </c>
      <c r="AR319" s="25" t="str">
        <f>IFERROR(VLOOKUP($C319,Summary!$C:$CB,42,FALSE)/AS319,IF(AS319=0,"",IF(AS319="","",0)))</f>
        <v/>
      </c>
      <c r="AS319" s="27">
        <f>VLOOKUP($C319,Summary!$C:$CB,43,FALSE)</f>
        <v>0</v>
      </c>
      <c r="AT319" s="24">
        <f>IFERROR(VLOOKUP($C319,Summary!$C:$CB,44,FALSE)/AZ319,IF(AZ319=0,"",IF(AZ319="","",0)))</f>
        <v>0</v>
      </c>
      <c r="AU319" s="25">
        <f>IFERROR(VLOOKUP($C319,Summary!$C:$CB,45,FALSE)/AZ319,IF(AZ319=0,"",IF(AZ319="","",0)))</f>
        <v>1</v>
      </c>
      <c r="AV319" s="26">
        <f>IFERROR(VLOOKUP($C319,Summary!$C:$CB,46,FALSE)/AZ319,IF(AZ319=0,"",IF(AZ319="","",0)))</f>
        <v>1</v>
      </c>
      <c r="AW319" s="25">
        <f>IFERROR(VLOOKUP($C319,Summary!$C:$CB,47,FALSE)/AZ319,IF(AZ319=0,"",IF(AZ319="","",0)))</f>
        <v>0</v>
      </c>
      <c r="AX319" s="26">
        <f>IFERROR(VLOOKUP($C319,Summary!$C:$CB,48,FALSE)/AZ319,IF(AZ319=0,"",IF(AZ319="","",0)))</f>
        <v>1</v>
      </c>
      <c r="AY319" s="25">
        <f>IFERROR(VLOOKUP($C319,Summary!$C:$CB,49,FALSE)/AZ319,IF(AZ319=0,"",IF(AZ319="","",0)))</f>
        <v>0</v>
      </c>
      <c r="AZ319" s="27">
        <f>VLOOKUP($C319,Summary!$C:$CB,50,FALSE)</f>
        <v>2</v>
      </c>
      <c r="BA319" s="24">
        <f>IFERROR(VLOOKUP($C319,Summary!$C:$CB,51,FALSE)/BG319,IF(BG319=0,"",IF(BG319="","",0)))</f>
        <v>0</v>
      </c>
      <c r="BB319" s="25">
        <f>IFERROR(VLOOKUP($C319,Summary!$C:$CB,52,FALSE)/BG319,IF(BG319=0,"",IF(BG319="","",0)))</f>
        <v>0</v>
      </c>
      <c r="BC319" s="26">
        <f>IFERROR(VLOOKUP($C319,Summary!$C:$CB,53,FALSE)/BG319,IF(BG319=0,"",IF(BG319="","",0)))</f>
        <v>0</v>
      </c>
      <c r="BD319" s="25">
        <f>IFERROR(VLOOKUP($C319,Summary!$C:$CB,54,FALSE)/BG319,IF(BG319=0,"",IF(BG319="","",0)))</f>
        <v>0</v>
      </c>
      <c r="BE319" s="26">
        <f>IFERROR(VLOOKUP($C319,Summary!$C:$CB,55,FALSE)/BG319,IF(BG319=0,"",IF(BG319="","",0)))</f>
        <v>0</v>
      </c>
      <c r="BF319" s="25">
        <f>IFERROR(VLOOKUP($C319,Summary!$C:$CB,56,FALSE)/BG319,IF(BG319=0,"",IF(BG319="","",0)))</f>
        <v>1</v>
      </c>
      <c r="BG319" s="27">
        <f>VLOOKUP($C319,Summary!$C:$CB,57,FALSE)</f>
        <v>2</v>
      </c>
      <c r="BH319" s="24">
        <f>IFERROR(VLOOKUP($C319,Summary!$C:$CB,58,FALSE)/BN319,IF(BN319=0,"",IF(BN319="","",0)))</f>
        <v>0</v>
      </c>
      <c r="BI319" s="25">
        <f>IFERROR(VLOOKUP($C319,Summary!$C:$CB,59,FALSE)/BN319,IF(BN319=0,"",IF(BN319="","",0)))</f>
        <v>0</v>
      </c>
      <c r="BJ319" s="26">
        <f>IFERROR(VLOOKUP($C319,Summary!$C:$CB,60,FALSE)/BN319,IF(BN319=0,"",IF(BN319="","",0)))</f>
        <v>0</v>
      </c>
      <c r="BK319" s="25">
        <f>IFERROR(VLOOKUP($C319,Summary!$C:$CB,61,FALSE)/BN319,IF(BN319=0,"",IF(BN319="","",0)))</f>
        <v>0.25</v>
      </c>
      <c r="BL319" s="26">
        <f>IFERROR(VLOOKUP($C319,Summary!$C:$CB,62,FALSE)/BN319,IF(BN319=0,"",IF(BN319="","",0)))</f>
        <v>0.25</v>
      </c>
      <c r="BM319" s="25">
        <f>IFERROR(VLOOKUP($C319,Summary!$C:$CB,63,FALSE)/BN319,IF(BN319=0,"",IF(BN319="","",0)))</f>
        <v>0.75</v>
      </c>
      <c r="BN319" s="27">
        <f>VLOOKUP($C319,Summary!$C:$CB,64,FALSE)</f>
        <v>4</v>
      </c>
      <c r="BO319" s="24" t="str">
        <f>IFERROR(VLOOKUP($C319,Summary!$C:$CB,65,FALSE)/BU319,IF(BU319=0,"",IF(BU319="","",0)))</f>
        <v/>
      </c>
      <c r="BP319" s="25" t="str">
        <f>IFERROR(VLOOKUP($C319,Summary!$C:$CB,66,FALSE)/BU319,IF(BU319=0,"",IF(BU319="","",0)))</f>
        <v/>
      </c>
      <c r="BQ319" s="26" t="str">
        <f>IFERROR(VLOOKUP($C319,Summary!$C:$CB,67,FALSE)/BU319,IF(BU319=0,"",IF(BU319="","",0)))</f>
        <v/>
      </c>
      <c r="BR319" s="25" t="str">
        <f>IFERROR(VLOOKUP($C319,Summary!$C:$CB,68,FALSE)/BU319,IF(BU319=0,"",IF(BU319="","",0)))</f>
        <v/>
      </c>
      <c r="BS319" s="26" t="str">
        <f>IFERROR(VLOOKUP($C319,Summary!$C:$CB,69,FALSE)/BU319,IF(BU319=0,"",IF(BU319="","",0)))</f>
        <v/>
      </c>
      <c r="BT319" s="25" t="str">
        <f>IFERROR(VLOOKUP($C319,Summary!$C:$CB,70,FALSE)/BU319,IF(BU319=0,"",IF(BU319="","",0)))</f>
        <v/>
      </c>
      <c r="BU319" s="27">
        <f>VLOOKUP($C319,Summary!$C:$CB,71,FALSE)</f>
        <v>0</v>
      </c>
      <c r="BV319" s="24" t="str">
        <f>IFERROR(VLOOKUP($C319,Summary!$C:$CB,72,FALSE)/CB319,IF(CB319=0,"",IF(CB319="","",0)))</f>
        <v/>
      </c>
      <c r="BW319" s="25" t="str">
        <f>IFERROR(VLOOKUP($C319,Summary!$C:$CB,73,FALSE)/CB319,IF(CB319=0,"",IF(CB319="","",0)))</f>
        <v/>
      </c>
      <c r="BX319" s="26" t="str">
        <f>IFERROR(VLOOKUP($C319,Summary!$C:$CB,74,FALSE)/CB319,IF(CB319=0,"",IF(CB319="","",0)))</f>
        <v/>
      </c>
      <c r="BY319" s="25" t="str">
        <f>IFERROR(VLOOKUP($C319,Summary!$C:$CB,75,FALSE)/CB319,IF(CB319=0,"",IF(CB319="","",0)))</f>
        <v/>
      </c>
      <c r="BZ319" s="26" t="str">
        <f>IFERROR(VLOOKUP($C319,Summary!$C:$CB,76,FALSE)/CB319,IF(CB319=0,"",IF(CB319="","",0)))</f>
        <v/>
      </c>
      <c r="CA319" s="25" t="str">
        <f>IFERROR(VLOOKUP($C319,Summary!$C:$CB,77,FALSE)/CB319,IF(CB319=0,"",IF(CB319="","",0)))</f>
        <v/>
      </c>
      <c r="CB319" s="27">
        <f>VLOOKUP($C319,Summary!$C:$CB,78,FALSE)</f>
        <v>0</v>
      </c>
    </row>
    <row r="320" spans="1:80" x14ac:dyDescent="0.3">
      <c r="A320">
        <v>316</v>
      </c>
      <c r="B320" t="str">
        <f>IF(Namelist!A317="","",UPPER(Namelist!A317))</f>
        <v>WEI KIAT, OWEN CHAN</v>
      </c>
      <c r="C320" t="str">
        <f>IF(Namelist!B317="","",UPPER(Namelist!B317))</f>
        <v>NUSSTU\E0544090</v>
      </c>
      <c r="D320" s="24">
        <f>IFERROR(VLOOKUP($C320,Summary!$C:$CB,2,FALSE)/J320,IF(J320=0,"",IF(J320="","",0)))</f>
        <v>0.7142857142857143</v>
      </c>
      <c r="E320" s="25">
        <f>IFERROR(VLOOKUP($C320,Summary!$C:$CB,3,FALSE)/J320,IF(J320=0,"",IF(J320="","",0)))</f>
        <v>0</v>
      </c>
      <c r="F320" s="26">
        <f>IFERROR(VLOOKUP($C320,Summary!$C:$CB,4,FALSE)/J320,IF(J320=0,"",IF(J320="","",0)))</f>
        <v>0.7142857142857143</v>
      </c>
      <c r="G320" s="25">
        <f>IFERROR(VLOOKUP($C320,Summary!$C:$CB,5,FALSE)/J320,IF(J320=0,"",IF(J320="","",0)))</f>
        <v>7.1428571428571425E-2</v>
      </c>
      <c r="H320" s="26">
        <f>IFERROR(VLOOKUP($C320,Summary!$C:$CB,6,FALSE)/J320,IF(J320=0,"",IF(J320="","",0)))</f>
        <v>0.7857142857142857</v>
      </c>
      <c r="I320" s="25">
        <f>IFERROR(VLOOKUP($C320,Summary!$C:$CB,7,FALSE)/J320,IF(J320=0,"",IF(J320="","",0)))</f>
        <v>0.21428571428571427</v>
      </c>
      <c r="J320" s="27">
        <f>VLOOKUP($C320,Summary!$C:$CB,8,FALSE)</f>
        <v>14</v>
      </c>
      <c r="K320" s="24" t="str">
        <f>IFERROR(VLOOKUP($C320,Summary!$C:$CB,9,FALSE)/Q320,IF(Q320=0,"",IF(Q320="","",0)))</f>
        <v/>
      </c>
      <c r="L320" s="25" t="str">
        <f>IFERROR(VLOOKUP($C320,Summary!$C:$CB,10,FALSE)/Q320,IF(Q320=0,"",IF(Q320="","",0)))</f>
        <v/>
      </c>
      <c r="M320" s="26" t="str">
        <f>IFERROR(VLOOKUP($C320,Summary!$C:$CB,11,FALSE)/Q320,IF(Q320=0,"",IF(Q320="","",0)))</f>
        <v/>
      </c>
      <c r="N320" s="25" t="str">
        <f>IFERROR(VLOOKUP($C320,Summary!$C:$CB,12,FALSE)/Q320,IF(Q320=0,"",IF(Q320="","",0)))</f>
        <v/>
      </c>
      <c r="O320" s="26" t="str">
        <f>IFERROR(VLOOKUP($C320,Summary!$C:$CB,13,FALSE)/Q320,IF(Q320=0,"",IF(Q320="","",0)))</f>
        <v/>
      </c>
      <c r="P320" s="25" t="str">
        <f>IFERROR(VLOOKUP($C320,Summary!$C:$CB,14,FALSE)/Q320,IF(Q320=0,"",IF(Q320="","",0)))</f>
        <v/>
      </c>
      <c r="Q320" s="27">
        <f>VLOOKUP($C320,Summary!$C:$CB,15,FALSE)</f>
        <v>0</v>
      </c>
      <c r="R320" s="24" t="str">
        <f>IFERROR(VLOOKUP($C320,Summary!$C:$CB,16,FALSE)/X320,IF(X320=0,"",IF(X320="","",0)))</f>
        <v/>
      </c>
      <c r="S320" s="25" t="str">
        <f>IFERROR(VLOOKUP($C320,Summary!$C:$CB,17,FALSE)/X320,IF(X320=0,"",IF(X320="","",0)))</f>
        <v/>
      </c>
      <c r="T320" s="26" t="str">
        <f>IFERROR(VLOOKUP($C320,Summary!$C:$CB,18,FALSE)/X320,IF(X320=0,"",IF(X320="","",0)))</f>
        <v/>
      </c>
      <c r="U320" s="25" t="str">
        <f>IFERROR(VLOOKUP($C320,Summary!$C:$CB,19,FALSE)/X320,IF(X320=0,"",IF(X320="","",0)))</f>
        <v/>
      </c>
      <c r="V320" s="26" t="str">
        <f>IFERROR(VLOOKUP($C320,Summary!$C:$CB,20,FALSE)/X320,IF(X320=0,"",IF(X320="","",0)))</f>
        <v/>
      </c>
      <c r="W320" s="25" t="str">
        <f>IFERROR(VLOOKUP($C320,Summary!$C:$CB,21,FALSE)/X320,IF(X320=0,"",IF(X320="","",0)))</f>
        <v/>
      </c>
      <c r="X320" s="27">
        <f>VLOOKUP($C320,Summary!$C:$CB,22,FALSE)</f>
        <v>0</v>
      </c>
      <c r="Y320" s="24">
        <f>IFERROR(VLOOKUP($C320,Summary!$C:$CB,23,FALSE)/AE320,IF(AE320=0,"",IF(AE320="","",0)))</f>
        <v>1</v>
      </c>
      <c r="Z320" s="25">
        <f>IFERROR(VLOOKUP($C320,Summary!$C:$CB,24,FALSE)/AE320,IF(AE320=0,"",IF(AE320="","",0)))</f>
        <v>0</v>
      </c>
      <c r="AA320" s="26">
        <f>IFERROR(VLOOKUP($C320,Summary!$C:$CB,25,FALSE)/AE320,IF(AE320=0,"",IF(AE320="","",0)))</f>
        <v>1</v>
      </c>
      <c r="AB320" s="25">
        <f>IFERROR(VLOOKUP($C320,Summary!$C:$CB,26,FALSE)/AE320,IF(AE320=0,"",IF(AE320="","",0)))</f>
        <v>0</v>
      </c>
      <c r="AC320" s="26">
        <f>IFERROR(VLOOKUP($C320,Summary!$C:$CB,27,FALSE)/AE320,IF(AE320=0,"",IF(AE320="","",0)))</f>
        <v>1</v>
      </c>
      <c r="AD320" s="25">
        <f>IFERROR(VLOOKUP($C320,Summary!$C:$CB,28,FALSE)/AE320,IF(AE320=0,"",IF(AE320="","",0)))</f>
        <v>0</v>
      </c>
      <c r="AE320" s="27">
        <f>VLOOKUP($C320,Summary!$C:$CB,29,FALSE)</f>
        <v>2</v>
      </c>
      <c r="AF320" s="24" t="str">
        <f>IFERROR(VLOOKUP($C320,Summary!$C:$CB,30,FALSE)/VLOOKUP($C320,Summary!$C:$CB,32,FALSE),IF(AL320=0,"",IF(AL320="","",0)))</f>
        <v/>
      </c>
      <c r="AG320" s="25" t="str">
        <f>IFERROR(VLOOKUP($C320,Summary!$C:$CB,31,FALSE)/VLOOKUP($C320,Summary!$C:$CB,32,FALSE),IF(AL320=0,"",IF(AL320="","",0)))</f>
        <v/>
      </c>
      <c r="AH320" s="26" t="str">
        <f>IFERROR(VLOOKUP($C320,Summary!$C:$CB,32,FALSE)/VLOOKUP($C320,Summary!$C:$CB,34,FALSE),IF(AL320=0,"",IF(AL320="","",0)))</f>
        <v/>
      </c>
      <c r="AI320" s="25" t="str">
        <f>IFERROR(VLOOKUP($C320,Summary!$C:$CB,33,FALSE)/VLOOKUP($C320,Summary!$C:$CB,34,FALSE),IF(AL320=0,"",IF(AL320="","",0)))</f>
        <v/>
      </c>
      <c r="AJ320" s="26" t="str">
        <f>IFERROR(VLOOKUP($C320,Summary!$C:$CB,34,FALSE)/AL320,IF(AL320=0,"",IF(AL320="","",0)))</f>
        <v/>
      </c>
      <c r="AK320" s="25" t="str">
        <f>IFERROR(VLOOKUP($C320,Summary!$C:$CB,35,FALSE)/AL320,IF(AL320=0,"",IF(AL320="","",0)))</f>
        <v/>
      </c>
      <c r="AL320" s="27">
        <f>VLOOKUP($C320,Summary!$C:$CB,36,FALSE)</f>
        <v>0</v>
      </c>
      <c r="AM320" s="24">
        <f>IFERROR(VLOOKUP($C320,Summary!$C:$CB,37,FALSE)/AS320,IF(AS320=0,"",IF(AS320="","",0)))</f>
        <v>1</v>
      </c>
      <c r="AN320" s="25">
        <f>IFERROR(VLOOKUP($C320,Summary!$C:$CB,38,FALSE)/AS320,IF(AS320=0,"",IF(AS320="","",0)))</f>
        <v>0</v>
      </c>
      <c r="AO320" s="26">
        <f>IFERROR(VLOOKUP($C320,Summary!$C:$CB,39,FALSE)/AS320,IF(AS320=0,"",IF(AS320="","",0)))</f>
        <v>1</v>
      </c>
      <c r="AP320" s="25">
        <f>IFERROR(VLOOKUP($C320,Summary!$C:$CB,40,FALSE)/AS320,IF(AS320=0,"",IF(AS320="","",0)))</f>
        <v>0</v>
      </c>
      <c r="AQ320" s="26">
        <f>IFERROR(VLOOKUP($C320,Summary!$C:$CB,41,FALSE)/AS320,IF(AS320=0,"",IF(AS320="","",0)))</f>
        <v>1</v>
      </c>
      <c r="AR320" s="25">
        <f>IFERROR(VLOOKUP($C320,Summary!$C:$CB,42,FALSE)/AS320,IF(AS320=0,"",IF(AS320="","",0)))</f>
        <v>0</v>
      </c>
      <c r="AS320" s="27">
        <f>VLOOKUP($C320,Summary!$C:$CB,43,FALSE)</f>
        <v>3</v>
      </c>
      <c r="AT320" s="24">
        <f>IFERROR(VLOOKUP($C320,Summary!$C:$CB,44,FALSE)/AZ320,IF(AZ320=0,"",IF(AZ320="","",0)))</f>
        <v>0</v>
      </c>
      <c r="AU320" s="25">
        <f>IFERROR(VLOOKUP($C320,Summary!$C:$CB,45,FALSE)/AZ320,IF(AZ320=0,"",IF(AZ320="","",0)))</f>
        <v>0</v>
      </c>
      <c r="AV320" s="26">
        <f>IFERROR(VLOOKUP($C320,Summary!$C:$CB,46,FALSE)/AZ320,IF(AZ320=0,"",IF(AZ320="","",0)))</f>
        <v>0</v>
      </c>
      <c r="AW320" s="25">
        <f>IFERROR(VLOOKUP($C320,Summary!$C:$CB,47,FALSE)/AZ320,IF(AZ320=0,"",IF(AZ320="","",0)))</f>
        <v>0</v>
      </c>
      <c r="AX320" s="26">
        <f>IFERROR(VLOOKUP($C320,Summary!$C:$CB,48,FALSE)/AZ320,IF(AZ320=0,"",IF(AZ320="","",0)))</f>
        <v>0</v>
      </c>
      <c r="AY320" s="25">
        <f>IFERROR(VLOOKUP($C320,Summary!$C:$CB,49,FALSE)/AZ320,IF(AZ320=0,"",IF(AZ320="","",0)))</f>
        <v>1</v>
      </c>
      <c r="AZ320" s="27">
        <f>VLOOKUP($C320,Summary!$C:$CB,50,FALSE)</f>
        <v>2</v>
      </c>
      <c r="BA320" s="24">
        <f>IFERROR(VLOOKUP($C320,Summary!$C:$CB,51,FALSE)/BG320,IF(BG320=0,"",IF(BG320="","",0)))</f>
        <v>0.5</v>
      </c>
      <c r="BB320" s="25">
        <f>IFERROR(VLOOKUP($C320,Summary!$C:$CB,52,FALSE)/BG320,IF(BG320=0,"",IF(BG320="","",0)))</f>
        <v>0</v>
      </c>
      <c r="BC320" s="26">
        <f>IFERROR(VLOOKUP($C320,Summary!$C:$CB,53,FALSE)/BG320,IF(BG320=0,"",IF(BG320="","",0)))</f>
        <v>0.5</v>
      </c>
      <c r="BD320" s="25">
        <f>IFERROR(VLOOKUP($C320,Summary!$C:$CB,54,FALSE)/BG320,IF(BG320=0,"",IF(BG320="","",0)))</f>
        <v>0</v>
      </c>
      <c r="BE320" s="26">
        <f>IFERROR(VLOOKUP($C320,Summary!$C:$CB,55,FALSE)/BG320,IF(BG320=0,"",IF(BG320="","",0)))</f>
        <v>0.5</v>
      </c>
      <c r="BF320" s="25">
        <f>IFERROR(VLOOKUP($C320,Summary!$C:$CB,56,FALSE)/BG320,IF(BG320=0,"",IF(BG320="","",0)))</f>
        <v>0.5</v>
      </c>
      <c r="BG320" s="27">
        <f>VLOOKUP($C320,Summary!$C:$CB,57,FALSE)</f>
        <v>2</v>
      </c>
      <c r="BH320" s="24">
        <f>IFERROR(VLOOKUP($C320,Summary!$C:$CB,58,FALSE)/BN320,IF(BN320=0,"",IF(BN320="","",0)))</f>
        <v>1</v>
      </c>
      <c r="BI320" s="25">
        <f>IFERROR(VLOOKUP($C320,Summary!$C:$CB,59,FALSE)/BN320,IF(BN320=0,"",IF(BN320="","",0)))</f>
        <v>0</v>
      </c>
      <c r="BJ320" s="26">
        <f>IFERROR(VLOOKUP($C320,Summary!$C:$CB,60,FALSE)/BN320,IF(BN320=0,"",IF(BN320="","",0)))</f>
        <v>1</v>
      </c>
      <c r="BK320" s="25">
        <f>IFERROR(VLOOKUP($C320,Summary!$C:$CB,61,FALSE)/BN320,IF(BN320=0,"",IF(BN320="","",0)))</f>
        <v>0</v>
      </c>
      <c r="BL320" s="26">
        <f>IFERROR(VLOOKUP($C320,Summary!$C:$CB,62,FALSE)/BN320,IF(BN320=0,"",IF(BN320="","",0)))</f>
        <v>1</v>
      </c>
      <c r="BM320" s="25">
        <f>IFERROR(VLOOKUP($C320,Summary!$C:$CB,63,FALSE)/BN320,IF(BN320=0,"",IF(BN320="","",0)))</f>
        <v>0</v>
      </c>
      <c r="BN320" s="27">
        <f>VLOOKUP($C320,Summary!$C:$CB,64,FALSE)</f>
        <v>3</v>
      </c>
      <c r="BO320" s="24">
        <f>IFERROR(VLOOKUP($C320,Summary!$C:$CB,65,FALSE)/BU320,IF(BU320=0,"",IF(BU320="","",0)))</f>
        <v>0.5</v>
      </c>
      <c r="BP320" s="25">
        <f>IFERROR(VLOOKUP($C320,Summary!$C:$CB,66,FALSE)/BU320,IF(BU320=0,"",IF(BU320="","",0)))</f>
        <v>0</v>
      </c>
      <c r="BQ320" s="26">
        <f>IFERROR(VLOOKUP($C320,Summary!$C:$CB,67,FALSE)/BU320,IF(BU320=0,"",IF(BU320="","",0)))</f>
        <v>0.5</v>
      </c>
      <c r="BR320" s="25">
        <f>IFERROR(VLOOKUP($C320,Summary!$C:$CB,68,FALSE)/BU320,IF(BU320=0,"",IF(BU320="","",0)))</f>
        <v>0.5</v>
      </c>
      <c r="BS320" s="26">
        <f>IFERROR(VLOOKUP($C320,Summary!$C:$CB,69,FALSE)/BU320,IF(BU320=0,"",IF(BU320="","",0)))</f>
        <v>1</v>
      </c>
      <c r="BT320" s="25">
        <f>IFERROR(VLOOKUP($C320,Summary!$C:$CB,70,FALSE)/BU320,IF(BU320=0,"",IF(BU320="","",0)))</f>
        <v>0</v>
      </c>
      <c r="BU320" s="27">
        <f>VLOOKUP($C320,Summary!$C:$CB,71,FALSE)</f>
        <v>2</v>
      </c>
      <c r="BV320" s="24" t="str">
        <f>IFERROR(VLOOKUP($C320,Summary!$C:$CB,72,FALSE)/CB320,IF(CB320=0,"",IF(CB320="","",0)))</f>
        <v/>
      </c>
      <c r="BW320" s="25" t="str">
        <f>IFERROR(VLOOKUP($C320,Summary!$C:$CB,73,FALSE)/CB320,IF(CB320=0,"",IF(CB320="","",0)))</f>
        <v/>
      </c>
      <c r="BX320" s="26" t="str">
        <f>IFERROR(VLOOKUP($C320,Summary!$C:$CB,74,FALSE)/CB320,IF(CB320=0,"",IF(CB320="","",0)))</f>
        <v/>
      </c>
      <c r="BY320" s="25" t="str">
        <f>IFERROR(VLOOKUP($C320,Summary!$C:$CB,75,FALSE)/CB320,IF(CB320=0,"",IF(CB320="","",0)))</f>
        <v/>
      </c>
      <c r="BZ320" s="26" t="str">
        <f>IFERROR(VLOOKUP($C320,Summary!$C:$CB,76,FALSE)/CB320,IF(CB320=0,"",IF(CB320="","",0)))</f>
        <v/>
      </c>
      <c r="CA320" s="25" t="str">
        <f>IFERROR(VLOOKUP($C320,Summary!$C:$CB,77,FALSE)/CB320,IF(CB320=0,"",IF(CB320="","",0)))</f>
        <v/>
      </c>
      <c r="CB320" s="27">
        <f>VLOOKUP($C320,Summary!$C:$CB,78,FALSE)</f>
        <v>0</v>
      </c>
    </row>
    <row r="321" spans="1:80" x14ac:dyDescent="0.3">
      <c r="A321">
        <v>317</v>
      </c>
      <c r="B321" t="str">
        <f>IF(Namelist!A318="","",UPPER(Namelist!A318))</f>
        <v>WEI WEN SEE</v>
      </c>
      <c r="C321" t="str">
        <f>IF(Namelist!B318="","",UPPER(Namelist!B318))</f>
        <v>NUSSTU\E0325044</v>
      </c>
      <c r="D321" s="24">
        <f>IFERROR(VLOOKUP($C321,Summary!$C:$CB,2,FALSE)/J321,IF(J321=0,"",IF(J321="","",0)))</f>
        <v>1</v>
      </c>
      <c r="E321" s="25">
        <f>IFERROR(VLOOKUP($C321,Summary!$C:$CB,3,FALSE)/J321,IF(J321=0,"",IF(J321="","",0)))</f>
        <v>0</v>
      </c>
      <c r="F321" s="26">
        <f>IFERROR(VLOOKUP($C321,Summary!$C:$CB,4,FALSE)/J321,IF(J321=0,"",IF(J321="","",0)))</f>
        <v>1</v>
      </c>
      <c r="G321" s="25">
        <f>IFERROR(VLOOKUP($C321,Summary!$C:$CB,5,FALSE)/J321,IF(J321=0,"",IF(J321="","",0)))</f>
        <v>0</v>
      </c>
      <c r="H321" s="26">
        <f>IFERROR(VLOOKUP($C321,Summary!$C:$CB,6,FALSE)/J321,IF(J321=0,"",IF(J321="","",0)))</f>
        <v>1</v>
      </c>
      <c r="I321" s="25">
        <f>IFERROR(VLOOKUP($C321,Summary!$C:$CB,7,FALSE)/J321,IF(J321=0,"",IF(J321="","",0)))</f>
        <v>0</v>
      </c>
      <c r="J321" s="27">
        <f>VLOOKUP($C321,Summary!$C:$CB,8,FALSE)</f>
        <v>2</v>
      </c>
      <c r="K321" s="24" t="str">
        <f>IFERROR(VLOOKUP($C321,Summary!$C:$CB,9,FALSE)/Q321,IF(Q321=0,"",IF(Q321="","",0)))</f>
        <v/>
      </c>
      <c r="L321" s="25" t="str">
        <f>IFERROR(VLOOKUP($C321,Summary!$C:$CB,10,FALSE)/Q321,IF(Q321=0,"",IF(Q321="","",0)))</f>
        <v/>
      </c>
      <c r="M321" s="26" t="str">
        <f>IFERROR(VLOOKUP($C321,Summary!$C:$CB,11,FALSE)/Q321,IF(Q321=0,"",IF(Q321="","",0)))</f>
        <v/>
      </c>
      <c r="N321" s="25" t="str">
        <f>IFERROR(VLOOKUP($C321,Summary!$C:$CB,12,FALSE)/Q321,IF(Q321=0,"",IF(Q321="","",0)))</f>
        <v/>
      </c>
      <c r="O321" s="26" t="str">
        <f>IFERROR(VLOOKUP($C321,Summary!$C:$CB,13,FALSE)/Q321,IF(Q321=0,"",IF(Q321="","",0)))</f>
        <v/>
      </c>
      <c r="P321" s="25" t="str">
        <f>IFERROR(VLOOKUP($C321,Summary!$C:$CB,14,FALSE)/Q321,IF(Q321=0,"",IF(Q321="","",0)))</f>
        <v/>
      </c>
      <c r="Q321" s="27">
        <f>VLOOKUP($C321,Summary!$C:$CB,15,FALSE)</f>
        <v>0</v>
      </c>
      <c r="R321" s="24" t="str">
        <f>IFERROR(VLOOKUP($C321,Summary!$C:$CB,16,FALSE)/X321,IF(X321=0,"",IF(X321="","",0)))</f>
        <v/>
      </c>
      <c r="S321" s="25" t="str">
        <f>IFERROR(VLOOKUP($C321,Summary!$C:$CB,17,FALSE)/X321,IF(X321=0,"",IF(X321="","",0)))</f>
        <v/>
      </c>
      <c r="T321" s="26" t="str">
        <f>IFERROR(VLOOKUP($C321,Summary!$C:$CB,18,FALSE)/X321,IF(X321=0,"",IF(X321="","",0)))</f>
        <v/>
      </c>
      <c r="U321" s="25" t="str">
        <f>IFERROR(VLOOKUP($C321,Summary!$C:$CB,19,FALSE)/X321,IF(X321=0,"",IF(X321="","",0)))</f>
        <v/>
      </c>
      <c r="V321" s="26" t="str">
        <f>IFERROR(VLOOKUP($C321,Summary!$C:$CB,20,FALSE)/X321,IF(X321=0,"",IF(X321="","",0)))</f>
        <v/>
      </c>
      <c r="W321" s="25" t="str">
        <f>IFERROR(VLOOKUP($C321,Summary!$C:$CB,21,FALSE)/X321,IF(X321=0,"",IF(X321="","",0)))</f>
        <v/>
      </c>
      <c r="X321" s="27">
        <f>VLOOKUP($C321,Summary!$C:$CB,22,FALSE)</f>
        <v>0</v>
      </c>
      <c r="Y321" s="24" t="str">
        <f>IFERROR(VLOOKUP($C321,Summary!$C:$CB,23,FALSE)/AE321,IF(AE321=0,"",IF(AE321="","",0)))</f>
        <v/>
      </c>
      <c r="Z321" s="25" t="str">
        <f>IFERROR(VLOOKUP($C321,Summary!$C:$CB,24,FALSE)/AE321,IF(AE321=0,"",IF(AE321="","",0)))</f>
        <v/>
      </c>
      <c r="AA321" s="26" t="str">
        <f>IFERROR(VLOOKUP($C321,Summary!$C:$CB,25,FALSE)/AE321,IF(AE321=0,"",IF(AE321="","",0)))</f>
        <v/>
      </c>
      <c r="AB321" s="25" t="str">
        <f>IFERROR(VLOOKUP($C321,Summary!$C:$CB,26,FALSE)/AE321,IF(AE321=0,"",IF(AE321="","",0)))</f>
        <v/>
      </c>
      <c r="AC321" s="26" t="str">
        <f>IFERROR(VLOOKUP($C321,Summary!$C:$CB,27,FALSE)/AE321,IF(AE321=0,"",IF(AE321="","",0)))</f>
        <v/>
      </c>
      <c r="AD321" s="25" t="str">
        <f>IFERROR(VLOOKUP($C321,Summary!$C:$CB,28,FALSE)/AE321,IF(AE321=0,"",IF(AE321="","",0)))</f>
        <v/>
      </c>
      <c r="AE321" s="27">
        <f>VLOOKUP($C321,Summary!$C:$CB,29,FALSE)</f>
        <v>0</v>
      </c>
      <c r="AF321" s="24" t="str">
        <f>IFERROR(VLOOKUP($C321,Summary!$C:$CB,30,FALSE)/VLOOKUP($C321,Summary!$C:$CB,32,FALSE),IF(AL321=0,"",IF(AL321="","",0)))</f>
        <v/>
      </c>
      <c r="AG321" s="25" t="str">
        <f>IFERROR(VLOOKUP($C321,Summary!$C:$CB,31,FALSE)/VLOOKUP($C321,Summary!$C:$CB,32,FALSE),IF(AL321=0,"",IF(AL321="","",0)))</f>
        <v/>
      </c>
      <c r="AH321" s="26" t="str">
        <f>IFERROR(VLOOKUP($C321,Summary!$C:$CB,32,FALSE)/VLOOKUP($C321,Summary!$C:$CB,34,FALSE),IF(AL321=0,"",IF(AL321="","",0)))</f>
        <v/>
      </c>
      <c r="AI321" s="25" t="str">
        <f>IFERROR(VLOOKUP($C321,Summary!$C:$CB,33,FALSE)/VLOOKUP($C321,Summary!$C:$CB,34,FALSE),IF(AL321=0,"",IF(AL321="","",0)))</f>
        <v/>
      </c>
      <c r="AJ321" s="26" t="str">
        <f>IFERROR(VLOOKUP($C321,Summary!$C:$CB,34,FALSE)/AL321,IF(AL321=0,"",IF(AL321="","",0)))</f>
        <v/>
      </c>
      <c r="AK321" s="25" t="str">
        <f>IFERROR(VLOOKUP($C321,Summary!$C:$CB,35,FALSE)/AL321,IF(AL321=0,"",IF(AL321="","",0)))</f>
        <v/>
      </c>
      <c r="AL321" s="27">
        <f>VLOOKUP($C321,Summary!$C:$CB,36,FALSE)</f>
        <v>0</v>
      </c>
      <c r="AM321" s="24" t="str">
        <f>IFERROR(VLOOKUP($C321,Summary!$C:$CB,37,FALSE)/AS321,IF(AS321=0,"",IF(AS321="","",0)))</f>
        <v/>
      </c>
      <c r="AN321" s="25" t="str">
        <f>IFERROR(VLOOKUP($C321,Summary!$C:$CB,38,FALSE)/AS321,IF(AS321=0,"",IF(AS321="","",0)))</f>
        <v/>
      </c>
      <c r="AO321" s="26" t="str">
        <f>IFERROR(VLOOKUP($C321,Summary!$C:$CB,39,FALSE)/AS321,IF(AS321=0,"",IF(AS321="","",0)))</f>
        <v/>
      </c>
      <c r="AP321" s="25" t="str">
        <f>IFERROR(VLOOKUP($C321,Summary!$C:$CB,40,FALSE)/AS321,IF(AS321=0,"",IF(AS321="","",0)))</f>
        <v/>
      </c>
      <c r="AQ321" s="26" t="str">
        <f>IFERROR(VLOOKUP($C321,Summary!$C:$CB,41,FALSE)/AS321,IF(AS321=0,"",IF(AS321="","",0)))</f>
        <v/>
      </c>
      <c r="AR321" s="25" t="str">
        <f>IFERROR(VLOOKUP($C321,Summary!$C:$CB,42,FALSE)/AS321,IF(AS321=0,"",IF(AS321="","",0)))</f>
        <v/>
      </c>
      <c r="AS321" s="27">
        <f>VLOOKUP($C321,Summary!$C:$CB,43,FALSE)</f>
        <v>0</v>
      </c>
      <c r="AT321" s="24">
        <f>IFERROR(VLOOKUP($C321,Summary!$C:$CB,44,FALSE)/AZ321,IF(AZ321=0,"",IF(AZ321="","",0)))</f>
        <v>1</v>
      </c>
      <c r="AU321" s="25">
        <f>IFERROR(VLOOKUP($C321,Summary!$C:$CB,45,FALSE)/AZ321,IF(AZ321=0,"",IF(AZ321="","",0)))</f>
        <v>0</v>
      </c>
      <c r="AV321" s="26">
        <f>IFERROR(VLOOKUP($C321,Summary!$C:$CB,46,FALSE)/AZ321,IF(AZ321=0,"",IF(AZ321="","",0)))</f>
        <v>1</v>
      </c>
      <c r="AW321" s="25">
        <f>IFERROR(VLOOKUP($C321,Summary!$C:$CB,47,FALSE)/AZ321,IF(AZ321=0,"",IF(AZ321="","",0)))</f>
        <v>0</v>
      </c>
      <c r="AX321" s="26">
        <f>IFERROR(VLOOKUP($C321,Summary!$C:$CB,48,FALSE)/AZ321,IF(AZ321=0,"",IF(AZ321="","",0)))</f>
        <v>1</v>
      </c>
      <c r="AY321" s="25">
        <f>IFERROR(VLOOKUP($C321,Summary!$C:$CB,49,FALSE)/AZ321,IF(AZ321=0,"",IF(AZ321="","",0)))</f>
        <v>0</v>
      </c>
      <c r="AZ321" s="27">
        <f>VLOOKUP($C321,Summary!$C:$CB,50,FALSE)</f>
        <v>1</v>
      </c>
      <c r="BA321" s="24" t="str">
        <f>IFERROR(VLOOKUP($C321,Summary!$C:$CB,51,FALSE)/BG321,IF(BG321=0,"",IF(BG321="","",0)))</f>
        <v/>
      </c>
      <c r="BB321" s="25" t="str">
        <f>IFERROR(VLOOKUP($C321,Summary!$C:$CB,52,FALSE)/BG321,IF(BG321=0,"",IF(BG321="","",0)))</f>
        <v/>
      </c>
      <c r="BC321" s="26" t="str">
        <f>IFERROR(VLOOKUP($C321,Summary!$C:$CB,53,FALSE)/BG321,IF(BG321=0,"",IF(BG321="","",0)))</f>
        <v/>
      </c>
      <c r="BD321" s="25" t="str">
        <f>IFERROR(VLOOKUP($C321,Summary!$C:$CB,54,FALSE)/BG321,IF(BG321=0,"",IF(BG321="","",0)))</f>
        <v/>
      </c>
      <c r="BE321" s="26" t="str">
        <f>IFERROR(VLOOKUP($C321,Summary!$C:$CB,55,FALSE)/BG321,IF(BG321=0,"",IF(BG321="","",0)))</f>
        <v/>
      </c>
      <c r="BF321" s="25" t="str">
        <f>IFERROR(VLOOKUP($C321,Summary!$C:$CB,56,FALSE)/BG321,IF(BG321=0,"",IF(BG321="","",0)))</f>
        <v/>
      </c>
      <c r="BG321" s="27">
        <f>VLOOKUP($C321,Summary!$C:$CB,57,FALSE)</f>
        <v>0</v>
      </c>
      <c r="BH321" s="24">
        <f>IFERROR(VLOOKUP($C321,Summary!$C:$CB,58,FALSE)/BN321,IF(BN321=0,"",IF(BN321="","",0)))</f>
        <v>1</v>
      </c>
      <c r="BI321" s="25">
        <f>IFERROR(VLOOKUP($C321,Summary!$C:$CB,59,FALSE)/BN321,IF(BN321=0,"",IF(BN321="","",0)))</f>
        <v>0</v>
      </c>
      <c r="BJ321" s="26">
        <f>IFERROR(VLOOKUP($C321,Summary!$C:$CB,60,FALSE)/BN321,IF(BN321=0,"",IF(BN321="","",0)))</f>
        <v>1</v>
      </c>
      <c r="BK321" s="25">
        <f>IFERROR(VLOOKUP($C321,Summary!$C:$CB,61,FALSE)/BN321,IF(BN321=0,"",IF(BN321="","",0)))</f>
        <v>0</v>
      </c>
      <c r="BL321" s="26">
        <f>IFERROR(VLOOKUP($C321,Summary!$C:$CB,62,FALSE)/BN321,IF(BN321=0,"",IF(BN321="","",0)))</f>
        <v>1</v>
      </c>
      <c r="BM321" s="25">
        <f>IFERROR(VLOOKUP($C321,Summary!$C:$CB,63,FALSE)/BN321,IF(BN321=0,"",IF(BN321="","",0)))</f>
        <v>0</v>
      </c>
      <c r="BN321" s="27">
        <f>VLOOKUP($C321,Summary!$C:$CB,64,FALSE)</f>
        <v>1</v>
      </c>
      <c r="BO321" s="24" t="str">
        <f>IFERROR(VLOOKUP($C321,Summary!$C:$CB,65,FALSE)/BU321,IF(BU321=0,"",IF(BU321="","",0)))</f>
        <v/>
      </c>
      <c r="BP321" s="25" t="str">
        <f>IFERROR(VLOOKUP($C321,Summary!$C:$CB,66,FALSE)/BU321,IF(BU321=0,"",IF(BU321="","",0)))</f>
        <v/>
      </c>
      <c r="BQ321" s="26" t="str">
        <f>IFERROR(VLOOKUP($C321,Summary!$C:$CB,67,FALSE)/BU321,IF(BU321=0,"",IF(BU321="","",0)))</f>
        <v/>
      </c>
      <c r="BR321" s="25" t="str">
        <f>IFERROR(VLOOKUP($C321,Summary!$C:$CB,68,FALSE)/BU321,IF(BU321=0,"",IF(BU321="","",0)))</f>
        <v/>
      </c>
      <c r="BS321" s="26" t="str">
        <f>IFERROR(VLOOKUP($C321,Summary!$C:$CB,69,FALSE)/BU321,IF(BU321=0,"",IF(BU321="","",0)))</f>
        <v/>
      </c>
      <c r="BT321" s="25" t="str">
        <f>IFERROR(VLOOKUP($C321,Summary!$C:$CB,70,FALSE)/BU321,IF(BU321=0,"",IF(BU321="","",0)))</f>
        <v/>
      </c>
      <c r="BU321" s="27">
        <f>VLOOKUP($C321,Summary!$C:$CB,71,FALSE)</f>
        <v>0</v>
      </c>
      <c r="BV321" s="24" t="str">
        <f>IFERROR(VLOOKUP($C321,Summary!$C:$CB,72,FALSE)/CB321,IF(CB321=0,"",IF(CB321="","",0)))</f>
        <v/>
      </c>
      <c r="BW321" s="25" t="str">
        <f>IFERROR(VLOOKUP($C321,Summary!$C:$CB,73,FALSE)/CB321,IF(CB321=0,"",IF(CB321="","",0)))</f>
        <v/>
      </c>
      <c r="BX321" s="26" t="str">
        <f>IFERROR(VLOOKUP($C321,Summary!$C:$CB,74,FALSE)/CB321,IF(CB321=0,"",IF(CB321="","",0)))</f>
        <v/>
      </c>
      <c r="BY321" s="25" t="str">
        <f>IFERROR(VLOOKUP($C321,Summary!$C:$CB,75,FALSE)/CB321,IF(CB321=0,"",IF(CB321="","",0)))</f>
        <v/>
      </c>
      <c r="BZ321" s="26" t="str">
        <f>IFERROR(VLOOKUP($C321,Summary!$C:$CB,76,FALSE)/CB321,IF(CB321=0,"",IF(CB321="","",0)))</f>
        <v/>
      </c>
      <c r="CA321" s="25" t="str">
        <f>IFERROR(VLOOKUP($C321,Summary!$C:$CB,77,FALSE)/CB321,IF(CB321=0,"",IF(CB321="","",0)))</f>
        <v/>
      </c>
      <c r="CB321" s="27">
        <f>VLOOKUP($C321,Summary!$C:$CB,78,FALSE)</f>
        <v>0</v>
      </c>
    </row>
    <row r="322" spans="1:80" x14ac:dyDescent="0.3">
      <c r="A322">
        <v>318</v>
      </c>
      <c r="B322" t="str">
        <f>IF(Namelist!A319="","",UPPER(Namelist!A319))</f>
        <v>WEI XIN CHAN</v>
      </c>
      <c r="C322" t="str">
        <f>IF(Namelist!B319="","",UPPER(Namelist!B319))</f>
        <v>NUSSTU\E0774514</v>
      </c>
      <c r="D322" s="24">
        <f>IFERROR(VLOOKUP($C322,Summary!$C:$CB,2,FALSE)/J322,IF(J322=0,"",IF(J322="","",0)))</f>
        <v>0.25</v>
      </c>
      <c r="E322" s="25">
        <f>IFERROR(VLOOKUP($C322,Summary!$C:$CB,3,FALSE)/J322,IF(J322=0,"",IF(J322="","",0)))</f>
        <v>0</v>
      </c>
      <c r="F322" s="26">
        <f>IFERROR(VLOOKUP($C322,Summary!$C:$CB,4,FALSE)/J322,IF(J322=0,"",IF(J322="","",0)))</f>
        <v>0.25</v>
      </c>
      <c r="G322" s="25">
        <f>IFERROR(VLOOKUP($C322,Summary!$C:$CB,5,FALSE)/J322,IF(J322=0,"",IF(J322="","",0)))</f>
        <v>0</v>
      </c>
      <c r="H322" s="26">
        <f>IFERROR(VLOOKUP($C322,Summary!$C:$CB,6,FALSE)/J322,IF(J322=0,"",IF(J322="","",0)))</f>
        <v>0.25</v>
      </c>
      <c r="I322" s="25">
        <f>IFERROR(VLOOKUP($C322,Summary!$C:$CB,7,FALSE)/J322,IF(J322=0,"",IF(J322="","",0)))</f>
        <v>0.75</v>
      </c>
      <c r="J322" s="27">
        <f>VLOOKUP($C322,Summary!$C:$CB,8,FALSE)</f>
        <v>4</v>
      </c>
      <c r="K322" s="24" t="str">
        <f>IFERROR(VLOOKUP($C322,Summary!$C:$CB,9,FALSE)/Q322,IF(Q322=0,"",IF(Q322="","",0)))</f>
        <v/>
      </c>
      <c r="L322" s="25" t="str">
        <f>IFERROR(VLOOKUP($C322,Summary!$C:$CB,10,FALSE)/Q322,IF(Q322=0,"",IF(Q322="","",0)))</f>
        <v/>
      </c>
      <c r="M322" s="26" t="str">
        <f>IFERROR(VLOOKUP($C322,Summary!$C:$CB,11,FALSE)/Q322,IF(Q322=0,"",IF(Q322="","",0)))</f>
        <v/>
      </c>
      <c r="N322" s="25" t="str">
        <f>IFERROR(VLOOKUP($C322,Summary!$C:$CB,12,FALSE)/Q322,IF(Q322=0,"",IF(Q322="","",0)))</f>
        <v/>
      </c>
      <c r="O322" s="26" t="str">
        <f>IFERROR(VLOOKUP($C322,Summary!$C:$CB,13,FALSE)/Q322,IF(Q322=0,"",IF(Q322="","",0)))</f>
        <v/>
      </c>
      <c r="P322" s="25" t="str">
        <f>IFERROR(VLOOKUP($C322,Summary!$C:$CB,14,FALSE)/Q322,IF(Q322=0,"",IF(Q322="","",0)))</f>
        <v/>
      </c>
      <c r="Q322" s="27">
        <f>VLOOKUP($C322,Summary!$C:$CB,15,FALSE)</f>
        <v>0</v>
      </c>
      <c r="R322" s="24" t="str">
        <f>IFERROR(VLOOKUP($C322,Summary!$C:$CB,16,FALSE)/X322,IF(X322=0,"",IF(X322="","",0)))</f>
        <v/>
      </c>
      <c r="S322" s="25" t="str">
        <f>IFERROR(VLOOKUP($C322,Summary!$C:$CB,17,FALSE)/X322,IF(X322=0,"",IF(X322="","",0)))</f>
        <v/>
      </c>
      <c r="T322" s="26" t="str">
        <f>IFERROR(VLOOKUP($C322,Summary!$C:$CB,18,FALSE)/X322,IF(X322=0,"",IF(X322="","",0)))</f>
        <v/>
      </c>
      <c r="U322" s="25" t="str">
        <f>IFERROR(VLOOKUP($C322,Summary!$C:$CB,19,FALSE)/X322,IF(X322=0,"",IF(X322="","",0)))</f>
        <v/>
      </c>
      <c r="V322" s="26" t="str">
        <f>IFERROR(VLOOKUP($C322,Summary!$C:$CB,20,FALSE)/X322,IF(X322=0,"",IF(X322="","",0)))</f>
        <v/>
      </c>
      <c r="W322" s="25" t="str">
        <f>IFERROR(VLOOKUP($C322,Summary!$C:$CB,21,FALSE)/X322,IF(X322=0,"",IF(X322="","",0)))</f>
        <v/>
      </c>
      <c r="X322" s="27">
        <f>VLOOKUP($C322,Summary!$C:$CB,22,FALSE)</f>
        <v>0</v>
      </c>
      <c r="Y322" s="24">
        <f>IFERROR(VLOOKUP($C322,Summary!$C:$CB,23,FALSE)/AE322,IF(AE322=0,"",IF(AE322="","",0)))</f>
        <v>0.5</v>
      </c>
      <c r="Z322" s="25">
        <f>IFERROR(VLOOKUP($C322,Summary!$C:$CB,24,FALSE)/AE322,IF(AE322=0,"",IF(AE322="","",0)))</f>
        <v>0</v>
      </c>
      <c r="AA322" s="26">
        <f>IFERROR(VLOOKUP($C322,Summary!$C:$CB,25,FALSE)/AE322,IF(AE322=0,"",IF(AE322="","",0)))</f>
        <v>0.5</v>
      </c>
      <c r="AB322" s="25">
        <f>IFERROR(VLOOKUP($C322,Summary!$C:$CB,26,FALSE)/AE322,IF(AE322=0,"",IF(AE322="","",0)))</f>
        <v>0</v>
      </c>
      <c r="AC322" s="26">
        <f>IFERROR(VLOOKUP($C322,Summary!$C:$CB,27,FALSE)/AE322,IF(AE322=0,"",IF(AE322="","",0)))</f>
        <v>0.5</v>
      </c>
      <c r="AD322" s="25">
        <f>IFERROR(VLOOKUP($C322,Summary!$C:$CB,28,FALSE)/AE322,IF(AE322=0,"",IF(AE322="","",0)))</f>
        <v>0.5</v>
      </c>
      <c r="AE322" s="27">
        <f>VLOOKUP($C322,Summary!$C:$CB,29,FALSE)</f>
        <v>2</v>
      </c>
      <c r="AF322" s="24" t="str">
        <f>IFERROR(VLOOKUP($C322,Summary!$C:$CB,30,FALSE)/VLOOKUP($C322,Summary!$C:$CB,32,FALSE),IF(AL322=0,"",IF(AL322="","",0)))</f>
        <v/>
      </c>
      <c r="AG322" s="25" t="str">
        <f>IFERROR(VLOOKUP($C322,Summary!$C:$CB,31,FALSE)/VLOOKUP($C322,Summary!$C:$CB,32,FALSE),IF(AL322=0,"",IF(AL322="","",0)))</f>
        <v/>
      </c>
      <c r="AH322" s="26" t="str">
        <f>IFERROR(VLOOKUP($C322,Summary!$C:$CB,32,FALSE)/VLOOKUP($C322,Summary!$C:$CB,34,FALSE),IF(AL322=0,"",IF(AL322="","",0)))</f>
        <v/>
      </c>
      <c r="AI322" s="25" t="str">
        <f>IFERROR(VLOOKUP($C322,Summary!$C:$CB,33,FALSE)/VLOOKUP($C322,Summary!$C:$CB,34,FALSE),IF(AL322=0,"",IF(AL322="","",0)))</f>
        <v/>
      </c>
      <c r="AJ322" s="26" t="str">
        <f>IFERROR(VLOOKUP($C322,Summary!$C:$CB,34,FALSE)/AL322,IF(AL322=0,"",IF(AL322="","",0)))</f>
        <v/>
      </c>
      <c r="AK322" s="25" t="str">
        <f>IFERROR(VLOOKUP($C322,Summary!$C:$CB,35,FALSE)/AL322,IF(AL322=0,"",IF(AL322="","",0)))</f>
        <v/>
      </c>
      <c r="AL322" s="27">
        <f>VLOOKUP($C322,Summary!$C:$CB,36,FALSE)</f>
        <v>0</v>
      </c>
      <c r="AM322" s="24" t="str">
        <f>IFERROR(VLOOKUP($C322,Summary!$C:$CB,37,FALSE)/AS322,IF(AS322=0,"",IF(AS322="","",0)))</f>
        <v/>
      </c>
      <c r="AN322" s="25" t="str">
        <f>IFERROR(VLOOKUP($C322,Summary!$C:$CB,38,FALSE)/AS322,IF(AS322=0,"",IF(AS322="","",0)))</f>
        <v/>
      </c>
      <c r="AO322" s="26" t="str">
        <f>IFERROR(VLOOKUP($C322,Summary!$C:$CB,39,FALSE)/AS322,IF(AS322=0,"",IF(AS322="","",0)))</f>
        <v/>
      </c>
      <c r="AP322" s="25" t="str">
        <f>IFERROR(VLOOKUP($C322,Summary!$C:$CB,40,FALSE)/AS322,IF(AS322=0,"",IF(AS322="","",0)))</f>
        <v/>
      </c>
      <c r="AQ322" s="26" t="str">
        <f>IFERROR(VLOOKUP($C322,Summary!$C:$CB,41,FALSE)/AS322,IF(AS322=0,"",IF(AS322="","",0)))</f>
        <v/>
      </c>
      <c r="AR322" s="25" t="str">
        <f>IFERROR(VLOOKUP($C322,Summary!$C:$CB,42,FALSE)/AS322,IF(AS322=0,"",IF(AS322="","",0)))</f>
        <v/>
      </c>
      <c r="AS322" s="27">
        <f>VLOOKUP($C322,Summary!$C:$CB,43,FALSE)</f>
        <v>0</v>
      </c>
      <c r="AT322" s="24" t="str">
        <f>IFERROR(VLOOKUP($C322,Summary!$C:$CB,44,FALSE)/AZ322,IF(AZ322=0,"",IF(AZ322="","",0)))</f>
        <v/>
      </c>
      <c r="AU322" s="25" t="str">
        <f>IFERROR(VLOOKUP($C322,Summary!$C:$CB,45,FALSE)/AZ322,IF(AZ322=0,"",IF(AZ322="","",0)))</f>
        <v/>
      </c>
      <c r="AV322" s="26" t="str">
        <f>IFERROR(VLOOKUP($C322,Summary!$C:$CB,46,FALSE)/AZ322,IF(AZ322=0,"",IF(AZ322="","",0)))</f>
        <v/>
      </c>
      <c r="AW322" s="25" t="str">
        <f>IFERROR(VLOOKUP($C322,Summary!$C:$CB,47,FALSE)/AZ322,IF(AZ322=0,"",IF(AZ322="","",0)))</f>
        <v/>
      </c>
      <c r="AX322" s="26" t="str">
        <f>IFERROR(VLOOKUP($C322,Summary!$C:$CB,48,FALSE)/AZ322,IF(AZ322=0,"",IF(AZ322="","",0)))</f>
        <v/>
      </c>
      <c r="AY322" s="25" t="str">
        <f>IFERROR(VLOOKUP($C322,Summary!$C:$CB,49,FALSE)/AZ322,IF(AZ322=0,"",IF(AZ322="","",0)))</f>
        <v/>
      </c>
      <c r="AZ322" s="27">
        <f>VLOOKUP($C322,Summary!$C:$CB,50,FALSE)</f>
        <v>0</v>
      </c>
      <c r="BA322" s="24">
        <f>IFERROR(VLOOKUP($C322,Summary!$C:$CB,51,FALSE)/BG322,IF(BG322=0,"",IF(BG322="","",0)))</f>
        <v>0</v>
      </c>
      <c r="BB322" s="25">
        <f>IFERROR(VLOOKUP($C322,Summary!$C:$CB,52,FALSE)/BG322,IF(BG322=0,"",IF(BG322="","",0)))</f>
        <v>0</v>
      </c>
      <c r="BC322" s="26">
        <f>IFERROR(VLOOKUP($C322,Summary!$C:$CB,53,FALSE)/BG322,IF(BG322=0,"",IF(BG322="","",0)))</f>
        <v>0</v>
      </c>
      <c r="BD322" s="25">
        <f>IFERROR(VLOOKUP($C322,Summary!$C:$CB,54,FALSE)/BG322,IF(BG322=0,"",IF(BG322="","",0)))</f>
        <v>0</v>
      </c>
      <c r="BE322" s="26">
        <f>IFERROR(VLOOKUP($C322,Summary!$C:$CB,55,FALSE)/BG322,IF(BG322=0,"",IF(BG322="","",0)))</f>
        <v>0</v>
      </c>
      <c r="BF322" s="25">
        <f>IFERROR(VLOOKUP($C322,Summary!$C:$CB,56,FALSE)/BG322,IF(BG322=0,"",IF(BG322="","",0)))</f>
        <v>1</v>
      </c>
      <c r="BG322" s="27">
        <f>VLOOKUP($C322,Summary!$C:$CB,57,FALSE)</f>
        <v>2</v>
      </c>
      <c r="BH322" s="24" t="str">
        <f>IFERROR(VLOOKUP($C322,Summary!$C:$CB,58,FALSE)/BN322,IF(BN322=0,"",IF(BN322="","",0)))</f>
        <v/>
      </c>
      <c r="BI322" s="25" t="str">
        <f>IFERROR(VLOOKUP($C322,Summary!$C:$CB,59,FALSE)/BN322,IF(BN322=0,"",IF(BN322="","",0)))</f>
        <v/>
      </c>
      <c r="BJ322" s="26" t="str">
        <f>IFERROR(VLOOKUP($C322,Summary!$C:$CB,60,FALSE)/BN322,IF(BN322=0,"",IF(BN322="","",0)))</f>
        <v/>
      </c>
      <c r="BK322" s="25" t="str">
        <f>IFERROR(VLOOKUP($C322,Summary!$C:$CB,61,FALSE)/BN322,IF(BN322=0,"",IF(BN322="","",0)))</f>
        <v/>
      </c>
      <c r="BL322" s="26" t="str">
        <f>IFERROR(VLOOKUP($C322,Summary!$C:$CB,62,FALSE)/BN322,IF(BN322=0,"",IF(BN322="","",0)))</f>
        <v/>
      </c>
      <c r="BM322" s="25" t="str">
        <f>IFERROR(VLOOKUP($C322,Summary!$C:$CB,63,FALSE)/BN322,IF(BN322=0,"",IF(BN322="","",0)))</f>
        <v/>
      </c>
      <c r="BN322" s="27">
        <f>VLOOKUP($C322,Summary!$C:$CB,64,FALSE)</f>
        <v>0</v>
      </c>
      <c r="BO322" s="24" t="str">
        <f>IFERROR(VLOOKUP($C322,Summary!$C:$CB,65,FALSE)/BU322,IF(BU322=0,"",IF(BU322="","",0)))</f>
        <v/>
      </c>
      <c r="BP322" s="25" t="str">
        <f>IFERROR(VLOOKUP($C322,Summary!$C:$CB,66,FALSE)/BU322,IF(BU322=0,"",IF(BU322="","",0)))</f>
        <v/>
      </c>
      <c r="BQ322" s="26" t="str">
        <f>IFERROR(VLOOKUP($C322,Summary!$C:$CB,67,FALSE)/BU322,IF(BU322=0,"",IF(BU322="","",0)))</f>
        <v/>
      </c>
      <c r="BR322" s="25" t="str">
        <f>IFERROR(VLOOKUP($C322,Summary!$C:$CB,68,FALSE)/BU322,IF(BU322=0,"",IF(BU322="","",0)))</f>
        <v/>
      </c>
      <c r="BS322" s="26" t="str">
        <f>IFERROR(VLOOKUP($C322,Summary!$C:$CB,69,FALSE)/BU322,IF(BU322=0,"",IF(BU322="","",0)))</f>
        <v/>
      </c>
      <c r="BT322" s="25" t="str">
        <f>IFERROR(VLOOKUP($C322,Summary!$C:$CB,70,FALSE)/BU322,IF(BU322=0,"",IF(BU322="","",0)))</f>
        <v/>
      </c>
      <c r="BU322" s="27">
        <f>VLOOKUP($C322,Summary!$C:$CB,71,FALSE)</f>
        <v>0</v>
      </c>
      <c r="BV322" s="24" t="str">
        <f>IFERROR(VLOOKUP($C322,Summary!$C:$CB,72,FALSE)/CB322,IF(CB322=0,"",IF(CB322="","",0)))</f>
        <v/>
      </c>
      <c r="BW322" s="25" t="str">
        <f>IFERROR(VLOOKUP($C322,Summary!$C:$CB,73,FALSE)/CB322,IF(CB322=0,"",IF(CB322="","",0)))</f>
        <v/>
      </c>
      <c r="BX322" s="26" t="str">
        <f>IFERROR(VLOOKUP($C322,Summary!$C:$CB,74,FALSE)/CB322,IF(CB322=0,"",IF(CB322="","",0)))</f>
        <v/>
      </c>
      <c r="BY322" s="25" t="str">
        <f>IFERROR(VLOOKUP($C322,Summary!$C:$CB,75,FALSE)/CB322,IF(CB322=0,"",IF(CB322="","",0)))</f>
        <v/>
      </c>
      <c r="BZ322" s="26" t="str">
        <f>IFERROR(VLOOKUP($C322,Summary!$C:$CB,76,FALSE)/CB322,IF(CB322=0,"",IF(CB322="","",0)))</f>
        <v/>
      </c>
      <c r="CA322" s="25" t="str">
        <f>IFERROR(VLOOKUP($C322,Summary!$C:$CB,77,FALSE)/CB322,IF(CB322=0,"",IF(CB322="","",0)))</f>
        <v/>
      </c>
      <c r="CB322" s="27">
        <f>VLOOKUP($C322,Summary!$C:$CB,78,FALSE)</f>
        <v>0</v>
      </c>
    </row>
    <row r="323" spans="1:80" x14ac:dyDescent="0.3">
      <c r="A323">
        <v>319</v>
      </c>
      <c r="B323" t="str">
        <f>IF(Namelist!A320="","",UPPER(Namelist!A320))</f>
        <v>WEI XUAN LIM</v>
      </c>
      <c r="C323" t="str">
        <f>IF(Namelist!B320="","",UPPER(Namelist!B320))</f>
        <v>NUSSTU\E0725827</v>
      </c>
      <c r="D323" s="24">
        <f>IFERROR(VLOOKUP($C323,Summary!$C:$CB,2,FALSE)/J323,IF(J323=0,"",IF(J323="","",0)))</f>
        <v>1</v>
      </c>
      <c r="E323" s="25">
        <f>IFERROR(VLOOKUP($C323,Summary!$C:$CB,3,FALSE)/J323,IF(J323=0,"",IF(J323="","",0)))</f>
        <v>0</v>
      </c>
      <c r="F323" s="26">
        <f>IFERROR(VLOOKUP($C323,Summary!$C:$CB,4,FALSE)/J323,IF(J323=0,"",IF(J323="","",0)))</f>
        <v>1</v>
      </c>
      <c r="G323" s="25">
        <f>IFERROR(VLOOKUP($C323,Summary!$C:$CB,5,FALSE)/J323,IF(J323=0,"",IF(J323="","",0)))</f>
        <v>0</v>
      </c>
      <c r="H323" s="26">
        <f>IFERROR(VLOOKUP($C323,Summary!$C:$CB,6,FALSE)/J323,IF(J323=0,"",IF(J323="","",0)))</f>
        <v>1</v>
      </c>
      <c r="I323" s="25">
        <f>IFERROR(VLOOKUP($C323,Summary!$C:$CB,7,FALSE)/J323,IF(J323=0,"",IF(J323="","",0)))</f>
        <v>0</v>
      </c>
      <c r="J323" s="27">
        <f>VLOOKUP($C323,Summary!$C:$CB,8,FALSE)</f>
        <v>1</v>
      </c>
      <c r="K323" s="24" t="str">
        <f>IFERROR(VLOOKUP($C323,Summary!$C:$CB,9,FALSE)/Q323,IF(Q323=0,"",IF(Q323="","",0)))</f>
        <v/>
      </c>
      <c r="L323" s="25" t="str">
        <f>IFERROR(VLOOKUP($C323,Summary!$C:$CB,10,FALSE)/Q323,IF(Q323=0,"",IF(Q323="","",0)))</f>
        <v/>
      </c>
      <c r="M323" s="26" t="str">
        <f>IFERROR(VLOOKUP($C323,Summary!$C:$CB,11,FALSE)/Q323,IF(Q323=0,"",IF(Q323="","",0)))</f>
        <v/>
      </c>
      <c r="N323" s="25" t="str">
        <f>IFERROR(VLOOKUP($C323,Summary!$C:$CB,12,FALSE)/Q323,IF(Q323=0,"",IF(Q323="","",0)))</f>
        <v/>
      </c>
      <c r="O323" s="26" t="str">
        <f>IFERROR(VLOOKUP($C323,Summary!$C:$CB,13,FALSE)/Q323,IF(Q323=0,"",IF(Q323="","",0)))</f>
        <v/>
      </c>
      <c r="P323" s="25" t="str">
        <f>IFERROR(VLOOKUP($C323,Summary!$C:$CB,14,FALSE)/Q323,IF(Q323=0,"",IF(Q323="","",0)))</f>
        <v/>
      </c>
      <c r="Q323" s="27">
        <f>VLOOKUP($C323,Summary!$C:$CB,15,FALSE)</f>
        <v>0</v>
      </c>
      <c r="R323" s="24">
        <f>IFERROR(VLOOKUP($C323,Summary!$C:$CB,16,FALSE)/X323,IF(X323=0,"",IF(X323="","",0)))</f>
        <v>1</v>
      </c>
      <c r="S323" s="25">
        <f>IFERROR(VLOOKUP($C323,Summary!$C:$CB,17,FALSE)/X323,IF(X323=0,"",IF(X323="","",0)))</f>
        <v>0</v>
      </c>
      <c r="T323" s="26">
        <f>IFERROR(VLOOKUP($C323,Summary!$C:$CB,18,FALSE)/X323,IF(X323=0,"",IF(X323="","",0)))</f>
        <v>1</v>
      </c>
      <c r="U323" s="25">
        <f>IFERROR(VLOOKUP($C323,Summary!$C:$CB,19,FALSE)/X323,IF(X323=0,"",IF(X323="","",0)))</f>
        <v>0</v>
      </c>
      <c r="V323" s="26">
        <f>IFERROR(VLOOKUP($C323,Summary!$C:$CB,20,FALSE)/X323,IF(X323=0,"",IF(X323="","",0)))</f>
        <v>1</v>
      </c>
      <c r="W323" s="25">
        <f>IFERROR(VLOOKUP($C323,Summary!$C:$CB,21,FALSE)/X323,IF(X323=0,"",IF(X323="","",0)))</f>
        <v>0</v>
      </c>
      <c r="X323" s="27">
        <f>VLOOKUP($C323,Summary!$C:$CB,22,FALSE)</f>
        <v>1</v>
      </c>
      <c r="Y323" s="24" t="str">
        <f>IFERROR(VLOOKUP($C323,Summary!$C:$CB,23,FALSE)/AE323,IF(AE323=0,"",IF(AE323="","",0)))</f>
        <v/>
      </c>
      <c r="Z323" s="25" t="str">
        <f>IFERROR(VLOOKUP($C323,Summary!$C:$CB,24,FALSE)/AE323,IF(AE323=0,"",IF(AE323="","",0)))</f>
        <v/>
      </c>
      <c r="AA323" s="26" t="str">
        <f>IFERROR(VLOOKUP($C323,Summary!$C:$CB,25,FALSE)/AE323,IF(AE323=0,"",IF(AE323="","",0)))</f>
        <v/>
      </c>
      <c r="AB323" s="25" t="str">
        <f>IFERROR(VLOOKUP($C323,Summary!$C:$CB,26,FALSE)/AE323,IF(AE323=0,"",IF(AE323="","",0)))</f>
        <v/>
      </c>
      <c r="AC323" s="26" t="str">
        <f>IFERROR(VLOOKUP($C323,Summary!$C:$CB,27,FALSE)/AE323,IF(AE323=0,"",IF(AE323="","",0)))</f>
        <v/>
      </c>
      <c r="AD323" s="25" t="str">
        <f>IFERROR(VLOOKUP($C323,Summary!$C:$CB,28,FALSE)/AE323,IF(AE323=0,"",IF(AE323="","",0)))</f>
        <v/>
      </c>
      <c r="AE323" s="27">
        <f>VLOOKUP($C323,Summary!$C:$CB,29,FALSE)</f>
        <v>0</v>
      </c>
      <c r="AF323" s="24" t="str">
        <f>IFERROR(VLOOKUP($C323,Summary!$C:$CB,30,FALSE)/VLOOKUP($C323,Summary!$C:$CB,32,FALSE),IF(AL323=0,"",IF(AL323="","",0)))</f>
        <v/>
      </c>
      <c r="AG323" s="25" t="str">
        <f>IFERROR(VLOOKUP($C323,Summary!$C:$CB,31,FALSE)/VLOOKUP($C323,Summary!$C:$CB,32,FALSE),IF(AL323=0,"",IF(AL323="","",0)))</f>
        <v/>
      </c>
      <c r="AH323" s="26" t="str">
        <f>IFERROR(VLOOKUP($C323,Summary!$C:$CB,32,FALSE)/VLOOKUP($C323,Summary!$C:$CB,34,FALSE),IF(AL323=0,"",IF(AL323="","",0)))</f>
        <v/>
      </c>
      <c r="AI323" s="25" t="str">
        <f>IFERROR(VLOOKUP($C323,Summary!$C:$CB,33,FALSE)/VLOOKUP($C323,Summary!$C:$CB,34,FALSE),IF(AL323=0,"",IF(AL323="","",0)))</f>
        <v/>
      </c>
      <c r="AJ323" s="26" t="str">
        <f>IFERROR(VLOOKUP($C323,Summary!$C:$CB,34,FALSE)/AL323,IF(AL323=0,"",IF(AL323="","",0)))</f>
        <v/>
      </c>
      <c r="AK323" s="25" t="str">
        <f>IFERROR(VLOOKUP($C323,Summary!$C:$CB,35,FALSE)/AL323,IF(AL323=0,"",IF(AL323="","",0)))</f>
        <v/>
      </c>
      <c r="AL323" s="27">
        <f>VLOOKUP($C323,Summary!$C:$CB,36,FALSE)</f>
        <v>0</v>
      </c>
      <c r="AM323" s="24" t="str">
        <f>IFERROR(VLOOKUP($C323,Summary!$C:$CB,37,FALSE)/AS323,IF(AS323=0,"",IF(AS323="","",0)))</f>
        <v/>
      </c>
      <c r="AN323" s="25" t="str">
        <f>IFERROR(VLOOKUP($C323,Summary!$C:$CB,38,FALSE)/AS323,IF(AS323=0,"",IF(AS323="","",0)))</f>
        <v/>
      </c>
      <c r="AO323" s="26" t="str">
        <f>IFERROR(VLOOKUP($C323,Summary!$C:$CB,39,FALSE)/AS323,IF(AS323=0,"",IF(AS323="","",0)))</f>
        <v/>
      </c>
      <c r="AP323" s="25" t="str">
        <f>IFERROR(VLOOKUP($C323,Summary!$C:$CB,40,FALSE)/AS323,IF(AS323=0,"",IF(AS323="","",0)))</f>
        <v/>
      </c>
      <c r="AQ323" s="26" t="str">
        <f>IFERROR(VLOOKUP($C323,Summary!$C:$CB,41,FALSE)/AS323,IF(AS323=0,"",IF(AS323="","",0)))</f>
        <v/>
      </c>
      <c r="AR323" s="25" t="str">
        <f>IFERROR(VLOOKUP($C323,Summary!$C:$CB,42,FALSE)/AS323,IF(AS323=0,"",IF(AS323="","",0)))</f>
        <v/>
      </c>
      <c r="AS323" s="27">
        <f>VLOOKUP($C323,Summary!$C:$CB,43,FALSE)</f>
        <v>0</v>
      </c>
      <c r="AT323" s="24" t="str">
        <f>IFERROR(VLOOKUP($C323,Summary!$C:$CB,44,FALSE)/AZ323,IF(AZ323=0,"",IF(AZ323="","",0)))</f>
        <v/>
      </c>
      <c r="AU323" s="25" t="str">
        <f>IFERROR(VLOOKUP($C323,Summary!$C:$CB,45,FALSE)/AZ323,IF(AZ323=0,"",IF(AZ323="","",0)))</f>
        <v/>
      </c>
      <c r="AV323" s="26" t="str">
        <f>IFERROR(VLOOKUP($C323,Summary!$C:$CB,46,FALSE)/AZ323,IF(AZ323=0,"",IF(AZ323="","",0)))</f>
        <v/>
      </c>
      <c r="AW323" s="25" t="str">
        <f>IFERROR(VLOOKUP($C323,Summary!$C:$CB,47,FALSE)/AZ323,IF(AZ323=0,"",IF(AZ323="","",0)))</f>
        <v/>
      </c>
      <c r="AX323" s="26" t="str">
        <f>IFERROR(VLOOKUP($C323,Summary!$C:$CB,48,FALSE)/AZ323,IF(AZ323=0,"",IF(AZ323="","",0)))</f>
        <v/>
      </c>
      <c r="AY323" s="25" t="str">
        <f>IFERROR(VLOOKUP($C323,Summary!$C:$CB,49,FALSE)/AZ323,IF(AZ323=0,"",IF(AZ323="","",0)))</f>
        <v/>
      </c>
      <c r="AZ323" s="27">
        <f>VLOOKUP($C323,Summary!$C:$CB,50,FALSE)</f>
        <v>0</v>
      </c>
      <c r="BA323" s="24" t="str">
        <f>IFERROR(VLOOKUP($C323,Summary!$C:$CB,51,FALSE)/BG323,IF(BG323=0,"",IF(BG323="","",0)))</f>
        <v/>
      </c>
      <c r="BB323" s="25" t="str">
        <f>IFERROR(VLOOKUP($C323,Summary!$C:$CB,52,FALSE)/BG323,IF(BG323=0,"",IF(BG323="","",0)))</f>
        <v/>
      </c>
      <c r="BC323" s="26" t="str">
        <f>IFERROR(VLOOKUP($C323,Summary!$C:$CB,53,FALSE)/BG323,IF(BG323=0,"",IF(BG323="","",0)))</f>
        <v/>
      </c>
      <c r="BD323" s="25" t="str">
        <f>IFERROR(VLOOKUP($C323,Summary!$C:$CB,54,FALSE)/BG323,IF(BG323=0,"",IF(BG323="","",0)))</f>
        <v/>
      </c>
      <c r="BE323" s="26" t="str">
        <f>IFERROR(VLOOKUP($C323,Summary!$C:$CB,55,FALSE)/BG323,IF(BG323=0,"",IF(BG323="","",0)))</f>
        <v/>
      </c>
      <c r="BF323" s="25" t="str">
        <f>IFERROR(VLOOKUP($C323,Summary!$C:$CB,56,FALSE)/BG323,IF(BG323=0,"",IF(BG323="","",0)))</f>
        <v/>
      </c>
      <c r="BG323" s="27">
        <f>VLOOKUP($C323,Summary!$C:$CB,57,FALSE)</f>
        <v>0</v>
      </c>
      <c r="BH323" s="24" t="str">
        <f>IFERROR(VLOOKUP($C323,Summary!$C:$CB,58,FALSE)/BN323,IF(BN323=0,"",IF(BN323="","",0)))</f>
        <v/>
      </c>
      <c r="BI323" s="25" t="str">
        <f>IFERROR(VLOOKUP($C323,Summary!$C:$CB,59,FALSE)/BN323,IF(BN323=0,"",IF(BN323="","",0)))</f>
        <v/>
      </c>
      <c r="BJ323" s="26" t="str">
        <f>IFERROR(VLOOKUP($C323,Summary!$C:$CB,60,FALSE)/BN323,IF(BN323=0,"",IF(BN323="","",0)))</f>
        <v/>
      </c>
      <c r="BK323" s="25" t="str">
        <f>IFERROR(VLOOKUP($C323,Summary!$C:$CB,61,FALSE)/BN323,IF(BN323=0,"",IF(BN323="","",0)))</f>
        <v/>
      </c>
      <c r="BL323" s="26" t="str">
        <f>IFERROR(VLOOKUP($C323,Summary!$C:$CB,62,FALSE)/BN323,IF(BN323=0,"",IF(BN323="","",0)))</f>
        <v/>
      </c>
      <c r="BM323" s="25" t="str">
        <f>IFERROR(VLOOKUP($C323,Summary!$C:$CB,63,FALSE)/BN323,IF(BN323=0,"",IF(BN323="","",0)))</f>
        <v/>
      </c>
      <c r="BN323" s="27">
        <f>VLOOKUP($C323,Summary!$C:$CB,64,FALSE)</f>
        <v>0</v>
      </c>
      <c r="BO323" s="24" t="str">
        <f>IFERROR(VLOOKUP($C323,Summary!$C:$CB,65,FALSE)/BU323,IF(BU323=0,"",IF(BU323="","",0)))</f>
        <v/>
      </c>
      <c r="BP323" s="25" t="str">
        <f>IFERROR(VLOOKUP($C323,Summary!$C:$CB,66,FALSE)/BU323,IF(BU323=0,"",IF(BU323="","",0)))</f>
        <v/>
      </c>
      <c r="BQ323" s="26" t="str">
        <f>IFERROR(VLOOKUP($C323,Summary!$C:$CB,67,FALSE)/BU323,IF(BU323=0,"",IF(BU323="","",0)))</f>
        <v/>
      </c>
      <c r="BR323" s="25" t="str">
        <f>IFERROR(VLOOKUP($C323,Summary!$C:$CB,68,FALSE)/BU323,IF(BU323=0,"",IF(BU323="","",0)))</f>
        <v/>
      </c>
      <c r="BS323" s="26" t="str">
        <f>IFERROR(VLOOKUP($C323,Summary!$C:$CB,69,FALSE)/BU323,IF(BU323=0,"",IF(BU323="","",0)))</f>
        <v/>
      </c>
      <c r="BT323" s="25" t="str">
        <f>IFERROR(VLOOKUP($C323,Summary!$C:$CB,70,FALSE)/BU323,IF(BU323=0,"",IF(BU323="","",0)))</f>
        <v/>
      </c>
      <c r="BU323" s="27">
        <f>VLOOKUP($C323,Summary!$C:$CB,71,FALSE)</f>
        <v>0</v>
      </c>
      <c r="BV323" s="24" t="str">
        <f>IFERROR(VLOOKUP($C323,Summary!$C:$CB,72,FALSE)/CB323,IF(CB323=0,"",IF(CB323="","",0)))</f>
        <v/>
      </c>
      <c r="BW323" s="25" t="str">
        <f>IFERROR(VLOOKUP($C323,Summary!$C:$CB,73,FALSE)/CB323,IF(CB323=0,"",IF(CB323="","",0)))</f>
        <v/>
      </c>
      <c r="BX323" s="26" t="str">
        <f>IFERROR(VLOOKUP($C323,Summary!$C:$CB,74,FALSE)/CB323,IF(CB323=0,"",IF(CB323="","",0)))</f>
        <v/>
      </c>
      <c r="BY323" s="25" t="str">
        <f>IFERROR(VLOOKUP($C323,Summary!$C:$CB,75,FALSE)/CB323,IF(CB323=0,"",IF(CB323="","",0)))</f>
        <v/>
      </c>
      <c r="BZ323" s="26" t="str">
        <f>IFERROR(VLOOKUP($C323,Summary!$C:$CB,76,FALSE)/CB323,IF(CB323=0,"",IF(CB323="","",0)))</f>
        <v/>
      </c>
      <c r="CA323" s="25" t="str">
        <f>IFERROR(VLOOKUP($C323,Summary!$C:$CB,77,FALSE)/CB323,IF(CB323=0,"",IF(CB323="","",0)))</f>
        <v/>
      </c>
      <c r="CB323" s="27">
        <f>VLOOKUP($C323,Summary!$C:$CB,78,FALSE)</f>
        <v>0</v>
      </c>
    </row>
    <row r="324" spans="1:80" x14ac:dyDescent="0.3">
      <c r="A324">
        <v>320</v>
      </c>
      <c r="B324" t="str">
        <f>IF(Namelist!A321="","",UPPER(Namelist!A321))</f>
        <v>WEN WEI ESMANDA WONG</v>
      </c>
      <c r="C324" t="str">
        <f>IF(Namelist!B321="","",UPPER(Namelist!B321))</f>
        <v>NUSSTU\E0426276</v>
      </c>
      <c r="D324" s="24">
        <f>IFERROR(VLOOKUP($C324,Summary!$C:$CB,2,FALSE)/J324,IF(J324=0,"",IF(J324="","",0)))</f>
        <v>0.5</v>
      </c>
      <c r="E324" s="25">
        <f>IFERROR(VLOOKUP($C324,Summary!$C:$CB,3,FALSE)/J324,IF(J324=0,"",IF(J324="","",0)))</f>
        <v>0</v>
      </c>
      <c r="F324" s="26">
        <f>IFERROR(VLOOKUP($C324,Summary!$C:$CB,4,FALSE)/J324,IF(J324=0,"",IF(J324="","",0)))</f>
        <v>0.5</v>
      </c>
      <c r="G324" s="25">
        <f>IFERROR(VLOOKUP($C324,Summary!$C:$CB,5,FALSE)/J324,IF(J324=0,"",IF(J324="","",0)))</f>
        <v>0</v>
      </c>
      <c r="H324" s="26">
        <f>IFERROR(VLOOKUP($C324,Summary!$C:$CB,6,FALSE)/J324,IF(J324=0,"",IF(J324="","",0)))</f>
        <v>0.5</v>
      </c>
      <c r="I324" s="25">
        <f>IFERROR(VLOOKUP($C324,Summary!$C:$CB,7,FALSE)/J324,IF(J324=0,"",IF(J324="","",0)))</f>
        <v>0.5</v>
      </c>
      <c r="J324" s="27">
        <f>VLOOKUP($C324,Summary!$C:$CB,8,FALSE)</f>
        <v>2</v>
      </c>
      <c r="K324" s="24" t="str">
        <f>IFERROR(VLOOKUP($C324,Summary!$C:$CB,9,FALSE)/Q324,IF(Q324=0,"",IF(Q324="","",0)))</f>
        <v/>
      </c>
      <c r="L324" s="25" t="str">
        <f>IFERROR(VLOOKUP($C324,Summary!$C:$CB,10,FALSE)/Q324,IF(Q324=0,"",IF(Q324="","",0)))</f>
        <v/>
      </c>
      <c r="M324" s="26" t="str">
        <f>IFERROR(VLOOKUP($C324,Summary!$C:$CB,11,FALSE)/Q324,IF(Q324=0,"",IF(Q324="","",0)))</f>
        <v/>
      </c>
      <c r="N324" s="25" t="str">
        <f>IFERROR(VLOOKUP($C324,Summary!$C:$CB,12,FALSE)/Q324,IF(Q324=0,"",IF(Q324="","",0)))</f>
        <v/>
      </c>
      <c r="O324" s="26" t="str">
        <f>IFERROR(VLOOKUP($C324,Summary!$C:$CB,13,FALSE)/Q324,IF(Q324=0,"",IF(Q324="","",0)))</f>
        <v/>
      </c>
      <c r="P324" s="25" t="str">
        <f>IFERROR(VLOOKUP($C324,Summary!$C:$CB,14,FALSE)/Q324,IF(Q324=0,"",IF(Q324="","",0)))</f>
        <v/>
      </c>
      <c r="Q324" s="27">
        <f>VLOOKUP($C324,Summary!$C:$CB,15,FALSE)</f>
        <v>0</v>
      </c>
      <c r="R324" s="24" t="str">
        <f>IFERROR(VLOOKUP($C324,Summary!$C:$CB,16,FALSE)/X324,IF(X324=0,"",IF(X324="","",0)))</f>
        <v/>
      </c>
      <c r="S324" s="25" t="str">
        <f>IFERROR(VLOOKUP($C324,Summary!$C:$CB,17,FALSE)/X324,IF(X324=0,"",IF(X324="","",0)))</f>
        <v/>
      </c>
      <c r="T324" s="26" t="str">
        <f>IFERROR(VLOOKUP($C324,Summary!$C:$CB,18,FALSE)/X324,IF(X324=0,"",IF(X324="","",0)))</f>
        <v/>
      </c>
      <c r="U324" s="25" t="str">
        <f>IFERROR(VLOOKUP($C324,Summary!$C:$CB,19,FALSE)/X324,IF(X324=0,"",IF(X324="","",0)))</f>
        <v/>
      </c>
      <c r="V324" s="26" t="str">
        <f>IFERROR(VLOOKUP($C324,Summary!$C:$CB,20,FALSE)/X324,IF(X324=0,"",IF(X324="","",0)))</f>
        <v/>
      </c>
      <c r="W324" s="25" t="str">
        <f>IFERROR(VLOOKUP($C324,Summary!$C:$CB,21,FALSE)/X324,IF(X324=0,"",IF(X324="","",0)))</f>
        <v/>
      </c>
      <c r="X324" s="27">
        <f>VLOOKUP($C324,Summary!$C:$CB,22,FALSE)</f>
        <v>0</v>
      </c>
      <c r="Y324" s="24" t="str">
        <f>IFERROR(VLOOKUP($C324,Summary!$C:$CB,23,FALSE)/AE324,IF(AE324=0,"",IF(AE324="","",0)))</f>
        <v/>
      </c>
      <c r="Z324" s="25" t="str">
        <f>IFERROR(VLOOKUP($C324,Summary!$C:$CB,24,FALSE)/AE324,IF(AE324=0,"",IF(AE324="","",0)))</f>
        <v/>
      </c>
      <c r="AA324" s="26" t="str">
        <f>IFERROR(VLOOKUP($C324,Summary!$C:$CB,25,FALSE)/AE324,IF(AE324=0,"",IF(AE324="","",0)))</f>
        <v/>
      </c>
      <c r="AB324" s="25" t="str">
        <f>IFERROR(VLOOKUP($C324,Summary!$C:$CB,26,FALSE)/AE324,IF(AE324=0,"",IF(AE324="","",0)))</f>
        <v/>
      </c>
      <c r="AC324" s="26" t="str">
        <f>IFERROR(VLOOKUP($C324,Summary!$C:$CB,27,FALSE)/AE324,IF(AE324=0,"",IF(AE324="","",0)))</f>
        <v/>
      </c>
      <c r="AD324" s="25" t="str">
        <f>IFERROR(VLOOKUP($C324,Summary!$C:$CB,28,FALSE)/AE324,IF(AE324=0,"",IF(AE324="","",0)))</f>
        <v/>
      </c>
      <c r="AE324" s="27">
        <f>VLOOKUP($C324,Summary!$C:$CB,29,FALSE)</f>
        <v>0</v>
      </c>
      <c r="AF324" s="24" t="str">
        <f>IFERROR(VLOOKUP($C324,Summary!$C:$CB,30,FALSE)/VLOOKUP($C324,Summary!$C:$CB,32,FALSE),IF(AL324=0,"",IF(AL324="","",0)))</f>
        <v/>
      </c>
      <c r="AG324" s="25" t="str">
        <f>IFERROR(VLOOKUP($C324,Summary!$C:$CB,31,FALSE)/VLOOKUP($C324,Summary!$C:$CB,32,FALSE),IF(AL324=0,"",IF(AL324="","",0)))</f>
        <v/>
      </c>
      <c r="AH324" s="26" t="str">
        <f>IFERROR(VLOOKUP($C324,Summary!$C:$CB,32,FALSE)/VLOOKUP($C324,Summary!$C:$CB,34,FALSE),IF(AL324=0,"",IF(AL324="","",0)))</f>
        <v/>
      </c>
      <c r="AI324" s="25" t="str">
        <f>IFERROR(VLOOKUP($C324,Summary!$C:$CB,33,FALSE)/VLOOKUP($C324,Summary!$C:$CB,34,FALSE),IF(AL324=0,"",IF(AL324="","",0)))</f>
        <v/>
      </c>
      <c r="AJ324" s="26" t="str">
        <f>IFERROR(VLOOKUP($C324,Summary!$C:$CB,34,FALSE)/AL324,IF(AL324=0,"",IF(AL324="","",0)))</f>
        <v/>
      </c>
      <c r="AK324" s="25" t="str">
        <f>IFERROR(VLOOKUP($C324,Summary!$C:$CB,35,FALSE)/AL324,IF(AL324=0,"",IF(AL324="","",0)))</f>
        <v/>
      </c>
      <c r="AL324" s="27">
        <f>VLOOKUP($C324,Summary!$C:$CB,36,FALSE)</f>
        <v>0</v>
      </c>
      <c r="AM324" s="24" t="str">
        <f>IFERROR(VLOOKUP($C324,Summary!$C:$CB,37,FALSE)/AS324,IF(AS324=0,"",IF(AS324="","",0)))</f>
        <v/>
      </c>
      <c r="AN324" s="25" t="str">
        <f>IFERROR(VLOOKUP($C324,Summary!$C:$CB,38,FALSE)/AS324,IF(AS324=0,"",IF(AS324="","",0)))</f>
        <v/>
      </c>
      <c r="AO324" s="26" t="str">
        <f>IFERROR(VLOOKUP($C324,Summary!$C:$CB,39,FALSE)/AS324,IF(AS324=0,"",IF(AS324="","",0)))</f>
        <v/>
      </c>
      <c r="AP324" s="25" t="str">
        <f>IFERROR(VLOOKUP($C324,Summary!$C:$CB,40,FALSE)/AS324,IF(AS324=0,"",IF(AS324="","",0)))</f>
        <v/>
      </c>
      <c r="AQ324" s="26" t="str">
        <f>IFERROR(VLOOKUP($C324,Summary!$C:$CB,41,FALSE)/AS324,IF(AS324=0,"",IF(AS324="","",0)))</f>
        <v/>
      </c>
      <c r="AR324" s="25" t="str">
        <f>IFERROR(VLOOKUP($C324,Summary!$C:$CB,42,FALSE)/AS324,IF(AS324=0,"",IF(AS324="","",0)))</f>
        <v/>
      </c>
      <c r="AS324" s="27">
        <f>VLOOKUP($C324,Summary!$C:$CB,43,FALSE)</f>
        <v>0</v>
      </c>
      <c r="AT324" s="24" t="str">
        <f>IFERROR(VLOOKUP($C324,Summary!$C:$CB,44,FALSE)/AZ324,IF(AZ324=0,"",IF(AZ324="","",0)))</f>
        <v/>
      </c>
      <c r="AU324" s="25" t="str">
        <f>IFERROR(VLOOKUP($C324,Summary!$C:$CB,45,FALSE)/AZ324,IF(AZ324=0,"",IF(AZ324="","",0)))</f>
        <v/>
      </c>
      <c r="AV324" s="26" t="str">
        <f>IFERROR(VLOOKUP($C324,Summary!$C:$CB,46,FALSE)/AZ324,IF(AZ324=0,"",IF(AZ324="","",0)))</f>
        <v/>
      </c>
      <c r="AW324" s="25" t="str">
        <f>IFERROR(VLOOKUP($C324,Summary!$C:$CB,47,FALSE)/AZ324,IF(AZ324=0,"",IF(AZ324="","",0)))</f>
        <v/>
      </c>
      <c r="AX324" s="26" t="str">
        <f>IFERROR(VLOOKUP($C324,Summary!$C:$CB,48,FALSE)/AZ324,IF(AZ324=0,"",IF(AZ324="","",0)))</f>
        <v/>
      </c>
      <c r="AY324" s="25" t="str">
        <f>IFERROR(VLOOKUP($C324,Summary!$C:$CB,49,FALSE)/AZ324,IF(AZ324=0,"",IF(AZ324="","",0)))</f>
        <v/>
      </c>
      <c r="AZ324" s="27">
        <f>VLOOKUP($C324,Summary!$C:$CB,50,FALSE)</f>
        <v>0</v>
      </c>
      <c r="BA324" s="24" t="str">
        <f>IFERROR(VLOOKUP($C324,Summary!$C:$CB,51,FALSE)/BG324,IF(BG324=0,"",IF(BG324="","",0)))</f>
        <v/>
      </c>
      <c r="BB324" s="25" t="str">
        <f>IFERROR(VLOOKUP($C324,Summary!$C:$CB,52,FALSE)/BG324,IF(BG324=0,"",IF(BG324="","",0)))</f>
        <v/>
      </c>
      <c r="BC324" s="26" t="str">
        <f>IFERROR(VLOOKUP($C324,Summary!$C:$CB,53,FALSE)/BG324,IF(BG324=0,"",IF(BG324="","",0)))</f>
        <v/>
      </c>
      <c r="BD324" s="25" t="str">
        <f>IFERROR(VLOOKUP($C324,Summary!$C:$CB,54,FALSE)/BG324,IF(BG324=0,"",IF(BG324="","",0)))</f>
        <v/>
      </c>
      <c r="BE324" s="26" t="str">
        <f>IFERROR(VLOOKUP($C324,Summary!$C:$CB,55,FALSE)/BG324,IF(BG324=0,"",IF(BG324="","",0)))</f>
        <v/>
      </c>
      <c r="BF324" s="25" t="str">
        <f>IFERROR(VLOOKUP($C324,Summary!$C:$CB,56,FALSE)/BG324,IF(BG324=0,"",IF(BG324="","",0)))</f>
        <v/>
      </c>
      <c r="BG324" s="27">
        <f>VLOOKUP($C324,Summary!$C:$CB,57,FALSE)</f>
        <v>0</v>
      </c>
      <c r="BH324" s="24" t="str">
        <f>IFERROR(VLOOKUP($C324,Summary!$C:$CB,58,FALSE)/BN324,IF(BN324=0,"",IF(BN324="","",0)))</f>
        <v/>
      </c>
      <c r="BI324" s="25" t="str">
        <f>IFERROR(VLOOKUP($C324,Summary!$C:$CB,59,FALSE)/BN324,IF(BN324=0,"",IF(BN324="","",0)))</f>
        <v/>
      </c>
      <c r="BJ324" s="26" t="str">
        <f>IFERROR(VLOOKUP($C324,Summary!$C:$CB,60,FALSE)/BN324,IF(BN324=0,"",IF(BN324="","",0)))</f>
        <v/>
      </c>
      <c r="BK324" s="25" t="str">
        <f>IFERROR(VLOOKUP($C324,Summary!$C:$CB,61,FALSE)/BN324,IF(BN324=0,"",IF(BN324="","",0)))</f>
        <v/>
      </c>
      <c r="BL324" s="26" t="str">
        <f>IFERROR(VLOOKUP($C324,Summary!$C:$CB,62,FALSE)/BN324,IF(BN324=0,"",IF(BN324="","",0)))</f>
        <v/>
      </c>
      <c r="BM324" s="25" t="str">
        <f>IFERROR(VLOOKUP($C324,Summary!$C:$CB,63,FALSE)/BN324,IF(BN324=0,"",IF(BN324="","",0)))</f>
        <v/>
      </c>
      <c r="BN324" s="27">
        <f>VLOOKUP($C324,Summary!$C:$CB,64,FALSE)</f>
        <v>0</v>
      </c>
      <c r="BO324" s="24" t="str">
        <f>IFERROR(VLOOKUP($C324,Summary!$C:$CB,65,FALSE)/BU324,IF(BU324=0,"",IF(BU324="","",0)))</f>
        <v/>
      </c>
      <c r="BP324" s="25" t="str">
        <f>IFERROR(VLOOKUP($C324,Summary!$C:$CB,66,FALSE)/BU324,IF(BU324=0,"",IF(BU324="","",0)))</f>
        <v/>
      </c>
      <c r="BQ324" s="26" t="str">
        <f>IFERROR(VLOOKUP($C324,Summary!$C:$CB,67,FALSE)/BU324,IF(BU324=0,"",IF(BU324="","",0)))</f>
        <v/>
      </c>
      <c r="BR324" s="25" t="str">
        <f>IFERROR(VLOOKUP($C324,Summary!$C:$CB,68,FALSE)/BU324,IF(BU324=0,"",IF(BU324="","",0)))</f>
        <v/>
      </c>
      <c r="BS324" s="26" t="str">
        <f>IFERROR(VLOOKUP($C324,Summary!$C:$CB,69,FALSE)/BU324,IF(BU324=0,"",IF(BU324="","",0)))</f>
        <v/>
      </c>
      <c r="BT324" s="25" t="str">
        <f>IFERROR(VLOOKUP($C324,Summary!$C:$CB,70,FALSE)/BU324,IF(BU324=0,"",IF(BU324="","",0)))</f>
        <v/>
      </c>
      <c r="BU324" s="27">
        <f>VLOOKUP($C324,Summary!$C:$CB,71,FALSE)</f>
        <v>0</v>
      </c>
      <c r="BV324" s="24">
        <f>IFERROR(VLOOKUP($C324,Summary!$C:$CB,72,FALSE)/CB324,IF(CB324=0,"",IF(CB324="","",0)))</f>
        <v>0.5</v>
      </c>
      <c r="BW324" s="25">
        <f>IFERROR(VLOOKUP($C324,Summary!$C:$CB,73,FALSE)/CB324,IF(CB324=0,"",IF(CB324="","",0)))</f>
        <v>0</v>
      </c>
      <c r="BX324" s="26">
        <f>IFERROR(VLOOKUP($C324,Summary!$C:$CB,74,FALSE)/CB324,IF(CB324=0,"",IF(CB324="","",0)))</f>
        <v>0.5</v>
      </c>
      <c r="BY324" s="25">
        <f>IFERROR(VLOOKUP($C324,Summary!$C:$CB,75,FALSE)/CB324,IF(CB324=0,"",IF(CB324="","",0)))</f>
        <v>0</v>
      </c>
      <c r="BZ324" s="26">
        <f>IFERROR(VLOOKUP($C324,Summary!$C:$CB,76,FALSE)/CB324,IF(CB324=0,"",IF(CB324="","",0)))</f>
        <v>0.5</v>
      </c>
      <c r="CA324" s="25">
        <f>IFERROR(VLOOKUP($C324,Summary!$C:$CB,77,FALSE)/CB324,IF(CB324=0,"",IF(CB324="","",0)))</f>
        <v>0.5</v>
      </c>
      <c r="CB324" s="27">
        <f>VLOOKUP($C324,Summary!$C:$CB,78,FALSE)</f>
        <v>2</v>
      </c>
    </row>
    <row r="325" spans="1:80" x14ac:dyDescent="0.3">
      <c r="A325">
        <v>321</v>
      </c>
      <c r="B325" t="str">
        <f>IF(Namelist!A322="","",UPPER(Namelist!A322))</f>
        <v>WEN YING YONG</v>
      </c>
      <c r="C325" t="str">
        <f>IF(Namelist!B322="","",UPPER(Namelist!B322))</f>
        <v>NUSSTU\E0559271</v>
      </c>
      <c r="D325" s="24">
        <f>IFERROR(VLOOKUP($C325,Summary!$C:$CB,2,FALSE)/J325,IF(J325=0,"",IF(J325="","",0)))</f>
        <v>1</v>
      </c>
      <c r="E325" s="25">
        <f>IFERROR(VLOOKUP($C325,Summary!$C:$CB,3,FALSE)/J325,IF(J325=0,"",IF(J325="","",0)))</f>
        <v>0</v>
      </c>
      <c r="F325" s="26">
        <f>IFERROR(VLOOKUP($C325,Summary!$C:$CB,4,FALSE)/J325,IF(J325=0,"",IF(J325="","",0)))</f>
        <v>1</v>
      </c>
      <c r="G325" s="25">
        <f>IFERROR(VLOOKUP($C325,Summary!$C:$CB,5,FALSE)/J325,IF(J325=0,"",IF(J325="","",0)))</f>
        <v>0</v>
      </c>
      <c r="H325" s="26">
        <f>IFERROR(VLOOKUP($C325,Summary!$C:$CB,6,FALSE)/J325,IF(J325=0,"",IF(J325="","",0)))</f>
        <v>1</v>
      </c>
      <c r="I325" s="25">
        <f>IFERROR(VLOOKUP($C325,Summary!$C:$CB,7,FALSE)/J325,IF(J325=0,"",IF(J325="","",0)))</f>
        <v>0</v>
      </c>
      <c r="J325" s="27">
        <f>VLOOKUP($C325,Summary!$C:$CB,8,FALSE)</f>
        <v>3</v>
      </c>
      <c r="K325" s="24">
        <f>IFERROR(VLOOKUP($C325,Summary!$C:$CB,9,FALSE)/Q325,IF(Q325=0,"",IF(Q325="","",0)))</f>
        <v>1</v>
      </c>
      <c r="L325" s="25">
        <f>IFERROR(VLOOKUP($C325,Summary!$C:$CB,10,FALSE)/Q325,IF(Q325=0,"",IF(Q325="","",0)))</f>
        <v>0</v>
      </c>
      <c r="M325" s="26">
        <f>IFERROR(VLOOKUP($C325,Summary!$C:$CB,11,FALSE)/Q325,IF(Q325=0,"",IF(Q325="","",0)))</f>
        <v>1</v>
      </c>
      <c r="N325" s="25">
        <f>IFERROR(VLOOKUP($C325,Summary!$C:$CB,12,FALSE)/Q325,IF(Q325=0,"",IF(Q325="","",0)))</f>
        <v>0</v>
      </c>
      <c r="O325" s="26">
        <f>IFERROR(VLOOKUP($C325,Summary!$C:$CB,13,FALSE)/Q325,IF(Q325=0,"",IF(Q325="","",0)))</f>
        <v>1</v>
      </c>
      <c r="P325" s="25">
        <f>IFERROR(VLOOKUP($C325,Summary!$C:$CB,14,FALSE)/Q325,IF(Q325=0,"",IF(Q325="","",0)))</f>
        <v>0</v>
      </c>
      <c r="Q325" s="27">
        <f>VLOOKUP($C325,Summary!$C:$CB,15,FALSE)</f>
        <v>1</v>
      </c>
      <c r="R325" s="24" t="str">
        <f>IFERROR(VLOOKUP($C325,Summary!$C:$CB,16,FALSE)/X325,IF(X325=0,"",IF(X325="","",0)))</f>
        <v/>
      </c>
      <c r="S325" s="25" t="str">
        <f>IFERROR(VLOOKUP($C325,Summary!$C:$CB,17,FALSE)/X325,IF(X325=0,"",IF(X325="","",0)))</f>
        <v/>
      </c>
      <c r="T325" s="26" t="str">
        <f>IFERROR(VLOOKUP($C325,Summary!$C:$CB,18,FALSE)/X325,IF(X325=0,"",IF(X325="","",0)))</f>
        <v/>
      </c>
      <c r="U325" s="25" t="str">
        <f>IFERROR(VLOOKUP($C325,Summary!$C:$CB,19,FALSE)/X325,IF(X325=0,"",IF(X325="","",0)))</f>
        <v/>
      </c>
      <c r="V325" s="26" t="str">
        <f>IFERROR(VLOOKUP($C325,Summary!$C:$CB,20,FALSE)/X325,IF(X325=0,"",IF(X325="","",0)))</f>
        <v/>
      </c>
      <c r="W325" s="25" t="str">
        <f>IFERROR(VLOOKUP($C325,Summary!$C:$CB,21,FALSE)/X325,IF(X325=0,"",IF(X325="","",0)))</f>
        <v/>
      </c>
      <c r="X325" s="27">
        <f>VLOOKUP($C325,Summary!$C:$CB,22,FALSE)</f>
        <v>0</v>
      </c>
      <c r="Y325" s="24" t="str">
        <f>IFERROR(VLOOKUP($C325,Summary!$C:$CB,23,FALSE)/AE325,IF(AE325=0,"",IF(AE325="","",0)))</f>
        <v/>
      </c>
      <c r="Z325" s="25" t="str">
        <f>IFERROR(VLOOKUP($C325,Summary!$C:$CB,24,FALSE)/AE325,IF(AE325=0,"",IF(AE325="","",0)))</f>
        <v/>
      </c>
      <c r="AA325" s="26" t="str">
        <f>IFERROR(VLOOKUP($C325,Summary!$C:$CB,25,FALSE)/AE325,IF(AE325=0,"",IF(AE325="","",0)))</f>
        <v/>
      </c>
      <c r="AB325" s="25" t="str">
        <f>IFERROR(VLOOKUP($C325,Summary!$C:$CB,26,FALSE)/AE325,IF(AE325=0,"",IF(AE325="","",0)))</f>
        <v/>
      </c>
      <c r="AC325" s="26" t="str">
        <f>IFERROR(VLOOKUP($C325,Summary!$C:$CB,27,FALSE)/AE325,IF(AE325=0,"",IF(AE325="","",0)))</f>
        <v/>
      </c>
      <c r="AD325" s="25" t="str">
        <f>IFERROR(VLOOKUP($C325,Summary!$C:$CB,28,FALSE)/AE325,IF(AE325=0,"",IF(AE325="","",0)))</f>
        <v/>
      </c>
      <c r="AE325" s="27">
        <f>VLOOKUP($C325,Summary!$C:$CB,29,FALSE)</f>
        <v>0</v>
      </c>
      <c r="AF325" s="24" t="str">
        <f>IFERROR(VLOOKUP($C325,Summary!$C:$CB,30,FALSE)/VLOOKUP($C325,Summary!$C:$CB,32,FALSE),IF(AL325=0,"",IF(AL325="","",0)))</f>
        <v/>
      </c>
      <c r="AG325" s="25" t="str">
        <f>IFERROR(VLOOKUP($C325,Summary!$C:$CB,31,FALSE)/VLOOKUP($C325,Summary!$C:$CB,32,FALSE),IF(AL325=0,"",IF(AL325="","",0)))</f>
        <v/>
      </c>
      <c r="AH325" s="26" t="str">
        <f>IFERROR(VLOOKUP($C325,Summary!$C:$CB,32,FALSE)/VLOOKUP($C325,Summary!$C:$CB,34,FALSE),IF(AL325=0,"",IF(AL325="","",0)))</f>
        <v/>
      </c>
      <c r="AI325" s="25" t="str">
        <f>IFERROR(VLOOKUP($C325,Summary!$C:$CB,33,FALSE)/VLOOKUP($C325,Summary!$C:$CB,34,FALSE),IF(AL325=0,"",IF(AL325="","",0)))</f>
        <v/>
      </c>
      <c r="AJ325" s="26" t="str">
        <f>IFERROR(VLOOKUP($C325,Summary!$C:$CB,34,FALSE)/AL325,IF(AL325=0,"",IF(AL325="","",0)))</f>
        <v/>
      </c>
      <c r="AK325" s="25" t="str">
        <f>IFERROR(VLOOKUP($C325,Summary!$C:$CB,35,FALSE)/AL325,IF(AL325=0,"",IF(AL325="","",0)))</f>
        <v/>
      </c>
      <c r="AL325" s="27">
        <f>VLOOKUP($C325,Summary!$C:$CB,36,FALSE)</f>
        <v>0</v>
      </c>
      <c r="AM325" s="24">
        <f>IFERROR(VLOOKUP($C325,Summary!$C:$CB,37,FALSE)/AS325,IF(AS325=0,"",IF(AS325="","",0)))</f>
        <v>1</v>
      </c>
      <c r="AN325" s="25">
        <f>IFERROR(VLOOKUP($C325,Summary!$C:$CB,38,FALSE)/AS325,IF(AS325=0,"",IF(AS325="","",0)))</f>
        <v>0</v>
      </c>
      <c r="AO325" s="26">
        <f>IFERROR(VLOOKUP($C325,Summary!$C:$CB,39,FALSE)/AS325,IF(AS325=0,"",IF(AS325="","",0)))</f>
        <v>1</v>
      </c>
      <c r="AP325" s="25">
        <f>IFERROR(VLOOKUP($C325,Summary!$C:$CB,40,FALSE)/AS325,IF(AS325=0,"",IF(AS325="","",0)))</f>
        <v>0</v>
      </c>
      <c r="AQ325" s="26">
        <f>IFERROR(VLOOKUP($C325,Summary!$C:$CB,41,FALSE)/AS325,IF(AS325=0,"",IF(AS325="","",0)))</f>
        <v>1</v>
      </c>
      <c r="AR325" s="25">
        <f>IFERROR(VLOOKUP($C325,Summary!$C:$CB,42,FALSE)/AS325,IF(AS325=0,"",IF(AS325="","",0)))</f>
        <v>0</v>
      </c>
      <c r="AS325" s="27">
        <f>VLOOKUP($C325,Summary!$C:$CB,43,FALSE)</f>
        <v>1</v>
      </c>
      <c r="AT325" s="24">
        <f>IFERROR(VLOOKUP($C325,Summary!$C:$CB,44,FALSE)/AZ325,IF(AZ325=0,"",IF(AZ325="","",0)))</f>
        <v>1</v>
      </c>
      <c r="AU325" s="25">
        <f>IFERROR(VLOOKUP($C325,Summary!$C:$CB,45,FALSE)/AZ325,IF(AZ325=0,"",IF(AZ325="","",0)))</f>
        <v>0</v>
      </c>
      <c r="AV325" s="26">
        <f>IFERROR(VLOOKUP($C325,Summary!$C:$CB,46,FALSE)/AZ325,IF(AZ325=0,"",IF(AZ325="","",0)))</f>
        <v>1</v>
      </c>
      <c r="AW325" s="25">
        <f>IFERROR(VLOOKUP($C325,Summary!$C:$CB,47,FALSE)/AZ325,IF(AZ325=0,"",IF(AZ325="","",0)))</f>
        <v>0</v>
      </c>
      <c r="AX325" s="26">
        <f>IFERROR(VLOOKUP($C325,Summary!$C:$CB,48,FALSE)/AZ325,IF(AZ325=0,"",IF(AZ325="","",0)))</f>
        <v>1</v>
      </c>
      <c r="AY325" s="25">
        <f>IFERROR(VLOOKUP($C325,Summary!$C:$CB,49,FALSE)/AZ325,IF(AZ325=0,"",IF(AZ325="","",0)))</f>
        <v>0</v>
      </c>
      <c r="AZ325" s="27">
        <f>VLOOKUP($C325,Summary!$C:$CB,50,FALSE)</f>
        <v>1</v>
      </c>
      <c r="BA325" s="24" t="str">
        <f>IFERROR(VLOOKUP($C325,Summary!$C:$CB,51,FALSE)/BG325,IF(BG325=0,"",IF(BG325="","",0)))</f>
        <v/>
      </c>
      <c r="BB325" s="25" t="str">
        <f>IFERROR(VLOOKUP($C325,Summary!$C:$CB,52,FALSE)/BG325,IF(BG325=0,"",IF(BG325="","",0)))</f>
        <v/>
      </c>
      <c r="BC325" s="26" t="str">
        <f>IFERROR(VLOOKUP($C325,Summary!$C:$CB,53,FALSE)/BG325,IF(BG325=0,"",IF(BG325="","",0)))</f>
        <v/>
      </c>
      <c r="BD325" s="25" t="str">
        <f>IFERROR(VLOOKUP($C325,Summary!$C:$CB,54,FALSE)/BG325,IF(BG325=0,"",IF(BG325="","",0)))</f>
        <v/>
      </c>
      <c r="BE325" s="26" t="str">
        <f>IFERROR(VLOOKUP($C325,Summary!$C:$CB,55,FALSE)/BG325,IF(BG325=0,"",IF(BG325="","",0)))</f>
        <v/>
      </c>
      <c r="BF325" s="25" t="str">
        <f>IFERROR(VLOOKUP($C325,Summary!$C:$CB,56,FALSE)/BG325,IF(BG325=0,"",IF(BG325="","",0)))</f>
        <v/>
      </c>
      <c r="BG325" s="27">
        <f>VLOOKUP($C325,Summary!$C:$CB,57,FALSE)</f>
        <v>0</v>
      </c>
      <c r="BH325" s="24" t="str">
        <f>IFERROR(VLOOKUP($C325,Summary!$C:$CB,58,FALSE)/BN325,IF(BN325=0,"",IF(BN325="","",0)))</f>
        <v/>
      </c>
      <c r="BI325" s="25" t="str">
        <f>IFERROR(VLOOKUP($C325,Summary!$C:$CB,59,FALSE)/BN325,IF(BN325=0,"",IF(BN325="","",0)))</f>
        <v/>
      </c>
      <c r="BJ325" s="26" t="str">
        <f>IFERROR(VLOOKUP($C325,Summary!$C:$CB,60,FALSE)/BN325,IF(BN325=0,"",IF(BN325="","",0)))</f>
        <v/>
      </c>
      <c r="BK325" s="25" t="str">
        <f>IFERROR(VLOOKUP($C325,Summary!$C:$CB,61,FALSE)/BN325,IF(BN325=0,"",IF(BN325="","",0)))</f>
        <v/>
      </c>
      <c r="BL325" s="26" t="str">
        <f>IFERROR(VLOOKUP($C325,Summary!$C:$CB,62,FALSE)/BN325,IF(BN325=0,"",IF(BN325="","",0)))</f>
        <v/>
      </c>
      <c r="BM325" s="25" t="str">
        <f>IFERROR(VLOOKUP($C325,Summary!$C:$CB,63,FALSE)/BN325,IF(BN325=0,"",IF(BN325="","",0)))</f>
        <v/>
      </c>
      <c r="BN325" s="27">
        <f>VLOOKUP($C325,Summary!$C:$CB,64,FALSE)</f>
        <v>0</v>
      </c>
      <c r="BO325" s="24" t="str">
        <f>IFERROR(VLOOKUP($C325,Summary!$C:$CB,65,FALSE)/BU325,IF(BU325=0,"",IF(BU325="","",0)))</f>
        <v/>
      </c>
      <c r="BP325" s="25" t="str">
        <f>IFERROR(VLOOKUP($C325,Summary!$C:$CB,66,FALSE)/BU325,IF(BU325=0,"",IF(BU325="","",0)))</f>
        <v/>
      </c>
      <c r="BQ325" s="26" t="str">
        <f>IFERROR(VLOOKUP($C325,Summary!$C:$CB,67,FALSE)/BU325,IF(BU325=0,"",IF(BU325="","",0)))</f>
        <v/>
      </c>
      <c r="BR325" s="25" t="str">
        <f>IFERROR(VLOOKUP($C325,Summary!$C:$CB,68,FALSE)/BU325,IF(BU325=0,"",IF(BU325="","",0)))</f>
        <v/>
      </c>
      <c r="BS325" s="26" t="str">
        <f>IFERROR(VLOOKUP($C325,Summary!$C:$CB,69,FALSE)/BU325,IF(BU325=0,"",IF(BU325="","",0)))</f>
        <v/>
      </c>
      <c r="BT325" s="25" t="str">
        <f>IFERROR(VLOOKUP($C325,Summary!$C:$CB,70,FALSE)/BU325,IF(BU325=0,"",IF(BU325="","",0)))</f>
        <v/>
      </c>
      <c r="BU325" s="27">
        <f>VLOOKUP($C325,Summary!$C:$CB,71,FALSE)</f>
        <v>0</v>
      </c>
      <c r="BV325" s="24" t="str">
        <f>IFERROR(VLOOKUP($C325,Summary!$C:$CB,72,FALSE)/CB325,IF(CB325=0,"",IF(CB325="","",0)))</f>
        <v/>
      </c>
      <c r="BW325" s="25" t="str">
        <f>IFERROR(VLOOKUP($C325,Summary!$C:$CB,73,FALSE)/CB325,IF(CB325=0,"",IF(CB325="","",0)))</f>
        <v/>
      </c>
      <c r="BX325" s="26" t="str">
        <f>IFERROR(VLOOKUP($C325,Summary!$C:$CB,74,FALSE)/CB325,IF(CB325=0,"",IF(CB325="","",0)))</f>
        <v/>
      </c>
      <c r="BY325" s="25" t="str">
        <f>IFERROR(VLOOKUP($C325,Summary!$C:$CB,75,FALSE)/CB325,IF(CB325=0,"",IF(CB325="","",0)))</f>
        <v/>
      </c>
      <c r="BZ325" s="26" t="str">
        <f>IFERROR(VLOOKUP($C325,Summary!$C:$CB,76,FALSE)/CB325,IF(CB325=0,"",IF(CB325="","",0)))</f>
        <v/>
      </c>
      <c r="CA325" s="25" t="str">
        <f>IFERROR(VLOOKUP($C325,Summary!$C:$CB,77,FALSE)/CB325,IF(CB325=0,"",IF(CB325="","",0)))</f>
        <v/>
      </c>
      <c r="CB325" s="27">
        <f>VLOOKUP($C325,Summary!$C:$CB,78,FALSE)</f>
        <v>0</v>
      </c>
    </row>
    <row r="326" spans="1:80" x14ac:dyDescent="0.3">
      <c r="A326">
        <v>322</v>
      </c>
      <c r="B326" t="str">
        <f>IF(Namelist!A323="","",UPPER(Namelist!A323))</f>
        <v>WENDY WONG</v>
      </c>
      <c r="C326" t="str">
        <f>IF(Namelist!B323="","",UPPER(Namelist!B323))</f>
        <v>NUSSTU\E0774641</v>
      </c>
      <c r="D326" s="24">
        <f>IFERROR(VLOOKUP($C326,Summary!$C:$CB,2,FALSE)/J326,IF(J326=0,"",IF(J326="","",0)))</f>
        <v>0.6</v>
      </c>
      <c r="E326" s="25">
        <f>IFERROR(VLOOKUP($C326,Summary!$C:$CB,3,FALSE)/J326,IF(J326=0,"",IF(J326="","",0)))</f>
        <v>0</v>
      </c>
      <c r="F326" s="26">
        <f>IFERROR(VLOOKUP($C326,Summary!$C:$CB,4,FALSE)/J326,IF(J326=0,"",IF(J326="","",0)))</f>
        <v>0.6</v>
      </c>
      <c r="G326" s="25">
        <f>IFERROR(VLOOKUP($C326,Summary!$C:$CB,5,FALSE)/J326,IF(J326=0,"",IF(J326="","",0)))</f>
        <v>0</v>
      </c>
      <c r="H326" s="26">
        <f>IFERROR(VLOOKUP($C326,Summary!$C:$CB,6,FALSE)/J326,IF(J326=0,"",IF(J326="","",0)))</f>
        <v>0.6</v>
      </c>
      <c r="I326" s="25">
        <f>IFERROR(VLOOKUP($C326,Summary!$C:$CB,7,FALSE)/J326,IF(J326=0,"",IF(J326="","",0)))</f>
        <v>0.4</v>
      </c>
      <c r="J326" s="27">
        <f>VLOOKUP($C326,Summary!$C:$CB,8,FALSE)</f>
        <v>5</v>
      </c>
      <c r="K326" s="24">
        <f>IFERROR(VLOOKUP($C326,Summary!$C:$CB,9,FALSE)/Q326,IF(Q326=0,"",IF(Q326="","",0)))</f>
        <v>0.66666666666666663</v>
      </c>
      <c r="L326" s="25">
        <f>IFERROR(VLOOKUP($C326,Summary!$C:$CB,10,FALSE)/Q326,IF(Q326=0,"",IF(Q326="","",0)))</f>
        <v>0</v>
      </c>
      <c r="M326" s="26">
        <f>IFERROR(VLOOKUP($C326,Summary!$C:$CB,11,FALSE)/Q326,IF(Q326=0,"",IF(Q326="","",0)))</f>
        <v>0.66666666666666663</v>
      </c>
      <c r="N326" s="25">
        <f>IFERROR(VLOOKUP($C326,Summary!$C:$CB,12,FALSE)/Q326,IF(Q326=0,"",IF(Q326="","",0)))</f>
        <v>0</v>
      </c>
      <c r="O326" s="26">
        <f>IFERROR(VLOOKUP($C326,Summary!$C:$CB,13,FALSE)/Q326,IF(Q326=0,"",IF(Q326="","",0)))</f>
        <v>0.66666666666666663</v>
      </c>
      <c r="P326" s="25">
        <f>IFERROR(VLOOKUP($C326,Summary!$C:$CB,14,FALSE)/Q326,IF(Q326=0,"",IF(Q326="","",0)))</f>
        <v>0.33333333333333331</v>
      </c>
      <c r="Q326" s="27">
        <f>VLOOKUP($C326,Summary!$C:$CB,15,FALSE)</f>
        <v>3</v>
      </c>
      <c r="R326" s="24">
        <f>IFERROR(VLOOKUP($C326,Summary!$C:$CB,16,FALSE)/X326,IF(X326=0,"",IF(X326="","",0)))</f>
        <v>0.5</v>
      </c>
      <c r="S326" s="25">
        <f>IFERROR(VLOOKUP($C326,Summary!$C:$CB,17,FALSE)/X326,IF(X326=0,"",IF(X326="","",0)))</f>
        <v>0</v>
      </c>
      <c r="T326" s="26">
        <f>IFERROR(VLOOKUP($C326,Summary!$C:$CB,18,FALSE)/X326,IF(X326=0,"",IF(X326="","",0)))</f>
        <v>0.5</v>
      </c>
      <c r="U326" s="25">
        <f>IFERROR(VLOOKUP($C326,Summary!$C:$CB,19,FALSE)/X326,IF(X326=0,"",IF(X326="","",0)))</f>
        <v>0</v>
      </c>
      <c r="V326" s="26">
        <f>IFERROR(VLOOKUP($C326,Summary!$C:$CB,20,FALSE)/X326,IF(X326=0,"",IF(X326="","",0)))</f>
        <v>0.5</v>
      </c>
      <c r="W326" s="25">
        <f>IFERROR(VLOOKUP($C326,Summary!$C:$CB,21,FALSE)/X326,IF(X326=0,"",IF(X326="","",0)))</f>
        <v>0.5</v>
      </c>
      <c r="X326" s="27">
        <f>VLOOKUP($C326,Summary!$C:$CB,22,FALSE)</f>
        <v>2</v>
      </c>
      <c r="Y326" s="24" t="str">
        <f>IFERROR(VLOOKUP($C326,Summary!$C:$CB,23,FALSE)/AE326,IF(AE326=0,"",IF(AE326="","",0)))</f>
        <v/>
      </c>
      <c r="Z326" s="25" t="str">
        <f>IFERROR(VLOOKUP($C326,Summary!$C:$CB,24,FALSE)/AE326,IF(AE326=0,"",IF(AE326="","",0)))</f>
        <v/>
      </c>
      <c r="AA326" s="26" t="str">
        <f>IFERROR(VLOOKUP($C326,Summary!$C:$CB,25,FALSE)/AE326,IF(AE326=0,"",IF(AE326="","",0)))</f>
        <v/>
      </c>
      <c r="AB326" s="25" t="str">
        <f>IFERROR(VLOOKUP($C326,Summary!$C:$CB,26,FALSE)/AE326,IF(AE326=0,"",IF(AE326="","",0)))</f>
        <v/>
      </c>
      <c r="AC326" s="26" t="str">
        <f>IFERROR(VLOOKUP($C326,Summary!$C:$CB,27,FALSE)/AE326,IF(AE326=0,"",IF(AE326="","",0)))</f>
        <v/>
      </c>
      <c r="AD326" s="25" t="str">
        <f>IFERROR(VLOOKUP($C326,Summary!$C:$CB,28,FALSE)/AE326,IF(AE326=0,"",IF(AE326="","",0)))</f>
        <v/>
      </c>
      <c r="AE326" s="27">
        <f>VLOOKUP($C326,Summary!$C:$CB,29,FALSE)</f>
        <v>0</v>
      </c>
      <c r="AF326" s="24" t="str">
        <f>IFERROR(VLOOKUP($C326,Summary!$C:$CB,30,FALSE)/VLOOKUP($C326,Summary!$C:$CB,32,FALSE),IF(AL326=0,"",IF(AL326="","",0)))</f>
        <v/>
      </c>
      <c r="AG326" s="25" t="str">
        <f>IFERROR(VLOOKUP($C326,Summary!$C:$CB,31,FALSE)/VLOOKUP($C326,Summary!$C:$CB,32,FALSE),IF(AL326=0,"",IF(AL326="","",0)))</f>
        <v/>
      </c>
      <c r="AH326" s="26" t="str">
        <f>IFERROR(VLOOKUP($C326,Summary!$C:$CB,32,FALSE)/VLOOKUP($C326,Summary!$C:$CB,34,FALSE),IF(AL326=0,"",IF(AL326="","",0)))</f>
        <v/>
      </c>
      <c r="AI326" s="25" t="str">
        <f>IFERROR(VLOOKUP($C326,Summary!$C:$CB,33,FALSE)/VLOOKUP($C326,Summary!$C:$CB,34,FALSE),IF(AL326=0,"",IF(AL326="","",0)))</f>
        <v/>
      </c>
      <c r="AJ326" s="26" t="str">
        <f>IFERROR(VLOOKUP($C326,Summary!$C:$CB,34,FALSE)/AL326,IF(AL326=0,"",IF(AL326="","",0)))</f>
        <v/>
      </c>
      <c r="AK326" s="25" t="str">
        <f>IFERROR(VLOOKUP($C326,Summary!$C:$CB,35,FALSE)/AL326,IF(AL326=0,"",IF(AL326="","",0)))</f>
        <v/>
      </c>
      <c r="AL326" s="27">
        <f>VLOOKUP($C326,Summary!$C:$CB,36,FALSE)</f>
        <v>0</v>
      </c>
      <c r="AM326" s="24" t="str">
        <f>IFERROR(VLOOKUP($C326,Summary!$C:$CB,37,FALSE)/AS326,IF(AS326=0,"",IF(AS326="","",0)))</f>
        <v/>
      </c>
      <c r="AN326" s="25" t="str">
        <f>IFERROR(VLOOKUP($C326,Summary!$C:$CB,38,FALSE)/AS326,IF(AS326=0,"",IF(AS326="","",0)))</f>
        <v/>
      </c>
      <c r="AO326" s="26" t="str">
        <f>IFERROR(VLOOKUP($C326,Summary!$C:$CB,39,FALSE)/AS326,IF(AS326=0,"",IF(AS326="","",0)))</f>
        <v/>
      </c>
      <c r="AP326" s="25" t="str">
        <f>IFERROR(VLOOKUP($C326,Summary!$C:$CB,40,FALSE)/AS326,IF(AS326=0,"",IF(AS326="","",0)))</f>
        <v/>
      </c>
      <c r="AQ326" s="26" t="str">
        <f>IFERROR(VLOOKUP($C326,Summary!$C:$CB,41,FALSE)/AS326,IF(AS326=0,"",IF(AS326="","",0)))</f>
        <v/>
      </c>
      <c r="AR326" s="25" t="str">
        <f>IFERROR(VLOOKUP($C326,Summary!$C:$CB,42,FALSE)/AS326,IF(AS326=0,"",IF(AS326="","",0)))</f>
        <v/>
      </c>
      <c r="AS326" s="27">
        <f>VLOOKUP($C326,Summary!$C:$CB,43,FALSE)</f>
        <v>0</v>
      </c>
      <c r="AT326" s="24" t="str">
        <f>IFERROR(VLOOKUP($C326,Summary!$C:$CB,44,FALSE)/AZ326,IF(AZ326=0,"",IF(AZ326="","",0)))</f>
        <v/>
      </c>
      <c r="AU326" s="25" t="str">
        <f>IFERROR(VLOOKUP($C326,Summary!$C:$CB,45,FALSE)/AZ326,IF(AZ326=0,"",IF(AZ326="","",0)))</f>
        <v/>
      </c>
      <c r="AV326" s="26" t="str">
        <f>IFERROR(VLOOKUP($C326,Summary!$C:$CB,46,FALSE)/AZ326,IF(AZ326=0,"",IF(AZ326="","",0)))</f>
        <v/>
      </c>
      <c r="AW326" s="25" t="str">
        <f>IFERROR(VLOOKUP($C326,Summary!$C:$CB,47,FALSE)/AZ326,IF(AZ326=0,"",IF(AZ326="","",0)))</f>
        <v/>
      </c>
      <c r="AX326" s="26" t="str">
        <f>IFERROR(VLOOKUP($C326,Summary!$C:$CB,48,FALSE)/AZ326,IF(AZ326=0,"",IF(AZ326="","",0)))</f>
        <v/>
      </c>
      <c r="AY326" s="25" t="str">
        <f>IFERROR(VLOOKUP($C326,Summary!$C:$CB,49,FALSE)/AZ326,IF(AZ326=0,"",IF(AZ326="","",0)))</f>
        <v/>
      </c>
      <c r="AZ326" s="27">
        <f>VLOOKUP($C326,Summary!$C:$CB,50,FALSE)</f>
        <v>0</v>
      </c>
      <c r="BA326" s="24" t="str">
        <f>IFERROR(VLOOKUP($C326,Summary!$C:$CB,51,FALSE)/BG326,IF(BG326=0,"",IF(BG326="","",0)))</f>
        <v/>
      </c>
      <c r="BB326" s="25" t="str">
        <f>IFERROR(VLOOKUP($C326,Summary!$C:$CB,52,FALSE)/BG326,IF(BG326=0,"",IF(BG326="","",0)))</f>
        <v/>
      </c>
      <c r="BC326" s="26" t="str">
        <f>IFERROR(VLOOKUP($C326,Summary!$C:$CB,53,FALSE)/BG326,IF(BG326=0,"",IF(BG326="","",0)))</f>
        <v/>
      </c>
      <c r="BD326" s="25" t="str">
        <f>IFERROR(VLOOKUP($C326,Summary!$C:$CB,54,FALSE)/BG326,IF(BG326=0,"",IF(BG326="","",0)))</f>
        <v/>
      </c>
      <c r="BE326" s="26" t="str">
        <f>IFERROR(VLOOKUP($C326,Summary!$C:$CB,55,FALSE)/BG326,IF(BG326=0,"",IF(BG326="","",0)))</f>
        <v/>
      </c>
      <c r="BF326" s="25" t="str">
        <f>IFERROR(VLOOKUP($C326,Summary!$C:$CB,56,FALSE)/BG326,IF(BG326=0,"",IF(BG326="","",0)))</f>
        <v/>
      </c>
      <c r="BG326" s="27">
        <f>VLOOKUP($C326,Summary!$C:$CB,57,FALSE)</f>
        <v>0</v>
      </c>
      <c r="BH326" s="24" t="str">
        <f>IFERROR(VLOOKUP($C326,Summary!$C:$CB,58,FALSE)/BN326,IF(BN326=0,"",IF(BN326="","",0)))</f>
        <v/>
      </c>
      <c r="BI326" s="25" t="str">
        <f>IFERROR(VLOOKUP($C326,Summary!$C:$CB,59,FALSE)/BN326,IF(BN326=0,"",IF(BN326="","",0)))</f>
        <v/>
      </c>
      <c r="BJ326" s="26" t="str">
        <f>IFERROR(VLOOKUP($C326,Summary!$C:$CB,60,FALSE)/BN326,IF(BN326=0,"",IF(BN326="","",0)))</f>
        <v/>
      </c>
      <c r="BK326" s="25" t="str">
        <f>IFERROR(VLOOKUP($C326,Summary!$C:$CB,61,FALSE)/BN326,IF(BN326=0,"",IF(BN326="","",0)))</f>
        <v/>
      </c>
      <c r="BL326" s="26" t="str">
        <f>IFERROR(VLOOKUP($C326,Summary!$C:$CB,62,FALSE)/BN326,IF(BN326=0,"",IF(BN326="","",0)))</f>
        <v/>
      </c>
      <c r="BM326" s="25" t="str">
        <f>IFERROR(VLOOKUP($C326,Summary!$C:$CB,63,FALSE)/BN326,IF(BN326=0,"",IF(BN326="","",0)))</f>
        <v/>
      </c>
      <c r="BN326" s="27">
        <f>VLOOKUP($C326,Summary!$C:$CB,64,FALSE)</f>
        <v>0</v>
      </c>
      <c r="BO326" s="24" t="str">
        <f>IFERROR(VLOOKUP($C326,Summary!$C:$CB,65,FALSE)/BU326,IF(BU326=0,"",IF(BU326="","",0)))</f>
        <v/>
      </c>
      <c r="BP326" s="25" t="str">
        <f>IFERROR(VLOOKUP($C326,Summary!$C:$CB,66,FALSE)/BU326,IF(BU326=0,"",IF(BU326="","",0)))</f>
        <v/>
      </c>
      <c r="BQ326" s="26" t="str">
        <f>IFERROR(VLOOKUP($C326,Summary!$C:$CB,67,FALSE)/BU326,IF(BU326=0,"",IF(BU326="","",0)))</f>
        <v/>
      </c>
      <c r="BR326" s="25" t="str">
        <f>IFERROR(VLOOKUP($C326,Summary!$C:$CB,68,FALSE)/BU326,IF(BU326=0,"",IF(BU326="","",0)))</f>
        <v/>
      </c>
      <c r="BS326" s="26" t="str">
        <f>IFERROR(VLOOKUP($C326,Summary!$C:$CB,69,FALSE)/BU326,IF(BU326=0,"",IF(BU326="","",0)))</f>
        <v/>
      </c>
      <c r="BT326" s="25" t="str">
        <f>IFERROR(VLOOKUP($C326,Summary!$C:$CB,70,FALSE)/BU326,IF(BU326=0,"",IF(BU326="","",0)))</f>
        <v/>
      </c>
      <c r="BU326" s="27">
        <f>VLOOKUP($C326,Summary!$C:$CB,71,FALSE)</f>
        <v>0</v>
      </c>
      <c r="BV326" s="24" t="str">
        <f>IFERROR(VLOOKUP($C326,Summary!$C:$CB,72,FALSE)/CB326,IF(CB326=0,"",IF(CB326="","",0)))</f>
        <v/>
      </c>
      <c r="BW326" s="25" t="str">
        <f>IFERROR(VLOOKUP($C326,Summary!$C:$CB,73,FALSE)/CB326,IF(CB326=0,"",IF(CB326="","",0)))</f>
        <v/>
      </c>
      <c r="BX326" s="26" t="str">
        <f>IFERROR(VLOOKUP($C326,Summary!$C:$CB,74,FALSE)/CB326,IF(CB326=0,"",IF(CB326="","",0)))</f>
        <v/>
      </c>
      <c r="BY326" s="25" t="str">
        <f>IFERROR(VLOOKUP($C326,Summary!$C:$CB,75,FALSE)/CB326,IF(CB326=0,"",IF(CB326="","",0)))</f>
        <v/>
      </c>
      <c r="BZ326" s="26" t="str">
        <f>IFERROR(VLOOKUP($C326,Summary!$C:$CB,76,FALSE)/CB326,IF(CB326=0,"",IF(CB326="","",0)))</f>
        <v/>
      </c>
      <c r="CA326" s="25" t="str">
        <f>IFERROR(VLOOKUP($C326,Summary!$C:$CB,77,FALSE)/CB326,IF(CB326=0,"",IF(CB326="","",0)))</f>
        <v/>
      </c>
      <c r="CB326" s="27">
        <f>VLOOKUP($C326,Summary!$C:$CB,78,FALSE)</f>
        <v>0</v>
      </c>
    </row>
    <row r="327" spans="1:80" x14ac:dyDescent="0.3">
      <c r="A327">
        <v>323</v>
      </c>
      <c r="B327" t="str">
        <f>IF(Namelist!A324="","",UPPER(Namelist!A324))</f>
        <v>WENG HENG, JON LEE</v>
      </c>
      <c r="C327" t="str">
        <f>IF(Namelist!B324="","",UPPER(Namelist!B324))</f>
        <v>NUSSTU\E0940686</v>
      </c>
      <c r="D327" s="24">
        <f>IFERROR(VLOOKUP($C327,Summary!$C:$CB,2,FALSE)/J327,IF(J327=0,"",IF(J327="","",0)))</f>
        <v>0.33333333333333331</v>
      </c>
      <c r="E327" s="25">
        <f>IFERROR(VLOOKUP($C327,Summary!$C:$CB,3,FALSE)/J327,IF(J327=0,"",IF(J327="","",0)))</f>
        <v>0</v>
      </c>
      <c r="F327" s="26">
        <f>IFERROR(VLOOKUP($C327,Summary!$C:$CB,4,FALSE)/J327,IF(J327=0,"",IF(J327="","",0)))</f>
        <v>0.33333333333333331</v>
      </c>
      <c r="G327" s="25">
        <f>IFERROR(VLOOKUP($C327,Summary!$C:$CB,5,FALSE)/J327,IF(J327=0,"",IF(J327="","",0)))</f>
        <v>0</v>
      </c>
      <c r="H327" s="26">
        <f>IFERROR(VLOOKUP($C327,Summary!$C:$CB,6,FALSE)/J327,IF(J327=0,"",IF(J327="","",0)))</f>
        <v>0.33333333333333331</v>
      </c>
      <c r="I327" s="25">
        <f>IFERROR(VLOOKUP($C327,Summary!$C:$CB,7,FALSE)/J327,IF(J327=0,"",IF(J327="","",0)))</f>
        <v>0.66666666666666663</v>
      </c>
      <c r="J327" s="27">
        <f>VLOOKUP($C327,Summary!$C:$CB,8,FALSE)</f>
        <v>3</v>
      </c>
      <c r="K327" s="24" t="str">
        <f>IFERROR(VLOOKUP($C327,Summary!$C:$CB,9,FALSE)/Q327,IF(Q327=0,"",IF(Q327="","",0)))</f>
        <v/>
      </c>
      <c r="L327" s="25" t="str">
        <f>IFERROR(VLOOKUP($C327,Summary!$C:$CB,10,FALSE)/Q327,IF(Q327=0,"",IF(Q327="","",0)))</f>
        <v/>
      </c>
      <c r="M327" s="26" t="str">
        <f>IFERROR(VLOOKUP($C327,Summary!$C:$CB,11,FALSE)/Q327,IF(Q327=0,"",IF(Q327="","",0)))</f>
        <v/>
      </c>
      <c r="N327" s="25" t="str">
        <f>IFERROR(VLOOKUP($C327,Summary!$C:$CB,12,FALSE)/Q327,IF(Q327=0,"",IF(Q327="","",0)))</f>
        <v/>
      </c>
      <c r="O327" s="26" t="str">
        <f>IFERROR(VLOOKUP($C327,Summary!$C:$CB,13,FALSE)/Q327,IF(Q327=0,"",IF(Q327="","",0)))</f>
        <v/>
      </c>
      <c r="P327" s="25" t="str">
        <f>IFERROR(VLOOKUP($C327,Summary!$C:$CB,14,FALSE)/Q327,IF(Q327=0,"",IF(Q327="","",0)))</f>
        <v/>
      </c>
      <c r="Q327" s="27">
        <f>VLOOKUP($C327,Summary!$C:$CB,15,FALSE)</f>
        <v>0</v>
      </c>
      <c r="R327" s="24" t="str">
        <f>IFERROR(VLOOKUP($C327,Summary!$C:$CB,16,FALSE)/X327,IF(X327=0,"",IF(X327="","",0)))</f>
        <v/>
      </c>
      <c r="S327" s="25" t="str">
        <f>IFERROR(VLOOKUP($C327,Summary!$C:$CB,17,FALSE)/X327,IF(X327=0,"",IF(X327="","",0)))</f>
        <v/>
      </c>
      <c r="T327" s="26" t="str">
        <f>IFERROR(VLOOKUP($C327,Summary!$C:$CB,18,FALSE)/X327,IF(X327=0,"",IF(X327="","",0)))</f>
        <v/>
      </c>
      <c r="U327" s="25" t="str">
        <f>IFERROR(VLOOKUP($C327,Summary!$C:$CB,19,FALSE)/X327,IF(X327=0,"",IF(X327="","",0)))</f>
        <v/>
      </c>
      <c r="V327" s="26" t="str">
        <f>IFERROR(VLOOKUP($C327,Summary!$C:$CB,20,FALSE)/X327,IF(X327=0,"",IF(X327="","",0)))</f>
        <v/>
      </c>
      <c r="W327" s="25" t="str">
        <f>IFERROR(VLOOKUP($C327,Summary!$C:$CB,21,FALSE)/X327,IF(X327=0,"",IF(X327="","",0)))</f>
        <v/>
      </c>
      <c r="X327" s="27">
        <f>VLOOKUP($C327,Summary!$C:$CB,22,FALSE)</f>
        <v>0</v>
      </c>
      <c r="Y327" s="24">
        <f>IFERROR(VLOOKUP($C327,Summary!$C:$CB,23,FALSE)/AE327,IF(AE327=0,"",IF(AE327="","",0)))</f>
        <v>0.33333333333333331</v>
      </c>
      <c r="Z327" s="25">
        <f>IFERROR(VLOOKUP($C327,Summary!$C:$CB,24,FALSE)/AE327,IF(AE327=0,"",IF(AE327="","",0)))</f>
        <v>0</v>
      </c>
      <c r="AA327" s="26">
        <f>IFERROR(VLOOKUP($C327,Summary!$C:$CB,25,FALSE)/AE327,IF(AE327=0,"",IF(AE327="","",0)))</f>
        <v>0.33333333333333331</v>
      </c>
      <c r="AB327" s="25">
        <f>IFERROR(VLOOKUP($C327,Summary!$C:$CB,26,FALSE)/AE327,IF(AE327=0,"",IF(AE327="","",0)))</f>
        <v>0</v>
      </c>
      <c r="AC327" s="26">
        <f>IFERROR(VLOOKUP($C327,Summary!$C:$CB,27,FALSE)/AE327,IF(AE327=0,"",IF(AE327="","",0)))</f>
        <v>0.33333333333333331</v>
      </c>
      <c r="AD327" s="25">
        <f>IFERROR(VLOOKUP($C327,Summary!$C:$CB,28,FALSE)/AE327,IF(AE327=0,"",IF(AE327="","",0)))</f>
        <v>0.66666666666666663</v>
      </c>
      <c r="AE327" s="27">
        <f>VLOOKUP($C327,Summary!$C:$CB,29,FALSE)</f>
        <v>3</v>
      </c>
      <c r="AF327" s="24" t="str">
        <f>IFERROR(VLOOKUP($C327,Summary!$C:$CB,30,FALSE)/VLOOKUP($C327,Summary!$C:$CB,32,FALSE),IF(AL327=0,"",IF(AL327="","",0)))</f>
        <v/>
      </c>
      <c r="AG327" s="25" t="str">
        <f>IFERROR(VLOOKUP($C327,Summary!$C:$CB,31,FALSE)/VLOOKUP($C327,Summary!$C:$CB,32,FALSE),IF(AL327=0,"",IF(AL327="","",0)))</f>
        <v/>
      </c>
      <c r="AH327" s="26" t="str">
        <f>IFERROR(VLOOKUP($C327,Summary!$C:$CB,32,FALSE)/VLOOKUP($C327,Summary!$C:$CB,34,FALSE),IF(AL327=0,"",IF(AL327="","",0)))</f>
        <v/>
      </c>
      <c r="AI327" s="25" t="str">
        <f>IFERROR(VLOOKUP($C327,Summary!$C:$CB,33,FALSE)/VLOOKUP($C327,Summary!$C:$CB,34,FALSE),IF(AL327=0,"",IF(AL327="","",0)))</f>
        <v/>
      </c>
      <c r="AJ327" s="26" t="str">
        <f>IFERROR(VLOOKUP($C327,Summary!$C:$CB,34,FALSE)/AL327,IF(AL327=0,"",IF(AL327="","",0)))</f>
        <v/>
      </c>
      <c r="AK327" s="25" t="str">
        <f>IFERROR(VLOOKUP($C327,Summary!$C:$CB,35,FALSE)/AL327,IF(AL327=0,"",IF(AL327="","",0)))</f>
        <v/>
      </c>
      <c r="AL327" s="27">
        <f>VLOOKUP($C327,Summary!$C:$CB,36,FALSE)</f>
        <v>0</v>
      </c>
      <c r="AM327" s="24" t="str">
        <f>IFERROR(VLOOKUP($C327,Summary!$C:$CB,37,FALSE)/AS327,IF(AS327=0,"",IF(AS327="","",0)))</f>
        <v/>
      </c>
      <c r="AN327" s="25" t="str">
        <f>IFERROR(VLOOKUP($C327,Summary!$C:$CB,38,FALSE)/AS327,IF(AS327=0,"",IF(AS327="","",0)))</f>
        <v/>
      </c>
      <c r="AO327" s="26" t="str">
        <f>IFERROR(VLOOKUP($C327,Summary!$C:$CB,39,FALSE)/AS327,IF(AS327=0,"",IF(AS327="","",0)))</f>
        <v/>
      </c>
      <c r="AP327" s="25" t="str">
        <f>IFERROR(VLOOKUP($C327,Summary!$C:$CB,40,FALSE)/AS327,IF(AS327=0,"",IF(AS327="","",0)))</f>
        <v/>
      </c>
      <c r="AQ327" s="26" t="str">
        <f>IFERROR(VLOOKUP($C327,Summary!$C:$CB,41,FALSE)/AS327,IF(AS327=0,"",IF(AS327="","",0)))</f>
        <v/>
      </c>
      <c r="AR327" s="25" t="str">
        <f>IFERROR(VLOOKUP($C327,Summary!$C:$CB,42,FALSE)/AS327,IF(AS327=0,"",IF(AS327="","",0)))</f>
        <v/>
      </c>
      <c r="AS327" s="27">
        <f>VLOOKUP($C327,Summary!$C:$CB,43,FALSE)</f>
        <v>0</v>
      </c>
      <c r="AT327" s="24" t="str">
        <f>IFERROR(VLOOKUP($C327,Summary!$C:$CB,44,FALSE)/AZ327,IF(AZ327=0,"",IF(AZ327="","",0)))</f>
        <v/>
      </c>
      <c r="AU327" s="25" t="str">
        <f>IFERROR(VLOOKUP($C327,Summary!$C:$CB,45,FALSE)/AZ327,IF(AZ327=0,"",IF(AZ327="","",0)))</f>
        <v/>
      </c>
      <c r="AV327" s="26" t="str">
        <f>IFERROR(VLOOKUP($C327,Summary!$C:$CB,46,FALSE)/AZ327,IF(AZ327=0,"",IF(AZ327="","",0)))</f>
        <v/>
      </c>
      <c r="AW327" s="25" t="str">
        <f>IFERROR(VLOOKUP($C327,Summary!$C:$CB,47,FALSE)/AZ327,IF(AZ327=0,"",IF(AZ327="","",0)))</f>
        <v/>
      </c>
      <c r="AX327" s="26" t="str">
        <f>IFERROR(VLOOKUP($C327,Summary!$C:$CB,48,FALSE)/AZ327,IF(AZ327=0,"",IF(AZ327="","",0)))</f>
        <v/>
      </c>
      <c r="AY327" s="25" t="str">
        <f>IFERROR(VLOOKUP($C327,Summary!$C:$CB,49,FALSE)/AZ327,IF(AZ327=0,"",IF(AZ327="","",0)))</f>
        <v/>
      </c>
      <c r="AZ327" s="27">
        <f>VLOOKUP($C327,Summary!$C:$CB,50,FALSE)</f>
        <v>0</v>
      </c>
      <c r="BA327" s="24" t="str">
        <f>IFERROR(VLOOKUP($C327,Summary!$C:$CB,51,FALSE)/BG327,IF(BG327=0,"",IF(BG327="","",0)))</f>
        <v/>
      </c>
      <c r="BB327" s="25" t="str">
        <f>IFERROR(VLOOKUP($C327,Summary!$C:$CB,52,FALSE)/BG327,IF(BG327=0,"",IF(BG327="","",0)))</f>
        <v/>
      </c>
      <c r="BC327" s="26" t="str">
        <f>IFERROR(VLOOKUP($C327,Summary!$C:$CB,53,FALSE)/BG327,IF(BG327=0,"",IF(BG327="","",0)))</f>
        <v/>
      </c>
      <c r="BD327" s="25" t="str">
        <f>IFERROR(VLOOKUP($C327,Summary!$C:$CB,54,FALSE)/BG327,IF(BG327=0,"",IF(BG327="","",0)))</f>
        <v/>
      </c>
      <c r="BE327" s="26" t="str">
        <f>IFERROR(VLOOKUP($C327,Summary!$C:$CB,55,FALSE)/BG327,IF(BG327=0,"",IF(BG327="","",0)))</f>
        <v/>
      </c>
      <c r="BF327" s="25" t="str">
        <f>IFERROR(VLOOKUP($C327,Summary!$C:$CB,56,FALSE)/BG327,IF(BG327=0,"",IF(BG327="","",0)))</f>
        <v/>
      </c>
      <c r="BG327" s="27">
        <f>VLOOKUP($C327,Summary!$C:$CB,57,FALSE)</f>
        <v>0</v>
      </c>
      <c r="BH327" s="24" t="str">
        <f>IFERROR(VLOOKUP($C327,Summary!$C:$CB,58,FALSE)/BN327,IF(BN327=0,"",IF(BN327="","",0)))</f>
        <v/>
      </c>
      <c r="BI327" s="25" t="str">
        <f>IFERROR(VLOOKUP($C327,Summary!$C:$CB,59,FALSE)/BN327,IF(BN327=0,"",IF(BN327="","",0)))</f>
        <v/>
      </c>
      <c r="BJ327" s="26" t="str">
        <f>IFERROR(VLOOKUP($C327,Summary!$C:$CB,60,FALSE)/BN327,IF(BN327=0,"",IF(BN327="","",0)))</f>
        <v/>
      </c>
      <c r="BK327" s="25" t="str">
        <f>IFERROR(VLOOKUP($C327,Summary!$C:$CB,61,FALSE)/BN327,IF(BN327=0,"",IF(BN327="","",0)))</f>
        <v/>
      </c>
      <c r="BL327" s="26" t="str">
        <f>IFERROR(VLOOKUP($C327,Summary!$C:$CB,62,FALSE)/BN327,IF(BN327=0,"",IF(BN327="","",0)))</f>
        <v/>
      </c>
      <c r="BM327" s="25" t="str">
        <f>IFERROR(VLOOKUP($C327,Summary!$C:$CB,63,FALSE)/BN327,IF(BN327=0,"",IF(BN327="","",0)))</f>
        <v/>
      </c>
      <c r="BN327" s="27">
        <f>VLOOKUP($C327,Summary!$C:$CB,64,FALSE)</f>
        <v>0</v>
      </c>
      <c r="BO327" s="24" t="str">
        <f>IFERROR(VLOOKUP($C327,Summary!$C:$CB,65,FALSE)/BU327,IF(BU327=0,"",IF(BU327="","",0)))</f>
        <v/>
      </c>
      <c r="BP327" s="25" t="str">
        <f>IFERROR(VLOOKUP($C327,Summary!$C:$CB,66,FALSE)/BU327,IF(BU327=0,"",IF(BU327="","",0)))</f>
        <v/>
      </c>
      <c r="BQ327" s="26" t="str">
        <f>IFERROR(VLOOKUP($C327,Summary!$C:$CB,67,FALSE)/BU327,IF(BU327=0,"",IF(BU327="","",0)))</f>
        <v/>
      </c>
      <c r="BR327" s="25" t="str">
        <f>IFERROR(VLOOKUP($C327,Summary!$C:$CB,68,FALSE)/BU327,IF(BU327=0,"",IF(BU327="","",0)))</f>
        <v/>
      </c>
      <c r="BS327" s="26" t="str">
        <f>IFERROR(VLOOKUP($C327,Summary!$C:$CB,69,FALSE)/BU327,IF(BU327=0,"",IF(BU327="","",0)))</f>
        <v/>
      </c>
      <c r="BT327" s="25" t="str">
        <f>IFERROR(VLOOKUP($C327,Summary!$C:$CB,70,FALSE)/BU327,IF(BU327=0,"",IF(BU327="","",0)))</f>
        <v/>
      </c>
      <c r="BU327" s="27">
        <f>VLOOKUP($C327,Summary!$C:$CB,71,FALSE)</f>
        <v>0</v>
      </c>
      <c r="BV327" s="24" t="str">
        <f>IFERROR(VLOOKUP($C327,Summary!$C:$CB,72,FALSE)/CB327,IF(CB327=0,"",IF(CB327="","",0)))</f>
        <v/>
      </c>
      <c r="BW327" s="25" t="str">
        <f>IFERROR(VLOOKUP($C327,Summary!$C:$CB,73,FALSE)/CB327,IF(CB327=0,"",IF(CB327="","",0)))</f>
        <v/>
      </c>
      <c r="BX327" s="26" t="str">
        <f>IFERROR(VLOOKUP($C327,Summary!$C:$CB,74,FALSE)/CB327,IF(CB327=0,"",IF(CB327="","",0)))</f>
        <v/>
      </c>
      <c r="BY327" s="25" t="str">
        <f>IFERROR(VLOOKUP($C327,Summary!$C:$CB,75,FALSE)/CB327,IF(CB327=0,"",IF(CB327="","",0)))</f>
        <v/>
      </c>
      <c r="BZ327" s="26" t="str">
        <f>IFERROR(VLOOKUP($C327,Summary!$C:$CB,76,FALSE)/CB327,IF(CB327=0,"",IF(CB327="","",0)))</f>
        <v/>
      </c>
      <c r="CA327" s="25" t="str">
        <f>IFERROR(VLOOKUP($C327,Summary!$C:$CB,77,FALSE)/CB327,IF(CB327=0,"",IF(CB327="","",0)))</f>
        <v/>
      </c>
      <c r="CB327" s="27">
        <f>VLOOKUP($C327,Summary!$C:$CB,78,FALSE)</f>
        <v>0</v>
      </c>
    </row>
    <row r="328" spans="1:80" x14ac:dyDescent="0.3">
      <c r="A328">
        <v>324</v>
      </c>
      <c r="B328" t="str">
        <f>IF(Namelist!A325="","",UPPER(Namelist!A325))</f>
        <v>WENXI,DAWN LEE</v>
      </c>
      <c r="C328" t="str">
        <f>IF(Namelist!B325="","",UPPER(Namelist!B325))</f>
        <v>NUSSTU\E0564373</v>
      </c>
      <c r="D328" s="24">
        <f>IFERROR(VLOOKUP($C328,Summary!$C:$CB,2,FALSE)/J328,IF(J328=0,"",IF(J328="","",0)))</f>
        <v>0</v>
      </c>
      <c r="E328" s="25">
        <f>IFERROR(VLOOKUP($C328,Summary!$C:$CB,3,FALSE)/J328,IF(J328=0,"",IF(J328="","",0)))</f>
        <v>0</v>
      </c>
      <c r="F328" s="26">
        <f>IFERROR(VLOOKUP($C328,Summary!$C:$CB,4,FALSE)/J328,IF(J328=0,"",IF(J328="","",0)))</f>
        <v>0</v>
      </c>
      <c r="G328" s="25">
        <f>IFERROR(VLOOKUP($C328,Summary!$C:$CB,5,FALSE)/J328,IF(J328=0,"",IF(J328="","",0)))</f>
        <v>0</v>
      </c>
      <c r="H328" s="26">
        <f>IFERROR(VLOOKUP($C328,Summary!$C:$CB,6,FALSE)/J328,IF(J328=0,"",IF(J328="","",0)))</f>
        <v>0</v>
      </c>
      <c r="I328" s="25">
        <f>IFERROR(VLOOKUP($C328,Summary!$C:$CB,7,FALSE)/J328,IF(J328=0,"",IF(J328="","",0)))</f>
        <v>1</v>
      </c>
      <c r="J328" s="27">
        <f>VLOOKUP($C328,Summary!$C:$CB,8,FALSE)</f>
        <v>1</v>
      </c>
      <c r="K328" s="24" t="str">
        <f>IFERROR(VLOOKUP($C328,Summary!$C:$CB,9,FALSE)/Q328,IF(Q328=0,"",IF(Q328="","",0)))</f>
        <v/>
      </c>
      <c r="L328" s="25" t="str">
        <f>IFERROR(VLOOKUP($C328,Summary!$C:$CB,10,FALSE)/Q328,IF(Q328=0,"",IF(Q328="","",0)))</f>
        <v/>
      </c>
      <c r="M328" s="26" t="str">
        <f>IFERROR(VLOOKUP($C328,Summary!$C:$CB,11,FALSE)/Q328,IF(Q328=0,"",IF(Q328="","",0)))</f>
        <v/>
      </c>
      <c r="N328" s="25" t="str">
        <f>IFERROR(VLOOKUP($C328,Summary!$C:$CB,12,FALSE)/Q328,IF(Q328=0,"",IF(Q328="","",0)))</f>
        <v/>
      </c>
      <c r="O328" s="26" t="str">
        <f>IFERROR(VLOOKUP($C328,Summary!$C:$CB,13,FALSE)/Q328,IF(Q328=0,"",IF(Q328="","",0)))</f>
        <v/>
      </c>
      <c r="P328" s="25" t="str">
        <f>IFERROR(VLOOKUP($C328,Summary!$C:$CB,14,FALSE)/Q328,IF(Q328=0,"",IF(Q328="","",0)))</f>
        <v/>
      </c>
      <c r="Q328" s="27">
        <f>VLOOKUP($C328,Summary!$C:$CB,15,FALSE)</f>
        <v>0</v>
      </c>
      <c r="R328" s="24" t="str">
        <f>IFERROR(VLOOKUP($C328,Summary!$C:$CB,16,FALSE)/X328,IF(X328=0,"",IF(X328="","",0)))</f>
        <v/>
      </c>
      <c r="S328" s="25" t="str">
        <f>IFERROR(VLOOKUP($C328,Summary!$C:$CB,17,FALSE)/X328,IF(X328=0,"",IF(X328="","",0)))</f>
        <v/>
      </c>
      <c r="T328" s="26" t="str">
        <f>IFERROR(VLOOKUP($C328,Summary!$C:$CB,18,FALSE)/X328,IF(X328=0,"",IF(X328="","",0)))</f>
        <v/>
      </c>
      <c r="U328" s="25" t="str">
        <f>IFERROR(VLOOKUP($C328,Summary!$C:$CB,19,FALSE)/X328,IF(X328=0,"",IF(X328="","",0)))</f>
        <v/>
      </c>
      <c r="V328" s="26" t="str">
        <f>IFERROR(VLOOKUP($C328,Summary!$C:$CB,20,FALSE)/X328,IF(X328=0,"",IF(X328="","",0)))</f>
        <v/>
      </c>
      <c r="W328" s="25" t="str">
        <f>IFERROR(VLOOKUP($C328,Summary!$C:$CB,21,FALSE)/X328,IF(X328=0,"",IF(X328="","",0)))</f>
        <v/>
      </c>
      <c r="X328" s="27">
        <f>VLOOKUP($C328,Summary!$C:$CB,22,FALSE)</f>
        <v>0</v>
      </c>
      <c r="Y328" s="24" t="str">
        <f>IFERROR(VLOOKUP($C328,Summary!$C:$CB,23,FALSE)/AE328,IF(AE328=0,"",IF(AE328="","",0)))</f>
        <v/>
      </c>
      <c r="Z328" s="25" t="str">
        <f>IFERROR(VLOOKUP($C328,Summary!$C:$CB,24,FALSE)/AE328,IF(AE328=0,"",IF(AE328="","",0)))</f>
        <v/>
      </c>
      <c r="AA328" s="26" t="str">
        <f>IFERROR(VLOOKUP($C328,Summary!$C:$CB,25,FALSE)/AE328,IF(AE328=0,"",IF(AE328="","",0)))</f>
        <v/>
      </c>
      <c r="AB328" s="25" t="str">
        <f>IFERROR(VLOOKUP($C328,Summary!$C:$CB,26,FALSE)/AE328,IF(AE328=0,"",IF(AE328="","",0)))</f>
        <v/>
      </c>
      <c r="AC328" s="26" t="str">
        <f>IFERROR(VLOOKUP($C328,Summary!$C:$CB,27,FALSE)/AE328,IF(AE328=0,"",IF(AE328="","",0)))</f>
        <v/>
      </c>
      <c r="AD328" s="25" t="str">
        <f>IFERROR(VLOOKUP($C328,Summary!$C:$CB,28,FALSE)/AE328,IF(AE328=0,"",IF(AE328="","",0)))</f>
        <v/>
      </c>
      <c r="AE328" s="27">
        <f>VLOOKUP($C328,Summary!$C:$CB,29,FALSE)</f>
        <v>0</v>
      </c>
      <c r="AF328" s="24" t="str">
        <f>IFERROR(VLOOKUP($C328,Summary!$C:$CB,30,FALSE)/VLOOKUP($C328,Summary!$C:$CB,32,FALSE),IF(AL328=0,"",IF(AL328="","",0)))</f>
        <v/>
      </c>
      <c r="AG328" s="25" t="str">
        <f>IFERROR(VLOOKUP($C328,Summary!$C:$CB,31,FALSE)/VLOOKUP($C328,Summary!$C:$CB,32,FALSE),IF(AL328=0,"",IF(AL328="","",0)))</f>
        <v/>
      </c>
      <c r="AH328" s="26" t="str">
        <f>IFERROR(VLOOKUP($C328,Summary!$C:$CB,32,FALSE)/VLOOKUP($C328,Summary!$C:$CB,34,FALSE),IF(AL328=0,"",IF(AL328="","",0)))</f>
        <v/>
      </c>
      <c r="AI328" s="25" t="str">
        <f>IFERROR(VLOOKUP($C328,Summary!$C:$CB,33,FALSE)/VLOOKUP($C328,Summary!$C:$CB,34,FALSE),IF(AL328=0,"",IF(AL328="","",0)))</f>
        <v/>
      </c>
      <c r="AJ328" s="26" t="str">
        <f>IFERROR(VLOOKUP($C328,Summary!$C:$CB,34,FALSE)/AL328,IF(AL328=0,"",IF(AL328="","",0)))</f>
        <v/>
      </c>
      <c r="AK328" s="25" t="str">
        <f>IFERROR(VLOOKUP($C328,Summary!$C:$CB,35,FALSE)/AL328,IF(AL328=0,"",IF(AL328="","",0)))</f>
        <v/>
      </c>
      <c r="AL328" s="27">
        <f>VLOOKUP($C328,Summary!$C:$CB,36,FALSE)</f>
        <v>0</v>
      </c>
      <c r="AM328" s="24" t="str">
        <f>IFERROR(VLOOKUP($C328,Summary!$C:$CB,37,FALSE)/AS328,IF(AS328=0,"",IF(AS328="","",0)))</f>
        <v/>
      </c>
      <c r="AN328" s="25" t="str">
        <f>IFERROR(VLOOKUP($C328,Summary!$C:$CB,38,FALSE)/AS328,IF(AS328=0,"",IF(AS328="","",0)))</f>
        <v/>
      </c>
      <c r="AO328" s="26" t="str">
        <f>IFERROR(VLOOKUP($C328,Summary!$C:$CB,39,FALSE)/AS328,IF(AS328=0,"",IF(AS328="","",0)))</f>
        <v/>
      </c>
      <c r="AP328" s="25" t="str">
        <f>IFERROR(VLOOKUP($C328,Summary!$C:$CB,40,FALSE)/AS328,IF(AS328=0,"",IF(AS328="","",0)))</f>
        <v/>
      </c>
      <c r="AQ328" s="26" t="str">
        <f>IFERROR(VLOOKUP($C328,Summary!$C:$CB,41,FALSE)/AS328,IF(AS328=0,"",IF(AS328="","",0)))</f>
        <v/>
      </c>
      <c r="AR328" s="25" t="str">
        <f>IFERROR(VLOOKUP($C328,Summary!$C:$CB,42,FALSE)/AS328,IF(AS328=0,"",IF(AS328="","",0)))</f>
        <v/>
      </c>
      <c r="AS328" s="27">
        <f>VLOOKUP($C328,Summary!$C:$CB,43,FALSE)</f>
        <v>0</v>
      </c>
      <c r="AT328" s="24" t="str">
        <f>IFERROR(VLOOKUP($C328,Summary!$C:$CB,44,FALSE)/AZ328,IF(AZ328=0,"",IF(AZ328="","",0)))</f>
        <v/>
      </c>
      <c r="AU328" s="25" t="str">
        <f>IFERROR(VLOOKUP($C328,Summary!$C:$CB,45,FALSE)/AZ328,IF(AZ328=0,"",IF(AZ328="","",0)))</f>
        <v/>
      </c>
      <c r="AV328" s="26" t="str">
        <f>IFERROR(VLOOKUP($C328,Summary!$C:$CB,46,FALSE)/AZ328,IF(AZ328=0,"",IF(AZ328="","",0)))</f>
        <v/>
      </c>
      <c r="AW328" s="25" t="str">
        <f>IFERROR(VLOOKUP($C328,Summary!$C:$CB,47,FALSE)/AZ328,IF(AZ328=0,"",IF(AZ328="","",0)))</f>
        <v/>
      </c>
      <c r="AX328" s="26" t="str">
        <f>IFERROR(VLOOKUP($C328,Summary!$C:$CB,48,FALSE)/AZ328,IF(AZ328=0,"",IF(AZ328="","",0)))</f>
        <v/>
      </c>
      <c r="AY328" s="25" t="str">
        <f>IFERROR(VLOOKUP($C328,Summary!$C:$CB,49,FALSE)/AZ328,IF(AZ328=0,"",IF(AZ328="","",0)))</f>
        <v/>
      </c>
      <c r="AZ328" s="27">
        <f>VLOOKUP($C328,Summary!$C:$CB,50,FALSE)</f>
        <v>0</v>
      </c>
      <c r="BA328" s="24">
        <f>IFERROR(VLOOKUP($C328,Summary!$C:$CB,51,FALSE)/BG328,IF(BG328=0,"",IF(BG328="","",0)))</f>
        <v>0</v>
      </c>
      <c r="BB328" s="25">
        <f>IFERROR(VLOOKUP($C328,Summary!$C:$CB,52,FALSE)/BG328,IF(BG328=0,"",IF(BG328="","",0)))</f>
        <v>0</v>
      </c>
      <c r="BC328" s="26">
        <f>IFERROR(VLOOKUP($C328,Summary!$C:$CB,53,FALSE)/BG328,IF(BG328=0,"",IF(BG328="","",0)))</f>
        <v>0</v>
      </c>
      <c r="BD328" s="25">
        <f>IFERROR(VLOOKUP($C328,Summary!$C:$CB,54,FALSE)/BG328,IF(BG328=0,"",IF(BG328="","",0)))</f>
        <v>0</v>
      </c>
      <c r="BE328" s="26">
        <f>IFERROR(VLOOKUP($C328,Summary!$C:$CB,55,FALSE)/BG328,IF(BG328=0,"",IF(BG328="","",0)))</f>
        <v>0</v>
      </c>
      <c r="BF328" s="25">
        <f>IFERROR(VLOOKUP($C328,Summary!$C:$CB,56,FALSE)/BG328,IF(BG328=0,"",IF(BG328="","",0)))</f>
        <v>1</v>
      </c>
      <c r="BG328" s="27">
        <f>VLOOKUP($C328,Summary!$C:$CB,57,FALSE)</f>
        <v>1</v>
      </c>
      <c r="BH328" s="24" t="str">
        <f>IFERROR(VLOOKUP($C328,Summary!$C:$CB,58,FALSE)/BN328,IF(BN328=0,"",IF(BN328="","",0)))</f>
        <v/>
      </c>
      <c r="BI328" s="25" t="str">
        <f>IFERROR(VLOOKUP($C328,Summary!$C:$CB,59,FALSE)/BN328,IF(BN328=0,"",IF(BN328="","",0)))</f>
        <v/>
      </c>
      <c r="BJ328" s="26" t="str">
        <f>IFERROR(VLOOKUP($C328,Summary!$C:$CB,60,FALSE)/BN328,IF(BN328=0,"",IF(BN328="","",0)))</f>
        <v/>
      </c>
      <c r="BK328" s="25" t="str">
        <f>IFERROR(VLOOKUP($C328,Summary!$C:$CB,61,FALSE)/BN328,IF(BN328=0,"",IF(BN328="","",0)))</f>
        <v/>
      </c>
      <c r="BL328" s="26" t="str">
        <f>IFERROR(VLOOKUP($C328,Summary!$C:$CB,62,FALSE)/BN328,IF(BN328=0,"",IF(BN328="","",0)))</f>
        <v/>
      </c>
      <c r="BM328" s="25" t="str">
        <f>IFERROR(VLOOKUP($C328,Summary!$C:$CB,63,FALSE)/BN328,IF(BN328=0,"",IF(BN328="","",0)))</f>
        <v/>
      </c>
      <c r="BN328" s="27">
        <f>VLOOKUP($C328,Summary!$C:$CB,64,FALSE)</f>
        <v>0</v>
      </c>
      <c r="BO328" s="24" t="str">
        <f>IFERROR(VLOOKUP($C328,Summary!$C:$CB,65,FALSE)/BU328,IF(BU328=0,"",IF(BU328="","",0)))</f>
        <v/>
      </c>
      <c r="BP328" s="25" t="str">
        <f>IFERROR(VLOOKUP($C328,Summary!$C:$CB,66,FALSE)/BU328,IF(BU328=0,"",IF(BU328="","",0)))</f>
        <v/>
      </c>
      <c r="BQ328" s="26" t="str">
        <f>IFERROR(VLOOKUP($C328,Summary!$C:$CB,67,FALSE)/BU328,IF(BU328=0,"",IF(BU328="","",0)))</f>
        <v/>
      </c>
      <c r="BR328" s="25" t="str">
        <f>IFERROR(VLOOKUP($C328,Summary!$C:$CB,68,FALSE)/BU328,IF(BU328=0,"",IF(BU328="","",0)))</f>
        <v/>
      </c>
      <c r="BS328" s="26" t="str">
        <f>IFERROR(VLOOKUP($C328,Summary!$C:$CB,69,FALSE)/BU328,IF(BU328=0,"",IF(BU328="","",0)))</f>
        <v/>
      </c>
      <c r="BT328" s="25" t="str">
        <f>IFERROR(VLOOKUP($C328,Summary!$C:$CB,70,FALSE)/BU328,IF(BU328=0,"",IF(BU328="","",0)))</f>
        <v/>
      </c>
      <c r="BU328" s="27">
        <f>VLOOKUP($C328,Summary!$C:$CB,71,FALSE)</f>
        <v>0</v>
      </c>
      <c r="BV328" s="24" t="str">
        <f>IFERROR(VLOOKUP($C328,Summary!$C:$CB,72,FALSE)/CB328,IF(CB328=0,"",IF(CB328="","",0)))</f>
        <v/>
      </c>
      <c r="BW328" s="25" t="str">
        <f>IFERROR(VLOOKUP($C328,Summary!$C:$CB,73,FALSE)/CB328,IF(CB328=0,"",IF(CB328="","",0)))</f>
        <v/>
      </c>
      <c r="BX328" s="26" t="str">
        <f>IFERROR(VLOOKUP($C328,Summary!$C:$CB,74,FALSE)/CB328,IF(CB328=0,"",IF(CB328="","",0)))</f>
        <v/>
      </c>
      <c r="BY328" s="25" t="str">
        <f>IFERROR(VLOOKUP($C328,Summary!$C:$CB,75,FALSE)/CB328,IF(CB328=0,"",IF(CB328="","",0)))</f>
        <v/>
      </c>
      <c r="BZ328" s="26" t="str">
        <f>IFERROR(VLOOKUP($C328,Summary!$C:$CB,76,FALSE)/CB328,IF(CB328=0,"",IF(CB328="","",0)))</f>
        <v/>
      </c>
      <c r="CA328" s="25" t="str">
        <f>IFERROR(VLOOKUP($C328,Summary!$C:$CB,77,FALSE)/CB328,IF(CB328=0,"",IF(CB328="","",0)))</f>
        <v/>
      </c>
      <c r="CB328" s="27">
        <f>VLOOKUP($C328,Summary!$C:$CB,78,FALSE)</f>
        <v>0</v>
      </c>
    </row>
    <row r="329" spans="1:80" x14ac:dyDescent="0.3">
      <c r="A329">
        <v>325</v>
      </c>
      <c r="B329" t="str">
        <f>IF(Namelist!A326="","",UPPER(Namelist!A326))</f>
        <v>WILLIAM CALEON</v>
      </c>
      <c r="C329" t="str">
        <f>IF(Namelist!B326="","",UPPER(Namelist!B326))</f>
        <v>NUSSTU\E0959955</v>
      </c>
      <c r="D329" s="24" t="str">
        <f>IFERROR(VLOOKUP($C329,Summary!$C:$CB,2,FALSE)/J329,IF(J329=0,"",IF(J329="","",0)))</f>
        <v/>
      </c>
      <c r="E329" s="25" t="str">
        <f>IFERROR(VLOOKUP($C329,Summary!$C:$CB,3,FALSE)/J329,IF(J329=0,"",IF(J329="","",0)))</f>
        <v/>
      </c>
      <c r="F329" s="26" t="str">
        <f>IFERROR(VLOOKUP($C329,Summary!$C:$CB,4,FALSE)/J329,IF(J329=0,"",IF(J329="","",0)))</f>
        <v/>
      </c>
      <c r="G329" s="25" t="str">
        <f>IFERROR(VLOOKUP($C329,Summary!$C:$CB,5,FALSE)/J329,IF(J329=0,"",IF(J329="","",0)))</f>
        <v/>
      </c>
      <c r="H329" s="26" t="str">
        <f>IFERROR(VLOOKUP($C329,Summary!$C:$CB,6,FALSE)/J329,IF(J329=0,"",IF(J329="","",0)))</f>
        <v/>
      </c>
      <c r="I329" s="25" t="str">
        <f>IFERROR(VLOOKUP($C329,Summary!$C:$CB,7,FALSE)/J329,IF(J329=0,"",IF(J329="","",0)))</f>
        <v/>
      </c>
      <c r="J329" s="27">
        <f>VLOOKUP($C329,Summary!$C:$CB,8,FALSE)</f>
        <v>0</v>
      </c>
      <c r="K329" s="24" t="str">
        <f>IFERROR(VLOOKUP($C329,Summary!$C:$CB,9,FALSE)/Q329,IF(Q329=0,"",IF(Q329="","",0)))</f>
        <v/>
      </c>
      <c r="L329" s="25" t="str">
        <f>IFERROR(VLOOKUP($C329,Summary!$C:$CB,10,FALSE)/Q329,IF(Q329=0,"",IF(Q329="","",0)))</f>
        <v/>
      </c>
      <c r="M329" s="26" t="str">
        <f>IFERROR(VLOOKUP($C329,Summary!$C:$CB,11,FALSE)/Q329,IF(Q329=0,"",IF(Q329="","",0)))</f>
        <v/>
      </c>
      <c r="N329" s="25" t="str">
        <f>IFERROR(VLOOKUP($C329,Summary!$C:$CB,12,FALSE)/Q329,IF(Q329=0,"",IF(Q329="","",0)))</f>
        <v/>
      </c>
      <c r="O329" s="26" t="str">
        <f>IFERROR(VLOOKUP($C329,Summary!$C:$CB,13,FALSE)/Q329,IF(Q329=0,"",IF(Q329="","",0)))</f>
        <v/>
      </c>
      <c r="P329" s="25" t="str">
        <f>IFERROR(VLOOKUP($C329,Summary!$C:$CB,14,FALSE)/Q329,IF(Q329=0,"",IF(Q329="","",0)))</f>
        <v/>
      </c>
      <c r="Q329" s="27">
        <f>VLOOKUP($C329,Summary!$C:$CB,15,FALSE)</f>
        <v>0</v>
      </c>
      <c r="R329" s="24" t="str">
        <f>IFERROR(VLOOKUP($C329,Summary!$C:$CB,16,FALSE)/X329,IF(X329=0,"",IF(X329="","",0)))</f>
        <v/>
      </c>
      <c r="S329" s="25" t="str">
        <f>IFERROR(VLOOKUP($C329,Summary!$C:$CB,17,FALSE)/X329,IF(X329=0,"",IF(X329="","",0)))</f>
        <v/>
      </c>
      <c r="T329" s="26" t="str">
        <f>IFERROR(VLOOKUP($C329,Summary!$C:$CB,18,FALSE)/X329,IF(X329=0,"",IF(X329="","",0)))</f>
        <v/>
      </c>
      <c r="U329" s="25" t="str">
        <f>IFERROR(VLOOKUP($C329,Summary!$C:$CB,19,FALSE)/X329,IF(X329=0,"",IF(X329="","",0)))</f>
        <v/>
      </c>
      <c r="V329" s="26" t="str">
        <f>IFERROR(VLOOKUP($C329,Summary!$C:$CB,20,FALSE)/X329,IF(X329=0,"",IF(X329="","",0)))</f>
        <v/>
      </c>
      <c r="W329" s="25" t="str">
        <f>IFERROR(VLOOKUP($C329,Summary!$C:$CB,21,FALSE)/X329,IF(X329=0,"",IF(X329="","",0)))</f>
        <v/>
      </c>
      <c r="X329" s="27">
        <f>VLOOKUP($C329,Summary!$C:$CB,22,FALSE)</f>
        <v>0</v>
      </c>
      <c r="Y329" s="24" t="str">
        <f>IFERROR(VLOOKUP($C329,Summary!$C:$CB,23,FALSE)/AE329,IF(AE329=0,"",IF(AE329="","",0)))</f>
        <v/>
      </c>
      <c r="Z329" s="25" t="str">
        <f>IFERROR(VLOOKUP($C329,Summary!$C:$CB,24,FALSE)/AE329,IF(AE329=0,"",IF(AE329="","",0)))</f>
        <v/>
      </c>
      <c r="AA329" s="26" t="str">
        <f>IFERROR(VLOOKUP($C329,Summary!$C:$CB,25,FALSE)/AE329,IF(AE329=0,"",IF(AE329="","",0)))</f>
        <v/>
      </c>
      <c r="AB329" s="25" t="str">
        <f>IFERROR(VLOOKUP($C329,Summary!$C:$CB,26,FALSE)/AE329,IF(AE329=0,"",IF(AE329="","",0)))</f>
        <v/>
      </c>
      <c r="AC329" s="26" t="str">
        <f>IFERROR(VLOOKUP($C329,Summary!$C:$CB,27,FALSE)/AE329,IF(AE329=0,"",IF(AE329="","",0)))</f>
        <v/>
      </c>
      <c r="AD329" s="25" t="str">
        <f>IFERROR(VLOOKUP($C329,Summary!$C:$CB,28,FALSE)/AE329,IF(AE329=0,"",IF(AE329="","",0)))</f>
        <v/>
      </c>
      <c r="AE329" s="27">
        <f>VLOOKUP($C329,Summary!$C:$CB,29,FALSE)</f>
        <v>0</v>
      </c>
      <c r="AF329" s="24" t="str">
        <f>IFERROR(VLOOKUP($C329,Summary!$C:$CB,30,FALSE)/VLOOKUP($C329,Summary!$C:$CB,32,FALSE),IF(AL329=0,"",IF(AL329="","",0)))</f>
        <v/>
      </c>
      <c r="AG329" s="25" t="str">
        <f>IFERROR(VLOOKUP($C329,Summary!$C:$CB,31,FALSE)/VLOOKUP($C329,Summary!$C:$CB,32,FALSE),IF(AL329=0,"",IF(AL329="","",0)))</f>
        <v/>
      </c>
      <c r="AH329" s="26" t="str">
        <f>IFERROR(VLOOKUP($C329,Summary!$C:$CB,32,FALSE)/VLOOKUP($C329,Summary!$C:$CB,34,FALSE),IF(AL329=0,"",IF(AL329="","",0)))</f>
        <v/>
      </c>
      <c r="AI329" s="25" t="str">
        <f>IFERROR(VLOOKUP($C329,Summary!$C:$CB,33,FALSE)/VLOOKUP($C329,Summary!$C:$CB,34,FALSE),IF(AL329=0,"",IF(AL329="","",0)))</f>
        <v/>
      </c>
      <c r="AJ329" s="26" t="str">
        <f>IFERROR(VLOOKUP($C329,Summary!$C:$CB,34,FALSE)/AL329,IF(AL329=0,"",IF(AL329="","",0)))</f>
        <v/>
      </c>
      <c r="AK329" s="25" t="str">
        <f>IFERROR(VLOOKUP($C329,Summary!$C:$CB,35,FALSE)/AL329,IF(AL329=0,"",IF(AL329="","",0)))</f>
        <v/>
      </c>
      <c r="AL329" s="27">
        <f>VLOOKUP($C329,Summary!$C:$CB,36,FALSE)</f>
        <v>0</v>
      </c>
      <c r="AM329" s="24" t="str">
        <f>IFERROR(VLOOKUP($C329,Summary!$C:$CB,37,FALSE)/AS329,IF(AS329=0,"",IF(AS329="","",0)))</f>
        <v/>
      </c>
      <c r="AN329" s="25" t="str">
        <f>IFERROR(VLOOKUP($C329,Summary!$C:$CB,38,FALSE)/AS329,IF(AS329=0,"",IF(AS329="","",0)))</f>
        <v/>
      </c>
      <c r="AO329" s="26" t="str">
        <f>IFERROR(VLOOKUP($C329,Summary!$C:$CB,39,FALSE)/AS329,IF(AS329=0,"",IF(AS329="","",0)))</f>
        <v/>
      </c>
      <c r="AP329" s="25" t="str">
        <f>IFERROR(VLOOKUP($C329,Summary!$C:$CB,40,FALSE)/AS329,IF(AS329=0,"",IF(AS329="","",0)))</f>
        <v/>
      </c>
      <c r="AQ329" s="26" t="str">
        <f>IFERROR(VLOOKUP($C329,Summary!$C:$CB,41,FALSE)/AS329,IF(AS329=0,"",IF(AS329="","",0)))</f>
        <v/>
      </c>
      <c r="AR329" s="25" t="str">
        <f>IFERROR(VLOOKUP($C329,Summary!$C:$CB,42,FALSE)/AS329,IF(AS329=0,"",IF(AS329="","",0)))</f>
        <v/>
      </c>
      <c r="AS329" s="27">
        <f>VLOOKUP($C329,Summary!$C:$CB,43,FALSE)</f>
        <v>0</v>
      </c>
      <c r="AT329" s="24" t="str">
        <f>IFERROR(VLOOKUP($C329,Summary!$C:$CB,44,FALSE)/AZ329,IF(AZ329=0,"",IF(AZ329="","",0)))</f>
        <v/>
      </c>
      <c r="AU329" s="25" t="str">
        <f>IFERROR(VLOOKUP($C329,Summary!$C:$CB,45,FALSE)/AZ329,IF(AZ329=0,"",IF(AZ329="","",0)))</f>
        <v/>
      </c>
      <c r="AV329" s="26" t="str">
        <f>IFERROR(VLOOKUP($C329,Summary!$C:$CB,46,FALSE)/AZ329,IF(AZ329=0,"",IF(AZ329="","",0)))</f>
        <v/>
      </c>
      <c r="AW329" s="25" t="str">
        <f>IFERROR(VLOOKUP($C329,Summary!$C:$CB,47,FALSE)/AZ329,IF(AZ329=0,"",IF(AZ329="","",0)))</f>
        <v/>
      </c>
      <c r="AX329" s="26" t="str">
        <f>IFERROR(VLOOKUP($C329,Summary!$C:$CB,48,FALSE)/AZ329,IF(AZ329=0,"",IF(AZ329="","",0)))</f>
        <v/>
      </c>
      <c r="AY329" s="25" t="str">
        <f>IFERROR(VLOOKUP($C329,Summary!$C:$CB,49,FALSE)/AZ329,IF(AZ329=0,"",IF(AZ329="","",0)))</f>
        <v/>
      </c>
      <c r="AZ329" s="27">
        <f>VLOOKUP($C329,Summary!$C:$CB,50,FALSE)</f>
        <v>0</v>
      </c>
      <c r="BA329" s="24" t="str">
        <f>IFERROR(VLOOKUP($C329,Summary!$C:$CB,51,FALSE)/BG329,IF(BG329=0,"",IF(BG329="","",0)))</f>
        <v/>
      </c>
      <c r="BB329" s="25" t="str">
        <f>IFERROR(VLOOKUP($C329,Summary!$C:$CB,52,FALSE)/BG329,IF(BG329=0,"",IF(BG329="","",0)))</f>
        <v/>
      </c>
      <c r="BC329" s="26" t="str">
        <f>IFERROR(VLOOKUP($C329,Summary!$C:$CB,53,FALSE)/BG329,IF(BG329=0,"",IF(BG329="","",0)))</f>
        <v/>
      </c>
      <c r="BD329" s="25" t="str">
        <f>IFERROR(VLOOKUP($C329,Summary!$C:$CB,54,FALSE)/BG329,IF(BG329=0,"",IF(BG329="","",0)))</f>
        <v/>
      </c>
      <c r="BE329" s="26" t="str">
        <f>IFERROR(VLOOKUP($C329,Summary!$C:$CB,55,FALSE)/BG329,IF(BG329=0,"",IF(BG329="","",0)))</f>
        <v/>
      </c>
      <c r="BF329" s="25" t="str">
        <f>IFERROR(VLOOKUP($C329,Summary!$C:$CB,56,FALSE)/BG329,IF(BG329=0,"",IF(BG329="","",0)))</f>
        <v/>
      </c>
      <c r="BG329" s="27">
        <f>VLOOKUP($C329,Summary!$C:$CB,57,FALSE)</f>
        <v>0</v>
      </c>
      <c r="BH329" s="24" t="str">
        <f>IFERROR(VLOOKUP($C329,Summary!$C:$CB,58,FALSE)/BN329,IF(BN329=0,"",IF(BN329="","",0)))</f>
        <v/>
      </c>
      <c r="BI329" s="25" t="str">
        <f>IFERROR(VLOOKUP($C329,Summary!$C:$CB,59,FALSE)/BN329,IF(BN329=0,"",IF(BN329="","",0)))</f>
        <v/>
      </c>
      <c r="BJ329" s="26" t="str">
        <f>IFERROR(VLOOKUP($C329,Summary!$C:$CB,60,FALSE)/BN329,IF(BN329=0,"",IF(BN329="","",0)))</f>
        <v/>
      </c>
      <c r="BK329" s="25" t="str">
        <f>IFERROR(VLOOKUP($C329,Summary!$C:$CB,61,FALSE)/BN329,IF(BN329=0,"",IF(BN329="","",0)))</f>
        <v/>
      </c>
      <c r="BL329" s="26" t="str">
        <f>IFERROR(VLOOKUP($C329,Summary!$C:$CB,62,FALSE)/BN329,IF(BN329=0,"",IF(BN329="","",0)))</f>
        <v/>
      </c>
      <c r="BM329" s="25" t="str">
        <f>IFERROR(VLOOKUP($C329,Summary!$C:$CB,63,FALSE)/BN329,IF(BN329=0,"",IF(BN329="","",0)))</f>
        <v/>
      </c>
      <c r="BN329" s="27">
        <f>VLOOKUP($C329,Summary!$C:$CB,64,FALSE)</f>
        <v>0</v>
      </c>
      <c r="BO329" s="24" t="str">
        <f>IFERROR(VLOOKUP($C329,Summary!$C:$CB,65,FALSE)/BU329,IF(BU329=0,"",IF(BU329="","",0)))</f>
        <v/>
      </c>
      <c r="BP329" s="25" t="str">
        <f>IFERROR(VLOOKUP($C329,Summary!$C:$CB,66,FALSE)/BU329,IF(BU329=0,"",IF(BU329="","",0)))</f>
        <v/>
      </c>
      <c r="BQ329" s="26" t="str">
        <f>IFERROR(VLOOKUP($C329,Summary!$C:$CB,67,FALSE)/BU329,IF(BU329=0,"",IF(BU329="","",0)))</f>
        <v/>
      </c>
      <c r="BR329" s="25" t="str">
        <f>IFERROR(VLOOKUP($C329,Summary!$C:$CB,68,FALSE)/BU329,IF(BU329=0,"",IF(BU329="","",0)))</f>
        <v/>
      </c>
      <c r="BS329" s="26" t="str">
        <f>IFERROR(VLOOKUP($C329,Summary!$C:$CB,69,FALSE)/BU329,IF(BU329=0,"",IF(BU329="","",0)))</f>
        <v/>
      </c>
      <c r="BT329" s="25" t="str">
        <f>IFERROR(VLOOKUP($C329,Summary!$C:$CB,70,FALSE)/BU329,IF(BU329=0,"",IF(BU329="","",0)))</f>
        <v/>
      </c>
      <c r="BU329" s="27">
        <f>VLOOKUP($C329,Summary!$C:$CB,71,FALSE)</f>
        <v>0</v>
      </c>
      <c r="BV329" s="24" t="str">
        <f>IFERROR(VLOOKUP($C329,Summary!$C:$CB,72,FALSE)/CB329,IF(CB329=0,"",IF(CB329="","",0)))</f>
        <v/>
      </c>
      <c r="BW329" s="25" t="str">
        <f>IFERROR(VLOOKUP($C329,Summary!$C:$CB,73,FALSE)/CB329,IF(CB329=0,"",IF(CB329="","",0)))</f>
        <v/>
      </c>
      <c r="BX329" s="26" t="str">
        <f>IFERROR(VLOOKUP($C329,Summary!$C:$CB,74,FALSE)/CB329,IF(CB329=0,"",IF(CB329="","",0)))</f>
        <v/>
      </c>
      <c r="BY329" s="25" t="str">
        <f>IFERROR(VLOOKUP($C329,Summary!$C:$CB,75,FALSE)/CB329,IF(CB329=0,"",IF(CB329="","",0)))</f>
        <v/>
      </c>
      <c r="BZ329" s="26" t="str">
        <f>IFERROR(VLOOKUP($C329,Summary!$C:$CB,76,FALSE)/CB329,IF(CB329=0,"",IF(CB329="","",0)))</f>
        <v/>
      </c>
      <c r="CA329" s="25" t="str">
        <f>IFERROR(VLOOKUP($C329,Summary!$C:$CB,77,FALSE)/CB329,IF(CB329=0,"",IF(CB329="","",0)))</f>
        <v/>
      </c>
      <c r="CB329" s="27">
        <f>VLOOKUP($C329,Summary!$C:$CB,78,FALSE)</f>
        <v>0</v>
      </c>
    </row>
    <row r="330" spans="1:80" x14ac:dyDescent="0.3">
      <c r="A330">
        <v>326</v>
      </c>
      <c r="B330" t="str">
        <f>IF(Namelist!A327="","",UPPER(Namelist!A327))</f>
        <v>WINDSOR KOH</v>
      </c>
      <c r="C330" t="str">
        <f>IF(Namelist!B327="","",UPPER(Namelist!B327))</f>
        <v>NUSSTU\E0726697</v>
      </c>
      <c r="D330" s="24">
        <f>IFERROR(VLOOKUP($C330,Summary!$C:$CB,2,FALSE)/J330,IF(J330=0,"",IF(J330="","",0)))</f>
        <v>1</v>
      </c>
      <c r="E330" s="25">
        <f>IFERROR(VLOOKUP($C330,Summary!$C:$CB,3,FALSE)/J330,IF(J330=0,"",IF(J330="","",0)))</f>
        <v>0</v>
      </c>
      <c r="F330" s="26">
        <f>IFERROR(VLOOKUP($C330,Summary!$C:$CB,4,FALSE)/J330,IF(J330=0,"",IF(J330="","",0)))</f>
        <v>1</v>
      </c>
      <c r="G330" s="25">
        <f>IFERROR(VLOOKUP($C330,Summary!$C:$CB,5,FALSE)/J330,IF(J330=0,"",IF(J330="","",0)))</f>
        <v>0</v>
      </c>
      <c r="H330" s="26">
        <f>IFERROR(VLOOKUP($C330,Summary!$C:$CB,6,FALSE)/J330,IF(J330=0,"",IF(J330="","",0)))</f>
        <v>1</v>
      </c>
      <c r="I330" s="25">
        <f>IFERROR(VLOOKUP($C330,Summary!$C:$CB,7,FALSE)/J330,IF(J330=0,"",IF(J330="","",0)))</f>
        <v>0</v>
      </c>
      <c r="J330" s="27">
        <f>VLOOKUP($C330,Summary!$C:$CB,8,FALSE)</f>
        <v>1</v>
      </c>
      <c r="K330" s="24" t="str">
        <f>IFERROR(VLOOKUP($C330,Summary!$C:$CB,9,FALSE)/Q330,IF(Q330=0,"",IF(Q330="","",0)))</f>
        <v/>
      </c>
      <c r="L330" s="25" t="str">
        <f>IFERROR(VLOOKUP($C330,Summary!$C:$CB,10,FALSE)/Q330,IF(Q330=0,"",IF(Q330="","",0)))</f>
        <v/>
      </c>
      <c r="M330" s="26" t="str">
        <f>IFERROR(VLOOKUP($C330,Summary!$C:$CB,11,FALSE)/Q330,IF(Q330=0,"",IF(Q330="","",0)))</f>
        <v/>
      </c>
      <c r="N330" s="25" t="str">
        <f>IFERROR(VLOOKUP($C330,Summary!$C:$CB,12,FALSE)/Q330,IF(Q330=0,"",IF(Q330="","",0)))</f>
        <v/>
      </c>
      <c r="O330" s="26" t="str">
        <f>IFERROR(VLOOKUP($C330,Summary!$C:$CB,13,FALSE)/Q330,IF(Q330=0,"",IF(Q330="","",0)))</f>
        <v/>
      </c>
      <c r="P330" s="25" t="str">
        <f>IFERROR(VLOOKUP($C330,Summary!$C:$CB,14,FALSE)/Q330,IF(Q330=0,"",IF(Q330="","",0)))</f>
        <v/>
      </c>
      <c r="Q330" s="27">
        <f>VLOOKUP($C330,Summary!$C:$CB,15,FALSE)</f>
        <v>0</v>
      </c>
      <c r="R330" s="24">
        <f>IFERROR(VLOOKUP($C330,Summary!$C:$CB,16,FALSE)/X330,IF(X330=0,"",IF(X330="","",0)))</f>
        <v>1</v>
      </c>
      <c r="S330" s="25">
        <f>IFERROR(VLOOKUP($C330,Summary!$C:$CB,17,FALSE)/X330,IF(X330=0,"",IF(X330="","",0)))</f>
        <v>0</v>
      </c>
      <c r="T330" s="26">
        <f>IFERROR(VLOOKUP($C330,Summary!$C:$CB,18,FALSE)/X330,IF(X330=0,"",IF(X330="","",0)))</f>
        <v>1</v>
      </c>
      <c r="U330" s="25">
        <f>IFERROR(VLOOKUP($C330,Summary!$C:$CB,19,FALSE)/X330,IF(X330=0,"",IF(X330="","",0)))</f>
        <v>0</v>
      </c>
      <c r="V330" s="26">
        <f>IFERROR(VLOOKUP($C330,Summary!$C:$CB,20,FALSE)/X330,IF(X330=0,"",IF(X330="","",0)))</f>
        <v>1</v>
      </c>
      <c r="W330" s="25">
        <f>IFERROR(VLOOKUP($C330,Summary!$C:$CB,21,FALSE)/X330,IF(X330=0,"",IF(X330="","",0)))</f>
        <v>0</v>
      </c>
      <c r="X330" s="27">
        <f>VLOOKUP($C330,Summary!$C:$CB,22,FALSE)</f>
        <v>1</v>
      </c>
      <c r="Y330" s="24" t="str">
        <f>IFERROR(VLOOKUP($C330,Summary!$C:$CB,23,FALSE)/AE330,IF(AE330=0,"",IF(AE330="","",0)))</f>
        <v/>
      </c>
      <c r="Z330" s="25" t="str">
        <f>IFERROR(VLOOKUP($C330,Summary!$C:$CB,24,FALSE)/AE330,IF(AE330=0,"",IF(AE330="","",0)))</f>
        <v/>
      </c>
      <c r="AA330" s="26" t="str">
        <f>IFERROR(VLOOKUP($C330,Summary!$C:$CB,25,FALSE)/AE330,IF(AE330=0,"",IF(AE330="","",0)))</f>
        <v/>
      </c>
      <c r="AB330" s="25" t="str">
        <f>IFERROR(VLOOKUP($C330,Summary!$C:$CB,26,FALSE)/AE330,IF(AE330=0,"",IF(AE330="","",0)))</f>
        <v/>
      </c>
      <c r="AC330" s="26" t="str">
        <f>IFERROR(VLOOKUP($C330,Summary!$C:$CB,27,FALSE)/AE330,IF(AE330=0,"",IF(AE330="","",0)))</f>
        <v/>
      </c>
      <c r="AD330" s="25" t="str">
        <f>IFERROR(VLOOKUP($C330,Summary!$C:$CB,28,FALSE)/AE330,IF(AE330=0,"",IF(AE330="","",0)))</f>
        <v/>
      </c>
      <c r="AE330" s="27">
        <f>VLOOKUP($C330,Summary!$C:$CB,29,FALSE)</f>
        <v>0</v>
      </c>
      <c r="AF330" s="24" t="str">
        <f>IFERROR(VLOOKUP($C330,Summary!$C:$CB,30,FALSE)/VLOOKUP($C330,Summary!$C:$CB,32,FALSE),IF(AL330=0,"",IF(AL330="","",0)))</f>
        <v/>
      </c>
      <c r="AG330" s="25" t="str">
        <f>IFERROR(VLOOKUP($C330,Summary!$C:$CB,31,FALSE)/VLOOKUP($C330,Summary!$C:$CB,32,FALSE),IF(AL330=0,"",IF(AL330="","",0)))</f>
        <v/>
      </c>
      <c r="AH330" s="26" t="str">
        <f>IFERROR(VLOOKUP($C330,Summary!$C:$CB,32,FALSE)/VLOOKUP($C330,Summary!$C:$CB,34,FALSE),IF(AL330=0,"",IF(AL330="","",0)))</f>
        <v/>
      </c>
      <c r="AI330" s="25" t="str">
        <f>IFERROR(VLOOKUP($C330,Summary!$C:$CB,33,FALSE)/VLOOKUP($C330,Summary!$C:$CB,34,FALSE),IF(AL330=0,"",IF(AL330="","",0)))</f>
        <v/>
      </c>
      <c r="AJ330" s="26" t="str">
        <f>IFERROR(VLOOKUP($C330,Summary!$C:$CB,34,FALSE)/AL330,IF(AL330=0,"",IF(AL330="","",0)))</f>
        <v/>
      </c>
      <c r="AK330" s="25" t="str">
        <f>IFERROR(VLOOKUP($C330,Summary!$C:$CB,35,FALSE)/AL330,IF(AL330=0,"",IF(AL330="","",0)))</f>
        <v/>
      </c>
      <c r="AL330" s="27">
        <f>VLOOKUP($C330,Summary!$C:$CB,36,FALSE)</f>
        <v>0</v>
      </c>
      <c r="AM330" s="24" t="str">
        <f>IFERROR(VLOOKUP($C330,Summary!$C:$CB,37,FALSE)/AS330,IF(AS330=0,"",IF(AS330="","",0)))</f>
        <v/>
      </c>
      <c r="AN330" s="25" t="str">
        <f>IFERROR(VLOOKUP($C330,Summary!$C:$CB,38,FALSE)/AS330,IF(AS330=0,"",IF(AS330="","",0)))</f>
        <v/>
      </c>
      <c r="AO330" s="26" t="str">
        <f>IFERROR(VLOOKUP($C330,Summary!$C:$CB,39,FALSE)/AS330,IF(AS330=0,"",IF(AS330="","",0)))</f>
        <v/>
      </c>
      <c r="AP330" s="25" t="str">
        <f>IFERROR(VLOOKUP($C330,Summary!$C:$CB,40,FALSE)/AS330,IF(AS330=0,"",IF(AS330="","",0)))</f>
        <v/>
      </c>
      <c r="AQ330" s="26" t="str">
        <f>IFERROR(VLOOKUP($C330,Summary!$C:$CB,41,FALSE)/AS330,IF(AS330=0,"",IF(AS330="","",0)))</f>
        <v/>
      </c>
      <c r="AR330" s="25" t="str">
        <f>IFERROR(VLOOKUP($C330,Summary!$C:$CB,42,FALSE)/AS330,IF(AS330=0,"",IF(AS330="","",0)))</f>
        <v/>
      </c>
      <c r="AS330" s="27">
        <f>VLOOKUP($C330,Summary!$C:$CB,43,FALSE)</f>
        <v>0</v>
      </c>
      <c r="AT330" s="24" t="str">
        <f>IFERROR(VLOOKUP($C330,Summary!$C:$CB,44,FALSE)/AZ330,IF(AZ330=0,"",IF(AZ330="","",0)))</f>
        <v/>
      </c>
      <c r="AU330" s="25" t="str">
        <f>IFERROR(VLOOKUP($C330,Summary!$C:$CB,45,FALSE)/AZ330,IF(AZ330=0,"",IF(AZ330="","",0)))</f>
        <v/>
      </c>
      <c r="AV330" s="26" t="str">
        <f>IFERROR(VLOOKUP($C330,Summary!$C:$CB,46,FALSE)/AZ330,IF(AZ330=0,"",IF(AZ330="","",0)))</f>
        <v/>
      </c>
      <c r="AW330" s="25" t="str">
        <f>IFERROR(VLOOKUP($C330,Summary!$C:$CB,47,FALSE)/AZ330,IF(AZ330=0,"",IF(AZ330="","",0)))</f>
        <v/>
      </c>
      <c r="AX330" s="26" t="str">
        <f>IFERROR(VLOOKUP($C330,Summary!$C:$CB,48,FALSE)/AZ330,IF(AZ330=0,"",IF(AZ330="","",0)))</f>
        <v/>
      </c>
      <c r="AY330" s="25" t="str">
        <f>IFERROR(VLOOKUP($C330,Summary!$C:$CB,49,FALSE)/AZ330,IF(AZ330=0,"",IF(AZ330="","",0)))</f>
        <v/>
      </c>
      <c r="AZ330" s="27">
        <f>VLOOKUP($C330,Summary!$C:$CB,50,FALSE)</f>
        <v>0</v>
      </c>
      <c r="BA330" s="24" t="str">
        <f>IFERROR(VLOOKUP($C330,Summary!$C:$CB,51,FALSE)/BG330,IF(BG330=0,"",IF(BG330="","",0)))</f>
        <v/>
      </c>
      <c r="BB330" s="25" t="str">
        <f>IFERROR(VLOOKUP($C330,Summary!$C:$CB,52,FALSE)/BG330,IF(BG330=0,"",IF(BG330="","",0)))</f>
        <v/>
      </c>
      <c r="BC330" s="26" t="str">
        <f>IFERROR(VLOOKUP($C330,Summary!$C:$CB,53,FALSE)/BG330,IF(BG330=0,"",IF(BG330="","",0)))</f>
        <v/>
      </c>
      <c r="BD330" s="25" t="str">
        <f>IFERROR(VLOOKUP($C330,Summary!$C:$CB,54,FALSE)/BG330,IF(BG330=0,"",IF(BG330="","",0)))</f>
        <v/>
      </c>
      <c r="BE330" s="26" t="str">
        <f>IFERROR(VLOOKUP($C330,Summary!$C:$CB,55,FALSE)/BG330,IF(BG330=0,"",IF(BG330="","",0)))</f>
        <v/>
      </c>
      <c r="BF330" s="25" t="str">
        <f>IFERROR(VLOOKUP($C330,Summary!$C:$CB,56,FALSE)/BG330,IF(BG330=0,"",IF(BG330="","",0)))</f>
        <v/>
      </c>
      <c r="BG330" s="27">
        <f>VLOOKUP($C330,Summary!$C:$CB,57,FALSE)</f>
        <v>0</v>
      </c>
      <c r="BH330" s="24" t="str">
        <f>IFERROR(VLOOKUP($C330,Summary!$C:$CB,58,FALSE)/BN330,IF(BN330=0,"",IF(BN330="","",0)))</f>
        <v/>
      </c>
      <c r="BI330" s="25" t="str">
        <f>IFERROR(VLOOKUP($C330,Summary!$C:$CB,59,FALSE)/BN330,IF(BN330=0,"",IF(BN330="","",0)))</f>
        <v/>
      </c>
      <c r="BJ330" s="26" t="str">
        <f>IFERROR(VLOOKUP($C330,Summary!$C:$CB,60,FALSE)/BN330,IF(BN330=0,"",IF(BN330="","",0)))</f>
        <v/>
      </c>
      <c r="BK330" s="25" t="str">
        <f>IFERROR(VLOOKUP($C330,Summary!$C:$CB,61,FALSE)/BN330,IF(BN330=0,"",IF(BN330="","",0)))</f>
        <v/>
      </c>
      <c r="BL330" s="26" t="str">
        <f>IFERROR(VLOOKUP($C330,Summary!$C:$CB,62,FALSE)/BN330,IF(BN330=0,"",IF(BN330="","",0)))</f>
        <v/>
      </c>
      <c r="BM330" s="25" t="str">
        <f>IFERROR(VLOOKUP($C330,Summary!$C:$CB,63,FALSE)/BN330,IF(BN330=0,"",IF(BN330="","",0)))</f>
        <v/>
      </c>
      <c r="BN330" s="27">
        <f>VLOOKUP($C330,Summary!$C:$CB,64,FALSE)</f>
        <v>0</v>
      </c>
      <c r="BO330" s="24" t="str">
        <f>IFERROR(VLOOKUP($C330,Summary!$C:$CB,65,FALSE)/BU330,IF(BU330=0,"",IF(BU330="","",0)))</f>
        <v/>
      </c>
      <c r="BP330" s="25" t="str">
        <f>IFERROR(VLOOKUP($C330,Summary!$C:$CB,66,FALSE)/BU330,IF(BU330=0,"",IF(BU330="","",0)))</f>
        <v/>
      </c>
      <c r="BQ330" s="26" t="str">
        <f>IFERROR(VLOOKUP($C330,Summary!$C:$CB,67,FALSE)/BU330,IF(BU330=0,"",IF(BU330="","",0)))</f>
        <v/>
      </c>
      <c r="BR330" s="25" t="str">
        <f>IFERROR(VLOOKUP($C330,Summary!$C:$CB,68,FALSE)/BU330,IF(BU330=0,"",IF(BU330="","",0)))</f>
        <v/>
      </c>
      <c r="BS330" s="26" t="str">
        <f>IFERROR(VLOOKUP($C330,Summary!$C:$CB,69,FALSE)/BU330,IF(BU330=0,"",IF(BU330="","",0)))</f>
        <v/>
      </c>
      <c r="BT330" s="25" t="str">
        <f>IFERROR(VLOOKUP($C330,Summary!$C:$CB,70,FALSE)/BU330,IF(BU330=0,"",IF(BU330="","",0)))</f>
        <v/>
      </c>
      <c r="BU330" s="27">
        <f>VLOOKUP($C330,Summary!$C:$CB,71,FALSE)</f>
        <v>0</v>
      </c>
      <c r="BV330" s="24" t="str">
        <f>IFERROR(VLOOKUP($C330,Summary!$C:$CB,72,FALSE)/CB330,IF(CB330=0,"",IF(CB330="","",0)))</f>
        <v/>
      </c>
      <c r="BW330" s="25" t="str">
        <f>IFERROR(VLOOKUP($C330,Summary!$C:$CB,73,FALSE)/CB330,IF(CB330=0,"",IF(CB330="","",0)))</f>
        <v/>
      </c>
      <c r="BX330" s="26" t="str">
        <f>IFERROR(VLOOKUP($C330,Summary!$C:$CB,74,FALSE)/CB330,IF(CB330=0,"",IF(CB330="","",0)))</f>
        <v/>
      </c>
      <c r="BY330" s="25" t="str">
        <f>IFERROR(VLOOKUP($C330,Summary!$C:$CB,75,FALSE)/CB330,IF(CB330=0,"",IF(CB330="","",0)))</f>
        <v/>
      </c>
      <c r="BZ330" s="26" t="str">
        <f>IFERROR(VLOOKUP($C330,Summary!$C:$CB,76,FALSE)/CB330,IF(CB330=0,"",IF(CB330="","",0)))</f>
        <v/>
      </c>
      <c r="CA330" s="25" t="str">
        <f>IFERROR(VLOOKUP($C330,Summary!$C:$CB,77,FALSE)/CB330,IF(CB330=0,"",IF(CB330="","",0)))</f>
        <v/>
      </c>
      <c r="CB330" s="27">
        <f>VLOOKUP($C330,Summary!$C:$CB,78,FALSE)</f>
        <v>0</v>
      </c>
    </row>
    <row r="331" spans="1:80" x14ac:dyDescent="0.3">
      <c r="A331">
        <v>327</v>
      </c>
      <c r="B331" t="str">
        <f>IF(Namelist!A328="","",UPPER(Namelist!A328))</f>
        <v>WU CHUAN KHOO</v>
      </c>
      <c r="C331" t="str">
        <f>IF(Namelist!B328="","",UPPER(Namelist!B328))</f>
        <v>NUSSTU\E0543427</v>
      </c>
      <c r="D331" s="24">
        <f>IFERROR(VLOOKUP($C331,Summary!$C:$CB,2,FALSE)/J331,IF(J331=0,"",IF(J331="","",0)))</f>
        <v>0.6</v>
      </c>
      <c r="E331" s="25">
        <f>IFERROR(VLOOKUP($C331,Summary!$C:$CB,3,FALSE)/J331,IF(J331=0,"",IF(J331="","",0)))</f>
        <v>0.2</v>
      </c>
      <c r="F331" s="26">
        <f>IFERROR(VLOOKUP($C331,Summary!$C:$CB,4,FALSE)/J331,IF(J331=0,"",IF(J331="","",0)))</f>
        <v>0.8</v>
      </c>
      <c r="G331" s="25">
        <f>IFERROR(VLOOKUP($C331,Summary!$C:$CB,5,FALSE)/J331,IF(J331=0,"",IF(J331="","",0)))</f>
        <v>0.2</v>
      </c>
      <c r="H331" s="26">
        <f>IFERROR(VLOOKUP($C331,Summary!$C:$CB,6,FALSE)/J331,IF(J331=0,"",IF(J331="","",0)))</f>
        <v>1</v>
      </c>
      <c r="I331" s="25">
        <f>IFERROR(VLOOKUP($C331,Summary!$C:$CB,7,FALSE)/J331,IF(J331=0,"",IF(J331="","",0)))</f>
        <v>0</v>
      </c>
      <c r="J331" s="27">
        <f>VLOOKUP($C331,Summary!$C:$CB,8,FALSE)</f>
        <v>10</v>
      </c>
      <c r="K331" s="24">
        <f>IFERROR(VLOOKUP($C331,Summary!$C:$CB,9,FALSE)/Q331,IF(Q331=0,"",IF(Q331="","",0)))</f>
        <v>1</v>
      </c>
      <c r="L331" s="25">
        <f>IFERROR(VLOOKUP($C331,Summary!$C:$CB,10,FALSE)/Q331,IF(Q331=0,"",IF(Q331="","",0)))</f>
        <v>0</v>
      </c>
      <c r="M331" s="26">
        <f>IFERROR(VLOOKUP($C331,Summary!$C:$CB,11,FALSE)/Q331,IF(Q331=0,"",IF(Q331="","",0)))</f>
        <v>1</v>
      </c>
      <c r="N331" s="25">
        <f>IFERROR(VLOOKUP($C331,Summary!$C:$CB,12,FALSE)/Q331,IF(Q331=0,"",IF(Q331="","",0)))</f>
        <v>0</v>
      </c>
      <c r="O331" s="26">
        <f>IFERROR(VLOOKUP($C331,Summary!$C:$CB,13,FALSE)/Q331,IF(Q331=0,"",IF(Q331="","",0)))</f>
        <v>1</v>
      </c>
      <c r="P331" s="25">
        <f>IFERROR(VLOOKUP($C331,Summary!$C:$CB,14,FALSE)/Q331,IF(Q331=0,"",IF(Q331="","",0)))</f>
        <v>0</v>
      </c>
      <c r="Q331" s="27">
        <f>VLOOKUP($C331,Summary!$C:$CB,15,FALSE)</f>
        <v>3</v>
      </c>
      <c r="R331" s="24">
        <f>IFERROR(VLOOKUP($C331,Summary!$C:$CB,16,FALSE)/X331,IF(X331=0,"",IF(X331="","",0)))</f>
        <v>0.5</v>
      </c>
      <c r="S331" s="25">
        <f>IFERROR(VLOOKUP($C331,Summary!$C:$CB,17,FALSE)/X331,IF(X331=0,"",IF(X331="","",0)))</f>
        <v>0.5</v>
      </c>
      <c r="T331" s="26">
        <f>IFERROR(VLOOKUP($C331,Summary!$C:$CB,18,FALSE)/X331,IF(X331=0,"",IF(X331="","",0)))</f>
        <v>1</v>
      </c>
      <c r="U331" s="25">
        <f>IFERROR(VLOOKUP($C331,Summary!$C:$CB,19,FALSE)/X331,IF(X331=0,"",IF(X331="","",0)))</f>
        <v>0</v>
      </c>
      <c r="V331" s="26">
        <f>IFERROR(VLOOKUP($C331,Summary!$C:$CB,20,FALSE)/X331,IF(X331=0,"",IF(X331="","",0)))</f>
        <v>1</v>
      </c>
      <c r="W331" s="25">
        <f>IFERROR(VLOOKUP($C331,Summary!$C:$CB,21,FALSE)/X331,IF(X331=0,"",IF(X331="","",0)))</f>
        <v>0</v>
      </c>
      <c r="X331" s="27">
        <f>VLOOKUP($C331,Summary!$C:$CB,22,FALSE)</f>
        <v>2</v>
      </c>
      <c r="Y331" s="24">
        <f>IFERROR(VLOOKUP($C331,Summary!$C:$CB,23,FALSE)/AE331,IF(AE331=0,"",IF(AE331="","",0)))</f>
        <v>0.66666666666666663</v>
      </c>
      <c r="Z331" s="25">
        <f>IFERROR(VLOOKUP($C331,Summary!$C:$CB,24,FALSE)/AE331,IF(AE331=0,"",IF(AE331="","",0)))</f>
        <v>0.33333333333333331</v>
      </c>
      <c r="AA331" s="26">
        <f>IFERROR(VLOOKUP($C331,Summary!$C:$CB,25,FALSE)/AE331,IF(AE331=0,"",IF(AE331="","",0)))</f>
        <v>1</v>
      </c>
      <c r="AB331" s="25">
        <f>IFERROR(VLOOKUP($C331,Summary!$C:$CB,26,FALSE)/AE331,IF(AE331=0,"",IF(AE331="","",0)))</f>
        <v>0</v>
      </c>
      <c r="AC331" s="26">
        <f>IFERROR(VLOOKUP($C331,Summary!$C:$CB,27,FALSE)/AE331,IF(AE331=0,"",IF(AE331="","",0)))</f>
        <v>1</v>
      </c>
      <c r="AD331" s="25">
        <f>IFERROR(VLOOKUP($C331,Summary!$C:$CB,28,FALSE)/AE331,IF(AE331=0,"",IF(AE331="","",0)))</f>
        <v>0</v>
      </c>
      <c r="AE331" s="27">
        <f>VLOOKUP($C331,Summary!$C:$CB,29,FALSE)</f>
        <v>3</v>
      </c>
      <c r="AF331" s="24" t="str">
        <f>IFERROR(VLOOKUP($C331,Summary!$C:$CB,30,FALSE)/VLOOKUP($C331,Summary!$C:$CB,32,FALSE),IF(AL331=0,"",IF(AL331="","",0)))</f>
        <v/>
      </c>
      <c r="AG331" s="25" t="str">
        <f>IFERROR(VLOOKUP($C331,Summary!$C:$CB,31,FALSE)/VLOOKUP($C331,Summary!$C:$CB,32,FALSE),IF(AL331=0,"",IF(AL331="","",0)))</f>
        <v/>
      </c>
      <c r="AH331" s="26" t="str">
        <f>IFERROR(VLOOKUP($C331,Summary!$C:$CB,32,FALSE)/VLOOKUP($C331,Summary!$C:$CB,34,FALSE),IF(AL331=0,"",IF(AL331="","",0)))</f>
        <v/>
      </c>
      <c r="AI331" s="25" t="str">
        <f>IFERROR(VLOOKUP($C331,Summary!$C:$CB,33,FALSE)/VLOOKUP($C331,Summary!$C:$CB,34,FALSE),IF(AL331=0,"",IF(AL331="","",0)))</f>
        <v/>
      </c>
      <c r="AJ331" s="26" t="str">
        <f>IFERROR(VLOOKUP($C331,Summary!$C:$CB,34,FALSE)/AL331,IF(AL331=0,"",IF(AL331="","",0)))</f>
        <v/>
      </c>
      <c r="AK331" s="25" t="str">
        <f>IFERROR(VLOOKUP($C331,Summary!$C:$CB,35,FALSE)/AL331,IF(AL331=0,"",IF(AL331="","",0)))</f>
        <v/>
      </c>
      <c r="AL331" s="27">
        <f>VLOOKUP($C331,Summary!$C:$CB,36,FALSE)</f>
        <v>0</v>
      </c>
      <c r="AM331" s="24">
        <f>IFERROR(VLOOKUP($C331,Summary!$C:$CB,37,FALSE)/AS331,IF(AS331=0,"",IF(AS331="","",0)))</f>
        <v>0</v>
      </c>
      <c r="AN331" s="25">
        <f>IFERROR(VLOOKUP($C331,Summary!$C:$CB,38,FALSE)/AS331,IF(AS331=0,"",IF(AS331="","",0)))</f>
        <v>0</v>
      </c>
      <c r="AO331" s="26">
        <f>IFERROR(VLOOKUP($C331,Summary!$C:$CB,39,FALSE)/AS331,IF(AS331=0,"",IF(AS331="","",0)))</f>
        <v>0</v>
      </c>
      <c r="AP331" s="25">
        <f>IFERROR(VLOOKUP($C331,Summary!$C:$CB,40,FALSE)/AS331,IF(AS331=0,"",IF(AS331="","",0)))</f>
        <v>1</v>
      </c>
      <c r="AQ331" s="26">
        <f>IFERROR(VLOOKUP($C331,Summary!$C:$CB,41,FALSE)/AS331,IF(AS331=0,"",IF(AS331="","",0)))</f>
        <v>1</v>
      </c>
      <c r="AR331" s="25">
        <f>IFERROR(VLOOKUP($C331,Summary!$C:$CB,42,FALSE)/AS331,IF(AS331=0,"",IF(AS331="","",0)))</f>
        <v>0</v>
      </c>
      <c r="AS331" s="27">
        <f>VLOOKUP($C331,Summary!$C:$CB,43,FALSE)</f>
        <v>2</v>
      </c>
      <c r="AT331" s="24" t="str">
        <f>IFERROR(VLOOKUP($C331,Summary!$C:$CB,44,FALSE)/AZ331,IF(AZ331=0,"",IF(AZ331="","",0)))</f>
        <v/>
      </c>
      <c r="AU331" s="25" t="str">
        <f>IFERROR(VLOOKUP($C331,Summary!$C:$CB,45,FALSE)/AZ331,IF(AZ331=0,"",IF(AZ331="","",0)))</f>
        <v/>
      </c>
      <c r="AV331" s="26" t="str">
        <f>IFERROR(VLOOKUP($C331,Summary!$C:$CB,46,FALSE)/AZ331,IF(AZ331=0,"",IF(AZ331="","",0)))</f>
        <v/>
      </c>
      <c r="AW331" s="25" t="str">
        <f>IFERROR(VLOOKUP($C331,Summary!$C:$CB,47,FALSE)/AZ331,IF(AZ331=0,"",IF(AZ331="","",0)))</f>
        <v/>
      </c>
      <c r="AX331" s="26" t="str">
        <f>IFERROR(VLOOKUP($C331,Summary!$C:$CB,48,FALSE)/AZ331,IF(AZ331=0,"",IF(AZ331="","",0)))</f>
        <v/>
      </c>
      <c r="AY331" s="25" t="str">
        <f>IFERROR(VLOOKUP($C331,Summary!$C:$CB,49,FALSE)/AZ331,IF(AZ331=0,"",IF(AZ331="","",0)))</f>
        <v/>
      </c>
      <c r="AZ331" s="27">
        <f>VLOOKUP($C331,Summary!$C:$CB,50,FALSE)</f>
        <v>0</v>
      </c>
      <c r="BA331" s="24" t="str">
        <f>IFERROR(VLOOKUP($C331,Summary!$C:$CB,51,FALSE)/BG331,IF(BG331=0,"",IF(BG331="","",0)))</f>
        <v/>
      </c>
      <c r="BB331" s="25" t="str">
        <f>IFERROR(VLOOKUP($C331,Summary!$C:$CB,52,FALSE)/BG331,IF(BG331=0,"",IF(BG331="","",0)))</f>
        <v/>
      </c>
      <c r="BC331" s="26" t="str">
        <f>IFERROR(VLOOKUP($C331,Summary!$C:$CB,53,FALSE)/BG331,IF(BG331=0,"",IF(BG331="","",0)))</f>
        <v/>
      </c>
      <c r="BD331" s="25" t="str">
        <f>IFERROR(VLOOKUP($C331,Summary!$C:$CB,54,FALSE)/BG331,IF(BG331=0,"",IF(BG331="","",0)))</f>
        <v/>
      </c>
      <c r="BE331" s="26" t="str">
        <f>IFERROR(VLOOKUP($C331,Summary!$C:$CB,55,FALSE)/BG331,IF(BG331=0,"",IF(BG331="","",0)))</f>
        <v/>
      </c>
      <c r="BF331" s="25" t="str">
        <f>IFERROR(VLOOKUP($C331,Summary!$C:$CB,56,FALSE)/BG331,IF(BG331=0,"",IF(BG331="","",0)))</f>
        <v/>
      </c>
      <c r="BG331" s="27">
        <f>VLOOKUP($C331,Summary!$C:$CB,57,FALSE)</f>
        <v>0</v>
      </c>
      <c r="BH331" s="24" t="str">
        <f>IFERROR(VLOOKUP($C331,Summary!$C:$CB,58,FALSE)/BN331,IF(BN331=0,"",IF(BN331="","",0)))</f>
        <v/>
      </c>
      <c r="BI331" s="25" t="str">
        <f>IFERROR(VLOOKUP($C331,Summary!$C:$CB,59,FALSE)/BN331,IF(BN331=0,"",IF(BN331="","",0)))</f>
        <v/>
      </c>
      <c r="BJ331" s="26" t="str">
        <f>IFERROR(VLOOKUP($C331,Summary!$C:$CB,60,FALSE)/BN331,IF(BN331=0,"",IF(BN331="","",0)))</f>
        <v/>
      </c>
      <c r="BK331" s="25" t="str">
        <f>IFERROR(VLOOKUP($C331,Summary!$C:$CB,61,FALSE)/BN331,IF(BN331=0,"",IF(BN331="","",0)))</f>
        <v/>
      </c>
      <c r="BL331" s="26" t="str">
        <f>IFERROR(VLOOKUP($C331,Summary!$C:$CB,62,FALSE)/BN331,IF(BN331=0,"",IF(BN331="","",0)))</f>
        <v/>
      </c>
      <c r="BM331" s="25" t="str">
        <f>IFERROR(VLOOKUP($C331,Summary!$C:$CB,63,FALSE)/BN331,IF(BN331=0,"",IF(BN331="","",0)))</f>
        <v/>
      </c>
      <c r="BN331" s="27">
        <f>VLOOKUP($C331,Summary!$C:$CB,64,FALSE)</f>
        <v>0</v>
      </c>
      <c r="BO331" s="24" t="str">
        <f>IFERROR(VLOOKUP($C331,Summary!$C:$CB,65,FALSE)/BU331,IF(BU331=0,"",IF(BU331="","",0)))</f>
        <v/>
      </c>
      <c r="BP331" s="25" t="str">
        <f>IFERROR(VLOOKUP($C331,Summary!$C:$CB,66,FALSE)/BU331,IF(BU331=0,"",IF(BU331="","",0)))</f>
        <v/>
      </c>
      <c r="BQ331" s="26" t="str">
        <f>IFERROR(VLOOKUP($C331,Summary!$C:$CB,67,FALSE)/BU331,IF(BU331=0,"",IF(BU331="","",0)))</f>
        <v/>
      </c>
      <c r="BR331" s="25" t="str">
        <f>IFERROR(VLOOKUP($C331,Summary!$C:$CB,68,FALSE)/BU331,IF(BU331=0,"",IF(BU331="","",0)))</f>
        <v/>
      </c>
      <c r="BS331" s="26" t="str">
        <f>IFERROR(VLOOKUP($C331,Summary!$C:$CB,69,FALSE)/BU331,IF(BU331=0,"",IF(BU331="","",0)))</f>
        <v/>
      </c>
      <c r="BT331" s="25" t="str">
        <f>IFERROR(VLOOKUP($C331,Summary!$C:$CB,70,FALSE)/BU331,IF(BU331=0,"",IF(BU331="","",0)))</f>
        <v/>
      </c>
      <c r="BU331" s="27">
        <f>VLOOKUP($C331,Summary!$C:$CB,71,FALSE)</f>
        <v>0</v>
      </c>
      <c r="BV331" s="24" t="str">
        <f>IFERROR(VLOOKUP($C331,Summary!$C:$CB,72,FALSE)/CB331,IF(CB331=0,"",IF(CB331="","",0)))</f>
        <v/>
      </c>
      <c r="BW331" s="25" t="str">
        <f>IFERROR(VLOOKUP($C331,Summary!$C:$CB,73,FALSE)/CB331,IF(CB331=0,"",IF(CB331="","",0)))</f>
        <v/>
      </c>
      <c r="BX331" s="26" t="str">
        <f>IFERROR(VLOOKUP($C331,Summary!$C:$CB,74,FALSE)/CB331,IF(CB331=0,"",IF(CB331="","",0)))</f>
        <v/>
      </c>
      <c r="BY331" s="25" t="str">
        <f>IFERROR(VLOOKUP($C331,Summary!$C:$CB,75,FALSE)/CB331,IF(CB331=0,"",IF(CB331="","",0)))</f>
        <v/>
      </c>
      <c r="BZ331" s="26" t="str">
        <f>IFERROR(VLOOKUP($C331,Summary!$C:$CB,76,FALSE)/CB331,IF(CB331=0,"",IF(CB331="","",0)))</f>
        <v/>
      </c>
      <c r="CA331" s="25" t="str">
        <f>IFERROR(VLOOKUP($C331,Summary!$C:$CB,77,FALSE)/CB331,IF(CB331=0,"",IF(CB331="","",0)))</f>
        <v/>
      </c>
      <c r="CB331" s="27">
        <f>VLOOKUP($C331,Summary!$C:$CB,78,FALSE)</f>
        <v>0</v>
      </c>
    </row>
    <row r="332" spans="1:80" x14ac:dyDescent="0.3">
      <c r="A332">
        <v>328</v>
      </c>
      <c r="B332" t="str">
        <f>IF(Namelist!A329="","",UPPER(Namelist!A329))</f>
        <v>XIAN YI, JUSTIN NGO</v>
      </c>
      <c r="C332" t="str">
        <f>IF(Namelist!B329="","",UPPER(Namelist!B329))</f>
        <v>NUSSTU\E0406699</v>
      </c>
      <c r="D332" s="24">
        <f>IFERROR(VLOOKUP($C332,Summary!$C:$CB,2,FALSE)/J332,IF(J332=0,"",IF(J332="","",0)))</f>
        <v>0.33333333333333331</v>
      </c>
      <c r="E332" s="25">
        <f>IFERROR(VLOOKUP($C332,Summary!$C:$CB,3,FALSE)/J332,IF(J332=0,"",IF(J332="","",0)))</f>
        <v>0</v>
      </c>
      <c r="F332" s="26">
        <f>IFERROR(VLOOKUP($C332,Summary!$C:$CB,4,FALSE)/J332,IF(J332=0,"",IF(J332="","",0)))</f>
        <v>0.33333333333333331</v>
      </c>
      <c r="G332" s="25">
        <f>IFERROR(VLOOKUP($C332,Summary!$C:$CB,5,FALSE)/J332,IF(J332=0,"",IF(J332="","",0)))</f>
        <v>0</v>
      </c>
      <c r="H332" s="26">
        <f>IFERROR(VLOOKUP($C332,Summary!$C:$CB,6,FALSE)/J332,IF(J332=0,"",IF(J332="","",0)))</f>
        <v>0.33333333333333331</v>
      </c>
      <c r="I332" s="25">
        <f>IFERROR(VLOOKUP($C332,Summary!$C:$CB,7,FALSE)/J332,IF(J332=0,"",IF(J332="","",0)))</f>
        <v>0.66666666666666663</v>
      </c>
      <c r="J332" s="27">
        <f>VLOOKUP($C332,Summary!$C:$CB,8,FALSE)</f>
        <v>3</v>
      </c>
      <c r="K332" s="24" t="str">
        <f>IFERROR(VLOOKUP($C332,Summary!$C:$CB,9,FALSE)/Q332,IF(Q332=0,"",IF(Q332="","",0)))</f>
        <v/>
      </c>
      <c r="L332" s="25" t="str">
        <f>IFERROR(VLOOKUP($C332,Summary!$C:$CB,10,FALSE)/Q332,IF(Q332=0,"",IF(Q332="","",0)))</f>
        <v/>
      </c>
      <c r="M332" s="26" t="str">
        <f>IFERROR(VLOOKUP($C332,Summary!$C:$CB,11,FALSE)/Q332,IF(Q332=0,"",IF(Q332="","",0)))</f>
        <v/>
      </c>
      <c r="N332" s="25" t="str">
        <f>IFERROR(VLOOKUP($C332,Summary!$C:$CB,12,FALSE)/Q332,IF(Q332=0,"",IF(Q332="","",0)))</f>
        <v/>
      </c>
      <c r="O332" s="26" t="str">
        <f>IFERROR(VLOOKUP($C332,Summary!$C:$CB,13,FALSE)/Q332,IF(Q332=0,"",IF(Q332="","",0)))</f>
        <v/>
      </c>
      <c r="P332" s="25" t="str">
        <f>IFERROR(VLOOKUP($C332,Summary!$C:$CB,14,FALSE)/Q332,IF(Q332=0,"",IF(Q332="","",0)))</f>
        <v/>
      </c>
      <c r="Q332" s="27">
        <f>VLOOKUP($C332,Summary!$C:$CB,15,FALSE)</f>
        <v>0</v>
      </c>
      <c r="R332" s="24" t="str">
        <f>IFERROR(VLOOKUP($C332,Summary!$C:$CB,16,FALSE)/X332,IF(X332=0,"",IF(X332="","",0)))</f>
        <v/>
      </c>
      <c r="S332" s="25" t="str">
        <f>IFERROR(VLOOKUP($C332,Summary!$C:$CB,17,FALSE)/X332,IF(X332=0,"",IF(X332="","",0)))</f>
        <v/>
      </c>
      <c r="T332" s="26" t="str">
        <f>IFERROR(VLOOKUP($C332,Summary!$C:$CB,18,FALSE)/X332,IF(X332=0,"",IF(X332="","",0)))</f>
        <v/>
      </c>
      <c r="U332" s="25" t="str">
        <f>IFERROR(VLOOKUP($C332,Summary!$C:$CB,19,FALSE)/X332,IF(X332=0,"",IF(X332="","",0)))</f>
        <v/>
      </c>
      <c r="V332" s="26" t="str">
        <f>IFERROR(VLOOKUP($C332,Summary!$C:$CB,20,FALSE)/X332,IF(X332=0,"",IF(X332="","",0)))</f>
        <v/>
      </c>
      <c r="W332" s="25" t="str">
        <f>IFERROR(VLOOKUP($C332,Summary!$C:$CB,21,FALSE)/X332,IF(X332=0,"",IF(X332="","",0)))</f>
        <v/>
      </c>
      <c r="X332" s="27">
        <f>VLOOKUP($C332,Summary!$C:$CB,22,FALSE)</f>
        <v>0</v>
      </c>
      <c r="Y332" s="24">
        <f>IFERROR(VLOOKUP($C332,Summary!$C:$CB,23,FALSE)/AE332,IF(AE332=0,"",IF(AE332="","",0)))</f>
        <v>0.33333333333333331</v>
      </c>
      <c r="Z332" s="25">
        <f>IFERROR(VLOOKUP($C332,Summary!$C:$CB,24,FALSE)/AE332,IF(AE332=0,"",IF(AE332="","",0)))</f>
        <v>0</v>
      </c>
      <c r="AA332" s="26">
        <f>IFERROR(VLOOKUP($C332,Summary!$C:$CB,25,FALSE)/AE332,IF(AE332=0,"",IF(AE332="","",0)))</f>
        <v>0.33333333333333331</v>
      </c>
      <c r="AB332" s="25">
        <f>IFERROR(VLOOKUP($C332,Summary!$C:$CB,26,FALSE)/AE332,IF(AE332=0,"",IF(AE332="","",0)))</f>
        <v>0</v>
      </c>
      <c r="AC332" s="26">
        <f>IFERROR(VLOOKUP($C332,Summary!$C:$CB,27,FALSE)/AE332,IF(AE332=0,"",IF(AE332="","",0)))</f>
        <v>0.33333333333333331</v>
      </c>
      <c r="AD332" s="25">
        <f>IFERROR(VLOOKUP($C332,Summary!$C:$CB,28,FALSE)/AE332,IF(AE332=0,"",IF(AE332="","",0)))</f>
        <v>0.66666666666666663</v>
      </c>
      <c r="AE332" s="27">
        <f>VLOOKUP($C332,Summary!$C:$CB,29,FALSE)</f>
        <v>3</v>
      </c>
      <c r="AF332" s="24" t="str">
        <f>IFERROR(VLOOKUP($C332,Summary!$C:$CB,30,FALSE)/VLOOKUP($C332,Summary!$C:$CB,32,FALSE),IF(AL332=0,"",IF(AL332="","",0)))</f>
        <v/>
      </c>
      <c r="AG332" s="25" t="str">
        <f>IFERROR(VLOOKUP($C332,Summary!$C:$CB,31,FALSE)/VLOOKUP($C332,Summary!$C:$CB,32,FALSE),IF(AL332=0,"",IF(AL332="","",0)))</f>
        <v/>
      </c>
      <c r="AH332" s="26" t="str">
        <f>IFERROR(VLOOKUP($C332,Summary!$C:$CB,32,FALSE)/VLOOKUP($C332,Summary!$C:$CB,34,FALSE),IF(AL332=0,"",IF(AL332="","",0)))</f>
        <v/>
      </c>
      <c r="AI332" s="25" t="str">
        <f>IFERROR(VLOOKUP($C332,Summary!$C:$CB,33,FALSE)/VLOOKUP($C332,Summary!$C:$CB,34,FALSE),IF(AL332=0,"",IF(AL332="","",0)))</f>
        <v/>
      </c>
      <c r="AJ332" s="26" t="str">
        <f>IFERROR(VLOOKUP($C332,Summary!$C:$CB,34,FALSE)/AL332,IF(AL332=0,"",IF(AL332="","",0)))</f>
        <v/>
      </c>
      <c r="AK332" s="25" t="str">
        <f>IFERROR(VLOOKUP($C332,Summary!$C:$CB,35,FALSE)/AL332,IF(AL332=0,"",IF(AL332="","",0)))</f>
        <v/>
      </c>
      <c r="AL332" s="27">
        <f>VLOOKUP($C332,Summary!$C:$CB,36,FALSE)</f>
        <v>0</v>
      </c>
      <c r="AM332" s="24" t="str">
        <f>IFERROR(VLOOKUP($C332,Summary!$C:$CB,37,FALSE)/AS332,IF(AS332=0,"",IF(AS332="","",0)))</f>
        <v/>
      </c>
      <c r="AN332" s="25" t="str">
        <f>IFERROR(VLOOKUP($C332,Summary!$C:$CB,38,FALSE)/AS332,IF(AS332=0,"",IF(AS332="","",0)))</f>
        <v/>
      </c>
      <c r="AO332" s="26" t="str">
        <f>IFERROR(VLOOKUP($C332,Summary!$C:$CB,39,FALSE)/AS332,IF(AS332=0,"",IF(AS332="","",0)))</f>
        <v/>
      </c>
      <c r="AP332" s="25" t="str">
        <f>IFERROR(VLOOKUP($C332,Summary!$C:$CB,40,FALSE)/AS332,IF(AS332=0,"",IF(AS332="","",0)))</f>
        <v/>
      </c>
      <c r="AQ332" s="26" t="str">
        <f>IFERROR(VLOOKUP($C332,Summary!$C:$CB,41,FALSE)/AS332,IF(AS332=0,"",IF(AS332="","",0)))</f>
        <v/>
      </c>
      <c r="AR332" s="25" t="str">
        <f>IFERROR(VLOOKUP($C332,Summary!$C:$CB,42,FALSE)/AS332,IF(AS332=0,"",IF(AS332="","",0)))</f>
        <v/>
      </c>
      <c r="AS332" s="27">
        <f>VLOOKUP($C332,Summary!$C:$CB,43,FALSE)</f>
        <v>0</v>
      </c>
      <c r="AT332" s="24" t="str">
        <f>IFERROR(VLOOKUP($C332,Summary!$C:$CB,44,FALSE)/AZ332,IF(AZ332=0,"",IF(AZ332="","",0)))</f>
        <v/>
      </c>
      <c r="AU332" s="25" t="str">
        <f>IFERROR(VLOOKUP($C332,Summary!$C:$CB,45,FALSE)/AZ332,IF(AZ332=0,"",IF(AZ332="","",0)))</f>
        <v/>
      </c>
      <c r="AV332" s="26" t="str">
        <f>IFERROR(VLOOKUP($C332,Summary!$C:$CB,46,FALSE)/AZ332,IF(AZ332=0,"",IF(AZ332="","",0)))</f>
        <v/>
      </c>
      <c r="AW332" s="25" t="str">
        <f>IFERROR(VLOOKUP($C332,Summary!$C:$CB,47,FALSE)/AZ332,IF(AZ332=0,"",IF(AZ332="","",0)))</f>
        <v/>
      </c>
      <c r="AX332" s="26" t="str">
        <f>IFERROR(VLOOKUP($C332,Summary!$C:$CB,48,FALSE)/AZ332,IF(AZ332=0,"",IF(AZ332="","",0)))</f>
        <v/>
      </c>
      <c r="AY332" s="25" t="str">
        <f>IFERROR(VLOOKUP($C332,Summary!$C:$CB,49,FALSE)/AZ332,IF(AZ332=0,"",IF(AZ332="","",0)))</f>
        <v/>
      </c>
      <c r="AZ332" s="27">
        <f>VLOOKUP($C332,Summary!$C:$CB,50,FALSE)</f>
        <v>0</v>
      </c>
      <c r="BA332" s="24" t="str">
        <f>IFERROR(VLOOKUP($C332,Summary!$C:$CB,51,FALSE)/BG332,IF(BG332=0,"",IF(BG332="","",0)))</f>
        <v/>
      </c>
      <c r="BB332" s="25" t="str">
        <f>IFERROR(VLOOKUP($C332,Summary!$C:$CB,52,FALSE)/BG332,IF(BG332=0,"",IF(BG332="","",0)))</f>
        <v/>
      </c>
      <c r="BC332" s="26" t="str">
        <f>IFERROR(VLOOKUP($C332,Summary!$C:$CB,53,FALSE)/BG332,IF(BG332=0,"",IF(BG332="","",0)))</f>
        <v/>
      </c>
      <c r="BD332" s="25" t="str">
        <f>IFERROR(VLOOKUP($C332,Summary!$C:$CB,54,FALSE)/BG332,IF(BG332=0,"",IF(BG332="","",0)))</f>
        <v/>
      </c>
      <c r="BE332" s="26" t="str">
        <f>IFERROR(VLOOKUP($C332,Summary!$C:$CB,55,FALSE)/BG332,IF(BG332=0,"",IF(BG332="","",0)))</f>
        <v/>
      </c>
      <c r="BF332" s="25" t="str">
        <f>IFERROR(VLOOKUP($C332,Summary!$C:$CB,56,FALSE)/BG332,IF(BG332=0,"",IF(BG332="","",0)))</f>
        <v/>
      </c>
      <c r="BG332" s="27">
        <f>VLOOKUP($C332,Summary!$C:$CB,57,FALSE)</f>
        <v>0</v>
      </c>
      <c r="BH332" s="24" t="str">
        <f>IFERROR(VLOOKUP($C332,Summary!$C:$CB,58,FALSE)/BN332,IF(BN332=0,"",IF(BN332="","",0)))</f>
        <v/>
      </c>
      <c r="BI332" s="25" t="str">
        <f>IFERROR(VLOOKUP($C332,Summary!$C:$CB,59,FALSE)/BN332,IF(BN332=0,"",IF(BN332="","",0)))</f>
        <v/>
      </c>
      <c r="BJ332" s="26" t="str">
        <f>IFERROR(VLOOKUP($C332,Summary!$C:$CB,60,FALSE)/BN332,IF(BN332=0,"",IF(BN332="","",0)))</f>
        <v/>
      </c>
      <c r="BK332" s="25" t="str">
        <f>IFERROR(VLOOKUP($C332,Summary!$C:$CB,61,FALSE)/BN332,IF(BN332=0,"",IF(BN332="","",0)))</f>
        <v/>
      </c>
      <c r="BL332" s="26" t="str">
        <f>IFERROR(VLOOKUP($C332,Summary!$C:$CB,62,FALSE)/BN332,IF(BN332=0,"",IF(BN332="","",0)))</f>
        <v/>
      </c>
      <c r="BM332" s="25" t="str">
        <f>IFERROR(VLOOKUP($C332,Summary!$C:$CB,63,FALSE)/BN332,IF(BN332=0,"",IF(BN332="","",0)))</f>
        <v/>
      </c>
      <c r="BN332" s="27">
        <f>VLOOKUP($C332,Summary!$C:$CB,64,FALSE)</f>
        <v>0</v>
      </c>
      <c r="BO332" s="24" t="str">
        <f>IFERROR(VLOOKUP($C332,Summary!$C:$CB,65,FALSE)/BU332,IF(BU332=0,"",IF(BU332="","",0)))</f>
        <v/>
      </c>
      <c r="BP332" s="25" t="str">
        <f>IFERROR(VLOOKUP($C332,Summary!$C:$CB,66,FALSE)/BU332,IF(BU332=0,"",IF(BU332="","",0)))</f>
        <v/>
      </c>
      <c r="BQ332" s="26" t="str">
        <f>IFERROR(VLOOKUP($C332,Summary!$C:$CB,67,FALSE)/BU332,IF(BU332=0,"",IF(BU332="","",0)))</f>
        <v/>
      </c>
      <c r="BR332" s="25" t="str">
        <f>IFERROR(VLOOKUP($C332,Summary!$C:$CB,68,FALSE)/BU332,IF(BU332=0,"",IF(BU332="","",0)))</f>
        <v/>
      </c>
      <c r="BS332" s="26" t="str">
        <f>IFERROR(VLOOKUP($C332,Summary!$C:$CB,69,FALSE)/BU332,IF(BU332=0,"",IF(BU332="","",0)))</f>
        <v/>
      </c>
      <c r="BT332" s="25" t="str">
        <f>IFERROR(VLOOKUP($C332,Summary!$C:$CB,70,FALSE)/BU332,IF(BU332=0,"",IF(BU332="","",0)))</f>
        <v/>
      </c>
      <c r="BU332" s="27">
        <f>VLOOKUP($C332,Summary!$C:$CB,71,FALSE)</f>
        <v>0</v>
      </c>
      <c r="BV332" s="24" t="str">
        <f>IFERROR(VLOOKUP($C332,Summary!$C:$CB,72,FALSE)/CB332,IF(CB332=0,"",IF(CB332="","",0)))</f>
        <v/>
      </c>
      <c r="BW332" s="25" t="str">
        <f>IFERROR(VLOOKUP($C332,Summary!$C:$CB,73,FALSE)/CB332,IF(CB332=0,"",IF(CB332="","",0)))</f>
        <v/>
      </c>
      <c r="BX332" s="26" t="str">
        <f>IFERROR(VLOOKUP($C332,Summary!$C:$CB,74,FALSE)/CB332,IF(CB332=0,"",IF(CB332="","",0)))</f>
        <v/>
      </c>
      <c r="BY332" s="25" t="str">
        <f>IFERROR(VLOOKUP($C332,Summary!$C:$CB,75,FALSE)/CB332,IF(CB332=0,"",IF(CB332="","",0)))</f>
        <v/>
      </c>
      <c r="BZ332" s="26" t="str">
        <f>IFERROR(VLOOKUP($C332,Summary!$C:$CB,76,FALSE)/CB332,IF(CB332=0,"",IF(CB332="","",0)))</f>
        <v/>
      </c>
      <c r="CA332" s="25" t="str">
        <f>IFERROR(VLOOKUP($C332,Summary!$C:$CB,77,FALSE)/CB332,IF(CB332=0,"",IF(CB332="","",0)))</f>
        <v/>
      </c>
      <c r="CB332" s="27">
        <f>VLOOKUP($C332,Summary!$C:$CB,78,FALSE)</f>
        <v>0</v>
      </c>
    </row>
    <row r="333" spans="1:80" x14ac:dyDescent="0.3">
      <c r="A333">
        <v>329</v>
      </c>
      <c r="B333" t="str">
        <f>IF(Namelist!A330="","",UPPER(Namelist!A330))</f>
        <v>XIAN YIN TAN</v>
      </c>
      <c r="C333" t="str">
        <f>IF(Namelist!B330="","",UPPER(Namelist!B330))</f>
        <v>NUSSTU\E0969336</v>
      </c>
      <c r="D333" s="24">
        <f>IFERROR(VLOOKUP($C333,Summary!$C:$CB,2,FALSE)/J333,IF(J333=0,"",IF(J333="","",0)))</f>
        <v>0.5</v>
      </c>
      <c r="E333" s="25">
        <f>IFERROR(VLOOKUP($C333,Summary!$C:$CB,3,FALSE)/J333,IF(J333=0,"",IF(J333="","",0)))</f>
        <v>0</v>
      </c>
      <c r="F333" s="26">
        <f>IFERROR(VLOOKUP($C333,Summary!$C:$CB,4,FALSE)/J333,IF(J333=0,"",IF(J333="","",0)))</f>
        <v>0.5</v>
      </c>
      <c r="G333" s="25">
        <f>IFERROR(VLOOKUP($C333,Summary!$C:$CB,5,FALSE)/J333,IF(J333=0,"",IF(J333="","",0)))</f>
        <v>0.25</v>
      </c>
      <c r="H333" s="26">
        <f>IFERROR(VLOOKUP($C333,Summary!$C:$CB,6,FALSE)/J333,IF(J333=0,"",IF(J333="","",0)))</f>
        <v>0.75</v>
      </c>
      <c r="I333" s="25">
        <f>IFERROR(VLOOKUP($C333,Summary!$C:$CB,7,FALSE)/J333,IF(J333=0,"",IF(J333="","",0)))</f>
        <v>0.25</v>
      </c>
      <c r="J333" s="27">
        <f>VLOOKUP($C333,Summary!$C:$CB,8,FALSE)</f>
        <v>4</v>
      </c>
      <c r="K333" s="24" t="str">
        <f>IFERROR(VLOOKUP($C333,Summary!$C:$CB,9,FALSE)/Q333,IF(Q333=0,"",IF(Q333="","",0)))</f>
        <v/>
      </c>
      <c r="L333" s="25" t="str">
        <f>IFERROR(VLOOKUP($C333,Summary!$C:$CB,10,FALSE)/Q333,IF(Q333=0,"",IF(Q333="","",0)))</f>
        <v/>
      </c>
      <c r="M333" s="26" t="str">
        <f>IFERROR(VLOOKUP($C333,Summary!$C:$CB,11,FALSE)/Q333,IF(Q333=0,"",IF(Q333="","",0)))</f>
        <v/>
      </c>
      <c r="N333" s="25" t="str">
        <f>IFERROR(VLOOKUP($C333,Summary!$C:$CB,12,FALSE)/Q333,IF(Q333=0,"",IF(Q333="","",0)))</f>
        <v/>
      </c>
      <c r="O333" s="26" t="str">
        <f>IFERROR(VLOOKUP($C333,Summary!$C:$CB,13,FALSE)/Q333,IF(Q333=0,"",IF(Q333="","",0)))</f>
        <v/>
      </c>
      <c r="P333" s="25" t="str">
        <f>IFERROR(VLOOKUP($C333,Summary!$C:$CB,14,FALSE)/Q333,IF(Q333=0,"",IF(Q333="","",0)))</f>
        <v/>
      </c>
      <c r="Q333" s="27">
        <f>VLOOKUP($C333,Summary!$C:$CB,15,FALSE)</f>
        <v>0</v>
      </c>
      <c r="R333" s="24">
        <f>IFERROR(VLOOKUP($C333,Summary!$C:$CB,16,FALSE)/X333,IF(X333=0,"",IF(X333="","",0)))</f>
        <v>1</v>
      </c>
      <c r="S333" s="25">
        <f>IFERROR(VLOOKUP($C333,Summary!$C:$CB,17,FALSE)/X333,IF(X333=0,"",IF(X333="","",0)))</f>
        <v>0</v>
      </c>
      <c r="T333" s="26">
        <f>IFERROR(VLOOKUP($C333,Summary!$C:$CB,18,FALSE)/X333,IF(X333=0,"",IF(X333="","",0)))</f>
        <v>1</v>
      </c>
      <c r="U333" s="25">
        <f>IFERROR(VLOOKUP($C333,Summary!$C:$CB,19,FALSE)/X333,IF(X333=0,"",IF(X333="","",0)))</f>
        <v>0</v>
      </c>
      <c r="V333" s="26">
        <f>IFERROR(VLOOKUP($C333,Summary!$C:$CB,20,FALSE)/X333,IF(X333=0,"",IF(X333="","",0)))</f>
        <v>1</v>
      </c>
      <c r="W333" s="25">
        <f>IFERROR(VLOOKUP($C333,Summary!$C:$CB,21,FALSE)/X333,IF(X333=0,"",IF(X333="","",0)))</f>
        <v>0</v>
      </c>
      <c r="X333" s="27">
        <f>VLOOKUP($C333,Summary!$C:$CB,22,FALSE)</f>
        <v>1</v>
      </c>
      <c r="Y333" s="24">
        <f>IFERROR(VLOOKUP($C333,Summary!$C:$CB,23,FALSE)/AE333,IF(AE333=0,"",IF(AE333="","",0)))</f>
        <v>0</v>
      </c>
      <c r="Z333" s="25">
        <f>IFERROR(VLOOKUP($C333,Summary!$C:$CB,24,FALSE)/AE333,IF(AE333=0,"",IF(AE333="","",0)))</f>
        <v>0</v>
      </c>
      <c r="AA333" s="26">
        <f>IFERROR(VLOOKUP($C333,Summary!$C:$CB,25,FALSE)/AE333,IF(AE333=0,"",IF(AE333="","",0)))</f>
        <v>0</v>
      </c>
      <c r="AB333" s="25">
        <f>IFERROR(VLOOKUP($C333,Summary!$C:$CB,26,FALSE)/AE333,IF(AE333=0,"",IF(AE333="","",0)))</f>
        <v>0.5</v>
      </c>
      <c r="AC333" s="26">
        <f>IFERROR(VLOOKUP($C333,Summary!$C:$CB,27,FALSE)/AE333,IF(AE333=0,"",IF(AE333="","",0)))</f>
        <v>0.5</v>
      </c>
      <c r="AD333" s="25">
        <f>IFERROR(VLOOKUP($C333,Summary!$C:$CB,28,FALSE)/AE333,IF(AE333=0,"",IF(AE333="","",0)))</f>
        <v>0.5</v>
      </c>
      <c r="AE333" s="27">
        <f>VLOOKUP($C333,Summary!$C:$CB,29,FALSE)</f>
        <v>2</v>
      </c>
      <c r="AF333" s="24" t="str">
        <f>IFERROR(VLOOKUP($C333,Summary!$C:$CB,30,FALSE)/VLOOKUP($C333,Summary!$C:$CB,32,FALSE),IF(AL333=0,"",IF(AL333="","",0)))</f>
        <v/>
      </c>
      <c r="AG333" s="25" t="str">
        <f>IFERROR(VLOOKUP($C333,Summary!$C:$CB,31,FALSE)/VLOOKUP($C333,Summary!$C:$CB,32,FALSE),IF(AL333=0,"",IF(AL333="","",0)))</f>
        <v/>
      </c>
      <c r="AH333" s="26" t="str">
        <f>IFERROR(VLOOKUP($C333,Summary!$C:$CB,32,FALSE)/VLOOKUP($C333,Summary!$C:$CB,34,FALSE),IF(AL333=0,"",IF(AL333="","",0)))</f>
        <v/>
      </c>
      <c r="AI333" s="25" t="str">
        <f>IFERROR(VLOOKUP($C333,Summary!$C:$CB,33,FALSE)/VLOOKUP($C333,Summary!$C:$CB,34,FALSE),IF(AL333=0,"",IF(AL333="","",0)))</f>
        <v/>
      </c>
      <c r="AJ333" s="26" t="str">
        <f>IFERROR(VLOOKUP($C333,Summary!$C:$CB,34,FALSE)/AL333,IF(AL333=0,"",IF(AL333="","",0)))</f>
        <v/>
      </c>
      <c r="AK333" s="25" t="str">
        <f>IFERROR(VLOOKUP($C333,Summary!$C:$CB,35,FALSE)/AL333,IF(AL333=0,"",IF(AL333="","",0)))</f>
        <v/>
      </c>
      <c r="AL333" s="27">
        <f>VLOOKUP($C333,Summary!$C:$CB,36,FALSE)</f>
        <v>0</v>
      </c>
      <c r="AM333" s="24" t="str">
        <f>IFERROR(VLOOKUP($C333,Summary!$C:$CB,37,FALSE)/AS333,IF(AS333=0,"",IF(AS333="","",0)))</f>
        <v/>
      </c>
      <c r="AN333" s="25" t="str">
        <f>IFERROR(VLOOKUP($C333,Summary!$C:$CB,38,FALSE)/AS333,IF(AS333=0,"",IF(AS333="","",0)))</f>
        <v/>
      </c>
      <c r="AO333" s="26" t="str">
        <f>IFERROR(VLOOKUP($C333,Summary!$C:$CB,39,FALSE)/AS333,IF(AS333=0,"",IF(AS333="","",0)))</f>
        <v/>
      </c>
      <c r="AP333" s="25" t="str">
        <f>IFERROR(VLOOKUP($C333,Summary!$C:$CB,40,FALSE)/AS333,IF(AS333=0,"",IF(AS333="","",0)))</f>
        <v/>
      </c>
      <c r="AQ333" s="26" t="str">
        <f>IFERROR(VLOOKUP($C333,Summary!$C:$CB,41,FALSE)/AS333,IF(AS333=0,"",IF(AS333="","",0)))</f>
        <v/>
      </c>
      <c r="AR333" s="25" t="str">
        <f>IFERROR(VLOOKUP($C333,Summary!$C:$CB,42,FALSE)/AS333,IF(AS333=0,"",IF(AS333="","",0)))</f>
        <v/>
      </c>
      <c r="AS333" s="27">
        <f>VLOOKUP($C333,Summary!$C:$CB,43,FALSE)</f>
        <v>0</v>
      </c>
      <c r="AT333" s="24">
        <f>IFERROR(VLOOKUP($C333,Summary!$C:$CB,44,FALSE)/AZ333,IF(AZ333=0,"",IF(AZ333="","",0)))</f>
        <v>1</v>
      </c>
      <c r="AU333" s="25">
        <f>IFERROR(VLOOKUP($C333,Summary!$C:$CB,45,FALSE)/AZ333,IF(AZ333=0,"",IF(AZ333="","",0)))</f>
        <v>0</v>
      </c>
      <c r="AV333" s="26">
        <f>IFERROR(VLOOKUP($C333,Summary!$C:$CB,46,FALSE)/AZ333,IF(AZ333=0,"",IF(AZ333="","",0)))</f>
        <v>1</v>
      </c>
      <c r="AW333" s="25">
        <f>IFERROR(VLOOKUP($C333,Summary!$C:$CB,47,FALSE)/AZ333,IF(AZ333=0,"",IF(AZ333="","",0)))</f>
        <v>0</v>
      </c>
      <c r="AX333" s="26">
        <f>IFERROR(VLOOKUP($C333,Summary!$C:$CB,48,FALSE)/AZ333,IF(AZ333=0,"",IF(AZ333="","",0)))</f>
        <v>1</v>
      </c>
      <c r="AY333" s="25">
        <f>IFERROR(VLOOKUP($C333,Summary!$C:$CB,49,FALSE)/AZ333,IF(AZ333=0,"",IF(AZ333="","",0)))</f>
        <v>0</v>
      </c>
      <c r="AZ333" s="27">
        <f>VLOOKUP($C333,Summary!$C:$CB,50,FALSE)</f>
        <v>1</v>
      </c>
      <c r="BA333" s="24" t="str">
        <f>IFERROR(VLOOKUP($C333,Summary!$C:$CB,51,FALSE)/BG333,IF(BG333=0,"",IF(BG333="","",0)))</f>
        <v/>
      </c>
      <c r="BB333" s="25" t="str">
        <f>IFERROR(VLOOKUP($C333,Summary!$C:$CB,52,FALSE)/BG333,IF(BG333=0,"",IF(BG333="","",0)))</f>
        <v/>
      </c>
      <c r="BC333" s="26" t="str">
        <f>IFERROR(VLOOKUP($C333,Summary!$C:$CB,53,FALSE)/BG333,IF(BG333=0,"",IF(BG333="","",0)))</f>
        <v/>
      </c>
      <c r="BD333" s="25" t="str">
        <f>IFERROR(VLOOKUP($C333,Summary!$C:$CB,54,FALSE)/BG333,IF(BG333=0,"",IF(BG333="","",0)))</f>
        <v/>
      </c>
      <c r="BE333" s="26" t="str">
        <f>IFERROR(VLOOKUP($C333,Summary!$C:$CB,55,FALSE)/BG333,IF(BG333=0,"",IF(BG333="","",0)))</f>
        <v/>
      </c>
      <c r="BF333" s="25" t="str">
        <f>IFERROR(VLOOKUP($C333,Summary!$C:$CB,56,FALSE)/BG333,IF(BG333=0,"",IF(BG333="","",0)))</f>
        <v/>
      </c>
      <c r="BG333" s="27">
        <f>VLOOKUP($C333,Summary!$C:$CB,57,FALSE)</f>
        <v>0</v>
      </c>
      <c r="BH333" s="24" t="str">
        <f>IFERROR(VLOOKUP($C333,Summary!$C:$CB,58,FALSE)/BN333,IF(BN333=0,"",IF(BN333="","",0)))</f>
        <v/>
      </c>
      <c r="BI333" s="25" t="str">
        <f>IFERROR(VLOOKUP($C333,Summary!$C:$CB,59,FALSE)/BN333,IF(BN333=0,"",IF(BN333="","",0)))</f>
        <v/>
      </c>
      <c r="BJ333" s="26" t="str">
        <f>IFERROR(VLOOKUP($C333,Summary!$C:$CB,60,FALSE)/BN333,IF(BN333=0,"",IF(BN333="","",0)))</f>
        <v/>
      </c>
      <c r="BK333" s="25" t="str">
        <f>IFERROR(VLOOKUP($C333,Summary!$C:$CB,61,FALSE)/BN333,IF(BN333=0,"",IF(BN333="","",0)))</f>
        <v/>
      </c>
      <c r="BL333" s="26" t="str">
        <f>IFERROR(VLOOKUP($C333,Summary!$C:$CB,62,FALSE)/BN333,IF(BN333=0,"",IF(BN333="","",0)))</f>
        <v/>
      </c>
      <c r="BM333" s="25" t="str">
        <f>IFERROR(VLOOKUP($C333,Summary!$C:$CB,63,FALSE)/BN333,IF(BN333=0,"",IF(BN333="","",0)))</f>
        <v/>
      </c>
      <c r="BN333" s="27">
        <f>VLOOKUP($C333,Summary!$C:$CB,64,FALSE)</f>
        <v>0</v>
      </c>
      <c r="BO333" s="24" t="str">
        <f>IFERROR(VLOOKUP($C333,Summary!$C:$CB,65,FALSE)/BU333,IF(BU333=0,"",IF(BU333="","",0)))</f>
        <v/>
      </c>
      <c r="BP333" s="25" t="str">
        <f>IFERROR(VLOOKUP($C333,Summary!$C:$CB,66,FALSE)/BU333,IF(BU333=0,"",IF(BU333="","",0)))</f>
        <v/>
      </c>
      <c r="BQ333" s="26" t="str">
        <f>IFERROR(VLOOKUP($C333,Summary!$C:$CB,67,FALSE)/BU333,IF(BU333=0,"",IF(BU333="","",0)))</f>
        <v/>
      </c>
      <c r="BR333" s="25" t="str">
        <f>IFERROR(VLOOKUP($C333,Summary!$C:$CB,68,FALSE)/BU333,IF(BU333=0,"",IF(BU333="","",0)))</f>
        <v/>
      </c>
      <c r="BS333" s="26" t="str">
        <f>IFERROR(VLOOKUP($C333,Summary!$C:$CB,69,FALSE)/BU333,IF(BU333=0,"",IF(BU333="","",0)))</f>
        <v/>
      </c>
      <c r="BT333" s="25" t="str">
        <f>IFERROR(VLOOKUP($C333,Summary!$C:$CB,70,FALSE)/BU333,IF(BU333=0,"",IF(BU333="","",0)))</f>
        <v/>
      </c>
      <c r="BU333" s="27">
        <f>VLOOKUP($C333,Summary!$C:$CB,71,FALSE)</f>
        <v>0</v>
      </c>
      <c r="BV333" s="24" t="str">
        <f>IFERROR(VLOOKUP($C333,Summary!$C:$CB,72,FALSE)/CB333,IF(CB333=0,"",IF(CB333="","",0)))</f>
        <v/>
      </c>
      <c r="BW333" s="25" t="str">
        <f>IFERROR(VLOOKUP($C333,Summary!$C:$CB,73,FALSE)/CB333,IF(CB333=0,"",IF(CB333="","",0)))</f>
        <v/>
      </c>
      <c r="BX333" s="26" t="str">
        <f>IFERROR(VLOOKUP($C333,Summary!$C:$CB,74,FALSE)/CB333,IF(CB333=0,"",IF(CB333="","",0)))</f>
        <v/>
      </c>
      <c r="BY333" s="25" t="str">
        <f>IFERROR(VLOOKUP($C333,Summary!$C:$CB,75,FALSE)/CB333,IF(CB333=0,"",IF(CB333="","",0)))</f>
        <v/>
      </c>
      <c r="BZ333" s="26" t="str">
        <f>IFERROR(VLOOKUP($C333,Summary!$C:$CB,76,FALSE)/CB333,IF(CB333=0,"",IF(CB333="","",0)))</f>
        <v/>
      </c>
      <c r="CA333" s="25" t="str">
        <f>IFERROR(VLOOKUP($C333,Summary!$C:$CB,77,FALSE)/CB333,IF(CB333=0,"",IF(CB333="","",0)))</f>
        <v/>
      </c>
      <c r="CB333" s="27">
        <f>VLOOKUP($C333,Summary!$C:$CB,78,FALSE)</f>
        <v>0</v>
      </c>
    </row>
    <row r="334" spans="1:80" x14ac:dyDescent="0.3">
      <c r="A334">
        <v>330</v>
      </c>
      <c r="B334" t="str">
        <f>IF(Namelist!A331="","",UPPER(Namelist!A331))</f>
        <v>XIAO XUANN SAIH</v>
      </c>
      <c r="C334" t="str">
        <f>IF(Namelist!B331="","",UPPER(Namelist!B331))</f>
        <v>NUSSTU\E0959854</v>
      </c>
      <c r="D334" s="24">
        <f>IFERROR(VLOOKUP($C334,Summary!$C:$CB,2,FALSE)/J334,IF(J334=0,"",IF(J334="","",0)))</f>
        <v>0</v>
      </c>
      <c r="E334" s="25">
        <f>IFERROR(VLOOKUP($C334,Summary!$C:$CB,3,FALSE)/J334,IF(J334=0,"",IF(J334="","",0)))</f>
        <v>0</v>
      </c>
      <c r="F334" s="26">
        <f>IFERROR(VLOOKUP($C334,Summary!$C:$CB,4,FALSE)/J334,IF(J334=0,"",IF(J334="","",0)))</f>
        <v>0</v>
      </c>
      <c r="G334" s="25">
        <f>IFERROR(VLOOKUP($C334,Summary!$C:$CB,5,FALSE)/J334,IF(J334=0,"",IF(J334="","",0)))</f>
        <v>0.5</v>
      </c>
      <c r="H334" s="26">
        <f>IFERROR(VLOOKUP($C334,Summary!$C:$CB,6,FALSE)/J334,IF(J334=0,"",IF(J334="","",0)))</f>
        <v>0.5</v>
      </c>
      <c r="I334" s="25">
        <f>IFERROR(VLOOKUP($C334,Summary!$C:$CB,7,FALSE)/J334,IF(J334=0,"",IF(J334="","",0)))</f>
        <v>0.5</v>
      </c>
      <c r="J334" s="27">
        <f>VLOOKUP($C334,Summary!$C:$CB,8,FALSE)</f>
        <v>2</v>
      </c>
      <c r="K334" s="24">
        <f>IFERROR(VLOOKUP($C334,Summary!$C:$CB,9,FALSE)/Q334,IF(Q334=0,"",IF(Q334="","",0)))</f>
        <v>0</v>
      </c>
      <c r="L334" s="25">
        <f>IFERROR(VLOOKUP($C334,Summary!$C:$CB,10,FALSE)/Q334,IF(Q334=0,"",IF(Q334="","",0)))</f>
        <v>0</v>
      </c>
      <c r="M334" s="26">
        <f>IFERROR(VLOOKUP($C334,Summary!$C:$CB,11,FALSE)/Q334,IF(Q334=0,"",IF(Q334="","",0)))</f>
        <v>0</v>
      </c>
      <c r="N334" s="25">
        <f>IFERROR(VLOOKUP($C334,Summary!$C:$CB,12,FALSE)/Q334,IF(Q334=0,"",IF(Q334="","",0)))</f>
        <v>0.5</v>
      </c>
      <c r="O334" s="26">
        <f>IFERROR(VLOOKUP($C334,Summary!$C:$CB,13,FALSE)/Q334,IF(Q334=0,"",IF(Q334="","",0)))</f>
        <v>0.5</v>
      </c>
      <c r="P334" s="25">
        <f>IFERROR(VLOOKUP($C334,Summary!$C:$CB,14,FALSE)/Q334,IF(Q334=0,"",IF(Q334="","",0)))</f>
        <v>0.5</v>
      </c>
      <c r="Q334" s="27">
        <f>VLOOKUP($C334,Summary!$C:$CB,15,FALSE)</f>
        <v>2</v>
      </c>
      <c r="R334" s="24" t="str">
        <f>IFERROR(VLOOKUP($C334,Summary!$C:$CB,16,FALSE)/X334,IF(X334=0,"",IF(X334="","",0)))</f>
        <v/>
      </c>
      <c r="S334" s="25" t="str">
        <f>IFERROR(VLOOKUP($C334,Summary!$C:$CB,17,FALSE)/X334,IF(X334=0,"",IF(X334="","",0)))</f>
        <v/>
      </c>
      <c r="T334" s="26" t="str">
        <f>IFERROR(VLOOKUP($C334,Summary!$C:$CB,18,FALSE)/X334,IF(X334=0,"",IF(X334="","",0)))</f>
        <v/>
      </c>
      <c r="U334" s="25" t="str">
        <f>IFERROR(VLOOKUP($C334,Summary!$C:$CB,19,FALSE)/X334,IF(X334=0,"",IF(X334="","",0)))</f>
        <v/>
      </c>
      <c r="V334" s="26" t="str">
        <f>IFERROR(VLOOKUP($C334,Summary!$C:$CB,20,FALSE)/X334,IF(X334=0,"",IF(X334="","",0)))</f>
        <v/>
      </c>
      <c r="W334" s="25" t="str">
        <f>IFERROR(VLOOKUP($C334,Summary!$C:$CB,21,FALSE)/X334,IF(X334=0,"",IF(X334="","",0)))</f>
        <v/>
      </c>
      <c r="X334" s="27">
        <f>VLOOKUP($C334,Summary!$C:$CB,22,FALSE)</f>
        <v>0</v>
      </c>
      <c r="Y334" s="24" t="str">
        <f>IFERROR(VLOOKUP($C334,Summary!$C:$CB,23,FALSE)/AE334,IF(AE334=0,"",IF(AE334="","",0)))</f>
        <v/>
      </c>
      <c r="Z334" s="25" t="str">
        <f>IFERROR(VLOOKUP($C334,Summary!$C:$CB,24,FALSE)/AE334,IF(AE334=0,"",IF(AE334="","",0)))</f>
        <v/>
      </c>
      <c r="AA334" s="26" t="str">
        <f>IFERROR(VLOOKUP($C334,Summary!$C:$CB,25,FALSE)/AE334,IF(AE334=0,"",IF(AE334="","",0)))</f>
        <v/>
      </c>
      <c r="AB334" s="25" t="str">
        <f>IFERROR(VLOOKUP($C334,Summary!$C:$CB,26,FALSE)/AE334,IF(AE334=0,"",IF(AE334="","",0)))</f>
        <v/>
      </c>
      <c r="AC334" s="26" t="str">
        <f>IFERROR(VLOOKUP($C334,Summary!$C:$CB,27,FALSE)/AE334,IF(AE334=0,"",IF(AE334="","",0)))</f>
        <v/>
      </c>
      <c r="AD334" s="25" t="str">
        <f>IFERROR(VLOOKUP($C334,Summary!$C:$CB,28,FALSE)/AE334,IF(AE334=0,"",IF(AE334="","",0)))</f>
        <v/>
      </c>
      <c r="AE334" s="27">
        <f>VLOOKUP($C334,Summary!$C:$CB,29,FALSE)</f>
        <v>0</v>
      </c>
      <c r="AF334" s="24" t="str">
        <f>IFERROR(VLOOKUP($C334,Summary!$C:$CB,30,FALSE)/VLOOKUP($C334,Summary!$C:$CB,32,FALSE),IF(AL334=0,"",IF(AL334="","",0)))</f>
        <v/>
      </c>
      <c r="AG334" s="25" t="str">
        <f>IFERROR(VLOOKUP($C334,Summary!$C:$CB,31,FALSE)/VLOOKUP($C334,Summary!$C:$CB,32,FALSE),IF(AL334=0,"",IF(AL334="","",0)))</f>
        <v/>
      </c>
      <c r="AH334" s="26" t="str">
        <f>IFERROR(VLOOKUP($C334,Summary!$C:$CB,32,FALSE)/VLOOKUP($C334,Summary!$C:$CB,34,FALSE),IF(AL334=0,"",IF(AL334="","",0)))</f>
        <v/>
      </c>
      <c r="AI334" s="25" t="str">
        <f>IFERROR(VLOOKUP($C334,Summary!$C:$CB,33,FALSE)/VLOOKUP($C334,Summary!$C:$CB,34,FALSE),IF(AL334=0,"",IF(AL334="","",0)))</f>
        <v/>
      </c>
      <c r="AJ334" s="26" t="str">
        <f>IFERROR(VLOOKUP($C334,Summary!$C:$CB,34,FALSE)/AL334,IF(AL334=0,"",IF(AL334="","",0)))</f>
        <v/>
      </c>
      <c r="AK334" s="25" t="str">
        <f>IFERROR(VLOOKUP($C334,Summary!$C:$CB,35,FALSE)/AL334,IF(AL334=0,"",IF(AL334="","",0)))</f>
        <v/>
      </c>
      <c r="AL334" s="27">
        <f>VLOOKUP($C334,Summary!$C:$CB,36,FALSE)</f>
        <v>0</v>
      </c>
      <c r="AM334" s="24" t="str">
        <f>IFERROR(VLOOKUP($C334,Summary!$C:$CB,37,FALSE)/AS334,IF(AS334=0,"",IF(AS334="","",0)))</f>
        <v/>
      </c>
      <c r="AN334" s="25" t="str">
        <f>IFERROR(VLOOKUP($C334,Summary!$C:$CB,38,FALSE)/AS334,IF(AS334=0,"",IF(AS334="","",0)))</f>
        <v/>
      </c>
      <c r="AO334" s="26" t="str">
        <f>IFERROR(VLOOKUP($C334,Summary!$C:$CB,39,FALSE)/AS334,IF(AS334=0,"",IF(AS334="","",0)))</f>
        <v/>
      </c>
      <c r="AP334" s="25" t="str">
        <f>IFERROR(VLOOKUP($C334,Summary!$C:$CB,40,FALSE)/AS334,IF(AS334=0,"",IF(AS334="","",0)))</f>
        <v/>
      </c>
      <c r="AQ334" s="26" t="str">
        <f>IFERROR(VLOOKUP($C334,Summary!$C:$CB,41,FALSE)/AS334,IF(AS334=0,"",IF(AS334="","",0)))</f>
        <v/>
      </c>
      <c r="AR334" s="25" t="str">
        <f>IFERROR(VLOOKUP($C334,Summary!$C:$CB,42,FALSE)/AS334,IF(AS334=0,"",IF(AS334="","",0)))</f>
        <v/>
      </c>
      <c r="AS334" s="27">
        <f>VLOOKUP($C334,Summary!$C:$CB,43,FALSE)</f>
        <v>0</v>
      </c>
      <c r="AT334" s="24" t="str">
        <f>IFERROR(VLOOKUP($C334,Summary!$C:$CB,44,FALSE)/AZ334,IF(AZ334=0,"",IF(AZ334="","",0)))</f>
        <v/>
      </c>
      <c r="AU334" s="25" t="str">
        <f>IFERROR(VLOOKUP($C334,Summary!$C:$CB,45,FALSE)/AZ334,IF(AZ334=0,"",IF(AZ334="","",0)))</f>
        <v/>
      </c>
      <c r="AV334" s="26" t="str">
        <f>IFERROR(VLOOKUP($C334,Summary!$C:$CB,46,FALSE)/AZ334,IF(AZ334=0,"",IF(AZ334="","",0)))</f>
        <v/>
      </c>
      <c r="AW334" s="25" t="str">
        <f>IFERROR(VLOOKUP($C334,Summary!$C:$CB,47,FALSE)/AZ334,IF(AZ334=0,"",IF(AZ334="","",0)))</f>
        <v/>
      </c>
      <c r="AX334" s="26" t="str">
        <f>IFERROR(VLOOKUP($C334,Summary!$C:$CB,48,FALSE)/AZ334,IF(AZ334=0,"",IF(AZ334="","",0)))</f>
        <v/>
      </c>
      <c r="AY334" s="25" t="str">
        <f>IFERROR(VLOOKUP($C334,Summary!$C:$CB,49,FALSE)/AZ334,IF(AZ334=0,"",IF(AZ334="","",0)))</f>
        <v/>
      </c>
      <c r="AZ334" s="27">
        <f>VLOOKUP($C334,Summary!$C:$CB,50,FALSE)</f>
        <v>0</v>
      </c>
      <c r="BA334" s="24" t="str">
        <f>IFERROR(VLOOKUP($C334,Summary!$C:$CB,51,FALSE)/BG334,IF(BG334=0,"",IF(BG334="","",0)))</f>
        <v/>
      </c>
      <c r="BB334" s="25" t="str">
        <f>IFERROR(VLOOKUP($C334,Summary!$C:$CB,52,FALSE)/BG334,IF(BG334=0,"",IF(BG334="","",0)))</f>
        <v/>
      </c>
      <c r="BC334" s="26" t="str">
        <f>IFERROR(VLOOKUP($C334,Summary!$C:$CB,53,FALSE)/BG334,IF(BG334=0,"",IF(BG334="","",0)))</f>
        <v/>
      </c>
      <c r="BD334" s="25" t="str">
        <f>IFERROR(VLOOKUP($C334,Summary!$C:$CB,54,FALSE)/BG334,IF(BG334=0,"",IF(BG334="","",0)))</f>
        <v/>
      </c>
      <c r="BE334" s="26" t="str">
        <f>IFERROR(VLOOKUP($C334,Summary!$C:$CB,55,FALSE)/BG334,IF(BG334=0,"",IF(BG334="","",0)))</f>
        <v/>
      </c>
      <c r="BF334" s="25" t="str">
        <f>IFERROR(VLOOKUP($C334,Summary!$C:$CB,56,FALSE)/BG334,IF(BG334=0,"",IF(BG334="","",0)))</f>
        <v/>
      </c>
      <c r="BG334" s="27">
        <f>VLOOKUP($C334,Summary!$C:$CB,57,FALSE)</f>
        <v>0</v>
      </c>
      <c r="BH334" s="24" t="str">
        <f>IFERROR(VLOOKUP($C334,Summary!$C:$CB,58,FALSE)/BN334,IF(BN334=0,"",IF(BN334="","",0)))</f>
        <v/>
      </c>
      <c r="BI334" s="25" t="str">
        <f>IFERROR(VLOOKUP($C334,Summary!$C:$CB,59,FALSE)/BN334,IF(BN334=0,"",IF(BN334="","",0)))</f>
        <v/>
      </c>
      <c r="BJ334" s="26" t="str">
        <f>IFERROR(VLOOKUP($C334,Summary!$C:$CB,60,FALSE)/BN334,IF(BN334=0,"",IF(BN334="","",0)))</f>
        <v/>
      </c>
      <c r="BK334" s="25" t="str">
        <f>IFERROR(VLOOKUP($C334,Summary!$C:$CB,61,FALSE)/BN334,IF(BN334=0,"",IF(BN334="","",0)))</f>
        <v/>
      </c>
      <c r="BL334" s="26" t="str">
        <f>IFERROR(VLOOKUP($C334,Summary!$C:$CB,62,FALSE)/BN334,IF(BN334=0,"",IF(BN334="","",0)))</f>
        <v/>
      </c>
      <c r="BM334" s="25" t="str">
        <f>IFERROR(VLOOKUP($C334,Summary!$C:$CB,63,FALSE)/BN334,IF(BN334=0,"",IF(BN334="","",0)))</f>
        <v/>
      </c>
      <c r="BN334" s="27">
        <f>VLOOKUP($C334,Summary!$C:$CB,64,FALSE)</f>
        <v>0</v>
      </c>
      <c r="BO334" s="24" t="str">
        <f>IFERROR(VLOOKUP($C334,Summary!$C:$CB,65,FALSE)/BU334,IF(BU334=0,"",IF(BU334="","",0)))</f>
        <v/>
      </c>
      <c r="BP334" s="25" t="str">
        <f>IFERROR(VLOOKUP($C334,Summary!$C:$CB,66,FALSE)/BU334,IF(BU334=0,"",IF(BU334="","",0)))</f>
        <v/>
      </c>
      <c r="BQ334" s="26" t="str">
        <f>IFERROR(VLOOKUP($C334,Summary!$C:$CB,67,FALSE)/BU334,IF(BU334=0,"",IF(BU334="","",0)))</f>
        <v/>
      </c>
      <c r="BR334" s="25" t="str">
        <f>IFERROR(VLOOKUP($C334,Summary!$C:$CB,68,FALSE)/BU334,IF(BU334=0,"",IF(BU334="","",0)))</f>
        <v/>
      </c>
      <c r="BS334" s="26" t="str">
        <f>IFERROR(VLOOKUP($C334,Summary!$C:$CB,69,FALSE)/BU334,IF(BU334=0,"",IF(BU334="","",0)))</f>
        <v/>
      </c>
      <c r="BT334" s="25" t="str">
        <f>IFERROR(VLOOKUP($C334,Summary!$C:$CB,70,FALSE)/BU334,IF(BU334=0,"",IF(BU334="","",0)))</f>
        <v/>
      </c>
      <c r="BU334" s="27">
        <f>VLOOKUP($C334,Summary!$C:$CB,71,FALSE)</f>
        <v>0</v>
      </c>
      <c r="BV334" s="24" t="str">
        <f>IFERROR(VLOOKUP($C334,Summary!$C:$CB,72,FALSE)/CB334,IF(CB334=0,"",IF(CB334="","",0)))</f>
        <v/>
      </c>
      <c r="BW334" s="25" t="str">
        <f>IFERROR(VLOOKUP($C334,Summary!$C:$CB,73,FALSE)/CB334,IF(CB334=0,"",IF(CB334="","",0)))</f>
        <v/>
      </c>
      <c r="BX334" s="26" t="str">
        <f>IFERROR(VLOOKUP($C334,Summary!$C:$CB,74,FALSE)/CB334,IF(CB334=0,"",IF(CB334="","",0)))</f>
        <v/>
      </c>
      <c r="BY334" s="25" t="str">
        <f>IFERROR(VLOOKUP($C334,Summary!$C:$CB,75,FALSE)/CB334,IF(CB334=0,"",IF(CB334="","",0)))</f>
        <v/>
      </c>
      <c r="BZ334" s="26" t="str">
        <f>IFERROR(VLOOKUP($C334,Summary!$C:$CB,76,FALSE)/CB334,IF(CB334=0,"",IF(CB334="","",0)))</f>
        <v/>
      </c>
      <c r="CA334" s="25" t="str">
        <f>IFERROR(VLOOKUP($C334,Summary!$C:$CB,77,FALSE)/CB334,IF(CB334=0,"",IF(CB334="","",0)))</f>
        <v/>
      </c>
      <c r="CB334" s="27">
        <f>VLOOKUP($C334,Summary!$C:$CB,78,FALSE)</f>
        <v>0</v>
      </c>
    </row>
    <row r="335" spans="1:80" x14ac:dyDescent="0.3">
      <c r="A335">
        <v>331</v>
      </c>
      <c r="B335" t="str">
        <f>IF(Namelist!A332="","",UPPER(Namelist!A332))</f>
        <v>XIN TONG CHIAN</v>
      </c>
      <c r="C335" t="str">
        <f>IF(Namelist!B332="","",UPPER(Namelist!B332))</f>
        <v>NUSSTU\E0970545</v>
      </c>
      <c r="D335" s="24">
        <f>IFERROR(VLOOKUP($C335,Summary!$C:$CB,2,FALSE)/J335,IF(J335=0,"",IF(J335="","",0)))</f>
        <v>0.2</v>
      </c>
      <c r="E335" s="25">
        <f>IFERROR(VLOOKUP($C335,Summary!$C:$CB,3,FALSE)/J335,IF(J335=0,"",IF(J335="","",0)))</f>
        <v>0.2</v>
      </c>
      <c r="F335" s="26">
        <f>IFERROR(VLOOKUP($C335,Summary!$C:$CB,4,FALSE)/J335,IF(J335=0,"",IF(J335="","",0)))</f>
        <v>0.4</v>
      </c>
      <c r="G335" s="25">
        <f>IFERROR(VLOOKUP($C335,Summary!$C:$CB,5,FALSE)/J335,IF(J335=0,"",IF(J335="","",0)))</f>
        <v>0.4</v>
      </c>
      <c r="H335" s="26">
        <f>IFERROR(VLOOKUP($C335,Summary!$C:$CB,6,FALSE)/J335,IF(J335=0,"",IF(J335="","",0)))</f>
        <v>0.8</v>
      </c>
      <c r="I335" s="25">
        <f>IFERROR(VLOOKUP($C335,Summary!$C:$CB,7,FALSE)/J335,IF(J335=0,"",IF(J335="","",0)))</f>
        <v>0.2</v>
      </c>
      <c r="J335" s="27">
        <f>VLOOKUP($C335,Summary!$C:$CB,8,FALSE)</f>
        <v>5</v>
      </c>
      <c r="K335" s="24">
        <f>IFERROR(VLOOKUP($C335,Summary!$C:$CB,9,FALSE)/Q335,IF(Q335=0,"",IF(Q335="","",0)))</f>
        <v>0</v>
      </c>
      <c r="L335" s="25">
        <f>IFERROR(VLOOKUP($C335,Summary!$C:$CB,10,FALSE)/Q335,IF(Q335=0,"",IF(Q335="","",0)))</f>
        <v>0.33333333333333331</v>
      </c>
      <c r="M335" s="26">
        <f>IFERROR(VLOOKUP($C335,Summary!$C:$CB,11,FALSE)/Q335,IF(Q335=0,"",IF(Q335="","",0)))</f>
        <v>0.33333333333333331</v>
      </c>
      <c r="N335" s="25">
        <f>IFERROR(VLOOKUP($C335,Summary!$C:$CB,12,FALSE)/Q335,IF(Q335=0,"",IF(Q335="","",0)))</f>
        <v>0.66666666666666663</v>
      </c>
      <c r="O335" s="26">
        <f>IFERROR(VLOOKUP($C335,Summary!$C:$CB,13,FALSE)/Q335,IF(Q335=0,"",IF(Q335="","",0)))</f>
        <v>1</v>
      </c>
      <c r="P335" s="25">
        <f>IFERROR(VLOOKUP($C335,Summary!$C:$CB,14,FALSE)/Q335,IF(Q335=0,"",IF(Q335="","",0)))</f>
        <v>0</v>
      </c>
      <c r="Q335" s="27">
        <f>VLOOKUP($C335,Summary!$C:$CB,15,FALSE)</f>
        <v>3</v>
      </c>
      <c r="R335" s="24">
        <f>IFERROR(VLOOKUP($C335,Summary!$C:$CB,16,FALSE)/X335,IF(X335=0,"",IF(X335="","",0)))</f>
        <v>0.5</v>
      </c>
      <c r="S335" s="25">
        <f>IFERROR(VLOOKUP($C335,Summary!$C:$CB,17,FALSE)/X335,IF(X335=0,"",IF(X335="","",0)))</f>
        <v>0</v>
      </c>
      <c r="T335" s="26">
        <f>IFERROR(VLOOKUP($C335,Summary!$C:$CB,18,FALSE)/X335,IF(X335=0,"",IF(X335="","",0)))</f>
        <v>0.5</v>
      </c>
      <c r="U335" s="25">
        <f>IFERROR(VLOOKUP($C335,Summary!$C:$CB,19,FALSE)/X335,IF(X335=0,"",IF(X335="","",0)))</f>
        <v>0</v>
      </c>
      <c r="V335" s="26">
        <f>IFERROR(VLOOKUP($C335,Summary!$C:$CB,20,FALSE)/X335,IF(X335=0,"",IF(X335="","",0)))</f>
        <v>0.5</v>
      </c>
      <c r="W335" s="25">
        <f>IFERROR(VLOOKUP($C335,Summary!$C:$CB,21,FALSE)/X335,IF(X335=0,"",IF(X335="","",0)))</f>
        <v>0.5</v>
      </c>
      <c r="X335" s="27">
        <f>VLOOKUP($C335,Summary!$C:$CB,22,FALSE)</f>
        <v>2</v>
      </c>
      <c r="Y335" s="24" t="str">
        <f>IFERROR(VLOOKUP($C335,Summary!$C:$CB,23,FALSE)/AE335,IF(AE335=0,"",IF(AE335="","",0)))</f>
        <v/>
      </c>
      <c r="Z335" s="25" t="str">
        <f>IFERROR(VLOOKUP($C335,Summary!$C:$CB,24,FALSE)/AE335,IF(AE335=0,"",IF(AE335="","",0)))</f>
        <v/>
      </c>
      <c r="AA335" s="26" t="str">
        <f>IFERROR(VLOOKUP($C335,Summary!$C:$CB,25,FALSE)/AE335,IF(AE335=0,"",IF(AE335="","",0)))</f>
        <v/>
      </c>
      <c r="AB335" s="25" t="str">
        <f>IFERROR(VLOOKUP($C335,Summary!$C:$CB,26,FALSE)/AE335,IF(AE335=0,"",IF(AE335="","",0)))</f>
        <v/>
      </c>
      <c r="AC335" s="26" t="str">
        <f>IFERROR(VLOOKUP($C335,Summary!$C:$CB,27,FALSE)/AE335,IF(AE335=0,"",IF(AE335="","",0)))</f>
        <v/>
      </c>
      <c r="AD335" s="25" t="str">
        <f>IFERROR(VLOOKUP($C335,Summary!$C:$CB,28,FALSE)/AE335,IF(AE335=0,"",IF(AE335="","",0)))</f>
        <v/>
      </c>
      <c r="AE335" s="27">
        <f>VLOOKUP($C335,Summary!$C:$CB,29,FALSE)</f>
        <v>0</v>
      </c>
      <c r="AF335" s="24" t="str">
        <f>IFERROR(VLOOKUP($C335,Summary!$C:$CB,30,FALSE)/VLOOKUP($C335,Summary!$C:$CB,32,FALSE),IF(AL335=0,"",IF(AL335="","",0)))</f>
        <v/>
      </c>
      <c r="AG335" s="25" t="str">
        <f>IFERROR(VLOOKUP($C335,Summary!$C:$CB,31,FALSE)/VLOOKUP($C335,Summary!$C:$CB,32,FALSE),IF(AL335=0,"",IF(AL335="","",0)))</f>
        <v/>
      </c>
      <c r="AH335" s="26" t="str">
        <f>IFERROR(VLOOKUP($C335,Summary!$C:$CB,32,FALSE)/VLOOKUP($C335,Summary!$C:$CB,34,FALSE),IF(AL335=0,"",IF(AL335="","",0)))</f>
        <v/>
      </c>
      <c r="AI335" s="25" t="str">
        <f>IFERROR(VLOOKUP($C335,Summary!$C:$CB,33,FALSE)/VLOOKUP($C335,Summary!$C:$CB,34,FALSE),IF(AL335=0,"",IF(AL335="","",0)))</f>
        <v/>
      </c>
      <c r="AJ335" s="26" t="str">
        <f>IFERROR(VLOOKUP($C335,Summary!$C:$CB,34,FALSE)/AL335,IF(AL335=0,"",IF(AL335="","",0)))</f>
        <v/>
      </c>
      <c r="AK335" s="25" t="str">
        <f>IFERROR(VLOOKUP($C335,Summary!$C:$CB,35,FALSE)/AL335,IF(AL335=0,"",IF(AL335="","",0)))</f>
        <v/>
      </c>
      <c r="AL335" s="27">
        <f>VLOOKUP($C335,Summary!$C:$CB,36,FALSE)</f>
        <v>0</v>
      </c>
      <c r="AM335" s="24" t="str">
        <f>IFERROR(VLOOKUP($C335,Summary!$C:$CB,37,FALSE)/AS335,IF(AS335=0,"",IF(AS335="","",0)))</f>
        <v/>
      </c>
      <c r="AN335" s="25" t="str">
        <f>IFERROR(VLOOKUP($C335,Summary!$C:$CB,38,FALSE)/AS335,IF(AS335=0,"",IF(AS335="","",0)))</f>
        <v/>
      </c>
      <c r="AO335" s="26" t="str">
        <f>IFERROR(VLOOKUP($C335,Summary!$C:$CB,39,FALSE)/AS335,IF(AS335=0,"",IF(AS335="","",0)))</f>
        <v/>
      </c>
      <c r="AP335" s="25" t="str">
        <f>IFERROR(VLOOKUP($C335,Summary!$C:$CB,40,FALSE)/AS335,IF(AS335=0,"",IF(AS335="","",0)))</f>
        <v/>
      </c>
      <c r="AQ335" s="26" t="str">
        <f>IFERROR(VLOOKUP($C335,Summary!$C:$CB,41,FALSE)/AS335,IF(AS335=0,"",IF(AS335="","",0)))</f>
        <v/>
      </c>
      <c r="AR335" s="25" t="str">
        <f>IFERROR(VLOOKUP($C335,Summary!$C:$CB,42,FALSE)/AS335,IF(AS335=0,"",IF(AS335="","",0)))</f>
        <v/>
      </c>
      <c r="AS335" s="27">
        <f>VLOOKUP($C335,Summary!$C:$CB,43,FALSE)</f>
        <v>0</v>
      </c>
      <c r="AT335" s="24" t="str">
        <f>IFERROR(VLOOKUP($C335,Summary!$C:$CB,44,FALSE)/AZ335,IF(AZ335=0,"",IF(AZ335="","",0)))</f>
        <v/>
      </c>
      <c r="AU335" s="25" t="str">
        <f>IFERROR(VLOOKUP($C335,Summary!$C:$CB,45,FALSE)/AZ335,IF(AZ335=0,"",IF(AZ335="","",0)))</f>
        <v/>
      </c>
      <c r="AV335" s="26" t="str">
        <f>IFERROR(VLOOKUP($C335,Summary!$C:$CB,46,FALSE)/AZ335,IF(AZ335=0,"",IF(AZ335="","",0)))</f>
        <v/>
      </c>
      <c r="AW335" s="25" t="str">
        <f>IFERROR(VLOOKUP($C335,Summary!$C:$CB,47,FALSE)/AZ335,IF(AZ335=0,"",IF(AZ335="","",0)))</f>
        <v/>
      </c>
      <c r="AX335" s="26" t="str">
        <f>IFERROR(VLOOKUP($C335,Summary!$C:$CB,48,FALSE)/AZ335,IF(AZ335=0,"",IF(AZ335="","",0)))</f>
        <v/>
      </c>
      <c r="AY335" s="25" t="str">
        <f>IFERROR(VLOOKUP($C335,Summary!$C:$CB,49,FALSE)/AZ335,IF(AZ335=0,"",IF(AZ335="","",0)))</f>
        <v/>
      </c>
      <c r="AZ335" s="27">
        <f>VLOOKUP($C335,Summary!$C:$CB,50,FALSE)</f>
        <v>0</v>
      </c>
      <c r="BA335" s="24" t="str">
        <f>IFERROR(VLOOKUP($C335,Summary!$C:$CB,51,FALSE)/BG335,IF(BG335=0,"",IF(BG335="","",0)))</f>
        <v/>
      </c>
      <c r="BB335" s="25" t="str">
        <f>IFERROR(VLOOKUP($C335,Summary!$C:$CB,52,FALSE)/BG335,IF(BG335=0,"",IF(BG335="","",0)))</f>
        <v/>
      </c>
      <c r="BC335" s="26" t="str">
        <f>IFERROR(VLOOKUP($C335,Summary!$C:$CB,53,FALSE)/BG335,IF(BG335=0,"",IF(BG335="","",0)))</f>
        <v/>
      </c>
      <c r="BD335" s="25" t="str">
        <f>IFERROR(VLOOKUP($C335,Summary!$C:$CB,54,FALSE)/BG335,IF(BG335=0,"",IF(BG335="","",0)))</f>
        <v/>
      </c>
      <c r="BE335" s="26" t="str">
        <f>IFERROR(VLOOKUP($C335,Summary!$C:$CB,55,FALSE)/BG335,IF(BG335=0,"",IF(BG335="","",0)))</f>
        <v/>
      </c>
      <c r="BF335" s="25" t="str">
        <f>IFERROR(VLOOKUP($C335,Summary!$C:$CB,56,FALSE)/BG335,IF(BG335=0,"",IF(BG335="","",0)))</f>
        <v/>
      </c>
      <c r="BG335" s="27">
        <f>VLOOKUP($C335,Summary!$C:$CB,57,FALSE)</f>
        <v>0</v>
      </c>
      <c r="BH335" s="24" t="str">
        <f>IFERROR(VLOOKUP($C335,Summary!$C:$CB,58,FALSE)/BN335,IF(BN335=0,"",IF(BN335="","",0)))</f>
        <v/>
      </c>
      <c r="BI335" s="25" t="str">
        <f>IFERROR(VLOOKUP($C335,Summary!$C:$CB,59,FALSE)/BN335,IF(BN335=0,"",IF(BN335="","",0)))</f>
        <v/>
      </c>
      <c r="BJ335" s="26" t="str">
        <f>IFERROR(VLOOKUP($C335,Summary!$C:$CB,60,FALSE)/BN335,IF(BN335=0,"",IF(BN335="","",0)))</f>
        <v/>
      </c>
      <c r="BK335" s="25" t="str">
        <f>IFERROR(VLOOKUP($C335,Summary!$C:$CB,61,FALSE)/BN335,IF(BN335=0,"",IF(BN335="","",0)))</f>
        <v/>
      </c>
      <c r="BL335" s="26" t="str">
        <f>IFERROR(VLOOKUP($C335,Summary!$C:$CB,62,FALSE)/BN335,IF(BN335=0,"",IF(BN335="","",0)))</f>
        <v/>
      </c>
      <c r="BM335" s="25" t="str">
        <f>IFERROR(VLOOKUP($C335,Summary!$C:$CB,63,FALSE)/BN335,IF(BN335=0,"",IF(BN335="","",0)))</f>
        <v/>
      </c>
      <c r="BN335" s="27">
        <f>VLOOKUP($C335,Summary!$C:$CB,64,FALSE)</f>
        <v>0</v>
      </c>
      <c r="BO335" s="24" t="str">
        <f>IFERROR(VLOOKUP($C335,Summary!$C:$CB,65,FALSE)/BU335,IF(BU335=0,"",IF(BU335="","",0)))</f>
        <v/>
      </c>
      <c r="BP335" s="25" t="str">
        <f>IFERROR(VLOOKUP($C335,Summary!$C:$CB,66,FALSE)/BU335,IF(BU335=0,"",IF(BU335="","",0)))</f>
        <v/>
      </c>
      <c r="BQ335" s="26" t="str">
        <f>IFERROR(VLOOKUP($C335,Summary!$C:$CB,67,FALSE)/BU335,IF(BU335=0,"",IF(BU335="","",0)))</f>
        <v/>
      </c>
      <c r="BR335" s="25" t="str">
        <f>IFERROR(VLOOKUP($C335,Summary!$C:$CB,68,FALSE)/BU335,IF(BU335=0,"",IF(BU335="","",0)))</f>
        <v/>
      </c>
      <c r="BS335" s="26" t="str">
        <f>IFERROR(VLOOKUP($C335,Summary!$C:$CB,69,FALSE)/BU335,IF(BU335=0,"",IF(BU335="","",0)))</f>
        <v/>
      </c>
      <c r="BT335" s="25" t="str">
        <f>IFERROR(VLOOKUP($C335,Summary!$C:$CB,70,FALSE)/BU335,IF(BU335=0,"",IF(BU335="","",0)))</f>
        <v/>
      </c>
      <c r="BU335" s="27">
        <f>VLOOKUP($C335,Summary!$C:$CB,71,FALSE)</f>
        <v>0</v>
      </c>
      <c r="BV335" s="24" t="str">
        <f>IFERROR(VLOOKUP($C335,Summary!$C:$CB,72,FALSE)/CB335,IF(CB335=0,"",IF(CB335="","",0)))</f>
        <v/>
      </c>
      <c r="BW335" s="25" t="str">
        <f>IFERROR(VLOOKUP($C335,Summary!$C:$CB,73,FALSE)/CB335,IF(CB335=0,"",IF(CB335="","",0)))</f>
        <v/>
      </c>
      <c r="BX335" s="26" t="str">
        <f>IFERROR(VLOOKUP($C335,Summary!$C:$CB,74,FALSE)/CB335,IF(CB335=0,"",IF(CB335="","",0)))</f>
        <v/>
      </c>
      <c r="BY335" s="25" t="str">
        <f>IFERROR(VLOOKUP($C335,Summary!$C:$CB,75,FALSE)/CB335,IF(CB335=0,"",IF(CB335="","",0)))</f>
        <v/>
      </c>
      <c r="BZ335" s="26" t="str">
        <f>IFERROR(VLOOKUP($C335,Summary!$C:$CB,76,FALSE)/CB335,IF(CB335=0,"",IF(CB335="","",0)))</f>
        <v/>
      </c>
      <c r="CA335" s="25" t="str">
        <f>IFERROR(VLOOKUP($C335,Summary!$C:$CB,77,FALSE)/CB335,IF(CB335=0,"",IF(CB335="","",0)))</f>
        <v/>
      </c>
      <c r="CB335" s="27">
        <f>VLOOKUP($C335,Summary!$C:$CB,78,FALSE)</f>
        <v>0</v>
      </c>
    </row>
    <row r="336" spans="1:80" x14ac:dyDescent="0.3">
      <c r="A336">
        <v>332</v>
      </c>
      <c r="B336" t="str">
        <f>IF(Namelist!A333="","",UPPER(Namelist!A333))</f>
        <v>XIN YI KUAN</v>
      </c>
      <c r="C336" t="str">
        <f>IF(Namelist!B333="","",UPPER(Namelist!B333))</f>
        <v>NUSSTU\E1115968</v>
      </c>
      <c r="D336" s="24">
        <f>IFERROR(VLOOKUP($C336,Summary!$C:$CB,2,FALSE)/J336,IF(J336=0,"",IF(J336="","",0)))</f>
        <v>0.16666666666666666</v>
      </c>
      <c r="E336" s="25">
        <f>IFERROR(VLOOKUP($C336,Summary!$C:$CB,3,FALSE)/J336,IF(J336=0,"",IF(J336="","",0)))</f>
        <v>0</v>
      </c>
      <c r="F336" s="26">
        <f>IFERROR(VLOOKUP($C336,Summary!$C:$CB,4,FALSE)/J336,IF(J336=0,"",IF(J336="","",0)))</f>
        <v>0.16666666666666666</v>
      </c>
      <c r="G336" s="25">
        <f>IFERROR(VLOOKUP($C336,Summary!$C:$CB,5,FALSE)/J336,IF(J336=0,"",IF(J336="","",0)))</f>
        <v>0.16666666666666666</v>
      </c>
      <c r="H336" s="26">
        <f>IFERROR(VLOOKUP($C336,Summary!$C:$CB,6,FALSE)/J336,IF(J336=0,"",IF(J336="","",0)))</f>
        <v>0.33333333333333331</v>
      </c>
      <c r="I336" s="25">
        <f>IFERROR(VLOOKUP($C336,Summary!$C:$CB,7,FALSE)/J336,IF(J336=0,"",IF(J336="","",0)))</f>
        <v>0.66666666666666663</v>
      </c>
      <c r="J336" s="27">
        <f>VLOOKUP($C336,Summary!$C:$CB,8,FALSE)</f>
        <v>6</v>
      </c>
      <c r="K336" s="24" t="str">
        <f>IFERROR(VLOOKUP($C336,Summary!$C:$CB,9,FALSE)/Q336,IF(Q336=0,"",IF(Q336="","",0)))</f>
        <v/>
      </c>
      <c r="L336" s="25" t="str">
        <f>IFERROR(VLOOKUP($C336,Summary!$C:$CB,10,FALSE)/Q336,IF(Q336=0,"",IF(Q336="","",0)))</f>
        <v/>
      </c>
      <c r="M336" s="26" t="str">
        <f>IFERROR(VLOOKUP($C336,Summary!$C:$CB,11,FALSE)/Q336,IF(Q336=0,"",IF(Q336="","",0)))</f>
        <v/>
      </c>
      <c r="N336" s="25" t="str">
        <f>IFERROR(VLOOKUP($C336,Summary!$C:$CB,12,FALSE)/Q336,IF(Q336=0,"",IF(Q336="","",0)))</f>
        <v/>
      </c>
      <c r="O336" s="26" t="str">
        <f>IFERROR(VLOOKUP($C336,Summary!$C:$CB,13,FALSE)/Q336,IF(Q336=0,"",IF(Q336="","",0)))</f>
        <v/>
      </c>
      <c r="P336" s="25" t="str">
        <f>IFERROR(VLOOKUP($C336,Summary!$C:$CB,14,FALSE)/Q336,IF(Q336=0,"",IF(Q336="","",0)))</f>
        <v/>
      </c>
      <c r="Q336" s="27">
        <f>VLOOKUP($C336,Summary!$C:$CB,15,FALSE)</f>
        <v>0</v>
      </c>
      <c r="R336" s="24" t="str">
        <f>IFERROR(VLOOKUP($C336,Summary!$C:$CB,16,FALSE)/X336,IF(X336=0,"",IF(X336="","",0)))</f>
        <v/>
      </c>
      <c r="S336" s="25" t="str">
        <f>IFERROR(VLOOKUP($C336,Summary!$C:$CB,17,FALSE)/X336,IF(X336=0,"",IF(X336="","",0)))</f>
        <v/>
      </c>
      <c r="T336" s="26" t="str">
        <f>IFERROR(VLOOKUP($C336,Summary!$C:$CB,18,FALSE)/X336,IF(X336=0,"",IF(X336="","",0)))</f>
        <v/>
      </c>
      <c r="U336" s="25" t="str">
        <f>IFERROR(VLOOKUP($C336,Summary!$C:$CB,19,FALSE)/X336,IF(X336=0,"",IF(X336="","",0)))</f>
        <v/>
      </c>
      <c r="V336" s="26" t="str">
        <f>IFERROR(VLOOKUP($C336,Summary!$C:$CB,20,FALSE)/X336,IF(X336=0,"",IF(X336="","",0)))</f>
        <v/>
      </c>
      <c r="W336" s="25" t="str">
        <f>IFERROR(VLOOKUP($C336,Summary!$C:$CB,21,FALSE)/X336,IF(X336=0,"",IF(X336="","",0)))</f>
        <v/>
      </c>
      <c r="X336" s="27">
        <f>VLOOKUP($C336,Summary!$C:$CB,22,FALSE)</f>
        <v>0</v>
      </c>
      <c r="Y336" s="24" t="str">
        <f>IFERROR(VLOOKUP($C336,Summary!$C:$CB,23,FALSE)/AE336,IF(AE336=0,"",IF(AE336="","",0)))</f>
        <v/>
      </c>
      <c r="Z336" s="25" t="str">
        <f>IFERROR(VLOOKUP($C336,Summary!$C:$CB,24,FALSE)/AE336,IF(AE336=0,"",IF(AE336="","",0)))</f>
        <v/>
      </c>
      <c r="AA336" s="26" t="str">
        <f>IFERROR(VLOOKUP($C336,Summary!$C:$CB,25,FALSE)/AE336,IF(AE336=0,"",IF(AE336="","",0)))</f>
        <v/>
      </c>
      <c r="AB336" s="25" t="str">
        <f>IFERROR(VLOOKUP($C336,Summary!$C:$CB,26,FALSE)/AE336,IF(AE336=0,"",IF(AE336="","",0)))</f>
        <v/>
      </c>
      <c r="AC336" s="26" t="str">
        <f>IFERROR(VLOOKUP($C336,Summary!$C:$CB,27,FALSE)/AE336,IF(AE336=0,"",IF(AE336="","",0)))</f>
        <v/>
      </c>
      <c r="AD336" s="25" t="str">
        <f>IFERROR(VLOOKUP($C336,Summary!$C:$CB,28,FALSE)/AE336,IF(AE336=0,"",IF(AE336="","",0)))</f>
        <v/>
      </c>
      <c r="AE336" s="27">
        <f>VLOOKUP($C336,Summary!$C:$CB,29,FALSE)</f>
        <v>0</v>
      </c>
      <c r="AF336" s="24" t="str">
        <f>IFERROR(VLOOKUP($C336,Summary!$C:$CB,30,FALSE)/VLOOKUP($C336,Summary!$C:$CB,32,FALSE),IF(AL336=0,"",IF(AL336="","",0)))</f>
        <v/>
      </c>
      <c r="AG336" s="25" t="str">
        <f>IFERROR(VLOOKUP($C336,Summary!$C:$CB,31,FALSE)/VLOOKUP($C336,Summary!$C:$CB,32,FALSE),IF(AL336=0,"",IF(AL336="","",0)))</f>
        <v/>
      </c>
      <c r="AH336" s="26" t="str">
        <f>IFERROR(VLOOKUP($C336,Summary!$C:$CB,32,FALSE)/VLOOKUP($C336,Summary!$C:$CB,34,FALSE),IF(AL336=0,"",IF(AL336="","",0)))</f>
        <v/>
      </c>
      <c r="AI336" s="25" t="str">
        <f>IFERROR(VLOOKUP($C336,Summary!$C:$CB,33,FALSE)/VLOOKUP($C336,Summary!$C:$CB,34,FALSE),IF(AL336=0,"",IF(AL336="","",0)))</f>
        <v/>
      </c>
      <c r="AJ336" s="26" t="str">
        <f>IFERROR(VLOOKUP($C336,Summary!$C:$CB,34,FALSE)/AL336,IF(AL336=0,"",IF(AL336="","",0)))</f>
        <v/>
      </c>
      <c r="AK336" s="25" t="str">
        <f>IFERROR(VLOOKUP($C336,Summary!$C:$CB,35,FALSE)/AL336,IF(AL336=0,"",IF(AL336="","",0)))</f>
        <v/>
      </c>
      <c r="AL336" s="27">
        <f>VLOOKUP($C336,Summary!$C:$CB,36,FALSE)</f>
        <v>0</v>
      </c>
      <c r="AM336" s="24" t="str">
        <f>IFERROR(VLOOKUP($C336,Summary!$C:$CB,37,FALSE)/AS336,IF(AS336=0,"",IF(AS336="","",0)))</f>
        <v/>
      </c>
      <c r="AN336" s="25" t="str">
        <f>IFERROR(VLOOKUP($C336,Summary!$C:$CB,38,FALSE)/AS336,IF(AS336=0,"",IF(AS336="","",0)))</f>
        <v/>
      </c>
      <c r="AO336" s="26" t="str">
        <f>IFERROR(VLOOKUP($C336,Summary!$C:$CB,39,FALSE)/AS336,IF(AS336=0,"",IF(AS336="","",0)))</f>
        <v/>
      </c>
      <c r="AP336" s="25" t="str">
        <f>IFERROR(VLOOKUP($C336,Summary!$C:$CB,40,FALSE)/AS336,IF(AS336=0,"",IF(AS336="","",0)))</f>
        <v/>
      </c>
      <c r="AQ336" s="26" t="str">
        <f>IFERROR(VLOOKUP($C336,Summary!$C:$CB,41,FALSE)/AS336,IF(AS336=0,"",IF(AS336="","",0)))</f>
        <v/>
      </c>
      <c r="AR336" s="25" t="str">
        <f>IFERROR(VLOOKUP($C336,Summary!$C:$CB,42,FALSE)/AS336,IF(AS336=0,"",IF(AS336="","",0)))</f>
        <v/>
      </c>
      <c r="AS336" s="27">
        <f>VLOOKUP($C336,Summary!$C:$CB,43,FALSE)</f>
        <v>0</v>
      </c>
      <c r="AT336" s="24" t="str">
        <f>IFERROR(VLOOKUP($C336,Summary!$C:$CB,44,FALSE)/AZ336,IF(AZ336=0,"",IF(AZ336="","",0)))</f>
        <v/>
      </c>
      <c r="AU336" s="25" t="str">
        <f>IFERROR(VLOOKUP($C336,Summary!$C:$CB,45,FALSE)/AZ336,IF(AZ336=0,"",IF(AZ336="","",0)))</f>
        <v/>
      </c>
      <c r="AV336" s="26" t="str">
        <f>IFERROR(VLOOKUP($C336,Summary!$C:$CB,46,FALSE)/AZ336,IF(AZ336=0,"",IF(AZ336="","",0)))</f>
        <v/>
      </c>
      <c r="AW336" s="25" t="str">
        <f>IFERROR(VLOOKUP($C336,Summary!$C:$CB,47,FALSE)/AZ336,IF(AZ336=0,"",IF(AZ336="","",0)))</f>
        <v/>
      </c>
      <c r="AX336" s="26" t="str">
        <f>IFERROR(VLOOKUP($C336,Summary!$C:$CB,48,FALSE)/AZ336,IF(AZ336=0,"",IF(AZ336="","",0)))</f>
        <v/>
      </c>
      <c r="AY336" s="25" t="str">
        <f>IFERROR(VLOOKUP($C336,Summary!$C:$CB,49,FALSE)/AZ336,IF(AZ336=0,"",IF(AZ336="","",0)))</f>
        <v/>
      </c>
      <c r="AZ336" s="27">
        <f>VLOOKUP($C336,Summary!$C:$CB,50,FALSE)</f>
        <v>0</v>
      </c>
      <c r="BA336" s="24">
        <f>IFERROR(VLOOKUP($C336,Summary!$C:$CB,51,FALSE)/BG336,IF(BG336=0,"",IF(BG336="","",0)))</f>
        <v>0</v>
      </c>
      <c r="BB336" s="25">
        <f>IFERROR(VLOOKUP($C336,Summary!$C:$CB,52,FALSE)/BG336,IF(BG336=0,"",IF(BG336="","",0)))</f>
        <v>0</v>
      </c>
      <c r="BC336" s="26">
        <f>IFERROR(VLOOKUP($C336,Summary!$C:$CB,53,FALSE)/BG336,IF(BG336=0,"",IF(BG336="","",0)))</f>
        <v>0</v>
      </c>
      <c r="BD336" s="25">
        <f>IFERROR(VLOOKUP($C336,Summary!$C:$CB,54,FALSE)/BG336,IF(BG336=0,"",IF(BG336="","",0)))</f>
        <v>0</v>
      </c>
      <c r="BE336" s="26">
        <f>IFERROR(VLOOKUP($C336,Summary!$C:$CB,55,FALSE)/BG336,IF(BG336=0,"",IF(BG336="","",0)))</f>
        <v>0</v>
      </c>
      <c r="BF336" s="25">
        <f>IFERROR(VLOOKUP($C336,Summary!$C:$CB,56,FALSE)/BG336,IF(BG336=0,"",IF(BG336="","",0)))</f>
        <v>1</v>
      </c>
      <c r="BG336" s="27">
        <f>VLOOKUP($C336,Summary!$C:$CB,57,FALSE)</f>
        <v>2</v>
      </c>
      <c r="BH336" s="24">
        <f>IFERROR(VLOOKUP($C336,Summary!$C:$CB,58,FALSE)/BN336,IF(BN336=0,"",IF(BN336="","",0)))</f>
        <v>0.25</v>
      </c>
      <c r="BI336" s="25">
        <f>IFERROR(VLOOKUP($C336,Summary!$C:$CB,59,FALSE)/BN336,IF(BN336=0,"",IF(BN336="","",0)))</f>
        <v>0</v>
      </c>
      <c r="BJ336" s="26">
        <f>IFERROR(VLOOKUP($C336,Summary!$C:$CB,60,FALSE)/BN336,IF(BN336=0,"",IF(BN336="","",0)))</f>
        <v>0.25</v>
      </c>
      <c r="BK336" s="25">
        <f>IFERROR(VLOOKUP($C336,Summary!$C:$CB,61,FALSE)/BN336,IF(BN336=0,"",IF(BN336="","",0)))</f>
        <v>0.25</v>
      </c>
      <c r="BL336" s="26">
        <f>IFERROR(VLOOKUP($C336,Summary!$C:$CB,62,FALSE)/BN336,IF(BN336=0,"",IF(BN336="","",0)))</f>
        <v>0.5</v>
      </c>
      <c r="BM336" s="25">
        <f>IFERROR(VLOOKUP($C336,Summary!$C:$CB,63,FALSE)/BN336,IF(BN336=0,"",IF(BN336="","",0)))</f>
        <v>0.5</v>
      </c>
      <c r="BN336" s="27">
        <f>VLOOKUP($C336,Summary!$C:$CB,64,FALSE)</f>
        <v>4</v>
      </c>
      <c r="BO336" s="24" t="str">
        <f>IFERROR(VLOOKUP($C336,Summary!$C:$CB,65,FALSE)/BU336,IF(BU336=0,"",IF(BU336="","",0)))</f>
        <v/>
      </c>
      <c r="BP336" s="25" t="str">
        <f>IFERROR(VLOOKUP($C336,Summary!$C:$CB,66,FALSE)/BU336,IF(BU336=0,"",IF(BU336="","",0)))</f>
        <v/>
      </c>
      <c r="BQ336" s="26" t="str">
        <f>IFERROR(VLOOKUP($C336,Summary!$C:$CB,67,FALSE)/BU336,IF(BU336=0,"",IF(BU336="","",0)))</f>
        <v/>
      </c>
      <c r="BR336" s="25" t="str">
        <f>IFERROR(VLOOKUP($C336,Summary!$C:$CB,68,FALSE)/BU336,IF(BU336=0,"",IF(BU336="","",0)))</f>
        <v/>
      </c>
      <c r="BS336" s="26" t="str">
        <f>IFERROR(VLOOKUP($C336,Summary!$C:$CB,69,FALSE)/BU336,IF(BU336=0,"",IF(BU336="","",0)))</f>
        <v/>
      </c>
      <c r="BT336" s="25" t="str">
        <f>IFERROR(VLOOKUP($C336,Summary!$C:$CB,70,FALSE)/BU336,IF(BU336=0,"",IF(BU336="","",0)))</f>
        <v/>
      </c>
      <c r="BU336" s="27">
        <f>VLOOKUP($C336,Summary!$C:$CB,71,FALSE)</f>
        <v>0</v>
      </c>
      <c r="BV336" s="24" t="str">
        <f>IFERROR(VLOOKUP($C336,Summary!$C:$CB,72,FALSE)/CB336,IF(CB336=0,"",IF(CB336="","",0)))</f>
        <v/>
      </c>
      <c r="BW336" s="25" t="str">
        <f>IFERROR(VLOOKUP($C336,Summary!$C:$CB,73,FALSE)/CB336,IF(CB336=0,"",IF(CB336="","",0)))</f>
        <v/>
      </c>
      <c r="BX336" s="26" t="str">
        <f>IFERROR(VLOOKUP($C336,Summary!$C:$CB,74,FALSE)/CB336,IF(CB336=0,"",IF(CB336="","",0)))</f>
        <v/>
      </c>
      <c r="BY336" s="25" t="str">
        <f>IFERROR(VLOOKUP($C336,Summary!$C:$CB,75,FALSE)/CB336,IF(CB336=0,"",IF(CB336="","",0)))</f>
        <v/>
      </c>
      <c r="BZ336" s="26" t="str">
        <f>IFERROR(VLOOKUP($C336,Summary!$C:$CB,76,FALSE)/CB336,IF(CB336=0,"",IF(CB336="","",0)))</f>
        <v/>
      </c>
      <c r="CA336" s="25" t="str">
        <f>IFERROR(VLOOKUP($C336,Summary!$C:$CB,77,FALSE)/CB336,IF(CB336=0,"",IF(CB336="","",0)))</f>
        <v/>
      </c>
      <c r="CB336" s="27">
        <f>VLOOKUP($C336,Summary!$C:$CB,78,FALSE)</f>
        <v>0</v>
      </c>
    </row>
    <row r="337" spans="1:80" x14ac:dyDescent="0.3">
      <c r="A337">
        <v>333</v>
      </c>
      <c r="B337" t="str">
        <f>IF(Namelist!A334="","",UPPER(Namelist!A334))</f>
        <v>XIN YUN CHEW</v>
      </c>
      <c r="C337" t="str">
        <f>IF(Namelist!B334="","",UPPER(Namelist!B334))</f>
        <v>NUSSTU\E0772411</v>
      </c>
      <c r="D337" s="24">
        <f>IFERROR(VLOOKUP($C337,Summary!$C:$CB,2,FALSE)/J337,IF(J337=0,"",IF(J337="","",0)))</f>
        <v>0.2</v>
      </c>
      <c r="E337" s="25">
        <f>IFERROR(VLOOKUP($C337,Summary!$C:$CB,3,FALSE)/J337,IF(J337=0,"",IF(J337="","",0)))</f>
        <v>0.4</v>
      </c>
      <c r="F337" s="26">
        <f>IFERROR(VLOOKUP($C337,Summary!$C:$CB,4,FALSE)/J337,IF(J337=0,"",IF(J337="","",0)))</f>
        <v>0.6</v>
      </c>
      <c r="G337" s="25">
        <f>IFERROR(VLOOKUP($C337,Summary!$C:$CB,5,FALSE)/J337,IF(J337=0,"",IF(J337="","",0)))</f>
        <v>0</v>
      </c>
      <c r="H337" s="26">
        <f>IFERROR(VLOOKUP($C337,Summary!$C:$CB,6,FALSE)/J337,IF(J337=0,"",IF(J337="","",0)))</f>
        <v>0.6</v>
      </c>
      <c r="I337" s="25">
        <f>IFERROR(VLOOKUP($C337,Summary!$C:$CB,7,FALSE)/J337,IF(J337=0,"",IF(J337="","",0)))</f>
        <v>0.4</v>
      </c>
      <c r="J337" s="27">
        <f>VLOOKUP($C337,Summary!$C:$CB,8,FALSE)</f>
        <v>5</v>
      </c>
      <c r="K337" s="24" t="str">
        <f>IFERROR(VLOOKUP($C337,Summary!$C:$CB,9,FALSE)/Q337,IF(Q337=0,"",IF(Q337="","",0)))</f>
        <v/>
      </c>
      <c r="L337" s="25" t="str">
        <f>IFERROR(VLOOKUP($C337,Summary!$C:$CB,10,FALSE)/Q337,IF(Q337=0,"",IF(Q337="","",0)))</f>
        <v/>
      </c>
      <c r="M337" s="26" t="str">
        <f>IFERROR(VLOOKUP($C337,Summary!$C:$CB,11,FALSE)/Q337,IF(Q337=0,"",IF(Q337="","",0)))</f>
        <v/>
      </c>
      <c r="N337" s="25" t="str">
        <f>IFERROR(VLOOKUP($C337,Summary!$C:$CB,12,FALSE)/Q337,IF(Q337=0,"",IF(Q337="","",0)))</f>
        <v/>
      </c>
      <c r="O337" s="26" t="str">
        <f>IFERROR(VLOOKUP($C337,Summary!$C:$CB,13,FALSE)/Q337,IF(Q337=0,"",IF(Q337="","",0)))</f>
        <v/>
      </c>
      <c r="P337" s="25" t="str">
        <f>IFERROR(VLOOKUP($C337,Summary!$C:$CB,14,FALSE)/Q337,IF(Q337=0,"",IF(Q337="","",0)))</f>
        <v/>
      </c>
      <c r="Q337" s="27">
        <f>VLOOKUP($C337,Summary!$C:$CB,15,FALSE)</f>
        <v>0</v>
      </c>
      <c r="R337" s="24" t="str">
        <f>IFERROR(VLOOKUP($C337,Summary!$C:$CB,16,FALSE)/X337,IF(X337=0,"",IF(X337="","",0)))</f>
        <v/>
      </c>
      <c r="S337" s="25" t="str">
        <f>IFERROR(VLOOKUP($C337,Summary!$C:$CB,17,FALSE)/X337,IF(X337=0,"",IF(X337="","",0)))</f>
        <v/>
      </c>
      <c r="T337" s="26" t="str">
        <f>IFERROR(VLOOKUP($C337,Summary!$C:$CB,18,FALSE)/X337,IF(X337=0,"",IF(X337="","",0)))</f>
        <v/>
      </c>
      <c r="U337" s="25" t="str">
        <f>IFERROR(VLOOKUP($C337,Summary!$C:$CB,19,FALSE)/X337,IF(X337=0,"",IF(X337="","",0)))</f>
        <v/>
      </c>
      <c r="V337" s="26" t="str">
        <f>IFERROR(VLOOKUP($C337,Summary!$C:$CB,20,FALSE)/X337,IF(X337=0,"",IF(X337="","",0)))</f>
        <v/>
      </c>
      <c r="W337" s="25" t="str">
        <f>IFERROR(VLOOKUP($C337,Summary!$C:$CB,21,FALSE)/X337,IF(X337=0,"",IF(X337="","",0)))</f>
        <v/>
      </c>
      <c r="X337" s="27">
        <f>VLOOKUP($C337,Summary!$C:$CB,22,FALSE)</f>
        <v>0</v>
      </c>
      <c r="Y337" s="24" t="str">
        <f>IFERROR(VLOOKUP($C337,Summary!$C:$CB,23,FALSE)/AE337,IF(AE337=0,"",IF(AE337="","",0)))</f>
        <v/>
      </c>
      <c r="Z337" s="25" t="str">
        <f>IFERROR(VLOOKUP($C337,Summary!$C:$CB,24,FALSE)/AE337,IF(AE337=0,"",IF(AE337="","",0)))</f>
        <v/>
      </c>
      <c r="AA337" s="26" t="str">
        <f>IFERROR(VLOOKUP($C337,Summary!$C:$CB,25,FALSE)/AE337,IF(AE337=0,"",IF(AE337="","",0)))</f>
        <v/>
      </c>
      <c r="AB337" s="25" t="str">
        <f>IFERROR(VLOOKUP($C337,Summary!$C:$CB,26,FALSE)/AE337,IF(AE337=0,"",IF(AE337="","",0)))</f>
        <v/>
      </c>
      <c r="AC337" s="26" t="str">
        <f>IFERROR(VLOOKUP($C337,Summary!$C:$CB,27,FALSE)/AE337,IF(AE337=0,"",IF(AE337="","",0)))</f>
        <v/>
      </c>
      <c r="AD337" s="25" t="str">
        <f>IFERROR(VLOOKUP($C337,Summary!$C:$CB,28,FALSE)/AE337,IF(AE337=0,"",IF(AE337="","",0)))</f>
        <v/>
      </c>
      <c r="AE337" s="27">
        <f>VLOOKUP($C337,Summary!$C:$CB,29,FALSE)</f>
        <v>0</v>
      </c>
      <c r="AF337" s="24" t="str">
        <f>IFERROR(VLOOKUP($C337,Summary!$C:$CB,30,FALSE)/VLOOKUP($C337,Summary!$C:$CB,32,FALSE),IF(AL337=0,"",IF(AL337="","",0)))</f>
        <v/>
      </c>
      <c r="AG337" s="25" t="str">
        <f>IFERROR(VLOOKUP($C337,Summary!$C:$CB,31,FALSE)/VLOOKUP($C337,Summary!$C:$CB,32,FALSE),IF(AL337=0,"",IF(AL337="","",0)))</f>
        <v/>
      </c>
      <c r="AH337" s="26" t="str">
        <f>IFERROR(VLOOKUP($C337,Summary!$C:$CB,32,FALSE)/VLOOKUP($C337,Summary!$C:$CB,34,FALSE),IF(AL337=0,"",IF(AL337="","",0)))</f>
        <v/>
      </c>
      <c r="AI337" s="25" t="str">
        <f>IFERROR(VLOOKUP($C337,Summary!$C:$CB,33,FALSE)/VLOOKUP($C337,Summary!$C:$CB,34,FALSE),IF(AL337=0,"",IF(AL337="","",0)))</f>
        <v/>
      </c>
      <c r="AJ337" s="26" t="str">
        <f>IFERROR(VLOOKUP($C337,Summary!$C:$CB,34,FALSE)/AL337,IF(AL337=0,"",IF(AL337="","",0)))</f>
        <v/>
      </c>
      <c r="AK337" s="25" t="str">
        <f>IFERROR(VLOOKUP($C337,Summary!$C:$CB,35,FALSE)/AL337,IF(AL337=0,"",IF(AL337="","",0)))</f>
        <v/>
      </c>
      <c r="AL337" s="27">
        <f>VLOOKUP($C337,Summary!$C:$CB,36,FALSE)</f>
        <v>0</v>
      </c>
      <c r="AM337" s="24" t="str">
        <f>IFERROR(VLOOKUP($C337,Summary!$C:$CB,37,FALSE)/AS337,IF(AS337=0,"",IF(AS337="","",0)))</f>
        <v/>
      </c>
      <c r="AN337" s="25" t="str">
        <f>IFERROR(VLOOKUP($C337,Summary!$C:$CB,38,FALSE)/AS337,IF(AS337=0,"",IF(AS337="","",0)))</f>
        <v/>
      </c>
      <c r="AO337" s="26" t="str">
        <f>IFERROR(VLOOKUP($C337,Summary!$C:$CB,39,FALSE)/AS337,IF(AS337=0,"",IF(AS337="","",0)))</f>
        <v/>
      </c>
      <c r="AP337" s="25" t="str">
        <f>IFERROR(VLOOKUP($C337,Summary!$C:$CB,40,FALSE)/AS337,IF(AS337=0,"",IF(AS337="","",0)))</f>
        <v/>
      </c>
      <c r="AQ337" s="26" t="str">
        <f>IFERROR(VLOOKUP($C337,Summary!$C:$CB,41,FALSE)/AS337,IF(AS337=0,"",IF(AS337="","",0)))</f>
        <v/>
      </c>
      <c r="AR337" s="25" t="str">
        <f>IFERROR(VLOOKUP($C337,Summary!$C:$CB,42,FALSE)/AS337,IF(AS337=0,"",IF(AS337="","",0)))</f>
        <v/>
      </c>
      <c r="AS337" s="27">
        <f>VLOOKUP($C337,Summary!$C:$CB,43,FALSE)</f>
        <v>0</v>
      </c>
      <c r="AT337" s="24" t="str">
        <f>IFERROR(VLOOKUP($C337,Summary!$C:$CB,44,FALSE)/AZ337,IF(AZ337=0,"",IF(AZ337="","",0)))</f>
        <v/>
      </c>
      <c r="AU337" s="25" t="str">
        <f>IFERROR(VLOOKUP($C337,Summary!$C:$CB,45,FALSE)/AZ337,IF(AZ337=0,"",IF(AZ337="","",0)))</f>
        <v/>
      </c>
      <c r="AV337" s="26" t="str">
        <f>IFERROR(VLOOKUP($C337,Summary!$C:$CB,46,FALSE)/AZ337,IF(AZ337=0,"",IF(AZ337="","",0)))</f>
        <v/>
      </c>
      <c r="AW337" s="25" t="str">
        <f>IFERROR(VLOOKUP($C337,Summary!$C:$CB,47,FALSE)/AZ337,IF(AZ337=0,"",IF(AZ337="","",0)))</f>
        <v/>
      </c>
      <c r="AX337" s="26" t="str">
        <f>IFERROR(VLOOKUP($C337,Summary!$C:$CB,48,FALSE)/AZ337,IF(AZ337=0,"",IF(AZ337="","",0)))</f>
        <v/>
      </c>
      <c r="AY337" s="25" t="str">
        <f>IFERROR(VLOOKUP($C337,Summary!$C:$CB,49,FALSE)/AZ337,IF(AZ337=0,"",IF(AZ337="","",0)))</f>
        <v/>
      </c>
      <c r="AZ337" s="27">
        <f>VLOOKUP($C337,Summary!$C:$CB,50,FALSE)</f>
        <v>0</v>
      </c>
      <c r="BA337" s="24">
        <f>IFERROR(VLOOKUP($C337,Summary!$C:$CB,51,FALSE)/BG337,IF(BG337=0,"",IF(BG337="","",0)))</f>
        <v>0</v>
      </c>
      <c r="BB337" s="25">
        <f>IFERROR(VLOOKUP($C337,Summary!$C:$CB,52,FALSE)/BG337,IF(BG337=0,"",IF(BG337="","",0)))</f>
        <v>0</v>
      </c>
      <c r="BC337" s="26">
        <f>IFERROR(VLOOKUP($C337,Summary!$C:$CB,53,FALSE)/BG337,IF(BG337=0,"",IF(BG337="","",0)))</f>
        <v>0</v>
      </c>
      <c r="BD337" s="25">
        <f>IFERROR(VLOOKUP($C337,Summary!$C:$CB,54,FALSE)/BG337,IF(BG337=0,"",IF(BG337="","",0)))</f>
        <v>0</v>
      </c>
      <c r="BE337" s="26">
        <f>IFERROR(VLOOKUP($C337,Summary!$C:$CB,55,FALSE)/BG337,IF(BG337=0,"",IF(BG337="","",0)))</f>
        <v>0</v>
      </c>
      <c r="BF337" s="25">
        <f>IFERROR(VLOOKUP($C337,Summary!$C:$CB,56,FALSE)/BG337,IF(BG337=0,"",IF(BG337="","",0)))</f>
        <v>1</v>
      </c>
      <c r="BG337" s="27">
        <f>VLOOKUP($C337,Summary!$C:$CB,57,FALSE)</f>
        <v>2</v>
      </c>
      <c r="BH337" s="24">
        <f>IFERROR(VLOOKUP($C337,Summary!$C:$CB,58,FALSE)/BN337,IF(BN337=0,"",IF(BN337="","",0)))</f>
        <v>0.33333333333333331</v>
      </c>
      <c r="BI337" s="25">
        <f>IFERROR(VLOOKUP($C337,Summary!$C:$CB,59,FALSE)/BN337,IF(BN337=0,"",IF(BN337="","",0)))</f>
        <v>0.66666666666666663</v>
      </c>
      <c r="BJ337" s="26">
        <f>IFERROR(VLOOKUP($C337,Summary!$C:$CB,60,FALSE)/BN337,IF(BN337=0,"",IF(BN337="","",0)))</f>
        <v>1</v>
      </c>
      <c r="BK337" s="25">
        <f>IFERROR(VLOOKUP($C337,Summary!$C:$CB,61,FALSE)/BN337,IF(BN337=0,"",IF(BN337="","",0)))</f>
        <v>0</v>
      </c>
      <c r="BL337" s="26">
        <f>IFERROR(VLOOKUP($C337,Summary!$C:$CB,62,FALSE)/BN337,IF(BN337=0,"",IF(BN337="","",0)))</f>
        <v>1</v>
      </c>
      <c r="BM337" s="25">
        <f>IFERROR(VLOOKUP($C337,Summary!$C:$CB,63,FALSE)/BN337,IF(BN337=0,"",IF(BN337="","",0)))</f>
        <v>0</v>
      </c>
      <c r="BN337" s="27">
        <f>VLOOKUP($C337,Summary!$C:$CB,64,FALSE)</f>
        <v>3</v>
      </c>
      <c r="BO337" s="24" t="str">
        <f>IFERROR(VLOOKUP($C337,Summary!$C:$CB,65,FALSE)/BU337,IF(BU337=0,"",IF(BU337="","",0)))</f>
        <v/>
      </c>
      <c r="BP337" s="25" t="str">
        <f>IFERROR(VLOOKUP($C337,Summary!$C:$CB,66,FALSE)/BU337,IF(BU337=0,"",IF(BU337="","",0)))</f>
        <v/>
      </c>
      <c r="BQ337" s="26" t="str">
        <f>IFERROR(VLOOKUP($C337,Summary!$C:$CB,67,FALSE)/BU337,IF(BU337=0,"",IF(BU337="","",0)))</f>
        <v/>
      </c>
      <c r="BR337" s="25" t="str">
        <f>IFERROR(VLOOKUP($C337,Summary!$C:$CB,68,FALSE)/BU337,IF(BU337=0,"",IF(BU337="","",0)))</f>
        <v/>
      </c>
      <c r="BS337" s="26" t="str">
        <f>IFERROR(VLOOKUP($C337,Summary!$C:$CB,69,FALSE)/BU337,IF(BU337=0,"",IF(BU337="","",0)))</f>
        <v/>
      </c>
      <c r="BT337" s="25" t="str">
        <f>IFERROR(VLOOKUP($C337,Summary!$C:$CB,70,FALSE)/BU337,IF(BU337=0,"",IF(BU337="","",0)))</f>
        <v/>
      </c>
      <c r="BU337" s="27">
        <f>VLOOKUP($C337,Summary!$C:$CB,71,FALSE)</f>
        <v>0</v>
      </c>
      <c r="BV337" s="24" t="str">
        <f>IFERROR(VLOOKUP($C337,Summary!$C:$CB,72,FALSE)/CB337,IF(CB337=0,"",IF(CB337="","",0)))</f>
        <v/>
      </c>
      <c r="BW337" s="25" t="str">
        <f>IFERROR(VLOOKUP($C337,Summary!$C:$CB,73,FALSE)/CB337,IF(CB337=0,"",IF(CB337="","",0)))</f>
        <v/>
      </c>
      <c r="BX337" s="26" t="str">
        <f>IFERROR(VLOOKUP($C337,Summary!$C:$CB,74,FALSE)/CB337,IF(CB337=0,"",IF(CB337="","",0)))</f>
        <v/>
      </c>
      <c r="BY337" s="25" t="str">
        <f>IFERROR(VLOOKUP($C337,Summary!$C:$CB,75,FALSE)/CB337,IF(CB337=0,"",IF(CB337="","",0)))</f>
        <v/>
      </c>
      <c r="BZ337" s="26" t="str">
        <f>IFERROR(VLOOKUP($C337,Summary!$C:$CB,76,FALSE)/CB337,IF(CB337=0,"",IF(CB337="","",0)))</f>
        <v/>
      </c>
      <c r="CA337" s="25" t="str">
        <f>IFERROR(VLOOKUP($C337,Summary!$C:$CB,77,FALSE)/CB337,IF(CB337=0,"",IF(CB337="","",0)))</f>
        <v/>
      </c>
      <c r="CB337" s="27">
        <f>VLOOKUP($C337,Summary!$C:$CB,78,FALSE)</f>
        <v>0</v>
      </c>
    </row>
    <row r="338" spans="1:80" x14ac:dyDescent="0.3">
      <c r="A338">
        <v>334</v>
      </c>
      <c r="B338" t="str">
        <f>IF(Namelist!A335="","",UPPER(Namelist!A335))</f>
        <v>XING YU ANG</v>
      </c>
      <c r="C338" t="str">
        <f>IF(Namelist!B335="","",UPPER(Namelist!B335))</f>
        <v>NUSSTU\E0775061</v>
      </c>
      <c r="D338" s="24">
        <f>IFERROR(VLOOKUP($C338,Summary!$C:$CB,2,FALSE)/J338,IF(J338=0,"",IF(J338="","",0)))</f>
        <v>1</v>
      </c>
      <c r="E338" s="25">
        <f>IFERROR(VLOOKUP($C338,Summary!$C:$CB,3,FALSE)/J338,IF(J338=0,"",IF(J338="","",0)))</f>
        <v>0</v>
      </c>
      <c r="F338" s="26">
        <f>IFERROR(VLOOKUP($C338,Summary!$C:$CB,4,FALSE)/J338,IF(J338=0,"",IF(J338="","",0)))</f>
        <v>1</v>
      </c>
      <c r="G338" s="25">
        <f>IFERROR(VLOOKUP($C338,Summary!$C:$CB,5,FALSE)/J338,IF(J338=0,"",IF(J338="","",0)))</f>
        <v>0</v>
      </c>
      <c r="H338" s="26">
        <f>IFERROR(VLOOKUP($C338,Summary!$C:$CB,6,FALSE)/J338,IF(J338=0,"",IF(J338="","",0)))</f>
        <v>1</v>
      </c>
      <c r="I338" s="25">
        <f>IFERROR(VLOOKUP($C338,Summary!$C:$CB,7,FALSE)/J338,IF(J338=0,"",IF(J338="","",0)))</f>
        <v>0</v>
      </c>
      <c r="J338" s="27">
        <f>VLOOKUP($C338,Summary!$C:$CB,8,FALSE)</f>
        <v>1</v>
      </c>
      <c r="K338" s="24" t="str">
        <f>IFERROR(VLOOKUP($C338,Summary!$C:$CB,9,FALSE)/Q338,IF(Q338=0,"",IF(Q338="","",0)))</f>
        <v/>
      </c>
      <c r="L338" s="25" t="str">
        <f>IFERROR(VLOOKUP($C338,Summary!$C:$CB,10,FALSE)/Q338,IF(Q338=0,"",IF(Q338="","",0)))</f>
        <v/>
      </c>
      <c r="M338" s="26" t="str">
        <f>IFERROR(VLOOKUP($C338,Summary!$C:$CB,11,FALSE)/Q338,IF(Q338=0,"",IF(Q338="","",0)))</f>
        <v/>
      </c>
      <c r="N338" s="25" t="str">
        <f>IFERROR(VLOOKUP($C338,Summary!$C:$CB,12,FALSE)/Q338,IF(Q338=0,"",IF(Q338="","",0)))</f>
        <v/>
      </c>
      <c r="O338" s="26" t="str">
        <f>IFERROR(VLOOKUP($C338,Summary!$C:$CB,13,FALSE)/Q338,IF(Q338=0,"",IF(Q338="","",0)))</f>
        <v/>
      </c>
      <c r="P338" s="25" t="str">
        <f>IFERROR(VLOOKUP($C338,Summary!$C:$CB,14,FALSE)/Q338,IF(Q338=0,"",IF(Q338="","",0)))</f>
        <v/>
      </c>
      <c r="Q338" s="27">
        <f>VLOOKUP($C338,Summary!$C:$CB,15,FALSE)</f>
        <v>0</v>
      </c>
      <c r="R338" s="24" t="str">
        <f>IFERROR(VLOOKUP($C338,Summary!$C:$CB,16,FALSE)/X338,IF(X338=0,"",IF(X338="","",0)))</f>
        <v/>
      </c>
      <c r="S338" s="25" t="str">
        <f>IFERROR(VLOOKUP($C338,Summary!$C:$CB,17,FALSE)/X338,IF(X338=0,"",IF(X338="","",0)))</f>
        <v/>
      </c>
      <c r="T338" s="26" t="str">
        <f>IFERROR(VLOOKUP($C338,Summary!$C:$CB,18,FALSE)/X338,IF(X338=0,"",IF(X338="","",0)))</f>
        <v/>
      </c>
      <c r="U338" s="25" t="str">
        <f>IFERROR(VLOOKUP($C338,Summary!$C:$CB,19,FALSE)/X338,IF(X338=0,"",IF(X338="","",0)))</f>
        <v/>
      </c>
      <c r="V338" s="26" t="str">
        <f>IFERROR(VLOOKUP($C338,Summary!$C:$CB,20,FALSE)/X338,IF(X338=0,"",IF(X338="","",0)))</f>
        <v/>
      </c>
      <c r="W338" s="25" t="str">
        <f>IFERROR(VLOOKUP($C338,Summary!$C:$CB,21,FALSE)/X338,IF(X338=0,"",IF(X338="","",0)))</f>
        <v/>
      </c>
      <c r="X338" s="27">
        <f>VLOOKUP($C338,Summary!$C:$CB,22,FALSE)</f>
        <v>0</v>
      </c>
      <c r="Y338" s="24" t="str">
        <f>IFERROR(VLOOKUP($C338,Summary!$C:$CB,23,FALSE)/AE338,IF(AE338=0,"",IF(AE338="","",0)))</f>
        <v/>
      </c>
      <c r="Z338" s="25" t="str">
        <f>IFERROR(VLOOKUP($C338,Summary!$C:$CB,24,FALSE)/AE338,IF(AE338=0,"",IF(AE338="","",0)))</f>
        <v/>
      </c>
      <c r="AA338" s="26" t="str">
        <f>IFERROR(VLOOKUP($C338,Summary!$C:$CB,25,FALSE)/AE338,IF(AE338=0,"",IF(AE338="","",0)))</f>
        <v/>
      </c>
      <c r="AB338" s="25" t="str">
        <f>IFERROR(VLOOKUP($C338,Summary!$C:$CB,26,FALSE)/AE338,IF(AE338=0,"",IF(AE338="","",0)))</f>
        <v/>
      </c>
      <c r="AC338" s="26" t="str">
        <f>IFERROR(VLOOKUP($C338,Summary!$C:$CB,27,FALSE)/AE338,IF(AE338=0,"",IF(AE338="","",0)))</f>
        <v/>
      </c>
      <c r="AD338" s="25" t="str">
        <f>IFERROR(VLOOKUP($C338,Summary!$C:$CB,28,FALSE)/AE338,IF(AE338=0,"",IF(AE338="","",0)))</f>
        <v/>
      </c>
      <c r="AE338" s="27">
        <f>VLOOKUP($C338,Summary!$C:$CB,29,FALSE)</f>
        <v>0</v>
      </c>
      <c r="AF338" s="24" t="str">
        <f>IFERROR(VLOOKUP($C338,Summary!$C:$CB,30,FALSE)/VLOOKUP($C338,Summary!$C:$CB,32,FALSE),IF(AL338=0,"",IF(AL338="","",0)))</f>
        <v/>
      </c>
      <c r="AG338" s="25" t="str">
        <f>IFERROR(VLOOKUP($C338,Summary!$C:$CB,31,FALSE)/VLOOKUP($C338,Summary!$C:$CB,32,FALSE),IF(AL338=0,"",IF(AL338="","",0)))</f>
        <v/>
      </c>
      <c r="AH338" s="26" t="str">
        <f>IFERROR(VLOOKUP($C338,Summary!$C:$CB,32,FALSE)/VLOOKUP($C338,Summary!$C:$CB,34,FALSE),IF(AL338=0,"",IF(AL338="","",0)))</f>
        <v/>
      </c>
      <c r="AI338" s="25" t="str">
        <f>IFERROR(VLOOKUP($C338,Summary!$C:$CB,33,FALSE)/VLOOKUP($C338,Summary!$C:$CB,34,FALSE),IF(AL338=0,"",IF(AL338="","",0)))</f>
        <v/>
      </c>
      <c r="AJ338" s="26" t="str">
        <f>IFERROR(VLOOKUP($C338,Summary!$C:$CB,34,FALSE)/AL338,IF(AL338=0,"",IF(AL338="","",0)))</f>
        <v/>
      </c>
      <c r="AK338" s="25" t="str">
        <f>IFERROR(VLOOKUP($C338,Summary!$C:$CB,35,FALSE)/AL338,IF(AL338=0,"",IF(AL338="","",0)))</f>
        <v/>
      </c>
      <c r="AL338" s="27">
        <f>VLOOKUP($C338,Summary!$C:$CB,36,FALSE)</f>
        <v>0</v>
      </c>
      <c r="AM338" s="24" t="str">
        <f>IFERROR(VLOOKUP($C338,Summary!$C:$CB,37,FALSE)/AS338,IF(AS338=0,"",IF(AS338="","",0)))</f>
        <v/>
      </c>
      <c r="AN338" s="25" t="str">
        <f>IFERROR(VLOOKUP($C338,Summary!$C:$CB,38,FALSE)/AS338,IF(AS338=0,"",IF(AS338="","",0)))</f>
        <v/>
      </c>
      <c r="AO338" s="26" t="str">
        <f>IFERROR(VLOOKUP($C338,Summary!$C:$CB,39,FALSE)/AS338,IF(AS338=0,"",IF(AS338="","",0)))</f>
        <v/>
      </c>
      <c r="AP338" s="25" t="str">
        <f>IFERROR(VLOOKUP($C338,Summary!$C:$CB,40,FALSE)/AS338,IF(AS338=0,"",IF(AS338="","",0)))</f>
        <v/>
      </c>
      <c r="AQ338" s="26" t="str">
        <f>IFERROR(VLOOKUP($C338,Summary!$C:$CB,41,FALSE)/AS338,IF(AS338=0,"",IF(AS338="","",0)))</f>
        <v/>
      </c>
      <c r="AR338" s="25" t="str">
        <f>IFERROR(VLOOKUP($C338,Summary!$C:$CB,42,FALSE)/AS338,IF(AS338=0,"",IF(AS338="","",0)))</f>
        <v/>
      </c>
      <c r="AS338" s="27">
        <f>VLOOKUP($C338,Summary!$C:$CB,43,FALSE)</f>
        <v>0</v>
      </c>
      <c r="AT338" s="24" t="str">
        <f>IFERROR(VLOOKUP($C338,Summary!$C:$CB,44,FALSE)/AZ338,IF(AZ338=0,"",IF(AZ338="","",0)))</f>
        <v/>
      </c>
      <c r="AU338" s="25" t="str">
        <f>IFERROR(VLOOKUP($C338,Summary!$C:$CB,45,FALSE)/AZ338,IF(AZ338=0,"",IF(AZ338="","",0)))</f>
        <v/>
      </c>
      <c r="AV338" s="26" t="str">
        <f>IFERROR(VLOOKUP($C338,Summary!$C:$CB,46,FALSE)/AZ338,IF(AZ338=0,"",IF(AZ338="","",0)))</f>
        <v/>
      </c>
      <c r="AW338" s="25" t="str">
        <f>IFERROR(VLOOKUP($C338,Summary!$C:$CB,47,FALSE)/AZ338,IF(AZ338=0,"",IF(AZ338="","",0)))</f>
        <v/>
      </c>
      <c r="AX338" s="26" t="str">
        <f>IFERROR(VLOOKUP($C338,Summary!$C:$CB,48,FALSE)/AZ338,IF(AZ338=0,"",IF(AZ338="","",0)))</f>
        <v/>
      </c>
      <c r="AY338" s="25" t="str">
        <f>IFERROR(VLOOKUP($C338,Summary!$C:$CB,49,FALSE)/AZ338,IF(AZ338=0,"",IF(AZ338="","",0)))</f>
        <v/>
      </c>
      <c r="AZ338" s="27">
        <f>VLOOKUP($C338,Summary!$C:$CB,50,FALSE)</f>
        <v>0</v>
      </c>
      <c r="BA338" s="24" t="str">
        <f>IFERROR(VLOOKUP($C338,Summary!$C:$CB,51,FALSE)/BG338,IF(BG338=0,"",IF(BG338="","",0)))</f>
        <v/>
      </c>
      <c r="BB338" s="25" t="str">
        <f>IFERROR(VLOOKUP($C338,Summary!$C:$CB,52,FALSE)/BG338,IF(BG338=0,"",IF(BG338="","",0)))</f>
        <v/>
      </c>
      <c r="BC338" s="26" t="str">
        <f>IFERROR(VLOOKUP($C338,Summary!$C:$CB,53,FALSE)/BG338,IF(BG338=0,"",IF(BG338="","",0)))</f>
        <v/>
      </c>
      <c r="BD338" s="25" t="str">
        <f>IFERROR(VLOOKUP($C338,Summary!$C:$CB,54,FALSE)/BG338,IF(BG338=0,"",IF(BG338="","",0)))</f>
        <v/>
      </c>
      <c r="BE338" s="26" t="str">
        <f>IFERROR(VLOOKUP($C338,Summary!$C:$CB,55,FALSE)/BG338,IF(BG338=0,"",IF(BG338="","",0)))</f>
        <v/>
      </c>
      <c r="BF338" s="25" t="str">
        <f>IFERROR(VLOOKUP($C338,Summary!$C:$CB,56,FALSE)/BG338,IF(BG338=0,"",IF(BG338="","",0)))</f>
        <v/>
      </c>
      <c r="BG338" s="27">
        <f>VLOOKUP($C338,Summary!$C:$CB,57,FALSE)</f>
        <v>0</v>
      </c>
      <c r="BH338" s="24" t="str">
        <f>IFERROR(VLOOKUP($C338,Summary!$C:$CB,58,FALSE)/BN338,IF(BN338=0,"",IF(BN338="","",0)))</f>
        <v/>
      </c>
      <c r="BI338" s="25" t="str">
        <f>IFERROR(VLOOKUP($C338,Summary!$C:$CB,59,FALSE)/BN338,IF(BN338=0,"",IF(BN338="","",0)))</f>
        <v/>
      </c>
      <c r="BJ338" s="26" t="str">
        <f>IFERROR(VLOOKUP($C338,Summary!$C:$CB,60,FALSE)/BN338,IF(BN338=0,"",IF(BN338="","",0)))</f>
        <v/>
      </c>
      <c r="BK338" s="25" t="str">
        <f>IFERROR(VLOOKUP($C338,Summary!$C:$CB,61,FALSE)/BN338,IF(BN338=0,"",IF(BN338="","",0)))</f>
        <v/>
      </c>
      <c r="BL338" s="26" t="str">
        <f>IFERROR(VLOOKUP($C338,Summary!$C:$CB,62,FALSE)/BN338,IF(BN338=0,"",IF(BN338="","",0)))</f>
        <v/>
      </c>
      <c r="BM338" s="25" t="str">
        <f>IFERROR(VLOOKUP($C338,Summary!$C:$CB,63,FALSE)/BN338,IF(BN338=0,"",IF(BN338="","",0)))</f>
        <v/>
      </c>
      <c r="BN338" s="27">
        <f>VLOOKUP($C338,Summary!$C:$CB,64,FALSE)</f>
        <v>0</v>
      </c>
      <c r="BO338" s="24" t="str">
        <f>IFERROR(VLOOKUP($C338,Summary!$C:$CB,65,FALSE)/BU338,IF(BU338=0,"",IF(BU338="","",0)))</f>
        <v/>
      </c>
      <c r="BP338" s="25" t="str">
        <f>IFERROR(VLOOKUP($C338,Summary!$C:$CB,66,FALSE)/BU338,IF(BU338=0,"",IF(BU338="","",0)))</f>
        <v/>
      </c>
      <c r="BQ338" s="26" t="str">
        <f>IFERROR(VLOOKUP($C338,Summary!$C:$CB,67,FALSE)/BU338,IF(BU338=0,"",IF(BU338="","",0)))</f>
        <v/>
      </c>
      <c r="BR338" s="25" t="str">
        <f>IFERROR(VLOOKUP($C338,Summary!$C:$CB,68,FALSE)/BU338,IF(BU338=0,"",IF(BU338="","",0)))</f>
        <v/>
      </c>
      <c r="BS338" s="26" t="str">
        <f>IFERROR(VLOOKUP($C338,Summary!$C:$CB,69,FALSE)/BU338,IF(BU338=0,"",IF(BU338="","",0)))</f>
        <v/>
      </c>
      <c r="BT338" s="25" t="str">
        <f>IFERROR(VLOOKUP($C338,Summary!$C:$CB,70,FALSE)/BU338,IF(BU338=0,"",IF(BU338="","",0)))</f>
        <v/>
      </c>
      <c r="BU338" s="27">
        <f>VLOOKUP($C338,Summary!$C:$CB,71,FALSE)</f>
        <v>0</v>
      </c>
      <c r="BV338" s="24">
        <f>IFERROR(VLOOKUP($C338,Summary!$C:$CB,72,FALSE)/CB338,IF(CB338=0,"",IF(CB338="","",0)))</f>
        <v>1</v>
      </c>
      <c r="BW338" s="25">
        <f>IFERROR(VLOOKUP($C338,Summary!$C:$CB,73,FALSE)/CB338,IF(CB338=0,"",IF(CB338="","",0)))</f>
        <v>0</v>
      </c>
      <c r="BX338" s="26">
        <f>IFERROR(VLOOKUP($C338,Summary!$C:$CB,74,FALSE)/CB338,IF(CB338=0,"",IF(CB338="","",0)))</f>
        <v>1</v>
      </c>
      <c r="BY338" s="25">
        <f>IFERROR(VLOOKUP($C338,Summary!$C:$CB,75,FALSE)/CB338,IF(CB338=0,"",IF(CB338="","",0)))</f>
        <v>0</v>
      </c>
      <c r="BZ338" s="26">
        <f>IFERROR(VLOOKUP($C338,Summary!$C:$CB,76,FALSE)/CB338,IF(CB338=0,"",IF(CB338="","",0)))</f>
        <v>1</v>
      </c>
      <c r="CA338" s="25">
        <f>IFERROR(VLOOKUP($C338,Summary!$C:$CB,77,FALSE)/CB338,IF(CB338=0,"",IF(CB338="","",0)))</f>
        <v>0</v>
      </c>
      <c r="CB338" s="27">
        <f>VLOOKUP($C338,Summary!$C:$CB,78,FALSE)</f>
        <v>1</v>
      </c>
    </row>
    <row r="339" spans="1:80" x14ac:dyDescent="0.3">
      <c r="A339">
        <v>335</v>
      </c>
      <c r="B339" t="str">
        <f>IF(Namelist!A336="","",UPPER(Namelist!A336))</f>
        <v>XING YU LEONG</v>
      </c>
      <c r="C339" t="str">
        <f>IF(Namelist!B336="","",UPPER(Namelist!B336))</f>
        <v>NUSSTU\E0970331</v>
      </c>
      <c r="D339" s="24">
        <f>IFERROR(VLOOKUP($C339,Summary!$C:$CB,2,FALSE)/J339,IF(J339=0,"",IF(J339="","",0)))</f>
        <v>0.33333333333333331</v>
      </c>
      <c r="E339" s="25">
        <f>IFERROR(VLOOKUP($C339,Summary!$C:$CB,3,FALSE)/J339,IF(J339=0,"",IF(J339="","",0)))</f>
        <v>0</v>
      </c>
      <c r="F339" s="26">
        <f>IFERROR(VLOOKUP($C339,Summary!$C:$CB,4,FALSE)/J339,IF(J339=0,"",IF(J339="","",0)))</f>
        <v>0.33333333333333331</v>
      </c>
      <c r="G339" s="25">
        <f>IFERROR(VLOOKUP($C339,Summary!$C:$CB,5,FALSE)/J339,IF(J339=0,"",IF(J339="","",0)))</f>
        <v>0</v>
      </c>
      <c r="H339" s="26">
        <f>IFERROR(VLOOKUP($C339,Summary!$C:$CB,6,FALSE)/J339,IF(J339=0,"",IF(J339="","",0)))</f>
        <v>0.33333333333333331</v>
      </c>
      <c r="I339" s="25">
        <f>IFERROR(VLOOKUP($C339,Summary!$C:$CB,7,FALSE)/J339,IF(J339=0,"",IF(J339="","",0)))</f>
        <v>0.66666666666666663</v>
      </c>
      <c r="J339" s="27">
        <f>VLOOKUP($C339,Summary!$C:$CB,8,FALSE)</f>
        <v>3</v>
      </c>
      <c r="K339" s="24" t="str">
        <f>IFERROR(VLOOKUP($C339,Summary!$C:$CB,9,FALSE)/Q339,IF(Q339=0,"",IF(Q339="","",0)))</f>
        <v/>
      </c>
      <c r="L339" s="25" t="str">
        <f>IFERROR(VLOOKUP($C339,Summary!$C:$CB,10,FALSE)/Q339,IF(Q339=0,"",IF(Q339="","",0)))</f>
        <v/>
      </c>
      <c r="M339" s="26" t="str">
        <f>IFERROR(VLOOKUP($C339,Summary!$C:$CB,11,FALSE)/Q339,IF(Q339=0,"",IF(Q339="","",0)))</f>
        <v/>
      </c>
      <c r="N339" s="25" t="str">
        <f>IFERROR(VLOOKUP($C339,Summary!$C:$CB,12,FALSE)/Q339,IF(Q339=0,"",IF(Q339="","",0)))</f>
        <v/>
      </c>
      <c r="O339" s="26" t="str">
        <f>IFERROR(VLOOKUP($C339,Summary!$C:$CB,13,FALSE)/Q339,IF(Q339=0,"",IF(Q339="","",0)))</f>
        <v/>
      </c>
      <c r="P339" s="25" t="str">
        <f>IFERROR(VLOOKUP($C339,Summary!$C:$CB,14,FALSE)/Q339,IF(Q339=0,"",IF(Q339="","",0)))</f>
        <v/>
      </c>
      <c r="Q339" s="27">
        <f>VLOOKUP($C339,Summary!$C:$CB,15,FALSE)</f>
        <v>0</v>
      </c>
      <c r="R339" s="24" t="str">
        <f>IFERROR(VLOOKUP($C339,Summary!$C:$CB,16,FALSE)/X339,IF(X339=0,"",IF(X339="","",0)))</f>
        <v/>
      </c>
      <c r="S339" s="25" t="str">
        <f>IFERROR(VLOOKUP($C339,Summary!$C:$CB,17,FALSE)/X339,IF(X339=0,"",IF(X339="","",0)))</f>
        <v/>
      </c>
      <c r="T339" s="26" t="str">
        <f>IFERROR(VLOOKUP($C339,Summary!$C:$CB,18,FALSE)/X339,IF(X339=0,"",IF(X339="","",0)))</f>
        <v/>
      </c>
      <c r="U339" s="25" t="str">
        <f>IFERROR(VLOOKUP($C339,Summary!$C:$CB,19,FALSE)/X339,IF(X339=0,"",IF(X339="","",0)))</f>
        <v/>
      </c>
      <c r="V339" s="26" t="str">
        <f>IFERROR(VLOOKUP($C339,Summary!$C:$CB,20,FALSE)/X339,IF(X339=0,"",IF(X339="","",0)))</f>
        <v/>
      </c>
      <c r="W339" s="25" t="str">
        <f>IFERROR(VLOOKUP($C339,Summary!$C:$CB,21,FALSE)/X339,IF(X339=0,"",IF(X339="","",0)))</f>
        <v/>
      </c>
      <c r="X339" s="27">
        <f>VLOOKUP($C339,Summary!$C:$CB,22,FALSE)</f>
        <v>0</v>
      </c>
      <c r="Y339" s="24" t="str">
        <f>IFERROR(VLOOKUP($C339,Summary!$C:$CB,23,FALSE)/AE339,IF(AE339=0,"",IF(AE339="","",0)))</f>
        <v/>
      </c>
      <c r="Z339" s="25" t="str">
        <f>IFERROR(VLOOKUP($C339,Summary!$C:$CB,24,FALSE)/AE339,IF(AE339=0,"",IF(AE339="","",0)))</f>
        <v/>
      </c>
      <c r="AA339" s="26" t="str">
        <f>IFERROR(VLOOKUP($C339,Summary!$C:$CB,25,FALSE)/AE339,IF(AE339=0,"",IF(AE339="","",0)))</f>
        <v/>
      </c>
      <c r="AB339" s="25" t="str">
        <f>IFERROR(VLOOKUP($C339,Summary!$C:$CB,26,FALSE)/AE339,IF(AE339=0,"",IF(AE339="","",0)))</f>
        <v/>
      </c>
      <c r="AC339" s="26" t="str">
        <f>IFERROR(VLOOKUP($C339,Summary!$C:$CB,27,FALSE)/AE339,IF(AE339=0,"",IF(AE339="","",0)))</f>
        <v/>
      </c>
      <c r="AD339" s="25" t="str">
        <f>IFERROR(VLOOKUP($C339,Summary!$C:$CB,28,FALSE)/AE339,IF(AE339=0,"",IF(AE339="","",0)))</f>
        <v/>
      </c>
      <c r="AE339" s="27">
        <f>VLOOKUP($C339,Summary!$C:$CB,29,FALSE)</f>
        <v>0</v>
      </c>
      <c r="AF339" s="24" t="str">
        <f>IFERROR(VLOOKUP($C339,Summary!$C:$CB,30,FALSE)/VLOOKUP($C339,Summary!$C:$CB,32,FALSE),IF(AL339=0,"",IF(AL339="","",0)))</f>
        <v/>
      </c>
      <c r="AG339" s="25" t="str">
        <f>IFERROR(VLOOKUP($C339,Summary!$C:$CB,31,FALSE)/VLOOKUP($C339,Summary!$C:$CB,32,FALSE),IF(AL339=0,"",IF(AL339="","",0)))</f>
        <v/>
      </c>
      <c r="AH339" s="26" t="str">
        <f>IFERROR(VLOOKUP($C339,Summary!$C:$CB,32,FALSE)/VLOOKUP($C339,Summary!$C:$CB,34,FALSE),IF(AL339=0,"",IF(AL339="","",0)))</f>
        <v/>
      </c>
      <c r="AI339" s="25" t="str">
        <f>IFERROR(VLOOKUP($C339,Summary!$C:$CB,33,FALSE)/VLOOKUP($C339,Summary!$C:$CB,34,FALSE),IF(AL339=0,"",IF(AL339="","",0)))</f>
        <v/>
      </c>
      <c r="AJ339" s="26" t="str">
        <f>IFERROR(VLOOKUP($C339,Summary!$C:$CB,34,FALSE)/AL339,IF(AL339=0,"",IF(AL339="","",0)))</f>
        <v/>
      </c>
      <c r="AK339" s="25" t="str">
        <f>IFERROR(VLOOKUP($C339,Summary!$C:$CB,35,FALSE)/AL339,IF(AL339=0,"",IF(AL339="","",0)))</f>
        <v/>
      </c>
      <c r="AL339" s="27">
        <f>VLOOKUP($C339,Summary!$C:$CB,36,FALSE)</f>
        <v>0</v>
      </c>
      <c r="AM339" s="24" t="str">
        <f>IFERROR(VLOOKUP($C339,Summary!$C:$CB,37,FALSE)/AS339,IF(AS339=0,"",IF(AS339="","",0)))</f>
        <v/>
      </c>
      <c r="AN339" s="25" t="str">
        <f>IFERROR(VLOOKUP($C339,Summary!$C:$CB,38,FALSE)/AS339,IF(AS339=0,"",IF(AS339="","",0)))</f>
        <v/>
      </c>
      <c r="AO339" s="26" t="str">
        <f>IFERROR(VLOOKUP($C339,Summary!$C:$CB,39,FALSE)/AS339,IF(AS339=0,"",IF(AS339="","",0)))</f>
        <v/>
      </c>
      <c r="AP339" s="25" t="str">
        <f>IFERROR(VLOOKUP($C339,Summary!$C:$CB,40,FALSE)/AS339,IF(AS339=0,"",IF(AS339="","",0)))</f>
        <v/>
      </c>
      <c r="AQ339" s="26" t="str">
        <f>IFERROR(VLOOKUP($C339,Summary!$C:$CB,41,FALSE)/AS339,IF(AS339=0,"",IF(AS339="","",0)))</f>
        <v/>
      </c>
      <c r="AR339" s="25" t="str">
        <f>IFERROR(VLOOKUP($C339,Summary!$C:$CB,42,FALSE)/AS339,IF(AS339=0,"",IF(AS339="","",0)))</f>
        <v/>
      </c>
      <c r="AS339" s="27">
        <f>VLOOKUP($C339,Summary!$C:$CB,43,FALSE)</f>
        <v>0</v>
      </c>
      <c r="AT339" s="24">
        <f>IFERROR(VLOOKUP($C339,Summary!$C:$CB,44,FALSE)/AZ339,IF(AZ339=0,"",IF(AZ339="","",0)))</f>
        <v>1</v>
      </c>
      <c r="AU339" s="25">
        <f>IFERROR(VLOOKUP($C339,Summary!$C:$CB,45,FALSE)/AZ339,IF(AZ339=0,"",IF(AZ339="","",0)))</f>
        <v>0</v>
      </c>
      <c r="AV339" s="26">
        <f>IFERROR(VLOOKUP($C339,Summary!$C:$CB,46,FALSE)/AZ339,IF(AZ339=0,"",IF(AZ339="","",0)))</f>
        <v>1</v>
      </c>
      <c r="AW339" s="25">
        <f>IFERROR(VLOOKUP($C339,Summary!$C:$CB,47,FALSE)/AZ339,IF(AZ339=0,"",IF(AZ339="","",0)))</f>
        <v>0</v>
      </c>
      <c r="AX339" s="26">
        <f>IFERROR(VLOOKUP($C339,Summary!$C:$CB,48,FALSE)/AZ339,IF(AZ339=0,"",IF(AZ339="","",0)))</f>
        <v>1</v>
      </c>
      <c r="AY339" s="25">
        <f>IFERROR(VLOOKUP($C339,Summary!$C:$CB,49,FALSE)/AZ339,IF(AZ339=0,"",IF(AZ339="","",0)))</f>
        <v>0</v>
      </c>
      <c r="AZ339" s="27">
        <f>VLOOKUP($C339,Summary!$C:$CB,50,FALSE)</f>
        <v>1</v>
      </c>
      <c r="BA339" s="24">
        <f>IFERROR(VLOOKUP($C339,Summary!$C:$CB,51,FALSE)/BG339,IF(BG339=0,"",IF(BG339="","",0)))</f>
        <v>0</v>
      </c>
      <c r="BB339" s="25">
        <f>IFERROR(VLOOKUP($C339,Summary!$C:$CB,52,FALSE)/BG339,IF(BG339=0,"",IF(BG339="","",0)))</f>
        <v>0</v>
      </c>
      <c r="BC339" s="26">
        <f>IFERROR(VLOOKUP($C339,Summary!$C:$CB,53,FALSE)/BG339,IF(BG339=0,"",IF(BG339="","",0)))</f>
        <v>0</v>
      </c>
      <c r="BD339" s="25">
        <f>IFERROR(VLOOKUP($C339,Summary!$C:$CB,54,FALSE)/BG339,IF(BG339=0,"",IF(BG339="","",0)))</f>
        <v>0</v>
      </c>
      <c r="BE339" s="26">
        <f>IFERROR(VLOOKUP($C339,Summary!$C:$CB,55,FALSE)/BG339,IF(BG339=0,"",IF(BG339="","",0)))</f>
        <v>0</v>
      </c>
      <c r="BF339" s="25">
        <f>IFERROR(VLOOKUP($C339,Summary!$C:$CB,56,FALSE)/BG339,IF(BG339=0,"",IF(BG339="","",0)))</f>
        <v>1</v>
      </c>
      <c r="BG339" s="27">
        <f>VLOOKUP($C339,Summary!$C:$CB,57,FALSE)</f>
        <v>1</v>
      </c>
      <c r="BH339" s="24" t="str">
        <f>IFERROR(VLOOKUP($C339,Summary!$C:$CB,58,FALSE)/BN339,IF(BN339=0,"",IF(BN339="","",0)))</f>
        <v/>
      </c>
      <c r="BI339" s="25" t="str">
        <f>IFERROR(VLOOKUP($C339,Summary!$C:$CB,59,FALSE)/BN339,IF(BN339=0,"",IF(BN339="","",0)))</f>
        <v/>
      </c>
      <c r="BJ339" s="26" t="str">
        <f>IFERROR(VLOOKUP($C339,Summary!$C:$CB,60,FALSE)/BN339,IF(BN339=0,"",IF(BN339="","",0)))</f>
        <v/>
      </c>
      <c r="BK339" s="25" t="str">
        <f>IFERROR(VLOOKUP($C339,Summary!$C:$CB,61,FALSE)/BN339,IF(BN339=0,"",IF(BN339="","",0)))</f>
        <v/>
      </c>
      <c r="BL339" s="26" t="str">
        <f>IFERROR(VLOOKUP($C339,Summary!$C:$CB,62,FALSE)/BN339,IF(BN339=0,"",IF(BN339="","",0)))</f>
        <v/>
      </c>
      <c r="BM339" s="25" t="str">
        <f>IFERROR(VLOOKUP($C339,Summary!$C:$CB,63,FALSE)/BN339,IF(BN339=0,"",IF(BN339="","",0)))</f>
        <v/>
      </c>
      <c r="BN339" s="27">
        <f>VLOOKUP($C339,Summary!$C:$CB,64,FALSE)</f>
        <v>0</v>
      </c>
      <c r="BO339" s="24" t="str">
        <f>IFERROR(VLOOKUP($C339,Summary!$C:$CB,65,FALSE)/BU339,IF(BU339=0,"",IF(BU339="","",0)))</f>
        <v/>
      </c>
      <c r="BP339" s="25" t="str">
        <f>IFERROR(VLOOKUP($C339,Summary!$C:$CB,66,FALSE)/BU339,IF(BU339=0,"",IF(BU339="","",0)))</f>
        <v/>
      </c>
      <c r="BQ339" s="26" t="str">
        <f>IFERROR(VLOOKUP($C339,Summary!$C:$CB,67,FALSE)/BU339,IF(BU339=0,"",IF(BU339="","",0)))</f>
        <v/>
      </c>
      <c r="BR339" s="25" t="str">
        <f>IFERROR(VLOOKUP($C339,Summary!$C:$CB,68,FALSE)/BU339,IF(BU339=0,"",IF(BU339="","",0)))</f>
        <v/>
      </c>
      <c r="BS339" s="26" t="str">
        <f>IFERROR(VLOOKUP($C339,Summary!$C:$CB,69,FALSE)/BU339,IF(BU339=0,"",IF(BU339="","",0)))</f>
        <v/>
      </c>
      <c r="BT339" s="25" t="str">
        <f>IFERROR(VLOOKUP($C339,Summary!$C:$CB,70,FALSE)/BU339,IF(BU339=0,"",IF(BU339="","",0)))</f>
        <v/>
      </c>
      <c r="BU339" s="27">
        <f>VLOOKUP($C339,Summary!$C:$CB,71,FALSE)</f>
        <v>0</v>
      </c>
      <c r="BV339" s="24">
        <f>IFERROR(VLOOKUP($C339,Summary!$C:$CB,72,FALSE)/CB339,IF(CB339=0,"",IF(CB339="","",0)))</f>
        <v>0</v>
      </c>
      <c r="BW339" s="25">
        <f>IFERROR(VLOOKUP($C339,Summary!$C:$CB,73,FALSE)/CB339,IF(CB339=0,"",IF(CB339="","",0)))</f>
        <v>0</v>
      </c>
      <c r="BX339" s="26">
        <f>IFERROR(VLOOKUP($C339,Summary!$C:$CB,74,FALSE)/CB339,IF(CB339=0,"",IF(CB339="","",0)))</f>
        <v>0</v>
      </c>
      <c r="BY339" s="25">
        <f>IFERROR(VLOOKUP($C339,Summary!$C:$CB,75,FALSE)/CB339,IF(CB339=0,"",IF(CB339="","",0)))</f>
        <v>0</v>
      </c>
      <c r="BZ339" s="26">
        <f>IFERROR(VLOOKUP($C339,Summary!$C:$CB,76,FALSE)/CB339,IF(CB339=0,"",IF(CB339="","",0)))</f>
        <v>0</v>
      </c>
      <c r="CA339" s="25">
        <f>IFERROR(VLOOKUP($C339,Summary!$C:$CB,77,FALSE)/CB339,IF(CB339=0,"",IF(CB339="","",0)))</f>
        <v>1</v>
      </c>
      <c r="CB339" s="27">
        <f>VLOOKUP($C339,Summary!$C:$CB,78,FALSE)</f>
        <v>1</v>
      </c>
    </row>
    <row r="340" spans="1:80" x14ac:dyDescent="0.3">
      <c r="A340">
        <v>336</v>
      </c>
      <c r="B340" t="str">
        <f>IF(Namelist!A337="","",UPPER(Namelist!A337))</f>
        <v>XUAN XUAN YAP</v>
      </c>
      <c r="C340" t="str">
        <f>IF(Namelist!B337="","",UPPER(Namelist!B337))</f>
        <v>NUSSTU\E0969213</v>
      </c>
      <c r="D340" s="24">
        <f>IFERROR(VLOOKUP($C340,Summary!$C:$CB,2,FALSE)/J340,IF(J340=0,"",IF(J340="","",0)))</f>
        <v>0.4</v>
      </c>
      <c r="E340" s="25">
        <f>IFERROR(VLOOKUP($C340,Summary!$C:$CB,3,FALSE)/J340,IF(J340=0,"",IF(J340="","",0)))</f>
        <v>0</v>
      </c>
      <c r="F340" s="26">
        <f>IFERROR(VLOOKUP($C340,Summary!$C:$CB,4,FALSE)/J340,IF(J340=0,"",IF(J340="","",0)))</f>
        <v>0.4</v>
      </c>
      <c r="G340" s="25">
        <f>IFERROR(VLOOKUP($C340,Summary!$C:$CB,5,FALSE)/J340,IF(J340=0,"",IF(J340="","",0)))</f>
        <v>0.2</v>
      </c>
      <c r="H340" s="26">
        <f>IFERROR(VLOOKUP($C340,Summary!$C:$CB,6,FALSE)/J340,IF(J340=0,"",IF(J340="","",0)))</f>
        <v>0.6</v>
      </c>
      <c r="I340" s="25">
        <f>IFERROR(VLOOKUP($C340,Summary!$C:$CB,7,FALSE)/J340,IF(J340=0,"",IF(J340="","",0)))</f>
        <v>0.4</v>
      </c>
      <c r="J340" s="27">
        <f>VLOOKUP($C340,Summary!$C:$CB,8,FALSE)</f>
        <v>5</v>
      </c>
      <c r="K340" s="24">
        <f>IFERROR(VLOOKUP($C340,Summary!$C:$CB,9,FALSE)/Q340,IF(Q340=0,"",IF(Q340="","",0)))</f>
        <v>0.33333333333333331</v>
      </c>
      <c r="L340" s="25">
        <f>IFERROR(VLOOKUP($C340,Summary!$C:$CB,10,FALSE)/Q340,IF(Q340=0,"",IF(Q340="","",0)))</f>
        <v>0</v>
      </c>
      <c r="M340" s="26">
        <f>IFERROR(VLOOKUP($C340,Summary!$C:$CB,11,FALSE)/Q340,IF(Q340=0,"",IF(Q340="","",0)))</f>
        <v>0.33333333333333331</v>
      </c>
      <c r="N340" s="25">
        <f>IFERROR(VLOOKUP($C340,Summary!$C:$CB,12,FALSE)/Q340,IF(Q340=0,"",IF(Q340="","",0)))</f>
        <v>0.33333333333333331</v>
      </c>
      <c r="O340" s="26">
        <f>IFERROR(VLOOKUP($C340,Summary!$C:$CB,13,FALSE)/Q340,IF(Q340=0,"",IF(Q340="","",0)))</f>
        <v>0.66666666666666663</v>
      </c>
      <c r="P340" s="25">
        <f>IFERROR(VLOOKUP($C340,Summary!$C:$CB,14,FALSE)/Q340,IF(Q340=0,"",IF(Q340="","",0)))</f>
        <v>0.33333333333333331</v>
      </c>
      <c r="Q340" s="27">
        <f>VLOOKUP($C340,Summary!$C:$CB,15,FALSE)</f>
        <v>3</v>
      </c>
      <c r="R340" s="24">
        <f>IFERROR(VLOOKUP($C340,Summary!$C:$CB,16,FALSE)/X340,IF(X340=0,"",IF(X340="","",0)))</f>
        <v>0.5</v>
      </c>
      <c r="S340" s="25">
        <f>IFERROR(VLOOKUP($C340,Summary!$C:$CB,17,FALSE)/X340,IF(X340=0,"",IF(X340="","",0)))</f>
        <v>0</v>
      </c>
      <c r="T340" s="26">
        <f>IFERROR(VLOOKUP($C340,Summary!$C:$CB,18,FALSE)/X340,IF(X340=0,"",IF(X340="","",0)))</f>
        <v>0.5</v>
      </c>
      <c r="U340" s="25">
        <f>IFERROR(VLOOKUP($C340,Summary!$C:$CB,19,FALSE)/X340,IF(X340=0,"",IF(X340="","",0)))</f>
        <v>0</v>
      </c>
      <c r="V340" s="26">
        <f>IFERROR(VLOOKUP($C340,Summary!$C:$CB,20,FALSE)/X340,IF(X340=0,"",IF(X340="","",0)))</f>
        <v>0.5</v>
      </c>
      <c r="W340" s="25">
        <f>IFERROR(VLOOKUP($C340,Summary!$C:$CB,21,FALSE)/X340,IF(X340=0,"",IF(X340="","",0)))</f>
        <v>0.5</v>
      </c>
      <c r="X340" s="27">
        <f>VLOOKUP($C340,Summary!$C:$CB,22,FALSE)</f>
        <v>2</v>
      </c>
      <c r="Y340" s="24" t="str">
        <f>IFERROR(VLOOKUP($C340,Summary!$C:$CB,23,FALSE)/AE340,IF(AE340=0,"",IF(AE340="","",0)))</f>
        <v/>
      </c>
      <c r="Z340" s="25" t="str">
        <f>IFERROR(VLOOKUP($C340,Summary!$C:$CB,24,FALSE)/AE340,IF(AE340=0,"",IF(AE340="","",0)))</f>
        <v/>
      </c>
      <c r="AA340" s="26" t="str">
        <f>IFERROR(VLOOKUP($C340,Summary!$C:$CB,25,FALSE)/AE340,IF(AE340=0,"",IF(AE340="","",0)))</f>
        <v/>
      </c>
      <c r="AB340" s="25" t="str">
        <f>IFERROR(VLOOKUP($C340,Summary!$C:$CB,26,FALSE)/AE340,IF(AE340=0,"",IF(AE340="","",0)))</f>
        <v/>
      </c>
      <c r="AC340" s="26" t="str">
        <f>IFERROR(VLOOKUP($C340,Summary!$C:$CB,27,FALSE)/AE340,IF(AE340=0,"",IF(AE340="","",0)))</f>
        <v/>
      </c>
      <c r="AD340" s="25" t="str">
        <f>IFERROR(VLOOKUP($C340,Summary!$C:$CB,28,FALSE)/AE340,IF(AE340=0,"",IF(AE340="","",0)))</f>
        <v/>
      </c>
      <c r="AE340" s="27">
        <f>VLOOKUP($C340,Summary!$C:$CB,29,FALSE)</f>
        <v>0</v>
      </c>
      <c r="AF340" s="24" t="str">
        <f>IFERROR(VLOOKUP($C340,Summary!$C:$CB,30,FALSE)/VLOOKUP($C340,Summary!$C:$CB,32,FALSE),IF(AL340=0,"",IF(AL340="","",0)))</f>
        <v/>
      </c>
      <c r="AG340" s="25" t="str">
        <f>IFERROR(VLOOKUP($C340,Summary!$C:$CB,31,FALSE)/VLOOKUP($C340,Summary!$C:$CB,32,FALSE),IF(AL340=0,"",IF(AL340="","",0)))</f>
        <v/>
      </c>
      <c r="AH340" s="26" t="str">
        <f>IFERROR(VLOOKUP($C340,Summary!$C:$CB,32,FALSE)/VLOOKUP($C340,Summary!$C:$CB,34,FALSE),IF(AL340=0,"",IF(AL340="","",0)))</f>
        <v/>
      </c>
      <c r="AI340" s="25" t="str">
        <f>IFERROR(VLOOKUP($C340,Summary!$C:$CB,33,FALSE)/VLOOKUP($C340,Summary!$C:$CB,34,FALSE),IF(AL340=0,"",IF(AL340="","",0)))</f>
        <v/>
      </c>
      <c r="AJ340" s="26" t="str">
        <f>IFERROR(VLOOKUP($C340,Summary!$C:$CB,34,FALSE)/AL340,IF(AL340=0,"",IF(AL340="","",0)))</f>
        <v/>
      </c>
      <c r="AK340" s="25" t="str">
        <f>IFERROR(VLOOKUP($C340,Summary!$C:$CB,35,FALSE)/AL340,IF(AL340=0,"",IF(AL340="","",0)))</f>
        <v/>
      </c>
      <c r="AL340" s="27">
        <f>VLOOKUP($C340,Summary!$C:$CB,36,FALSE)</f>
        <v>0</v>
      </c>
      <c r="AM340" s="24" t="str">
        <f>IFERROR(VLOOKUP($C340,Summary!$C:$CB,37,FALSE)/AS340,IF(AS340=0,"",IF(AS340="","",0)))</f>
        <v/>
      </c>
      <c r="AN340" s="25" t="str">
        <f>IFERROR(VLOOKUP($C340,Summary!$C:$CB,38,FALSE)/AS340,IF(AS340=0,"",IF(AS340="","",0)))</f>
        <v/>
      </c>
      <c r="AO340" s="26" t="str">
        <f>IFERROR(VLOOKUP($C340,Summary!$C:$CB,39,FALSE)/AS340,IF(AS340=0,"",IF(AS340="","",0)))</f>
        <v/>
      </c>
      <c r="AP340" s="25" t="str">
        <f>IFERROR(VLOOKUP($C340,Summary!$C:$CB,40,FALSE)/AS340,IF(AS340=0,"",IF(AS340="","",0)))</f>
        <v/>
      </c>
      <c r="AQ340" s="26" t="str">
        <f>IFERROR(VLOOKUP($C340,Summary!$C:$CB,41,FALSE)/AS340,IF(AS340=0,"",IF(AS340="","",0)))</f>
        <v/>
      </c>
      <c r="AR340" s="25" t="str">
        <f>IFERROR(VLOOKUP($C340,Summary!$C:$CB,42,FALSE)/AS340,IF(AS340=0,"",IF(AS340="","",0)))</f>
        <v/>
      </c>
      <c r="AS340" s="27">
        <f>VLOOKUP($C340,Summary!$C:$CB,43,FALSE)</f>
        <v>0</v>
      </c>
      <c r="AT340" s="24" t="str">
        <f>IFERROR(VLOOKUP($C340,Summary!$C:$CB,44,FALSE)/AZ340,IF(AZ340=0,"",IF(AZ340="","",0)))</f>
        <v/>
      </c>
      <c r="AU340" s="25" t="str">
        <f>IFERROR(VLOOKUP($C340,Summary!$C:$CB,45,FALSE)/AZ340,IF(AZ340=0,"",IF(AZ340="","",0)))</f>
        <v/>
      </c>
      <c r="AV340" s="26" t="str">
        <f>IFERROR(VLOOKUP($C340,Summary!$C:$CB,46,FALSE)/AZ340,IF(AZ340=0,"",IF(AZ340="","",0)))</f>
        <v/>
      </c>
      <c r="AW340" s="25" t="str">
        <f>IFERROR(VLOOKUP($C340,Summary!$C:$CB,47,FALSE)/AZ340,IF(AZ340=0,"",IF(AZ340="","",0)))</f>
        <v/>
      </c>
      <c r="AX340" s="26" t="str">
        <f>IFERROR(VLOOKUP($C340,Summary!$C:$CB,48,FALSE)/AZ340,IF(AZ340=0,"",IF(AZ340="","",0)))</f>
        <v/>
      </c>
      <c r="AY340" s="25" t="str">
        <f>IFERROR(VLOOKUP($C340,Summary!$C:$CB,49,FALSE)/AZ340,IF(AZ340=0,"",IF(AZ340="","",0)))</f>
        <v/>
      </c>
      <c r="AZ340" s="27">
        <f>VLOOKUP($C340,Summary!$C:$CB,50,FALSE)</f>
        <v>0</v>
      </c>
      <c r="BA340" s="24" t="str">
        <f>IFERROR(VLOOKUP($C340,Summary!$C:$CB,51,FALSE)/BG340,IF(BG340=0,"",IF(BG340="","",0)))</f>
        <v/>
      </c>
      <c r="BB340" s="25" t="str">
        <f>IFERROR(VLOOKUP($C340,Summary!$C:$CB,52,FALSE)/BG340,IF(BG340=0,"",IF(BG340="","",0)))</f>
        <v/>
      </c>
      <c r="BC340" s="26" t="str">
        <f>IFERROR(VLOOKUP($C340,Summary!$C:$CB,53,FALSE)/BG340,IF(BG340=0,"",IF(BG340="","",0)))</f>
        <v/>
      </c>
      <c r="BD340" s="25" t="str">
        <f>IFERROR(VLOOKUP($C340,Summary!$C:$CB,54,FALSE)/BG340,IF(BG340=0,"",IF(BG340="","",0)))</f>
        <v/>
      </c>
      <c r="BE340" s="26" t="str">
        <f>IFERROR(VLOOKUP($C340,Summary!$C:$CB,55,FALSE)/BG340,IF(BG340=0,"",IF(BG340="","",0)))</f>
        <v/>
      </c>
      <c r="BF340" s="25" t="str">
        <f>IFERROR(VLOOKUP($C340,Summary!$C:$CB,56,FALSE)/BG340,IF(BG340=0,"",IF(BG340="","",0)))</f>
        <v/>
      </c>
      <c r="BG340" s="27">
        <f>VLOOKUP($C340,Summary!$C:$CB,57,FALSE)</f>
        <v>0</v>
      </c>
      <c r="BH340" s="24" t="str">
        <f>IFERROR(VLOOKUP($C340,Summary!$C:$CB,58,FALSE)/BN340,IF(BN340=0,"",IF(BN340="","",0)))</f>
        <v/>
      </c>
      <c r="BI340" s="25" t="str">
        <f>IFERROR(VLOOKUP($C340,Summary!$C:$CB,59,FALSE)/BN340,IF(BN340=0,"",IF(BN340="","",0)))</f>
        <v/>
      </c>
      <c r="BJ340" s="26" t="str">
        <f>IFERROR(VLOOKUP($C340,Summary!$C:$CB,60,FALSE)/BN340,IF(BN340=0,"",IF(BN340="","",0)))</f>
        <v/>
      </c>
      <c r="BK340" s="25" t="str">
        <f>IFERROR(VLOOKUP($C340,Summary!$C:$CB,61,FALSE)/BN340,IF(BN340=0,"",IF(BN340="","",0)))</f>
        <v/>
      </c>
      <c r="BL340" s="26" t="str">
        <f>IFERROR(VLOOKUP($C340,Summary!$C:$CB,62,FALSE)/BN340,IF(BN340=0,"",IF(BN340="","",0)))</f>
        <v/>
      </c>
      <c r="BM340" s="25" t="str">
        <f>IFERROR(VLOOKUP($C340,Summary!$C:$CB,63,FALSE)/BN340,IF(BN340=0,"",IF(BN340="","",0)))</f>
        <v/>
      </c>
      <c r="BN340" s="27">
        <f>VLOOKUP($C340,Summary!$C:$CB,64,FALSE)</f>
        <v>0</v>
      </c>
      <c r="BO340" s="24" t="str">
        <f>IFERROR(VLOOKUP($C340,Summary!$C:$CB,65,FALSE)/BU340,IF(BU340=0,"",IF(BU340="","",0)))</f>
        <v/>
      </c>
      <c r="BP340" s="25" t="str">
        <f>IFERROR(VLOOKUP($C340,Summary!$C:$CB,66,FALSE)/BU340,IF(BU340=0,"",IF(BU340="","",0)))</f>
        <v/>
      </c>
      <c r="BQ340" s="26" t="str">
        <f>IFERROR(VLOOKUP($C340,Summary!$C:$CB,67,FALSE)/BU340,IF(BU340=0,"",IF(BU340="","",0)))</f>
        <v/>
      </c>
      <c r="BR340" s="25" t="str">
        <f>IFERROR(VLOOKUP($C340,Summary!$C:$CB,68,FALSE)/BU340,IF(BU340=0,"",IF(BU340="","",0)))</f>
        <v/>
      </c>
      <c r="BS340" s="26" t="str">
        <f>IFERROR(VLOOKUP($C340,Summary!$C:$CB,69,FALSE)/BU340,IF(BU340=0,"",IF(BU340="","",0)))</f>
        <v/>
      </c>
      <c r="BT340" s="25" t="str">
        <f>IFERROR(VLOOKUP($C340,Summary!$C:$CB,70,FALSE)/BU340,IF(BU340=0,"",IF(BU340="","",0)))</f>
        <v/>
      </c>
      <c r="BU340" s="27">
        <f>VLOOKUP($C340,Summary!$C:$CB,71,FALSE)</f>
        <v>0</v>
      </c>
      <c r="BV340" s="24" t="str">
        <f>IFERROR(VLOOKUP($C340,Summary!$C:$CB,72,FALSE)/CB340,IF(CB340=0,"",IF(CB340="","",0)))</f>
        <v/>
      </c>
      <c r="BW340" s="25" t="str">
        <f>IFERROR(VLOOKUP($C340,Summary!$C:$CB,73,FALSE)/CB340,IF(CB340=0,"",IF(CB340="","",0)))</f>
        <v/>
      </c>
      <c r="BX340" s="26" t="str">
        <f>IFERROR(VLOOKUP($C340,Summary!$C:$CB,74,FALSE)/CB340,IF(CB340=0,"",IF(CB340="","",0)))</f>
        <v/>
      </c>
      <c r="BY340" s="25" t="str">
        <f>IFERROR(VLOOKUP($C340,Summary!$C:$CB,75,FALSE)/CB340,IF(CB340=0,"",IF(CB340="","",0)))</f>
        <v/>
      </c>
      <c r="BZ340" s="26" t="str">
        <f>IFERROR(VLOOKUP($C340,Summary!$C:$CB,76,FALSE)/CB340,IF(CB340=0,"",IF(CB340="","",0)))</f>
        <v/>
      </c>
      <c r="CA340" s="25" t="str">
        <f>IFERROR(VLOOKUP($C340,Summary!$C:$CB,77,FALSE)/CB340,IF(CB340=0,"",IF(CB340="","",0)))</f>
        <v/>
      </c>
      <c r="CB340" s="27">
        <f>VLOOKUP($C340,Summary!$C:$CB,78,FALSE)</f>
        <v>0</v>
      </c>
    </row>
    <row r="341" spans="1:80" x14ac:dyDescent="0.3">
      <c r="A341">
        <v>337</v>
      </c>
      <c r="B341" t="str">
        <f>IF(Namelist!A338="","",UPPER(Namelist!A338))</f>
        <v>XUE YONG TEH</v>
      </c>
      <c r="C341" t="str">
        <f>IF(Namelist!B338="","",UPPER(Namelist!B338))</f>
        <v>NUSSTU\E0425748</v>
      </c>
      <c r="D341" s="24">
        <f>IFERROR(VLOOKUP($C341,Summary!$C:$CB,2,FALSE)/J341,IF(J341=0,"",IF(J341="","",0)))</f>
        <v>1</v>
      </c>
      <c r="E341" s="25">
        <f>IFERROR(VLOOKUP($C341,Summary!$C:$CB,3,FALSE)/J341,IF(J341=0,"",IF(J341="","",0)))</f>
        <v>0</v>
      </c>
      <c r="F341" s="26">
        <f>IFERROR(VLOOKUP($C341,Summary!$C:$CB,4,FALSE)/J341,IF(J341=0,"",IF(J341="","",0)))</f>
        <v>1</v>
      </c>
      <c r="G341" s="25">
        <f>IFERROR(VLOOKUP($C341,Summary!$C:$CB,5,FALSE)/J341,IF(J341=0,"",IF(J341="","",0)))</f>
        <v>0</v>
      </c>
      <c r="H341" s="26">
        <f>IFERROR(VLOOKUP($C341,Summary!$C:$CB,6,FALSE)/J341,IF(J341=0,"",IF(J341="","",0)))</f>
        <v>1</v>
      </c>
      <c r="I341" s="25">
        <f>IFERROR(VLOOKUP($C341,Summary!$C:$CB,7,FALSE)/J341,IF(J341=0,"",IF(J341="","",0)))</f>
        <v>0</v>
      </c>
      <c r="J341" s="27">
        <f>VLOOKUP($C341,Summary!$C:$CB,8,FALSE)</f>
        <v>7</v>
      </c>
      <c r="K341" s="24" t="str">
        <f>IFERROR(VLOOKUP($C341,Summary!$C:$CB,9,FALSE)/Q341,IF(Q341=0,"",IF(Q341="","",0)))</f>
        <v/>
      </c>
      <c r="L341" s="25" t="str">
        <f>IFERROR(VLOOKUP($C341,Summary!$C:$CB,10,FALSE)/Q341,IF(Q341=0,"",IF(Q341="","",0)))</f>
        <v/>
      </c>
      <c r="M341" s="26" t="str">
        <f>IFERROR(VLOOKUP($C341,Summary!$C:$CB,11,FALSE)/Q341,IF(Q341=0,"",IF(Q341="","",0)))</f>
        <v/>
      </c>
      <c r="N341" s="25" t="str">
        <f>IFERROR(VLOOKUP($C341,Summary!$C:$CB,12,FALSE)/Q341,IF(Q341=0,"",IF(Q341="","",0)))</f>
        <v/>
      </c>
      <c r="O341" s="26" t="str">
        <f>IFERROR(VLOOKUP($C341,Summary!$C:$CB,13,FALSE)/Q341,IF(Q341=0,"",IF(Q341="","",0)))</f>
        <v/>
      </c>
      <c r="P341" s="25" t="str">
        <f>IFERROR(VLOOKUP($C341,Summary!$C:$CB,14,FALSE)/Q341,IF(Q341=0,"",IF(Q341="","",0)))</f>
        <v/>
      </c>
      <c r="Q341" s="27">
        <f>VLOOKUP($C341,Summary!$C:$CB,15,FALSE)</f>
        <v>0</v>
      </c>
      <c r="R341" s="24" t="str">
        <f>IFERROR(VLOOKUP($C341,Summary!$C:$CB,16,FALSE)/X341,IF(X341=0,"",IF(X341="","",0)))</f>
        <v/>
      </c>
      <c r="S341" s="25" t="str">
        <f>IFERROR(VLOOKUP($C341,Summary!$C:$CB,17,FALSE)/X341,IF(X341=0,"",IF(X341="","",0)))</f>
        <v/>
      </c>
      <c r="T341" s="26" t="str">
        <f>IFERROR(VLOOKUP($C341,Summary!$C:$CB,18,FALSE)/X341,IF(X341=0,"",IF(X341="","",0)))</f>
        <v/>
      </c>
      <c r="U341" s="25" t="str">
        <f>IFERROR(VLOOKUP($C341,Summary!$C:$CB,19,FALSE)/X341,IF(X341=0,"",IF(X341="","",0)))</f>
        <v/>
      </c>
      <c r="V341" s="26" t="str">
        <f>IFERROR(VLOOKUP($C341,Summary!$C:$CB,20,FALSE)/X341,IF(X341=0,"",IF(X341="","",0)))</f>
        <v/>
      </c>
      <c r="W341" s="25" t="str">
        <f>IFERROR(VLOOKUP($C341,Summary!$C:$CB,21,FALSE)/X341,IF(X341=0,"",IF(X341="","",0)))</f>
        <v/>
      </c>
      <c r="X341" s="27">
        <f>VLOOKUP($C341,Summary!$C:$CB,22,FALSE)</f>
        <v>0</v>
      </c>
      <c r="Y341" s="24" t="str">
        <f>IFERROR(VLOOKUP($C341,Summary!$C:$CB,23,FALSE)/AE341,IF(AE341=0,"",IF(AE341="","",0)))</f>
        <v/>
      </c>
      <c r="Z341" s="25" t="str">
        <f>IFERROR(VLOOKUP($C341,Summary!$C:$CB,24,FALSE)/AE341,IF(AE341=0,"",IF(AE341="","",0)))</f>
        <v/>
      </c>
      <c r="AA341" s="26" t="str">
        <f>IFERROR(VLOOKUP($C341,Summary!$C:$CB,25,FALSE)/AE341,IF(AE341=0,"",IF(AE341="","",0)))</f>
        <v/>
      </c>
      <c r="AB341" s="25" t="str">
        <f>IFERROR(VLOOKUP($C341,Summary!$C:$CB,26,FALSE)/AE341,IF(AE341=0,"",IF(AE341="","",0)))</f>
        <v/>
      </c>
      <c r="AC341" s="26" t="str">
        <f>IFERROR(VLOOKUP($C341,Summary!$C:$CB,27,FALSE)/AE341,IF(AE341=0,"",IF(AE341="","",0)))</f>
        <v/>
      </c>
      <c r="AD341" s="25" t="str">
        <f>IFERROR(VLOOKUP($C341,Summary!$C:$CB,28,FALSE)/AE341,IF(AE341=0,"",IF(AE341="","",0)))</f>
        <v/>
      </c>
      <c r="AE341" s="27">
        <f>VLOOKUP($C341,Summary!$C:$CB,29,FALSE)</f>
        <v>0</v>
      </c>
      <c r="AF341" s="24" t="str">
        <f>IFERROR(VLOOKUP($C341,Summary!$C:$CB,30,FALSE)/VLOOKUP($C341,Summary!$C:$CB,32,FALSE),IF(AL341=0,"",IF(AL341="","",0)))</f>
        <v/>
      </c>
      <c r="AG341" s="25" t="str">
        <f>IFERROR(VLOOKUP($C341,Summary!$C:$CB,31,FALSE)/VLOOKUP($C341,Summary!$C:$CB,32,FALSE),IF(AL341=0,"",IF(AL341="","",0)))</f>
        <v/>
      </c>
      <c r="AH341" s="26" t="str">
        <f>IFERROR(VLOOKUP($C341,Summary!$C:$CB,32,FALSE)/VLOOKUP($C341,Summary!$C:$CB,34,FALSE),IF(AL341=0,"",IF(AL341="","",0)))</f>
        <v/>
      </c>
      <c r="AI341" s="25" t="str">
        <f>IFERROR(VLOOKUP($C341,Summary!$C:$CB,33,FALSE)/VLOOKUP($C341,Summary!$C:$CB,34,FALSE),IF(AL341=0,"",IF(AL341="","",0)))</f>
        <v/>
      </c>
      <c r="AJ341" s="26" t="str">
        <f>IFERROR(VLOOKUP($C341,Summary!$C:$CB,34,FALSE)/AL341,IF(AL341=0,"",IF(AL341="","",0)))</f>
        <v/>
      </c>
      <c r="AK341" s="25" t="str">
        <f>IFERROR(VLOOKUP($C341,Summary!$C:$CB,35,FALSE)/AL341,IF(AL341=0,"",IF(AL341="","",0)))</f>
        <v/>
      </c>
      <c r="AL341" s="27">
        <f>VLOOKUP($C341,Summary!$C:$CB,36,FALSE)</f>
        <v>0</v>
      </c>
      <c r="AM341" s="24" t="str">
        <f>IFERROR(VLOOKUP($C341,Summary!$C:$CB,37,FALSE)/AS341,IF(AS341=0,"",IF(AS341="","",0)))</f>
        <v/>
      </c>
      <c r="AN341" s="25" t="str">
        <f>IFERROR(VLOOKUP($C341,Summary!$C:$CB,38,FALSE)/AS341,IF(AS341=0,"",IF(AS341="","",0)))</f>
        <v/>
      </c>
      <c r="AO341" s="26" t="str">
        <f>IFERROR(VLOOKUP($C341,Summary!$C:$CB,39,FALSE)/AS341,IF(AS341=0,"",IF(AS341="","",0)))</f>
        <v/>
      </c>
      <c r="AP341" s="25" t="str">
        <f>IFERROR(VLOOKUP($C341,Summary!$C:$CB,40,FALSE)/AS341,IF(AS341=0,"",IF(AS341="","",0)))</f>
        <v/>
      </c>
      <c r="AQ341" s="26" t="str">
        <f>IFERROR(VLOOKUP($C341,Summary!$C:$CB,41,FALSE)/AS341,IF(AS341=0,"",IF(AS341="","",0)))</f>
        <v/>
      </c>
      <c r="AR341" s="25" t="str">
        <f>IFERROR(VLOOKUP($C341,Summary!$C:$CB,42,FALSE)/AS341,IF(AS341=0,"",IF(AS341="","",0)))</f>
        <v/>
      </c>
      <c r="AS341" s="27">
        <f>VLOOKUP($C341,Summary!$C:$CB,43,FALSE)</f>
        <v>0</v>
      </c>
      <c r="AT341" s="24" t="str">
        <f>IFERROR(VLOOKUP($C341,Summary!$C:$CB,44,FALSE)/AZ341,IF(AZ341=0,"",IF(AZ341="","",0)))</f>
        <v/>
      </c>
      <c r="AU341" s="25" t="str">
        <f>IFERROR(VLOOKUP($C341,Summary!$C:$CB,45,FALSE)/AZ341,IF(AZ341=0,"",IF(AZ341="","",0)))</f>
        <v/>
      </c>
      <c r="AV341" s="26" t="str">
        <f>IFERROR(VLOOKUP($C341,Summary!$C:$CB,46,FALSE)/AZ341,IF(AZ341=0,"",IF(AZ341="","",0)))</f>
        <v/>
      </c>
      <c r="AW341" s="25" t="str">
        <f>IFERROR(VLOOKUP($C341,Summary!$C:$CB,47,FALSE)/AZ341,IF(AZ341=0,"",IF(AZ341="","",0)))</f>
        <v/>
      </c>
      <c r="AX341" s="26" t="str">
        <f>IFERROR(VLOOKUP($C341,Summary!$C:$CB,48,FALSE)/AZ341,IF(AZ341=0,"",IF(AZ341="","",0)))</f>
        <v/>
      </c>
      <c r="AY341" s="25" t="str">
        <f>IFERROR(VLOOKUP($C341,Summary!$C:$CB,49,FALSE)/AZ341,IF(AZ341=0,"",IF(AZ341="","",0)))</f>
        <v/>
      </c>
      <c r="AZ341" s="27">
        <f>VLOOKUP($C341,Summary!$C:$CB,50,FALSE)</f>
        <v>0</v>
      </c>
      <c r="BA341" s="24">
        <f>IFERROR(VLOOKUP($C341,Summary!$C:$CB,51,FALSE)/BG341,IF(BG341=0,"",IF(BG341="","",0)))</f>
        <v>1</v>
      </c>
      <c r="BB341" s="25">
        <f>IFERROR(VLOOKUP($C341,Summary!$C:$CB,52,FALSE)/BG341,IF(BG341=0,"",IF(BG341="","",0)))</f>
        <v>0</v>
      </c>
      <c r="BC341" s="26">
        <f>IFERROR(VLOOKUP($C341,Summary!$C:$CB,53,FALSE)/BG341,IF(BG341=0,"",IF(BG341="","",0)))</f>
        <v>1</v>
      </c>
      <c r="BD341" s="25">
        <f>IFERROR(VLOOKUP($C341,Summary!$C:$CB,54,FALSE)/BG341,IF(BG341=0,"",IF(BG341="","",0)))</f>
        <v>0</v>
      </c>
      <c r="BE341" s="26">
        <f>IFERROR(VLOOKUP($C341,Summary!$C:$CB,55,FALSE)/BG341,IF(BG341=0,"",IF(BG341="","",0)))</f>
        <v>1</v>
      </c>
      <c r="BF341" s="25">
        <f>IFERROR(VLOOKUP($C341,Summary!$C:$CB,56,FALSE)/BG341,IF(BG341=0,"",IF(BG341="","",0)))</f>
        <v>0</v>
      </c>
      <c r="BG341" s="27">
        <f>VLOOKUP($C341,Summary!$C:$CB,57,FALSE)</f>
        <v>2</v>
      </c>
      <c r="BH341" s="24">
        <f>IFERROR(VLOOKUP($C341,Summary!$C:$CB,58,FALSE)/BN341,IF(BN341=0,"",IF(BN341="","",0)))</f>
        <v>1</v>
      </c>
      <c r="BI341" s="25">
        <f>IFERROR(VLOOKUP($C341,Summary!$C:$CB,59,FALSE)/BN341,IF(BN341=0,"",IF(BN341="","",0)))</f>
        <v>0</v>
      </c>
      <c r="BJ341" s="26">
        <f>IFERROR(VLOOKUP($C341,Summary!$C:$CB,60,FALSE)/BN341,IF(BN341=0,"",IF(BN341="","",0)))</f>
        <v>1</v>
      </c>
      <c r="BK341" s="25">
        <f>IFERROR(VLOOKUP($C341,Summary!$C:$CB,61,FALSE)/BN341,IF(BN341=0,"",IF(BN341="","",0)))</f>
        <v>0</v>
      </c>
      <c r="BL341" s="26">
        <f>IFERROR(VLOOKUP($C341,Summary!$C:$CB,62,FALSE)/BN341,IF(BN341=0,"",IF(BN341="","",0)))</f>
        <v>1</v>
      </c>
      <c r="BM341" s="25">
        <f>IFERROR(VLOOKUP($C341,Summary!$C:$CB,63,FALSE)/BN341,IF(BN341=0,"",IF(BN341="","",0)))</f>
        <v>0</v>
      </c>
      <c r="BN341" s="27">
        <f>VLOOKUP($C341,Summary!$C:$CB,64,FALSE)</f>
        <v>4</v>
      </c>
      <c r="BO341" s="24">
        <f>IFERROR(VLOOKUP($C341,Summary!$C:$CB,65,FALSE)/BU341,IF(BU341=0,"",IF(BU341="","",0)))</f>
        <v>1</v>
      </c>
      <c r="BP341" s="25">
        <f>IFERROR(VLOOKUP($C341,Summary!$C:$CB,66,FALSE)/BU341,IF(BU341=0,"",IF(BU341="","",0)))</f>
        <v>0</v>
      </c>
      <c r="BQ341" s="26">
        <f>IFERROR(VLOOKUP($C341,Summary!$C:$CB,67,FALSE)/BU341,IF(BU341=0,"",IF(BU341="","",0)))</f>
        <v>1</v>
      </c>
      <c r="BR341" s="25">
        <f>IFERROR(VLOOKUP($C341,Summary!$C:$CB,68,FALSE)/BU341,IF(BU341=0,"",IF(BU341="","",0)))</f>
        <v>0</v>
      </c>
      <c r="BS341" s="26">
        <f>IFERROR(VLOOKUP($C341,Summary!$C:$CB,69,FALSE)/BU341,IF(BU341=0,"",IF(BU341="","",0)))</f>
        <v>1</v>
      </c>
      <c r="BT341" s="25">
        <f>IFERROR(VLOOKUP($C341,Summary!$C:$CB,70,FALSE)/BU341,IF(BU341=0,"",IF(BU341="","",0)))</f>
        <v>0</v>
      </c>
      <c r="BU341" s="27">
        <f>VLOOKUP($C341,Summary!$C:$CB,71,FALSE)</f>
        <v>1</v>
      </c>
      <c r="BV341" s="24" t="str">
        <f>IFERROR(VLOOKUP($C341,Summary!$C:$CB,72,FALSE)/CB341,IF(CB341=0,"",IF(CB341="","",0)))</f>
        <v/>
      </c>
      <c r="BW341" s="25" t="str">
        <f>IFERROR(VLOOKUP($C341,Summary!$C:$CB,73,FALSE)/CB341,IF(CB341=0,"",IF(CB341="","",0)))</f>
        <v/>
      </c>
      <c r="BX341" s="26" t="str">
        <f>IFERROR(VLOOKUP($C341,Summary!$C:$CB,74,FALSE)/CB341,IF(CB341=0,"",IF(CB341="","",0)))</f>
        <v/>
      </c>
      <c r="BY341" s="25" t="str">
        <f>IFERROR(VLOOKUP($C341,Summary!$C:$CB,75,FALSE)/CB341,IF(CB341=0,"",IF(CB341="","",0)))</f>
        <v/>
      </c>
      <c r="BZ341" s="26" t="str">
        <f>IFERROR(VLOOKUP($C341,Summary!$C:$CB,76,FALSE)/CB341,IF(CB341=0,"",IF(CB341="","",0)))</f>
        <v/>
      </c>
      <c r="CA341" s="25" t="str">
        <f>IFERROR(VLOOKUP($C341,Summary!$C:$CB,77,FALSE)/CB341,IF(CB341=0,"",IF(CB341="","",0)))</f>
        <v/>
      </c>
      <c r="CB341" s="27">
        <f>VLOOKUP($C341,Summary!$C:$CB,78,FALSE)</f>
        <v>0</v>
      </c>
    </row>
    <row r="342" spans="1:80" x14ac:dyDescent="0.3">
      <c r="A342">
        <v>338</v>
      </c>
      <c r="B342" t="str">
        <f>IF(Namelist!A339="","",UPPER(Namelist!A339))</f>
        <v>YAN HENG, SHAWN TOH</v>
      </c>
      <c r="C342" t="str">
        <f>IF(Namelist!B339="","",UPPER(Namelist!B339))</f>
        <v>NUSSTU\E0726644</v>
      </c>
      <c r="D342" s="24">
        <f>IFERROR(VLOOKUP($C342,Summary!$C:$CB,2,FALSE)/J342,IF(J342=0,"",IF(J342="","",0)))</f>
        <v>0</v>
      </c>
      <c r="E342" s="25">
        <f>IFERROR(VLOOKUP($C342,Summary!$C:$CB,3,FALSE)/J342,IF(J342=0,"",IF(J342="","",0)))</f>
        <v>0.33333333333333331</v>
      </c>
      <c r="F342" s="26">
        <f>IFERROR(VLOOKUP($C342,Summary!$C:$CB,4,FALSE)/J342,IF(J342=0,"",IF(J342="","",0)))</f>
        <v>0.33333333333333331</v>
      </c>
      <c r="G342" s="25">
        <f>IFERROR(VLOOKUP($C342,Summary!$C:$CB,5,FALSE)/J342,IF(J342=0,"",IF(J342="","",0)))</f>
        <v>0</v>
      </c>
      <c r="H342" s="26">
        <f>IFERROR(VLOOKUP($C342,Summary!$C:$CB,6,FALSE)/J342,IF(J342=0,"",IF(J342="","",0)))</f>
        <v>0.33333333333333331</v>
      </c>
      <c r="I342" s="25">
        <f>IFERROR(VLOOKUP($C342,Summary!$C:$CB,7,FALSE)/J342,IF(J342=0,"",IF(J342="","",0)))</f>
        <v>0.66666666666666663</v>
      </c>
      <c r="J342" s="27">
        <f>VLOOKUP($C342,Summary!$C:$CB,8,FALSE)</f>
        <v>3</v>
      </c>
      <c r="K342" s="24">
        <f>IFERROR(VLOOKUP($C342,Summary!$C:$CB,9,FALSE)/Q342,IF(Q342=0,"",IF(Q342="","",0)))</f>
        <v>0</v>
      </c>
      <c r="L342" s="25">
        <f>IFERROR(VLOOKUP($C342,Summary!$C:$CB,10,FALSE)/Q342,IF(Q342=0,"",IF(Q342="","",0)))</f>
        <v>0.33333333333333331</v>
      </c>
      <c r="M342" s="26">
        <f>IFERROR(VLOOKUP($C342,Summary!$C:$CB,11,FALSE)/Q342,IF(Q342=0,"",IF(Q342="","",0)))</f>
        <v>0.33333333333333331</v>
      </c>
      <c r="N342" s="25">
        <f>IFERROR(VLOOKUP($C342,Summary!$C:$CB,12,FALSE)/Q342,IF(Q342=0,"",IF(Q342="","",0)))</f>
        <v>0</v>
      </c>
      <c r="O342" s="26">
        <f>IFERROR(VLOOKUP($C342,Summary!$C:$CB,13,FALSE)/Q342,IF(Q342=0,"",IF(Q342="","",0)))</f>
        <v>0.33333333333333331</v>
      </c>
      <c r="P342" s="25">
        <f>IFERROR(VLOOKUP($C342,Summary!$C:$CB,14,FALSE)/Q342,IF(Q342=0,"",IF(Q342="","",0)))</f>
        <v>0.66666666666666663</v>
      </c>
      <c r="Q342" s="27">
        <f>VLOOKUP($C342,Summary!$C:$CB,15,FALSE)</f>
        <v>3</v>
      </c>
      <c r="R342" s="24" t="str">
        <f>IFERROR(VLOOKUP($C342,Summary!$C:$CB,16,FALSE)/X342,IF(X342=0,"",IF(X342="","",0)))</f>
        <v/>
      </c>
      <c r="S342" s="25" t="str">
        <f>IFERROR(VLOOKUP($C342,Summary!$C:$CB,17,FALSE)/X342,IF(X342=0,"",IF(X342="","",0)))</f>
        <v/>
      </c>
      <c r="T342" s="26" t="str">
        <f>IFERROR(VLOOKUP($C342,Summary!$C:$CB,18,FALSE)/X342,IF(X342=0,"",IF(X342="","",0)))</f>
        <v/>
      </c>
      <c r="U342" s="25" t="str">
        <f>IFERROR(VLOOKUP($C342,Summary!$C:$CB,19,FALSE)/X342,IF(X342=0,"",IF(X342="","",0)))</f>
        <v/>
      </c>
      <c r="V342" s="26" t="str">
        <f>IFERROR(VLOOKUP($C342,Summary!$C:$CB,20,FALSE)/X342,IF(X342=0,"",IF(X342="","",0)))</f>
        <v/>
      </c>
      <c r="W342" s="25" t="str">
        <f>IFERROR(VLOOKUP($C342,Summary!$C:$CB,21,FALSE)/X342,IF(X342=0,"",IF(X342="","",0)))</f>
        <v/>
      </c>
      <c r="X342" s="27">
        <f>VLOOKUP($C342,Summary!$C:$CB,22,FALSE)</f>
        <v>0</v>
      </c>
      <c r="Y342" s="24" t="str">
        <f>IFERROR(VLOOKUP($C342,Summary!$C:$CB,23,FALSE)/AE342,IF(AE342=0,"",IF(AE342="","",0)))</f>
        <v/>
      </c>
      <c r="Z342" s="25" t="str">
        <f>IFERROR(VLOOKUP($C342,Summary!$C:$CB,24,FALSE)/AE342,IF(AE342=0,"",IF(AE342="","",0)))</f>
        <v/>
      </c>
      <c r="AA342" s="26" t="str">
        <f>IFERROR(VLOOKUP($C342,Summary!$C:$CB,25,FALSE)/AE342,IF(AE342=0,"",IF(AE342="","",0)))</f>
        <v/>
      </c>
      <c r="AB342" s="25" t="str">
        <f>IFERROR(VLOOKUP($C342,Summary!$C:$CB,26,FALSE)/AE342,IF(AE342=0,"",IF(AE342="","",0)))</f>
        <v/>
      </c>
      <c r="AC342" s="26" t="str">
        <f>IFERROR(VLOOKUP($C342,Summary!$C:$CB,27,FALSE)/AE342,IF(AE342=0,"",IF(AE342="","",0)))</f>
        <v/>
      </c>
      <c r="AD342" s="25" t="str">
        <f>IFERROR(VLOOKUP($C342,Summary!$C:$CB,28,FALSE)/AE342,IF(AE342=0,"",IF(AE342="","",0)))</f>
        <v/>
      </c>
      <c r="AE342" s="27">
        <f>VLOOKUP($C342,Summary!$C:$CB,29,FALSE)</f>
        <v>0</v>
      </c>
      <c r="AF342" s="24" t="str">
        <f>IFERROR(VLOOKUP($C342,Summary!$C:$CB,30,FALSE)/VLOOKUP($C342,Summary!$C:$CB,32,FALSE),IF(AL342=0,"",IF(AL342="","",0)))</f>
        <v/>
      </c>
      <c r="AG342" s="25" t="str">
        <f>IFERROR(VLOOKUP($C342,Summary!$C:$CB,31,FALSE)/VLOOKUP($C342,Summary!$C:$CB,32,FALSE),IF(AL342=0,"",IF(AL342="","",0)))</f>
        <v/>
      </c>
      <c r="AH342" s="26" t="str">
        <f>IFERROR(VLOOKUP($C342,Summary!$C:$CB,32,FALSE)/VLOOKUP($C342,Summary!$C:$CB,34,FALSE),IF(AL342=0,"",IF(AL342="","",0)))</f>
        <v/>
      </c>
      <c r="AI342" s="25" t="str">
        <f>IFERROR(VLOOKUP($C342,Summary!$C:$CB,33,FALSE)/VLOOKUP($C342,Summary!$C:$CB,34,FALSE),IF(AL342=0,"",IF(AL342="","",0)))</f>
        <v/>
      </c>
      <c r="AJ342" s="26" t="str">
        <f>IFERROR(VLOOKUP($C342,Summary!$C:$CB,34,FALSE)/AL342,IF(AL342=0,"",IF(AL342="","",0)))</f>
        <v/>
      </c>
      <c r="AK342" s="25" t="str">
        <f>IFERROR(VLOOKUP($C342,Summary!$C:$CB,35,FALSE)/AL342,IF(AL342=0,"",IF(AL342="","",0)))</f>
        <v/>
      </c>
      <c r="AL342" s="27">
        <f>VLOOKUP($C342,Summary!$C:$CB,36,FALSE)</f>
        <v>0</v>
      </c>
      <c r="AM342" s="24" t="str">
        <f>IFERROR(VLOOKUP($C342,Summary!$C:$CB,37,FALSE)/AS342,IF(AS342=0,"",IF(AS342="","",0)))</f>
        <v/>
      </c>
      <c r="AN342" s="25" t="str">
        <f>IFERROR(VLOOKUP($C342,Summary!$C:$CB,38,FALSE)/AS342,IF(AS342=0,"",IF(AS342="","",0)))</f>
        <v/>
      </c>
      <c r="AO342" s="26" t="str">
        <f>IFERROR(VLOOKUP($C342,Summary!$C:$CB,39,FALSE)/AS342,IF(AS342=0,"",IF(AS342="","",0)))</f>
        <v/>
      </c>
      <c r="AP342" s="25" t="str">
        <f>IFERROR(VLOOKUP($C342,Summary!$C:$CB,40,FALSE)/AS342,IF(AS342=0,"",IF(AS342="","",0)))</f>
        <v/>
      </c>
      <c r="AQ342" s="26" t="str">
        <f>IFERROR(VLOOKUP($C342,Summary!$C:$CB,41,FALSE)/AS342,IF(AS342=0,"",IF(AS342="","",0)))</f>
        <v/>
      </c>
      <c r="AR342" s="25" t="str">
        <f>IFERROR(VLOOKUP($C342,Summary!$C:$CB,42,FALSE)/AS342,IF(AS342=0,"",IF(AS342="","",0)))</f>
        <v/>
      </c>
      <c r="AS342" s="27">
        <f>VLOOKUP($C342,Summary!$C:$CB,43,FALSE)</f>
        <v>0</v>
      </c>
      <c r="AT342" s="24" t="str">
        <f>IFERROR(VLOOKUP($C342,Summary!$C:$CB,44,FALSE)/AZ342,IF(AZ342=0,"",IF(AZ342="","",0)))</f>
        <v/>
      </c>
      <c r="AU342" s="25" t="str">
        <f>IFERROR(VLOOKUP($C342,Summary!$C:$CB,45,FALSE)/AZ342,IF(AZ342=0,"",IF(AZ342="","",0)))</f>
        <v/>
      </c>
      <c r="AV342" s="26" t="str">
        <f>IFERROR(VLOOKUP($C342,Summary!$C:$CB,46,FALSE)/AZ342,IF(AZ342=0,"",IF(AZ342="","",0)))</f>
        <v/>
      </c>
      <c r="AW342" s="25" t="str">
        <f>IFERROR(VLOOKUP($C342,Summary!$C:$CB,47,FALSE)/AZ342,IF(AZ342=0,"",IF(AZ342="","",0)))</f>
        <v/>
      </c>
      <c r="AX342" s="26" t="str">
        <f>IFERROR(VLOOKUP($C342,Summary!$C:$CB,48,FALSE)/AZ342,IF(AZ342=0,"",IF(AZ342="","",0)))</f>
        <v/>
      </c>
      <c r="AY342" s="25" t="str">
        <f>IFERROR(VLOOKUP($C342,Summary!$C:$CB,49,FALSE)/AZ342,IF(AZ342=0,"",IF(AZ342="","",0)))</f>
        <v/>
      </c>
      <c r="AZ342" s="27">
        <f>VLOOKUP($C342,Summary!$C:$CB,50,FALSE)</f>
        <v>0</v>
      </c>
      <c r="BA342" s="24" t="str">
        <f>IFERROR(VLOOKUP($C342,Summary!$C:$CB,51,FALSE)/BG342,IF(BG342=0,"",IF(BG342="","",0)))</f>
        <v/>
      </c>
      <c r="BB342" s="25" t="str">
        <f>IFERROR(VLOOKUP($C342,Summary!$C:$CB,52,FALSE)/BG342,IF(BG342=0,"",IF(BG342="","",0)))</f>
        <v/>
      </c>
      <c r="BC342" s="26" t="str">
        <f>IFERROR(VLOOKUP($C342,Summary!$C:$CB,53,FALSE)/BG342,IF(BG342=0,"",IF(BG342="","",0)))</f>
        <v/>
      </c>
      <c r="BD342" s="25" t="str">
        <f>IFERROR(VLOOKUP($C342,Summary!$C:$CB,54,FALSE)/BG342,IF(BG342=0,"",IF(BG342="","",0)))</f>
        <v/>
      </c>
      <c r="BE342" s="26" t="str">
        <f>IFERROR(VLOOKUP($C342,Summary!$C:$CB,55,FALSE)/BG342,IF(BG342=0,"",IF(BG342="","",0)))</f>
        <v/>
      </c>
      <c r="BF342" s="25" t="str">
        <f>IFERROR(VLOOKUP($C342,Summary!$C:$CB,56,FALSE)/BG342,IF(BG342=0,"",IF(BG342="","",0)))</f>
        <v/>
      </c>
      <c r="BG342" s="27">
        <f>VLOOKUP($C342,Summary!$C:$CB,57,FALSE)</f>
        <v>0</v>
      </c>
      <c r="BH342" s="24" t="str">
        <f>IFERROR(VLOOKUP($C342,Summary!$C:$CB,58,FALSE)/BN342,IF(BN342=0,"",IF(BN342="","",0)))</f>
        <v/>
      </c>
      <c r="BI342" s="25" t="str">
        <f>IFERROR(VLOOKUP($C342,Summary!$C:$CB,59,FALSE)/BN342,IF(BN342=0,"",IF(BN342="","",0)))</f>
        <v/>
      </c>
      <c r="BJ342" s="26" t="str">
        <f>IFERROR(VLOOKUP($C342,Summary!$C:$CB,60,FALSE)/BN342,IF(BN342=0,"",IF(BN342="","",0)))</f>
        <v/>
      </c>
      <c r="BK342" s="25" t="str">
        <f>IFERROR(VLOOKUP($C342,Summary!$C:$CB,61,FALSE)/BN342,IF(BN342=0,"",IF(BN342="","",0)))</f>
        <v/>
      </c>
      <c r="BL342" s="26" t="str">
        <f>IFERROR(VLOOKUP($C342,Summary!$C:$CB,62,FALSE)/BN342,IF(BN342=0,"",IF(BN342="","",0)))</f>
        <v/>
      </c>
      <c r="BM342" s="25" t="str">
        <f>IFERROR(VLOOKUP($C342,Summary!$C:$CB,63,FALSE)/BN342,IF(BN342=0,"",IF(BN342="","",0)))</f>
        <v/>
      </c>
      <c r="BN342" s="27">
        <f>VLOOKUP($C342,Summary!$C:$CB,64,FALSE)</f>
        <v>0</v>
      </c>
      <c r="BO342" s="24" t="str">
        <f>IFERROR(VLOOKUP($C342,Summary!$C:$CB,65,FALSE)/BU342,IF(BU342=0,"",IF(BU342="","",0)))</f>
        <v/>
      </c>
      <c r="BP342" s="25" t="str">
        <f>IFERROR(VLOOKUP($C342,Summary!$C:$CB,66,FALSE)/BU342,IF(BU342=0,"",IF(BU342="","",0)))</f>
        <v/>
      </c>
      <c r="BQ342" s="26" t="str">
        <f>IFERROR(VLOOKUP($C342,Summary!$C:$CB,67,FALSE)/BU342,IF(BU342=0,"",IF(BU342="","",0)))</f>
        <v/>
      </c>
      <c r="BR342" s="25" t="str">
        <f>IFERROR(VLOOKUP($C342,Summary!$C:$CB,68,FALSE)/BU342,IF(BU342=0,"",IF(BU342="","",0)))</f>
        <v/>
      </c>
      <c r="BS342" s="26" t="str">
        <f>IFERROR(VLOOKUP($C342,Summary!$C:$CB,69,FALSE)/BU342,IF(BU342=0,"",IF(BU342="","",0)))</f>
        <v/>
      </c>
      <c r="BT342" s="25" t="str">
        <f>IFERROR(VLOOKUP($C342,Summary!$C:$CB,70,FALSE)/BU342,IF(BU342=0,"",IF(BU342="","",0)))</f>
        <v/>
      </c>
      <c r="BU342" s="27">
        <f>VLOOKUP($C342,Summary!$C:$CB,71,FALSE)</f>
        <v>0</v>
      </c>
      <c r="BV342" s="24" t="str">
        <f>IFERROR(VLOOKUP($C342,Summary!$C:$CB,72,FALSE)/CB342,IF(CB342=0,"",IF(CB342="","",0)))</f>
        <v/>
      </c>
      <c r="BW342" s="25" t="str">
        <f>IFERROR(VLOOKUP($C342,Summary!$C:$CB,73,FALSE)/CB342,IF(CB342=0,"",IF(CB342="","",0)))</f>
        <v/>
      </c>
      <c r="BX342" s="26" t="str">
        <f>IFERROR(VLOOKUP($C342,Summary!$C:$CB,74,FALSE)/CB342,IF(CB342=0,"",IF(CB342="","",0)))</f>
        <v/>
      </c>
      <c r="BY342" s="25" t="str">
        <f>IFERROR(VLOOKUP($C342,Summary!$C:$CB,75,FALSE)/CB342,IF(CB342=0,"",IF(CB342="","",0)))</f>
        <v/>
      </c>
      <c r="BZ342" s="26" t="str">
        <f>IFERROR(VLOOKUP($C342,Summary!$C:$CB,76,FALSE)/CB342,IF(CB342=0,"",IF(CB342="","",0)))</f>
        <v/>
      </c>
      <c r="CA342" s="25" t="str">
        <f>IFERROR(VLOOKUP($C342,Summary!$C:$CB,77,FALSE)/CB342,IF(CB342=0,"",IF(CB342="","",0)))</f>
        <v/>
      </c>
      <c r="CB342" s="27">
        <f>VLOOKUP($C342,Summary!$C:$CB,78,FALSE)</f>
        <v>0</v>
      </c>
    </row>
    <row r="343" spans="1:80" x14ac:dyDescent="0.3">
      <c r="A343">
        <v>339</v>
      </c>
      <c r="B343" t="str">
        <f>IF(Namelist!A340="","",UPPER(Namelist!A340))</f>
        <v>YANWEI LUM</v>
      </c>
      <c r="C343" t="str">
        <f>IF(Namelist!B340="","",UPPER(Namelist!B340))</f>
        <v>NUSSTF\LUMYW</v>
      </c>
      <c r="D343" s="24">
        <f>IFERROR(VLOOKUP($C343,Summary!$C:$CB,2,FALSE)/J343,IF(J343=0,"",IF(J343="","",0)))</f>
        <v>0.33333333333333331</v>
      </c>
      <c r="E343" s="25">
        <f>IFERROR(VLOOKUP($C343,Summary!$C:$CB,3,FALSE)/J343,IF(J343=0,"",IF(J343="","",0)))</f>
        <v>0</v>
      </c>
      <c r="F343" s="26">
        <f>IFERROR(VLOOKUP($C343,Summary!$C:$CB,4,FALSE)/J343,IF(J343=0,"",IF(J343="","",0)))</f>
        <v>0.33333333333333331</v>
      </c>
      <c r="G343" s="25">
        <f>IFERROR(VLOOKUP($C343,Summary!$C:$CB,5,FALSE)/J343,IF(J343=0,"",IF(J343="","",0)))</f>
        <v>0</v>
      </c>
      <c r="H343" s="26">
        <f>IFERROR(VLOOKUP($C343,Summary!$C:$CB,6,FALSE)/J343,IF(J343=0,"",IF(J343="","",0)))</f>
        <v>0.33333333333333331</v>
      </c>
      <c r="I343" s="25">
        <f>IFERROR(VLOOKUP($C343,Summary!$C:$CB,7,FALSE)/J343,IF(J343=0,"",IF(J343="","",0)))</f>
        <v>0.66666666666666663</v>
      </c>
      <c r="J343" s="27">
        <f>VLOOKUP($C343,Summary!$C:$CB,8,FALSE)</f>
        <v>3</v>
      </c>
      <c r="K343" s="24" t="str">
        <f>IFERROR(VLOOKUP($C343,Summary!$C:$CB,9,FALSE)/Q343,IF(Q343=0,"",IF(Q343="","",0)))</f>
        <v/>
      </c>
      <c r="L343" s="25" t="str">
        <f>IFERROR(VLOOKUP($C343,Summary!$C:$CB,10,FALSE)/Q343,IF(Q343=0,"",IF(Q343="","",0)))</f>
        <v/>
      </c>
      <c r="M343" s="26" t="str">
        <f>IFERROR(VLOOKUP($C343,Summary!$C:$CB,11,FALSE)/Q343,IF(Q343=0,"",IF(Q343="","",0)))</f>
        <v/>
      </c>
      <c r="N343" s="25" t="str">
        <f>IFERROR(VLOOKUP($C343,Summary!$C:$CB,12,FALSE)/Q343,IF(Q343=0,"",IF(Q343="","",0)))</f>
        <v/>
      </c>
      <c r="O343" s="26" t="str">
        <f>IFERROR(VLOOKUP($C343,Summary!$C:$CB,13,FALSE)/Q343,IF(Q343=0,"",IF(Q343="","",0)))</f>
        <v/>
      </c>
      <c r="P343" s="25" t="str">
        <f>IFERROR(VLOOKUP($C343,Summary!$C:$CB,14,FALSE)/Q343,IF(Q343=0,"",IF(Q343="","",0)))</f>
        <v/>
      </c>
      <c r="Q343" s="27">
        <f>VLOOKUP($C343,Summary!$C:$CB,15,FALSE)</f>
        <v>0</v>
      </c>
      <c r="R343" s="24" t="str">
        <f>IFERROR(VLOOKUP($C343,Summary!$C:$CB,16,FALSE)/X343,IF(X343=0,"",IF(X343="","",0)))</f>
        <v/>
      </c>
      <c r="S343" s="25" t="str">
        <f>IFERROR(VLOOKUP($C343,Summary!$C:$CB,17,FALSE)/X343,IF(X343=0,"",IF(X343="","",0)))</f>
        <v/>
      </c>
      <c r="T343" s="26" t="str">
        <f>IFERROR(VLOOKUP($C343,Summary!$C:$CB,18,FALSE)/X343,IF(X343=0,"",IF(X343="","",0)))</f>
        <v/>
      </c>
      <c r="U343" s="25" t="str">
        <f>IFERROR(VLOOKUP($C343,Summary!$C:$CB,19,FALSE)/X343,IF(X343=0,"",IF(X343="","",0)))</f>
        <v/>
      </c>
      <c r="V343" s="26" t="str">
        <f>IFERROR(VLOOKUP($C343,Summary!$C:$CB,20,FALSE)/X343,IF(X343=0,"",IF(X343="","",0)))</f>
        <v/>
      </c>
      <c r="W343" s="25" t="str">
        <f>IFERROR(VLOOKUP($C343,Summary!$C:$CB,21,FALSE)/X343,IF(X343=0,"",IF(X343="","",0)))</f>
        <v/>
      </c>
      <c r="X343" s="27">
        <f>VLOOKUP($C343,Summary!$C:$CB,22,FALSE)</f>
        <v>0</v>
      </c>
      <c r="Y343" s="24" t="str">
        <f>IFERROR(VLOOKUP($C343,Summary!$C:$CB,23,FALSE)/AE343,IF(AE343=0,"",IF(AE343="","",0)))</f>
        <v/>
      </c>
      <c r="Z343" s="25" t="str">
        <f>IFERROR(VLOOKUP($C343,Summary!$C:$CB,24,FALSE)/AE343,IF(AE343=0,"",IF(AE343="","",0)))</f>
        <v/>
      </c>
      <c r="AA343" s="26" t="str">
        <f>IFERROR(VLOOKUP($C343,Summary!$C:$CB,25,FALSE)/AE343,IF(AE343=0,"",IF(AE343="","",0)))</f>
        <v/>
      </c>
      <c r="AB343" s="25" t="str">
        <f>IFERROR(VLOOKUP($C343,Summary!$C:$CB,26,FALSE)/AE343,IF(AE343=0,"",IF(AE343="","",0)))</f>
        <v/>
      </c>
      <c r="AC343" s="26" t="str">
        <f>IFERROR(VLOOKUP($C343,Summary!$C:$CB,27,FALSE)/AE343,IF(AE343=0,"",IF(AE343="","",0)))</f>
        <v/>
      </c>
      <c r="AD343" s="25" t="str">
        <f>IFERROR(VLOOKUP($C343,Summary!$C:$CB,28,FALSE)/AE343,IF(AE343=0,"",IF(AE343="","",0)))</f>
        <v/>
      </c>
      <c r="AE343" s="27">
        <f>VLOOKUP($C343,Summary!$C:$CB,29,FALSE)</f>
        <v>0</v>
      </c>
      <c r="AF343" s="24" t="str">
        <f>IFERROR(VLOOKUP($C343,Summary!$C:$CB,30,FALSE)/VLOOKUP($C343,Summary!$C:$CB,32,FALSE),IF(AL343=0,"",IF(AL343="","",0)))</f>
        <v/>
      </c>
      <c r="AG343" s="25" t="str">
        <f>IFERROR(VLOOKUP($C343,Summary!$C:$CB,31,FALSE)/VLOOKUP($C343,Summary!$C:$CB,32,FALSE),IF(AL343=0,"",IF(AL343="","",0)))</f>
        <v/>
      </c>
      <c r="AH343" s="26" t="str">
        <f>IFERROR(VLOOKUP($C343,Summary!$C:$CB,32,FALSE)/VLOOKUP($C343,Summary!$C:$CB,34,FALSE),IF(AL343=0,"",IF(AL343="","",0)))</f>
        <v/>
      </c>
      <c r="AI343" s="25" t="str">
        <f>IFERROR(VLOOKUP($C343,Summary!$C:$CB,33,FALSE)/VLOOKUP($C343,Summary!$C:$CB,34,FALSE),IF(AL343=0,"",IF(AL343="","",0)))</f>
        <v/>
      </c>
      <c r="AJ343" s="26" t="str">
        <f>IFERROR(VLOOKUP($C343,Summary!$C:$CB,34,FALSE)/AL343,IF(AL343=0,"",IF(AL343="","",0)))</f>
        <v/>
      </c>
      <c r="AK343" s="25" t="str">
        <f>IFERROR(VLOOKUP($C343,Summary!$C:$CB,35,FALSE)/AL343,IF(AL343=0,"",IF(AL343="","",0)))</f>
        <v/>
      </c>
      <c r="AL343" s="27">
        <f>VLOOKUP($C343,Summary!$C:$CB,36,FALSE)</f>
        <v>0</v>
      </c>
      <c r="AM343" s="24" t="str">
        <f>IFERROR(VLOOKUP($C343,Summary!$C:$CB,37,FALSE)/AS343,IF(AS343=0,"",IF(AS343="","",0)))</f>
        <v/>
      </c>
      <c r="AN343" s="25" t="str">
        <f>IFERROR(VLOOKUP($C343,Summary!$C:$CB,38,FALSE)/AS343,IF(AS343=0,"",IF(AS343="","",0)))</f>
        <v/>
      </c>
      <c r="AO343" s="26" t="str">
        <f>IFERROR(VLOOKUP($C343,Summary!$C:$CB,39,FALSE)/AS343,IF(AS343=0,"",IF(AS343="","",0)))</f>
        <v/>
      </c>
      <c r="AP343" s="25" t="str">
        <f>IFERROR(VLOOKUP($C343,Summary!$C:$CB,40,FALSE)/AS343,IF(AS343=0,"",IF(AS343="","",0)))</f>
        <v/>
      </c>
      <c r="AQ343" s="26" t="str">
        <f>IFERROR(VLOOKUP($C343,Summary!$C:$CB,41,FALSE)/AS343,IF(AS343=0,"",IF(AS343="","",0)))</f>
        <v/>
      </c>
      <c r="AR343" s="25" t="str">
        <f>IFERROR(VLOOKUP($C343,Summary!$C:$CB,42,FALSE)/AS343,IF(AS343=0,"",IF(AS343="","",0)))</f>
        <v/>
      </c>
      <c r="AS343" s="27">
        <f>VLOOKUP($C343,Summary!$C:$CB,43,FALSE)</f>
        <v>0</v>
      </c>
      <c r="AT343" s="24">
        <f>IFERROR(VLOOKUP($C343,Summary!$C:$CB,44,FALSE)/AZ343,IF(AZ343=0,"",IF(AZ343="","",0)))</f>
        <v>0.33333333333333331</v>
      </c>
      <c r="AU343" s="25">
        <f>IFERROR(VLOOKUP($C343,Summary!$C:$CB,45,FALSE)/AZ343,IF(AZ343=0,"",IF(AZ343="","",0)))</f>
        <v>0</v>
      </c>
      <c r="AV343" s="26">
        <f>IFERROR(VLOOKUP($C343,Summary!$C:$CB,46,FALSE)/AZ343,IF(AZ343=0,"",IF(AZ343="","",0)))</f>
        <v>0.33333333333333331</v>
      </c>
      <c r="AW343" s="25">
        <f>IFERROR(VLOOKUP($C343,Summary!$C:$CB,47,FALSE)/AZ343,IF(AZ343=0,"",IF(AZ343="","",0)))</f>
        <v>0</v>
      </c>
      <c r="AX343" s="26">
        <f>IFERROR(VLOOKUP($C343,Summary!$C:$CB,48,FALSE)/AZ343,IF(AZ343=0,"",IF(AZ343="","",0)))</f>
        <v>0.33333333333333331</v>
      </c>
      <c r="AY343" s="25">
        <f>IFERROR(VLOOKUP($C343,Summary!$C:$CB,49,FALSE)/AZ343,IF(AZ343=0,"",IF(AZ343="","",0)))</f>
        <v>0.66666666666666663</v>
      </c>
      <c r="AZ343" s="27">
        <f>VLOOKUP($C343,Summary!$C:$CB,50,FALSE)</f>
        <v>3</v>
      </c>
      <c r="BA343" s="24" t="str">
        <f>IFERROR(VLOOKUP($C343,Summary!$C:$CB,51,FALSE)/BG343,IF(BG343=0,"",IF(BG343="","",0)))</f>
        <v/>
      </c>
      <c r="BB343" s="25" t="str">
        <f>IFERROR(VLOOKUP($C343,Summary!$C:$CB,52,FALSE)/BG343,IF(BG343=0,"",IF(BG343="","",0)))</f>
        <v/>
      </c>
      <c r="BC343" s="26" t="str">
        <f>IFERROR(VLOOKUP($C343,Summary!$C:$CB,53,FALSE)/BG343,IF(BG343=0,"",IF(BG343="","",0)))</f>
        <v/>
      </c>
      <c r="BD343" s="25" t="str">
        <f>IFERROR(VLOOKUP($C343,Summary!$C:$CB,54,FALSE)/BG343,IF(BG343=0,"",IF(BG343="","",0)))</f>
        <v/>
      </c>
      <c r="BE343" s="26" t="str">
        <f>IFERROR(VLOOKUP($C343,Summary!$C:$CB,55,FALSE)/BG343,IF(BG343=0,"",IF(BG343="","",0)))</f>
        <v/>
      </c>
      <c r="BF343" s="25" t="str">
        <f>IFERROR(VLOOKUP($C343,Summary!$C:$CB,56,FALSE)/BG343,IF(BG343=0,"",IF(BG343="","",0)))</f>
        <v/>
      </c>
      <c r="BG343" s="27">
        <f>VLOOKUP($C343,Summary!$C:$CB,57,FALSE)</f>
        <v>0</v>
      </c>
      <c r="BH343" s="24" t="str">
        <f>IFERROR(VLOOKUP($C343,Summary!$C:$CB,58,FALSE)/BN343,IF(BN343=0,"",IF(BN343="","",0)))</f>
        <v/>
      </c>
      <c r="BI343" s="25" t="str">
        <f>IFERROR(VLOOKUP($C343,Summary!$C:$CB,59,FALSE)/BN343,IF(BN343=0,"",IF(BN343="","",0)))</f>
        <v/>
      </c>
      <c r="BJ343" s="26" t="str">
        <f>IFERROR(VLOOKUP($C343,Summary!$C:$CB,60,FALSE)/BN343,IF(BN343=0,"",IF(BN343="","",0)))</f>
        <v/>
      </c>
      <c r="BK343" s="25" t="str">
        <f>IFERROR(VLOOKUP($C343,Summary!$C:$CB,61,FALSE)/BN343,IF(BN343=0,"",IF(BN343="","",0)))</f>
        <v/>
      </c>
      <c r="BL343" s="26" t="str">
        <f>IFERROR(VLOOKUP($C343,Summary!$C:$CB,62,FALSE)/BN343,IF(BN343=0,"",IF(BN343="","",0)))</f>
        <v/>
      </c>
      <c r="BM343" s="25" t="str">
        <f>IFERROR(VLOOKUP($C343,Summary!$C:$CB,63,FALSE)/BN343,IF(BN343=0,"",IF(BN343="","",0)))</f>
        <v/>
      </c>
      <c r="BN343" s="27">
        <f>VLOOKUP($C343,Summary!$C:$CB,64,FALSE)</f>
        <v>0</v>
      </c>
      <c r="BO343" s="24" t="str">
        <f>IFERROR(VLOOKUP($C343,Summary!$C:$CB,65,FALSE)/BU343,IF(BU343=0,"",IF(BU343="","",0)))</f>
        <v/>
      </c>
      <c r="BP343" s="25" t="str">
        <f>IFERROR(VLOOKUP($C343,Summary!$C:$CB,66,FALSE)/BU343,IF(BU343=0,"",IF(BU343="","",0)))</f>
        <v/>
      </c>
      <c r="BQ343" s="26" t="str">
        <f>IFERROR(VLOOKUP($C343,Summary!$C:$CB,67,FALSE)/BU343,IF(BU343=0,"",IF(BU343="","",0)))</f>
        <v/>
      </c>
      <c r="BR343" s="25" t="str">
        <f>IFERROR(VLOOKUP($C343,Summary!$C:$CB,68,FALSE)/BU343,IF(BU343=0,"",IF(BU343="","",0)))</f>
        <v/>
      </c>
      <c r="BS343" s="26" t="str">
        <f>IFERROR(VLOOKUP($C343,Summary!$C:$CB,69,FALSE)/BU343,IF(BU343=0,"",IF(BU343="","",0)))</f>
        <v/>
      </c>
      <c r="BT343" s="25" t="str">
        <f>IFERROR(VLOOKUP($C343,Summary!$C:$CB,70,FALSE)/BU343,IF(BU343=0,"",IF(BU343="","",0)))</f>
        <v/>
      </c>
      <c r="BU343" s="27">
        <f>VLOOKUP($C343,Summary!$C:$CB,71,FALSE)</f>
        <v>0</v>
      </c>
      <c r="BV343" s="24" t="str">
        <f>IFERROR(VLOOKUP($C343,Summary!$C:$CB,72,FALSE)/CB343,IF(CB343=0,"",IF(CB343="","",0)))</f>
        <v/>
      </c>
      <c r="BW343" s="25" t="str">
        <f>IFERROR(VLOOKUP($C343,Summary!$C:$CB,73,FALSE)/CB343,IF(CB343=0,"",IF(CB343="","",0)))</f>
        <v/>
      </c>
      <c r="BX343" s="26" t="str">
        <f>IFERROR(VLOOKUP($C343,Summary!$C:$CB,74,FALSE)/CB343,IF(CB343=0,"",IF(CB343="","",0)))</f>
        <v/>
      </c>
      <c r="BY343" s="25" t="str">
        <f>IFERROR(VLOOKUP($C343,Summary!$C:$CB,75,FALSE)/CB343,IF(CB343=0,"",IF(CB343="","",0)))</f>
        <v/>
      </c>
      <c r="BZ343" s="26" t="str">
        <f>IFERROR(VLOOKUP($C343,Summary!$C:$CB,76,FALSE)/CB343,IF(CB343=0,"",IF(CB343="","",0)))</f>
        <v/>
      </c>
      <c r="CA343" s="25" t="str">
        <f>IFERROR(VLOOKUP($C343,Summary!$C:$CB,77,FALSE)/CB343,IF(CB343=0,"",IF(CB343="","",0)))</f>
        <v/>
      </c>
      <c r="CB343" s="27">
        <f>VLOOKUP($C343,Summary!$C:$CB,78,FALSE)</f>
        <v>0</v>
      </c>
    </row>
    <row r="344" spans="1:80" x14ac:dyDescent="0.3">
      <c r="A344">
        <v>340</v>
      </c>
      <c r="B344" t="str">
        <f>IF(Namelist!A341="","",UPPER(Namelist!A341))</f>
        <v>YAO HENG LEONG</v>
      </c>
      <c r="C344" t="str">
        <f>IF(Namelist!B341="","",UPPER(Namelist!B341))</f>
        <v>NUSSTU\E0775609</v>
      </c>
      <c r="D344" s="24">
        <f>IFERROR(VLOOKUP($C344,Summary!$C:$CB,2,FALSE)/J344,IF(J344=0,"",IF(J344="","",0)))</f>
        <v>0.33333333333333331</v>
      </c>
      <c r="E344" s="25">
        <f>IFERROR(VLOOKUP($C344,Summary!$C:$CB,3,FALSE)/J344,IF(J344=0,"",IF(J344="","",0)))</f>
        <v>0</v>
      </c>
      <c r="F344" s="26">
        <f>IFERROR(VLOOKUP($C344,Summary!$C:$CB,4,FALSE)/J344,IF(J344=0,"",IF(J344="","",0)))</f>
        <v>0.33333333333333331</v>
      </c>
      <c r="G344" s="25">
        <f>IFERROR(VLOOKUP($C344,Summary!$C:$CB,5,FALSE)/J344,IF(J344=0,"",IF(J344="","",0)))</f>
        <v>0</v>
      </c>
      <c r="H344" s="26">
        <f>IFERROR(VLOOKUP($C344,Summary!$C:$CB,6,FALSE)/J344,IF(J344=0,"",IF(J344="","",0)))</f>
        <v>0.33333333333333331</v>
      </c>
      <c r="I344" s="25">
        <f>IFERROR(VLOOKUP($C344,Summary!$C:$CB,7,FALSE)/J344,IF(J344=0,"",IF(J344="","",0)))</f>
        <v>0.66666666666666663</v>
      </c>
      <c r="J344" s="27">
        <f>VLOOKUP($C344,Summary!$C:$CB,8,FALSE)</f>
        <v>3</v>
      </c>
      <c r="K344" s="24" t="str">
        <f>IFERROR(VLOOKUP($C344,Summary!$C:$CB,9,FALSE)/Q344,IF(Q344=0,"",IF(Q344="","",0)))</f>
        <v/>
      </c>
      <c r="L344" s="25" t="str">
        <f>IFERROR(VLOOKUP($C344,Summary!$C:$CB,10,FALSE)/Q344,IF(Q344=0,"",IF(Q344="","",0)))</f>
        <v/>
      </c>
      <c r="M344" s="26" t="str">
        <f>IFERROR(VLOOKUP($C344,Summary!$C:$CB,11,FALSE)/Q344,IF(Q344=0,"",IF(Q344="","",0)))</f>
        <v/>
      </c>
      <c r="N344" s="25" t="str">
        <f>IFERROR(VLOOKUP($C344,Summary!$C:$CB,12,FALSE)/Q344,IF(Q344=0,"",IF(Q344="","",0)))</f>
        <v/>
      </c>
      <c r="O344" s="26" t="str">
        <f>IFERROR(VLOOKUP($C344,Summary!$C:$CB,13,FALSE)/Q344,IF(Q344=0,"",IF(Q344="","",0)))</f>
        <v/>
      </c>
      <c r="P344" s="25" t="str">
        <f>IFERROR(VLOOKUP($C344,Summary!$C:$CB,14,FALSE)/Q344,IF(Q344=0,"",IF(Q344="","",0)))</f>
        <v/>
      </c>
      <c r="Q344" s="27">
        <f>VLOOKUP($C344,Summary!$C:$CB,15,FALSE)</f>
        <v>0</v>
      </c>
      <c r="R344" s="24" t="str">
        <f>IFERROR(VLOOKUP($C344,Summary!$C:$CB,16,FALSE)/X344,IF(X344=0,"",IF(X344="","",0)))</f>
        <v/>
      </c>
      <c r="S344" s="25" t="str">
        <f>IFERROR(VLOOKUP($C344,Summary!$C:$CB,17,FALSE)/X344,IF(X344=0,"",IF(X344="","",0)))</f>
        <v/>
      </c>
      <c r="T344" s="26" t="str">
        <f>IFERROR(VLOOKUP($C344,Summary!$C:$CB,18,FALSE)/X344,IF(X344=0,"",IF(X344="","",0)))</f>
        <v/>
      </c>
      <c r="U344" s="25" t="str">
        <f>IFERROR(VLOOKUP($C344,Summary!$C:$CB,19,FALSE)/X344,IF(X344=0,"",IF(X344="","",0)))</f>
        <v/>
      </c>
      <c r="V344" s="26" t="str">
        <f>IFERROR(VLOOKUP($C344,Summary!$C:$CB,20,FALSE)/X344,IF(X344=0,"",IF(X344="","",0)))</f>
        <v/>
      </c>
      <c r="W344" s="25" t="str">
        <f>IFERROR(VLOOKUP($C344,Summary!$C:$CB,21,FALSE)/X344,IF(X344=0,"",IF(X344="","",0)))</f>
        <v/>
      </c>
      <c r="X344" s="27">
        <f>VLOOKUP($C344,Summary!$C:$CB,22,FALSE)</f>
        <v>0</v>
      </c>
      <c r="Y344" s="24" t="str">
        <f>IFERROR(VLOOKUP($C344,Summary!$C:$CB,23,FALSE)/AE344,IF(AE344=0,"",IF(AE344="","",0)))</f>
        <v/>
      </c>
      <c r="Z344" s="25" t="str">
        <f>IFERROR(VLOOKUP($C344,Summary!$C:$CB,24,FALSE)/AE344,IF(AE344=0,"",IF(AE344="","",0)))</f>
        <v/>
      </c>
      <c r="AA344" s="26" t="str">
        <f>IFERROR(VLOOKUP($C344,Summary!$C:$CB,25,FALSE)/AE344,IF(AE344=0,"",IF(AE344="","",0)))</f>
        <v/>
      </c>
      <c r="AB344" s="25" t="str">
        <f>IFERROR(VLOOKUP($C344,Summary!$C:$CB,26,FALSE)/AE344,IF(AE344=0,"",IF(AE344="","",0)))</f>
        <v/>
      </c>
      <c r="AC344" s="26" t="str">
        <f>IFERROR(VLOOKUP($C344,Summary!$C:$CB,27,FALSE)/AE344,IF(AE344=0,"",IF(AE344="","",0)))</f>
        <v/>
      </c>
      <c r="AD344" s="25" t="str">
        <f>IFERROR(VLOOKUP($C344,Summary!$C:$CB,28,FALSE)/AE344,IF(AE344=0,"",IF(AE344="","",0)))</f>
        <v/>
      </c>
      <c r="AE344" s="27">
        <f>VLOOKUP($C344,Summary!$C:$CB,29,FALSE)</f>
        <v>0</v>
      </c>
      <c r="AF344" s="24" t="str">
        <f>IFERROR(VLOOKUP($C344,Summary!$C:$CB,30,FALSE)/VLOOKUP($C344,Summary!$C:$CB,32,FALSE),IF(AL344=0,"",IF(AL344="","",0)))</f>
        <v/>
      </c>
      <c r="AG344" s="25" t="str">
        <f>IFERROR(VLOOKUP($C344,Summary!$C:$CB,31,FALSE)/VLOOKUP($C344,Summary!$C:$CB,32,FALSE),IF(AL344=0,"",IF(AL344="","",0)))</f>
        <v/>
      </c>
      <c r="AH344" s="26" t="str">
        <f>IFERROR(VLOOKUP($C344,Summary!$C:$CB,32,FALSE)/VLOOKUP($C344,Summary!$C:$CB,34,FALSE),IF(AL344=0,"",IF(AL344="","",0)))</f>
        <v/>
      </c>
      <c r="AI344" s="25" t="str">
        <f>IFERROR(VLOOKUP($C344,Summary!$C:$CB,33,FALSE)/VLOOKUP($C344,Summary!$C:$CB,34,FALSE),IF(AL344=0,"",IF(AL344="","",0)))</f>
        <v/>
      </c>
      <c r="AJ344" s="26" t="str">
        <f>IFERROR(VLOOKUP($C344,Summary!$C:$CB,34,FALSE)/AL344,IF(AL344=0,"",IF(AL344="","",0)))</f>
        <v/>
      </c>
      <c r="AK344" s="25" t="str">
        <f>IFERROR(VLOOKUP($C344,Summary!$C:$CB,35,FALSE)/AL344,IF(AL344=0,"",IF(AL344="","",0)))</f>
        <v/>
      </c>
      <c r="AL344" s="27">
        <f>VLOOKUP($C344,Summary!$C:$CB,36,FALSE)</f>
        <v>0</v>
      </c>
      <c r="AM344" s="24" t="str">
        <f>IFERROR(VLOOKUP($C344,Summary!$C:$CB,37,FALSE)/AS344,IF(AS344=0,"",IF(AS344="","",0)))</f>
        <v/>
      </c>
      <c r="AN344" s="25" t="str">
        <f>IFERROR(VLOOKUP($C344,Summary!$C:$CB,38,FALSE)/AS344,IF(AS344=0,"",IF(AS344="","",0)))</f>
        <v/>
      </c>
      <c r="AO344" s="26" t="str">
        <f>IFERROR(VLOOKUP($C344,Summary!$C:$CB,39,FALSE)/AS344,IF(AS344=0,"",IF(AS344="","",0)))</f>
        <v/>
      </c>
      <c r="AP344" s="25" t="str">
        <f>IFERROR(VLOOKUP($C344,Summary!$C:$CB,40,FALSE)/AS344,IF(AS344=0,"",IF(AS344="","",0)))</f>
        <v/>
      </c>
      <c r="AQ344" s="26" t="str">
        <f>IFERROR(VLOOKUP($C344,Summary!$C:$CB,41,FALSE)/AS344,IF(AS344=0,"",IF(AS344="","",0)))</f>
        <v/>
      </c>
      <c r="AR344" s="25" t="str">
        <f>IFERROR(VLOOKUP($C344,Summary!$C:$CB,42,FALSE)/AS344,IF(AS344=0,"",IF(AS344="","",0)))</f>
        <v/>
      </c>
      <c r="AS344" s="27">
        <f>VLOOKUP($C344,Summary!$C:$CB,43,FALSE)</f>
        <v>0</v>
      </c>
      <c r="AT344" s="24">
        <f>IFERROR(VLOOKUP($C344,Summary!$C:$CB,44,FALSE)/AZ344,IF(AZ344=0,"",IF(AZ344="","",0)))</f>
        <v>0.33333333333333331</v>
      </c>
      <c r="AU344" s="25">
        <f>IFERROR(VLOOKUP($C344,Summary!$C:$CB,45,FALSE)/AZ344,IF(AZ344=0,"",IF(AZ344="","",0)))</f>
        <v>0</v>
      </c>
      <c r="AV344" s="26">
        <f>IFERROR(VLOOKUP($C344,Summary!$C:$CB,46,FALSE)/AZ344,IF(AZ344=0,"",IF(AZ344="","",0)))</f>
        <v>0.33333333333333331</v>
      </c>
      <c r="AW344" s="25">
        <f>IFERROR(VLOOKUP($C344,Summary!$C:$CB,47,FALSE)/AZ344,IF(AZ344=0,"",IF(AZ344="","",0)))</f>
        <v>0</v>
      </c>
      <c r="AX344" s="26">
        <f>IFERROR(VLOOKUP($C344,Summary!$C:$CB,48,FALSE)/AZ344,IF(AZ344=0,"",IF(AZ344="","",0)))</f>
        <v>0.33333333333333331</v>
      </c>
      <c r="AY344" s="25">
        <f>IFERROR(VLOOKUP($C344,Summary!$C:$CB,49,FALSE)/AZ344,IF(AZ344=0,"",IF(AZ344="","",0)))</f>
        <v>0.66666666666666663</v>
      </c>
      <c r="AZ344" s="27">
        <f>VLOOKUP($C344,Summary!$C:$CB,50,FALSE)</f>
        <v>3</v>
      </c>
      <c r="BA344" s="24" t="str">
        <f>IFERROR(VLOOKUP($C344,Summary!$C:$CB,51,FALSE)/BG344,IF(BG344=0,"",IF(BG344="","",0)))</f>
        <v/>
      </c>
      <c r="BB344" s="25" t="str">
        <f>IFERROR(VLOOKUP($C344,Summary!$C:$CB,52,FALSE)/BG344,IF(BG344=0,"",IF(BG344="","",0)))</f>
        <v/>
      </c>
      <c r="BC344" s="26" t="str">
        <f>IFERROR(VLOOKUP($C344,Summary!$C:$CB,53,FALSE)/BG344,IF(BG344=0,"",IF(BG344="","",0)))</f>
        <v/>
      </c>
      <c r="BD344" s="25" t="str">
        <f>IFERROR(VLOOKUP($C344,Summary!$C:$CB,54,FALSE)/BG344,IF(BG344=0,"",IF(BG344="","",0)))</f>
        <v/>
      </c>
      <c r="BE344" s="26" t="str">
        <f>IFERROR(VLOOKUP($C344,Summary!$C:$CB,55,FALSE)/BG344,IF(BG344=0,"",IF(BG344="","",0)))</f>
        <v/>
      </c>
      <c r="BF344" s="25" t="str">
        <f>IFERROR(VLOOKUP($C344,Summary!$C:$CB,56,FALSE)/BG344,IF(BG344=0,"",IF(BG344="","",0)))</f>
        <v/>
      </c>
      <c r="BG344" s="27">
        <f>VLOOKUP($C344,Summary!$C:$CB,57,FALSE)</f>
        <v>0</v>
      </c>
      <c r="BH344" s="24" t="str">
        <f>IFERROR(VLOOKUP($C344,Summary!$C:$CB,58,FALSE)/BN344,IF(BN344=0,"",IF(BN344="","",0)))</f>
        <v/>
      </c>
      <c r="BI344" s="25" t="str">
        <f>IFERROR(VLOOKUP($C344,Summary!$C:$CB,59,FALSE)/BN344,IF(BN344=0,"",IF(BN344="","",0)))</f>
        <v/>
      </c>
      <c r="BJ344" s="26" t="str">
        <f>IFERROR(VLOOKUP($C344,Summary!$C:$CB,60,FALSE)/BN344,IF(BN344=0,"",IF(BN344="","",0)))</f>
        <v/>
      </c>
      <c r="BK344" s="25" t="str">
        <f>IFERROR(VLOOKUP($C344,Summary!$C:$CB,61,FALSE)/BN344,IF(BN344=0,"",IF(BN344="","",0)))</f>
        <v/>
      </c>
      <c r="BL344" s="26" t="str">
        <f>IFERROR(VLOOKUP($C344,Summary!$C:$CB,62,FALSE)/BN344,IF(BN344=0,"",IF(BN344="","",0)))</f>
        <v/>
      </c>
      <c r="BM344" s="25" t="str">
        <f>IFERROR(VLOOKUP($C344,Summary!$C:$CB,63,FALSE)/BN344,IF(BN344=0,"",IF(BN344="","",0)))</f>
        <v/>
      </c>
      <c r="BN344" s="27">
        <f>VLOOKUP($C344,Summary!$C:$CB,64,FALSE)</f>
        <v>0</v>
      </c>
      <c r="BO344" s="24" t="str">
        <f>IFERROR(VLOOKUP($C344,Summary!$C:$CB,65,FALSE)/BU344,IF(BU344=0,"",IF(BU344="","",0)))</f>
        <v/>
      </c>
      <c r="BP344" s="25" t="str">
        <f>IFERROR(VLOOKUP($C344,Summary!$C:$CB,66,FALSE)/BU344,IF(BU344=0,"",IF(BU344="","",0)))</f>
        <v/>
      </c>
      <c r="BQ344" s="26" t="str">
        <f>IFERROR(VLOOKUP($C344,Summary!$C:$CB,67,FALSE)/BU344,IF(BU344=0,"",IF(BU344="","",0)))</f>
        <v/>
      </c>
      <c r="BR344" s="25" t="str">
        <f>IFERROR(VLOOKUP($C344,Summary!$C:$CB,68,FALSE)/BU344,IF(BU344=0,"",IF(BU344="","",0)))</f>
        <v/>
      </c>
      <c r="BS344" s="26" t="str">
        <f>IFERROR(VLOOKUP($C344,Summary!$C:$CB,69,FALSE)/BU344,IF(BU344=0,"",IF(BU344="","",0)))</f>
        <v/>
      </c>
      <c r="BT344" s="25" t="str">
        <f>IFERROR(VLOOKUP($C344,Summary!$C:$CB,70,FALSE)/BU344,IF(BU344=0,"",IF(BU344="","",0)))</f>
        <v/>
      </c>
      <c r="BU344" s="27">
        <f>VLOOKUP($C344,Summary!$C:$CB,71,FALSE)</f>
        <v>0</v>
      </c>
      <c r="BV344" s="24" t="str">
        <f>IFERROR(VLOOKUP($C344,Summary!$C:$CB,72,FALSE)/CB344,IF(CB344=0,"",IF(CB344="","",0)))</f>
        <v/>
      </c>
      <c r="BW344" s="25" t="str">
        <f>IFERROR(VLOOKUP($C344,Summary!$C:$CB,73,FALSE)/CB344,IF(CB344=0,"",IF(CB344="","",0)))</f>
        <v/>
      </c>
      <c r="BX344" s="26" t="str">
        <f>IFERROR(VLOOKUP($C344,Summary!$C:$CB,74,FALSE)/CB344,IF(CB344=0,"",IF(CB344="","",0)))</f>
        <v/>
      </c>
      <c r="BY344" s="25" t="str">
        <f>IFERROR(VLOOKUP($C344,Summary!$C:$CB,75,FALSE)/CB344,IF(CB344=0,"",IF(CB344="","",0)))</f>
        <v/>
      </c>
      <c r="BZ344" s="26" t="str">
        <f>IFERROR(VLOOKUP($C344,Summary!$C:$CB,76,FALSE)/CB344,IF(CB344=0,"",IF(CB344="","",0)))</f>
        <v/>
      </c>
      <c r="CA344" s="25" t="str">
        <f>IFERROR(VLOOKUP($C344,Summary!$C:$CB,77,FALSE)/CB344,IF(CB344=0,"",IF(CB344="","",0)))</f>
        <v/>
      </c>
      <c r="CB344" s="27">
        <f>VLOOKUP($C344,Summary!$C:$CB,78,FALSE)</f>
        <v>0</v>
      </c>
    </row>
    <row r="345" spans="1:80" x14ac:dyDescent="0.3">
      <c r="A345">
        <v>341</v>
      </c>
      <c r="B345" t="str">
        <f>IF(Namelist!A342="","",UPPER(Namelist!A342))</f>
        <v>YEE HAO</v>
      </c>
      <c r="C345" t="str">
        <f>IF(Namelist!B342="","",UPPER(Namelist!B342))</f>
        <v>NUSSTU\E0684501</v>
      </c>
      <c r="D345" s="24">
        <f>IFERROR(VLOOKUP($C345,Summary!$C:$CB,2,FALSE)/J345,IF(J345=0,"",IF(J345="","",0)))</f>
        <v>0</v>
      </c>
      <c r="E345" s="25">
        <f>IFERROR(VLOOKUP($C345,Summary!$C:$CB,3,FALSE)/J345,IF(J345=0,"",IF(J345="","",0)))</f>
        <v>0</v>
      </c>
      <c r="F345" s="26">
        <f>IFERROR(VLOOKUP($C345,Summary!$C:$CB,4,FALSE)/J345,IF(J345=0,"",IF(J345="","",0)))</f>
        <v>0</v>
      </c>
      <c r="G345" s="25">
        <f>IFERROR(VLOOKUP($C345,Summary!$C:$CB,5,FALSE)/J345,IF(J345=0,"",IF(J345="","",0)))</f>
        <v>0</v>
      </c>
      <c r="H345" s="26">
        <f>IFERROR(VLOOKUP($C345,Summary!$C:$CB,6,FALSE)/J345,IF(J345=0,"",IF(J345="","",0)))</f>
        <v>0</v>
      </c>
      <c r="I345" s="25">
        <f>IFERROR(VLOOKUP($C345,Summary!$C:$CB,7,FALSE)/J345,IF(J345=0,"",IF(J345="","",0)))</f>
        <v>1</v>
      </c>
      <c r="J345" s="27">
        <f>VLOOKUP($C345,Summary!$C:$CB,8,FALSE)</f>
        <v>1</v>
      </c>
      <c r="K345" s="24" t="str">
        <f>IFERROR(VLOOKUP($C345,Summary!$C:$CB,9,FALSE)/Q345,IF(Q345=0,"",IF(Q345="","",0)))</f>
        <v/>
      </c>
      <c r="L345" s="25" t="str">
        <f>IFERROR(VLOOKUP($C345,Summary!$C:$CB,10,FALSE)/Q345,IF(Q345=0,"",IF(Q345="","",0)))</f>
        <v/>
      </c>
      <c r="M345" s="26" t="str">
        <f>IFERROR(VLOOKUP($C345,Summary!$C:$CB,11,FALSE)/Q345,IF(Q345=0,"",IF(Q345="","",0)))</f>
        <v/>
      </c>
      <c r="N345" s="25" t="str">
        <f>IFERROR(VLOOKUP($C345,Summary!$C:$CB,12,FALSE)/Q345,IF(Q345=0,"",IF(Q345="","",0)))</f>
        <v/>
      </c>
      <c r="O345" s="26" t="str">
        <f>IFERROR(VLOOKUP($C345,Summary!$C:$CB,13,FALSE)/Q345,IF(Q345=0,"",IF(Q345="","",0)))</f>
        <v/>
      </c>
      <c r="P345" s="25" t="str">
        <f>IFERROR(VLOOKUP($C345,Summary!$C:$CB,14,FALSE)/Q345,IF(Q345=0,"",IF(Q345="","",0)))</f>
        <v/>
      </c>
      <c r="Q345" s="27">
        <f>VLOOKUP($C345,Summary!$C:$CB,15,FALSE)</f>
        <v>0</v>
      </c>
      <c r="R345" s="24" t="str">
        <f>IFERROR(VLOOKUP($C345,Summary!$C:$CB,16,FALSE)/X345,IF(X345=0,"",IF(X345="","",0)))</f>
        <v/>
      </c>
      <c r="S345" s="25" t="str">
        <f>IFERROR(VLOOKUP($C345,Summary!$C:$CB,17,FALSE)/X345,IF(X345=0,"",IF(X345="","",0)))</f>
        <v/>
      </c>
      <c r="T345" s="26" t="str">
        <f>IFERROR(VLOOKUP($C345,Summary!$C:$CB,18,FALSE)/X345,IF(X345=0,"",IF(X345="","",0)))</f>
        <v/>
      </c>
      <c r="U345" s="25" t="str">
        <f>IFERROR(VLOOKUP($C345,Summary!$C:$CB,19,FALSE)/X345,IF(X345=0,"",IF(X345="","",0)))</f>
        <v/>
      </c>
      <c r="V345" s="26" t="str">
        <f>IFERROR(VLOOKUP($C345,Summary!$C:$CB,20,FALSE)/X345,IF(X345=0,"",IF(X345="","",0)))</f>
        <v/>
      </c>
      <c r="W345" s="25" t="str">
        <f>IFERROR(VLOOKUP($C345,Summary!$C:$CB,21,FALSE)/X345,IF(X345=0,"",IF(X345="","",0)))</f>
        <v/>
      </c>
      <c r="X345" s="27">
        <f>VLOOKUP($C345,Summary!$C:$CB,22,FALSE)</f>
        <v>0</v>
      </c>
      <c r="Y345" s="24">
        <f>IFERROR(VLOOKUP($C345,Summary!$C:$CB,23,FALSE)/AE345,IF(AE345=0,"",IF(AE345="","",0)))</f>
        <v>0</v>
      </c>
      <c r="Z345" s="25">
        <f>IFERROR(VLOOKUP($C345,Summary!$C:$CB,24,FALSE)/AE345,IF(AE345=0,"",IF(AE345="","",0)))</f>
        <v>0</v>
      </c>
      <c r="AA345" s="26">
        <f>IFERROR(VLOOKUP($C345,Summary!$C:$CB,25,FALSE)/AE345,IF(AE345=0,"",IF(AE345="","",0)))</f>
        <v>0</v>
      </c>
      <c r="AB345" s="25">
        <f>IFERROR(VLOOKUP($C345,Summary!$C:$CB,26,FALSE)/AE345,IF(AE345=0,"",IF(AE345="","",0)))</f>
        <v>0</v>
      </c>
      <c r="AC345" s="26">
        <f>IFERROR(VLOOKUP($C345,Summary!$C:$CB,27,FALSE)/AE345,IF(AE345=0,"",IF(AE345="","",0)))</f>
        <v>0</v>
      </c>
      <c r="AD345" s="25">
        <f>IFERROR(VLOOKUP($C345,Summary!$C:$CB,28,FALSE)/AE345,IF(AE345=0,"",IF(AE345="","",0)))</f>
        <v>1</v>
      </c>
      <c r="AE345" s="27">
        <f>VLOOKUP($C345,Summary!$C:$CB,29,FALSE)</f>
        <v>1</v>
      </c>
      <c r="AF345" s="24" t="str">
        <f>IFERROR(VLOOKUP($C345,Summary!$C:$CB,30,FALSE)/VLOOKUP($C345,Summary!$C:$CB,32,FALSE),IF(AL345=0,"",IF(AL345="","",0)))</f>
        <v/>
      </c>
      <c r="AG345" s="25" t="str">
        <f>IFERROR(VLOOKUP($C345,Summary!$C:$CB,31,FALSE)/VLOOKUP($C345,Summary!$C:$CB,32,FALSE),IF(AL345=0,"",IF(AL345="","",0)))</f>
        <v/>
      </c>
      <c r="AH345" s="26" t="str">
        <f>IFERROR(VLOOKUP($C345,Summary!$C:$CB,32,FALSE)/VLOOKUP($C345,Summary!$C:$CB,34,FALSE),IF(AL345=0,"",IF(AL345="","",0)))</f>
        <v/>
      </c>
      <c r="AI345" s="25" t="str">
        <f>IFERROR(VLOOKUP($C345,Summary!$C:$CB,33,FALSE)/VLOOKUP($C345,Summary!$C:$CB,34,FALSE),IF(AL345=0,"",IF(AL345="","",0)))</f>
        <v/>
      </c>
      <c r="AJ345" s="26" t="str">
        <f>IFERROR(VLOOKUP($C345,Summary!$C:$CB,34,FALSE)/AL345,IF(AL345=0,"",IF(AL345="","",0)))</f>
        <v/>
      </c>
      <c r="AK345" s="25" t="str">
        <f>IFERROR(VLOOKUP($C345,Summary!$C:$CB,35,FALSE)/AL345,IF(AL345=0,"",IF(AL345="","",0)))</f>
        <v/>
      </c>
      <c r="AL345" s="27">
        <f>VLOOKUP($C345,Summary!$C:$CB,36,FALSE)</f>
        <v>0</v>
      </c>
      <c r="AM345" s="24" t="str">
        <f>IFERROR(VLOOKUP($C345,Summary!$C:$CB,37,FALSE)/AS345,IF(AS345=0,"",IF(AS345="","",0)))</f>
        <v/>
      </c>
      <c r="AN345" s="25" t="str">
        <f>IFERROR(VLOOKUP($C345,Summary!$C:$CB,38,FALSE)/AS345,IF(AS345=0,"",IF(AS345="","",0)))</f>
        <v/>
      </c>
      <c r="AO345" s="26" t="str">
        <f>IFERROR(VLOOKUP($C345,Summary!$C:$CB,39,FALSE)/AS345,IF(AS345=0,"",IF(AS345="","",0)))</f>
        <v/>
      </c>
      <c r="AP345" s="25" t="str">
        <f>IFERROR(VLOOKUP($C345,Summary!$C:$CB,40,FALSE)/AS345,IF(AS345=0,"",IF(AS345="","",0)))</f>
        <v/>
      </c>
      <c r="AQ345" s="26" t="str">
        <f>IFERROR(VLOOKUP($C345,Summary!$C:$CB,41,FALSE)/AS345,IF(AS345=0,"",IF(AS345="","",0)))</f>
        <v/>
      </c>
      <c r="AR345" s="25" t="str">
        <f>IFERROR(VLOOKUP($C345,Summary!$C:$CB,42,FALSE)/AS345,IF(AS345=0,"",IF(AS345="","",0)))</f>
        <v/>
      </c>
      <c r="AS345" s="27">
        <f>VLOOKUP($C345,Summary!$C:$CB,43,FALSE)</f>
        <v>0</v>
      </c>
      <c r="AT345" s="24" t="str">
        <f>IFERROR(VLOOKUP($C345,Summary!$C:$CB,44,FALSE)/AZ345,IF(AZ345=0,"",IF(AZ345="","",0)))</f>
        <v/>
      </c>
      <c r="AU345" s="25" t="str">
        <f>IFERROR(VLOOKUP($C345,Summary!$C:$CB,45,FALSE)/AZ345,IF(AZ345=0,"",IF(AZ345="","",0)))</f>
        <v/>
      </c>
      <c r="AV345" s="26" t="str">
        <f>IFERROR(VLOOKUP($C345,Summary!$C:$CB,46,FALSE)/AZ345,IF(AZ345=0,"",IF(AZ345="","",0)))</f>
        <v/>
      </c>
      <c r="AW345" s="25" t="str">
        <f>IFERROR(VLOOKUP($C345,Summary!$C:$CB,47,FALSE)/AZ345,IF(AZ345=0,"",IF(AZ345="","",0)))</f>
        <v/>
      </c>
      <c r="AX345" s="26" t="str">
        <f>IFERROR(VLOOKUP($C345,Summary!$C:$CB,48,FALSE)/AZ345,IF(AZ345=0,"",IF(AZ345="","",0)))</f>
        <v/>
      </c>
      <c r="AY345" s="25" t="str">
        <f>IFERROR(VLOOKUP($C345,Summary!$C:$CB,49,FALSE)/AZ345,IF(AZ345=0,"",IF(AZ345="","",0)))</f>
        <v/>
      </c>
      <c r="AZ345" s="27">
        <f>VLOOKUP($C345,Summary!$C:$CB,50,FALSE)</f>
        <v>0</v>
      </c>
      <c r="BA345" s="24" t="str">
        <f>IFERROR(VLOOKUP($C345,Summary!$C:$CB,51,FALSE)/BG345,IF(BG345=0,"",IF(BG345="","",0)))</f>
        <v/>
      </c>
      <c r="BB345" s="25" t="str">
        <f>IFERROR(VLOOKUP($C345,Summary!$C:$CB,52,FALSE)/BG345,IF(BG345=0,"",IF(BG345="","",0)))</f>
        <v/>
      </c>
      <c r="BC345" s="26" t="str">
        <f>IFERROR(VLOOKUP($C345,Summary!$C:$CB,53,FALSE)/BG345,IF(BG345=0,"",IF(BG345="","",0)))</f>
        <v/>
      </c>
      <c r="BD345" s="25" t="str">
        <f>IFERROR(VLOOKUP($C345,Summary!$C:$CB,54,FALSE)/BG345,IF(BG345=0,"",IF(BG345="","",0)))</f>
        <v/>
      </c>
      <c r="BE345" s="26" t="str">
        <f>IFERROR(VLOOKUP($C345,Summary!$C:$CB,55,FALSE)/BG345,IF(BG345=0,"",IF(BG345="","",0)))</f>
        <v/>
      </c>
      <c r="BF345" s="25" t="str">
        <f>IFERROR(VLOOKUP($C345,Summary!$C:$CB,56,FALSE)/BG345,IF(BG345=0,"",IF(BG345="","",0)))</f>
        <v/>
      </c>
      <c r="BG345" s="27">
        <f>VLOOKUP($C345,Summary!$C:$CB,57,FALSE)</f>
        <v>0</v>
      </c>
      <c r="BH345" s="24" t="str">
        <f>IFERROR(VLOOKUP($C345,Summary!$C:$CB,58,FALSE)/BN345,IF(BN345=0,"",IF(BN345="","",0)))</f>
        <v/>
      </c>
      <c r="BI345" s="25" t="str">
        <f>IFERROR(VLOOKUP($C345,Summary!$C:$CB,59,FALSE)/BN345,IF(BN345=0,"",IF(BN345="","",0)))</f>
        <v/>
      </c>
      <c r="BJ345" s="26" t="str">
        <f>IFERROR(VLOOKUP($C345,Summary!$C:$CB,60,FALSE)/BN345,IF(BN345=0,"",IF(BN345="","",0)))</f>
        <v/>
      </c>
      <c r="BK345" s="25" t="str">
        <f>IFERROR(VLOOKUP($C345,Summary!$C:$CB,61,FALSE)/BN345,IF(BN345=0,"",IF(BN345="","",0)))</f>
        <v/>
      </c>
      <c r="BL345" s="26" t="str">
        <f>IFERROR(VLOOKUP($C345,Summary!$C:$CB,62,FALSE)/BN345,IF(BN345=0,"",IF(BN345="","",0)))</f>
        <v/>
      </c>
      <c r="BM345" s="25" t="str">
        <f>IFERROR(VLOOKUP($C345,Summary!$C:$CB,63,FALSE)/BN345,IF(BN345=0,"",IF(BN345="","",0)))</f>
        <v/>
      </c>
      <c r="BN345" s="27">
        <f>VLOOKUP($C345,Summary!$C:$CB,64,FALSE)</f>
        <v>0</v>
      </c>
      <c r="BO345" s="24" t="str">
        <f>IFERROR(VLOOKUP($C345,Summary!$C:$CB,65,FALSE)/BU345,IF(BU345=0,"",IF(BU345="","",0)))</f>
        <v/>
      </c>
      <c r="BP345" s="25" t="str">
        <f>IFERROR(VLOOKUP($C345,Summary!$C:$CB,66,FALSE)/BU345,IF(BU345=0,"",IF(BU345="","",0)))</f>
        <v/>
      </c>
      <c r="BQ345" s="26" t="str">
        <f>IFERROR(VLOOKUP($C345,Summary!$C:$CB,67,FALSE)/BU345,IF(BU345=0,"",IF(BU345="","",0)))</f>
        <v/>
      </c>
      <c r="BR345" s="25" t="str">
        <f>IFERROR(VLOOKUP($C345,Summary!$C:$CB,68,FALSE)/BU345,IF(BU345=0,"",IF(BU345="","",0)))</f>
        <v/>
      </c>
      <c r="BS345" s="26" t="str">
        <f>IFERROR(VLOOKUP($C345,Summary!$C:$CB,69,FALSE)/BU345,IF(BU345=0,"",IF(BU345="","",0)))</f>
        <v/>
      </c>
      <c r="BT345" s="25" t="str">
        <f>IFERROR(VLOOKUP($C345,Summary!$C:$CB,70,FALSE)/BU345,IF(BU345=0,"",IF(BU345="","",0)))</f>
        <v/>
      </c>
      <c r="BU345" s="27">
        <f>VLOOKUP($C345,Summary!$C:$CB,71,FALSE)</f>
        <v>0</v>
      </c>
      <c r="BV345" s="24" t="str">
        <f>IFERROR(VLOOKUP($C345,Summary!$C:$CB,72,FALSE)/CB345,IF(CB345=0,"",IF(CB345="","",0)))</f>
        <v/>
      </c>
      <c r="BW345" s="25" t="str">
        <f>IFERROR(VLOOKUP($C345,Summary!$C:$CB,73,FALSE)/CB345,IF(CB345=0,"",IF(CB345="","",0)))</f>
        <v/>
      </c>
      <c r="BX345" s="26" t="str">
        <f>IFERROR(VLOOKUP($C345,Summary!$C:$CB,74,FALSE)/CB345,IF(CB345=0,"",IF(CB345="","",0)))</f>
        <v/>
      </c>
      <c r="BY345" s="25" t="str">
        <f>IFERROR(VLOOKUP($C345,Summary!$C:$CB,75,FALSE)/CB345,IF(CB345=0,"",IF(CB345="","",0)))</f>
        <v/>
      </c>
      <c r="BZ345" s="26" t="str">
        <f>IFERROR(VLOOKUP($C345,Summary!$C:$CB,76,FALSE)/CB345,IF(CB345=0,"",IF(CB345="","",0)))</f>
        <v/>
      </c>
      <c r="CA345" s="25" t="str">
        <f>IFERROR(VLOOKUP($C345,Summary!$C:$CB,77,FALSE)/CB345,IF(CB345=0,"",IF(CB345="","",0)))</f>
        <v/>
      </c>
      <c r="CB345" s="27">
        <f>VLOOKUP($C345,Summary!$C:$CB,78,FALSE)</f>
        <v>0</v>
      </c>
    </row>
    <row r="346" spans="1:80" x14ac:dyDescent="0.3">
      <c r="A346">
        <v>342</v>
      </c>
      <c r="B346" t="str">
        <f>IF(Namelist!A343="","",UPPER(Namelist!A343))</f>
        <v>YEE NING JOSEPHINE SENG</v>
      </c>
      <c r="C346" t="str">
        <f>IF(Namelist!B343="","",UPPER(Namelist!B343))</f>
        <v>NUSSTU\E0580053</v>
      </c>
      <c r="D346" s="24">
        <f>IFERROR(VLOOKUP($C346,Summary!$C:$CB,2,FALSE)/J346,IF(J346=0,"",IF(J346="","",0)))</f>
        <v>0.42857142857142855</v>
      </c>
      <c r="E346" s="25">
        <f>IFERROR(VLOOKUP($C346,Summary!$C:$CB,3,FALSE)/J346,IF(J346=0,"",IF(J346="","",0)))</f>
        <v>0</v>
      </c>
      <c r="F346" s="26">
        <f>IFERROR(VLOOKUP($C346,Summary!$C:$CB,4,FALSE)/J346,IF(J346=0,"",IF(J346="","",0)))</f>
        <v>0.42857142857142855</v>
      </c>
      <c r="G346" s="25">
        <f>IFERROR(VLOOKUP($C346,Summary!$C:$CB,5,FALSE)/J346,IF(J346=0,"",IF(J346="","",0)))</f>
        <v>0.21428571428571427</v>
      </c>
      <c r="H346" s="26">
        <f>IFERROR(VLOOKUP($C346,Summary!$C:$CB,6,FALSE)/J346,IF(J346=0,"",IF(J346="","",0)))</f>
        <v>0.6428571428571429</v>
      </c>
      <c r="I346" s="25">
        <f>IFERROR(VLOOKUP($C346,Summary!$C:$CB,7,FALSE)/J346,IF(J346=0,"",IF(J346="","",0)))</f>
        <v>0.35714285714285715</v>
      </c>
      <c r="J346" s="27">
        <f>VLOOKUP($C346,Summary!$C:$CB,8,FALSE)</f>
        <v>14</v>
      </c>
      <c r="K346" s="24">
        <f>IFERROR(VLOOKUP($C346,Summary!$C:$CB,9,FALSE)/Q346,IF(Q346=0,"",IF(Q346="","",0)))</f>
        <v>0</v>
      </c>
      <c r="L346" s="25">
        <f>IFERROR(VLOOKUP($C346,Summary!$C:$CB,10,FALSE)/Q346,IF(Q346=0,"",IF(Q346="","",0)))</f>
        <v>0</v>
      </c>
      <c r="M346" s="26">
        <f>IFERROR(VLOOKUP($C346,Summary!$C:$CB,11,FALSE)/Q346,IF(Q346=0,"",IF(Q346="","",0)))</f>
        <v>0</v>
      </c>
      <c r="N346" s="25">
        <f>IFERROR(VLOOKUP($C346,Summary!$C:$CB,12,FALSE)/Q346,IF(Q346=0,"",IF(Q346="","",0)))</f>
        <v>0.33333333333333331</v>
      </c>
      <c r="O346" s="26">
        <f>IFERROR(VLOOKUP($C346,Summary!$C:$CB,13,FALSE)/Q346,IF(Q346=0,"",IF(Q346="","",0)))</f>
        <v>0.33333333333333331</v>
      </c>
      <c r="P346" s="25">
        <f>IFERROR(VLOOKUP($C346,Summary!$C:$CB,14,FALSE)/Q346,IF(Q346=0,"",IF(Q346="","",0)))</f>
        <v>0.66666666666666663</v>
      </c>
      <c r="Q346" s="27">
        <f>VLOOKUP($C346,Summary!$C:$CB,15,FALSE)</f>
        <v>3</v>
      </c>
      <c r="R346" s="24" t="str">
        <f>IFERROR(VLOOKUP($C346,Summary!$C:$CB,16,FALSE)/X346,IF(X346=0,"",IF(X346="","",0)))</f>
        <v/>
      </c>
      <c r="S346" s="25" t="str">
        <f>IFERROR(VLOOKUP($C346,Summary!$C:$CB,17,FALSE)/X346,IF(X346=0,"",IF(X346="","",0)))</f>
        <v/>
      </c>
      <c r="T346" s="26" t="str">
        <f>IFERROR(VLOOKUP($C346,Summary!$C:$CB,18,FALSE)/X346,IF(X346=0,"",IF(X346="","",0)))</f>
        <v/>
      </c>
      <c r="U346" s="25" t="str">
        <f>IFERROR(VLOOKUP($C346,Summary!$C:$CB,19,FALSE)/X346,IF(X346=0,"",IF(X346="","",0)))</f>
        <v/>
      </c>
      <c r="V346" s="26" t="str">
        <f>IFERROR(VLOOKUP($C346,Summary!$C:$CB,20,FALSE)/X346,IF(X346=0,"",IF(X346="","",0)))</f>
        <v/>
      </c>
      <c r="W346" s="25" t="str">
        <f>IFERROR(VLOOKUP($C346,Summary!$C:$CB,21,FALSE)/X346,IF(X346=0,"",IF(X346="","",0)))</f>
        <v/>
      </c>
      <c r="X346" s="27">
        <f>VLOOKUP($C346,Summary!$C:$CB,22,FALSE)</f>
        <v>0</v>
      </c>
      <c r="Y346" s="24" t="str">
        <f>IFERROR(VLOOKUP($C346,Summary!$C:$CB,23,FALSE)/AE346,IF(AE346=0,"",IF(AE346="","",0)))</f>
        <v/>
      </c>
      <c r="Z346" s="25" t="str">
        <f>IFERROR(VLOOKUP($C346,Summary!$C:$CB,24,FALSE)/AE346,IF(AE346=0,"",IF(AE346="","",0)))</f>
        <v/>
      </c>
      <c r="AA346" s="26" t="str">
        <f>IFERROR(VLOOKUP($C346,Summary!$C:$CB,25,FALSE)/AE346,IF(AE346=0,"",IF(AE346="","",0)))</f>
        <v/>
      </c>
      <c r="AB346" s="25" t="str">
        <f>IFERROR(VLOOKUP($C346,Summary!$C:$CB,26,FALSE)/AE346,IF(AE346=0,"",IF(AE346="","",0)))</f>
        <v/>
      </c>
      <c r="AC346" s="26" t="str">
        <f>IFERROR(VLOOKUP($C346,Summary!$C:$CB,27,FALSE)/AE346,IF(AE346=0,"",IF(AE346="","",0)))</f>
        <v/>
      </c>
      <c r="AD346" s="25" t="str">
        <f>IFERROR(VLOOKUP($C346,Summary!$C:$CB,28,FALSE)/AE346,IF(AE346=0,"",IF(AE346="","",0)))</f>
        <v/>
      </c>
      <c r="AE346" s="27">
        <f>VLOOKUP($C346,Summary!$C:$CB,29,FALSE)</f>
        <v>0</v>
      </c>
      <c r="AF346" s="24" t="str">
        <f>IFERROR(VLOOKUP($C346,Summary!$C:$CB,30,FALSE)/VLOOKUP($C346,Summary!$C:$CB,32,FALSE),IF(AL346=0,"",IF(AL346="","",0)))</f>
        <v/>
      </c>
      <c r="AG346" s="25" t="str">
        <f>IFERROR(VLOOKUP($C346,Summary!$C:$CB,31,FALSE)/VLOOKUP($C346,Summary!$C:$CB,32,FALSE),IF(AL346=0,"",IF(AL346="","",0)))</f>
        <v/>
      </c>
      <c r="AH346" s="26" t="str">
        <f>IFERROR(VLOOKUP($C346,Summary!$C:$CB,32,FALSE)/VLOOKUP($C346,Summary!$C:$CB,34,FALSE),IF(AL346=0,"",IF(AL346="","",0)))</f>
        <v/>
      </c>
      <c r="AI346" s="25" t="str">
        <f>IFERROR(VLOOKUP($C346,Summary!$C:$CB,33,FALSE)/VLOOKUP($C346,Summary!$C:$CB,34,FALSE),IF(AL346=0,"",IF(AL346="","",0)))</f>
        <v/>
      </c>
      <c r="AJ346" s="26" t="str">
        <f>IFERROR(VLOOKUP($C346,Summary!$C:$CB,34,FALSE)/AL346,IF(AL346=0,"",IF(AL346="","",0)))</f>
        <v/>
      </c>
      <c r="AK346" s="25" t="str">
        <f>IFERROR(VLOOKUP($C346,Summary!$C:$CB,35,FALSE)/AL346,IF(AL346=0,"",IF(AL346="","",0)))</f>
        <v/>
      </c>
      <c r="AL346" s="27">
        <f>VLOOKUP($C346,Summary!$C:$CB,36,FALSE)</f>
        <v>0</v>
      </c>
      <c r="AM346" s="24" t="str">
        <f>IFERROR(VLOOKUP($C346,Summary!$C:$CB,37,FALSE)/AS346,IF(AS346=0,"",IF(AS346="","",0)))</f>
        <v/>
      </c>
      <c r="AN346" s="25" t="str">
        <f>IFERROR(VLOOKUP($C346,Summary!$C:$CB,38,FALSE)/AS346,IF(AS346=0,"",IF(AS346="","",0)))</f>
        <v/>
      </c>
      <c r="AO346" s="26" t="str">
        <f>IFERROR(VLOOKUP($C346,Summary!$C:$CB,39,FALSE)/AS346,IF(AS346=0,"",IF(AS346="","",0)))</f>
        <v/>
      </c>
      <c r="AP346" s="25" t="str">
        <f>IFERROR(VLOOKUP($C346,Summary!$C:$CB,40,FALSE)/AS346,IF(AS346=0,"",IF(AS346="","",0)))</f>
        <v/>
      </c>
      <c r="AQ346" s="26" t="str">
        <f>IFERROR(VLOOKUP($C346,Summary!$C:$CB,41,FALSE)/AS346,IF(AS346=0,"",IF(AS346="","",0)))</f>
        <v/>
      </c>
      <c r="AR346" s="25" t="str">
        <f>IFERROR(VLOOKUP($C346,Summary!$C:$CB,42,FALSE)/AS346,IF(AS346=0,"",IF(AS346="","",0)))</f>
        <v/>
      </c>
      <c r="AS346" s="27">
        <f>VLOOKUP($C346,Summary!$C:$CB,43,FALSE)</f>
        <v>0</v>
      </c>
      <c r="AT346" s="24" t="str">
        <f>IFERROR(VLOOKUP($C346,Summary!$C:$CB,44,FALSE)/AZ346,IF(AZ346=0,"",IF(AZ346="","",0)))</f>
        <v/>
      </c>
      <c r="AU346" s="25" t="str">
        <f>IFERROR(VLOOKUP($C346,Summary!$C:$CB,45,FALSE)/AZ346,IF(AZ346=0,"",IF(AZ346="","",0)))</f>
        <v/>
      </c>
      <c r="AV346" s="26" t="str">
        <f>IFERROR(VLOOKUP($C346,Summary!$C:$CB,46,FALSE)/AZ346,IF(AZ346=0,"",IF(AZ346="","",0)))</f>
        <v/>
      </c>
      <c r="AW346" s="25" t="str">
        <f>IFERROR(VLOOKUP($C346,Summary!$C:$CB,47,FALSE)/AZ346,IF(AZ346=0,"",IF(AZ346="","",0)))</f>
        <v/>
      </c>
      <c r="AX346" s="26" t="str">
        <f>IFERROR(VLOOKUP($C346,Summary!$C:$CB,48,FALSE)/AZ346,IF(AZ346=0,"",IF(AZ346="","",0)))</f>
        <v/>
      </c>
      <c r="AY346" s="25" t="str">
        <f>IFERROR(VLOOKUP($C346,Summary!$C:$CB,49,FALSE)/AZ346,IF(AZ346=0,"",IF(AZ346="","",0)))</f>
        <v/>
      </c>
      <c r="AZ346" s="27">
        <f>VLOOKUP($C346,Summary!$C:$CB,50,FALSE)</f>
        <v>0</v>
      </c>
      <c r="BA346" s="24" t="str">
        <f>IFERROR(VLOOKUP($C346,Summary!$C:$CB,51,FALSE)/BG346,IF(BG346=0,"",IF(BG346="","",0)))</f>
        <v/>
      </c>
      <c r="BB346" s="25" t="str">
        <f>IFERROR(VLOOKUP($C346,Summary!$C:$CB,52,FALSE)/BG346,IF(BG346=0,"",IF(BG346="","",0)))</f>
        <v/>
      </c>
      <c r="BC346" s="26" t="str">
        <f>IFERROR(VLOOKUP($C346,Summary!$C:$CB,53,FALSE)/BG346,IF(BG346=0,"",IF(BG346="","",0)))</f>
        <v/>
      </c>
      <c r="BD346" s="25" t="str">
        <f>IFERROR(VLOOKUP($C346,Summary!$C:$CB,54,FALSE)/BG346,IF(BG346=0,"",IF(BG346="","",0)))</f>
        <v/>
      </c>
      <c r="BE346" s="26" t="str">
        <f>IFERROR(VLOOKUP($C346,Summary!$C:$CB,55,FALSE)/BG346,IF(BG346=0,"",IF(BG346="","",0)))</f>
        <v/>
      </c>
      <c r="BF346" s="25" t="str">
        <f>IFERROR(VLOOKUP($C346,Summary!$C:$CB,56,FALSE)/BG346,IF(BG346=0,"",IF(BG346="","",0)))</f>
        <v/>
      </c>
      <c r="BG346" s="27">
        <f>VLOOKUP($C346,Summary!$C:$CB,57,FALSE)</f>
        <v>0</v>
      </c>
      <c r="BH346" s="24">
        <f>IFERROR(VLOOKUP($C346,Summary!$C:$CB,58,FALSE)/BN346,IF(BN346=0,"",IF(BN346="","",0)))</f>
        <v>0.75</v>
      </c>
      <c r="BI346" s="25">
        <f>IFERROR(VLOOKUP($C346,Summary!$C:$CB,59,FALSE)/BN346,IF(BN346=0,"",IF(BN346="","",0)))</f>
        <v>0</v>
      </c>
      <c r="BJ346" s="26">
        <f>IFERROR(VLOOKUP($C346,Summary!$C:$CB,60,FALSE)/BN346,IF(BN346=0,"",IF(BN346="","",0)))</f>
        <v>0.75</v>
      </c>
      <c r="BK346" s="25">
        <f>IFERROR(VLOOKUP($C346,Summary!$C:$CB,61,FALSE)/BN346,IF(BN346=0,"",IF(BN346="","",0)))</f>
        <v>0</v>
      </c>
      <c r="BL346" s="26">
        <f>IFERROR(VLOOKUP($C346,Summary!$C:$CB,62,FALSE)/BN346,IF(BN346=0,"",IF(BN346="","",0)))</f>
        <v>0.75</v>
      </c>
      <c r="BM346" s="25">
        <f>IFERROR(VLOOKUP($C346,Summary!$C:$CB,63,FALSE)/BN346,IF(BN346=0,"",IF(BN346="","",0)))</f>
        <v>0.25</v>
      </c>
      <c r="BN346" s="27">
        <f>VLOOKUP($C346,Summary!$C:$CB,64,FALSE)</f>
        <v>4</v>
      </c>
      <c r="BO346" s="24">
        <f>IFERROR(VLOOKUP($C346,Summary!$C:$CB,65,FALSE)/BU346,IF(BU346=0,"",IF(BU346="","",0)))</f>
        <v>0.5</v>
      </c>
      <c r="BP346" s="25">
        <f>IFERROR(VLOOKUP($C346,Summary!$C:$CB,66,FALSE)/BU346,IF(BU346=0,"",IF(BU346="","",0)))</f>
        <v>0</v>
      </c>
      <c r="BQ346" s="26">
        <f>IFERROR(VLOOKUP($C346,Summary!$C:$CB,67,FALSE)/BU346,IF(BU346=0,"",IF(BU346="","",0)))</f>
        <v>0.5</v>
      </c>
      <c r="BR346" s="25">
        <f>IFERROR(VLOOKUP($C346,Summary!$C:$CB,68,FALSE)/BU346,IF(BU346=0,"",IF(BU346="","",0)))</f>
        <v>0.33333333333333331</v>
      </c>
      <c r="BS346" s="26">
        <f>IFERROR(VLOOKUP($C346,Summary!$C:$CB,69,FALSE)/BU346,IF(BU346=0,"",IF(BU346="","",0)))</f>
        <v>0.83333333333333337</v>
      </c>
      <c r="BT346" s="25">
        <f>IFERROR(VLOOKUP($C346,Summary!$C:$CB,70,FALSE)/BU346,IF(BU346=0,"",IF(BU346="","",0)))</f>
        <v>0.16666666666666666</v>
      </c>
      <c r="BU346" s="27">
        <f>VLOOKUP($C346,Summary!$C:$CB,71,FALSE)</f>
        <v>6</v>
      </c>
      <c r="BV346" s="24">
        <f>IFERROR(VLOOKUP($C346,Summary!$C:$CB,72,FALSE)/CB346,IF(CB346=0,"",IF(CB346="","",0)))</f>
        <v>0</v>
      </c>
      <c r="BW346" s="25">
        <f>IFERROR(VLOOKUP($C346,Summary!$C:$CB,73,FALSE)/CB346,IF(CB346=0,"",IF(CB346="","",0)))</f>
        <v>0</v>
      </c>
      <c r="BX346" s="26">
        <f>IFERROR(VLOOKUP($C346,Summary!$C:$CB,74,FALSE)/CB346,IF(CB346=0,"",IF(CB346="","",0)))</f>
        <v>0</v>
      </c>
      <c r="BY346" s="25">
        <f>IFERROR(VLOOKUP($C346,Summary!$C:$CB,75,FALSE)/CB346,IF(CB346=0,"",IF(CB346="","",0)))</f>
        <v>0</v>
      </c>
      <c r="BZ346" s="26">
        <f>IFERROR(VLOOKUP($C346,Summary!$C:$CB,76,FALSE)/CB346,IF(CB346=0,"",IF(CB346="","",0)))</f>
        <v>0</v>
      </c>
      <c r="CA346" s="25">
        <f>IFERROR(VLOOKUP($C346,Summary!$C:$CB,77,FALSE)/CB346,IF(CB346=0,"",IF(CB346="","",0)))</f>
        <v>1</v>
      </c>
      <c r="CB346" s="27">
        <f>VLOOKUP($C346,Summary!$C:$CB,78,FALSE)</f>
        <v>1</v>
      </c>
    </row>
    <row r="347" spans="1:80" x14ac:dyDescent="0.3">
      <c r="A347">
        <v>343</v>
      </c>
      <c r="B347" t="str">
        <f>IF(Namelist!A344="","",UPPER(Namelist!A344))</f>
        <v>YI TENG TEE</v>
      </c>
      <c r="C347" t="str">
        <f>IF(Namelist!B344="","",UPPER(Namelist!B344))</f>
        <v>NUSSTU\E0725799</v>
      </c>
      <c r="D347" s="24">
        <f>IFERROR(VLOOKUP($C347,Summary!$C:$CB,2,FALSE)/J347,IF(J347=0,"",IF(J347="","",0)))</f>
        <v>0</v>
      </c>
      <c r="E347" s="25">
        <f>IFERROR(VLOOKUP($C347,Summary!$C:$CB,3,FALSE)/J347,IF(J347=0,"",IF(J347="","",0)))</f>
        <v>0</v>
      </c>
      <c r="F347" s="26">
        <f>IFERROR(VLOOKUP($C347,Summary!$C:$CB,4,FALSE)/J347,IF(J347=0,"",IF(J347="","",0)))</f>
        <v>0</v>
      </c>
      <c r="G347" s="25">
        <f>IFERROR(VLOOKUP($C347,Summary!$C:$CB,5,FALSE)/J347,IF(J347=0,"",IF(J347="","",0)))</f>
        <v>0</v>
      </c>
      <c r="H347" s="26">
        <f>IFERROR(VLOOKUP($C347,Summary!$C:$CB,6,FALSE)/J347,IF(J347=0,"",IF(J347="","",0)))</f>
        <v>0</v>
      </c>
      <c r="I347" s="25">
        <f>IFERROR(VLOOKUP($C347,Summary!$C:$CB,7,FALSE)/J347,IF(J347=0,"",IF(J347="","",0)))</f>
        <v>1</v>
      </c>
      <c r="J347" s="27">
        <f>VLOOKUP($C347,Summary!$C:$CB,8,FALSE)</f>
        <v>1</v>
      </c>
      <c r="K347" s="24" t="str">
        <f>IFERROR(VLOOKUP($C347,Summary!$C:$CB,9,FALSE)/Q347,IF(Q347=0,"",IF(Q347="","",0)))</f>
        <v/>
      </c>
      <c r="L347" s="25" t="str">
        <f>IFERROR(VLOOKUP($C347,Summary!$C:$CB,10,FALSE)/Q347,IF(Q347=0,"",IF(Q347="","",0)))</f>
        <v/>
      </c>
      <c r="M347" s="26" t="str">
        <f>IFERROR(VLOOKUP($C347,Summary!$C:$CB,11,FALSE)/Q347,IF(Q347=0,"",IF(Q347="","",0)))</f>
        <v/>
      </c>
      <c r="N347" s="25" t="str">
        <f>IFERROR(VLOOKUP($C347,Summary!$C:$CB,12,FALSE)/Q347,IF(Q347=0,"",IF(Q347="","",0)))</f>
        <v/>
      </c>
      <c r="O347" s="26" t="str">
        <f>IFERROR(VLOOKUP($C347,Summary!$C:$CB,13,FALSE)/Q347,IF(Q347=0,"",IF(Q347="","",0)))</f>
        <v/>
      </c>
      <c r="P347" s="25" t="str">
        <f>IFERROR(VLOOKUP($C347,Summary!$C:$CB,14,FALSE)/Q347,IF(Q347=0,"",IF(Q347="","",0)))</f>
        <v/>
      </c>
      <c r="Q347" s="27">
        <f>VLOOKUP($C347,Summary!$C:$CB,15,FALSE)</f>
        <v>0</v>
      </c>
      <c r="R347" s="24">
        <f>IFERROR(VLOOKUP($C347,Summary!$C:$CB,16,FALSE)/X347,IF(X347=0,"",IF(X347="","",0)))</f>
        <v>0</v>
      </c>
      <c r="S347" s="25">
        <f>IFERROR(VLOOKUP($C347,Summary!$C:$CB,17,FALSE)/X347,IF(X347=0,"",IF(X347="","",0)))</f>
        <v>0</v>
      </c>
      <c r="T347" s="26">
        <f>IFERROR(VLOOKUP($C347,Summary!$C:$CB,18,FALSE)/X347,IF(X347=0,"",IF(X347="","",0)))</f>
        <v>0</v>
      </c>
      <c r="U347" s="25">
        <f>IFERROR(VLOOKUP($C347,Summary!$C:$CB,19,FALSE)/X347,IF(X347=0,"",IF(X347="","",0)))</f>
        <v>0</v>
      </c>
      <c r="V347" s="26">
        <f>IFERROR(VLOOKUP($C347,Summary!$C:$CB,20,FALSE)/X347,IF(X347=0,"",IF(X347="","",0)))</f>
        <v>0</v>
      </c>
      <c r="W347" s="25">
        <f>IFERROR(VLOOKUP($C347,Summary!$C:$CB,21,FALSE)/X347,IF(X347=0,"",IF(X347="","",0)))</f>
        <v>1</v>
      </c>
      <c r="X347" s="27">
        <f>VLOOKUP($C347,Summary!$C:$CB,22,FALSE)</f>
        <v>1</v>
      </c>
      <c r="Y347" s="24" t="str">
        <f>IFERROR(VLOOKUP($C347,Summary!$C:$CB,23,FALSE)/AE347,IF(AE347=0,"",IF(AE347="","",0)))</f>
        <v/>
      </c>
      <c r="Z347" s="25" t="str">
        <f>IFERROR(VLOOKUP($C347,Summary!$C:$CB,24,FALSE)/AE347,IF(AE347=0,"",IF(AE347="","",0)))</f>
        <v/>
      </c>
      <c r="AA347" s="26" t="str">
        <f>IFERROR(VLOOKUP($C347,Summary!$C:$CB,25,FALSE)/AE347,IF(AE347=0,"",IF(AE347="","",0)))</f>
        <v/>
      </c>
      <c r="AB347" s="25" t="str">
        <f>IFERROR(VLOOKUP($C347,Summary!$C:$CB,26,FALSE)/AE347,IF(AE347=0,"",IF(AE347="","",0)))</f>
        <v/>
      </c>
      <c r="AC347" s="26" t="str">
        <f>IFERROR(VLOOKUP($C347,Summary!$C:$CB,27,FALSE)/AE347,IF(AE347=0,"",IF(AE347="","",0)))</f>
        <v/>
      </c>
      <c r="AD347" s="25" t="str">
        <f>IFERROR(VLOOKUP($C347,Summary!$C:$CB,28,FALSE)/AE347,IF(AE347=0,"",IF(AE347="","",0)))</f>
        <v/>
      </c>
      <c r="AE347" s="27">
        <f>VLOOKUP($C347,Summary!$C:$CB,29,FALSE)</f>
        <v>0</v>
      </c>
      <c r="AF347" s="24" t="str">
        <f>IFERROR(VLOOKUP($C347,Summary!$C:$CB,30,FALSE)/VLOOKUP($C347,Summary!$C:$CB,32,FALSE),IF(AL347=0,"",IF(AL347="","",0)))</f>
        <v/>
      </c>
      <c r="AG347" s="25" t="str">
        <f>IFERROR(VLOOKUP($C347,Summary!$C:$CB,31,FALSE)/VLOOKUP($C347,Summary!$C:$CB,32,FALSE),IF(AL347=0,"",IF(AL347="","",0)))</f>
        <v/>
      </c>
      <c r="AH347" s="26" t="str">
        <f>IFERROR(VLOOKUP($C347,Summary!$C:$CB,32,FALSE)/VLOOKUP($C347,Summary!$C:$CB,34,FALSE),IF(AL347=0,"",IF(AL347="","",0)))</f>
        <v/>
      </c>
      <c r="AI347" s="25" t="str">
        <f>IFERROR(VLOOKUP($C347,Summary!$C:$CB,33,FALSE)/VLOOKUP($C347,Summary!$C:$CB,34,FALSE),IF(AL347=0,"",IF(AL347="","",0)))</f>
        <v/>
      </c>
      <c r="AJ347" s="26" t="str">
        <f>IFERROR(VLOOKUP($C347,Summary!$C:$CB,34,FALSE)/AL347,IF(AL347=0,"",IF(AL347="","",0)))</f>
        <v/>
      </c>
      <c r="AK347" s="25" t="str">
        <f>IFERROR(VLOOKUP($C347,Summary!$C:$CB,35,FALSE)/AL347,IF(AL347=0,"",IF(AL347="","",0)))</f>
        <v/>
      </c>
      <c r="AL347" s="27">
        <f>VLOOKUP($C347,Summary!$C:$CB,36,FALSE)</f>
        <v>0</v>
      </c>
      <c r="AM347" s="24" t="str">
        <f>IFERROR(VLOOKUP($C347,Summary!$C:$CB,37,FALSE)/AS347,IF(AS347=0,"",IF(AS347="","",0)))</f>
        <v/>
      </c>
      <c r="AN347" s="25" t="str">
        <f>IFERROR(VLOOKUP($C347,Summary!$C:$CB,38,FALSE)/AS347,IF(AS347=0,"",IF(AS347="","",0)))</f>
        <v/>
      </c>
      <c r="AO347" s="26" t="str">
        <f>IFERROR(VLOOKUP($C347,Summary!$C:$CB,39,FALSE)/AS347,IF(AS347=0,"",IF(AS347="","",0)))</f>
        <v/>
      </c>
      <c r="AP347" s="25" t="str">
        <f>IFERROR(VLOOKUP($C347,Summary!$C:$CB,40,FALSE)/AS347,IF(AS347=0,"",IF(AS347="","",0)))</f>
        <v/>
      </c>
      <c r="AQ347" s="26" t="str">
        <f>IFERROR(VLOOKUP($C347,Summary!$C:$CB,41,FALSE)/AS347,IF(AS347=0,"",IF(AS347="","",0)))</f>
        <v/>
      </c>
      <c r="AR347" s="25" t="str">
        <f>IFERROR(VLOOKUP($C347,Summary!$C:$CB,42,FALSE)/AS347,IF(AS347=0,"",IF(AS347="","",0)))</f>
        <v/>
      </c>
      <c r="AS347" s="27">
        <f>VLOOKUP($C347,Summary!$C:$CB,43,FALSE)</f>
        <v>0</v>
      </c>
      <c r="AT347" s="24" t="str">
        <f>IFERROR(VLOOKUP($C347,Summary!$C:$CB,44,FALSE)/AZ347,IF(AZ347=0,"",IF(AZ347="","",0)))</f>
        <v/>
      </c>
      <c r="AU347" s="25" t="str">
        <f>IFERROR(VLOOKUP($C347,Summary!$C:$CB,45,FALSE)/AZ347,IF(AZ347=0,"",IF(AZ347="","",0)))</f>
        <v/>
      </c>
      <c r="AV347" s="26" t="str">
        <f>IFERROR(VLOOKUP($C347,Summary!$C:$CB,46,FALSE)/AZ347,IF(AZ347=0,"",IF(AZ347="","",0)))</f>
        <v/>
      </c>
      <c r="AW347" s="25" t="str">
        <f>IFERROR(VLOOKUP($C347,Summary!$C:$CB,47,FALSE)/AZ347,IF(AZ347=0,"",IF(AZ347="","",0)))</f>
        <v/>
      </c>
      <c r="AX347" s="26" t="str">
        <f>IFERROR(VLOOKUP($C347,Summary!$C:$CB,48,FALSE)/AZ347,IF(AZ347=0,"",IF(AZ347="","",0)))</f>
        <v/>
      </c>
      <c r="AY347" s="25" t="str">
        <f>IFERROR(VLOOKUP($C347,Summary!$C:$CB,49,FALSE)/AZ347,IF(AZ347=0,"",IF(AZ347="","",0)))</f>
        <v/>
      </c>
      <c r="AZ347" s="27">
        <f>VLOOKUP($C347,Summary!$C:$CB,50,FALSE)</f>
        <v>0</v>
      </c>
      <c r="BA347" s="24" t="str">
        <f>IFERROR(VLOOKUP($C347,Summary!$C:$CB,51,FALSE)/BG347,IF(BG347=0,"",IF(BG347="","",0)))</f>
        <v/>
      </c>
      <c r="BB347" s="25" t="str">
        <f>IFERROR(VLOOKUP($C347,Summary!$C:$CB,52,FALSE)/BG347,IF(BG347=0,"",IF(BG347="","",0)))</f>
        <v/>
      </c>
      <c r="BC347" s="26" t="str">
        <f>IFERROR(VLOOKUP($C347,Summary!$C:$CB,53,FALSE)/BG347,IF(BG347=0,"",IF(BG347="","",0)))</f>
        <v/>
      </c>
      <c r="BD347" s="25" t="str">
        <f>IFERROR(VLOOKUP($C347,Summary!$C:$CB,54,FALSE)/BG347,IF(BG347=0,"",IF(BG347="","",0)))</f>
        <v/>
      </c>
      <c r="BE347" s="26" t="str">
        <f>IFERROR(VLOOKUP($C347,Summary!$C:$CB,55,FALSE)/BG347,IF(BG347=0,"",IF(BG347="","",0)))</f>
        <v/>
      </c>
      <c r="BF347" s="25" t="str">
        <f>IFERROR(VLOOKUP($C347,Summary!$C:$CB,56,FALSE)/BG347,IF(BG347=0,"",IF(BG347="","",0)))</f>
        <v/>
      </c>
      <c r="BG347" s="27">
        <f>VLOOKUP($C347,Summary!$C:$CB,57,FALSE)</f>
        <v>0</v>
      </c>
      <c r="BH347" s="24" t="str">
        <f>IFERROR(VLOOKUP($C347,Summary!$C:$CB,58,FALSE)/BN347,IF(BN347=0,"",IF(BN347="","",0)))</f>
        <v/>
      </c>
      <c r="BI347" s="25" t="str">
        <f>IFERROR(VLOOKUP($C347,Summary!$C:$CB,59,FALSE)/BN347,IF(BN347=0,"",IF(BN347="","",0)))</f>
        <v/>
      </c>
      <c r="BJ347" s="26" t="str">
        <f>IFERROR(VLOOKUP($C347,Summary!$C:$CB,60,FALSE)/BN347,IF(BN347=0,"",IF(BN347="","",0)))</f>
        <v/>
      </c>
      <c r="BK347" s="25" t="str">
        <f>IFERROR(VLOOKUP($C347,Summary!$C:$CB,61,FALSE)/BN347,IF(BN347=0,"",IF(BN347="","",0)))</f>
        <v/>
      </c>
      <c r="BL347" s="26" t="str">
        <f>IFERROR(VLOOKUP($C347,Summary!$C:$CB,62,FALSE)/BN347,IF(BN347=0,"",IF(BN347="","",0)))</f>
        <v/>
      </c>
      <c r="BM347" s="25" t="str">
        <f>IFERROR(VLOOKUP($C347,Summary!$C:$CB,63,FALSE)/BN347,IF(BN347=0,"",IF(BN347="","",0)))</f>
        <v/>
      </c>
      <c r="BN347" s="27">
        <f>VLOOKUP($C347,Summary!$C:$CB,64,FALSE)</f>
        <v>0</v>
      </c>
      <c r="BO347" s="24" t="str">
        <f>IFERROR(VLOOKUP($C347,Summary!$C:$CB,65,FALSE)/BU347,IF(BU347=0,"",IF(BU347="","",0)))</f>
        <v/>
      </c>
      <c r="BP347" s="25" t="str">
        <f>IFERROR(VLOOKUP($C347,Summary!$C:$CB,66,FALSE)/BU347,IF(BU347=0,"",IF(BU347="","",0)))</f>
        <v/>
      </c>
      <c r="BQ347" s="26" t="str">
        <f>IFERROR(VLOOKUP($C347,Summary!$C:$CB,67,FALSE)/BU347,IF(BU347=0,"",IF(BU347="","",0)))</f>
        <v/>
      </c>
      <c r="BR347" s="25" t="str">
        <f>IFERROR(VLOOKUP($C347,Summary!$C:$CB,68,FALSE)/BU347,IF(BU347=0,"",IF(BU347="","",0)))</f>
        <v/>
      </c>
      <c r="BS347" s="26" t="str">
        <f>IFERROR(VLOOKUP($C347,Summary!$C:$CB,69,FALSE)/BU347,IF(BU347=0,"",IF(BU347="","",0)))</f>
        <v/>
      </c>
      <c r="BT347" s="25" t="str">
        <f>IFERROR(VLOOKUP($C347,Summary!$C:$CB,70,FALSE)/BU347,IF(BU347=0,"",IF(BU347="","",0)))</f>
        <v/>
      </c>
      <c r="BU347" s="27">
        <f>VLOOKUP($C347,Summary!$C:$CB,71,FALSE)</f>
        <v>0</v>
      </c>
      <c r="BV347" s="24" t="str">
        <f>IFERROR(VLOOKUP($C347,Summary!$C:$CB,72,FALSE)/CB347,IF(CB347=0,"",IF(CB347="","",0)))</f>
        <v/>
      </c>
      <c r="BW347" s="25" t="str">
        <f>IFERROR(VLOOKUP($C347,Summary!$C:$CB,73,FALSE)/CB347,IF(CB347=0,"",IF(CB347="","",0)))</f>
        <v/>
      </c>
      <c r="BX347" s="26" t="str">
        <f>IFERROR(VLOOKUP($C347,Summary!$C:$CB,74,FALSE)/CB347,IF(CB347=0,"",IF(CB347="","",0)))</f>
        <v/>
      </c>
      <c r="BY347" s="25" t="str">
        <f>IFERROR(VLOOKUP($C347,Summary!$C:$CB,75,FALSE)/CB347,IF(CB347=0,"",IF(CB347="","",0)))</f>
        <v/>
      </c>
      <c r="BZ347" s="26" t="str">
        <f>IFERROR(VLOOKUP($C347,Summary!$C:$CB,76,FALSE)/CB347,IF(CB347=0,"",IF(CB347="","",0)))</f>
        <v/>
      </c>
      <c r="CA347" s="25" t="str">
        <f>IFERROR(VLOOKUP($C347,Summary!$C:$CB,77,FALSE)/CB347,IF(CB347=0,"",IF(CB347="","",0)))</f>
        <v/>
      </c>
      <c r="CB347" s="27">
        <f>VLOOKUP($C347,Summary!$C:$CB,78,FALSE)</f>
        <v>0</v>
      </c>
    </row>
    <row r="348" spans="1:80" x14ac:dyDescent="0.3">
      <c r="A348">
        <v>344</v>
      </c>
      <c r="B348" t="str">
        <f>IF(Namelist!A345="","",UPPER(Namelist!A345))</f>
        <v>YI TING, BERYL NEO</v>
      </c>
      <c r="C348" t="str">
        <f>IF(Namelist!B345="","",UPPER(Namelist!B345))</f>
        <v>NUSSTU\E0772829</v>
      </c>
      <c r="D348" s="24">
        <f>IFERROR(VLOOKUP($C348,Summary!$C:$CB,2,FALSE)/J348,IF(J348=0,"",IF(J348="","",0)))</f>
        <v>1</v>
      </c>
      <c r="E348" s="25">
        <f>IFERROR(VLOOKUP($C348,Summary!$C:$CB,3,FALSE)/J348,IF(J348=0,"",IF(J348="","",0)))</f>
        <v>0</v>
      </c>
      <c r="F348" s="26">
        <f>IFERROR(VLOOKUP($C348,Summary!$C:$CB,4,FALSE)/J348,IF(J348=0,"",IF(J348="","",0)))</f>
        <v>1</v>
      </c>
      <c r="G348" s="25">
        <f>IFERROR(VLOOKUP($C348,Summary!$C:$CB,5,FALSE)/J348,IF(J348=0,"",IF(J348="","",0)))</f>
        <v>0</v>
      </c>
      <c r="H348" s="26">
        <f>IFERROR(VLOOKUP($C348,Summary!$C:$CB,6,FALSE)/J348,IF(J348=0,"",IF(J348="","",0)))</f>
        <v>1</v>
      </c>
      <c r="I348" s="25">
        <f>IFERROR(VLOOKUP($C348,Summary!$C:$CB,7,FALSE)/J348,IF(J348=0,"",IF(J348="","",0)))</f>
        <v>0</v>
      </c>
      <c r="J348" s="27">
        <f>VLOOKUP($C348,Summary!$C:$CB,8,FALSE)</f>
        <v>1</v>
      </c>
      <c r="K348" s="24" t="str">
        <f>IFERROR(VLOOKUP($C348,Summary!$C:$CB,9,FALSE)/Q348,IF(Q348=0,"",IF(Q348="","",0)))</f>
        <v/>
      </c>
      <c r="L348" s="25" t="str">
        <f>IFERROR(VLOOKUP($C348,Summary!$C:$CB,10,FALSE)/Q348,IF(Q348=0,"",IF(Q348="","",0)))</f>
        <v/>
      </c>
      <c r="M348" s="26" t="str">
        <f>IFERROR(VLOOKUP($C348,Summary!$C:$CB,11,FALSE)/Q348,IF(Q348=0,"",IF(Q348="","",0)))</f>
        <v/>
      </c>
      <c r="N348" s="25" t="str">
        <f>IFERROR(VLOOKUP($C348,Summary!$C:$CB,12,FALSE)/Q348,IF(Q348=0,"",IF(Q348="","",0)))</f>
        <v/>
      </c>
      <c r="O348" s="26" t="str">
        <f>IFERROR(VLOOKUP($C348,Summary!$C:$CB,13,FALSE)/Q348,IF(Q348=0,"",IF(Q348="","",0)))</f>
        <v/>
      </c>
      <c r="P348" s="25" t="str">
        <f>IFERROR(VLOOKUP($C348,Summary!$C:$CB,14,FALSE)/Q348,IF(Q348=0,"",IF(Q348="","",0)))</f>
        <v/>
      </c>
      <c r="Q348" s="27">
        <f>VLOOKUP($C348,Summary!$C:$CB,15,FALSE)</f>
        <v>0</v>
      </c>
      <c r="R348" s="24" t="str">
        <f>IFERROR(VLOOKUP($C348,Summary!$C:$CB,16,FALSE)/X348,IF(X348=0,"",IF(X348="","",0)))</f>
        <v/>
      </c>
      <c r="S348" s="25" t="str">
        <f>IFERROR(VLOOKUP($C348,Summary!$C:$CB,17,FALSE)/X348,IF(X348=0,"",IF(X348="","",0)))</f>
        <v/>
      </c>
      <c r="T348" s="26" t="str">
        <f>IFERROR(VLOOKUP($C348,Summary!$C:$CB,18,FALSE)/X348,IF(X348=0,"",IF(X348="","",0)))</f>
        <v/>
      </c>
      <c r="U348" s="25" t="str">
        <f>IFERROR(VLOOKUP($C348,Summary!$C:$CB,19,FALSE)/X348,IF(X348=0,"",IF(X348="","",0)))</f>
        <v/>
      </c>
      <c r="V348" s="26" t="str">
        <f>IFERROR(VLOOKUP($C348,Summary!$C:$CB,20,FALSE)/X348,IF(X348=0,"",IF(X348="","",0)))</f>
        <v/>
      </c>
      <c r="W348" s="25" t="str">
        <f>IFERROR(VLOOKUP($C348,Summary!$C:$CB,21,FALSE)/X348,IF(X348=0,"",IF(X348="","",0)))</f>
        <v/>
      </c>
      <c r="X348" s="27">
        <f>VLOOKUP($C348,Summary!$C:$CB,22,FALSE)</f>
        <v>0</v>
      </c>
      <c r="Y348" s="24" t="str">
        <f>IFERROR(VLOOKUP($C348,Summary!$C:$CB,23,FALSE)/AE348,IF(AE348=0,"",IF(AE348="","",0)))</f>
        <v/>
      </c>
      <c r="Z348" s="25" t="str">
        <f>IFERROR(VLOOKUP($C348,Summary!$C:$CB,24,FALSE)/AE348,IF(AE348=0,"",IF(AE348="","",0)))</f>
        <v/>
      </c>
      <c r="AA348" s="26" t="str">
        <f>IFERROR(VLOOKUP($C348,Summary!$C:$CB,25,FALSE)/AE348,IF(AE348=0,"",IF(AE348="","",0)))</f>
        <v/>
      </c>
      <c r="AB348" s="25" t="str">
        <f>IFERROR(VLOOKUP($C348,Summary!$C:$CB,26,FALSE)/AE348,IF(AE348=0,"",IF(AE348="","",0)))</f>
        <v/>
      </c>
      <c r="AC348" s="26" t="str">
        <f>IFERROR(VLOOKUP($C348,Summary!$C:$CB,27,FALSE)/AE348,IF(AE348=0,"",IF(AE348="","",0)))</f>
        <v/>
      </c>
      <c r="AD348" s="25" t="str">
        <f>IFERROR(VLOOKUP($C348,Summary!$C:$CB,28,FALSE)/AE348,IF(AE348=0,"",IF(AE348="","",0)))</f>
        <v/>
      </c>
      <c r="AE348" s="27">
        <f>VLOOKUP($C348,Summary!$C:$CB,29,FALSE)</f>
        <v>0</v>
      </c>
      <c r="AF348" s="24" t="str">
        <f>IFERROR(VLOOKUP($C348,Summary!$C:$CB,30,FALSE)/VLOOKUP($C348,Summary!$C:$CB,32,FALSE),IF(AL348=0,"",IF(AL348="","",0)))</f>
        <v/>
      </c>
      <c r="AG348" s="25" t="str">
        <f>IFERROR(VLOOKUP($C348,Summary!$C:$CB,31,FALSE)/VLOOKUP($C348,Summary!$C:$CB,32,FALSE),IF(AL348=0,"",IF(AL348="","",0)))</f>
        <v/>
      </c>
      <c r="AH348" s="26" t="str">
        <f>IFERROR(VLOOKUP($C348,Summary!$C:$CB,32,FALSE)/VLOOKUP($C348,Summary!$C:$CB,34,FALSE),IF(AL348=0,"",IF(AL348="","",0)))</f>
        <v/>
      </c>
      <c r="AI348" s="25" t="str">
        <f>IFERROR(VLOOKUP($C348,Summary!$C:$CB,33,FALSE)/VLOOKUP($C348,Summary!$C:$CB,34,FALSE),IF(AL348=0,"",IF(AL348="","",0)))</f>
        <v/>
      </c>
      <c r="AJ348" s="26" t="str">
        <f>IFERROR(VLOOKUP($C348,Summary!$C:$CB,34,FALSE)/AL348,IF(AL348=0,"",IF(AL348="","",0)))</f>
        <v/>
      </c>
      <c r="AK348" s="25" t="str">
        <f>IFERROR(VLOOKUP($C348,Summary!$C:$CB,35,FALSE)/AL348,IF(AL348=0,"",IF(AL348="","",0)))</f>
        <v/>
      </c>
      <c r="AL348" s="27">
        <f>VLOOKUP($C348,Summary!$C:$CB,36,FALSE)</f>
        <v>0</v>
      </c>
      <c r="AM348" s="24" t="str">
        <f>IFERROR(VLOOKUP($C348,Summary!$C:$CB,37,FALSE)/AS348,IF(AS348=0,"",IF(AS348="","",0)))</f>
        <v/>
      </c>
      <c r="AN348" s="25" t="str">
        <f>IFERROR(VLOOKUP($C348,Summary!$C:$CB,38,FALSE)/AS348,IF(AS348=0,"",IF(AS348="","",0)))</f>
        <v/>
      </c>
      <c r="AO348" s="26" t="str">
        <f>IFERROR(VLOOKUP($C348,Summary!$C:$CB,39,FALSE)/AS348,IF(AS348=0,"",IF(AS348="","",0)))</f>
        <v/>
      </c>
      <c r="AP348" s="25" t="str">
        <f>IFERROR(VLOOKUP($C348,Summary!$C:$CB,40,FALSE)/AS348,IF(AS348=0,"",IF(AS348="","",0)))</f>
        <v/>
      </c>
      <c r="AQ348" s="26" t="str">
        <f>IFERROR(VLOOKUP($C348,Summary!$C:$CB,41,FALSE)/AS348,IF(AS348=0,"",IF(AS348="","",0)))</f>
        <v/>
      </c>
      <c r="AR348" s="25" t="str">
        <f>IFERROR(VLOOKUP($C348,Summary!$C:$CB,42,FALSE)/AS348,IF(AS348=0,"",IF(AS348="","",0)))</f>
        <v/>
      </c>
      <c r="AS348" s="27">
        <f>VLOOKUP($C348,Summary!$C:$CB,43,FALSE)</f>
        <v>0</v>
      </c>
      <c r="AT348" s="24" t="str">
        <f>IFERROR(VLOOKUP($C348,Summary!$C:$CB,44,FALSE)/AZ348,IF(AZ348=0,"",IF(AZ348="","",0)))</f>
        <v/>
      </c>
      <c r="AU348" s="25" t="str">
        <f>IFERROR(VLOOKUP($C348,Summary!$C:$CB,45,FALSE)/AZ348,IF(AZ348=0,"",IF(AZ348="","",0)))</f>
        <v/>
      </c>
      <c r="AV348" s="26" t="str">
        <f>IFERROR(VLOOKUP($C348,Summary!$C:$CB,46,FALSE)/AZ348,IF(AZ348=0,"",IF(AZ348="","",0)))</f>
        <v/>
      </c>
      <c r="AW348" s="25" t="str">
        <f>IFERROR(VLOOKUP($C348,Summary!$C:$CB,47,FALSE)/AZ348,IF(AZ348=0,"",IF(AZ348="","",0)))</f>
        <v/>
      </c>
      <c r="AX348" s="26" t="str">
        <f>IFERROR(VLOOKUP($C348,Summary!$C:$CB,48,FALSE)/AZ348,IF(AZ348=0,"",IF(AZ348="","",0)))</f>
        <v/>
      </c>
      <c r="AY348" s="25" t="str">
        <f>IFERROR(VLOOKUP($C348,Summary!$C:$CB,49,FALSE)/AZ348,IF(AZ348=0,"",IF(AZ348="","",0)))</f>
        <v/>
      </c>
      <c r="AZ348" s="27">
        <f>VLOOKUP($C348,Summary!$C:$CB,50,FALSE)</f>
        <v>0</v>
      </c>
      <c r="BA348" s="24" t="str">
        <f>IFERROR(VLOOKUP($C348,Summary!$C:$CB,51,FALSE)/BG348,IF(BG348=0,"",IF(BG348="","",0)))</f>
        <v/>
      </c>
      <c r="BB348" s="25" t="str">
        <f>IFERROR(VLOOKUP($C348,Summary!$C:$CB,52,FALSE)/BG348,IF(BG348=0,"",IF(BG348="","",0)))</f>
        <v/>
      </c>
      <c r="BC348" s="26" t="str">
        <f>IFERROR(VLOOKUP($C348,Summary!$C:$CB,53,FALSE)/BG348,IF(BG348=0,"",IF(BG348="","",0)))</f>
        <v/>
      </c>
      <c r="BD348" s="25" t="str">
        <f>IFERROR(VLOOKUP($C348,Summary!$C:$CB,54,FALSE)/BG348,IF(BG348=0,"",IF(BG348="","",0)))</f>
        <v/>
      </c>
      <c r="BE348" s="26" t="str">
        <f>IFERROR(VLOOKUP($C348,Summary!$C:$CB,55,FALSE)/BG348,IF(BG348=0,"",IF(BG348="","",0)))</f>
        <v/>
      </c>
      <c r="BF348" s="25" t="str">
        <f>IFERROR(VLOOKUP($C348,Summary!$C:$CB,56,FALSE)/BG348,IF(BG348=0,"",IF(BG348="","",0)))</f>
        <v/>
      </c>
      <c r="BG348" s="27">
        <f>VLOOKUP($C348,Summary!$C:$CB,57,FALSE)</f>
        <v>0</v>
      </c>
      <c r="BH348" s="24" t="str">
        <f>IFERROR(VLOOKUP($C348,Summary!$C:$CB,58,FALSE)/BN348,IF(BN348=0,"",IF(BN348="","",0)))</f>
        <v/>
      </c>
      <c r="BI348" s="25" t="str">
        <f>IFERROR(VLOOKUP($C348,Summary!$C:$CB,59,FALSE)/BN348,IF(BN348=0,"",IF(BN348="","",0)))</f>
        <v/>
      </c>
      <c r="BJ348" s="26" t="str">
        <f>IFERROR(VLOOKUP($C348,Summary!$C:$CB,60,FALSE)/BN348,IF(BN348=0,"",IF(BN348="","",0)))</f>
        <v/>
      </c>
      <c r="BK348" s="25" t="str">
        <f>IFERROR(VLOOKUP($C348,Summary!$C:$CB,61,FALSE)/BN348,IF(BN348=0,"",IF(BN348="","",0)))</f>
        <v/>
      </c>
      <c r="BL348" s="26" t="str">
        <f>IFERROR(VLOOKUP($C348,Summary!$C:$CB,62,FALSE)/BN348,IF(BN348=0,"",IF(BN348="","",0)))</f>
        <v/>
      </c>
      <c r="BM348" s="25" t="str">
        <f>IFERROR(VLOOKUP($C348,Summary!$C:$CB,63,FALSE)/BN348,IF(BN348=0,"",IF(BN348="","",0)))</f>
        <v/>
      </c>
      <c r="BN348" s="27">
        <f>VLOOKUP($C348,Summary!$C:$CB,64,FALSE)</f>
        <v>0</v>
      </c>
      <c r="BO348" s="24" t="str">
        <f>IFERROR(VLOOKUP($C348,Summary!$C:$CB,65,FALSE)/BU348,IF(BU348=0,"",IF(BU348="","",0)))</f>
        <v/>
      </c>
      <c r="BP348" s="25" t="str">
        <f>IFERROR(VLOOKUP($C348,Summary!$C:$CB,66,FALSE)/BU348,IF(BU348=0,"",IF(BU348="","",0)))</f>
        <v/>
      </c>
      <c r="BQ348" s="26" t="str">
        <f>IFERROR(VLOOKUP($C348,Summary!$C:$CB,67,FALSE)/BU348,IF(BU348=0,"",IF(BU348="","",0)))</f>
        <v/>
      </c>
      <c r="BR348" s="25" t="str">
        <f>IFERROR(VLOOKUP($C348,Summary!$C:$CB,68,FALSE)/BU348,IF(BU348=0,"",IF(BU348="","",0)))</f>
        <v/>
      </c>
      <c r="BS348" s="26" t="str">
        <f>IFERROR(VLOOKUP($C348,Summary!$C:$CB,69,FALSE)/BU348,IF(BU348=0,"",IF(BU348="","",0)))</f>
        <v/>
      </c>
      <c r="BT348" s="25" t="str">
        <f>IFERROR(VLOOKUP($C348,Summary!$C:$CB,70,FALSE)/BU348,IF(BU348=0,"",IF(BU348="","",0)))</f>
        <v/>
      </c>
      <c r="BU348" s="27">
        <f>VLOOKUP($C348,Summary!$C:$CB,71,FALSE)</f>
        <v>0</v>
      </c>
      <c r="BV348" s="24">
        <f>IFERROR(VLOOKUP($C348,Summary!$C:$CB,72,FALSE)/CB348,IF(CB348=0,"",IF(CB348="","",0)))</f>
        <v>1</v>
      </c>
      <c r="BW348" s="25">
        <f>IFERROR(VLOOKUP($C348,Summary!$C:$CB,73,FALSE)/CB348,IF(CB348=0,"",IF(CB348="","",0)))</f>
        <v>0</v>
      </c>
      <c r="BX348" s="26">
        <f>IFERROR(VLOOKUP($C348,Summary!$C:$CB,74,FALSE)/CB348,IF(CB348=0,"",IF(CB348="","",0)))</f>
        <v>1</v>
      </c>
      <c r="BY348" s="25">
        <f>IFERROR(VLOOKUP($C348,Summary!$C:$CB,75,FALSE)/CB348,IF(CB348=0,"",IF(CB348="","",0)))</f>
        <v>0</v>
      </c>
      <c r="BZ348" s="26">
        <f>IFERROR(VLOOKUP($C348,Summary!$C:$CB,76,FALSE)/CB348,IF(CB348=0,"",IF(CB348="","",0)))</f>
        <v>1</v>
      </c>
      <c r="CA348" s="25">
        <f>IFERROR(VLOOKUP($C348,Summary!$C:$CB,77,FALSE)/CB348,IF(CB348=0,"",IF(CB348="","",0)))</f>
        <v>0</v>
      </c>
      <c r="CB348" s="27">
        <f>VLOOKUP($C348,Summary!$C:$CB,78,FALSE)</f>
        <v>1</v>
      </c>
    </row>
    <row r="349" spans="1:80" x14ac:dyDescent="0.3">
      <c r="A349">
        <v>345</v>
      </c>
      <c r="B349" t="str">
        <f>IF(Namelist!A346="","",UPPER(Namelist!A346))</f>
        <v>YI XUAN TAN</v>
      </c>
      <c r="C349" t="str">
        <f>IF(Namelist!B346="","",UPPER(Namelist!B346))</f>
        <v>NUSSTU\E0724998</v>
      </c>
      <c r="D349" s="24" t="str">
        <f>IFERROR(VLOOKUP($C349,Summary!$C:$CB,2,FALSE)/J349,IF(J349=0,"",IF(J349="","",0)))</f>
        <v/>
      </c>
      <c r="E349" s="25" t="str">
        <f>IFERROR(VLOOKUP($C349,Summary!$C:$CB,3,FALSE)/J349,IF(J349=0,"",IF(J349="","",0)))</f>
        <v/>
      </c>
      <c r="F349" s="26" t="str">
        <f>IFERROR(VLOOKUP($C349,Summary!$C:$CB,4,FALSE)/J349,IF(J349=0,"",IF(J349="","",0)))</f>
        <v/>
      </c>
      <c r="G349" s="25" t="str">
        <f>IFERROR(VLOOKUP($C349,Summary!$C:$CB,5,FALSE)/J349,IF(J349=0,"",IF(J349="","",0)))</f>
        <v/>
      </c>
      <c r="H349" s="26" t="str">
        <f>IFERROR(VLOOKUP($C349,Summary!$C:$CB,6,FALSE)/J349,IF(J349=0,"",IF(J349="","",0)))</f>
        <v/>
      </c>
      <c r="I349" s="25" t="str">
        <f>IFERROR(VLOOKUP($C349,Summary!$C:$CB,7,FALSE)/J349,IF(J349=0,"",IF(J349="","",0)))</f>
        <v/>
      </c>
      <c r="J349" s="27">
        <f>VLOOKUP($C349,Summary!$C:$CB,8,FALSE)</f>
        <v>0</v>
      </c>
      <c r="K349" s="24" t="str">
        <f>IFERROR(VLOOKUP($C349,Summary!$C:$CB,9,FALSE)/Q349,IF(Q349=0,"",IF(Q349="","",0)))</f>
        <v/>
      </c>
      <c r="L349" s="25" t="str">
        <f>IFERROR(VLOOKUP($C349,Summary!$C:$CB,10,FALSE)/Q349,IF(Q349=0,"",IF(Q349="","",0)))</f>
        <v/>
      </c>
      <c r="M349" s="26" t="str">
        <f>IFERROR(VLOOKUP($C349,Summary!$C:$CB,11,FALSE)/Q349,IF(Q349=0,"",IF(Q349="","",0)))</f>
        <v/>
      </c>
      <c r="N349" s="25" t="str">
        <f>IFERROR(VLOOKUP($C349,Summary!$C:$CB,12,FALSE)/Q349,IF(Q349=0,"",IF(Q349="","",0)))</f>
        <v/>
      </c>
      <c r="O349" s="26" t="str">
        <f>IFERROR(VLOOKUP($C349,Summary!$C:$CB,13,FALSE)/Q349,IF(Q349=0,"",IF(Q349="","",0)))</f>
        <v/>
      </c>
      <c r="P349" s="25" t="str">
        <f>IFERROR(VLOOKUP($C349,Summary!$C:$CB,14,FALSE)/Q349,IF(Q349=0,"",IF(Q349="","",0)))</f>
        <v/>
      </c>
      <c r="Q349" s="27">
        <f>VLOOKUP($C349,Summary!$C:$CB,15,FALSE)</f>
        <v>0</v>
      </c>
      <c r="R349" s="24" t="str">
        <f>IFERROR(VLOOKUP($C349,Summary!$C:$CB,16,FALSE)/X349,IF(X349=0,"",IF(X349="","",0)))</f>
        <v/>
      </c>
      <c r="S349" s="25" t="str">
        <f>IFERROR(VLOOKUP($C349,Summary!$C:$CB,17,FALSE)/X349,IF(X349=0,"",IF(X349="","",0)))</f>
        <v/>
      </c>
      <c r="T349" s="26" t="str">
        <f>IFERROR(VLOOKUP($C349,Summary!$C:$CB,18,FALSE)/X349,IF(X349=0,"",IF(X349="","",0)))</f>
        <v/>
      </c>
      <c r="U349" s="25" t="str">
        <f>IFERROR(VLOOKUP($C349,Summary!$C:$CB,19,FALSE)/X349,IF(X349=0,"",IF(X349="","",0)))</f>
        <v/>
      </c>
      <c r="V349" s="26" t="str">
        <f>IFERROR(VLOOKUP($C349,Summary!$C:$CB,20,FALSE)/X349,IF(X349=0,"",IF(X349="","",0)))</f>
        <v/>
      </c>
      <c r="W349" s="25" t="str">
        <f>IFERROR(VLOOKUP($C349,Summary!$C:$CB,21,FALSE)/X349,IF(X349=0,"",IF(X349="","",0)))</f>
        <v/>
      </c>
      <c r="X349" s="27">
        <f>VLOOKUP($C349,Summary!$C:$CB,22,FALSE)</f>
        <v>0</v>
      </c>
      <c r="Y349" s="24" t="str">
        <f>IFERROR(VLOOKUP($C349,Summary!$C:$CB,23,FALSE)/AE349,IF(AE349=0,"",IF(AE349="","",0)))</f>
        <v/>
      </c>
      <c r="Z349" s="25" t="str">
        <f>IFERROR(VLOOKUP($C349,Summary!$C:$CB,24,FALSE)/AE349,IF(AE349=0,"",IF(AE349="","",0)))</f>
        <v/>
      </c>
      <c r="AA349" s="26" t="str">
        <f>IFERROR(VLOOKUP($C349,Summary!$C:$CB,25,FALSE)/AE349,IF(AE349=0,"",IF(AE349="","",0)))</f>
        <v/>
      </c>
      <c r="AB349" s="25" t="str">
        <f>IFERROR(VLOOKUP($C349,Summary!$C:$CB,26,FALSE)/AE349,IF(AE349=0,"",IF(AE349="","",0)))</f>
        <v/>
      </c>
      <c r="AC349" s="26" t="str">
        <f>IFERROR(VLOOKUP($C349,Summary!$C:$CB,27,FALSE)/AE349,IF(AE349=0,"",IF(AE349="","",0)))</f>
        <v/>
      </c>
      <c r="AD349" s="25" t="str">
        <f>IFERROR(VLOOKUP($C349,Summary!$C:$CB,28,FALSE)/AE349,IF(AE349=0,"",IF(AE349="","",0)))</f>
        <v/>
      </c>
      <c r="AE349" s="27">
        <f>VLOOKUP($C349,Summary!$C:$CB,29,FALSE)</f>
        <v>0</v>
      </c>
      <c r="AF349" s="24" t="str">
        <f>IFERROR(VLOOKUP($C349,Summary!$C:$CB,30,FALSE)/VLOOKUP($C349,Summary!$C:$CB,32,FALSE),IF(AL349=0,"",IF(AL349="","",0)))</f>
        <v/>
      </c>
      <c r="AG349" s="25" t="str">
        <f>IFERROR(VLOOKUP($C349,Summary!$C:$CB,31,FALSE)/VLOOKUP($C349,Summary!$C:$CB,32,FALSE),IF(AL349=0,"",IF(AL349="","",0)))</f>
        <v/>
      </c>
      <c r="AH349" s="26" t="str">
        <f>IFERROR(VLOOKUP($C349,Summary!$C:$CB,32,FALSE)/VLOOKUP($C349,Summary!$C:$CB,34,FALSE),IF(AL349=0,"",IF(AL349="","",0)))</f>
        <v/>
      </c>
      <c r="AI349" s="25" t="str">
        <f>IFERROR(VLOOKUP($C349,Summary!$C:$CB,33,FALSE)/VLOOKUP($C349,Summary!$C:$CB,34,FALSE),IF(AL349=0,"",IF(AL349="","",0)))</f>
        <v/>
      </c>
      <c r="AJ349" s="26" t="str">
        <f>IFERROR(VLOOKUP($C349,Summary!$C:$CB,34,FALSE)/AL349,IF(AL349=0,"",IF(AL349="","",0)))</f>
        <v/>
      </c>
      <c r="AK349" s="25" t="str">
        <f>IFERROR(VLOOKUP($C349,Summary!$C:$CB,35,FALSE)/AL349,IF(AL349=0,"",IF(AL349="","",0)))</f>
        <v/>
      </c>
      <c r="AL349" s="27">
        <f>VLOOKUP($C349,Summary!$C:$CB,36,FALSE)</f>
        <v>0</v>
      </c>
      <c r="AM349" s="24" t="str">
        <f>IFERROR(VLOOKUP($C349,Summary!$C:$CB,37,FALSE)/AS349,IF(AS349=0,"",IF(AS349="","",0)))</f>
        <v/>
      </c>
      <c r="AN349" s="25" t="str">
        <f>IFERROR(VLOOKUP($C349,Summary!$C:$CB,38,FALSE)/AS349,IF(AS349=0,"",IF(AS349="","",0)))</f>
        <v/>
      </c>
      <c r="AO349" s="26" t="str">
        <f>IFERROR(VLOOKUP($C349,Summary!$C:$CB,39,FALSE)/AS349,IF(AS349=0,"",IF(AS349="","",0)))</f>
        <v/>
      </c>
      <c r="AP349" s="25" t="str">
        <f>IFERROR(VLOOKUP($C349,Summary!$C:$CB,40,FALSE)/AS349,IF(AS349=0,"",IF(AS349="","",0)))</f>
        <v/>
      </c>
      <c r="AQ349" s="26" t="str">
        <f>IFERROR(VLOOKUP($C349,Summary!$C:$CB,41,FALSE)/AS349,IF(AS349=0,"",IF(AS349="","",0)))</f>
        <v/>
      </c>
      <c r="AR349" s="25" t="str">
        <f>IFERROR(VLOOKUP($C349,Summary!$C:$CB,42,FALSE)/AS349,IF(AS349=0,"",IF(AS349="","",0)))</f>
        <v/>
      </c>
      <c r="AS349" s="27">
        <f>VLOOKUP($C349,Summary!$C:$CB,43,FALSE)</f>
        <v>0</v>
      </c>
      <c r="AT349" s="24" t="str">
        <f>IFERROR(VLOOKUP($C349,Summary!$C:$CB,44,FALSE)/AZ349,IF(AZ349=0,"",IF(AZ349="","",0)))</f>
        <v/>
      </c>
      <c r="AU349" s="25" t="str">
        <f>IFERROR(VLOOKUP($C349,Summary!$C:$CB,45,FALSE)/AZ349,IF(AZ349=0,"",IF(AZ349="","",0)))</f>
        <v/>
      </c>
      <c r="AV349" s="26" t="str">
        <f>IFERROR(VLOOKUP($C349,Summary!$C:$CB,46,FALSE)/AZ349,IF(AZ349=0,"",IF(AZ349="","",0)))</f>
        <v/>
      </c>
      <c r="AW349" s="25" t="str">
        <f>IFERROR(VLOOKUP($C349,Summary!$C:$CB,47,FALSE)/AZ349,IF(AZ349=0,"",IF(AZ349="","",0)))</f>
        <v/>
      </c>
      <c r="AX349" s="26" t="str">
        <f>IFERROR(VLOOKUP($C349,Summary!$C:$CB,48,FALSE)/AZ349,IF(AZ349=0,"",IF(AZ349="","",0)))</f>
        <v/>
      </c>
      <c r="AY349" s="25" t="str">
        <f>IFERROR(VLOOKUP($C349,Summary!$C:$CB,49,FALSE)/AZ349,IF(AZ349=0,"",IF(AZ349="","",0)))</f>
        <v/>
      </c>
      <c r="AZ349" s="27">
        <f>VLOOKUP($C349,Summary!$C:$CB,50,FALSE)</f>
        <v>0</v>
      </c>
      <c r="BA349" s="24" t="str">
        <f>IFERROR(VLOOKUP($C349,Summary!$C:$CB,51,FALSE)/BG349,IF(BG349=0,"",IF(BG349="","",0)))</f>
        <v/>
      </c>
      <c r="BB349" s="25" t="str">
        <f>IFERROR(VLOOKUP($C349,Summary!$C:$CB,52,FALSE)/BG349,IF(BG349=0,"",IF(BG349="","",0)))</f>
        <v/>
      </c>
      <c r="BC349" s="26" t="str">
        <f>IFERROR(VLOOKUP($C349,Summary!$C:$CB,53,FALSE)/BG349,IF(BG349=0,"",IF(BG349="","",0)))</f>
        <v/>
      </c>
      <c r="BD349" s="25" t="str">
        <f>IFERROR(VLOOKUP($C349,Summary!$C:$CB,54,FALSE)/BG349,IF(BG349=0,"",IF(BG349="","",0)))</f>
        <v/>
      </c>
      <c r="BE349" s="26" t="str">
        <f>IFERROR(VLOOKUP($C349,Summary!$C:$CB,55,FALSE)/BG349,IF(BG349=0,"",IF(BG349="","",0)))</f>
        <v/>
      </c>
      <c r="BF349" s="25" t="str">
        <f>IFERROR(VLOOKUP($C349,Summary!$C:$CB,56,FALSE)/BG349,IF(BG349=0,"",IF(BG349="","",0)))</f>
        <v/>
      </c>
      <c r="BG349" s="27">
        <f>VLOOKUP($C349,Summary!$C:$CB,57,FALSE)</f>
        <v>0</v>
      </c>
      <c r="BH349" s="24" t="str">
        <f>IFERROR(VLOOKUP($C349,Summary!$C:$CB,58,FALSE)/BN349,IF(BN349=0,"",IF(BN349="","",0)))</f>
        <v/>
      </c>
      <c r="BI349" s="25" t="str">
        <f>IFERROR(VLOOKUP($C349,Summary!$C:$CB,59,FALSE)/BN349,IF(BN349=0,"",IF(BN349="","",0)))</f>
        <v/>
      </c>
      <c r="BJ349" s="26" t="str">
        <f>IFERROR(VLOOKUP($C349,Summary!$C:$CB,60,FALSE)/BN349,IF(BN349=0,"",IF(BN349="","",0)))</f>
        <v/>
      </c>
      <c r="BK349" s="25" t="str">
        <f>IFERROR(VLOOKUP($C349,Summary!$C:$CB,61,FALSE)/BN349,IF(BN349=0,"",IF(BN349="","",0)))</f>
        <v/>
      </c>
      <c r="BL349" s="26" t="str">
        <f>IFERROR(VLOOKUP($C349,Summary!$C:$CB,62,FALSE)/BN349,IF(BN349=0,"",IF(BN349="","",0)))</f>
        <v/>
      </c>
      <c r="BM349" s="25" t="str">
        <f>IFERROR(VLOOKUP($C349,Summary!$C:$CB,63,FALSE)/BN349,IF(BN349=0,"",IF(BN349="","",0)))</f>
        <v/>
      </c>
      <c r="BN349" s="27">
        <f>VLOOKUP($C349,Summary!$C:$CB,64,FALSE)</f>
        <v>0</v>
      </c>
      <c r="BO349" s="24" t="str">
        <f>IFERROR(VLOOKUP($C349,Summary!$C:$CB,65,FALSE)/BU349,IF(BU349=0,"",IF(BU349="","",0)))</f>
        <v/>
      </c>
      <c r="BP349" s="25" t="str">
        <f>IFERROR(VLOOKUP($C349,Summary!$C:$CB,66,FALSE)/BU349,IF(BU349=0,"",IF(BU349="","",0)))</f>
        <v/>
      </c>
      <c r="BQ349" s="26" t="str">
        <f>IFERROR(VLOOKUP($C349,Summary!$C:$CB,67,FALSE)/BU349,IF(BU349=0,"",IF(BU349="","",0)))</f>
        <v/>
      </c>
      <c r="BR349" s="25" t="str">
        <f>IFERROR(VLOOKUP($C349,Summary!$C:$CB,68,FALSE)/BU349,IF(BU349=0,"",IF(BU349="","",0)))</f>
        <v/>
      </c>
      <c r="BS349" s="26" t="str">
        <f>IFERROR(VLOOKUP($C349,Summary!$C:$CB,69,FALSE)/BU349,IF(BU349=0,"",IF(BU349="","",0)))</f>
        <v/>
      </c>
      <c r="BT349" s="25" t="str">
        <f>IFERROR(VLOOKUP($C349,Summary!$C:$CB,70,FALSE)/BU349,IF(BU349=0,"",IF(BU349="","",0)))</f>
        <v/>
      </c>
      <c r="BU349" s="27">
        <f>VLOOKUP($C349,Summary!$C:$CB,71,FALSE)</f>
        <v>0</v>
      </c>
      <c r="BV349" s="24" t="str">
        <f>IFERROR(VLOOKUP($C349,Summary!$C:$CB,72,FALSE)/CB349,IF(CB349=0,"",IF(CB349="","",0)))</f>
        <v/>
      </c>
      <c r="BW349" s="25" t="str">
        <f>IFERROR(VLOOKUP($C349,Summary!$C:$CB,73,FALSE)/CB349,IF(CB349=0,"",IF(CB349="","",0)))</f>
        <v/>
      </c>
      <c r="BX349" s="26" t="str">
        <f>IFERROR(VLOOKUP($C349,Summary!$C:$CB,74,FALSE)/CB349,IF(CB349=0,"",IF(CB349="","",0)))</f>
        <v/>
      </c>
      <c r="BY349" s="25" t="str">
        <f>IFERROR(VLOOKUP($C349,Summary!$C:$CB,75,FALSE)/CB349,IF(CB349=0,"",IF(CB349="","",0)))</f>
        <v/>
      </c>
      <c r="BZ349" s="26" t="str">
        <f>IFERROR(VLOOKUP($C349,Summary!$C:$CB,76,FALSE)/CB349,IF(CB349=0,"",IF(CB349="","",0)))</f>
        <v/>
      </c>
      <c r="CA349" s="25" t="str">
        <f>IFERROR(VLOOKUP($C349,Summary!$C:$CB,77,FALSE)/CB349,IF(CB349=0,"",IF(CB349="","",0)))</f>
        <v/>
      </c>
      <c r="CB349" s="27">
        <f>VLOOKUP($C349,Summary!$C:$CB,78,FALSE)</f>
        <v>0</v>
      </c>
    </row>
    <row r="350" spans="1:80" x14ac:dyDescent="0.3">
      <c r="A350">
        <v>346</v>
      </c>
      <c r="B350" t="str">
        <f>IF(Namelist!A347="","",UPPER(Namelist!A347))</f>
        <v>YI ZHER MELISSA FUNG</v>
      </c>
      <c r="C350" t="str">
        <f>IF(Namelist!B347="","",UPPER(Namelist!B347))</f>
        <v>NUSSTU\E1042962</v>
      </c>
      <c r="D350" s="24">
        <f>IFERROR(VLOOKUP($C350,Summary!$C:$CB,2,FALSE)/J350,IF(J350=0,"",IF(J350="","",0)))</f>
        <v>0.5</v>
      </c>
      <c r="E350" s="25">
        <f>IFERROR(VLOOKUP($C350,Summary!$C:$CB,3,FALSE)/J350,IF(J350=0,"",IF(J350="","",0)))</f>
        <v>0</v>
      </c>
      <c r="F350" s="26">
        <f>IFERROR(VLOOKUP($C350,Summary!$C:$CB,4,FALSE)/J350,IF(J350=0,"",IF(J350="","",0)))</f>
        <v>0.5</v>
      </c>
      <c r="G350" s="25">
        <f>IFERROR(VLOOKUP($C350,Summary!$C:$CB,5,FALSE)/J350,IF(J350=0,"",IF(J350="","",0)))</f>
        <v>0</v>
      </c>
      <c r="H350" s="26">
        <f>IFERROR(VLOOKUP($C350,Summary!$C:$CB,6,FALSE)/J350,IF(J350=0,"",IF(J350="","",0)))</f>
        <v>0.5</v>
      </c>
      <c r="I350" s="25">
        <f>IFERROR(VLOOKUP($C350,Summary!$C:$CB,7,FALSE)/J350,IF(J350=0,"",IF(J350="","",0)))</f>
        <v>0.5</v>
      </c>
      <c r="J350" s="27">
        <f>VLOOKUP($C350,Summary!$C:$CB,8,FALSE)</f>
        <v>2</v>
      </c>
      <c r="K350" s="24" t="str">
        <f>IFERROR(VLOOKUP($C350,Summary!$C:$CB,9,FALSE)/Q350,IF(Q350=0,"",IF(Q350="","",0)))</f>
        <v/>
      </c>
      <c r="L350" s="25" t="str">
        <f>IFERROR(VLOOKUP($C350,Summary!$C:$CB,10,FALSE)/Q350,IF(Q350=0,"",IF(Q350="","",0)))</f>
        <v/>
      </c>
      <c r="M350" s="26" t="str">
        <f>IFERROR(VLOOKUP($C350,Summary!$C:$CB,11,FALSE)/Q350,IF(Q350=0,"",IF(Q350="","",0)))</f>
        <v/>
      </c>
      <c r="N350" s="25" t="str">
        <f>IFERROR(VLOOKUP($C350,Summary!$C:$CB,12,FALSE)/Q350,IF(Q350=0,"",IF(Q350="","",0)))</f>
        <v/>
      </c>
      <c r="O350" s="26" t="str">
        <f>IFERROR(VLOOKUP($C350,Summary!$C:$CB,13,FALSE)/Q350,IF(Q350=0,"",IF(Q350="","",0)))</f>
        <v/>
      </c>
      <c r="P350" s="25" t="str">
        <f>IFERROR(VLOOKUP($C350,Summary!$C:$CB,14,FALSE)/Q350,IF(Q350=0,"",IF(Q350="","",0)))</f>
        <v/>
      </c>
      <c r="Q350" s="27">
        <f>VLOOKUP($C350,Summary!$C:$CB,15,FALSE)</f>
        <v>0</v>
      </c>
      <c r="R350" s="24">
        <f>IFERROR(VLOOKUP($C350,Summary!$C:$CB,16,FALSE)/X350,IF(X350=0,"",IF(X350="","",0)))</f>
        <v>0</v>
      </c>
      <c r="S350" s="25">
        <f>IFERROR(VLOOKUP($C350,Summary!$C:$CB,17,FALSE)/X350,IF(X350=0,"",IF(X350="","",0)))</f>
        <v>0</v>
      </c>
      <c r="T350" s="26">
        <f>IFERROR(VLOOKUP($C350,Summary!$C:$CB,18,FALSE)/X350,IF(X350=0,"",IF(X350="","",0)))</f>
        <v>0</v>
      </c>
      <c r="U350" s="25">
        <f>IFERROR(VLOOKUP($C350,Summary!$C:$CB,19,FALSE)/X350,IF(X350=0,"",IF(X350="","",0)))</f>
        <v>0</v>
      </c>
      <c r="V350" s="26">
        <f>IFERROR(VLOOKUP($C350,Summary!$C:$CB,20,FALSE)/X350,IF(X350=0,"",IF(X350="","",0)))</f>
        <v>0</v>
      </c>
      <c r="W350" s="25">
        <f>IFERROR(VLOOKUP($C350,Summary!$C:$CB,21,FALSE)/X350,IF(X350=0,"",IF(X350="","",0)))</f>
        <v>1</v>
      </c>
      <c r="X350" s="27">
        <f>VLOOKUP($C350,Summary!$C:$CB,22,FALSE)</f>
        <v>1</v>
      </c>
      <c r="Y350" s="24">
        <f>IFERROR(VLOOKUP($C350,Summary!$C:$CB,23,FALSE)/AE350,IF(AE350=0,"",IF(AE350="","",0)))</f>
        <v>1</v>
      </c>
      <c r="Z350" s="25">
        <f>IFERROR(VLOOKUP($C350,Summary!$C:$CB,24,FALSE)/AE350,IF(AE350=0,"",IF(AE350="","",0)))</f>
        <v>0</v>
      </c>
      <c r="AA350" s="26">
        <f>IFERROR(VLOOKUP($C350,Summary!$C:$CB,25,FALSE)/AE350,IF(AE350=0,"",IF(AE350="","",0)))</f>
        <v>1</v>
      </c>
      <c r="AB350" s="25">
        <f>IFERROR(VLOOKUP($C350,Summary!$C:$CB,26,FALSE)/AE350,IF(AE350=0,"",IF(AE350="","",0)))</f>
        <v>0</v>
      </c>
      <c r="AC350" s="26">
        <f>IFERROR(VLOOKUP($C350,Summary!$C:$CB,27,FALSE)/AE350,IF(AE350=0,"",IF(AE350="","",0)))</f>
        <v>1</v>
      </c>
      <c r="AD350" s="25">
        <f>IFERROR(VLOOKUP($C350,Summary!$C:$CB,28,FALSE)/AE350,IF(AE350=0,"",IF(AE350="","",0)))</f>
        <v>0</v>
      </c>
      <c r="AE350" s="27">
        <f>VLOOKUP($C350,Summary!$C:$CB,29,FALSE)</f>
        <v>1</v>
      </c>
      <c r="AF350" s="24" t="str">
        <f>IFERROR(VLOOKUP($C350,Summary!$C:$CB,30,FALSE)/VLOOKUP($C350,Summary!$C:$CB,32,FALSE),IF(AL350=0,"",IF(AL350="","",0)))</f>
        <v/>
      </c>
      <c r="AG350" s="25" t="str">
        <f>IFERROR(VLOOKUP($C350,Summary!$C:$CB,31,FALSE)/VLOOKUP($C350,Summary!$C:$CB,32,FALSE),IF(AL350=0,"",IF(AL350="","",0)))</f>
        <v/>
      </c>
      <c r="AH350" s="26" t="str">
        <f>IFERROR(VLOOKUP($C350,Summary!$C:$CB,32,FALSE)/VLOOKUP($C350,Summary!$C:$CB,34,FALSE),IF(AL350=0,"",IF(AL350="","",0)))</f>
        <v/>
      </c>
      <c r="AI350" s="25" t="str">
        <f>IFERROR(VLOOKUP($C350,Summary!$C:$CB,33,FALSE)/VLOOKUP($C350,Summary!$C:$CB,34,FALSE),IF(AL350=0,"",IF(AL350="","",0)))</f>
        <v/>
      </c>
      <c r="AJ350" s="26" t="str">
        <f>IFERROR(VLOOKUP($C350,Summary!$C:$CB,34,FALSE)/AL350,IF(AL350=0,"",IF(AL350="","",0)))</f>
        <v/>
      </c>
      <c r="AK350" s="25" t="str">
        <f>IFERROR(VLOOKUP($C350,Summary!$C:$CB,35,FALSE)/AL350,IF(AL350=0,"",IF(AL350="","",0)))</f>
        <v/>
      </c>
      <c r="AL350" s="27">
        <f>VLOOKUP($C350,Summary!$C:$CB,36,FALSE)</f>
        <v>0</v>
      </c>
      <c r="AM350" s="24" t="str">
        <f>IFERROR(VLOOKUP($C350,Summary!$C:$CB,37,FALSE)/AS350,IF(AS350=0,"",IF(AS350="","",0)))</f>
        <v/>
      </c>
      <c r="AN350" s="25" t="str">
        <f>IFERROR(VLOOKUP($C350,Summary!$C:$CB,38,FALSE)/AS350,IF(AS350=0,"",IF(AS350="","",0)))</f>
        <v/>
      </c>
      <c r="AO350" s="26" t="str">
        <f>IFERROR(VLOOKUP($C350,Summary!$C:$CB,39,FALSE)/AS350,IF(AS350=0,"",IF(AS350="","",0)))</f>
        <v/>
      </c>
      <c r="AP350" s="25" t="str">
        <f>IFERROR(VLOOKUP($C350,Summary!$C:$CB,40,FALSE)/AS350,IF(AS350=0,"",IF(AS350="","",0)))</f>
        <v/>
      </c>
      <c r="AQ350" s="26" t="str">
        <f>IFERROR(VLOOKUP($C350,Summary!$C:$CB,41,FALSE)/AS350,IF(AS350=0,"",IF(AS350="","",0)))</f>
        <v/>
      </c>
      <c r="AR350" s="25" t="str">
        <f>IFERROR(VLOOKUP($C350,Summary!$C:$CB,42,FALSE)/AS350,IF(AS350=0,"",IF(AS350="","",0)))</f>
        <v/>
      </c>
      <c r="AS350" s="27">
        <f>VLOOKUP($C350,Summary!$C:$CB,43,FALSE)</f>
        <v>0</v>
      </c>
      <c r="AT350" s="24" t="str">
        <f>IFERROR(VLOOKUP($C350,Summary!$C:$CB,44,FALSE)/AZ350,IF(AZ350=0,"",IF(AZ350="","",0)))</f>
        <v/>
      </c>
      <c r="AU350" s="25" t="str">
        <f>IFERROR(VLOOKUP($C350,Summary!$C:$CB,45,FALSE)/AZ350,IF(AZ350=0,"",IF(AZ350="","",0)))</f>
        <v/>
      </c>
      <c r="AV350" s="26" t="str">
        <f>IFERROR(VLOOKUP($C350,Summary!$C:$CB,46,FALSE)/AZ350,IF(AZ350=0,"",IF(AZ350="","",0)))</f>
        <v/>
      </c>
      <c r="AW350" s="25" t="str">
        <f>IFERROR(VLOOKUP($C350,Summary!$C:$CB,47,FALSE)/AZ350,IF(AZ350=0,"",IF(AZ350="","",0)))</f>
        <v/>
      </c>
      <c r="AX350" s="26" t="str">
        <f>IFERROR(VLOOKUP($C350,Summary!$C:$CB,48,FALSE)/AZ350,IF(AZ350=0,"",IF(AZ350="","",0)))</f>
        <v/>
      </c>
      <c r="AY350" s="25" t="str">
        <f>IFERROR(VLOOKUP($C350,Summary!$C:$CB,49,FALSE)/AZ350,IF(AZ350=0,"",IF(AZ350="","",0)))</f>
        <v/>
      </c>
      <c r="AZ350" s="27">
        <f>VLOOKUP($C350,Summary!$C:$CB,50,FALSE)</f>
        <v>0</v>
      </c>
      <c r="BA350" s="24" t="str">
        <f>IFERROR(VLOOKUP($C350,Summary!$C:$CB,51,FALSE)/BG350,IF(BG350=0,"",IF(BG350="","",0)))</f>
        <v/>
      </c>
      <c r="BB350" s="25" t="str">
        <f>IFERROR(VLOOKUP($C350,Summary!$C:$CB,52,FALSE)/BG350,IF(BG350=0,"",IF(BG350="","",0)))</f>
        <v/>
      </c>
      <c r="BC350" s="26" t="str">
        <f>IFERROR(VLOOKUP($C350,Summary!$C:$CB,53,FALSE)/BG350,IF(BG350=0,"",IF(BG350="","",0)))</f>
        <v/>
      </c>
      <c r="BD350" s="25" t="str">
        <f>IFERROR(VLOOKUP($C350,Summary!$C:$CB,54,FALSE)/BG350,IF(BG350=0,"",IF(BG350="","",0)))</f>
        <v/>
      </c>
      <c r="BE350" s="26" t="str">
        <f>IFERROR(VLOOKUP($C350,Summary!$C:$CB,55,FALSE)/BG350,IF(BG350=0,"",IF(BG350="","",0)))</f>
        <v/>
      </c>
      <c r="BF350" s="25" t="str">
        <f>IFERROR(VLOOKUP($C350,Summary!$C:$CB,56,FALSE)/BG350,IF(BG350=0,"",IF(BG350="","",0)))</f>
        <v/>
      </c>
      <c r="BG350" s="27">
        <f>VLOOKUP($C350,Summary!$C:$CB,57,FALSE)</f>
        <v>0</v>
      </c>
      <c r="BH350" s="24" t="str">
        <f>IFERROR(VLOOKUP($C350,Summary!$C:$CB,58,FALSE)/BN350,IF(BN350=0,"",IF(BN350="","",0)))</f>
        <v/>
      </c>
      <c r="BI350" s="25" t="str">
        <f>IFERROR(VLOOKUP($C350,Summary!$C:$CB,59,FALSE)/BN350,IF(BN350=0,"",IF(BN350="","",0)))</f>
        <v/>
      </c>
      <c r="BJ350" s="26" t="str">
        <f>IFERROR(VLOOKUP($C350,Summary!$C:$CB,60,FALSE)/BN350,IF(BN350=0,"",IF(BN350="","",0)))</f>
        <v/>
      </c>
      <c r="BK350" s="25" t="str">
        <f>IFERROR(VLOOKUP($C350,Summary!$C:$CB,61,FALSE)/BN350,IF(BN350=0,"",IF(BN350="","",0)))</f>
        <v/>
      </c>
      <c r="BL350" s="26" t="str">
        <f>IFERROR(VLOOKUP($C350,Summary!$C:$CB,62,FALSE)/BN350,IF(BN350=0,"",IF(BN350="","",0)))</f>
        <v/>
      </c>
      <c r="BM350" s="25" t="str">
        <f>IFERROR(VLOOKUP($C350,Summary!$C:$CB,63,FALSE)/BN350,IF(BN350=0,"",IF(BN350="","",0)))</f>
        <v/>
      </c>
      <c r="BN350" s="27">
        <f>VLOOKUP($C350,Summary!$C:$CB,64,FALSE)</f>
        <v>0</v>
      </c>
      <c r="BO350" s="24" t="str">
        <f>IFERROR(VLOOKUP($C350,Summary!$C:$CB,65,FALSE)/BU350,IF(BU350=0,"",IF(BU350="","",0)))</f>
        <v/>
      </c>
      <c r="BP350" s="25" t="str">
        <f>IFERROR(VLOOKUP($C350,Summary!$C:$CB,66,FALSE)/BU350,IF(BU350=0,"",IF(BU350="","",0)))</f>
        <v/>
      </c>
      <c r="BQ350" s="26" t="str">
        <f>IFERROR(VLOOKUP($C350,Summary!$C:$CB,67,FALSE)/BU350,IF(BU350=0,"",IF(BU350="","",0)))</f>
        <v/>
      </c>
      <c r="BR350" s="25" t="str">
        <f>IFERROR(VLOOKUP($C350,Summary!$C:$CB,68,FALSE)/BU350,IF(BU350=0,"",IF(BU350="","",0)))</f>
        <v/>
      </c>
      <c r="BS350" s="26" t="str">
        <f>IFERROR(VLOOKUP($C350,Summary!$C:$CB,69,FALSE)/BU350,IF(BU350=0,"",IF(BU350="","",0)))</f>
        <v/>
      </c>
      <c r="BT350" s="25" t="str">
        <f>IFERROR(VLOOKUP($C350,Summary!$C:$CB,70,FALSE)/BU350,IF(BU350=0,"",IF(BU350="","",0)))</f>
        <v/>
      </c>
      <c r="BU350" s="27">
        <f>VLOOKUP($C350,Summary!$C:$CB,71,FALSE)</f>
        <v>0</v>
      </c>
      <c r="BV350" s="24" t="str">
        <f>IFERROR(VLOOKUP($C350,Summary!$C:$CB,72,FALSE)/CB350,IF(CB350=0,"",IF(CB350="","",0)))</f>
        <v/>
      </c>
      <c r="BW350" s="25" t="str">
        <f>IFERROR(VLOOKUP($C350,Summary!$C:$CB,73,FALSE)/CB350,IF(CB350=0,"",IF(CB350="","",0)))</f>
        <v/>
      </c>
      <c r="BX350" s="26" t="str">
        <f>IFERROR(VLOOKUP($C350,Summary!$C:$CB,74,FALSE)/CB350,IF(CB350=0,"",IF(CB350="","",0)))</f>
        <v/>
      </c>
      <c r="BY350" s="25" t="str">
        <f>IFERROR(VLOOKUP($C350,Summary!$C:$CB,75,FALSE)/CB350,IF(CB350=0,"",IF(CB350="","",0)))</f>
        <v/>
      </c>
      <c r="BZ350" s="26" t="str">
        <f>IFERROR(VLOOKUP($C350,Summary!$C:$CB,76,FALSE)/CB350,IF(CB350=0,"",IF(CB350="","",0)))</f>
        <v/>
      </c>
      <c r="CA350" s="25" t="str">
        <f>IFERROR(VLOOKUP($C350,Summary!$C:$CB,77,FALSE)/CB350,IF(CB350=0,"",IF(CB350="","",0)))</f>
        <v/>
      </c>
      <c r="CB350" s="27">
        <f>VLOOKUP($C350,Summary!$C:$CB,78,FALSE)</f>
        <v>0</v>
      </c>
    </row>
    <row r="351" spans="1:80" x14ac:dyDescent="0.3">
      <c r="A351">
        <v>347</v>
      </c>
      <c r="B351" t="str">
        <f>IF(Namelist!A348="","",UPPER(Namelist!A348))</f>
        <v>YICHENG LU</v>
      </c>
      <c r="C351" t="str">
        <f>IF(Namelist!B348="","",UPPER(Namelist!B348))</f>
        <v>NUSSTU\E0941192</v>
      </c>
      <c r="D351" s="24">
        <f>IFERROR(VLOOKUP($C351,Summary!$C:$CB,2,FALSE)/J351,IF(J351=0,"",IF(J351="","",0)))</f>
        <v>0.5</v>
      </c>
      <c r="E351" s="25">
        <f>IFERROR(VLOOKUP($C351,Summary!$C:$CB,3,FALSE)/J351,IF(J351=0,"",IF(J351="","",0)))</f>
        <v>0</v>
      </c>
      <c r="F351" s="26">
        <f>IFERROR(VLOOKUP($C351,Summary!$C:$CB,4,FALSE)/J351,IF(J351=0,"",IF(J351="","",0)))</f>
        <v>0.5</v>
      </c>
      <c r="G351" s="25">
        <f>IFERROR(VLOOKUP($C351,Summary!$C:$CB,5,FALSE)/J351,IF(J351=0,"",IF(J351="","",0)))</f>
        <v>0</v>
      </c>
      <c r="H351" s="26">
        <f>IFERROR(VLOOKUP($C351,Summary!$C:$CB,6,FALSE)/J351,IF(J351=0,"",IF(J351="","",0)))</f>
        <v>0.5</v>
      </c>
      <c r="I351" s="25">
        <f>IFERROR(VLOOKUP($C351,Summary!$C:$CB,7,FALSE)/J351,IF(J351=0,"",IF(J351="","",0)))</f>
        <v>0.5</v>
      </c>
      <c r="J351" s="27">
        <f>VLOOKUP($C351,Summary!$C:$CB,8,FALSE)</f>
        <v>4</v>
      </c>
      <c r="K351" s="24" t="str">
        <f>IFERROR(VLOOKUP($C351,Summary!$C:$CB,9,FALSE)/Q351,IF(Q351=0,"",IF(Q351="","",0)))</f>
        <v/>
      </c>
      <c r="L351" s="25" t="str">
        <f>IFERROR(VLOOKUP($C351,Summary!$C:$CB,10,FALSE)/Q351,IF(Q351=0,"",IF(Q351="","",0)))</f>
        <v/>
      </c>
      <c r="M351" s="26" t="str">
        <f>IFERROR(VLOOKUP($C351,Summary!$C:$CB,11,FALSE)/Q351,IF(Q351=0,"",IF(Q351="","",0)))</f>
        <v/>
      </c>
      <c r="N351" s="25" t="str">
        <f>IFERROR(VLOOKUP($C351,Summary!$C:$CB,12,FALSE)/Q351,IF(Q351=0,"",IF(Q351="","",0)))</f>
        <v/>
      </c>
      <c r="O351" s="26" t="str">
        <f>IFERROR(VLOOKUP($C351,Summary!$C:$CB,13,FALSE)/Q351,IF(Q351=0,"",IF(Q351="","",0)))</f>
        <v/>
      </c>
      <c r="P351" s="25" t="str">
        <f>IFERROR(VLOOKUP($C351,Summary!$C:$CB,14,FALSE)/Q351,IF(Q351=0,"",IF(Q351="","",0)))</f>
        <v/>
      </c>
      <c r="Q351" s="27">
        <f>VLOOKUP($C351,Summary!$C:$CB,15,FALSE)</f>
        <v>0</v>
      </c>
      <c r="R351" s="24" t="str">
        <f>IFERROR(VLOOKUP($C351,Summary!$C:$CB,16,FALSE)/X351,IF(X351=0,"",IF(X351="","",0)))</f>
        <v/>
      </c>
      <c r="S351" s="25" t="str">
        <f>IFERROR(VLOOKUP($C351,Summary!$C:$CB,17,FALSE)/X351,IF(X351=0,"",IF(X351="","",0)))</f>
        <v/>
      </c>
      <c r="T351" s="26" t="str">
        <f>IFERROR(VLOOKUP($C351,Summary!$C:$CB,18,FALSE)/X351,IF(X351=0,"",IF(X351="","",0)))</f>
        <v/>
      </c>
      <c r="U351" s="25" t="str">
        <f>IFERROR(VLOOKUP($C351,Summary!$C:$CB,19,FALSE)/X351,IF(X351=0,"",IF(X351="","",0)))</f>
        <v/>
      </c>
      <c r="V351" s="26" t="str">
        <f>IFERROR(VLOOKUP($C351,Summary!$C:$CB,20,FALSE)/X351,IF(X351=0,"",IF(X351="","",0)))</f>
        <v/>
      </c>
      <c r="W351" s="25" t="str">
        <f>IFERROR(VLOOKUP($C351,Summary!$C:$CB,21,FALSE)/X351,IF(X351=0,"",IF(X351="","",0)))</f>
        <v/>
      </c>
      <c r="X351" s="27">
        <f>VLOOKUP($C351,Summary!$C:$CB,22,FALSE)</f>
        <v>0</v>
      </c>
      <c r="Y351" s="24" t="str">
        <f>IFERROR(VLOOKUP($C351,Summary!$C:$CB,23,FALSE)/AE351,IF(AE351=0,"",IF(AE351="","",0)))</f>
        <v/>
      </c>
      <c r="Z351" s="25" t="str">
        <f>IFERROR(VLOOKUP($C351,Summary!$C:$CB,24,FALSE)/AE351,IF(AE351=0,"",IF(AE351="","",0)))</f>
        <v/>
      </c>
      <c r="AA351" s="26" t="str">
        <f>IFERROR(VLOOKUP($C351,Summary!$C:$CB,25,FALSE)/AE351,IF(AE351=0,"",IF(AE351="","",0)))</f>
        <v/>
      </c>
      <c r="AB351" s="25" t="str">
        <f>IFERROR(VLOOKUP($C351,Summary!$C:$CB,26,FALSE)/AE351,IF(AE351=0,"",IF(AE351="","",0)))</f>
        <v/>
      </c>
      <c r="AC351" s="26" t="str">
        <f>IFERROR(VLOOKUP($C351,Summary!$C:$CB,27,FALSE)/AE351,IF(AE351=0,"",IF(AE351="","",0)))</f>
        <v/>
      </c>
      <c r="AD351" s="25" t="str">
        <f>IFERROR(VLOOKUP($C351,Summary!$C:$CB,28,FALSE)/AE351,IF(AE351=0,"",IF(AE351="","",0)))</f>
        <v/>
      </c>
      <c r="AE351" s="27">
        <f>VLOOKUP($C351,Summary!$C:$CB,29,FALSE)</f>
        <v>0</v>
      </c>
      <c r="AF351" s="24" t="str">
        <f>IFERROR(VLOOKUP($C351,Summary!$C:$CB,30,FALSE)/VLOOKUP($C351,Summary!$C:$CB,32,FALSE),IF(AL351=0,"",IF(AL351="","",0)))</f>
        <v/>
      </c>
      <c r="AG351" s="25" t="str">
        <f>IFERROR(VLOOKUP($C351,Summary!$C:$CB,31,FALSE)/VLOOKUP($C351,Summary!$C:$CB,32,FALSE),IF(AL351=0,"",IF(AL351="","",0)))</f>
        <v/>
      </c>
      <c r="AH351" s="26" t="str">
        <f>IFERROR(VLOOKUP($C351,Summary!$C:$CB,32,FALSE)/VLOOKUP($C351,Summary!$C:$CB,34,FALSE),IF(AL351=0,"",IF(AL351="","",0)))</f>
        <v/>
      </c>
      <c r="AI351" s="25" t="str">
        <f>IFERROR(VLOOKUP($C351,Summary!$C:$CB,33,FALSE)/VLOOKUP($C351,Summary!$C:$CB,34,FALSE),IF(AL351=0,"",IF(AL351="","",0)))</f>
        <v/>
      </c>
      <c r="AJ351" s="26" t="str">
        <f>IFERROR(VLOOKUP($C351,Summary!$C:$CB,34,FALSE)/AL351,IF(AL351=0,"",IF(AL351="","",0)))</f>
        <v/>
      </c>
      <c r="AK351" s="25" t="str">
        <f>IFERROR(VLOOKUP($C351,Summary!$C:$CB,35,FALSE)/AL351,IF(AL351=0,"",IF(AL351="","",0)))</f>
        <v/>
      </c>
      <c r="AL351" s="27">
        <f>VLOOKUP($C351,Summary!$C:$CB,36,FALSE)</f>
        <v>0</v>
      </c>
      <c r="AM351" s="24" t="str">
        <f>IFERROR(VLOOKUP($C351,Summary!$C:$CB,37,FALSE)/AS351,IF(AS351=0,"",IF(AS351="","",0)))</f>
        <v/>
      </c>
      <c r="AN351" s="25" t="str">
        <f>IFERROR(VLOOKUP($C351,Summary!$C:$CB,38,FALSE)/AS351,IF(AS351=0,"",IF(AS351="","",0)))</f>
        <v/>
      </c>
      <c r="AO351" s="26" t="str">
        <f>IFERROR(VLOOKUP($C351,Summary!$C:$CB,39,FALSE)/AS351,IF(AS351=0,"",IF(AS351="","",0)))</f>
        <v/>
      </c>
      <c r="AP351" s="25" t="str">
        <f>IFERROR(VLOOKUP($C351,Summary!$C:$CB,40,FALSE)/AS351,IF(AS351=0,"",IF(AS351="","",0)))</f>
        <v/>
      </c>
      <c r="AQ351" s="26" t="str">
        <f>IFERROR(VLOOKUP($C351,Summary!$C:$CB,41,FALSE)/AS351,IF(AS351=0,"",IF(AS351="","",0)))</f>
        <v/>
      </c>
      <c r="AR351" s="25" t="str">
        <f>IFERROR(VLOOKUP($C351,Summary!$C:$CB,42,FALSE)/AS351,IF(AS351=0,"",IF(AS351="","",0)))</f>
        <v/>
      </c>
      <c r="AS351" s="27">
        <f>VLOOKUP($C351,Summary!$C:$CB,43,FALSE)</f>
        <v>0</v>
      </c>
      <c r="AT351" s="24" t="str">
        <f>IFERROR(VLOOKUP($C351,Summary!$C:$CB,44,FALSE)/AZ351,IF(AZ351=0,"",IF(AZ351="","",0)))</f>
        <v/>
      </c>
      <c r="AU351" s="25" t="str">
        <f>IFERROR(VLOOKUP($C351,Summary!$C:$CB,45,FALSE)/AZ351,IF(AZ351=0,"",IF(AZ351="","",0)))</f>
        <v/>
      </c>
      <c r="AV351" s="26" t="str">
        <f>IFERROR(VLOOKUP($C351,Summary!$C:$CB,46,FALSE)/AZ351,IF(AZ351=0,"",IF(AZ351="","",0)))</f>
        <v/>
      </c>
      <c r="AW351" s="25" t="str">
        <f>IFERROR(VLOOKUP($C351,Summary!$C:$CB,47,FALSE)/AZ351,IF(AZ351=0,"",IF(AZ351="","",0)))</f>
        <v/>
      </c>
      <c r="AX351" s="26" t="str">
        <f>IFERROR(VLOOKUP($C351,Summary!$C:$CB,48,FALSE)/AZ351,IF(AZ351=0,"",IF(AZ351="","",0)))</f>
        <v/>
      </c>
      <c r="AY351" s="25" t="str">
        <f>IFERROR(VLOOKUP($C351,Summary!$C:$CB,49,FALSE)/AZ351,IF(AZ351=0,"",IF(AZ351="","",0)))</f>
        <v/>
      </c>
      <c r="AZ351" s="27">
        <f>VLOOKUP($C351,Summary!$C:$CB,50,FALSE)</f>
        <v>0</v>
      </c>
      <c r="BA351" s="24" t="str">
        <f>IFERROR(VLOOKUP($C351,Summary!$C:$CB,51,FALSE)/BG351,IF(BG351=0,"",IF(BG351="","",0)))</f>
        <v/>
      </c>
      <c r="BB351" s="25" t="str">
        <f>IFERROR(VLOOKUP($C351,Summary!$C:$CB,52,FALSE)/BG351,IF(BG351=0,"",IF(BG351="","",0)))</f>
        <v/>
      </c>
      <c r="BC351" s="26" t="str">
        <f>IFERROR(VLOOKUP($C351,Summary!$C:$CB,53,FALSE)/BG351,IF(BG351=0,"",IF(BG351="","",0)))</f>
        <v/>
      </c>
      <c r="BD351" s="25" t="str">
        <f>IFERROR(VLOOKUP($C351,Summary!$C:$CB,54,FALSE)/BG351,IF(BG351=0,"",IF(BG351="","",0)))</f>
        <v/>
      </c>
      <c r="BE351" s="26" t="str">
        <f>IFERROR(VLOOKUP($C351,Summary!$C:$CB,55,FALSE)/BG351,IF(BG351=0,"",IF(BG351="","",0)))</f>
        <v/>
      </c>
      <c r="BF351" s="25" t="str">
        <f>IFERROR(VLOOKUP($C351,Summary!$C:$CB,56,FALSE)/BG351,IF(BG351=0,"",IF(BG351="","",0)))</f>
        <v/>
      </c>
      <c r="BG351" s="27">
        <f>VLOOKUP($C351,Summary!$C:$CB,57,FALSE)</f>
        <v>0</v>
      </c>
      <c r="BH351" s="24">
        <f>IFERROR(VLOOKUP($C351,Summary!$C:$CB,58,FALSE)/BN351,IF(BN351=0,"",IF(BN351="","",0)))</f>
        <v>0.5</v>
      </c>
      <c r="BI351" s="25">
        <f>IFERROR(VLOOKUP($C351,Summary!$C:$CB,59,FALSE)/BN351,IF(BN351=0,"",IF(BN351="","",0)))</f>
        <v>0</v>
      </c>
      <c r="BJ351" s="26">
        <f>IFERROR(VLOOKUP($C351,Summary!$C:$CB,60,FALSE)/BN351,IF(BN351=0,"",IF(BN351="","",0)))</f>
        <v>0.5</v>
      </c>
      <c r="BK351" s="25">
        <f>IFERROR(VLOOKUP($C351,Summary!$C:$CB,61,FALSE)/BN351,IF(BN351=0,"",IF(BN351="","",0)))</f>
        <v>0</v>
      </c>
      <c r="BL351" s="26">
        <f>IFERROR(VLOOKUP($C351,Summary!$C:$CB,62,FALSE)/BN351,IF(BN351=0,"",IF(BN351="","",0)))</f>
        <v>0.5</v>
      </c>
      <c r="BM351" s="25">
        <f>IFERROR(VLOOKUP($C351,Summary!$C:$CB,63,FALSE)/BN351,IF(BN351=0,"",IF(BN351="","",0)))</f>
        <v>0.5</v>
      </c>
      <c r="BN351" s="27">
        <f>VLOOKUP($C351,Summary!$C:$CB,64,FALSE)</f>
        <v>2</v>
      </c>
      <c r="BO351" s="24">
        <f>IFERROR(VLOOKUP($C351,Summary!$C:$CB,65,FALSE)/BU351,IF(BU351=0,"",IF(BU351="","",0)))</f>
        <v>0.5</v>
      </c>
      <c r="BP351" s="25">
        <f>IFERROR(VLOOKUP($C351,Summary!$C:$CB,66,FALSE)/BU351,IF(BU351=0,"",IF(BU351="","",0)))</f>
        <v>0</v>
      </c>
      <c r="BQ351" s="26">
        <f>IFERROR(VLOOKUP($C351,Summary!$C:$CB,67,FALSE)/BU351,IF(BU351=0,"",IF(BU351="","",0)))</f>
        <v>0.5</v>
      </c>
      <c r="BR351" s="25">
        <f>IFERROR(VLOOKUP($C351,Summary!$C:$CB,68,FALSE)/BU351,IF(BU351=0,"",IF(BU351="","",0)))</f>
        <v>0</v>
      </c>
      <c r="BS351" s="26">
        <f>IFERROR(VLOOKUP($C351,Summary!$C:$CB,69,FALSE)/BU351,IF(BU351=0,"",IF(BU351="","",0)))</f>
        <v>0.5</v>
      </c>
      <c r="BT351" s="25">
        <f>IFERROR(VLOOKUP($C351,Summary!$C:$CB,70,FALSE)/BU351,IF(BU351=0,"",IF(BU351="","",0)))</f>
        <v>0.5</v>
      </c>
      <c r="BU351" s="27">
        <f>VLOOKUP($C351,Summary!$C:$CB,71,FALSE)</f>
        <v>2</v>
      </c>
      <c r="BV351" s="24" t="str">
        <f>IFERROR(VLOOKUP($C351,Summary!$C:$CB,72,FALSE)/CB351,IF(CB351=0,"",IF(CB351="","",0)))</f>
        <v/>
      </c>
      <c r="BW351" s="25" t="str">
        <f>IFERROR(VLOOKUP($C351,Summary!$C:$CB,73,FALSE)/CB351,IF(CB351=0,"",IF(CB351="","",0)))</f>
        <v/>
      </c>
      <c r="BX351" s="26" t="str">
        <f>IFERROR(VLOOKUP($C351,Summary!$C:$CB,74,FALSE)/CB351,IF(CB351=0,"",IF(CB351="","",0)))</f>
        <v/>
      </c>
      <c r="BY351" s="25" t="str">
        <f>IFERROR(VLOOKUP($C351,Summary!$C:$CB,75,FALSE)/CB351,IF(CB351=0,"",IF(CB351="","",0)))</f>
        <v/>
      </c>
      <c r="BZ351" s="26" t="str">
        <f>IFERROR(VLOOKUP($C351,Summary!$C:$CB,76,FALSE)/CB351,IF(CB351=0,"",IF(CB351="","",0)))</f>
        <v/>
      </c>
      <c r="CA351" s="25" t="str">
        <f>IFERROR(VLOOKUP($C351,Summary!$C:$CB,77,FALSE)/CB351,IF(CB351=0,"",IF(CB351="","",0)))</f>
        <v/>
      </c>
      <c r="CB351" s="27">
        <f>VLOOKUP($C351,Summary!$C:$CB,78,FALSE)</f>
        <v>0</v>
      </c>
    </row>
    <row r="352" spans="1:80" x14ac:dyDescent="0.3">
      <c r="A352">
        <v>348</v>
      </c>
      <c r="B352" t="str">
        <f>IF(Namelist!A349="","",UPPER(Namelist!A349))</f>
        <v>YIFEI MA</v>
      </c>
      <c r="C352" t="str">
        <f>IF(Namelist!B349="","",UPPER(Namelist!B349))</f>
        <v>NUSSTU\E1100448</v>
      </c>
      <c r="D352" s="24">
        <f>IFERROR(VLOOKUP($C352,Summary!$C:$CB,2,FALSE)/J352,IF(J352=0,"",IF(J352="","",0)))</f>
        <v>0</v>
      </c>
      <c r="E352" s="25">
        <f>IFERROR(VLOOKUP($C352,Summary!$C:$CB,3,FALSE)/J352,IF(J352=0,"",IF(J352="","",0)))</f>
        <v>0</v>
      </c>
      <c r="F352" s="26">
        <f>IFERROR(VLOOKUP($C352,Summary!$C:$CB,4,FALSE)/J352,IF(J352=0,"",IF(J352="","",0)))</f>
        <v>0</v>
      </c>
      <c r="G352" s="25">
        <f>IFERROR(VLOOKUP($C352,Summary!$C:$CB,5,FALSE)/J352,IF(J352=0,"",IF(J352="","",0)))</f>
        <v>0</v>
      </c>
      <c r="H352" s="26">
        <f>IFERROR(VLOOKUP($C352,Summary!$C:$CB,6,FALSE)/J352,IF(J352=0,"",IF(J352="","",0)))</f>
        <v>0</v>
      </c>
      <c r="I352" s="25">
        <f>IFERROR(VLOOKUP($C352,Summary!$C:$CB,7,FALSE)/J352,IF(J352=0,"",IF(J352="","",0)))</f>
        <v>1</v>
      </c>
      <c r="J352" s="27">
        <f>VLOOKUP($C352,Summary!$C:$CB,8,FALSE)</f>
        <v>1</v>
      </c>
      <c r="K352" s="24" t="str">
        <f>IFERROR(VLOOKUP($C352,Summary!$C:$CB,9,FALSE)/Q352,IF(Q352=0,"",IF(Q352="","",0)))</f>
        <v/>
      </c>
      <c r="L352" s="25" t="str">
        <f>IFERROR(VLOOKUP($C352,Summary!$C:$CB,10,FALSE)/Q352,IF(Q352=0,"",IF(Q352="","",0)))</f>
        <v/>
      </c>
      <c r="M352" s="26" t="str">
        <f>IFERROR(VLOOKUP($C352,Summary!$C:$CB,11,FALSE)/Q352,IF(Q352=0,"",IF(Q352="","",0)))</f>
        <v/>
      </c>
      <c r="N352" s="25" t="str">
        <f>IFERROR(VLOOKUP($C352,Summary!$C:$CB,12,FALSE)/Q352,IF(Q352=0,"",IF(Q352="","",0)))</f>
        <v/>
      </c>
      <c r="O352" s="26" t="str">
        <f>IFERROR(VLOOKUP($C352,Summary!$C:$CB,13,FALSE)/Q352,IF(Q352=0,"",IF(Q352="","",0)))</f>
        <v/>
      </c>
      <c r="P352" s="25" t="str">
        <f>IFERROR(VLOOKUP($C352,Summary!$C:$CB,14,FALSE)/Q352,IF(Q352=0,"",IF(Q352="","",0)))</f>
        <v/>
      </c>
      <c r="Q352" s="27">
        <f>VLOOKUP($C352,Summary!$C:$CB,15,FALSE)</f>
        <v>0</v>
      </c>
      <c r="R352" s="24" t="str">
        <f>IFERROR(VLOOKUP($C352,Summary!$C:$CB,16,FALSE)/X352,IF(X352=0,"",IF(X352="","",0)))</f>
        <v/>
      </c>
      <c r="S352" s="25" t="str">
        <f>IFERROR(VLOOKUP($C352,Summary!$C:$CB,17,FALSE)/X352,IF(X352=0,"",IF(X352="","",0)))</f>
        <v/>
      </c>
      <c r="T352" s="26" t="str">
        <f>IFERROR(VLOOKUP($C352,Summary!$C:$CB,18,FALSE)/X352,IF(X352=0,"",IF(X352="","",0)))</f>
        <v/>
      </c>
      <c r="U352" s="25" t="str">
        <f>IFERROR(VLOOKUP($C352,Summary!$C:$CB,19,FALSE)/X352,IF(X352=0,"",IF(X352="","",0)))</f>
        <v/>
      </c>
      <c r="V352" s="26" t="str">
        <f>IFERROR(VLOOKUP($C352,Summary!$C:$CB,20,FALSE)/X352,IF(X352=0,"",IF(X352="","",0)))</f>
        <v/>
      </c>
      <c r="W352" s="25" t="str">
        <f>IFERROR(VLOOKUP($C352,Summary!$C:$CB,21,FALSE)/X352,IF(X352=0,"",IF(X352="","",0)))</f>
        <v/>
      </c>
      <c r="X352" s="27">
        <f>VLOOKUP($C352,Summary!$C:$CB,22,FALSE)</f>
        <v>0</v>
      </c>
      <c r="Y352" s="24" t="str">
        <f>IFERROR(VLOOKUP($C352,Summary!$C:$CB,23,FALSE)/AE352,IF(AE352=0,"",IF(AE352="","",0)))</f>
        <v/>
      </c>
      <c r="Z352" s="25" t="str">
        <f>IFERROR(VLOOKUP($C352,Summary!$C:$CB,24,FALSE)/AE352,IF(AE352=0,"",IF(AE352="","",0)))</f>
        <v/>
      </c>
      <c r="AA352" s="26" t="str">
        <f>IFERROR(VLOOKUP($C352,Summary!$C:$CB,25,FALSE)/AE352,IF(AE352=0,"",IF(AE352="","",0)))</f>
        <v/>
      </c>
      <c r="AB352" s="25" t="str">
        <f>IFERROR(VLOOKUP($C352,Summary!$C:$CB,26,FALSE)/AE352,IF(AE352=0,"",IF(AE352="","",0)))</f>
        <v/>
      </c>
      <c r="AC352" s="26" t="str">
        <f>IFERROR(VLOOKUP($C352,Summary!$C:$CB,27,FALSE)/AE352,IF(AE352=0,"",IF(AE352="","",0)))</f>
        <v/>
      </c>
      <c r="AD352" s="25" t="str">
        <f>IFERROR(VLOOKUP($C352,Summary!$C:$CB,28,FALSE)/AE352,IF(AE352=0,"",IF(AE352="","",0)))</f>
        <v/>
      </c>
      <c r="AE352" s="27">
        <f>VLOOKUP($C352,Summary!$C:$CB,29,FALSE)</f>
        <v>0</v>
      </c>
      <c r="AF352" s="24" t="str">
        <f>IFERROR(VLOOKUP($C352,Summary!$C:$CB,30,FALSE)/VLOOKUP($C352,Summary!$C:$CB,32,FALSE),IF(AL352=0,"",IF(AL352="","",0)))</f>
        <v/>
      </c>
      <c r="AG352" s="25" t="str">
        <f>IFERROR(VLOOKUP($C352,Summary!$C:$CB,31,FALSE)/VLOOKUP($C352,Summary!$C:$CB,32,FALSE),IF(AL352=0,"",IF(AL352="","",0)))</f>
        <v/>
      </c>
      <c r="AH352" s="26" t="str">
        <f>IFERROR(VLOOKUP($C352,Summary!$C:$CB,32,FALSE)/VLOOKUP($C352,Summary!$C:$CB,34,FALSE),IF(AL352=0,"",IF(AL352="","",0)))</f>
        <v/>
      </c>
      <c r="AI352" s="25" t="str">
        <f>IFERROR(VLOOKUP($C352,Summary!$C:$CB,33,FALSE)/VLOOKUP($C352,Summary!$C:$CB,34,FALSE),IF(AL352=0,"",IF(AL352="","",0)))</f>
        <v/>
      </c>
      <c r="AJ352" s="26" t="str">
        <f>IFERROR(VLOOKUP($C352,Summary!$C:$CB,34,FALSE)/AL352,IF(AL352=0,"",IF(AL352="","",0)))</f>
        <v/>
      </c>
      <c r="AK352" s="25" t="str">
        <f>IFERROR(VLOOKUP($C352,Summary!$C:$CB,35,FALSE)/AL352,IF(AL352=0,"",IF(AL352="","",0)))</f>
        <v/>
      </c>
      <c r="AL352" s="27">
        <f>VLOOKUP($C352,Summary!$C:$CB,36,FALSE)</f>
        <v>0</v>
      </c>
      <c r="AM352" s="24" t="str">
        <f>IFERROR(VLOOKUP($C352,Summary!$C:$CB,37,FALSE)/AS352,IF(AS352=0,"",IF(AS352="","",0)))</f>
        <v/>
      </c>
      <c r="AN352" s="25" t="str">
        <f>IFERROR(VLOOKUP($C352,Summary!$C:$CB,38,FALSE)/AS352,IF(AS352=0,"",IF(AS352="","",0)))</f>
        <v/>
      </c>
      <c r="AO352" s="26" t="str">
        <f>IFERROR(VLOOKUP($C352,Summary!$C:$CB,39,FALSE)/AS352,IF(AS352=0,"",IF(AS352="","",0)))</f>
        <v/>
      </c>
      <c r="AP352" s="25" t="str">
        <f>IFERROR(VLOOKUP($C352,Summary!$C:$CB,40,FALSE)/AS352,IF(AS352=0,"",IF(AS352="","",0)))</f>
        <v/>
      </c>
      <c r="AQ352" s="26" t="str">
        <f>IFERROR(VLOOKUP($C352,Summary!$C:$CB,41,FALSE)/AS352,IF(AS352=0,"",IF(AS352="","",0)))</f>
        <v/>
      </c>
      <c r="AR352" s="25" t="str">
        <f>IFERROR(VLOOKUP($C352,Summary!$C:$CB,42,FALSE)/AS352,IF(AS352=0,"",IF(AS352="","",0)))</f>
        <v/>
      </c>
      <c r="AS352" s="27">
        <f>VLOOKUP($C352,Summary!$C:$CB,43,FALSE)</f>
        <v>0</v>
      </c>
      <c r="AT352" s="24" t="str">
        <f>IFERROR(VLOOKUP($C352,Summary!$C:$CB,44,FALSE)/AZ352,IF(AZ352=0,"",IF(AZ352="","",0)))</f>
        <v/>
      </c>
      <c r="AU352" s="25" t="str">
        <f>IFERROR(VLOOKUP($C352,Summary!$C:$CB,45,FALSE)/AZ352,IF(AZ352=0,"",IF(AZ352="","",0)))</f>
        <v/>
      </c>
      <c r="AV352" s="26" t="str">
        <f>IFERROR(VLOOKUP($C352,Summary!$C:$CB,46,FALSE)/AZ352,IF(AZ352=0,"",IF(AZ352="","",0)))</f>
        <v/>
      </c>
      <c r="AW352" s="25" t="str">
        <f>IFERROR(VLOOKUP($C352,Summary!$C:$CB,47,FALSE)/AZ352,IF(AZ352=0,"",IF(AZ352="","",0)))</f>
        <v/>
      </c>
      <c r="AX352" s="26" t="str">
        <f>IFERROR(VLOOKUP($C352,Summary!$C:$CB,48,FALSE)/AZ352,IF(AZ352=0,"",IF(AZ352="","",0)))</f>
        <v/>
      </c>
      <c r="AY352" s="25" t="str">
        <f>IFERROR(VLOOKUP($C352,Summary!$C:$CB,49,FALSE)/AZ352,IF(AZ352=0,"",IF(AZ352="","",0)))</f>
        <v/>
      </c>
      <c r="AZ352" s="27">
        <f>VLOOKUP($C352,Summary!$C:$CB,50,FALSE)</f>
        <v>0</v>
      </c>
      <c r="BA352" s="24">
        <f>IFERROR(VLOOKUP($C352,Summary!$C:$CB,51,FALSE)/BG352,IF(BG352=0,"",IF(BG352="","",0)))</f>
        <v>0</v>
      </c>
      <c r="BB352" s="25">
        <f>IFERROR(VLOOKUP($C352,Summary!$C:$CB,52,FALSE)/BG352,IF(BG352=0,"",IF(BG352="","",0)))</f>
        <v>0</v>
      </c>
      <c r="BC352" s="26">
        <f>IFERROR(VLOOKUP($C352,Summary!$C:$CB,53,FALSE)/BG352,IF(BG352=0,"",IF(BG352="","",0)))</f>
        <v>0</v>
      </c>
      <c r="BD352" s="25">
        <f>IFERROR(VLOOKUP($C352,Summary!$C:$CB,54,FALSE)/BG352,IF(BG352=0,"",IF(BG352="","",0)))</f>
        <v>0</v>
      </c>
      <c r="BE352" s="26">
        <f>IFERROR(VLOOKUP($C352,Summary!$C:$CB,55,FALSE)/BG352,IF(BG352=0,"",IF(BG352="","",0)))</f>
        <v>0</v>
      </c>
      <c r="BF352" s="25">
        <f>IFERROR(VLOOKUP($C352,Summary!$C:$CB,56,FALSE)/BG352,IF(BG352=0,"",IF(BG352="","",0)))</f>
        <v>1</v>
      </c>
      <c r="BG352" s="27">
        <f>VLOOKUP($C352,Summary!$C:$CB,57,FALSE)</f>
        <v>1</v>
      </c>
      <c r="BH352" s="24" t="str">
        <f>IFERROR(VLOOKUP($C352,Summary!$C:$CB,58,FALSE)/BN352,IF(BN352=0,"",IF(BN352="","",0)))</f>
        <v/>
      </c>
      <c r="BI352" s="25" t="str">
        <f>IFERROR(VLOOKUP($C352,Summary!$C:$CB,59,FALSE)/BN352,IF(BN352=0,"",IF(BN352="","",0)))</f>
        <v/>
      </c>
      <c r="BJ352" s="26" t="str">
        <f>IFERROR(VLOOKUP($C352,Summary!$C:$CB,60,FALSE)/BN352,IF(BN352=0,"",IF(BN352="","",0)))</f>
        <v/>
      </c>
      <c r="BK352" s="25" t="str">
        <f>IFERROR(VLOOKUP($C352,Summary!$C:$CB,61,FALSE)/BN352,IF(BN352=0,"",IF(BN352="","",0)))</f>
        <v/>
      </c>
      <c r="BL352" s="26" t="str">
        <f>IFERROR(VLOOKUP($C352,Summary!$C:$CB,62,FALSE)/BN352,IF(BN352=0,"",IF(BN352="","",0)))</f>
        <v/>
      </c>
      <c r="BM352" s="25" t="str">
        <f>IFERROR(VLOOKUP($C352,Summary!$C:$CB,63,FALSE)/BN352,IF(BN352=0,"",IF(BN352="","",0)))</f>
        <v/>
      </c>
      <c r="BN352" s="27">
        <f>VLOOKUP($C352,Summary!$C:$CB,64,FALSE)</f>
        <v>0</v>
      </c>
      <c r="BO352" s="24" t="str">
        <f>IFERROR(VLOOKUP($C352,Summary!$C:$CB,65,FALSE)/BU352,IF(BU352=0,"",IF(BU352="","",0)))</f>
        <v/>
      </c>
      <c r="BP352" s="25" t="str">
        <f>IFERROR(VLOOKUP($C352,Summary!$C:$CB,66,FALSE)/BU352,IF(BU352=0,"",IF(BU352="","",0)))</f>
        <v/>
      </c>
      <c r="BQ352" s="26" t="str">
        <f>IFERROR(VLOOKUP($C352,Summary!$C:$CB,67,FALSE)/BU352,IF(BU352=0,"",IF(BU352="","",0)))</f>
        <v/>
      </c>
      <c r="BR352" s="25" t="str">
        <f>IFERROR(VLOOKUP($C352,Summary!$C:$CB,68,FALSE)/BU352,IF(BU352=0,"",IF(BU352="","",0)))</f>
        <v/>
      </c>
      <c r="BS352" s="26" t="str">
        <f>IFERROR(VLOOKUP($C352,Summary!$C:$CB,69,FALSE)/BU352,IF(BU352=0,"",IF(BU352="","",0)))</f>
        <v/>
      </c>
      <c r="BT352" s="25" t="str">
        <f>IFERROR(VLOOKUP($C352,Summary!$C:$CB,70,FALSE)/BU352,IF(BU352=0,"",IF(BU352="","",0)))</f>
        <v/>
      </c>
      <c r="BU352" s="27">
        <f>VLOOKUP($C352,Summary!$C:$CB,71,FALSE)</f>
        <v>0</v>
      </c>
      <c r="BV352" s="24" t="str">
        <f>IFERROR(VLOOKUP($C352,Summary!$C:$CB,72,FALSE)/CB352,IF(CB352=0,"",IF(CB352="","",0)))</f>
        <v/>
      </c>
      <c r="BW352" s="25" t="str">
        <f>IFERROR(VLOOKUP($C352,Summary!$C:$CB,73,FALSE)/CB352,IF(CB352=0,"",IF(CB352="","",0)))</f>
        <v/>
      </c>
      <c r="BX352" s="26" t="str">
        <f>IFERROR(VLOOKUP($C352,Summary!$C:$CB,74,FALSE)/CB352,IF(CB352=0,"",IF(CB352="","",0)))</f>
        <v/>
      </c>
      <c r="BY352" s="25" t="str">
        <f>IFERROR(VLOOKUP($C352,Summary!$C:$CB,75,FALSE)/CB352,IF(CB352=0,"",IF(CB352="","",0)))</f>
        <v/>
      </c>
      <c r="BZ352" s="26" t="str">
        <f>IFERROR(VLOOKUP($C352,Summary!$C:$CB,76,FALSE)/CB352,IF(CB352=0,"",IF(CB352="","",0)))</f>
        <v/>
      </c>
      <c r="CA352" s="25" t="str">
        <f>IFERROR(VLOOKUP($C352,Summary!$C:$CB,77,FALSE)/CB352,IF(CB352=0,"",IF(CB352="","",0)))</f>
        <v/>
      </c>
      <c r="CB352" s="27">
        <f>VLOOKUP($C352,Summary!$C:$CB,78,FALSE)</f>
        <v>0</v>
      </c>
    </row>
    <row r="353" spans="1:80" x14ac:dyDescent="0.3">
      <c r="A353">
        <v>349</v>
      </c>
      <c r="B353" t="str">
        <f>IF(Namelist!A350="","",UPPER(Namelist!A350))</f>
        <v>YIH FEI LIM</v>
      </c>
      <c r="C353" t="str">
        <f>IF(Namelist!B350="","",UPPER(Namelist!B350))</f>
        <v>NUSSTU\E0967965</v>
      </c>
      <c r="D353" s="24">
        <f>IFERROR(VLOOKUP($C353,Summary!$C:$CB,2,FALSE)/J353,IF(J353=0,"",IF(J353="","",0)))</f>
        <v>1</v>
      </c>
      <c r="E353" s="25">
        <f>IFERROR(VLOOKUP($C353,Summary!$C:$CB,3,FALSE)/J353,IF(J353=0,"",IF(J353="","",0)))</f>
        <v>0</v>
      </c>
      <c r="F353" s="26">
        <f>IFERROR(VLOOKUP($C353,Summary!$C:$CB,4,FALSE)/J353,IF(J353=0,"",IF(J353="","",0)))</f>
        <v>1</v>
      </c>
      <c r="G353" s="25">
        <f>IFERROR(VLOOKUP($C353,Summary!$C:$CB,5,FALSE)/J353,IF(J353=0,"",IF(J353="","",0)))</f>
        <v>0</v>
      </c>
      <c r="H353" s="26">
        <f>IFERROR(VLOOKUP($C353,Summary!$C:$CB,6,FALSE)/J353,IF(J353=0,"",IF(J353="","",0)))</f>
        <v>1</v>
      </c>
      <c r="I353" s="25">
        <f>IFERROR(VLOOKUP($C353,Summary!$C:$CB,7,FALSE)/J353,IF(J353=0,"",IF(J353="","",0)))</f>
        <v>0</v>
      </c>
      <c r="J353" s="27">
        <f>VLOOKUP($C353,Summary!$C:$CB,8,FALSE)</f>
        <v>1</v>
      </c>
      <c r="K353" s="24" t="str">
        <f>IFERROR(VLOOKUP($C353,Summary!$C:$CB,9,FALSE)/Q353,IF(Q353=0,"",IF(Q353="","",0)))</f>
        <v/>
      </c>
      <c r="L353" s="25" t="str">
        <f>IFERROR(VLOOKUP($C353,Summary!$C:$CB,10,FALSE)/Q353,IF(Q353=0,"",IF(Q353="","",0)))</f>
        <v/>
      </c>
      <c r="M353" s="26" t="str">
        <f>IFERROR(VLOOKUP($C353,Summary!$C:$CB,11,FALSE)/Q353,IF(Q353=0,"",IF(Q353="","",0)))</f>
        <v/>
      </c>
      <c r="N353" s="25" t="str">
        <f>IFERROR(VLOOKUP($C353,Summary!$C:$CB,12,FALSE)/Q353,IF(Q353=0,"",IF(Q353="","",0)))</f>
        <v/>
      </c>
      <c r="O353" s="26" t="str">
        <f>IFERROR(VLOOKUP($C353,Summary!$C:$CB,13,FALSE)/Q353,IF(Q353=0,"",IF(Q353="","",0)))</f>
        <v/>
      </c>
      <c r="P353" s="25" t="str">
        <f>IFERROR(VLOOKUP($C353,Summary!$C:$CB,14,FALSE)/Q353,IF(Q353=0,"",IF(Q353="","",0)))</f>
        <v/>
      </c>
      <c r="Q353" s="27">
        <f>VLOOKUP($C353,Summary!$C:$CB,15,FALSE)</f>
        <v>0</v>
      </c>
      <c r="R353" s="24" t="str">
        <f>IFERROR(VLOOKUP($C353,Summary!$C:$CB,16,FALSE)/X353,IF(X353=0,"",IF(X353="","",0)))</f>
        <v/>
      </c>
      <c r="S353" s="25" t="str">
        <f>IFERROR(VLOOKUP($C353,Summary!$C:$CB,17,FALSE)/X353,IF(X353=0,"",IF(X353="","",0)))</f>
        <v/>
      </c>
      <c r="T353" s="26" t="str">
        <f>IFERROR(VLOOKUP($C353,Summary!$C:$CB,18,FALSE)/X353,IF(X353=0,"",IF(X353="","",0)))</f>
        <v/>
      </c>
      <c r="U353" s="25" t="str">
        <f>IFERROR(VLOOKUP($C353,Summary!$C:$CB,19,FALSE)/X353,IF(X353=0,"",IF(X353="","",0)))</f>
        <v/>
      </c>
      <c r="V353" s="26" t="str">
        <f>IFERROR(VLOOKUP($C353,Summary!$C:$CB,20,FALSE)/X353,IF(X353=0,"",IF(X353="","",0)))</f>
        <v/>
      </c>
      <c r="W353" s="25" t="str">
        <f>IFERROR(VLOOKUP($C353,Summary!$C:$CB,21,FALSE)/X353,IF(X353=0,"",IF(X353="","",0)))</f>
        <v/>
      </c>
      <c r="X353" s="27">
        <f>VLOOKUP($C353,Summary!$C:$CB,22,FALSE)</f>
        <v>0</v>
      </c>
      <c r="Y353" s="24" t="str">
        <f>IFERROR(VLOOKUP($C353,Summary!$C:$CB,23,FALSE)/AE353,IF(AE353=0,"",IF(AE353="","",0)))</f>
        <v/>
      </c>
      <c r="Z353" s="25" t="str">
        <f>IFERROR(VLOOKUP($C353,Summary!$C:$CB,24,FALSE)/AE353,IF(AE353=0,"",IF(AE353="","",0)))</f>
        <v/>
      </c>
      <c r="AA353" s="26" t="str">
        <f>IFERROR(VLOOKUP($C353,Summary!$C:$CB,25,FALSE)/AE353,IF(AE353=0,"",IF(AE353="","",0)))</f>
        <v/>
      </c>
      <c r="AB353" s="25" t="str">
        <f>IFERROR(VLOOKUP($C353,Summary!$C:$CB,26,FALSE)/AE353,IF(AE353=0,"",IF(AE353="","",0)))</f>
        <v/>
      </c>
      <c r="AC353" s="26" t="str">
        <f>IFERROR(VLOOKUP($C353,Summary!$C:$CB,27,FALSE)/AE353,IF(AE353=0,"",IF(AE353="","",0)))</f>
        <v/>
      </c>
      <c r="AD353" s="25" t="str">
        <f>IFERROR(VLOOKUP($C353,Summary!$C:$CB,28,FALSE)/AE353,IF(AE353=0,"",IF(AE353="","",0)))</f>
        <v/>
      </c>
      <c r="AE353" s="27">
        <f>VLOOKUP($C353,Summary!$C:$CB,29,FALSE)</f>
        <v>0</v>
      </c>
      <c r="AF353" s="24" t="str">
        <f>IFERROR(VLOOKUP($C353,Summary!$C:$CB,30,FALSE)/VLOOKUP($C353,Summary!$C:$CB,32,FALSE),IF(AL353=0,"",IF(AL353="","",0)))</f>
        <v/>
      </c>
      <c r="AG353" s="25" t="str">
        <f>IFERROR(VLOOKUP($C353,Summary!$C:$CB,31,FALSE)/VLOOKUP($C353,Summary!$C:$CB,32,FALSE),IF(AL353=0,"",IF(AL353="","",0)))</f>
        <v/>
      </c>
      <c r="AH353" s="26" t="str">
        <f>IFERROR(VLOOKUP($C353,Summary!$C:$CB,32,FALSE)/VLOOKUP($C353,Summary!$C:$CB,34,FALSE),IF(AL353=0,"",IF(AL353="","",0)))</f>
        <v/>
      </c>
      <c r="AI353" s="25" t="str">
        <f>IFERROR(VLOOKUP($C353,Summary!$C:$CB,33,FALSE)/VLOOKUP($C353,Summary!$C:$CB,34,FALSE),IF(AL353=0,"",IF(AL353="","",0)))</f>
        <v/>
      </c>
      <c r="AJ353" s="26" t="str">
        <f>IFERROR(VLOOKUP($C353,Summary!$C:$CB,34,FALSE)/AL353,IF(AL353=0,"",IF(AL353="","",0)))</f>
        <v/>
      </c>
      <c r="AK353" s="25" t="str">
        <f>IFERROR(VLOOKUP($C353,Summary!$C:$CB,35,FALSE)/AL353,IF(AL353=0,"",IF(AL353="","",0)))</f>
        <v/>
      </c>
      <c r="AL353" s="27">
        <f>VLOOKUP($C353,Summary!$C:$CB,36,FALSE)</f>
        <v>0</v>
      </c>
      <c r="AM353" s="24" t="str">
        <f>IFERROR(VLOOKUP($C353,Summary!$C:$CB,37,FALSE)/AS353,IF(AS353=0,"",IF(AS353="","",0)))</f>
        <v/>
      </c>
      <c r="AN353" s="25" t="str">
        <f>IFERROR(VLOOKUP($C353,Summary!$C:$CB,38,FALSE)/AS353,IF(AS353=0,"",IF(AS353="","",0)))</f>
        <v/>
      </c>
      <c r="AO353" s="26" t="str">
        <f>IFERROR(VLOOKUP($C353,Summary!$C:$CB,39,FALSE)/AS353,IF(AS353=0,"",IF(AS353="","",0)))</f>
        <v/>
      </c>
      <c r="AP353" s="25" t="str">
        <f>IFERROR(VLOOKUP($C353,Summary!$C:$CB,40,FALSE)/AS353,IF(AS353=0,"",IF(AS353="","",0)))</f>
        <v/>
      </c>
      <c r="AQ353" s="26" t="str">
        <f>IFERROR(VLOOKUP($C353,Summary!$C:$CB,41,FALSE)/AS353,IF(AS353=0,"",IF(AS353="","",0)))</f>
        <v/>
      </c>
      <c r="AR353" s="25" t="str">
        <f>IFERROR(VLOOKUP($C353,Summary!$C:$CB,42,FALSE)/AS353,IF(AS353=0,"",IF(AS353="","",0)))</f>
        <v/>
      </c>
      <c r="AS353" s="27">
        <f>VLOOKUP($C353,Summary!$C:$CB,43,FALSE)</f>
        <v>0</v>
      </c>
      <c r="AT353" s="24" t="str">
        <f>IFERROR(VLOOKUP($C353,Summary!$C:$CB,44,FALSE)/AZ353,IF(AZ353=0,"",IF(AZ353="","",0)))</f>
        <v/>
      </c>
      <c r="AU353" s="25" t="str">
        <f>IFERROR(VLOOKUP($C353,Summary!$C:$CB,45,FALSE)/AZ353,IF(AZ353=0,"",IF(AZ353="","",0)))</f>
        <v/>
      </c>
      <c r="AV353" s="26" t="str">
        <f>IFERROR(VLOOKUP($C353,Summary!$C:$CB,46,FALSE)/AZ353,IF(AZ353=0,"",IF(AZ353="","",0)))</f>
        <v/>
      </c>
      <c r="AW353" s="25" t="str">
        <f>IFERROR(VLOOKUP($C353,Summary!$C:$CB,47,FALSE)/AZ353,IF(AZ353=0,"",IF(AZ353="","",0)))</f>
        <v/>
      </c>
      <c r="AX353" s="26" t="str">
        <f>IFERROR(VLOOKUP($C353,Summary!$C:$CB,48,FALSE)/AZ353,IF(AZ353=0,"",IF(AZ353="","",0)))</f>
        <v/>
      </c>
      <c r="AY353" s="25" t="str">
        <f>IFERROR(VLOOKUP($C353,Summary!$C:$CB,49,FALSE)/AZ353,IF(AZ353=0,"",IF(AZ353="","",0)))</f>
        <v/>
      </c>
      <c r="AZ353" s="27">
        <f>VLOOKUP($C353,Summary!$C:$CB,50,FALSE)</f>
        <v>0</v>
      </c>
      <c r="BA353" s="24" t="str">
        <f>IFERROR(VLOOKUP($C353,Summary!$C:$CB,51,FALSE)/BG353,IF(BG353=0,"",IF(BG353="","",0)))</f>
        <v/>
      </c>
      <c r="BB353" s="25" t="str">
        <f>IFERROR(VLOOKUP($C353,Summary!$C:$CB,52,FALSE)/BG353,IF(BG353=0,"",IF(BG353="","",0)))</f>
        <v/>
      </c>
      <c r="BC353" s="26" t="str">
        <f>IFERROR(VLOOKUP($C353,Summary!$C:$CB,53,FALSE)/BG353,IF(BG353=0,"",IF(BG353="","",0)))</f>
        <v/>
      </c>
      <c r="BD353" s="25" t="str">
        <f>IFERROR(VLOOKUP($C353,Summary!$C:$CB,54,FALSE)/BG353,IF(BG353=0,"",IF(BG353="","",0)))</f>
        <v/>
      </c>
      <c r="BE353" s="26" t="str">
        <f>IFERROR(VLOOKUP($C353,Summary!$C:$CB,55,FALSE)/BG353,IF(BG353=0,"",IF(BG353="","",0)))</f>
        <v/>
      </c>
      <c r="BF353" s="25" t="str">
        <f>IFERROR(VLOOKUP($C353,Summary!$C:$CB,56,FALSE)/BG353,IF(BG353=0,"",IF(BG353="","",0)))</f>
        <v/>
      </c>
      <c r="BG353" s="27">
        <f>VLOOKUP($C353,Summary!$C:$CB,57,FALSE)</f>
        <v>0</v>
      </c>
      <c r="BH353" s="24">
        <f>IFERROR(VLOOKUP($C353,Summary!$C:$CB,58,FALSE)/BN353,IF(BN353=0,"",IF(BN353="","",0)))</f>
        <v>1</v>
      </c>
      <c r="BI353" s="25">
        <f>IFERROR(VLOOKUP($C353,Summary!$C:$CB,59,FALSE)/BN353,IF(BN353=0,"",IF(BN353="","",0)))</f>
        <v>0</v>
      </c>
      <c r="BJ353" s="26">
        <f>IFERROR(VLOOKUP($C353,Summary!$C:$CB,60,FALSE)/BN353,IF(BN353=0,"",IF(BN353="","",0)))</f>
        <v>1</v>
      </c>
      <c r="BK353" s="25">
        <f>IFERROR(VLOOKUP($C353,Summary!$C:$CB,61,FALSE)/BN353,IF(BN353=0,"",IF(BN353="","",0)))</f>
        <v>0</v>
      </c>
      <c r="BL353" s="26">
        <f>IFERROR(VLOOKUP($C353,Summary!$C:$CB,62,FALSE)/BN353,IF(BN353=0,"",IF(BN353="","",0)))</f>
        <v>1</v>
      </c>
      <c r="BM353" s="25">
        <f>IFERROR(VLOOKUP($C353,Summary!$C:$CB,63,FALSE)/BN353,IF(BN353=0,"",IF(BN353="","",0)))</f>
        <v>0</v>
      </c>
      <c r="BN353" s="27">
        <f>VLOOKUP($C353,Summary!$C:$CB,64,FALSE)</f>
        <v>1</v>
      </c>
      <c r="BO353" s="24" t="str">
        <f>IFERROR(VLOOKUP($C353,Summary!$C:$CB,65,FALSE)/BU353,IF(BU353=0,"",IF(BU353="","",0)))</f>
        <v/>
      </c>
      <c r="BP353" s="25" t="str">
        <f>IFERROR(VLOOKUP($C353,Summary!$C:$CB,66,FALSE)/BU353,IF(BU353=0,"",IF(BU353="","",0)))</f>
        <v/>
      </c>
      <c r="BQ353" s="26" t="str">
        <f>IFERROR(VLOOKUP($C353,Summary!$C:$CB,67,FALSE)/BU353,IF(BU353=0,"",IF(BU353="","",0)))</f>
        <v/>
      </c>
      <c r="BR353" s="25" t="str">
        <f>IFERROR(VLOOKUP($C353,Summary!$C:$CB,68,FALSE)/BU353,IF(BU353=0,"",IF(BU353="","",0)))</f>
        <v/>
      </c>
      <c r="BS353" s="26" t="str">
        <f>IFERROR(VLOOKUP($C353,Summary!$C:$CB,69,FALSE)/BU353,IF(BU353=0,"",IF(BU353="","",0)))</f>
        <v/>
      </c>
      <c r="BT353" s="25" t="str">
        <f>IFERROR(VLOOKUP($C353,Summary!$C:$CB,70,FALSE)/BU353,IF(BU353=0,"",IF(BU353="","",0)))</f>
        <v/>
      </c>
      <c r="BU353" s="27">
        <f>VLOOKUP($C353,Summary!$C:$CB,71,FALSE)</f>
        <v>0</v>
      </c>
      <c r="BV353" s="24" t="str">
        <f>IFERROR(VLOOKUP($C353,Summary!$C:$CB,72,FALSE)/CB353,IF(CB353=0,"",IF(CB353="","",0)))</f>
        <v/>
      </c>
      <c r="BW353" s="25" t="str">
        <f>IFERROR(VLOOKUP($C353,Summary!$C:$CB,73,FALSE)/CB353,IF(CB353=0,"",IF(CB353="","",0)))</f>
        <v/>
      </c>
      <c r="BX353" s="26" t="str">
        <f>IFERROR(VLOOKUP($C353,Summary!$C:$CB,74,FALSE)/CB353,IF(CB353=0,"",IF(CB353="","",0)))</f>
        <v/>
      </c>
      <c r="BY353" s="25" t="str">
        <f>IFERROR(VLOOKUP($C353,Summary!$C:$CB,75,FALSE)/CB353,IF(CB353=0,"",IF(CB353="","",0)))</f>
        <v/>
      </c>
      <c r="BZ353" s="26" t="str">
        <f>IFERROR(VLOOKUP($C353,Summary!$C:$CB,76,FALSE)/CB353,IF(CB353=0,"",IF(CB353="","",0)))</f>
        <v/>
      </c>
      <c r="CA353" s="25" t="str">
        <f>IFERROR(VLOOKUP($C353,Summary!$C:$CB,77,FALSE)/CB353,IF(CB353=0,"",IF(CB353="","",0)))</f>
        <v/>
      </c>
      <c r="CB353" s="27">
        <f>VLOOKUP($C353,Summary!$C:$CB,78,FALSE)</f>
        <v>0</v>
      </c>
    </row>
    <row r="354" spans="1:80" x14ac:dyDescent="0.3">
      <c r="A354">
        <v>350</v>
      </c>
      <c r="B354" t="str">
        <f>IF(Namelist!A351="","",UPPER(Namelist!A351))</f>
        <v>YIH KIAT, ISAC TAN</v>
      </c>
      <c r="C354" t="str">
        <f>IF(Namelist!B351="","",UPPER(Namelist!B351))</f>
        <v>NUSSTU\E0638948</v>
      </c>
      <c r="D354" s="24">
        <f>IFERROR(VLOOKUP($C354,Summary!$C:$CB,2,FALSE)/J354,IF(J354=0,"",IF(J354="","",0)))</f>
        <v>0.16666666666666666</v>
      </c>
      <c r="E354" s="25">
        <f>IFERROR(VLOOKUP($C354,Summary!$C:$CB,3,FALSE)/J354,IF(J354=0,"",IF(J354="","",0)))</f>
        <v>0</v>
      </c>
      <c r="F354" s="26">
        <f>IFERROR(VLOOKUP($C354,Summary!$C:$CB,4,FALSE)/J354,IF(J354=0,"",IF(J354="","",0)))</f>
        <v>0.16666666666666666</v>
      </c>
      <c r="G354" s="25">
        <f>IFERROR(VLOOKUP($C354,Summary!$C:$CB,5,FALSE)/J354,IF(J354=0,"",IF(J354="","",0)))</f>
        <v>0</v>
      </c>
      <c r="H354" s="26">
        <f>IFERROR(VLOOKUP($C354,Summary!$C:$CB,6,FALSE)/J354,IF(J354=0,"",IF(J354="","",0)))</f>
        <v>0.16666666666666666</v>
      </c>
      <c r="I354" s="25">
        <f>IFERROR(VLOOKUP($C354,Summary!$C:$CB,7,FALSE)/J354,IF(J354=0,"",IF(J354="","",0)))</f>
        <v>0.83333333333333337</v>
      </c>
      <c r="J354" s="27">
        <f>VLOOKUP($C354,Summary!$C:$CB,8,FALSE)</f>
        <v>6</v>
      </c>
      <c r="K354" s="24" t="str">
        <f>IFERROR(VLOOKUP($C354,Summary!$C:$CB,9,FALSE)/Q354,IF(Q354=0,"",IF(Q354="","",0)))</f>
        <v/>
      </c>
      <c r="L354" s="25" t="str">
        <f>IFERROR(VLOOKUP($C354,Summary!$C:$CB,10,FALSE)/Q354,IF(Q354=0,"",IF(Q354="","",0)))</f>
        <v/>
      </c>
      <c r="M354" s="26" t="str">
        <f>IFERROR(VLOOKUP($C354,Summary!$C:$CB,11,FALSE)/Q354,IF(Q354=0,"",IF(Q354="","",0)))</f>
        <v/>
      </c>
      <c r="N354" s="25" t="str">
        <f>IFERROR(VLOOKUP($C354,Summary!$C:$CB,12,FALSE)/Q354,IF(Q354=0,"",IF(Q354="","",0)))</f>
        <v/>
      </c>
      <c r="O354" s="26" t="str">
        <f>IFERROR(VLOOKUP($C354,Summary!$C:$CB,13,FALSE)/Q354,IF(Q354=0,"",IF(Q354="","",0)))</f>
        <v/>
      </c>
      <c r="P354" s="25" t="str">
        <f>IFERROR(VLOOKUP($C354,Summary!$C:$CB,14,FALSE)/Q354,IF(Q354=0,"",IF(Q354="","",0)))</f>
        <v/>
      </c>
      <c r="Q354" s="27">
        <f>VLOOKUP($C354,Summary!$C:$CB,15,FALSE)</f>
        <v>0</v>
      </c>
      <c r="R354" s="24" t="str">
        <f>IFERROR(VLOOKUP($C354,Summary!$C:$CB,16,FALSE)/X354,IF(X354=0,"",IF(X354="","",0)))</f>
        <v/>
      </c>
      <c r="S354" s="25" t="str">
        <f>IFERROR(VLOOKUP($C354,Summary!$C:$CB,17,FALSE)/X354,IF(X354=0,"",IF(X354="","",0)))</f>
        <v/>
      </c>
      <c r="T354" s="26" t="str">
        <f>IFERROR(VLOOKUP($C354,Summary!$C:$CB,18,FALSE)/X354,IF(X354=0,"",IF(X354="","",0)))</f>
        <v/>
      </c>
      <c r="U354" s="25" t="str">
        <f>IFERROR(VLOOKUP($C354,Summary!$C:$CB,19,FALSE)/X354,IF(X354=0,"",IF(X354="","",0)))</f>
        <v/>
      </c>
      <c r="V354" s="26" t="str">
        <f>IFERROR(VLOOKUP($C354,Summary!$C:$CB,20,FALSE)/X354,IF(X354=0,"",IF(X354="","",0)))</f>
        <v/>
      </c>
      <c r="W354" s="25" t="str">
        <f>IFERROR(VLOOKUP($C354,Summary!$C:$CB,21,FALSE)/X354,IF(X354=0,"",IF(X354="","",0)))</f>
        <v/>
      </c>
      <c r="X354" s="27">
        <f>VLOOKUP($C354,Summary!$C:$CB,22,FALSE)</f>
        <v>0</v>
      </c>
      <c r="Y354" s="24">
        <f>IFERROR(VLOOKUP($C354,Summary!$C:$CB,23,FALSE)/AE354,IF(AE354=0,"",IF(AE354="","",0)))</f>
        <v>0</v>
      </c>
      <c r="Z354" s="25">
        <f>IFERROR(VLOOKUP($C354,Summary!$C:$CB,24,FALSE)/AE354,IF(AE354=0,"",IF(AE354="","",0)))</f>
        <v>0</v>
      </c>
      <c r="AA354" s="26">
        <f>IFERROR(VLOOKUP($C354,Summary!$C:$CB,25,FALSE)/AE354,IF(AE354=0,"",IF(AE354="","",0)))</f>
        <v>0</v>
      </c>
      <c r="AB354" s="25">
        <f>IFERROR(VLOOKUP($C354,Summary!$C:$CB,26,FALSE)/AE354,IF(AE354=0,"",IF(AE354="","",0)))</f>
        <v>0</v>
      </c>
      <c r="AC354" s="26">
        <f>IFERROR(VLOOKUP($C354,Summary!$C:$CB,27,FALSE)/AE354,IF(AE354=0,"",IF(AE354="","",0)))</f>
        <v>0</v>
      </c>
      <c r="AD354" s="25">
        <f>IFERROR(VLOOKUP($C354,Summary!$C:$CB,28,FALSE)/AE354,IF(AE354=0,"",IF(AE354="","",0)))</f>
        <v>1</v>
      </c>
      <c r="AE354" s="27">
        <f>VLOOKUP($C354,Summary!$C:$CB,29,FALSE)</f>
        <v>1</v>
      </c>
      <c r="AF354" s="24" t="str">
        <f>IFERROR(VLOOKUP($C354,Summary!$C:$CB,30,FALSE)/VLOOKUP($C354,Summary!$C:$CB,32,FALSE),IF(AL354=0,"",IF(AL354="","",0)))</f>
        <v/>
      </c>
      <c r="AG354" s="25" t="str">
        <f>IFERROR(VLOOKUP($C354,Summary!$C:$CB,31,FALSE)/VLOOKUP($C354,Summary!$C:$CB,32,FALSE),IF(AL354=0,"",IF(AL354="","",0)))</f>
        <v/>
      </c>
      <c r="AH354" s="26" t="str">
        <f>IFERROR(VLOOKUP($C354,Summary!$C:$CB,32,FALSE)/VLOOKUP($C354,Summary!$C:$CB,34,FALSE),IF(AL354=0,"",IF(AL354="","",0)))</f>
        <v/>
      </c>
      <c r="AI354" s="25" t="str">
        <f>IFERROR(VLOOKUP($C354,Summary!$C:$CB,33,FALSE)/VLOOKUP($C354,Summary!$C:$CB,34,FALSE),IF(AL354=0,"",IF(AL354="","",0)))</f>
        <v/>
      </c>
      <c r="AJ354" s="26" t="str">
        <f>IFERROR(VLOOKUP($C354,Summary!$C:$CB,34,FALSE)/AL354,IF(AL354=0,"",IF(AL354="","",0)))</f>
        <v/>
      </c>
      <c r="AK354" s="25" t="str">
        <f>IFERROR(VLOOKUP($C354,Summary!$C:$CB,35,FALSE)/AL354,IF(AL354=0,"",IF(AL354="","",0)))</f>
        <v/>
      </c>
      <c r="AL354" s="27">
        <f>VLOOKUP($C354,Summary!$C:$CB,36,FALSE)</f>
        <v>0</v>
      </c>
      <c r="AM354" s="24">
        <f>IFERROR(VLOOKUP($C354,Summary!$C:$CB,37,FALSE)/AS354,IF(AS354=0,"",IF(AS354="","",0)))</f>
        <v>0</v>
      </c>
      <c r="AN354" s="25">
        <f>IFERROR(VLOOKUP($C354,Summary!$C:$CB,38,FALSE)/AS354,IF(AS354=0,"",IF(AS354="","",0)))</f>
        <v>0</v>
      </c>
      <c r="AO354" s="26">
        <f>IFERROR(VLOOKUP($C354,Summary!$C:$CB,39,FALSE)/AS354,IF(AS354=0,"",IF(AS354="","",0)))</f>
        <v>0</v>
      </c>
      <c r="AP354" s="25">
        <f>IFERROR(VLOOKUP($C354,Summary!$C:$CB,40,FALSE)/AS354,IF(AS354=0,"",IF(AS354="","",0)))</f>
        <v>0</v>
      </c>
      <c r="AQ354" s="26">
        <f>IFERROR(VLOOKUP($C354,Summary!$C:$CB,41,FALSE)/AS354,IF(AS354=0,"",IF(AS354="","",0)))</f>
        <v>0</v>
      </c>
      <c r="AR354" s="25">
        <f>IFERROR(VLOOKUP($C354,Summary!$C:$CB,42,FALSE)/AS354,IF(AS354=0,"",IF(AS354="","",0)))</f>
        <v>1</v>
      </c>
      <c r="AS354" s="27">
        <f>VLOOKUP($C354,Summary!$C:$CB,43,FALSE)</f>
        <v>1</v>
      </c>
      <c r="AT354" s="24" t="str">
        <f>IFERROR(VLOOKUP($C354,Summary!$C:$CB,44,FALSE)/AZ354,IF(AZ354=0,"",IF(AZ354="","",0)))</f>
        <v/>
      </c>
      <c r="AU354" s="25" t="str">
        <f>IFERROR(VLOOKUP($C354,Summary!$C:$CB,45,FALSE)/AZ354,IF(AZ354=0,"",IF(AZ354="","",0)))</f>
        <v/>
      </c>
      <c r="AV354" s="26" t="str">
        <f>IFERROR(VLOOKUP($C354,Summary!$C:$CB,46,FALSE)/AZ354,IF(AZ354=0,"",IF(AZ354="","",0)))</f>
        <v/>
      </c>
      <c r="AW354" s="25" t="str">
        <f>IFERROR(VLOOKUP($C354,Summary!$C:$CB,47,FALSE)/AZ354,IF(AZ354=0,"",IF(AZ354="","",0)))</f>
        <v/>
      </c>
      <c r="AX354" s="26" t="str">
        <f>IFERROR(VLOOKUP($C354,Summary!$C:$CB,48,FALSE)/AZ354,IF(AZ354=0,"",IF(AZ354="","",0)))</f>
        <v/>
      </c>
      <c r="AY354" s="25" t="str">
        <f>IFERROR(VLOOKUP($C354,Summary!$C:$CB,49,FALSE)/AZ354,IF(AZ354=0,"",IF(AZ354="","",0)))</f>
        <v/>
      </c>
      <c r="AZ354" s="27">
        <f>VLOOKUP($C354,Summary!$C:$CB,50,FALSE)</f>
        <v>0</v>
      </c>
      <c r="BA354" s="24">
        <f>IFERROR(VLOOKUP($C354,Summary!$C:$CB,51,FALSE)/BG354,IF(BG354=0,"",IF(BG354="","",0)))</f>
        <v>0.33333333333333331</v>
      </c>
      <c r="BB354" s="25">
        <f>IFERROR(VLOOKUP($C354,Summary!$C:$CB,52,FALSE)/BG354,IF(BG354=0,"",IF(BG354="","",0)))</f>
        <v>0</v>
      </c>
      <c r="BC354" s="26">
        <f>IFERROR(VLOOKUP($C354,Summary!$C:$CB,53,FALSE)/BG354,IF(BG354=0,"",IF(BG354="","",0)))</f>
        <v>0.33333333333333331</v>
      </c>
      <c r="BD354" s="25">
        <f>IFERROR(VLOOKUP($C354,Summary!$C:$CB,54,FALSE)/BG354,IF(BG354=0,"",IF(BG354="","",0)))</f>
        <v>0</v>
      </c>
      <c r="BE354" s="26">
        <f>IFERROR(VLOOKUP($C354,Summary!$C:$CB,55,FALSE)/BG354,IF(BG354=0,"",IF(BG354="","",0)))</f>
        <v>0.33333333333333331</v>
      </c>
      <c r="BF354" s="25">
        <f>IFERROR(VLOOKUP($C354,Summary!$C:$CB,56,FALSE)/BG354,IF(BG354=0,"",IF(BG354="","",0)))</f>
        <v>0.66666666666666663</v>
      </c>
      <c r="BG354" s="27">
        <f>VLOOKUP($C354,Summary!$C:$CB,57,FALSE)</f>
        <v>3</v>
      </c>
      <c r="BH354" s="24">
        <f>IFERROR(VLOOKUP($C354,Summary!$C:$CB,58,FALSE)/BN354,IF(BN354=0,"",IF(BN354="","",0)))</f>
        <v>0</v>
      </c>
      <c r="BI354" s="25">
        <f>IFERROR(VLOOKUP($C354,Summary!$C:$CB,59,FALSE)/BN354,IF(BN354=0,"",IF(BN354="","",0)))</f>
        <v>0</v>
      </c>
      <c r="BJ354" s="26">
        <f>IFERROR(VLOOKUP($C354,Summary!$C:$CB,60,FALSE)/BN354,IF(BN354=0,"",IF(BN354="","",0)))</f>
        <v>0</v>
      </c>
      <c r="BK354" s="25">
        <f>IFERROR(VLOOKUP($C354,Summary!$C:$CB,61,FALSE)/BN354,IF(BN354=0,"",IF(BN354="","",0)))</f>
        <v>0</v>
      </c>
      <c r="BL354" s="26">
        <f>IFERROR(VLOOKUP($C354,Summary!$C:$CB,62,FALSE)/BN354,IF(BN354=0,"",IF(BN354="","",0)))</f>
        <v>0</v>
      </c>
      <c r="BM354" s="25">
        <f>IFERROR(VLOOKUP($C354,Summary!$C:$CB,63,FALSE)/BN354,IF(BN354=0,"",IF(BN354="","",0)))</f>
        <v>1</v>
      </c>
      <c r="BN354" s="27">
        <f>VLOOKUP($C354,Summary!$C:$CB,64,FALSE)</f>
        <v>1</v>
      </c>
      <c r="BO354" s="24" t="str">
        <f>IFERROR(VLOOKUP($C354,Summary!$C:$CB,65,FALSE)/BU354,IF(BU354=0,"",IF(BU354="","",0)))</f>
        <v/>
      </c>
      <c r="BP354" s="25" t="str">
        <f>IFERROR(VLOOKUP($C354,Summary!$C:$CB,66,FALSE)/BU354,IF(BU354=0,"",IF(BU354="","",0)))</f>
        <v/>
      </c>
      <c r="BQ354" s="26" t="str">
        <f>IFERROR(VLOOKUP($C354,Summary!$C:$CB,67,FALSE)/BU354,IF(BU354=0,"",IF(BU354="","",0)))</f>
        <v/>
      </c>
      <c r="BR354" s="25" t="str">
        <f>IFERROR(VLOOKUP($C354,Summary!$C:$CB,68,FALSE)/BU354,IF(BU354=0,"",IF(BU354="","",0)))</f>
        <v/>
      </c>
      <c r="BS354" s="26" t="str">
        <f>IFERROR(VLOOKUP($C354,Summary!$C:$CB,69,FALSE)/BU354,IF(BU354=0,"",IF(BU354="","",0)))</f>
        <v/>
      </c>
      <c r="BT354" s="25" t="str">
        <f>IFERROR(VLOOKUP($C354,Summary!$C:$CB,70,FALSE)/BU354,IF(BU354=0,"",IF(BU354="","",0)))</f>
        <v/>
      </c>
      <c r="BU354" s="27">
        <f>VLOOKUP($C354,Summary!$C:$CB,71,FALSE)</f>
        <v>0</v>
      </c>
      <c r="BV354" s="24" t="str">
        <f>IFERROR(VLOOKUP($C354,Summary!$C:$CB,72,FALSE)/CB354,IF(CB354=0,"",IF(CB354="","",0)))</f>
        <v/>
      </c>
      <c r="BW354" s="25" t="str">
        <f>IFERROR(VLOOKUP($C354,Summary!$C:$CB,73,FALSE)/CB354,IF(CB354=0,"",IF(CB354="","",0)))</f>
        <v/>
      </c>
      <c r="BX354" s="26" t="str">
        <f>IFERROR(VLOOKUP($C354,Summary!$C:$CB,74,FALSE)/CB354,IF(CB354=0,"",IF(CB354="","",0)))</f>
        <v/>
      </c>
      <c r="BY354" s="25" t="str">
        <f>IFERROR(VLOOKUP($C354,Summary!$C:$CB,75,FALSE)/CB354,IF(CB354=0,"",IF(CB354="","",0)))</f>
        <v/>
      </c>
      <c r="BZ354" s="26" t="str">
        <f>IFERROR(VLOOKUP($C354,Summary!$C:$CB,76,FALSE)/CB354,IF(CB354=0,"",IF(CB354="","",0)))</f>
        <v/>
      </c>
      <c r="CA354" s="25" t="str">
        <f>IFERROR(VLOOKUP($C354,Summary!$C:$CB,77,FALSE)/CB354,IF(CB354=0,"",IF(CB354="","",0)))</f>
        <v/>
      </c>
      <c r="CB354" s="27">
        <f>VLOOKUP($C354,Summary!$C:$CB,78,FALSE)</f>
        <v>0</v>
      </c>
    </row>
    <row r="355" spans="1:80" x14ac:dyDescent="0.3">
      <c r="A355">
        <v>351</v>
      </c>
      <c r="B355" t="str">
        <f>IF(Namelist!A352="","",UPPER(Namelist!A352))</f>
        <v>YITAO SUN</v>
      </c>
      <c r="C355" t="str">
        <f>IF(Namelist!B352="","",UPPER(Namelist!B352))</f>
        <v>NUSSTU\E0415785</v>
      </c>
      <c r="D355" s="24">
        <f>IFERROR(VLOOKUP($C355,Summary!$C:$CB,2,FALSE)/J355,IF(J355=0,"",IF(J355="","",0)))</f>
        <v>1</v>
      </c>
      <c r="E355" s="25">
        <f>IFERROR(VLOOKUP($C355,Summary!$C:$CB,3,FALSE)/J355,IF(J355=0,"",IF(J355="","",0)))</f>
        <v>0</v>
      </c>
      <c r="F355" s="26">
        <f>IFERROR(VLOOKUP($C355,Summary!$C:$CB,4,FALSE)/J355,IF(J355=0,"",IF(J355="","",0)))</f>
        <v>1</v>
      </c>
      <c r="G355" s="25">
        <f>IFERROR(VLOOKUP($C355,Summary!$C:$CB,5,FALSE)/J355,IF(J355=0,"",IF(J355="","",0)))</f>
        <v>0</v>
      </c>
      <c r="H355" s="26">
        <f>IFERROR(VLOOKUP($C355,Summary!$C:$CB,6,FALSE)/J355,IF(J355=0,"",IF(J355="","",0)))</f>
        <v>1</v>
      </c>
      <c r="I355" s="25">
        <f>IFERROR(VLOOKUP($C355,Summary!$C:$CB,7,FALSE)/J355,IF(J355=0,"",IF(J355="","",0)))</f>
        <v>0</v>
      </c>
      <c r="J355" s="27">
        <f>VLOOKUP($C355,Summary!$C:$CB,8,FALSE)</f>
        <v>2</v>
      </c>
      <c r="K355" s="24" t="str">
        <f>IFERROR(VLOOKUP($C355,Summary!$C:$CB,9,FALSE)/Q355,IF(Q355=0,"",IF(Q355="","",0)))</f>
        <v/>
      </c>
      <c r="L355" s="25" t="str">
        <f>IFERROR(VLOOKUP($C355,Summary!$C:$CB,10,FALSE)/Q355,IF(Q355=0,"",IF(Q355="","",0)))</f>
        <v/>
      </c>
      <c r="M355" s="26" t="str">
        <f>IFERROR(VLOOKUP($C355,Summary!$C:$CB,11,FALSE)/Q355,IF(Q355=0,"",IF(Q355="","",0)))</f>
        <v/>
      </c>
      <c r="N355" s="25" t="str">
        <f>IFERROR(VLOOKUP($C355,Summary!$C:$CB,12,FALSE)/Q355,IF(Q355=0,"",IF(Q355="","",0)))</f>
        <v/>
      </c>
      <c r="O355" s="26" t="str">
        <f>IFERROR(VLOOKUP($C355,Summary!$C:$CB,13,FALSE)/Q355,IF(Q355=0,"",IF(Q355="","",0)))</f>
        <v/>
      </c>
      <c r="P355" s="25" t="str">
        <f>IFERROR(VLOOKUP($C355,Summary!$C:$CB,14,FALSE)/Q355,IF(Q355=0,"",IF(Q355="","",0)))</f>
        <v/>
      </c>
      <c r="Q355" s="27">
        <f>VLOOKUP($C355,Summary!$C:$CB,15,FALSE)</f>
        <v>0</v>
      </c>
      <c r="R355" s="24" t="str">
        <f>IFERROR(VLOOKUP($C355,Summary!$C:$CB,16,FALSE)/X355,IF(X355=0,"",IF(X355="","",0)))</f>
        <v/>
      </c>
      <c r="S355" s="25" t="str">
        <f>IFERROR(VLOOKUP($C355,Summary!$C:$CB,17,FALSE)/X355,IF(X355=0,"",IF(X355="","",0)))</f>
        <v/>
      </c>
      <c r="T355" s="26" t="str">
        <f>IFERROR(VLOOKUP($C355,Summary!$C:$CB,18,FALSE)/X355,IF(X355=0,"",IF(X355="","",0)))</f>
        <v/>
      </c>
      <c r="U355" s="25" t="str">
        <f>IFERROR(VLOOKUP($C355,Summary!$C:$CB,19,FALSE)/X355,IF(X355=0,"",IF(X355="","",0)))</f>
        <v/>
      </c>
      <c r="V355" s="26" t="str">
        <f>IFERROR(VLOOKUP($C355,Summary!$C:$CB,20,FALSE)/X355,IF(X355=0,"",IF(X355="","",0)))</f>
        <v/>
      </c>
      <c r="W355" s="25" t="str">
        <f>IFERROR(VLOOKUP($C355,Summary!$C:$CB,21,FALSE)/X355,IF(X355=0,"",IF(X355="","",0)))</f>
        <v/>
      </c>
      <c r="X355" s="27">
        <f>VLOOKUP($C355,Summary!$C:$CB,22,FALSE)</f>
        <v>0</v>
      </c>
      <c r="Y355" s="24">
        <f>IFERROR(VLOOKUP($C355,Summary!$C:$CB,23,FALSE)/AE355,IF(AE355=0,"",IF(AE355="","",0)))</f>
        <v>1</v>
      </c>
      <c r="Z355" s="25">
        <f>IFERROR(VLOOKUP($C355,Summary!$C:$CB,24,FALSE)/AE355,IF(AE355=0,"",IF(AE355="","",0)))</f>
        <v>0</v>
      </c>
      <c r="AA355" s="26">
        <f>IFERROR(VLOOKUP($C355,Summary!$C:$CB,25,FALSE)/AE355,IF(AE355=0,"",IF(AE355="","",0)))</f>
        <v>1</v>
      </c>
      <c r="AB355" s="25">
        <f>IFERROR(VLOOKUP($C355,Summary!$C:$CB,26,FALSE)/AE355,IF(AE355=0,"",IF(AE355="","",0)))</f>
        <v>0</v>
      </c>
      <c r="AC355" s="26">
        <f>IFERROR(VLOOKUP($C355,Summary!$C:$CB,27,FALSE)/AE355,IF(AE355=0,"",IF(AE355="","",0)))</f>
        <v>1</v>
      </c>
      <c r="AD355" s="25">
        <f>IFERROR(VLOOKUP($C355,Summary!$C:$CB,28,FALSE)/AE355,IF(AE355=0,"",IF(AE355="","",0)))</f>
        <v>0</v>
      </c>
      <c r="AE355" s="27">
        <f>VLOOKUP($C355,Summary!$C:$CB,29,FALSE)</f>
        <v>1</v>
      </c>
      <c r="AF355" s="24" t="str">
        <f>IFERROR(VLOOKUP($C355,Summary!$C:$CB,30,FALSE)/VLOOKUP($C355,Summary!$C:$CB,32,FALSE),IF(AL355=0,"",IF(AL355="","",0)))</f>
        <v/>
      </c>
      <c r="AG355" s="25" t="str">
        <f>IFERROR(VLOOKUP($C355,Summary!$C:$CB,31,FALSE)/VLOOKUP($C355,Summary!$C:$CB,32,FALSE),IF(AL355=0,"",IF(AL355="","",0)))</f>
        <v/>
      </c>
      <c r="AH355" s="26" t="str">
        <f>IFERROR(VLOOKUP($C355,Summary!$C:$CB,32,FALSE)/VLOOKUP($C355,Summary!$C:$CB,34,FALSE),IF(AL355=0,"",IF(AL355="","",0)))</f>
        <v/>
      </c>
      <c r="AI355" s="25" t="str">
        <f>IFERROR(VLOOKUP($C355,Summary!$C:$CB,33,FALSE)/VLOOKUP($C355,Summary!$C:$CB,34,FALSE),IF(AL355=0,"",IF(AL355="","",0)))</f>
        <v/>
      </c>
      <c r="AJ355" s="26" t="str">
        <f>IFERROR(VLOOKUP($C355,Summary!$C:$CB,34,FALSE)/AL355,IF(AL355=0,"",IF(AL355="","",0)))</f>
        <v/>
      </c>
      <c r="AK355" s="25" t="str">
        <f>IFERROR(VLOOKUP($C355,Summary!$C:$CB,35,FALSE)/AL355,IF(AL355=0,"",IF(AL355="","",0)))</f>
        <v/>
      </c>
      <c r="AL355" s="27">
        <f>VLOOKUP($C355,Summary!$C:$CB,36,FALSE)</f>
        <v>0</v>
      </c>
      <c r="AM355" s="24" t="str">
        <f>IFERROR(VLOOKUP($C355,Summary!$C:$CB,37,FALSE)/AS355,IF(AS355=0,"",IF(AS355="","",0)))</f>
        <v/>
      </c>
      <c r="AN355" s="25" t="str">
        <f>IFERROR(VLOOKUP($C355,Summary!$C:$CB,38,FALSE)/AS355,IF(AS355=0,"",IF(AS355="","",0)))</f>
        <v/>
      </c>
      <c r="AO355" s="26" t="str">
        <f>IFERROR(VLOOKUP($C355,Summary!$C:$CB,39,FALSE)/AS355,IF(AS355=0,"",IF(AS355="","",0)))</f>
        <v/>
      </c>
      <c r="AP355" s="25" t="str">
        <f>IFERROR(VLOOKUP($C355,Summary!$C:$CB,40,FALSE)/AS355,IF(AS355=0,"",IF(AS355="","",0)))</f>
        <v/>
      </c>
      <c r="AQ355" s="26" t="str">
        <f>IFERROR(VLOOKUP($C355,Summary!$C:$CB,41,FALSE)/AS355,IF(AS355=0,"",IF(AS355="","",0)))</f>
        <v/>
      </c>
      <c r="AR355" s="25" t="str">
        <f>IFERROR(VLOOKUP($C355,Summary!$C:$CB,42,FALSE)/AS355,IF(AS355=0,"",IF(AS355="","",0)))</f>
        <v/>
      </c>
      <c r="AS355" s="27">
        <f>VLOOKUP($C355,Summary!$C:$CB,43,FALSE)</f>
        <v>0</v>
      </c>
      <c r="AT355" s="24" t="str">
        <f>IFERROR(VLOOKUP($C355,Summary!$C:$CB,44,FALSE)/AZ355,IF(AZ355=0,"",IF(AZ355="","",0)))</f>
        <v/>
      </c>
      <c r="AU355" s="25" t="str">
        <f>IFERROR(VLOOKUP($C355,Summary!$C:$CB,45,FALSE)/AZ355,IF(AZ355=0,"",IF(AZ355="","",0)))</f>
        <v/>
      </c>
      <c r="AV355" s="26" t="str">
        <f>IFERROR(VLOOKUP($C355,Summary!$C:$CB,46,FALSE)/AZ355,IF(AZ355=0,"",IF(AZ355="","",0)))</f>
        <v/>
      </c>
      <c r="AW355" s="25" t="str">
        <f>IFERROR(VLOOKUP($C355,Summary!$C:$CB,47,FALSE)/AZ355,IF(AZ355=0,"",IF(AZ355="","",0)))</f>
        <v/>
      </c>
      <c r="AX355" s="26" t="str">
        <f>IFERROR(VLOOKUP($C355,Summary!$C:$CB,48,FALSE)/AZ355,IF(AZ355=0,"",IF(AZ355="","",0)))</f>
        <v/>
      </c>
      <c r="AY355" s="25" t="str">
        <f>IFERROR(VLOOKUP($C355,Summary!$C:$CB,49,FALSE)/AZ355,IF(AZ355=0,"",IF(AZ355="","",0)))</f>
        <v/>
      </c>
      <c r="AZ355" s="27">
        <f>VLOOKUP($C355,Summary!$C:$CB,50,FALSE)</f>
        <v>0</v>
      </c>
      <c r="BA355" s="24" t="str">
        <f>IFERROR(VLOOKUP($C355,Summary!$C:$CB,51,FALSE)/BG355,IF(BG355=0,"",IF(BG355="","",0)))</f>
        <v/>
      </c>
      <c r="BB355" s="25" t="str">
        <f>IFERROR(VLOOKUP($C355,Summary!$C:$CB,52,FALSE)/BG355,IF(BG355=0,"",IF(BG355="","",0)))</f>
        <v/>
      </c>
      <c r="BC355" s="26" t="str">
        <f>IFERROR(VLOOKUP($C355,Summary!$C:$CB,53,FALSE)/BG355,IF(BG355=0,"",IF(BG355="","",0)))</f>
        <v/>
      </c>
      <c r="BD355" s="25" t="str">
        <f>IFERROR(VLOOKUP($C355,Summary!$C:$CB,54,FALSE)/BG355,IF(BG355=0,"",IF(BG355="","",0)))</f>
        <v/>
      </c>
      <c r="BE355" s="26" t="str">
        <f>IFERROR(VLOOKUP($C355,Summary!$C:$CB,55,FALSE)/BG355,IF(BG355=0,"",IF(BG355="","",0)))</f>
        <v/>
      </c>
      <c r="BF355" s="25" t="str">
        <f>IFERROR(VLOOKUP($C355,Summary!$C:$CB,56,FALSE)/BG355,IF(BG355=0,"",IF(BG355="","",0)))</f>
        <v/>
      </c>
      <c r="BG355" s="27">
        <f>VLOOKUP($C355,Summary!$C:$CB,57,FALSE)</f>
        <v>0</v>
      </c>
      <c r="BH355" s="24">
        <f>IFERROR(VLOOKUP($C355,Summary!$C:$CB,58,FALSE)/BN355,IF(BN355=0,"",IF(BN355="","",0)))</f>
        <v>1</v>
      </c>
      <c r="BI355" s="25">
        <f>IFERROR(VLOOKUP($C355,Summary!$C:$CB,59,FALSE)/BN355,IF(BN355=0,"",IF(BN355="","",0)))</f>
        <v>0</v>
      </c>
      <c r="BJ355" s="26">
        <f>IFERROR(VLOOKUP($C355,Summary!$C:$CB,60,FALSE)/BN355,IF(BN355=0,"",IF(BN355="","",0)))</f>
        <v>1</v>
      </c>
      <c r="BK355" s="25">
        <f>IFERROR(VLOOKUP($C355,Summary!$C:$CB,61,FALSE)/BN355,IF(BN355=0,"",IF(BN355="","",0)))</f>
        <v>0</v>
      </c>
      <c r="BL355" s="26">
        <f>IFERROR(VLOOKUP($C355,Summary!$C:$CB,62,FALSE)/BN355,IF(BN355=0,"",IF(BN355="","",0)))</f>
        <v>1</v>
      </c>
      <c r="BM355" s="25">
        <f>IFERROR(VLOOKUP($C355,Summary!$C:$CB,63,FALSE)/BN355,IF(BN355=0,"",IF(BN355="","",0)))</f>
        <v>0</v>
      </c>
      <c r="BN355" s="27">
        <f>VLOOKUP($C355,Summary!$C:$CB,64,FALSE)</f>
        <v>1</v>
      </c>
      <c r="BO355" s="24" t="str">
        <f>IFERROR(VLOOKUP($C355,Summary!$C:$CB,65,FALSE)/BU355,IF(BU355=0,"",IF(BU355="","",0)))</f>
        <v/>
      </c>
      <c r="BP355" s="25" t="str">
        <f>IFERROR(VLOOKUP($C355,Summary!$C:$CB,66,FALSE)/BU355,IF(BU355=0,"",IF(BU355="","",0)))</f>
        <v/>
      </c>
      <c r="BQ355" s="26" t="str">
        <f>IFERROR(VLOOKUP($C355,Summary!$C:$CB,67,FALSE)/BU355,IF(BU355=0,"",IF(BU355="","",0)))</f>
        <v/>
      </c>
      <c r="BR355" s="25" t="str">
        <f>IFERROR(VLOOKUP($C355,Summary!$C:$CB,68,FALSE)/BU355,IF(BU355=0,"",IF(BU355="","",0)))</f>
        <v/>
      </c>
      <c r="BS355" s="26" t="str">
        <f>IFERROR(VLOOKUP($C355,Summary!$C:$CB,69,FALSE)/BU355,IF(BU355=0,"",IF(BU355="","",0)))</f>
        <v/>
      </c>
      <c r="BT355" s="25" t="str">
        <f>IFERROR(VLOOKUP($C355,Summary!$C:$CB,70,FALSE)/BU355,IF(BU355=0,"",IF(BU355="","",0)))</f>
        <v/>
      </c>
      <c r="BU355" s="27">
        <f>VLOOKUP($C355,Summary!$C:$CB,71,FALSE)</f>
        <v>0</v>
      </c>
      <c r="BV355" s="24" t="str">
        <f>IFERROR(VLOOKUP($C355,Summary!$C:$CB,72,FALSE)/CB355,IF(CB355=0,"",IF(CB355="","",0)))</f>
        <v/>
      </c>
      <c r="BW355" s="25" t="str">
        <f>IFERROR(VLOOKUP($C355,Summary!$C:$CB,73,FALSE)/CB355,IF(CB355=0,"",IF(CB355="","",0)))</f>
        <v/>
      </c>
      <c r="BX355" s="26" t="str">
        <f>IFERROR(VLOOKUP($C355,Summary!$C:$CB,74,FALSE)/CB355,IF(CB355=0,"",IF(CB355="","",0)))</f>
        <v/>
      </c>
      <c r="BY355" s="25" t="str">
        <f>IFERROR(VLOOKUP($C355,Summary!$C:$CB,75,FALSE)/CB355,IF(CB355=0,"",IF(CB355="","",0)))</f>
        <v/>
      </c>
      <c r="BZ355" s="26" t="str">
        <f>IFERROR(VLOOKUP($C355,Summary!$C:$CB,76,FALSE)/CB355,IF(CB355=0,"",IF(CB355="","",0)))</f>
        <v/>
      </c>
      <c r="CA355" s="25" t="str">
        <f>IFERROR(VLOOKUP($C355,Summary!$C:$CB,77,FALSE)/CB355,IF(CB355=0,"",IF(CB355="","",0)))</f>
        <v/>
      </c>
      <c r="CB355" s="27">
        <f>VLOOKUP($C355,Summary!$C:$CB,78,FALSE)</f>
        <v>0</v>
      </c>
    </row>
    <row r="356" spans="1:80" x14ac:dyDescent="0.3">
      <c r="A356">
        <v>352</v>
      </c>
      <c r="B356" t="str">
        <f>IF(Namelist!A353="","",UPPER(Namelist!A353))</f>
        <v>YONG HAN LINUS TAN</v>
      </c>
      <c r="C356" t="str">
        <f>IF(Namelist!B353="","",UPPER(Namelist!B353))</f>
        <v>NUSSTU\E0406649</v>
      </c>
      <c r="D356" s="24">
        <f>IFERROR(VLOOKUP($C356,Summary!$C:$CB,2,FALSE)/J356,IF(J356=0,"",IF(J356="","",0)))</f>
        <v>1</v>
      </c>
      <c r="E356" s="25">
        <f>IFERROR(VLOOKUP($C356,Summary!$C:$CB,3,FALSE)/J356,IF(J356=0,"",IF(J356="","",0)))</f>
        <v>0</v>
      </c>
      <c r="F356" s="26">
        <f>IFERROR(VLOOKUP($C356,Summary!$C:$CB,4,FALSE)/J356,IF(J356=0,"",IF(J356="","",0)))</f>
        <v>1</v>
      </c>
      <c r="G356" s="25">
        <f>IFERROR(VLOOKUP($C356,Summary!$C:$CB,5,FALSE)/J356,IF(J356=0,"",IF(J356="","",0)))</f>
        <v>0</v>
      </c>
      <c r="H356" s="26">
        <f>IFERROR(VLOOKUP($C356,Summary!$C:$CB,6,FALSE)/J356,IF(J356=0,"",IF(J356="","",0)))</f>
        <v>1</v>
      </c>
      <c r="I356" s="25">
        <f>IFERROR(VLOOKUP($C356,Summary!$C:$CB,7,FALSE)/J356,IF(J356=0,"",IF(J356="","",0)))</f>
        <v>0</v>
      </c>
      <c r="J356" s="27">
        <f>VLOOKUP($C356,Summary!$C:$CB,8,FALSE)</f>
        <v>1</v>
      </c>
      <c r="K356" s="24" t="str">
        <f>IFERROR(VLOOKUP($C356,Summary!$C:$CB,9,FALSE)/Q356,IF(Q356=0,"",IF(Q356="","",0)))</f>
        <v/>
      </c>
      <c r="L356" s="25" t="str">
        <f>IFERROR(VLOOKUP($C356,Summary!$C:$CB,10,FALSE)/Q356,IF(Q356=0,"",IF(Q356="","",0)))</f>
        <v/>
      </c>
      <c r="M356" s="26" t="str">
        <f>IFERROR(VLOOKUP($C356,Summary!$C:$CB,11,FALSE)/Q356,IF(Q356=0,"",IF(Q356="","",0)))</f>
        <v/>
      </c>
      <c r="N356" s="25" t="str">
        <f>IFERROR(VLOOKUP($C356,Summary!$C:$CB,12,FALSE)/Q356,IF(Q356=0,"",IF(Q356="","",0)))</f>
        <v/>
      </c>
      <c r="O356" s="26" t="str">
        <f>IFERROR(VLOOKUP($C356,Summary!$C:$CB,13,FALSE)/Q356,IF(Q356=0,"",IF(Q356="","",0)))</f>
        <v/>
      </c>
      <c r="P356" s="25" t="str">
        <f>IFERROR(VLOOKUP($C356,Summary!$C:$CB,14,FALSE)/Q356,IF(Q356=0,"",IF(Q356="","",0)))</f>
        <v/>
      </c>
      <c r="Q356" s="27">
        <f>VLOOKUP($C356,Summary!$C:$CB,15,FALSE)</f>
        <v>0</v>
      </c>
      <c r="R356" s="24" t="str">
        <f>IFERROR(VLOOKUP($C356,Summary!$C:$CB,16,FALSE)/X356,IF(X356=0,"",IF(X356="","",0)))</f>
        <v/>
      </c>
      <c r="S356" s="25" t="str">
        <f>IFERROR(VLOOKUP($C356,Summary!$C:$CB,17,FALSE)/X356,IF(X356=0,"",IF(X356="","",0)))</f>
        <v/>
      </c>
      <c r="T356" s="26" t="str">
        <f>IFERROR(VLOOKUP($C356,Summary!$C:$CB,18,FALSE)/X356,IF(X356=0,"",IF(X356="","",0)))</f>
        <v/>
      </c>
      <c r="U356" s="25" t="str">
        <f>IFERROR(VLOOKUP($C356,Summary!$C:$CB,19,FALSE)/X356,IF(X356=0,"",IF(X356="","",0)))</f>
        <v/>
      </c>
      <c r="V356" s="26" t="str">
        <f>IFERROR(VLOOKUP($C356,Summary!$C:$CB,20,FALSE)/X356,IF(X356=0,"",IF(X356="","",0)))</f>
        <v/>
      </c>
      <c r="W356" s="25" t="str">
        <f>IFERROR(VLOOKUP($C356,Summary!$C:$CB,21,FALSE)/X356,IF(X356=0,"",IF(X356="","",0)))</f>
        <v/>
      </c>
      <c r="X356" s="27">
        <f>VLOOKUP($C356,Summary!$C:$CB,22,FALSE)</f>
        <v>0</v>
      </c>
      <c r="Y356" s="24" t="str">
        <f>IFERROR(VLOOKUP($C356,Summary!$C:$CB,23,FALSE)/AE356,IF(AE356=0,"",IF(AE356="","",0)))</f>
        <v/>
      </c>
      <c r="Z356" s="25" t="str">
        <f>IFERROR(VLOOKUP($C356,Summary!$C:$CB,24,FALSE)/AE356,IF(AE356=0,"",IF(AE356="","",0)))</f>
        <v/>
      </c>
      <c r="AA356" s="26" t="str">
        <f>IFERROR(VLOOKUP($C356,Summary!$C:$CB,25,FALSE)/AE356,IF(AE356=0,"",IF(AE356="","",0)))</f>
        <v/>
      </c>
      <c r="AB356" s="25" t="str">
        <f>IFERROR(VLOOKUP($C356,Summary!$C:$CB,26,FALSE)/AE356,IF(AE356=0,"",IF(AE356="","",0)))</f>
        <v/>
      </c>
      <c r="AC356" s="26" t="str">
        <f>IFERROR(VLOOKUP($C356,Summary!$C:$CB,27,FALSE)/AE356,IF(AE356=0,"",IF(AE356="","",0)))</f>
        <v/>
      </c>
      <c r="AD356" s="25" t="str">
        <f>IFERROR(VLOOKUP($C356,Summary!$C:$CB,28,FALSE)/AE356,IF(AE356=0,"",IF(AE356="","",0)))</f>
        <v/>
      </c>
      <c r="AE356" s="27">
        <f>VLOOKUP($C356,Summary!$C:$CB,29,FALSE)</f>
        <v>0</v>
      </c>
      <c r="AF356" s="24" t="str">
        <f>IFERROR(VLOOKUP($C356,Summary!$C:$CB,30,FALSE)/VLOOKUP($C356,Summary!$C:$CB,32,FALSE),IF(AL356=0,"",IF(AL356="","",0)))</f>
        <v/>
      </c>
      <c r="AG356" s="25" t="str">
        <f>IFERROR(VLOOKUP($C356,Summary!$C:$CB,31,FALSE)/VLOOKUP($C356,Summary!$C:$CB,32,FALSE),IF(AL356=0,"",IF(AL356="","",0)))</f>
        <v/>
      </c>
      <c r="AH356" s="26" t="str">
        <f>IFERROR(VLOOKUP($C356,Summary!$C:$CB,32,FALSE)/VLOOKUP($C356,Summary!$C:$CB,34,FALSE),IF(AL356=0,"",IF(AL356="","",0)))</f>
        <v/>
      </c>
      <c r="AI356" s="25" t="str">
        <f>IFERROR(VLOOKUP($C356,Summary!$C:$CB,33,FALSE)/VLOOKUP($C356,Summary!$C:$CB,34,FALSE),IF(AL356=0,"",IF(AL356="","",0)))</f>
        <v/>
      </c>
      <c r="AJ356" s="26" t="str">
        <f>IFERROR(VLOOKUP($C356,Summary!$C:$CB,34,FALSE)/AL356,IF(AL356=0,"",IF(AL356="","",0)))</f>
        <v/>
      </c>
      <c r="AK356" s="25" t="str">
        <f>IFERROR(VLOOKUP($C356,Summary!$C:$CB,35,FALSE)/AL356,IF(AL356=0,"",IF(AL356="","",0)))</f>
        <v/>
      </c>
      <c r="AL356" s="27">
        <f>VLOOKUP($C356,Summary!$C:$CB,36,FALSE)</f>
        <v>0</v>
      </c>
      <c r="AM356" s="24" t="str">
        <f>IFERROR(VLOOKUP($C356,Summary!$C:$CB,37,FALSE)/AS356,IF(AS356=0,"",IF(AS356="","",0)))</f>
        <v/>
      </c>
      <c r="AN356" s="25" t="str">
        <f>IFERROR(VLOOKUP($C356,Summary!$C:$CB,38,FALSE)/AS356,IF(AS356=0,"",IF(AS356="","",0)))</f>
        <v/>
      </c>
      <c r="AO356" s="26" t="str">
        <f>IFERROR(VLOOKUP($C356,Summary!$C:$CB,39,FALSE)/AS356,IF(AS356=0,"",IF(AS356="","",0)))</f>
        <v/>
      </c>
      <c r="AP356" s="25" t="str">
        <f>IFERROR(VLOOKUP($C356,Summary!$C:$CB,40,FALSE)/AS356,IF(AS356=0,"",IF(AS356="","",0)))</f>
        <v/>
      </c>
      <c r="AQ356" s="26" t="str">
        <f>IFERROR(VLOOKUP($C356,Summary!$C:$CB,41,FALSE)/AS356,IF(AS356=0,"",IF(AS356="","",0)))</f>
        <v/>
      </c>
      <c r="AR356" s="25" t="str">
        <f>IFERROR(VLOOKUP($C356,Summary!$C:$CB,42,FALSE)/AS356,IF(AS356=0,"",IF(AS356="","",0)))</f>
        <v/>
      </c>
      <c r="AS356" s="27">
        <f>VLOOKUP($C356,Summary!$C:$CB,43,FALSE)</f>
        <v>0</v>
      </c>
      <c r="AT356" s="24" t="str">
        <f>IFERROR(VLOOKUP($C356,Summary!$C:$CB,44,FALSE)/AZ356,IF(AZ356=0,"",IF(AZ356="","",0)))</f>
        <v/>
      </c>
      <c r="AU356" s="25" t="str">
        <f>IFERROR(VLOOKUP($C356,Summary!$C:$CB,45,FALSE)/AZ356,IF(AZ356=0,"",IF(AZ356="","",0)))</f>
        <v/>
      </c>
      <c r="AV356" s="26" t="str">
        <f>IFERROR(VLOOKUP($C356,Summary!$C:$CB,46,FALSE)/AZ356,IF(AZ356=0,"",IF(AZ356="","",0)))</f>
        <v/>
      </c>
      <c r="AW356" s="25" t="str">
        <f>IFERROR(VLOOKUP($C356,Summary!$C:$CB,47,FALSE)/AZ356,IF(AZ356=0,"",IF(AZ356="","",0)))</f>
        <v/>
      </c>
      <c r="AX356" s="26" t="str">
        <f>IFERROR(VLOOKUP($C356,Summary!$C:$CB,48,FALSE)/AZ356,IF(AZ356=0,"",IF(AZ356="","",0)))</f>
        <v/>
      </c>
      <c r="AY356" s="25" t="str">
        <f>IFERROR(VLOOKUP($C356,Summary!$C:$CB,49,FALSE)/AZ356,IF(AZ356=0,"",IF(AZ356="","",0)))</f>
        <v/>
      </c>
      <c r="AZ356" s="27">
        <f>VLOOKUP($C356,Summary!$C:$CB,50,FALSE)</f>
        <v>0</v>
      </c>
      <c r="BA356" s="24" t="str">
        <f>IFERROR(VLOOKUP($C356,Summary!$C:$CB,51,FALSE)/BG356,IF(BG356=0,"",IF(BG356="","",0)))</f>
        <v/>
      </c>
      <c r="BB356" s="25" t="str">
        <f>IFERROR(VLOOKUP($C356,Summary!$C:$CB,52,FALSE)/BG356,IF(BG356=0,"",IF(BG356="","",0)))</f>
        <v/>
      </c>
      <c r="BC356" s="26" t="str">
        <f>IFERROR(VLOOKUP($C356,Summary!$C:$CB,53,FALSE)/BG356,IF(BG356=0,"",IF(BG356="","",0)))</f>
        <v/>
      </c>
      <c r="BD356" s="25" t="str">
        <f>IFERROR(VLOOKUP($C356,Summary!$C:$CB,54,FALSE)/BG356,IF(BG356=0,"",IF(BG356="","",0)))</f>
        <v/>
      </c>
      <c r="BE356" s="26" t="str">
        <f>IFERROR(VLOOKUP($C356,Summary!$C:$CB,55,FALSE)/BG356,IF(BG356=0,"",IF(BG356="","",0)))</f>
        <v/>
      </c>
      <c r="BF356" s="25" t="str">
        <f>IFERROR(VLOOKUP($C356,Summary!$C:$CB,56,FALSE)/BG356,IF(BG356=0,"",IF(BG356="","",0)))</f>
        <v/>
      </c>
      <c r="BG356" s="27">
        <f>VLOOKUP($C356,Summary!$C:$CB,57,FALSE)</f>
        <v>0</v>
      </c>
      <c r="BH356" s="24" t="str">
        <f>IFERROR(VLOOKUP($C356,Summary!$C:$CB,58,FALSE)/BN356,IF(BN356=0,"",IF(BN356="","",0)))</f>
        <v/>
      </c>
      <c r="BI356" s="25" t="str">
        <f>IFERROR(VLOOKUP($C356,Summary!$C:$CB,59,FALSE)/BN356,IF(BN356=0,"",IF(BN356="","",0)))</f>
        <v/>
      </c>
      <c r="BJ356" s="26" t="str">
        <f>IFERROR(VLOOKUP($C356,Summary!$C:$CB,60,FALSE)/BN356,IF(BN356=0,"",IF(BN356="","",0)))</f>
        <v/>
      </c>
      <c r="BK356" s="25" t="str">
        <f>IFERROR(VLOOKUP($C356,Summary!$C:$CB,61,FALSE)/BN356,IF(BN356=0,"",IF(BN356="","",0)))</f>
        <v/>
      </c>
      <c r="BL356" s="26" t="str">
        <f>IFERROR(VLOOKUP($C356,Summary!$C:$CB,62,FALSE)/BN356,IF(BN356=0,"",IF(BN356="","",0)))</f>
        <v/>
      </c>
      <c r="BM356" s="25" t="str">
        <f>IFERROR(VLOOKUP($C356,Summary!$C:$CB,63,FALSE)/BN356,IF(BN356=0,"",IF(BN356="","",0)))</f>
        <v/>
      </c>
      <c r="BN356" s="27">
        <f>VLOOKUP($C356,Summary!$C:$CB,64,FALSE)</f>
        <v>0</v>
      </c>
      <c r="BO356" s="24" t="str">
        <f>IFERROR(VLOOKUP($C356,Summary!$C:$CB,65,FALSE)/BU356,IF(BU356=0,"",IF(BU356="","",0)))</f>
        <v/>
      </c>
      <c r="BP356" s="25" t="str">
        <f>IFERROR(VLOOKUP($C356,Summary!$C:$CB,66,FALSE)/BU356,IF(BU356=0,"",IF(BU356="","",0)))</f>
        <v/>
      </c>
      <c r="BQ356" s="26" t="str">
        <f>IFERROR(VLOOKUP($C356,Summary!$C:$CB,67,FALSE)/BU356,IF(BU356=0,"",IF(BU356="","",0)))</f>
        <v/>
      </c>
      <c r="BR356" s="25" t="str">
        <f>IFERROR(VLOOKUP($C356,Summary!$C:$CB,68,FALSE)/BU356,IF(BU356=0,"",IF(BU356="","",0)))</f>
        <v/>
      </c>
      <c r="BS356" s="26" t="str">
        <f>IFERROR(VLOOKUP($C356,Summary!$C:$CB,69,FALSE)/BU356,IF(BU356=0,"",IF(BU356="","",0)))</f>
        <v/>
      </c>
      <c r="BT356" s="25" t="str">
        <f>IFERROR(VLOOKUP($C356,Summary!$C:$CB,70,FALSE)/BU356,IF(BU356=0,"",IF(BU356="","",0)))</f>
        <v/>
      </c>
      <c r="BU356" s="27">
        <f>VLOOKUP($C356,Summary!$C:$CB,71,FALSE)</f>
        <v>0</v>
      </c>
      <c r="BV356" s="24">
        <f>IFERROR(VLOOKUP($C356,Summary!$C:$CB,72,FALSE)/CB356,IF(CB356=0,"",IF(CB356="","",0)))</f>
        <v>1</v>
      </c>
      <c r="BW356" s="25">
        <f>IFERROR(VLOOKUP($C356,Summary!$C:$CB,73,FALSE)/CB356,IF(CB356=0,"",IF(CB356="","",0)))</f>
        <v>0</v>
      </c>
      <c r="BX356" s="26">
        <f>IFERROR(VLOOKUP($C356,Summary!$C:$CB,74,FALSE)/CB356,IF(CB356=0,"",IF(CB356="","",0)))</f>
        <v>1</v>
      </c>
      <c r="BY356" s="25">
        <f>IFERROR(VLOOKUP($C356,Summary!$C:$CB,75,FALSE)/CB356,IF(CB356=0,"",IF(CB356="","",0)))</f>
        <v>0</v>
      </c>
      <c r="BZ356" s="26">
        <f>IFERROR(VLOOKUP($C356,Summary!$C:$CB,76,FALSE)/CB356,IF(CB356=0,"",IF(CB356="","",0)))</f>
        <v>1</v>
      </c>
      <c r="CA356" s="25">
        <f>IFERROR(VLOOKUP($C356,Summary!$C:$CB,77,FALSE)/CB356,IF(CB356=0,"",IF(CB356="","",0)))</f>
        <v>0</v>
      </c>
      <c r="CB356" s="27">
        <f>VLOOKUP($C356,Summary!$C:$CB,78,FALSE)</f>
        <v>1</v>
      </c>
    </row>
    <row r="357" spans="1:80" x14ac:dyDescent="0.3">
      <c r="A357">
        <v>353</v>
      </c>
      <c r="B357" t="str">
        <f>IF(Namelist!A354="","",UPPER(Namelist!A354))</f>
        <v>YONG XIN SEE</v>
      </c>
      <c r="C357" t="str">
        <f>IF(Namelist!B354="","",UPPER(Namelist!B354))</f>
        <v>NUSSTU\E0958030</v>
      </c>
      <c r="D357" s="24" t="str">
        <f>IFERROR(VLOOKUP($C357,Summary!$C:$CB,2,FALSE)/J357,IF(J357=0,"",IF(J357="","",0)))</f>
        <v/>
      </c>
      <c r="E357" s="25" t="str">
        <f>IFERROR(VLOOKUP($C357,Summary!$C:$CB,3,FALSE)/J357,IF(J357=0,"",IF(J357="","",0)))</f>
        <v/>
      </c>
      <c r="F357" s="26" t="str">
        <f>IFERROR(VLOOKUP($C357,Summary!$C:$CB,4,FALSE)/J357,IF(J357=0,"",IF(J357="","",0)))</f>
        <v/>
      </c>
      <c r="G357" s="25" t="str">
        <f>IFERROR(VLOOKUP($C357,Summary!$C:$CB,5,FALSE)/J357,IF(J357=0,"",IF(J357="","",0)))</f>
        <v/>
      </c>
      <c r="H357" s="26" t="str">
        <f>IFERROR(VLOOKUP($C357,Summary!$C:$CB,6,FALSE)/J357,IF(J357=0,"",IF(J357="","",0)))</f>
        <v/>
      </c>
      <c r="I357" s="25" t="str">
        <f>IFERROR(VLOOKUP($C357,Summary!$C:$CB,7,FALSE)/J357,IF(J357=0,"",IF(J357="","",0)))</f>
        <v/>
      </c>
      <c r="J357" s="27">
        <f>VLOOKUP($C357,Summary!$C:$CB,8,FALSE)</f>
        <v>0</v>
      </c>
      <c r="K357" s="24" t="str">
        <f>IFERROR(VLOOKUP($C357,Summary!$C:$CB,9,FALSE)/Q357,IF(Q357=0,"",IF(Q357="","",0)))</f>
        <v/>
      </c>
      <c r="L357" s="25" t="str">
        <f>IFERROR(VLOOKUP($C357,Summary!$C:$CB,10,FALSE)/Q357,IF(Q357=0,"",IF(Q357="","",0)))</f>
        <v/>
      </c>
      <c r="M357" s="26" t="str">
        <f>IFERROR(VLOOKUP($C357,Summary!$C:$CB,11,FALSE)/Q357,IF(Q357=0,"",IF(Q357="","",0)))</f>
        <v/>
      </c>
      <c r="N357" s="25" t="str">
        <f>IFERROR(VLOOKUP($C357,Summary!$C:$CB,12,FALSE)/Q357,IF(Q357=0,"",IF(Q357="","",0)))</f>
        <v/>
      </c>
      <c r="O357" s="26" t="str">
        <f>IFERROR(VLOOKUP($C357,Summary!$C:$CB,13,FALSE)/Q357,IF(Q357=0,"",IF(Q357="","",0)))</f>
        <v/>
      </c>
      <c r="P357" s="25" t="str">
        <f>IFERROR(VLOOKUP($C357,Summary!$C:$CB,14,FALSE)/Q357,IF(Q357=0,"",IF(Q357="","",0)))</f>
        <v/>
      </c>
      <c r="Q357" s="27">
        <f>VLOOKUP($C357,Summary!$C:$CB,15,FALSE)</f>
        <v>0</v>
      </c>
      <c r="R357" s="24" t="str">
        <f>IFERROR(VLOOKUP($C357,Summary!$C:$CB,16,FALSE)/X357,IF(X357=0,"",IF(X357="","",0)))</f>
        <v/>
      </c>
      <c r="S357" s="25" t="str">
        <f>IFERROR(VLOOKUP($C357,Summary!$C:$CB,17,FALSE)/X357,IF(X357=0,"",IF(X357="","",0)))</f>
        <v/>
      </c>
      <c r="T357" s="26" t="str">
        <f>IFERROR(VLOOKUP($C357,Summary!$C:$CB,18,FALSE)/X357,IF(X357=0,"",IF(X357="","",0)))</f>
        <v/>
      </c>
      <c r="U357" s="25" t="str">
        <f>IFERROR(VLOOKUP($C357,Summary!$C:$CB,19,FALSE)/X357,IF(X357=0,"",IF(X357="","",0)))</f>
        <v/>
      </c>
      <c r="V357" s="26" t="str">
        <f>IFERROR(VLOOKUP($C357,Summary!$C:$CB,20,FALSE)/X357,IF(X357=0,"",IF(X357="","",0)))</f>
        <v/>
      </c>
      <c r="W357" s="25" t="str">
        <f>IFERROR(VLOOKUP($C357,Summary!$C:$CB,21,FALSE)/X357,IF(X357=0,"",IF(X357="","",0)))</f>
        <v/>
      </c>
      <c r="X357" s="27">
        <f>VLOOKUP($C357,Summary!$C:$CB,22,FALSE)</f>
        <v>0</v>
      </c>
      <c r="Y357" s="24" t="str">
        <f>IFERROR(VLOOKUP($C357,Summary!$C:$CB,23,FALSE)/AE357,IF(AE357=0,"",IF(AE357="","",0)))</f>
        <v/>
      </c>
      <c r="Z357" s="25" t="str">
        <f>IFERROR(VLOOKUP($C357,Summary!$C:$CB,24,FALSE)/AE357,IF(AE357=0,"",IF(AE357="","",0)))</f>
        <v/>
      </c>
      <c r="AA357" s="26" t="str">
        <f>IFERROR(VLOOKUP($C357,Summary!$C:$CB,25,FALSE)/AE357,IF(AE357=0,"",IF(AE357="","",0)))</f>
        <v/>
      </c>
      <c r="AB357" s="25" t="str">
        <f>IFERROR(VLOOKUP($C357,Summary!$C:$CB,26,FALSE)/AE357,IF(AE357=0,"",IF(AE357="","",0)))</f>
        <v/>
      </c>
      <c r="AC357" s="26" t="str">
        <f>IFERROR(VLOOKUP($C357,Summary!$C:$CB,27,FALSE)/AE357,IF(AE357=0,"",IF(AE357="","",0)))</f>
        <v/>
      </c>
      <c r="AD357" s="25" t="str">
        <f>IFERROR(VLOOKUP($C357,Summary!$C:$CB,28,FALSE)/AE357,IF(AE357=0,"",IF(AE357="","",0)))</f>
        <v/>
      </c>
      <c r="AE357" s="27">
        <f>VLOOKUP($C357,Summary!$C:$CB,29,FALSE)</f>
        <v>0</v>
      </c>
      <c r="AF357" s="24" t="str">
        <f>IFERROR(VLOOKUP($C357,Summary!$C:$CB,30,FALSE)/VLOOKUP($C357,Summary!$C:$CB,32,FALSE),IF(AL357=0,"",IF(AL357="","",0)))</f>
        <v/>
      </c>
      <c r="AG357" s="25" t="str">
        <f>IFERROR(VLOOKUP($C357,Summary!$C:$CB,31,FALSE)/VLOOKUP($C357,Summary!$C:$CB,32,FALSE),IF(AL357=0,"",IF(AL357="","",0)))</f>
        <v/>
      </c>
      <c r="AH357" s="26" t="str">
        <f>IFERROR(VLOOKUP($C357,Summary!$C:$CB,32,FALSE)/VLOOKUP($C357,Summary!$C:$CB,34,FALSE),IF(AL357=0,"",IF(AL357="","",0)))</f>
        <v/>
      </c>
      <c r="AI357" s="25" t="str">
        <f>IFERROR(VLOOKUP($C357,Summary!$C:$CB,33,FALSE)/VLOOKUP($C357,Summary!$C:$CB,34,FALSE),IF(AL357=0,"",IF(AL357="","",0)))</f>
        <v/>
      </c>
      <c r="AJ357" s="26" t="str">
        <f>IFERROR(VLOOKUP($C357,Summary!$C:$CB,34,FALSE)/AL357,IF(AL357=0,"",IF(AL357="","",0)))</f>
        <v/>
      </c>
      <c r="AK357" s="25" t="str">
        <f>IFERROR(VLOOKUP($C357,Summary!$C:$CB,35,FALSE)/AL357,IF(AL357=0,"",IF(AL357="","",0)))</f>
        <v/>
      </c>
      <c r="AL357" s="27">
        <f>VLOOKUP($C357,Summary!$C:$CB,36,FALSE)</f>
        <v>0</v>
      </c>
      <c r="AM357" s="24" t="str">
        <f>IFERROR(VLOOKUP($C357,Summary!$C:$CB,37,FALSE)/AS357,IF(AS357=0,"",IF(AS357="","",0)))</f>
        <v/>
      </c>
      <c r="AN357" s="25" t="str">
        <f>IFERROR(VLOOKUP($C357,Summary!$C:$CB,38,FALSE)/AS357,IF(AS357=0,"",IF(AS357="","",0)))</f>
        <v/>
      </c>
      <c r="AO357" s="26" t="str">
        <f>IFERROR(VLOOKUP($C357,Summary!$C:$CB,39,FALSE)/AS357,IF(AS357=0,"",IF(AS357="","",0)))</f>
        <v/>
      </c>
      <c r="AP357" s="25" t="str">
        <f>IFERROR(VLOOKUP($C357,Summary!$C:$CB,40,FALSE)/AS357,IF(AS357=0,"",IF(AS357="","",0)))</f>
        <v/>
      </c>
      <c r="AQ357" s="26" t="str">
        <f>IFERROR(VLOOKUP($C357,Summary!$C:$CB,41,FALSE)/AS357,IF(AS357=0,"",IF(AS357="","",0)))</f>
        <v/>
      </c>
      <c r="AR357" s="25" t="str">
        <f>IFERROR(VLOOKUP($C357,Summary!$C:$CB,42,FALSE)/AS357,IF(AS357=0,"",IF(AS357="","",0)))</f>
        <v/>
      </c>
      <c r="AS357" s="27">
        <f>VLOOKUP($C357,Summary!$C:$CB,43,FALSE)</f>
        <v>0</v>
      </c>
      <c r="AT357" s="24" t="str">
        <f>IFERROR(VLOOKUP($C357,Summary!$C:$CB,44,FALSE)/AZ357,IF(AZ357=0,"",IF(AZ357="","",0)))</f>
        <v/>
      </c>
      <c r="AU357" s="25" t="str">
        <f>IFERROR(VLOOKUP($C357,Summary!$C:$CB,45,FALSE)/AZ357,IF(AZ357=0,"",IF(AZ357="","",0)))</f>
        <v/>
      </c>
      <c r="AV357" s="26" t="str">
        <f>IFERROR(VLOOKUP($C357,Summary!$C:$CB,46,FALSE)/AZ357,IF(AZ357=0,"",IF(AZ357="","",0)))</f>
        <v/>
      </c>
      <c r="AW357" s="25" t="str">
        <f>IFERROR(VLOOKUP($C357,Summary!$C:$CB,47,FALSE)/AZ357,IF(AZ357=0,"",IF(AZ357="","",0)))</f>
        <v/>
      </c>
      <c r="AX357" s="26" t="str">
        <f>IFERROR(VLOOKUP($C357,Summary!$C:$CB,48,FALSE)/AZ357,IF(AZ357=0,"",IF(AZ357="","",0)))</f>
        <v/>
      </c>
      <c r="AY357" s="25" t="str">
        <f>IFERROR(VLOOKUP($C357,Summary!$C:$CB,49,FALSE)/AZ357,IF(AZ357=0,"",IF(AZ357="","",0)))</f>
        <v/>
      </c>
      <c r="AZ357" s="27">
        <f>VLOOKUP($C357,Summary!$C:$CB,50,FALSE)</f>
        <v>0</v>
      </c>
      <c r="BA357" s="24" t="str">
        <f>IFERROR(VLOOKUP($C357,Summary!$C:$CB,51,FALSE)/BG357,IF(BG357=0,"",IF(BG357="","",0)))</f>
        <v/>
      </c>
      <c r="BB357" s="25" t="str">
        <f>IFERROR(VLOOKUP($C357,Summary!$C:$CB,52,FALSE)/BG357,IF(BG357=0,"",IF(BG357="","",0)))</f>
        <v/>
      </c>
      <c r="BC357" s="26" t="str">
        <f>IFERROR(VLOOKUP($C357,Summary!$C:$CB,53,FALSE)/BG357,IF(BG357=0,"",IF(BG357="","",0)))</f>
        <v/>
      </c>
      <c r="BD357" s="25" t="str">
        <f>IFERROR(VLOOKUP($C357,Summary!$C:$CB,54,FALSE)/BG357,IF(BG357=0,"",IF(BG357="","",0)))</f>
        <v/>
      </c>
      <c r="BE357" s="26" t="str">
        <f>IFERROR(VLOOKUP($C357,Summary!$C:$CB,55,FALSE)/BG357,IF(BG357=0,"",IF(BG357="","",0)))</f>
        <v/>
      </c>
      <c r="BF357" s="25" t="str">
        <f>IFERROR(VLOOKUP($C357,Summary!$C:$CB,56,FALSE)/BG357,IF(BG357=0,"",IF(BG357="","",0)))</f>
        <v/>
      </c>
      <c r="BG357" s="27">
        <f>VLOOKUP($C357,Summary!$C:$CB,57,FALSE)</f>
        <v>0</v>
      </c>
      <c r="BH357" s="24" t="str">
        <f>IFERROR(VLOOKUP($C357,Summary!$C:$CB,58,FALSE)/BN357,IF(BN357=0,"",IF(BN357="","",0)))</f>
        <v/>
      </c>
      <c r="BI357" s="25" t="str">
        <f>IFERROR(VLOOKUP($C357,Summary!$C:$CB,59,FALSE)/BN357,IF(BN357=0,"",IF(BN357="","",0)))</f>
        <v/>
      </c>
      <c r="BJ357" s="26" t="str">
        <f>IFERROR(VLOOKUP($C357,Summary!$C:$CB,60,FALSE)/BN357,IF(BN357=0,"",IF(BN357="","",0)))</f>
        <v/>
      </c>
      <c r="BK357" s="25" t="str">
        <f>IFERROR(VLOOKUP($C357,Summary!$C:$CB,61,FALSE)/BN357,IF(BN357=0,"",IF(BN357="","",0)))</f>
        <v/>
      </c>
      <c r="BL357" s="26" t="str">
        <f>IFERROR(VLOOKUP($C357,Summary!$C:$CB,62,FALSE)/BN357,IF(BN357=0,"",IF(BN357="","",0)))</f>
        <v/>
      </c>
      <c r="BM357" s="25" t="str">
        <f>IFERROR(VLOOKUP($C357,Summary!$C:$CB,63,FALSE)/BN357,IF(BN357=0,"",IF(BN357="","",0)))</f>
        <v/>
      </c>
      <c r="BN357" s="27">
        <f>VLOOKUP($C357,Summary!$C:$CB,64,FALSE)</f>
        <v>0</v>
      </c>
      <c r="BO357" s="24" t="str">
        <f>IFERROR(VLOOKUP($C357,Summary!$C:$CB,65,FALSE)/BU357,IF(BU357=0,"",IF(BU357="","",0)))</f>
        <v/>
      </c>
      <c r="BP357" s="25" t="str">
        <f>IFERROR(VLOOKUP($C357,Summary!$C:$CB,66,FALSE)/BU357,IF(BU357=0,"",IF(BU357="","",0)))</f>
        <v/>
      </c>
      <c r="BQ357" s="26" t="str">
        <f>IFERROR(VLOOKUP($C357,Summary!$C:$CB,67,FALSE)/BU357,IF(BU357=0,"",IF(BU357="","",0)))</f>
        <v/>
      </c>
      <c r="BR357" s="25" t="str">
        <f>IFERROR(VLOOKUP($C357,Summary!$C:$CB,68,FALSE)/BU357,IF(BU357=0,"",IF(BU357="","",0)))</f>
        <v/>
      </c>
      <c r="BS357" s="26" t="str">
        <f>IFERROR(VLOOKUP($C357,Summary!$C:$CB,69,FALSE)/BU357,IF(BU357=0,"",IF(BU357="","",0)))</f>
        <v/>
      </c>
      <c r="BT357" s="25" t="str">
        <f>IFERROR(VLOOKUP($C357,Summary!$C:$CB,70,FALSE)/BU357,IF(BU357=0,"",IF(BU357="","",0)))</f>
        <v/>
      </c>
      <c r="BU357" s="27">
        <f>VLOOKUP($C357,Summary!$C:$CB,71,FALSE)</f>
        <v>0</v>
      </c>
      <c r="BV357" s="24" t="str">
        <f>IFERROR(VLOOKUP($C357,Summary!$C:$CB,72,FALSE)/CB357,IF(CB357=0,"",IF(CB357="","",0)))</f>
        <v/>
      </c>
      <c r="BW357" s="25" t="str">
        <f>IFERROR(VLOOKUP($C357,Summary!$C:$CB,73,FALSE)/CB357,IF(CB357=0,"",IF(CB357="","",0)))</f>
        <v/>
      </c>
      <c r="BX357" s="26" t="str">
        <f>IFERROR(VLOOKUP($C357,Summary!$C:$CB,74,FALSE)/CB357,IF(CB357=0,"",IF(CB357="","",0)))</f>
        <v/>
      </c>
      <c r="BY357" s="25" t="str">
        <f>IFERROR(VLOOKUP($C357,Summary!$C:$CB,75,FALSE)/CB357,IF(CB357=0,"",IF(CB357="","",0)))</f>
        <v/>
      </c>
      <c r="BZ357" s="26" t="str">
        <f>IFERROR(VLOOKUP($C357,Summary!$C:$CB,76,FALSE)/CB357,IF(CB357=0,"",IF(CB357="","",0)))</f>
        <v/>
      </c>
      <c r="CA357" s="25" t="str">
        <f>IFERROR(VLOOKUP($C357,Summary!$C:$CB,77,FALSE)/CB357,IF(CB357=0,"",IF(CB357="","",0)))</f>
        <v/>
      </c>
      <c r="CB357" s="27">
        <f>VLOOKUP($C357,Summary!$C:$CB,78,FALSE)</f>
        <v>0</v>
      </c>
    </row>
    <row r="358" spans="1:80" x14ac:dyDescent="0.3">
      <c r="A358">
        <v>354</v>
      </c>
      <c r="B358" t="str">
        <f>IF(Namelist!A355="","",UPPER(Namelist!A355))</f>
        <v>YU JI CHONG</v>
      </c>
      <c r="C358" t="str">
        <f>IF(Namelist!B355="","",UPPER(Namelist!B355))</f>
        <v>NUSSTU\E0959923</v>
      </c>
      <c r="D358" s="24">
        <f>IFERROR(VLOOKUP($C358,Summary!$C:$CB,2,FALSE)/J358,IF(J358=0,"",IF(J358="","",0)))</f>
        <v>0.2</v>
      </c>
      <c r="E358" s="25">
        <f>IFERROR(VLOOKUP($C358,Summary!$C:$CB,3,FALSE)/J358,IF(J358=0,"",IF(J358="","",0)))</f>
        <v>0</v>
      </c>
      <c r="F358" s="26">
        <f>IFERROR(VLOOKUP($C358,Summary!$C:$CB,4,FALSE)/J358,IF(J358=0,"",IF(J358="","",0)))</f>
        <v>0.2</v>
      </c>
      <c r="G358" s="25">
        <f>IFERROR(VLOOKUP($C358,Summary!$C:$CB,5,FALSE)/J358,IF(J358=0,"",IF(J358="","",0)))</f>
        <v>0.2</v>
      </c>
      <c r="H358" s="26">
        <f>IFERROR(VLOOKUP($C358,Summary!$C:$CB,6,FALSE)/J358,IF(J358=0,"",IF(J358="","",0)))</f>
        <v>0.4</v>
      </c>
      <c r="I358" s="25">
        <f>IFERROR(VLOOKUP($C358,Summary!$C:$CB,7,FALSE)/J358,IF(J358=0,"",IF(J358="","",0)))</f>
        <v>0.6</v>
      </c>
      <c r="J358" s="27">
        <f>VLOOKUP($C358,Summary!$C:$CB,8,FALSE)</f>
        <v>5</v>
      </c>
      <c r="K358" s="24">
        <f>IFERROR(VLOOKUP($C358,Summary!$C:$CB,9,FALSE)/Q358,IF(Q358=0,"",IF(Q358="","",0)))</f>
        <v>0</v>
      </c>
      <c r="L358" s="25">
        <f>IFERROR(VLOOKUP($C358,Summary!$C:$CB,10,FALSE)/Q358,IF(Q358=0,"",IF(Q358="","",0)))</f>
        <v>0</v>
      </c>
      <c r="M358" s="26">
        <f>IFERROR(VLOOKUP($C358,Summary!$C:$CB,11,FALSE)/Q358,IF(Q358=0,"",IF(Q358="","",0)))</f>
        <v>0</v>
      </c>
      <c r="N358" s="25">
        <f>IFERROR(VLOOKUP($C358,Summary!$C:$CB,12,FALSE)/Q358,IF(Q358=0,"",IF(Q358="","",0)))</f>
        <v>0.33333333333333331</v>
      </c>
      <c r="O358" s="26">
        <f>IFERROR(VLOOKUP($C358,Summary!$C:$CB,13,FALSE)/Q358,IF(Q358=0,"",IF(Q358="","",0)))</f>
        <v>0.33333333333333331</v>
      </c>
      <c r="P358" s="25">
        <f>IFERROR(VLOOKUP($C358,Summary!$C:$CB,14,FALSE)/Q358,IF(Q358=0,"",IF(Q358="","",0)))</f>
        <v>0.66666666666666663</v>
      </c>
      <c r="Q358" s="27">
        <f>VLOOKUP($C358,Summary!$C:$CB,15,FALSE)</f>
        <v>3</v>
      </c>
      <c r="R358" s="24">
        <f>IFERROR(VLOOKUP($C358,Summary!$C:$CB,16,FALSE)/X358,IF(X358=0,"",IF(X358="","",0)))</f>
        <v>0.5</v>
      </c>
      <c r="S358" s="25">
        <f>IFERROR(VLOOKUP($C358,Summary!$C:$CB,17,FALSE)/X358,IF(X358=0,"",IF(X358="","",0)))</f>
        <v>0</v>
      </c>
      <c r="T358" s="26">
        <f>IFERROR(VLOOKUP($C358,Summary!$C:$CB,18,FALSE)/X358,IF(X358=0,"",IF(X358="","",0)))</f>
        <v>0.5</v>
      </c>
      <c r="U358" s="25">
        <f>IFERROR(VLOOKUP($C358,Summary!$C:$CB,19,FALSE)/X358,IF(X358=0,"",IF(X358="","",0)))</f>
        <v>0</v>
      </c>
      <c r="V358" s="26">
        <f>IFERROR(VLOOKUP($C358,Summary!$C:$CB,20,FALSE)/X358,IF(X358=0,"",IF(X358="","",0)))</f>
        <v>0.5</v>
      </c>
      <c r="W358" s="25">
        <f>IFERROR(VLOOKUP($C358,Summary!$C:$CB,21,FALSE)/X358,IF(X358=0,"",IF(X358="","",0)))</f>
        <v>0.5</v>
      </c>
      <c r="X358" s="27">
        <f>VLOOKUP($C358,Summary!$C:$CB,22,FALSE)</f>
        <v>2</v>
      </c>
      <c r="Y358" s="24" t="str">
        <f>IFERROR(VLOOKUP($C358,Summary!$C:$CB,23,FALSE)/AE358,IF(AE358=0,"",IF(AE358="","",0)))</f>
        <v/>
      </c>
      <c r="Z358" s="25" t="str">
        <f>IFERROR(VLOOKUP($C358,Summary!$C:$CB,24,FALSE)/AE358,IF(AE358=0,"",IF(AE358="","",0)))</f>
        <v/>
      </c>
      <c r="AA358" s="26" t="str">
        <f>IFERROR(VLOOKUP($C358,Summary!$C:$CB,25,FALSE)/AE358,IF(AE358=0,"",IF(AE358="","",0)))</f>
        <v/>
      </c>
      <c r="AB358" s="25" t="str">
        <f>IFERROR(VLOOKUP($C358,Summary!$C:$CB,26,FALSE)/AE358,IF(AE358=0,"",IF(AE358="","",0)))</f>
        <v/>
      </c>
      <c r="AC358" s="26" t="str">
        <f>IFERROR(VLOOKUP($C358,Summary!$C:$CB,27,FALSE)/AE358,IF(AE358=0,"",IF(AE358="","",0)))</f>
        <v/>
      </c>
      <c r="AD358" s="25" t="str">
        <f>IFERROR(VLOOKUP($C358,Summary!$C:$CB,28,FALSE)/AE358,IF(AE358=0,"",IF(AE358="","",0)))</f>
        <v/>
      </c>
      <c r="AE358" s="27">
        <f>VLOOKUP($C358,Summary!$C:$CB,29,FALSE)</f>
        <v>0</v>
      </c>
      <c r="AF358" s="24" t="str">
        <f>IFERROR(VLOOKUP($C358,Summary!$C:$CB,30,FALSE)/VLOOKUP($C358,Summary!$C:$CB,32,FALSE),IF(AL358=0,"",IF(AL358="","",0)))</f>
        <v/>
      </c>
      <c r="AG358" s="25" t="str">
        <f>IFERROR(VLOOKUP($C358,Summary!$C:$CB,31,FALSE)/VLOOKUP($C358,Summary!$C:$CB,32,FALSE),IF(AL358=0,"",IF(AL358="","",0)))</f>
        <v/>
      </c>
      <c r="AH358" s="26" t="str">
        <f>IFERROR(VLOOKUP($C358,Summary!$C:$CB,32,FALSE)/VLOOKUP($C358,Summary!$C:$CB,34,FALSE),IF(AL358=0,"",IF(AL358="","",0)))</f>
        <v/>
      </c>
      <c r="AI358" s="25" t="str">
        <f>IFERROR(VLOOKUP($C358,Summary!$C:$CB,33,FALSE)/VLOOKUP($C358,Summary!$C:$CB,34,FALSE),IF(AL358=0,"",IF(AL358="","",0)))</f>
        <v/>
      </c>
      <c r="AJ358" s="26" t="str">
        <f>IFERROR(VLOOKUP($C358,Summary!$C:$CB,34,FALSE)/AL358,IF(AL358=0,"",IF(AL358="","",0)))</f>
        <v/>
      </c>
      <c r="AK358" s="25" t="str">
        <f>IFERROR(VLOOKUP($C358,Summary!$C:$CB,35,FALSE)/AL358,IF(AL358=0,"",IF(AL358="","",0)))</f>
        <v/>
      </c>
      <c r="AL358" s="27">
        <f>VLOOKUP($C358,Summary!$C:$CB,36,FALSE)</f>
        <v>0</v>
      </c>
      <c r="AM358" s="24" t="str">
        <f>IFERROR(VLOOKUP($C358,Summary!$C:$CB,37,FALSE)/AS358,IF(AS358=0,"",IF(AS358="","",0)))</f>
        <v/>
      </c>
      <c r="AN358" s="25" t="str">
        <f>IFERROR(VLOOKUP($C358,Summary!$C:$CB,38,FALSE)/AS358,IF(AS358=0,"",IF(AS358="","",0)))</f>
        <v/>
      </c>
      <c r="AO358" s="26" t="str">
        <f>IFERROR(VLOOKUP($C358,Summary!$C:$CB,39,FALSE)/AS358,IF(AS358=0,"",IF(AS358="","",0)))</f>
        <v/>
      </c>
      <c r="AP358" s="25" t="str">
        <f>IFERROR(VLOOKUP($C358,Summary!$C:$CB,40,FALSE)/AS358,IF(AS358=0,"",IF(AS358="","",0)))</f>
        <v/>
      </c>
      <c r="AQ358" s="26" t="str">
        <f>IFERROR(VLOOKUP($C358,Summary!$C:$CB,41,FALSE)/AS358,IF(AS358=0,"",IF(AS358="","",0)))</f>
        <v/>
      </c>
      <c r="AR358" s="25" t="str">
        <f>IFERROR(VLOOKUP($C358,Summary!$C:$CB,42,FALSE)/AS358,IF(AS358=0,"",IF(AS358="","",0)))</f>
        <v/>
      </c>
      <c r="AS358" s="27">
        <f>VLOOKUP($C358,Summary!$C:$CB,43,FALSE)</f>
        <v>0</v>
      </c>
      <c r="AT358" s="24" t="str">
        <f>IFERROR(VLOOKUP($C358,Summary!$C:$CB,44,FALSE)/AZ358,IF(AZ358=0,"",IF(AZ358="","",0)))</f>
        <v/>
      </c>
      <c r="AU358" s="25" t="str">
        <f>IFERROR(VLOOKUP($C358,Summary!$C:$CB,45,FALSE)/AZ358,IF(AZ358=0,"",IF(AZ358="","",0)))</f>
        <v/>
      </c>
      <c r="AV358" s="26" t="str">
        <f>IFERROR(VLOOKUP($C358,Summary!$C:$CB,46,FALSE)/AZ358,IF(AZ358=0,"",IF(AZ358="","",0)))</f>
        <v/>
      </c>
      <c r="AW358" s="25" t="str">
        <f>IFERROR(VLOOKUP($C358,Summary!$C:$CB,47,FALSE)/AZ358,IF(AZ358=0,"",IF(AZ358="","",0)))</f>
        <v/>
      </c>
      <c r="AX358" s="26" t="str">
        <f>IFERROR(VLOOKUP($C358,Summary!$C:$CB,48,FALSE)/AZ358,IF(AZ358=0,"",IF(AZ358="","",0)))</f>
        <v/>
      </c>
      <c r="AY358" s="25" t="str">
        <f>IFERROR(VLOOKUP($C358,Summary!$C:$CB,49,FALSE)/AZ358,IF(AZ358=0,"",IF(AZ358="","",0)))</f>
        <v/>
      </c>
      <c r="AZ358" s="27">
        <f>VLOOKUP($C358,Summary!$C:$CB,50,FALSE)</f>
        <v>0</v>
      </c>
      <c r="BA358" s="24" t="str">
        <f>IFERROR(VLOOKUP($C358,Summary!$C:$CB,51,FALSE)/BG358,IF(BG358=0,"",IF(BG358="","",0)))</f>
        <v/>
      </c>
      <c r="BB358" s="25" t="str">
        <f>IFERROR(VLOOKUP($C358,Summary!$C:$CB,52,FALSE)/BG358,IF(BG358=0,"",IF(BG358="","",0)))</f>
        <v/>
      </c>
      <c r="BC358" s="26" t="str">
        <f>IFERROR(VLOOKUP($C358,Summary!$C:$CB,53,FALSE)/BG358,IF(BG358=0,"",IF(BG358="","",0)))</f>
        <v/>
      </c>
      <c r="BD358" s="25" t="str">
        <f>IFERROR(VLOOKUP($C358,Summary!$C:$CB,54,FALSE)/BG358,IF(BG358=0,"",IF(BG358="","",0)))</f>
        <v/>
      </c>
      <c r="BE358" s="26" t="str">
        <f>IFERROR(VLOOKUP($C358,Summary!$C:$CB,55,FALSE)/BG358,IF(BG358=0,"",IF(BG358="","",0)))</f>
        <v/>
      </c>
      <c r="BF358" s="25" t="str">
        <f>IFERROR(VLOOKUP($C358,Summary!$C:$CB,56,FALSE)/BG358,IF(BG358=0,"",IF(BG358="","",0)))</f>
        <v/>
      </c>
      <c r="BG358" s="27">
        <f>VLOOKUP($C358,Summary!$C:$CB,57,FALSE)</f>
        <v>0</v>
      </c>
      <c r="BH358" s="24" t="str">
        <f>IFERROR(VLOOKUP($C358,Summary!$C:$CB,58,FALSE)/BN358,IF(BN358=0,"",IF(BN358="","",0)))</f>
        <v/>
      </c>
      <c r="BI358" s="25" t="str">
        <f>IFERROR(VLOOKUP($C358,Summary!$C:$CB,59,FALSE)/BN358,IF(BN358=0,"",IF(BN358="","",0)))</f>
        <v/>
      </c>
      <c r="BJ358" s="26" t="str">
        <f>IFERROR(VLOOKUP($C358,Summary!$C:$CB,60,FALSE)/BN358,IF(BN358=0,"",IF(BN358="","",0)))</f>
        <v/>
      </c>
      <c r="BK358" s="25" t="str">
        <f>IFERROR(VLOOKUP($C358,Summary!$C:$CB,61,FALSE)/BN358,IF(BN358=0,"",IF(BN358="","",0)))</f>
        <v/>
      </c>
      <c r="BL358" s="26" t="str">
        <f>IFERROR(VLOOKUP($C358,Summary!$C:$CB,62,FALSE)/BN358,IF(BN358=0,"",IF(BN358="","",0)))</f>
        <v/>
      </c>
      <c r="BM358" s="25" t="str">
        <f>IFERROR(VLOOKUP($C358,Summary!$C:$CB,63,FALSE)/BN358,IF(BN358=0,"",IF(BN358="","",0)))</f>
        <v/>
      </c>
      <c r="BN358" s="27">
        <f>VLOOKUP($C358,Summary!$C:$CB,64,FALSE)</f>
        <v>0</v>
      </c>
      <c r="BO358" s="24" t="str">
        <f>IFERROR(VLOOKUP($C358,Summary!$C:$CB,65,FALSE)/BU358,IF(BU358=0,"",IF(BU358="","",0)))</f>
        <v/>
      </c>
      <c r="BP358" s="25" t="str">
        <f>IFERROR(VLOOKUP($C358,Summary!$C:$CB,66,FALSE)/BU358,IF(BU358=0,"",IF(BU358="","",0)))</f>
        <v/>
      </c>
      <c r="BQ358" s="26" t="str">
        <f>IFERROR(VLOOKUP($C358,Summary!$C:$CB,67,FALSE)/BU358,IF(BU358=0,"",IF(BU358="","",0)))</f>
        <v/>
      </c>
      <c r="BR358" s="25" t="str">
        <f>IFERROR(VLOOKUP($C358,Summary!$C:$CB,68,FALSE)/BU358,IF(BU358=0,"",IF(BU358="","",0)))</f>
        <v/>
      </c>
      <c r="BS358" s="26" t="str">
        <f>IFERROR(VLOOKUP($C358,Summary!$C:$CB,69,FALSE)/BU358,IF(BU358=0,"",IF(BU358="","",0)))</f>
        <v/>
      </c>
      <c r="BT358" s="25" t="str">
        <f>IFERROR(VLOOKUP($C358,Summary!$C:$CB,70,FALSE)/BU358,IF(BU358=0,"",IF(BU358="","",0)))</f>
        <v/>
      </c>
      <c r="BU358" s="27">
        <f>VLOOKUP($C358,Summary!$C:$CB,71,FALSE)</f>
        <v>0</v>
      </c>
      <c r="BV358" s="24" t="str">
        <f>IFERROR(VLOOKUP($C358,Summary!$C:$CB,72,FALSE)/CB358,IF(CB358=0,"",IF(CB358="","",0)))</f>
        <v/>
      </c>
      <c r="BW358" s="25" t="str">
        <f>IFERROR(VLOOKUP($C358,Summary!$C:$CB,73,FALSE)/CB358,IF(CB358=0,"",IF(CB358="","",0)))</f>
        <v/>
      </c>
      <c r="BX358" s="26" t="str">
        <f>IFERROR(VLOOKUP($C358,Summary!$C:$CB,74,FALSE)/CB358,IF(CB358=0,"",IF(CB358="","",0)))</f>
        <v/>
      </c>
      <c r="BY358" s="25" t="str">
        <f>IFERROR(VLOOKUP($C358,Summary!$C:$CB,75,FALSE)/CB358,IF(CB358=0,"",IF(CB358="","",0)))</f>
        <v/>
      </c>
      <c r="BZ358" s="26" t="str">
        <f>IFERROR(VLOOKUP($C358,Summary!$C:$CB,76,FALSE)/CB358,IF(CB358=0,"",IF(CB358="","",0)))</f>
        <v/>
      </c>
      <c r="CA358" s="25" t="str">
        <f>IFERROR(VLOOKUP($C358,Summary!$C:$CB,77,FALSE)/CB358,IF(CB358=0,"",IF(CB358="","",0)))</f>
        <v/>
      </c>
      <c r="CB358" s="27">
        <f>VLOOKUP($C358,Summary!$C:$CB,78,FALSE)</f>
        <v>0</v>
      </c>
    </row>
    <row r="359" spans="1:80" x14ac:dyDescent="0.3">
      <c r="A359">
        <v>355</v>
      </c>
      <c r="B359" t="str">
        <f>IF(Namelist!A356="","",UPPER(Namelist!A356))</f>
        <v>YU TING NG</v>
      </c>
      <c r="C359" t="str">
        <f>IF(Namelist!B356="","",UPPER(Namelist!B356))</f>
        <v>NUSSTU\E0968052</v>
      </c>
      <c r="D359" s="24">
        <f>IFERROR(VLOOKUP($C359,Summary!$C:$CB,2,FALSE)/J359,IF(J359=0,"",IF(J359="","",0)))</f>
        <v>0</v>
      </c>
      <c r="E359" s="25">
        <f>IFERROR(VLOOKUP($C359,Summary!$C:$CB,3,FALSE)/J359,IF(J359=0,"",IF(J359="","",0)))</f>
        <v>0</v>
      </c>
      <c r="F359" s="26">
        <f>IFERROR(VLOOKUP($C359,Summary!$C:$CB,4,FALSE)/J359,IF(J359=0,"",IF(J359="","",0)))</f>
        <v>0</v>
      </c>
      <c r="G359" s="25">
        <f>IFERROR(VLOOKUP($C359,Summary!$C:$CB,5,FALSE)/J359,IF(J359=0,"",IF(J359="","",0)))</f>
        <v>1</v>
      </c>
      <c r="H359" s="26">
        <f>IFERROR(VLOOKUP($C359,Summary!$C:$CB,6,FALSE)/J359,IF(J359=0,"",IF(J359="","",0)))</f>
        <v>1</v>
      </c>
      <c r="I359" s="25">
        <f>IFERROR(VLOOKUP($C359,Summary!$C:$CB,7,FALSE)/J359,IF(J359=0,"",IF(J359="","",0)))</f>
        <v>0</v>
      </c>
      <c r="J359" s="27">
        <f>VLOOKUP($C359,Summary!$C:$CB,8,FALSE)</f>
        <v>1</v>
      </c>
      <c r="K359" s="24">
        <f>IFERROR(VLOOKUP($C359,Summary!$C:$CB,9,FALSE)/Q359,IF(Q359=0,"",IF(Q359="","",0)))</f>
        <v>0</v>
      </c>
      <c r="L359" s="25">
        <f>IFERROR(VLOOKUP($C359,Summary!$C:$CB,10,FALSE)/Q359,IF(Q359=0,"",IF(Q359="","",0)))</f>
        <v>0</v>
      </c>
      <c r="M359" s="26">
        <f>IFERROR(VLOOKUP($C359,Summary!$C:$CB,11,FALSE)/Q359,IF(Q359=0,"",IF(Q359="","",0)))</f>
        <v>0</v>
      </c>
      <c r="N359" s="25">
        <f>IFERROR(VLOOKUP($C359,Summary!$C:$CB,12,FALSE)/Q359,IF(Q359=0,"",IF(Q359="","",0)))</f>
        <v>1</v>
      </c>
      <c r="O359" s="26">
        <f>IFERROR(VLOOKUP($C359,Summary!$C:$CB,13,FALSE)/Q359,IF(Q359=0,"",IF(Q359="","",0)))</f>
        <v>1</v>
      </c>
      <c r="P359" s="25">
        <f>IFERROR(VLOOKUP($C359,Summary!$C:$CB,14,FALSE)/Q359,IF(Q359=0,"",IF(Q359="","",0)))</f>
        <v>0</v>
      </c>
      <c r="Q359" s="27">
        <f>VLOOKUP($C359,Summary!$C:$CB,15,FALSE)</f>
        <v>1</v>
      </c>
      <c r="R359" s="24" t="str">
        <f>IFERROR(VLOOKUP($C359,Summary!$C:$CB,16,FALSE)/X359,IF(X359=0,"",IF(X359="","",0)))</f>
        <v/>
      </c>
      <c r="S359" s="25" t="str">
        <f>IFERROR(VLOOKUP($C359,Summary!$C:$CB,17,FALSE)/X359,IF(X359=0,"",IF(X359="","",0)))</f>
        <v/>
      </c>
      <c r="T359" s="26" t="str">
        <f>IFERROR(VLOOKUP($C359,Summary!$C:$CB,18,FALSE)/X359,IF(X359=0,"",IF(X359="","",0)))</f>
        <v/>
      </c>
      <c r="U359" s="25" t="str">
        <f>IFERROR(VLOOKUP($C359,Summary!$C:$CB,19,FALSE)/X359,IF(X359=0,"",IF(X359="","",0)))</f>
        <v/>
      </c>
      <c r="V359" s="26" t="str">
        <f>IFERROR(VLOOKUP($C359,Summary!$C:$CB,20,FALSE)/X359,IF(X359=0,"",IF(X359="","",0)))</f>
        <v/>
      </c>
      <c r="W359" s="25" t="str">
        <f>IFERROR(VLOOKUP($C359,Summary!$C:$CB,21,FALSE)/X359,IF(X359=0,"",IF(X359="","",0)))</f>
        <v/>
      </c>
      <c r="X359" s="27">
        <f>VLOOKUP($C359,Summary!$C:$CB,22,FALSE)</f>
        <v>0</v>
      </c>
      <c r="Y359" s="24" t="str">
        <f>IFERROR(VLOOKUP($C359,Summary!$C:$CB,23,FALSE)/AE359,IF(AE359=0,"",IF(AE359="","",0)))</f>
        <v/>
      </c>
      <c r="Z359" s="25" t="str">
        <f>IFERROR(VLOOKUP($C359,Summary!$C:$CB,24,FALSE)/AE359,IF(AE359=0,"",IF(AE359="","",0)))</f>
        <v/>
      </c>
      <c r="AA359" s="26" t="str">
        <f>IFERROR(VLOOKUP($C359,Summary!$C:$CB,25,FALSE)/AE359,IF(AE359=0,"",IF(AE359="","",0)))</f>
        <v/>
      </c>
      <c r="AB359" s="25" t="str">
        <f>IFERROR(VLOOKUP($C359,Summary!$C:$CB,26,FALSE)/AE359,IF(AE359=0,"",IF(AE359="","",0)))</f>
        <v/>
      </c>
      <c r="AC359" s="26" t="str">
        <f>IFERROR(VLOOKUP($C359,Summary!$C:$CB,27,FALSE)/AE359,IF(AE359=0,"",IF(AE359="","",0)))</f>
        <v/>
      </c>
      <c r="AD359" s="25" t="str">
        <f>IFERROR(VLOOKUP($C359,Summary!$C:$CB,28,FALSE)/AE359,IF(AE359=0,"",IF(AE359="","",0)))</f>
        <v/>
      </c>
      <c r="AE359" s="27">
        <f>VLOOKUP($C359,Summary!$C:$CB,29,FALSE)</f>
        <v>0</v>
      </c>
      <c r="AF359" s="24" t="str">
        <f>IFERROR(VLOOKUP($C359,Summary!$C:$CB,30,FALSE)/VLOOKUP($C359,Summary!$C:$CB,32,FALSE),IF(AL359=0,"",IF(AL359="","",0)))</f>
        <v/>
      </c>
      <c r="AG359" s="25" t="str">
        <f>IFERROR(VLOOKUP($C359,Summary!$C:$CB,31,FALSE)/VLOOKUP($C359,Summary!$C:$CB,32,FALSE),IF(AL359=0,"",IF(AL359="","",0)))</f>
        <v/>
      </c>
      <c r="AH359" s="26" t="str">
        <f>IFERROR(VLOOKUP($C359,Summary!$C:$CB,32,FALSE)/VLOOKUP($C359,Summary!$C:$CB,34,FALSE),IF(AL359=0,"",IF(AL359="","",0)))</f>
        <v/>
      </c>
      <c r="AI359" s="25" t="str">
        <f>IFERROR(VLOOKUP($C359,Summary!$C:$CB,33,FALSE)/VLOOKUP($C359,Summary!$C:$CB,34,FALSE),IF(AL359=0,"",IF(AL359="","",0)))</f>
        <v/>
      </c>
      <c r="AJ359" s="26" t="str">
        <f>IFERROR(VLOOKUP($C359,Summary!$C:$CB,34,FALSE)/AL359,IF(AL359=0,"",IF(AL359="","",0)))</f>
        <v/>
      </c>
      <c r="AK359" s="25" t="str">
        <f>IFERROR(VLOOKUP($C359,Summary!$C:$CB,35,FALSE)/AL359,IF(AL359=0,"",IF(AL359="","",0)))</f>
        <v/>
      </c>
      <c r="AL359" s="27">
        <f>VLOOKUP($C359,Summary!$C:$CB,36,FALSE)</f>
        <v>0</v>
      </c>
      <c r="AM359" s="24" t="str">
        <f>IFERROR(VLOOKUP($C359,Summary!$C:$CB,37,FALSE)/AS359,IF(AS359=0,"",IF(AS359="","",0)))</f>
        <v/>
      </c>
      <c r="AN359" s="25" t="str">
        <f>IFERROR(VLOOKUP($C359,Summary!$C:$CB,38,FALSE)/AS359,IF(AS359=0,"",IF(AS359="","",0)))</f>
        <v/>
      </c>
      <c r="AO359" s="26" t="str">
        <f>IFERROR(VLOOKUP($C359,Summary!$C:$CB,39,FALSE)/AS359,IF(AS359=0,"",IF(AS359="","",0)))</f>
        <v/>
      </c>
      <c r="AP359" s="25" t="str">
        <f>IFERROR(VLOOKUP($C359,Summary!$C:$CB,40,FALSE)/AS359,IF(AS359=0,"",IF(AS359="","",0)))</f>
        <v/>
      </c>
      <c r="AQ359" s="26" t="str">
        <f>IFERROR(VLOOKUP($C359,Summary!$C:$CB,41,FALSE)/AS359,IF(AS359=0,"",IF(AS359="","",0)))</f>
        <v/>
      </c>
      <c r="AR359" s="25" t="str">
        <f>IFERROR(VLOOKUP($C359,Summary!$C:$CB,42,FALSE)/AS359,IF(AS359=0,"",IF(AS359="","",0)))</f>
        <v/>
      </c>
      <c r="AS359" s="27">
        <f>VLOOKUP($C359,Summary!$C:$CB,43,FALSE)</f>
        <v>0</v>
      </c>
      <c r="AT359" s="24" t="str">
        <f>IFERROR(VLOOKUP($C359,Summary!$C:$CB,44,FALSE)/AZ359,IF(AZ359=0,"",IF(AZ359="","",0)))</f>
        <v/>
      </c>
      <c r="AU359" s="25" t="str">
        <f>IFERROR(VLOOKUP($C359,Summary!$C:$CB,45,FALSE)/AZ359,IF(AZ359=0,"",IF(AZ359="","",0)))</f>
        <v/>
      </c>
      <c r="AV359" s="26" t="str">
        <f>IFERROR(VLOOKUP($C359,Summary!$C:$CB,46,FALSE)/AZ359,IF(AZ359=0,"",IF(AZ359="","",0)))</f>
        <v/>
      </c>
      <c r="AW359" s="25" t="str">
        <f>IFERROR(VLOOKUP($C359,Summary!$C:$CB,47,FALSE)/AZ359,IF(AZ359=0,"",IF(AZ359="","",0)))</f>
        <v/>
      </c>
      <c r="AX359" s="26" t="str">
        <f>IFERROR(VLOOKUP($C359,Summary!$C:$CB,48,FALSE)/AZ359,IF(AZ359=0,"",IF(AZ359="","",0)))</f>
        <v/>
      </c>
      <c r="AY359" s="25" t="str">
        <f>IFERROR(VLOOKUP($C359,Summary!$C:$CB,49,FALSE)/AZ359,IF(AZ359=0,"",IF(AZ359="","",0)))</f>
        <v/>
      </c>
      <c r="AZ359" s="27">
        <f>VLOOKUP($C359,Summary!$C:$CB,50,FALSE)</f>
        <v>0</v>
      </c>
      <c r="BA359" s="24" t="str">
        <f>IFERROR(VLOOKUP($C359,Summary!$C:$CB,51,FALSE)/BG359,IF(BG359=0,"",IF(BG359="","",0)))</f>
        <v/>
      </c>
      <c r="BB359" s="25" t="str">
        <f>IFERROR(VLOOKUP($C359,Summary!$C:$CB,52,FALSE)/BG359,IF(BG359=0,"",IF(BG359="","",0)))</f>
        <v/>
      </c>
      <c r="BC359" s="26" t="str">
        <f>IFERROR(VLOOKUP($C359,Summary!$C:$CB,53,FALSE)/BG359,IF(BG359=0,"",IF(BG359="","",0)))</f>
        <v/>
      </c>
      <c r="BD359" s="25" t="str">
        <f>IFERROR(VLOOKUP($C359,Summary!$C:$CB,54,FALSE)/BG359,IF(BG359=0,"",IF(BG359="","",0)))</f>
        <v/>
      </c>
      <c r="BE359" s="26" t="str">
        <f>IFERROR(VLOOKUP($C359,Summary!$C:$CB,55,FALSE)/BG359,IF(BG359=0,"",IF(BG359="","",0)))</f>
        <v/>
      </c>
      <c r="BF359" s="25" t="str">
        <f>IFERROR(VLOOKUP($C359,Summary!$C:$CB,56,FALSE)/BG359,IF(BG359=0,"",IF(BG359="","",0)))</f>
        <v/>
      </c>
      <c r="BG359" s="27">
        <f>VLOOKUP($C359,Summary!$C:$CB,57,FALSE)</f>
        <v>0</v>
      </c>
      <c r="BH359" s="24" t="str">
        <f>IFERROR(VLOOKUP($C359,Summary!$C:$CB,58,FALSE)/BN359,IF(BN359=0,"",IF(BN359="","",0)))</f>
        <v/>
      </c>
      <c r="BI359" s="25" t="str">
        <f>IFERROR(VLOOKUP($C359,Summary!$C:$CB,59,FALSE)/BN359,IF(BN359=0,"",IF(BN359="","",0)))</f>
        <v/>
      </c>
      <c r="BJ359" s="26" t="str">
        <f>IFERROR(VLOOKUP($C359,Summary!$C:$CB,60,FALSE)/BN359,IF(BN359=0,"",IF(BN359="","",0)))</f>
        <v/>
      </c>
      <c r="BK359" s="25" t="str">
        <f>IFERROR(VLOOKUP($C359,Summary!$C:$CB,61,FALSE)/BN359,IF(BN359=0,"",IF(BN359="","",0)))</f>
        <v/>
      </c>
      <c r="BL359" s="26" t="str">
        <f>IFERROR(VLOOKUP($C359,Summary!$C:$CB,62,FALSE)/BN359,IF(BN359=0,"",IF(BN359="","",0)))</f>
        <v/>
      </c>
      <c r="BM359" s="25" t="str">
        <f>IFERROR(VLOOKUP($C359,Summary!$C:$CB,63,FALSE)/BN359,IF(BN359=0,"",IF(BN359="","",0)))</f>
        <v/>
      </c>
      <c r="BN359" s="27">
        <f>VLOOKUP($C359,Summary!$C:$CB,64,FALSE)</f>
        <v>0</v>
      </c>
      <c r="BO359" s="24" t="str">
        <f>IFERROR(VLOOKUP($C359,Summary!$C:$CB,65,FALSE)/BU359,IF(BU359=0,"",IF(BU359="","",0)))</f>
        <v/>
      </c>
      <c r="BP359" s="25" t="str">
        <f>IFERROR(VLOOKUP($C359,Summary!$C:$CB,66,FALSE)/BU359,IF(BU359=0,"",IF(BU359="","",0)))</f>
        <v/>
      </c>
      <c r="BQ359" s="26" t="str">
        <f>IFERROR(VLOOKUP($C359,Summary!$C:$CB,67,FALSE)/BU359,IF(BU359=0,"",IF(BU359="","",0)))</f>
        <v/>
      </c>
      <c r="BR359" s="25" t="str">
        <f>IFERROR(VLOOKUP($C359,Summary!$C:$CB,68,FALSE)/BU359,IF(BU359=0,"",IF(BU359="","",0)))</f>
        <v/>
      </c>
      <c r="BS359" s="26" t="str">
        <f>IFERROR(VLOOKUP($C359,Summary!$C:$CB,69,FALSE)/BU359,IF(BU359=0,"",IF(BU359="","",0)))</f>
        <v/>
      </c>
      <c r="BT359" s="25" t="str">
        <f>IFERROR(VLOOKUP($C359,Summary!$C:$CB,70,FALSE)/BU359,IF(BU359=0,"",IF(BU359="","",0)))</f>
        <v/>
      </c>
      <c r="BU359" s="27">
        <f>VLOOKUP($C359,Summary!$C:$CB,71,FALSE)</f>
        <v>0</v>
      </c>
      <c r="BV359" s="24" t="str">
        <f>IFERROR(VLOOKUP($C359,Summary!$C:$CB,72,FALSE)/CB359,IF(CB359=0,"",IF(CB359="","",0)))</f>
        <v/>
      </c>
      <c r="BW359" s="25" t="str">
        <f>IFERROR(VLOOKUP($C359,Summary!$C:$CB,73,FALSE)/CB359,IF(CB359=0,"",IF(CB359="","",0)))</f>
        <v/>
      </c>
      <c r="BX359" s="26" t="str">
        <f>IFERROR(VLOOKUP($C359,Summary!$C:$CB,74,FALSE)/CB359,IF(CB359=0,"",IF(CB359="","",0)))</f>
        <v/>
      </c>
      <c r="BY359" s="25" t="str">
        <f>IFERROR(VLOOKUP($C359,Summary!$C:$CB,75,FALSE)/CB359,IF(CB359=0,"",IF(CB359="","",0)))</f>
        <v/>
      </c>
      <c r="BZ359" s="26" t="str">
        <f>IFERROR(VLOOKUP($C359,Summary!$C:$CB,76,FALSE)/CB359,IF(CB359=0,"",IF(CB359="","",0)))</f>
        <v/>
      </c>
      <c r="CA359" s="25" t="str">
        <f>IFERROR(VLOOKUP($C359,Summary!$C:$CB,77,FALSE)/CB359,IF(CB359=0,"",IF(CB359="","",0)))</f>
        <v/>
      </c>
      <c r="CB359" s="27">
        <f>VLOOKUP($C359,Summary!$C:$CB,78,FALSE)</f>
        <v>0</v>
      </c>
    </row>
    <row r="360" spans="1:80" x14ac:dyDescent="0.3">
      <c r="A360">
        <v>356</v>
      </c>
      <c r="B360" t="str">
        <f>IF(Namelist!A357="","",UPPER(Namelist!A357))</f>
        <v>YU XIANG TEO</v>
      </c>
      <c r="C360" t="str">
        <f>IF(Namelist!B357="","",UPPER(Namelist!B357))</f>
        <v>NUSSTU\E0726385</v>
      </c>
      <c r="D360" s="24">
        <f>IFERROR(VLOOKUP($C360,Summary!$C:$CB,2,FALSE)/J360,IF(J360=0,"",IF(J360="","",0)))</f>
        <v>0.75</v>
      </c>
      <c r="E360" s="25">
        <f>IFERROR(VLOOKUP($C360,Summary!$C:$CB,3,FALSE)/J360,IF(J360=0,"",IF(J360="","",0)))</f>
        <v>0</v>
      </c>
      <c r="F360" s="26">
        <f>IFERROR(VLOOKUP($C360,Summary!$C:$CB,4,FALSE)/J360,IF(J360=0,"",IF(J360="","",0)))</f>
        <v>0.75</v>
      </c>
      <c r="G360" s="25">
        <f>IFERROR(VLOOKUP($C360,Summary!$C:$CB,5,FALSE)/J360,IF(J360=0,"",IF(J360="","",0)))</f>
        <v>0</v>
      </c>
      <c r="H360" s="26">
        <f>IFERROR(VLOOKUP($C360,Summary!$C:$CB,6,FALSE)/J360,IF(J360=0,"",IF(J360="","",0)))</f>
        <v>0.75</v>
      </c>
      <c r="I360" s="25">
        <f>IFERROR(VLOOKUP($C360,Summary!$C:$CB,7,FALSE)/J360,IF(J360=0,"",IF(J360="","",0)))</f>
        <v>0.25</v>
      </c>
      <c r="J360" s="27">
        <f>VLOOKUP($C360,Summary!$C:$CB,8,FALSE)</f>
        <v>16</v>
      </c>
      <c r="K360" s="24">
        <f>IFERROR(VLOOKUP($C360,Summary!$C:$CB,9,FALSE)/Q360,IF(Q360=0,"",IF(Q360="","",0)))</f>
        <v>1</v>
      </c>
      <c r="L360" s="25">
        <f>IFERROR(VLOOKUP($C360,Summary!$C:$CB,10,FALSE)/Q360,IF(Q360=0,"",IF(Q360="","",0)))</f>
        <v>0</v>
      </c>
      <c r="M360" s="26">
        <f>IFERROR(VLOOKUP($C360,Summary!$C:$CB,11,FALSE)/Q360,IF(Q360=0,"",IF(Q360="","",0)))</f>
        <v>1</v>
      </c>
      <c r="N360" s="25">
        <f>IFERROR(VLOOKUP($C360,Summary!$C:$CB,12,FALSE)/Q360,IF(Q360=0,"",IF(Q360="","",0)))</f>
        <v>0</v>
      </c>
      <c r="O360" s="26">
        <f>IFERROR(VLOOKUP($C360,Summary!$C:$CB,13,FALSE)/Q360,IF(Q360=0,"",IF(Q360="","",0)))</f>
        <v>1</v>
      </c>
      <c r="P360" s="25">
        <f>IFERROR(VLOOKUP($C360,Summary!$C:$CB,14,FALSE)/Q360,IF(Q360=0,"",IF(Q360="","",0)))</f>
        <v>0</v>
      </c>
      <c r="Q360" s="27">
        <f>VLOOKUP($C360,Summary!$C:$CB,15,FALSE)</f>
        <v>3</v>
      </c>
      <c r="R360" s="24">
        <f>IFERROR(VLOOKUP($C360,Summary!$C:$CB,16,FALSE)/X360,IF(X360=0,"",IF(X360="","",0)))</f>
        <v>1</v>
      </c>
      <c r="S360" s="25">
        <f>IFERROR(VLOOKUP($C360,Summary!$C:$CB,17,FALSE)/X360,IF(X360=0,"",IF(X360="","",0)))</f>
        <v>0</v>
      </c>
      <c r="T360" s="26">
        <f>IFERROR(VLOOKUP($C360,Summary!$C:$CB,18,FALSE)/X360,IF(X360=0,"",IF(X360="","",0)))</f>
        <v>1</v>
      </c>
      <c r="U360" s="25">
        <f>IFERROR(VLOOKUP($C360,Summary!$C:$CB,19,FALSE)/X360,IF(X360=0,"",IF(X360="","",0)))</f>
        <v>0</v>
      </c>
      <c r="V360" s="26">
        <f>IFERROR(VLOOKUP($C360,Summary!$C:$CB,20,FALSE)/X360,IF(X360=0,"",IF(X360="","",0)))</f>
        <v>1</v>
      </c>
      <c r="W360" s="25">
        <f>IFERROR(VLOOKUP($C360,Summary!$C:$CB,21,FALSE)/X360,IF(X360=0,"",IF(X360="","",0)))</f>
        <v>0</v>
      </c>
      <c r="X360" s="27">
        <f>VLOOKUP($C360,Summary!$C:$CB,22,FALSE)</f>
        <v>1</v>
      </c>
      <c r="Y360" s="24">
        <f>IFERROR(VLOOKUP($C360,Summary!$C:$CB,23,FALSE)/AE360,IF(AE360=0,"",IF(AE360="","",0)))</f>
        <v>1</v>
      </c>
      <c r="Z360" s="25">
        <f>IFERROR(VLOOKUP($C360,Summary!$C:$CB,24,FALSE)/AE360,IF(AE360=0,"",IF(AE360="","",0)))</f>
        <v>0</v>
      </c>
      <c r="AA360" s="26">
        <f>IFERROR(VLOOKUP($C360,Summary!$C:$CB,25,FALSE)/AE360,IF(AE360=0,"",IF(AE360="","",0)))</f>
        <v>1</v>
      </c>
      <c r="AB360" s="25">
        <f>IFERROR(VLOOKUP($C360,Summary!$C:$CB,26,FALSE)/AE360,IF(AE360=0,"",IF(AE360="","",0)))</f>
        <v>0</v>
      </c>
      <c r="AC360" s="26">
        <f>IFERROR(VLOOKUP($C360,Summary!$C:$CB,27,FALSE)/AE360,IF(AE360=0,"",IF(AE360="","",0)))</f>
        <v>1</v>
      </c>
      <c r="AD360" s="25">
        <f>IFERROR(VLOOKUP($C360,Summary!$C:$CB,28,FALSE)/AE360,IF(AE360=0,"",IF(AE360="","",0)))</f>
        <v>0</v>
      </c>
      <c r="AE360" s="27">
        <f>VLOOKUP($C360,Summary!$C:$CB,29,FALSE)</f>
        <v>1</v>
      </c>
      <c r="AF360" s="24" t="str">
        <f>IFERROR(VLOOKUP($C360,Summary!$C:$CB,30,FALSE)/VLOOKUP($C360,Summary!$C:$CB,32,FALSE),IF(AL360=0,"",IF(AL360="","",0)))</f>
        <v/>
      </c>
      <c r="AG360" s="25" t="str">
        <f>IFERROR(VLOOKUP($C360,Summary!$C:$CB,31,FALSE)/VLOOKUP($C360,Summary!$C:$CB,32,FALSE),IF(AL360=0,"",IF(AL360="","",0)))</f>
        <v/>
      </c>
      <c r="AH360" s="26" t="str">
        <f>IFERROR(VLOOKUP($C360,Summary!$C:$CB,32,FALSE)/VLOOKUP($C360,Summary!$C:$CB,34,FALSE),IF(AL360=0,"",IF(AL360="","",0)))</f>
        <v/>
      </c>
      <c r="AI360" s="25" t="str">
        <f>IFERROR(VLOOKUP($C360,Summary!$C:$CB,33,FALSE)/VLOOKUP($C360,Summary!$C:$CB,34,FALSE),IF(AL360=0,"",IF(AL360="","",0)))</f>
        <v/>
      </c>
      <c r="AJ360" s="26" t="str">
        <f>IFERROR(VLOOKUP($C360,Summary!$C:$CB,34,FALSE)/AL360,IF(AL360=0,"",IF(AL360="","",0)))</f>
        <v/>
      </c>
      <c r="AK360" s="25" t="str">
        <f>IFERROR(VLOOKUP($C360,Summary!$C:$CB,35,FALSE)/AL360,IF(AL360=0,"",IF(AL360="","",0)))</f>
        <v/>
      </c>
      <c r="AL360" s="27">
        <f>VLOOKUP($C360,Summary!$C:$CB,36,FALSE)</f>
        <v>0</v>
      </c>
      <c r="AM360" s="24">
        <f>IFERROR(VLOOKUP($C360,Summary!$C:$CB,37,FALSE)/AS360,IF(AS360=0,"",IF(AS360="","",0)))</f>
        <v>1</v>
      </c>
      <c r="AN360" s="25">
        <f>IFERROR(VLOOKUP($C360,Summary!$C:$CB,38,FALSE)/AS360,IF(AS360=0,"",IF(AS360="","",0)))</f>
        <v>0</v>
      </c>
      <c r="AO360" s="26">
        <f>IFERROR(VLOOKUP($C360,Summary!$C:$CB,39,FALSE)/AS360,IF(AS360=0,"",IF(AS360="","",0)))</f>
        <v>1</v>
      </c>
      <c r="AP360" s="25">
        <f>IFERROR(VLOOKUP($C360,Summary!$C:$CB,40,FALSE)/AS360,IF(AS360=0,"",IF(AS360="","",0)))</f>
        <v>0</v>
      </c>
      <c r="AQ360" s="26">
        <f>IFERROR(VLOOKUP($C360,Summary!$C:$CB,41,FALSE)/AS360,IF(AS360=0,"",IF(AS360="","",0)))</f>
        <v>1</v>
      </c>
      <c r="AR360" s="25">
        <f>IFERROR(VLOOKUP($C360,Summary!$C:$CB,42,FALSE)/AS360,IF(AS360=0,"",IF(AS360="","",0)))</f>
        <v>0</v>
      </c>
      <c r="AS360" s="27">
        <f>VLOOKUP($C360,Summary!$C:$CB,43,FALSE)</f>
        <v>2</v>
      </c>
      <c r="AT360" s="24">
        <f>IFERROR(VLOOKUP($C360,Summary!$C:$CB,44,FALSE)/AZ360,IF(AZ360=0,"",IF(AZ360="","",0)))</f>
        <v>1</v>
      </c>
      <c r="AU360" s="25">
        <f>IFERROR(VLOOKUP($C360,Summary!$C:$CB,45,FALSE)/AZ360,IF(AZ360=0,"",IF(AZ360="","",0)))</f>
        <v>0</v>
      </c>
      <c r="AV360" s="26">
        <f>IFERROR(VLOOKUP($C360,Summary!$C:$CB,46,FALSE)/AZ360,IF(AZ360=0,"",IF(AZ360="","",0)))</f>
        <v>1</v>
      </c>
      <c r="AW360" s="25">
        <f>IFERROR(VLOOKUP($C360,Summary!$C:$CB,47,FALSE)/AZ360,IF(AZ360=0,"",IF(AZ360="","",0)))</f>
        <v>0</v>
      </c>
      <c r="AX360" s="26">
        <f>IFERROR(VLOOKUP($C360,Summary!$C:$CB,48,FALSE)/AZ360,IF(AZ360=0,"",IF(AZ360="","",0)))</f>
        <v>1</v>
      </c>
      <c r="AY360" s="25">
        <f>IFERROR(VLOOKUP($C360,Summary!$C:$CB,49,FALSE)/AZ360,IF(AZ360=0,"",IF(AZ360="","",0)))</f>
        <v>0</v>
      </c>
      <c r="AZ360" s="27">
        <f>VLOOKUP($C360,Summary!$C:$CB,50,FALSE)</f>
        <v>2</v>
      </c>
      <c r="BA360" s="24">
        <f>IFERROR(VLOOKUP($C360,Summary!$C:$CB,51,FALSE)/BG360,IF(BG360=0,"",IF(BG360="","",0)))</f>
        <v>1</v>
      </c>
      <c r="BB360" s="25">
        <f>IFERROR(VLOOKUP($C360,Summary!$C:$CB,52,FALSE)/BG360,IF(BG360=0,"",IF(BG360="","",0)))</f>
        <v>0</v>
      </c>
      <c r="BC360" s="26">
        <f>IFERROR(VLOOKUP($C360,Summary!$C:$CB,53,FALSE)/BG360,IF(BG360=0,"",IF(BG360="","",0)))</f>
        <v>1</v>
      </c>
      <c r="BD360" s="25">
        <f>IFERROR(VLOOKUP($C360,Summary!$C:$CB,54,FALSE)/BG360,IF(BG360=0,"",IF(BG360="","",0)))</f>
        <v>0</v>
      </c>
      <c r="BE360" s="26">
        <f>IFERROR(VLOOKUP($C360,Summary!$C:$CB,55,FALSE)/BG360,IF(BG360=0,"",IF(BG360="","",0)))</f>
        <v>1</v>
      </c>
      <c r="BF360" s="25">
        <f>IFERROR(VLOOKUP($C360,Summary!$C:$CB,56,FALSE)/BG360,IF(BG360=0,"",IF(BG360="","",0)))</f>
        <v>0</v>
      </c>
      <c r="BG360" s="27">
        <f>VLOOKUP($C360,Summary!$C:$CB,57,FALSE)</f>
        <v>3</v>
      </c>
      <c r="BH360" s="24">
        <f>IFERROR(VLOOKUP($C360,Summary!$C:$CB,58,FALSE)/BN360,IF(BN360=0,"",IF(BN360="","",0)))</f>
        <v>0</v>
      </c>
      <c r="BI360" s="25">
        <f>IFERROR(VLOOKUP($C360,Summary!$C:$CB,59,FALSE)/BN360,IF(BN360=0,"",IF(BN360="","",0)))</f>
        <v>0</v>
      </c>
      <c r="BJ360" s="26">
        <f>IFERROR(VLOOKUP($C360,Summary!$C:$CB,60,FALSE)/BN360,IF(BN360=0,"",IF(BN360="","",0)))</f>
        <v>0</v>
      </c>
      <c r="BK360" s="25">
        <f>IFERROR(VLOOKUP($C360,Summary!$C:$CB,61,FALSE)/BN360,IF(BN360=0,"",IF(BN360="","",0)))</f>
        <v>0</v>
      </c>
      <c r="BL360" s="26">
        <f>IFERROR(VLOOKUP($C360,Summary!$C:$CB,62,FALSE)/BN360,IF(BN360=0,"",IF(BN360="","",0)))</f>
        <v>0</v>
      </c>
      <c r="BM360" s="25">
        <f>IFERROR(VLOOKUP($C360,Summary!$C:$CB,63,FALSE)/BN360,IF(BN360=0,"",IF(BN360="","",0)))</f>
        <v>1</v>
      </c>
      <c r="BN360" s="27">
        <f>VLOOKUP($C360,Summary!$C:$CB,64,FALSE)</f>
        <v>4</v>
      </c>
      <c r="BO360" s="24" t="str">
        <f>IFERROR(VLOOKUP($C360,Summary!$C:$CB,65,FALSE)/BU360,IF(BU360=0,"",IF(BU360="","",0)))</f>
        <v/>
      </c>
      <c r="BP360" s="25" t="str">
        <f>IFERROR(VLOOKUP($C360,Summary!$C:$CB,66,FALSE)/BU360,IF(BU360=0,"",IF(BU360="","",0)))</f>
        <v/>
      </c>
      <c r="BQ360" s="26" t="str">
        <f>IFERROR(VLOOKUP($C360,Summary!$C:$CB,67,FALSE)/BU360,IF(BU360=0,"",IF(BU360="","",0)))</f>
        <v/>
      </c>
      <c r="BR360" s="25" t="str">
        <f>IFERROR(VLOOKUP($C360,Summary!$C:$CB,68,FALSE)/BU360,IF(BU360=0,"",IF(BU360="","",0)))</f>
        <v/>
      </c>
      <c r="BS360" s="26" t="str">
        <f>IFERROR(VLOOKUP($C360,Summary!$C:$CB,69,FALSE)/BU360,IF(BU360=0,"",IF(BU360="","",0)))</f>
        <v/>
      </c>
      <c r="BT360" s="25" t="str">
        <f>IFERROR(VLOOKUP($C360,Summary!$C:$CB,70,FALSE)/BU360,IF(BU360=0,"",IF(BU360="","",0)))</f>
        <v/>
      </c>
      <c r="BU360" s="27">
        <f>VLOOKUP($C360,Summary!$C:$CB,71,FALSE)</f>
        <v>0</v>
      </c>
      <c r="BV360" s="24" t="str">
        <f>IFERROR(VLOOKUP($C360,Summary!$C:$CB,72,FALSE)/CB360,IF(CB360=0,"",IF(CB360="","",0)))</f>
        <v/>
      </c>
      <c r="BW360" s="25" t="str">
        <f>IFERROR(VLOOKUP($C360,Summary!$C:$CB,73,FALSE)/CB360,IF(CB360=0,"",IF(CB360="","",0)))</f>
        <v/>
      </c>
      <c r="BX360" s="26" t="str">
        <f>IFERROR(VLOOKUP($C360,Summary!$C:$CB,74,FALSE)/CB360,IF(CB360=0,"",IF(CB360="","",0)))</f>
        <v/>
      </c>
      <c r="BY360" s="25" t="str">
        <f>IFERROR(VLOOKUP($C360,Summary!$C:$CB,75,FALSE)/CB360,IF(CB360=0,"",IF(CB360="","",0)))</f>
        <v/>
      </c>
      <c r="BZ360" s="26" t="str">
        <f>IFERROR(VLOOKUP($C360,Summary!$C:$CB,76,FALSE)/CB360,IF(CB360=0,"",IF(CB360="","",0)))</f>
        <v/>
      </c>
      <c r="CA360" s="25" t="str">
        <f>IFERROR(VLOOKUP($C360,Summary!$C:$CB,77,FALSE)/CB360,IF(CB360=0,"",IF(CB360="","",0)))</f>
        <v/>
      </c>
      <c r="CB360" s="27">
        <f>VLOOKUP($C360,Summary!$C:$CB,78,FALSE)</f>
        <v>0</v>
      </c>
    </row>
    <row r="361" spans="1:80" x14ac:dyDescent="0.3">
      <c r="A361">
        <v>357</v>
      </c>
      <c r="B361" t="str">
        <f>IF(Namelist!A358="","",UPPER(Namelist!A358))</f>
        <v>YU YU CHAN</v>
      </c>
      <c r="C361" t="str">
        <f>IF(Namelist!B358="","",UPPER(Namelist!B358))</f>
        <v>NUSSTU\E0727221</v>
      </c>
      <c r="D361" s="24">
        <f>IFERROR(VLOOKUP($C361,Summary!$C:$CB,2,FALSE)/J361,IF(J361=0,"",IF(J361="","",0)))</f>
        <v>0.5</v>
      </c>
      <c r="E361" s="25">
        <f>IFERROR(VLOOKUP($C361,Summary!$C:$CB,3,FALSE)/J361,IF(J361=0,"",IF(J361="","",0)))</f>
        <v>0</v>
      </c>
      <c r="F361" s="26">
        <f>IFERROR(VLOOKUP($C361,Summary!$C:$CB,4,FALSE)/J361,IF(J361=0,"",IF(J361="","",0)))</f>
        <v>0.5</v>
      </c>
      <c r="G361" s="25">
        <f>IFERROR(VLOOKUP($C361,Summary!$C:$CB,5,FALSE)/J361,IF(J361=0,"",IF(J361="","",0)))</f>
        <v>0</v>
      </c>
      <c r="H361" s="26">
        <f>IFERROR(VLOOKUP($C361,Summary!$C:$CB,6,FALSE)/J361,IF(J361=0,"",IF(J361="","",0)))</f>
        <v>0.5</v>
      </c>
      <c r="I361" s="25">
        <f>IFERROR(VLOOKUP($C361,Summary!$C:$CB,7,FALSE)/J361,IF(J361=0,"",IF(J361="","",0)))</f>
        <v>0.5</v>
      </c>
      <c r="J361" s="27">
        <f>VLOOKUP($C361,Summary!$C:$CB,8,FALSE)</f>
        <v>2</v>
      </c>
      <c r="K361" s="24" t="str">
        <f>IFERROR(VLOOKUP($C361,Summary!$C:$CB,9,FALSE)/Q361,IF(Q361=0,"",IF(Q361="","",0)))</f>
        <v/>
      </c>
      <c r="L361" s="25" t="str">
        <f>IFERROR(VLOOKUP($C361,Summary!$C:$CB,10,FALSE)/Q361,IF(Q361=0,"",IF(Q361="","",0)))</f>
        <v/>
      </c>
      <c r="M361" s="26" t="str">
        <f>IFERROR(VLOOKUP($C361,Summary!$C:$CB,11,FALSE)/Q361,IF(Q361=0,"",IF(Q361="","",0)))</f>
        <v/>
      </c>
      <c r="N361" s="25" t="str">
        <f>IFERROR(VLOOKUP($C361,Summary!$C:$CB,12,FALSE)/Q361,IF(Q361=0,"",IF(Q361="","",0)))</f>
        <v/>
      </c>
      <c r="O361" s="26" t="str">
        <f>IFERROR(VLOOKUP($C361,Summary!$C:$CB,13,FALSE)/Q361,IF(Q361=0,"",IF(Q361="","",0)))</f>
        <v/>
      </c>
      <c r="P361" s="25" t="str">
        <f>IFERROR(VLOOKUP($C361,Summary!$C:$CB,14,FALSE)/Q361,IF(Q361=0,"",IF(Q361="","",0)))</f>
        <v/>
      </c>
      <c r="Q361" s="27">
        <f>VLOOKUP($C361,Summary!$C:$CB,15,FALSE)</f>
        <v>0</v>
      </c>
      <c r="R361" s="24">
        <f>IFERROR(VLOOKUP($C361,Summary!$C:$CB,16,FALSE)/X361,IF(X361=0,"",IF(X361="","",0)))</f>
        <v>0.5</v>
      </c>
      <c r="S361" s="25">
        <f>IFERROR(VLOOKUP($C361,Summary!$C:$CB,17,FALSE)/X361,IF(X361=0,"",IF(X361="","",0)))</f>
        <v>0</v>
      </c>
      <c r="T361" s="26">
        <f>IFERROR(VLOOKUP($C361,Summary!$C:$CB,18,FALSE)/X361,IF(X361=0,"",IF(X361="","",0)))</f>
        <v>0.5</v>
      </c>
      <c r="U361" s="25">
        <f>IFERROR(VLOOKUP($C361,Summary!$C:$CB,19,FALSE)/X361,IF(X361=0,"",IF(X361="","",0)))</f>
        <v>0</v>
      </c>
      <c r="V361" s="26">
        <f>IFERROR(VLOOKUP($C361,Summary!$C:$CB,20,FALSE)/X361,IF(X361=0,"",IF(X361="","",0)))</f>
        <v>0.5</v>
      </c>
      <c r="W361" s="25">
        <f>IFERROR(VLOOKUP($C361,Summary!$C:$CB,21,FALSE)/X361,IF(X361=0,"",IF(X361="","",0)))</f>
        <v>0.5</v>
      </c>
      <c r="X361" s="27">
        <f>VLOOKUP($C361,Summary!$C:$CB,22,FALSE)</f>
        <v>2</v>
      </c>
      <c r="Y361" s="24" t="str">
        <f>IFERROR(VLOOKUP($C361,Summary!$C:$CB,23,FALSE)/AE361,IF(AE361=0,"",IF(AE361="","",0)))</f>
        <v/>
      </c>
      <c r="Z361" s="25" t="str">
        <f>IFERROR(VLOOKUP($C361,Summary!$C:$CB,24,FALSE)/AE361,IF(AE361=0,"",IF(AE361="","",0)))</f>
        <v/>
      </c>
      <c r="AA361" s="26" t="str">
        <f>IFERROR(VLOOKUP($C361,Summary!$C:$CB,25,FALSE)/AE361,IF(AE361=0,"",IF(AE361="","",0)))</f>
        <v/>
      </c>
      <c r="AB361" s="25" t="str">
        <f>IFERROR(VLOOKUP($C361,Summary!$C:$CB,26,FALSE)/AE361,IF(AE361=0,"",IF(AE361="","",0)))</f>
        <v/>
      </c>
      <c r="AC361" s="26" t="str">
        <f>IFERROR(VLOOKUP($C361,Summary!$C:$CB,27,FALSE)/AE361,IF(AE361=0,"",IF(AE361="","",0)))</f>
        <v/>
      </c>
      <c r="AD361" s="25" t="str">
        <f>IFERROR(VLOOKUP($C361,Summary!$C:$CB,28,FALSE)/AE361,IF(AE361=0,"",IF(AE361="","",0)))</f>
        <v/>
      </c>
      <c r="AE361" s="27">
        <f>VLOOKUP($C361,Summary!$C:$CB,29,FALSE)</f>
        <v>0</v>
      </c>
      <c r="AF361" s="24" t="str">
        <f>IFERROR(VLOOKUP($C361,Summary!$C:$CB,30,FALSE)/VLOOKUP($C361,Summary!$C:$CB,32,FALSE),IF(AL361=0,"",IF(AL361="","",0)))</f>
        <v/>
      </c>
      <c r="AG361" s="25" t="str">
        <f>IFERROR(VLOOKUP($C361,Summary!$C:$CB,31,FALSE)/VLOOKUP($C361,Summary!$C:$CB,32,FALSE),IF(AL361=0,"",IF(AL361="","",0)))</f>
        <v/>
      </c>
      <c r="AH361" s="26" t="str">
        <f>IFERROR(VLOOKUP($C361,Summary!$C:$CB,32,FALSE)/VLOOKUP($C361,Summary!$C:$CB,34,FALSE),IF(AL361=0,"",IF(AL361="","",0)))</f>
        <v/>
      </c>
      <c r="AI361" s="25" t="str">
        <f>IFERROR(VLOOKUP($C361,Summary!$C:$CB,33,FALSE)/VLOOKUP($C361,Summary!$C:$CB,34,FALSE),IF(AL361=0,"",IF(AL361="","",0)))</f>
        <v/>
      </c>
      <c r="AJ361" s="26" t="str">
        <f>IFERROR(VLOOKUP($C361,Summary!$C:$CB,34,FALSE)/AL361,IF(AL361=0,"",IF(AL361="","",0)))</f>
        <v/>
      </c>
      <c r="AK361" s="25" t="str">
        <f>IFERROR(VLOOKUP($C361,Summary!$C:$CB,35,FALSE)/AL361,IF(AL361=0,"",IF(AL361="","",0)))</f>
        <v/>
      </c>
      <c r="AL361" s="27">
        <f>VLOOKUP($C361,Summary!$C:$CB,36,FALSE)</f>
        <v>0</v>
      </c>
      <c r="AM361" s="24" t="str">
        <f>IFERROR(VLOOKUP($C361,Summary!$C:$CB,37,FALSE)/AS361,IF(AS361=0,"",IF(AS361="","",0)))</f>
        <v/>
      </c>
      <c r="AN361" s="25" t="str">
        <f>IFERROR(VLOOKUP($C361,Summary!$C:$CB,38,FALSE)/AS361,IF(AS361=0,"",IF(AS361="","",0)))</f>
        <v/>
      </c>
      <c r="AO361" s="26" t="str">
        <f>IFERROR(VLOOKUP($C361,Summary!$C:$CB,39,FALSE)/AS361,IF(AS361=0,"",IF(AS361="","",0)))</f>
        <v/>
      </c>
      <c r="AP361" s="25" t="str">
        <f>IFERROR(VLOOKUP($C361,Summary!$C:$CB,40,FALSE)/AS361,IF(AS361=0,"",IF(AS361="","",0)))</f>
        <v/>
      </c>
      <c r="AQ361" s="26" t="str">
        <f>IFERROR(VLOOKUP($C361,Summary!$C:$CB,41,FALSE)/AS361,IF(AS361=0,"",IF(AS361="","",0)))</f>
        <v/>
      </c>
      <c r="AR361" s="25" t="str">
        <f>IFERROR(VLOOKUP($C361,Summary!$C:$CB,42,FALSE)/AS361,IF(AS361=0,"",IF(AS361="","",0)))</f>
        <v/>
      </c>
      <c r="AS361" s="27">
        <f>VLOOKUP($C361,Summary!$C:$CB,43,FALSE)</f>
        <v>0</v>
      </c>
      <c r="AT361" s="24" t="str">
        <f>IFERROR(VLOOKUP($C361,Summary!$C:$CB,44,FALSE)/AZ361,IF(AZ361=0,"",IF(AZ361="","",0)))</f>
        <v/>
      </c>
      <c r="AU361" s="25" t="str">
        <f>IFERROR(VLOOKUP($C361,Summary!$C:$CB,45,FALSE)/AZ361,IF(AZ361=0,"",IF(AZ361="","",0)))</f>
        <v/>
      </c>
      <c r="AV361" s="26" t="str">
        <f>IFERROR(VLOOKUP($C361,Summary!$C:$CB,46,FALSE)/AZ361,IF(AZ361=0,"",IF(AZ361="","",0)))</f>
        <v/>
      </c>
      <c r="AW361" s="25" t="str">
        <f>IFERROR(VLOOKUP($C361,Summary!$C:$CB,47,FALSE)/AZ361,IF(AZ361=0,"",IF(AZ361="","",0)))</f>
        <v/>
      </c>
      <c r="AX361" s="26" t="str">
        <f>IFERROR(VLOOKUP($C361,Summary!$C:$CB,48,FALSE)/AZ361,IF(AZ361=0,"",IF(AZ361="","",0)))</f>
        <v/>
      </c>
      <c r="AY361" s="25" t="str">
        <f>IFERROR(VLOOKUP($C361,Summary!$C:$CB,49,FALSE)/AZ361,IF(AZ361=0,"",IF(AZ361="","",0)))</f>
        <v/>
      </c>
      <c r="AZ361" s="27">
        <f>VLOOKUP($C361,Summary!$C:$CB,50,FALSE)</f>
        <v>0</v>
      </c>
      <c r="BA361" s="24" t="str">
        <f>IFERROR(VLOOKUP($C361,Summary!$C:$CB,51,FALSE)/BG361,IF(BG361=0,"",IF(BG361="","",0)))</f>
        <v/>
      </c>
      <c r="BB361" s="25" t="str">
        <f>IFERROR(VLOOKUP($C361,Summary!$C:$CB,52,FALSE)/BG361,IF(BG361=0,"",IF(BG361="","",0)))</f>
        <v/>
      </c>
      <c r="BC361" s="26" t="str">
        <f>IFERROR(VLOOKUP($C361,Summary!$C:$CB,53,FALSE)/BG361,IF(BG361=0,"",IF(BG361="","",0)))</f>
        <v/>
      </c>
      <c r="BD361" s="25" t="str">
        <f>IFERROR(VLOOKUP($C361,Summary!$C:$CB,54,FALSE)/BG361,IF(BG361=0,"",IF(BG361="","",0)))</f>
        <v/>
      </c>
      <c r="BE361" s="26" t="str">
        <f>IFERROR(VLOOKUP($C361,Summary!$C:$CB,55,FALSE)/BG361,IF(BG361=0,"",IF(BG361="","",0)))</f>
        <v/>
      </c>
      <c r="BF361" s="25" t="str">
        <f>IFERROR(VLOOKUP($C361,Summary!$C:$CB,56,FALSE)/BG361,IF(BG361=0,"",IF(BG361="","",0)))</f>
        <v/>
      </c>
      <c r="BG361" s="27">
        <f>VLOOKUP($C361,Summary!$C:$CB,57,FALSE)</f>
        <v>0</v>
      </c>
      <c r="BH361" s="24" t="str">
        <f>IFERROR(VLOOKUP($C361,Summary!$C:$CB,58,FALSE)/BN361,IF(BN361=0,"",IF(BN361="","",0)))</f>
        <v/>
      </c>
      <c r="BI361" s="25" t="str">
        <f>IFERROR(VLOOKUP($C361,Summary!$C:$CB,59,FALSE)/BN361,IF(BN361=0,"",IF(BN361="","",0)))</f>
        <v/>
      </c>
      <c r="BJ361" s="26" t="str">
        <f>IFERROR(VLOOKUP($C361,Summary!$C:$CB,60,FALSE)/BN361,IF(BN361=0,"",IF(BN361="","",0)))</f>
        <v/>
      </c>
      <c r="BK361" s="25" t="str">
        <f>IFERROR(VLOOKUP($C361,Summary!$C:$CB,61,FALSE)/BN361,IF(BN361=0,"",IF(BN361="","",0)))</f>
        <v/>
      </c>
      <c r="BL361" s="26" t="str">
        <f>IFERROR(VLOOKUP($C361,Summary!$C:$CB,62,FALSE)/BN361,IF(BN361=0,"",IF(BN361="","",0)))</f>
        <v/>
      </c>
      <c r="BM361" s="25" t="str">
        <f>IFERROR(VLOOKUP($C361,Summary!$C:$CB,63,FALSE)/BN361,IF(BN361=0,"",IF(BN361="","",0)))</f>
        <v/>
      </c>
      <c r="BN361" s="27">
        <f>VLOOKUP($C361,Summary!$C:$CB,64,FALSE)</f>
        <v>0</v>
      </c>
      <c r="BO361" s="24" t="str">
        <f>IFERROR(VLOOKUP($C361,Summary!$C:$CB,65,FALSE)/BU361,IF(BU361=0,"",IF(BU361="","",0)))</f>
        <v/>
      </c>
      <c r="BP361" s="25" t="str">
        <f>IFERROR(VLOOKUP($C361,Summary!$C:$CB,66,FALSE)/BU361,IF(BU361=0,"",IF(BU361="","",0)))</f>
        <v/>
      </c>
      <c r="BQ361" s="26" t="str">
        <f>IFERROR(VLOOKUP($C361,Summary!$C:$CB,67,FALSE)/BU361,IF(BU361=0,"",IF(BU361="","",0)))</f>
        <v/>
      </c>
      <c r="BR361" s="25" t="str">
        <f>IFERROR(VLOOKUP($C361,Summary!$C:$CB,68,FALSE)/BU361,IF(BU361=0,"",IF(BU361="","",0)))</f>
        <v/>
      </c>
      <c r="BS361" s="26" t="str">
        <f>IFERROR(VLOOKUP($C361,Summary!$C:$CB,69,FALSE)/BU361,IF(BU361=0,"",IF(BU361="","",0)))</f>
        <v/>
      </c>
      <c r="BT361" s="25" t="str">
        <f>IFERROR(VLOOKUP($C361,Summary!$C:$CB,70,FALSE)/BU361,IF(BU361=0,"",IF(BU361="","",0)))</f>
        <v/>
      </c>
      <c r="BU361" s="27">
        <f>VLOOKUP($C361,Summary!$C:$CB,71,FALSE)</f>
        <v>0</v>
      </c>
      <c r="BV361" s="24" t="str">
        <f>IFERROR(VLOOKUP($C361,Summary!$C:$CB,72,FALSE)/CB361,IF(CB361=0,"",IF(CB361="","",0)))</f>
        <v/>
      </c>
      <c r="BW361" s="25" t="str">
        <f>IFERROR(VLOOKUP($C361,Summary!$C:$CB,73,FALSE)/CB361,IF(CB361=0,"",IF(CB361="","",0)))</f>
        <v/>
      </c>
      <c r="BX361" s="26" t="str">
        <f>IFERROR(VLOOKUP($C361,Summary!$C:$CB,74,FALSE)/CB361,IF(CB361=0,"",IF(CB361="","",0)))</f>
        <v/>
      </c>
      <c r="BY361" s="25" t="str">
        <f>IFERROR(VLOOKUP($C361,Summary!$C:$CB,75,FALSE)/CB361,IF(CB361=0,"",IF(CB361="","",0)))</f>
        <v/>
      </c>
      <c r="BZ361" s="26" t="str">
        <f>IFERROR(VLOOKUP($C361,Summary!$C:$CB,76,FALSE)/CB361,IF(CB361=0,"",IF(CB361="","",0)))</f>
        <v/>
      </c>
      <c r="CA361" s="25" t="str">
        <f>IFERROR(VLOOKUP($C361,Summary!$C:$CB,77,FALSE)/CB361,IF(CB361=0,"",IF(CB361="","",0)))</f>
        <v/>
      </c>
      <c r="CB361" s="27">
        <f>VLOOKUP($C361,Summary!$C:$CB,78,FALSE)</f>
        <v>0</v>
      </c>
    </row>
    <row r="362" spans="1:80" x14ac:dyDescent="0.3">
      <c r="A362">
        <v>358</v>
      </c>
      <c r="B362" t="str">
        <f>IF(Namelist!A359="","",UPPER(Namelist!A359))</f>
        <v>YUAN ROU CHEUNG</v>
      </c>
      <c r="C362" t="str">
        <f>IF(Namelist!B359="","",UPPER(Namelist!B359))</f>
        <v>NUSSTU\E0968561</v>
      </c>
      <c r="D362" s="24">
        <f>IFERROR(VLOOKUP($C362,Summary!$C:$CB,2,FALSE)/J362,IF(J362=0,"",IF(J362="","",0)))</f>
        <v>0</v>
      </c>
      <c r="E362" s="25">
        <f>IFERROR(VLOOKUP($C362,Summary!$C:$CB,3,FALSE)/J362,IF(J362=0,"",IF(J362="","",0)))</f>
        <v>1</v>
      </c>
      <c r="F362" s="26">
        <f>IFERROR(VLOOKUP($C362,Summary!$C:$CB,4,FALSE)/J362,IF(J362=0,"",IF(J362="","",0)))</f>
        <v>1</v>
      </c>
      <c r="G362" s="25">
        <f>IFERROR(VLOOKUP($C362,Summary!$C:$CB,5,FALSE)/J362,IF(J362=0,"",IF(J362="","",0)))</f>
        <v>0</v>
      </c>
      <c r="H362" s="26">
        <f>IFERROR(VLOOKUP($C362,Summary!$C:$CB,6,FALSE)/J362,IF(J362=0,"",IF(J362="","",0)))</f>
        <v>1</v>
      </c>
      <c r="I362" s="25">
        <f>IFERROR(VLOOKUP($C362,Summary!$C:$CB,7,FALSE)/J362,IF(J362=0,"",IF(J362="","",0)))</f>
        <v>0</v>
      </c>
      <c r="J362" s="27">
        <f>VLOOKUP($C362,Summary!$C:$CB,8,FALSE)</f>
        <v>1</v>
      </c>
      <c r="K362" s="24">
        <f>IFERROR(VLOOKUP($C362,Summary!$C:$CB,9,FALSE)/Q362,IF(Q362=0,"",IF(Q362="","",0)))</f>
        <v>0</v>
      </c>
      <c r="L362" s="25">
        <f>IFERROR(VLOOKUP($C362,Summary!$C:$CB,10,FALSE)/Q362,IF(Q362=0,"",IF(Q362="","",0)))</f>
        <v>1</v>
      </c>
      <c r="M362" s="26">
        <f>IFERROR(VLOOKUP($C362,Summary!$C:$CB,11,FALSE)/Q362,IF(Q362=0,"",IF(Q362="","",0)))</f>
        <v>1</v>
      </c>
      <c r="N362" s="25">
        <f>IFERROR(VLOOKUP($C362,Summary!$C:$CB,12,FALSE)/Q362,IF(Q362=0,"",IF(Q362="","",0)))</f>
        <v>0</v>
      </c>
      <c r="O362" s="26">
        <f>IFERROR(VLOOKUP($C362,Summary!$C:$CB,13,FALSE)/Q362,IF(Q362=0,"",IF(Q362="","",0)))</f>
        <v>1</v>
      </c>
      <c r="P362" s="25">
        <f>IFERROR(VLOOKUP($C362,Summary!$C:$CB,14,FALSE)/Q362,IF(Q362=0,"",IF(Q362="","",0)))</f>
        <v>0</v>
      </c>
      <c r="Q362" s="27">
        <f>VLOOKUP($C362,Summary!$C:$CB,15,FALSE)</f>
        <v>1</v>
      </c>
      <c r="R362" s="24" t="str">
        <f>IFERROR(VLOOKUP($C362,Summary!$C:$CB,16,FALSE)/X362,IF(X362=0,"",IF(X362="","",0)))</f>
        <v/>
      </c>
      <c r="S362" s="25" t="str">
        <f>IFERROR(VLOOKUP($C362,Summary!$C:$CB,17,FALSE)/X362,IF(X362=0,"",IF(X362="","",0)))</f>
        <v/>
      </c>
      <c r="T362" s="26" t="str">
        <f>IFERROR(VLOOKUP($C362,Summary!$C:$CB,18,FALSE)/X362,IF(X362=0,"",IF(X362="","",0)))</f>
        <v/>
      </c>
      <c r="U362" s="25" t="str">
        <f>IFERROR(VLOOKUP($C362,Summary!$C:$CB,19,FALSE)/X362,IF(X362=0,"",IF(X362="","",0)))</f>
        <v/>
      </c>
      <c r="V362" s="26" t="str">
        <f>IFERROR(VLOOKUP($C362,Summary!$C:$CB,20,FALSE)/X362,IF(X362=0,"",IF(X362="","",0)))</f>
        <v/>
      </c>
      <c r="W362" s="25" t="str">
        <f>IFERROR(VLOOKUP($C362,Summary!$C:$CB,21,FALSE)/X362,IF(X362=0,"",IF(X362="","",0)))</f>
        <v/>
      </c>
      <c r="X362" s="27">
        <f>VLOOKUP($C362,Summary!$C:$CB,22,FALSE)</f>
        <v>0</v>
      </c>
      <c r="Y362" s="24" t="str">
        <f>IFERROR(VLOOKUP($C362,Summary!$C:$CB,23,FALSE)/AE362,IF(AE362=0,"",IF(AE362="","",0)))</f>
        <v/>
      </c>
      <c r="Z362" s="25" t="str">
        <f>IFERROR(VLOOKUP($C362,Summary!$C:$CB,24,FALSE)/AE362,IF(AE362=0,"",IF(AE362="","",0)))</f>
        <v/>
      </c>
      <c r="AA362" s="26" t="str">
        <f>IFERROR(VLOOKUP($C362,Summary!$C:$CB,25,FALSE)/AE362,IF(AE362=0,"",IF(AE362="","",0)))</f>
        <v/>
      </c>
      <c r="AB362" s="25" t="str">
        <f>IFERROR(VLOOKUP($C362,Summary!$C:$CB,26,FALSE)/AE362,IF(AE362=0,"",IF(AE362="","",0)))</f>
        <v/>
      </c>
      <c r="AC362" s="26" t="str">
        <f>IFERROR(VLOOKUP($C362,Summary!$C:$CB,27,FALSE)/AE362,IF(AE362=0,"",IF(AE362="","",0)))</f>
        <v/>
      </c>
      <c r="AD362" s="25" t="str">
        <f>IFERROR(VLOOKUP($C362,Summary!$C:$CB,28,FALSE)/AE362,IF(AE362=0,"",IF(AE362="","",0)))</f>
        <v/>
      </c>
      <c r="AE362" s="27">
        <f>VLOOKUP($C362,Summary!$C:$CB,29,FALSE)</f>
        <v>0</v>
      </c>
      <c r="AF362" s="24" t="str">
        <f>IFERROR(VLOOKUP($C362,Summary!$C:$CB,30,FALSE)/VLOOKUP($C362,Summary!$C:$CB,32,FALSE),IF(AL362=0,"",IF(AL362="","",0)))</f>
        <v/>
      </c>
      <c r="AG362" s="25" t="str">
        <f>IFERROR(VLOOKUP($C362,Summary!$C:$CB,31,FALSE)/VLOOKUP($C362,Summary!$C:$CB,32,FALSE),IF(AL362=0,"",IF(AL362="","",0)))</f>
        <v/>
      </c>
      <c r="AH362" s="26" t="str">
        <f>IFERROR(VLOOKUP($C362,Summary!$C:$CB,32,FALSE)/VLOOKUP($C362,Summary!$C:$CB,34,FALSE),IF(AL362=0,"",IF(AL362="","",0)))</f>
        <v/>
      </c>
      <c r="AI362" s="25" t="str">
        <f>IFERROR(VLOOKUP($C362,Summary!$C:$CB,33,FALSE)/VLOOKUP($C362,Summary!$C:$CB,34,FALSE),IF(AL362=0,"",IF(AL362="","",0)))</f>
        <v/>
      </c>
      <c r="AJ362" s="26" t="str">
        <f>IFERROR(VLOOKUP($C362,Summary!$C:$CB,34,FALSE)/AL362,IF(AL362=0,"",IF(AL362="","",0)))</f>
        <v/>
      </c>
      <c r="AK362" s="25" t="str">
        <f>IFERROR(VLOOKUP($C362,Summary!$C:$CB,35,FALSE)/AL362,IF(AL362=0,"",IF(AL362="","",0)))</f>
        <v/>
      </c>
      <c r="AL362" s="27">
        <f>VLOOKUP($C362,Summary!$C:$CB,36,FALSE)</f>
        <v>0</v>
      </c>
      <c r="AM362" s="24" t="str">
        <f>IFERROR(VLOOKUP($C362,Summary!$C:$CB,37,FALSE)/AS362,IF(AS362=0,"",IF(AS362="","",0)))</f>
        <v/>
      </c>
      <c r="AN362" s="25" t="str">
        <f>IFERROR(VLOOKUP($C362,Summary!$C:$CB,38,FALSE)/AS362,IF(AS362=0,"",IF(AS362="","",0)))</f>
        <v/>
      </c>
      <c r="AO362" s="26" t="str">
        <f>IFERROR(VLOOKUP($C362,Summary!$C:$CB,39,FALSE)/AS362,IF(AS362=0,"",IF(AS362="","",0)))</f>
        <v/>
      </c>
      <c r="AP362" s="25" t="str">
        <f>IFERROR(VLOOKUP($C362,Summary!$C:$CB,40,FALSE)/AS362,IF(AS362=0,"",IF(AS362="","",0)))</f>
        <v/>
      </c>
      <c r="AQ362" s="26" t="str">
        <f>IFERROR(VLOOKUP($C362,Summary!$C:$CB,41,FALSE)/AS362,IF(AS362=0,"",IF(AS362="","",0)))</f>
        <v/>
      </c>
      <c r="AR362" s="25" t="str">
        <f>IFERROR(VLOOKUP($C362,Summary!$C:$CB,42,FALSE)/AS362,IF(AS362=0,"",IF(AS362="","",0)))</f>
        <v/>
      </c>
      <c r="AS362" s="27">
        <f>VLOOKUP($C362,Summary!$C:$CB,43,FALSE)</f>
        <v>0</v>
      </c>
      <c r="AT362" s="24" t="str">
        <f>IFERROR(VLOOKUP($C362,Summary!$C:$CB,44,FALSE)/AZ362,IF(AZ362=0,"",IF(AZ362="","",0)))</f>
        <v/>
      </c>
      <c r="AU362" s="25" t="str">
        <f>IFERROR(VLOOKUP($C362,Summary!$C:$CB,45,FALSE)/AZ362,IF(AZ362=0,"",IF(AZ362="","",0)))</f>
        <v/>
      </c>
      <c r="AV362" s="26" t="str">
        <f>IFERROR(VLOOKUP($C362,Summary!$C:$CB,46,FALSE)/AZ362,IF(AZ362=0,"",IF(AZ362="","",0)))</f>
        <v/>
      </c>
      <c r="AW362" s="25" t="str">
        <f>IFERROR(VLOOKUP($C362,Summary!$C:$CB,47,FALSE)/AZ362,IF(AZ362=0,"",IF(AZ362="","",0)))</f>
        <v/>
      </c>
      <c r="AX362" s="26" t="str">
        <f>IFERROR(VLOOKUP($C362,Summary!$C:$CB,48,FALSE)/AZ362,IF(AZ362=0,"",IF(AZ362="","",0)))</f>
        <v/>
      </c>
      <c r="AY362" s="25" t="str">
        <f>IFERROR(VLOOKUP($C362,Summary!$C:$CB,49,FALSE)/AZ362,IF(AZ362=0,"",IF(AZ362="","",0)))</f>
        <v/>
      </c>
      <c r="AZ362" s="27">
        <f>VLOOKUP($C362,Summary!$C:$CB,50,FALSE)</f>
        <v>0</v>
      </c>
      <c r="BA362" s="24" t="str">
        <f>IFERROR(VLOOKUP($C362,Summary!$C:$CB,51,FALSE)/BG362,IF(BG362=0,"",IF(BG362="","",0)))</f>
        <v/>
      </c>
      <c r="BB362" s="25" t="str">
        <f>IFERROR(VLOOKUP($C362,Summary!$C:$CB,52,FALSE)/BG362,IF(BG362=0,"",IF(BG362="","",0)))</f>
        <v/>
      </c>
      <c r="BC362" s="26" t="str">
        <f>IFERROR(VLOOKUP($C362,Summary!$C:$CB,53,FALSE)/BG362,IF(BG362=0,"",IF(BG362="","",0)))</f>
        <v/>
      </c>
      <c r="BD362" s="25" t="str">
        <f>IFERROR(VLOOKUP($C362,Summary!$C:$CB,54,FALSE)/BG362,IF(BG362=0,"",IF(BG362="","",0)))</f>
        <v/>
      </c>
      <c r="BE362" s="26" t="str">
        <f>IFERROR(VLOOKUP($C362,Summary!$C:$CB,55,FALSE)/BG362,IF(BG362=0,"",IF(BG362="","",0)))</f>
        <v/>
      </c>
      <c r="BF362" s="25" t="str">
        <f>IFERROR(VLOOKUP($C362,Summary!$C:$CB,56,FALSE)/BG362,IF(BG362=0,"",IF(BG362="","",0)))</f>
        <v/>
      </c>
      <c r="BG362" s="27">
        <f>VLOOKUP($C362,Summary!$C:$CB,57,FALSE)</f>
        <v>0</v>
      </c>
      <c r="BH362" s="24" t="str">
        <f>IFERROR(VLOOKUP($C362,Summary!$C:$CB,58,FALSE)/BN362,IF(BN362=0,"",IF(BN362="","",0)))</f>
        <v/>
      </c>
      <c r="BI362" s="25" t="str">
        <f>IFERROR(VLOOKUP($C362,Summary!$C:$CB,59,FALSE)/BN362,IF(BN362=0,"",IF(BN362="","",0)))</f>
        <v/>
      </c>
      <c r="BJ362" s="26" t="str">
        <f>IFERROR(VLOOKUP($C362,Summary!$C:$CB,60,FALSE)/BN362,IF(BN362=0,"",IF(BN362="","",0)))</f>
        <v/>
      </c>
      <c r="BK362" s="25" t="str">
        <f>IFERROR(VLOOKUP($C362,Summary!$C:$CB,61,FALSE)/BN362,IF(BN362=0,"",IF(BN362="","",0)))</f>
        <v/>
      </c>
      <c r="BL362" s="26" t="str">
        <f>IFERROR(VLOOKUP($C362,Summary!$C:$CB,62,FALSE)/BN362,IF(BN362=0,"",IF(BN362="","",0)))</f>
        <v/>
      </c>
      <c r="BM362" s="25" t="str">
        <f>IFERROR(VLOOKUP($C362,Summary!$C:$CB,63,FALSE)/BN362,IF(BN362=0,"",IF(BN362="","",0)))</f>
        <v/>
      </c>
      <c r="BN362" s="27">
        <f>VLOOKUP($C362,Summary!$C:$CB,64,FALSE)</f>
        <v>0</v>
      </c>
      <c r="BO362" s="24" t="str">
        <f>IFERROR(VLOOKUP($C362,Summary!$C:$CB,65,FALSE)/BU362,IF(BU362=0,"",IF(BU362="","",0)))</f>
        <v/>
      </c>
      <c r="BP362" s="25" t="str">
        <f>IFERROR(VLOOKUP($C362,Summary!$C:$CB,66,FALSE)/BU362,IF(BU362=0,"",IF(BU362="","",0)))</f>
        <v/>
      </c>
      <c r="BQ362" s="26" t="str">
        <f>IFERROR(VLOOKUP($C362,Summary!$C:$CB,67,FALSE)/BU362,IF(BU362=0,"",IF(BU362="","",0)))</f>
        <v/>
      </c>
      <c r="BR362" s="25" t="str">
        <f>IFERROR(VLOOKUP($C362,Summary!$C:$CB,68,FALSE)/BU362,IF(BU362=0,"",IF(BU362="","",0)))</f>
        <v/>
      </c>
      <c r="BS362" s="26" t="str">
        <f>IFERROR(VLOOKUP($C362,Summary!$C:$CB,69,FALSE)/BU362,IF(BU362=0,"",IF(BU362="","",0)))</f>
        <v/>
      </c>
      <c r="BT362" s="25" t="str">
        <f>IFERROR(VLOOKUP($C362,Summary!$C:$CB,70,FALSE)/BU362,IF(BU362=0,"",IF(BU362="","",0)))</f>
        <v/>
      </c>
      <c r="BU362" s="27">
        <f>VLOOKUP($C362,Summary!$C:$CB,71,FALSE)</f>
        <v>0</v>
      </c>
      <c r="BV362" s="24" t="str">
        <f>IFERROR(VLOOKUP($C362,Summary!$C:$CB,72,FALSE)/CB362,IF(CB362=0,"",IF(CB362="","",0)))</f>
        <v/>
      </c>
      <c r="BW362" s="25" t="str">
        <f>IFERROR(VLOOKUP($C362,Summary!$C:$CB,73,FALSE)/CB362,IF(CB362=0,"",IF(CB362="","",0)))</f>
        <v/>
      </c>
      <c r="BX362" s="26" t="str">
        <f>IFERROR(VLOOKUP($C362,Summary!$C:$CB,74,FALSE)/CB362,IF(CB362=0,"",IF(CB362="","",0)))</f>
        <v/>
      </c>
      <c r="BY362" s="25" t="str">
        <f>IFERROR(VLOOKUP($C362,Summary!$C:$CB,75,FALSE)/CB362,IF(CB362=0,"",IF(CB362="","",0)))</f>
        <v/>
      </c>
      <c r="BZ362" s="26" t="str">
        <f>IFERROR(VLOOKUP($C362,Summary!$C:$CB,76,FALSE)/CB362,IF(CB362=0,"",IF(CB362="","",0)))</f>
        <v/>
      </c>
      <c r="CA362" s="25" t="str">
        <f>IFERROR(VLOOKUP($C362,Summary!$C:$CB,77,FALSE)/CB362,IF(CB362=0,"",IF(CB362="","",0)))</f>
        <v/>
      </c>
      <c r="CB362" s="27">
        <f>VLOOKUP($C362,Summary!$C:$CB,78,FALSE)</f>
        <v>0</v>
      </c>
    </row>
    <row r="363" spans="1:80" x14ac:dyDescent="0.3">
      <c r="A363">
        <v>359</v>
      </c>
      <c r="B363" t="str">
        <f>IF(Namelist!A360="","",UPPER(Namelist!A360))</f>
        <v>YUE KAI, BRYAN KI</v>
      </c>
      <c r="C363" t="str">
        <f>IF(Namelist!B360="","",UPPER(Namelist!B360))</f>
        <v>NUSSTU\E0726325</v>
      </c>
      <c r="D363" s="24">
        <f>IFERROR(VLOOKUP($C363,Summary!$C:$CB,2,FALSE)/J363,IF(J363=0,"",IF(J363="","",0)))</f>
        <v>0.66666666666666663</v>
      </c>
      <c r="E363" s="25">
        <f>IFERROR(VLOOKUP($C363,Summary!$C:$CB,3,FALSE)/J363,IF(J363=0,"",IF(J363="","",0)))</f>
        <v>0</v>
      </c>
      <c r="F363" s="26">
        <f>IFERROR(VLOOKUP($C363,Summary!$C:$CB,4,FALSE)/J363,IF(J363=0,"",IF(J363="","",0)))</f>
        <v>0.66666666666666663</v>
      </c>
      <c r="G363" s="25">
        <f>IFERROR(VLOOKUP($C363,Summary!$C:$CB,5,FALSE)/J363,IF(J363=0,"",IF(J363="","",0)))</f>
        <v>0</v>
      </c>
      <c r="H363" s="26">
        <f>IFERROR(VLOOKUP($C363,Summary!$C:$CB,6,FALSE)/J363,IF(J363=0,"",IF(J363="","",0)))</f>
        <v>0.66666666666666663</v>
      </c>
      <c r="I363" s="25">
        <f>IFERROR(VLOOKUP($C363,Summary!$C:$CB,7,FALSE)/J363,IF(J363=0,"",IF(J363="","",0)))</f>
        <v>0.33333333333333331</v>
      </c>
      <c r="J363" s="27">
        <f>VLOOKUP($C363,Summary!$C:$CB,8,FALSE)</f>
        <v>6</v>
      </c>
      <c r="K363" s="24" t="str">
        <f>IFERROR(VLOOKUP($C363,Summary!$C:$CB,9,FALSE)/Q363,IF(Q363=0,"",IF(Q363="","",0)))</f>
        <v/>
      </c>
      <c r="L363" s="25" t="str">
        <f>IFERROR(VLOOKUP($C363,Summary!$C:$CB,10,FALSE)/Q363,IF(Q363=0,"",IF(Q363="","",0)))</f>
        <v/>
      </c>
      <c r="M363" s="26" t="str">
        <f>IFERROR(VLOOKUP($C363,Summary!$C:$CB,11,FALSE)/Q363,IF(Q363=0,"",IF(Q363="","",0)))</f>
        <v/>
      </c>
      <c r="N363" s="25" t="str">
        <f>IFERROR(VLOOKUP($C363,Summary!$C:$CB,12,FALSE)/Q363,IF(Q363=0,"",IF(Q363="","",0)))</f>
        <v/>
      </c>
      <c r="O363" s="26" t="str">
        <f>IFERROR(VLOOKUP($C363,Summary!$C:$CB,13,FALSE)/Q363,IF(Q363=0,"",IF(Q363="","",0)))</f>
        <v/>
      </c>
      <c r="P363" s="25" t="str">
        <f>IFERROR(VLOOKUP($C363,Summary!$C:$CB,14,FALSE)/Q363,IF(Q363=0,"",IF(Q363="","",0)))</f>
        <v/>
      </c>
      <c r="Q363" s="27">
        <f>VLOOKUP($C363,Summary!$C:$CB,15,FALSE)</f>
        <v>0</v>
      </c>
      <c r="R363" s="24" t="str">
        <f>IFERROR(VLOOKUP($C363,Summary!$C:$CB,16,FALSE)/X363,IF(X363=0,"",IF(X363="","",0)))</f>
        <v/>
      </c>
      <c r="S363" s="25" t="str">
        <f>IFERROR(VLOOKUP($C363,Summary!$C:$CB,17,FALSE)/X363,IF(X363=0,"",IF(X363="","",0)))</f>
        <v/>
      </c>
      <c r="T363" s="26" t="str">
        <f>IFERROR(VLOOKUP($C363,Summary!$C:$CB,18,FALSE)/X363,IF(X363=0,"",IF(X363="","",0)))</f>
        <v/>
      </c>
      <c r="U363" s="25" t="str">
        <f>IFERROR(VLOOKUP($C363,Summary!$C:$CB,19,FALSE)/X363,IF(X363=0,"",IF(X363="","",0)))</f>
        <v/>
      </c>
      <c r="V363" s="26" t="str">
        <f>IFERROR(VLOOKUP($C363,Summary!$C:$CB,20,FALSE)/X363,IF(X363=0,"",IF(X363="","",0)))</f>
        <v/>
      </c>
      <c r="W363" s="25" t="str">
        <f>IFERROR(VLOOKUP($C363,Summary!$C:$CB,21,FALSE)/X363,IF(X363=0,"",IF(X363="","",0)))</f>
        <v/>
      </c>
      <c r="X363" s="27">
        <f>VLOOKUP($C363,Summary!$C:$CB,22,FALSE)</f>
        <v>0</v>
      </c>
      <c r="Y363" s="24" t="str">
        <f>IFERROR(VLOOKUP($C363,Summary!$C:$CB,23,FALSE)/AE363,IF(AE363=0,"",IF(AE363="","",0)))</f>
        <v/>
      </c>
      <c r="Z363" s="25" t="str">
        <f>IFERROR(VLOOKUP($C363,Summary!$C:$CB,24,FALSE)/AE363,IF(AE363=0,"",IF(AE363="","",0)))</f>
        <v/>
      </c>
      <c r="AA363" s="26" t="str">
        <f>IFERROR(VLOOKUP($C363,Summary!$C:$CB,25,FALSE)/AE363,IF(AE363=0,"",IF(AE363="","",0)))</f>
        <v/>
      </c>
      <c r="AB363" s="25" t="str">
        <f>IFERROR(VLOOKUP($C363,Summary!$C:$CB,26,FALSE)/AE363,IF(AE363=0,"",IF(AE363="","",0)))</f>
        <v/>
      </c>
      <c r="AC363" s="26" t="str">
        <f>IFERROR(VLOOKUP($C363,Summary!$C:$CB,27,FALSE)/AE363,IF(AE363=0,"",IF(AE363="","",0)))</f>
        <v/>
      </c>
      <c r="AD363" s="25" t="str">
        <f>IFERROR(VLOOKUP($C363,Summary!$C:$CB,28,FALSE)/AE363,IF(AE363=0,"",IF(AE363="","",0)))</f>
        <v/>
      </c>
      <c r="AE363" s="27">
        <f>VLOOKUP($C363,Summary!$C:$CB,29,FALSE)</f>
        <v>0</v>
      </c>
      <c r="AF363" s="24" t="str">
        <f>IFERROR(VLOOKUP($C363,Summary!$C:$CB,30,FALSE)/VLOOKUP($C363,Summary!$C:$CB,32,FALSE),IF(AL363=0,"",IF(AL363="","",0)))</f>
        <v/>
      </c>
      <c r="AG363" s="25" t="str">
        <f>IFERROR(VLOOKUP($C363,Summary!$C:$CB,31,FALSE)/VLOOKUP($C363,Summary!$C:$CB,32,FALSE),IF(AL363=0,"",IF(AL363="","",0)))</f>
        <v/>
      </c>
      <c r="AH363" s="26" t="str">
        <f>IFERROR(VLOOKUP($C363,Summary!$C:$CB,32,FALSE)/VLOOKUP($C363,Summary!$C:$CB,34,FALSE),IF(AL363=0,"",IF(AL363="","",0)))</f>
        <v/>
      </c>
      <c r="AI363" s="25" t="str">
        <f>IFERROR(VLOOKUP($C363,Summary!$C:$CB,33,FALSE)/VLOOKUP($C363,Summary!$C:$CB,34,FALSE),IF(AL363=0,"",IF(AL363="","",0)))</f>
        <v/>
      </c>
      <c r="AJ363" s="26" t="str">
        <f>IFERROR(VLOOKUP($C363,Summary!$C:$CB,34,FALSE)/AL363,IF(AL363=0,"",IF(AL363="","",0)))</f>
        <v/>
      </c>
      <c r="AK363" s="25" t="str">
        <f>IFERROR(VLOOKUP($C363,Summary!$C:$CB,35,FALSE)/AL363,IF(AL363=0,"",IF(AL363="","",0)))</f>
        <v/>
      </c>
      <c r="AL363" s="27">
        <f>VLOOKUP($C363,Summary!$C:$CB,36,FALSE)</f>
        <v>0</v>
      </c>
      <c r="AM363" s="24" t="str">
        <f>IFERROR(VLOOKUP($C363,Summary!$C:$CB,37,FALSE)/AS363,IF(AS363=0,"",IF(AS363="","",0)))</f>
        <v/>
      </c>
      <c r="AN363" s="25" t="str">
        <f>IFERROR(VLOOKUP($C363,Summary!$C:$CB,38,FALSE)/AS363,IF(AS363=0,"",IF(AS363="","",0)))</f>
        <v/>
      </c>
      <c r="AO363" s="26" t="str">
        <f>IFERROR(VLOOKUP($C363,Summary!$C:$CB,39,FALSE)/AS363,IF(AS363=0,"",IF(AS363="","",0)))</f>
        <v/>
      </c>
      <c r="AP363" s="25" t="str">
        <f>IFERROR(VLOOKUP($C363,Summary!$C:$CB,40,FALSE)/AS363,IF(AS363=0,"",IF(AS363="","",0)))</f>
        <v/>
      </c>
      <c r="AQ363" s="26" t="str">
        <f>IFERROR(VLOOKUP($C363,Summary!$C:$CB,41,FALSE)/AS363,IF(AS363=0,"",IF(AS363="","",0)))</f>
        <v/>
      </c>
      <c r="AR363" s="25" t="str">
        <f>IFERROR(VLOOKUP($C363,Summary!$C:$CB,42,FALSE)/AS363,IF(AS363=0,"",IF(AS363="","",0)))</f>
        <v/>
      </c>
      <c r="AS363" s="27">
        <f>VLOOKUP($C363,Summary!$C:$CB,43,FALSE)</f>
        <v>0</v>
      </c>
      <c r="AT363" s="24" t="str">
        <f>IFERROR(VLOOKUP($C363,Summary!$C:$CB,44,FALSE)/AZ363,IF(AZ363=0,"",IF(AZ363="","",0)))</f>
        <v/>
      </c>
      <c r="AU363" s="25" t="str">
        <f>IFERROR(VLOOKUP($C363,Summary!$C:$CB,45,FALSE)/AZ363,IF(AZ363=0,"",IF(AZ363="","",0)))</f>
        <v/>
      </c>
      <c r="AV363" s="26" t="str">
        <f>IFERROR(VLOOKUP($C363,Summary!$C:$CB,46,FALSE)/AZ363,IF(AZ363=0,"",IF(AZ363="","",0)))</f>
        <v/>
      </c>
      <c r="AW363" s="25" t="str">
        <f>IFERROR(VLOOKUP($C363,Summary!$C:$CB,47,FALSE)/AZ363,IF(AZ363=0,"",IF(AZ363="","",0)))</f>
        <v/>
      </c>
      <c r="AX363" s="26" t="str">
        <f>IFERROR(VLOOKUP($C363,Summary!$C:$CB,48,FALSE)/AZ363,IF(AZ363=0,"",IF(AZ363="","",0)))</f>
        <v/>
      </c>
      <c r="AY363" s="25" t="str">
        <f>IFERROR(VLOOKUP($C363,Summary!$C:$CB,49,FALSE)/AZ363,IF(AZ363=0,"",IF(AZ363="","",0)))</f>
        <v/>
      </c>
      <c r="AZ363" s="27">
        <f>VLOOKUP($C363,Summary!$C:$CB,50,FALSE)</f>
        <v>0</v>
      </c>
      <c r="BA363" s="24">
        <f>IFERROR(VLOOKUP($C363,Summary!$C:$CB,51,FALSE)/BG363,IF(BG363=0,"",IF(BG363="","",0)))</f>
        <v>1</v>
      </c>
      <c r="BB363" s="25">
        <f>IFERROR(VLOOKUP($C363,Summary!$C:$CB,52,FALSE)/BG363,IF(BG363=0,"",IF(BG363="","",0)))</f>
        <v>0</v>
      </c>
      <c r="BC363" s="26">
        <f>IFERROR(VLOOKUP($C363,Summary!$C:$CB,53,FALSE)/BG363,IF(BG363=0,"",IF(BG363="","",0)))</f>
        <v>1</v>
      </c>
      <c r="BD363" s="25">
        <f>IFERROR(VLOOKUP($C363,Summary!$C:$CB,54,FALSE)/BG363,IF(BG363=0,"",IF(BG363="","",0)))</f>
        <v>0</v>
      </c>
      <c r="BE363" s="26">
        <f>IFERROR(VLOOKUP($C363,Summary!$C:$CB,55,FALSE)/BG363,IF(BG363=0,"",IF(BG363="","",0)))</f>
        <v>1</v>
      </c>
      <c r="BF363" s="25">
        <f>IFERROR(VLOOKUP($C363,Summary!$C:$CB,56,FALSE)/BG363,IF(BG363=0,"",IF(BG363="","",0)))</f>
        <v>0</v>
      </c>
      <c r="BG363" s="27">
        <f>VLOOKUP($C363,Summary!$C:$CB,57,FALSE)</f>
        <v>2</v>
      </c>
      <c r="BH363" s="24">
        <f>IFERROR(VLOOKUP($C363,Summary!$C:$CB,58,FALSE)/BN363,IF(BN363=0,"",IF(BN363="","",0)))</f>
        <v>0</v>
      </c>
      <c r="BI363" s="25">
        <f>IFERROR(VLOOKUP($C363,Summary!$C:$CB,59,FALSE)/BN363,IF(BN363=0,"",IF(BN363="","",0)))</f>
        <v>0</v>
      </c>
      <c r="BJ363" s="26">
        <f>IFERROR(VLOOKUP($C363,Summary!$C:$CB,60,FALSE)/BN363,IF(BN363=0,"",IF(BN363="","",0)))</f>
        <v>0</v>
      </c>
      <c r="BK363" s="25">
        <f>IFERROR(VLOOKUP($C363,Summary!$C:$CB,61,FALSE)/BN363,IF(BN363=0,"",IF(BN363="","",0)))</f>
        <v>0</v>
      </c>
      <c r="BL363" s="26">
        <f>IFERROR(VLOOKUP($C363,Summary!$C:$CB,62,FALSE)/BN363,IF(BN363=0,"",IF(BN363="","",0)))</f>
        <v>0</v>
      </c>
      <c r="BM363" s="25">
        <f>IFERROR(VLOOKUP($C363,Summary!$C:$CB,63,FALSE)/BN363,IF(BN363=0,"",IF(BN363="","",0)))</f>
        <v>1</v>
      </c>
      <c r="BN363" s="27">
        <f>VLOOKUP($C363,Summary!$C:$CB,64,FALSE)</f>
        <v>1</v>
      </c>
      <c r="BO363" s="24">
        <f>IFERROR(VLOOKUP($C363,Summary!$C:$CB,65,FALSE)/BU363,IF(BU363=0,"",IF(BU363="","",0)))</f>
        <v>0.66666666666666663</v>
      </c>
      <c r="BP363" s="25">
        <f>IFERROR(VLOOKUP($C363,Summary!$C:$CB,66,FALSE)/BU363,IF(BU363=0,"",IF(BU363="","",0)))</f>
        <v>0</v>
      </c>
      <c r="BQ363" s="26">
        <f>IFERROR(VLOOKUP($C363,Summary!$C:$CB,67,FALSE)/BU363,IF(BU363=0,"",IF(BU363="","",0)))</f>
        <v>0.66666666666666663</v>
      </c>
      <c r="BR363" s="25">
        <f>IFERROR(VLOOKUP($C363,Summary!$C:$CB,68,FALSE)/BU363,IF(BU363=0,"",IF(BU363="","",0)))</f>
        <v>0</v>
      </c>
      <c r="BS363" s="26">
        <f>IFERROR(VLOOKUP($C363,Summary!$C:$CB,69,FALSE)/BU363,IF(BU363=0,"",IF(BU363="","",0)))</f>
        <v>0.66666666666666663</v>
      </c>
      <c r="BT363" s="25">
        <f>IFERROR(VLOOKUP($C363,Summary!$C:$CB,70,FALSE)/BU363,IF(BU363=0,"",IF(BU363="","",0)))</f>
        <v>0.33333333333333331</v>
      </c>
      <c r="BU363" s="27">
        <f>VLOOKUP($C363,Summary!$C:$CB,71,FALSE)</f>
        <v>3</v>
      </c>
      <c r="BV363" s="24" t="str">
        <f>IFERROR(VLOOKUP($C363,Summary!$C:$CB,72,FALSE)/CB363,IF(CB363=0,"",IF(CB363="","",0)))</f>
        <v/>
      </c>
      <c r="BW363" s="25" t="str">
        <f>IFERROR(VLOOKUP($C363,Summary!$C:$CB,73,FALSE)/CB363,IF(CB363=0,"",IF(CB363="","",0)))</f>
        <v/>
      </c>
      <c r="BX363" s="26" t="str">
        <f>IFERROR(VLOOKUP($C363,Summary!$C:$CB,74,FALSE)/CB363,IF(CB363=0,"",IF(CB363="","",0)))</f>
        <v/>
      </c>
      <c r="BY363" s="25" t="str">
        <f>IFERROR(VLOOKUP($C363,Summary!$C:$CB,75,FALSE)/CB363,IF(CB363=0,"",IF(CB363="","",0)))</f>
        <v/>
      </c>
      <c r="BZ363" s="26" t="str">
        <f>IFERROR(VLOOKUP($C363,Summary!$C:$CB,76,FALSE)/CB363,IF(CB363=0,"",IF(CB363="","",0)))</f>
        <v/>
      </c>
      <c r="CA363" s="25" t="str">
        <f>IFERROR(VLOOKUP($C363,Summary!$C:$CB,77,FALSE)/CB363,IF(CB363=0,"",IF(CB363="","",0)))</f>
        <v/>
      </c>
      <c r="CB363" s="27">
        <f>VLOOKUP($C363,Summary!$C:$CB,78,FALSE)</f>
        <v>0</v>
      </c>
    </row>
    <row r="364" spans="1:80" x14ac:dyDescent="0.3">
      <c r="A364">
        <v>360</v>
      </c>
      <c r="B364" t="str">
        <f>IF(Namelist!A361="","",UPPER(Namelist!A361))</f>
        <v>YUE YE GOH</v>
      </c>
      <c r="C364" t="str">
        <f>IF(Namelist!B361="","",UPPER(Namelist!B361))</f>
        <v>NUSSTU\E0544991</v>
      </c>
      <c r="D364" s="24">
        <f>IFERROR(VLOOKUP($C364,Summary!$C:$CB,2,FALSE)/J364,IF(J364=0,"",IF(J364="","",0)))</f>
        <v>0.33333333333333331</v>
      </c>
      <c r="E364" s="25">
        <f>IFERROR(VLOOKUP($C364,Summary!$C:$CB,3,FALSE)/J364,IF(J364=0,"",IF(J364="","",0)))</f>
        <v>0.33333333333333331</v>
      </c>
      <c r="F364" s="26">
        <f>IFERROR(VLOOKUP($C364,Summary!$C:$CB,4,FALSE)/J364,IF(J364=0,"",IF(J364="","",0)))</f>
        <v>0.66666666666666663</v>
      </c>
      <c r="G364" s="25">
        <f>IFERROR(VLOOKUP($C364,Summary!$C:$CB,5,FALSE)/J364,IF(J364=0,"",IF(J364="","",0)))</f>
        <v>0</v>
      </c>
      <c r="H364" s="26">
        <f>IFERROR(VLOOKUP($C364,Summary!$C:$CB,6,FALSE)/J364,IF(J364=0,"",IF(J364="","",0)))</f>
        <v>0.66666666666666663</v>
      </c>
      <c r="I364" s="25">
        <f>IFERROR(VLOOKUP($C364,Summary!$C:$CB,7,FALSE)/J364,IF(J364=0,"",IF(J364="","",0)))</f>
        <v>0.33333333333333331</v>
      </c>
      <c r="J364" s="27">
        <f>VLOOKUP($C364,Summary!$C:$CB,8,FALSE)</f>
        <v>3</v>
      </c>
      <c r="K364" s="24" t="str">
        <f>IFERROR(VLOOKUP($C364,Summary!$C:$CB,9,FALSE)/Q364,IF(Q364=0,"",IF(Q364="","",0)))</f>
        <v/>
      </c>
      <c r="L364" s="25" t="str">
        <f>IFERROR(VLOOKUP($C364,Summary!$C:$CB,10,FALSE)/Q364,IF(Q364=0,"",IF(Q364="","",0)))</f>
        <v/>
      </c>
      <c r="M364" s="26" t="str">
        <f>IFERROR(VLOOKUP($C364,Summary!$C:$CB,11,FALSE)/Q364,IF(Q364=0,"",IF(Q364="","",0)))</f>
        <v/>
      </c>
      <c r="N364" s="25" t="str">
        <f>IFERROR(VLOOKUP($C364,Summary!$C:$CB,12,FALSE)/Q364,IF(Q364=0,"",IF(Q364="","",0)))</f>
        <v/>
      </c>
      <c r="O364" s="26" t="str">
        <f>IFERROR(VLOOKUP($C364,Summary!$C:$CB,13,FALSE)/Q364,IF(Q364=0,"",IF(Q364="","",0)))</f>
        <v/>
      </c>
      <c r="P364" s="25" t="str">
        <f>IFERROR(VLOOKUP($C364,Summary!$C:$CB,14,FALSE)/Q364,IF(Q364=0,"",IF(Q364="","",0)))</f>
        <v/>
      </c>
      <c r="Q364" s="27">
        <f>VLOOKUP($C364,Summary!$C:$CB,15,FALSE)</f>
        <v>0</v>
      </c>
      <c r="R364" s="24" t="str">
        <f>IFERROR(VLOOKUP($C364,Summary!$C:$CB,16,FALSE)/X364,IF(X364=0,"",IF(X364="","",0)))</f>
        <v/>
      </c>
      <c r="S364" s="25" t="str">
        <f>IFERROR(VLOOKUP($C364,Summary!$C:$CB,17,FALSE)/X364,IF(X364=0,"",IF(X364="","",0)))</f>
        <v/>
      </c>
      <c r="T364" s="26" t="str">
        <f>IFERROR(VLOOKUP($C364,Summary!$C:$CB,18,FALSE)/X364,IF(X364=0,"",IF(X364="","",0)))</f>
        <v/>
      </c>
      <c r="U364" s="25" t="str">
        <f>IFERROR(VLOOKUP($C364,Summary!$C:$CB,19,FALSE)/X364,IF(X364=0,"",IF(X364="","",0)))</f>
        <v/>
      </c>
      <c r="V364" s="26" t="str">
        <f>IFERROR(VLOOKUP($C364,Summary!$C:$CB,20,FALSE)/X364,IF(X364=0,"",IF(X364="","",0)))</f>
        <v/>
      </c>
      <c r="W364" s="25" t="str">
        <f>IFERROR(VLOOKUP($C364,Summary!$C:$CB,21,FALSE)/X364,IF(X364=0,"",IF(X364="","",0)))</f>
        <v/>
      </c>
      <c r="X364" s="27">
        <f>VLOOKUP($C364,Summary!$C:$CB,22,FALSE)</f>
        <v>0</v>
      </c>
      <c r="Y364" s="24" t="str">
        <f>IFERROR(VLOOKUP($C364,Summary!$C:$CB,23,FALSE)/AE364,IF(AE364=0,"",IF(AE364="","",0)))</f>
        <v/>
      </c>
      <c r="Z364" s="25" t="str">
        <f>IFERROR(VLOOKUP($C364,Summary!$C:$CB,24,FALSE)/AE364,IF(AE364=0,"",IF(AE364="","",0)))</f>
        <v/>
      </c>
      <c r="AA364" s="26" t="str">
        <f>IFERROR(VLOOKUP($C364,Summary!$C:$CB,25,FALSE)/AE364,IF(AE364=0,"",IF(AE364="","",0)))</f>
        <v/>
      </c>
      <c r="AB364" s="25" t="str">
        <f>IFERROR(VLOOKUP($C364,Summary!$C:$CB,26,FALSE)/AE364,IF(AE364=0,"",IF(AE364="","",0)))</f>
        <v/>
      </c>
      <c r="AC364" s="26" t="str">
        <f>IFERROR(VLOOKUP($C364,Summary!$C:$CB,27,FALSE)/AE364,IF(AE364=0,"",IF(AE364="","",0)))</f>
        <v/>
      </c>
      <c r="AD364" s="25" t="str">
        <f>IFERROR(VLOOKUP($C364,Summary!$C:$CB,28,FALSE)/AE364,IF(AE364=0,"",IF(AE364="","",0)))</f>
        <v/>
      </c>
      <c r="AE364" s="27">
        <f>VLOOKUP($C364,Summary!$C:$CB,29,FALSE)</f>
        <v>0</v>
      </c>
      <c r="AF364" s="24" t="str">
        <f>IFERROR(VLOOKUP($C364,Summary!$C:$CB,30,FALSE)/VLOOKUP($C364,Summary!$C:$CB,32,FALSE),IF(AL364=0,"",IF(AL364="","",0)))</f>
        <v/>
      </c>
      <c r="AG364" s="25" t="str">
        <f>IFERROR(VLOOKUP($C364,Summary!$C:$CB,31,FALSE)/VLOOKUP($C364,Summary!$C:$CB,32,FALSE),IF(AL364=0,"",IF(AL364="","",0)))</f>
        <v/>
      </c>
      <c r="AH364" s="26" t="str">
        <f>IFERROR(VLOOKUP($C364,Summary!$C:$CB,32,FALSE)/VLOOKUP($C364,Summary!$C:$CB,34,FALSE),IF(AL364=0,"",IF(AL364="","",0)))</f>
        <v/>
      </c>
      <c r="AI364" s="25" t="str">
        <f>IFERROR(VLOOKUP($C364,Summary!$C:$CB,33,FALSE)/VLOOKUP($C364,Summary!$C:$CB,34,FALSE),IF(AL364=0,"",IF(AL364="","",0)))</f>
        <v/>
      </c>
      <c r="AJ364" s="26" t="str">
        <f>IFERROR(VLOOKUP($C364,Summary!$C:$CB,34,FALSE)/AL364,IF(AL364=0,"",IF(AL364="","",0)))</f>
        <v/>
      </c>
      <c r="AK364" s="25" t="str">
        <f>IFERROR(VLOOKUP($C364,Summary!$C:$CB,35,FALSE)/AL364,IF(AL364=0,"",IF(AL364="","",0)))</f>
        <v/>
      </c>
      <c r="AL364" s="27">
        <f>VLOOKUP($C364,Summary!$C:$CB,36,FALSE)</f>
        <v>0</v>
      </c>
      <c r="AM364" s="24" t="str">
        <f>IFERROR(VLOOKUP($C364,Summary!$C:$CB,37,FALSE)/AS364,IF(AS364=0,"",IF(AS364="","",0)))</f>
        <v/>
      </c>
      <c r="AN364" s="25" t="str">
        <f>IFERROR(VLOOKUP($C364,Summary!$C:$CB,38,FALSE)/AS364,IF(AS364=0,"",IF(AS364="","",0)))</f>
        <v/>
      </c>
      <c r="AO364" s="26" t="str">
        <f>IFERROR(VLOOKUP($C364,Summary!$C:$CB,39,FALSE)/AS364,IF(AS364=0,"",IF(AS364="","",0)))</f>
        <v/>
      </c>
      <c r="AP364" s="25" t="str">
        <f>IFERROR(VLOOKUP($C364,Summary!$C:$CB,40,FALSE)/AS364,IF(AS364=0,"",IF(AS364="","",0)))</f>
        <v/>
      </c>
      <c r="AQ364" s="26" t="str">
        <f>IFERROR(VLOOKUP($C364,Summary!$C:$CB,41,FALSE)/AS364,IF(AS364=0,"",IF(AS364="","",0)))</f>
        <v/>
      </c>
      <c r="AR364" s="25" t="str">
        <f>IFERROR(VLOOKUP($C364,Summary!$C:$CB,42,FALSE)/AS364,IF(AS364=0,"",IF(AS364="","",0)))</f>
        <v/>
      </c>
      <c r="AS364" s="27">
        <f>VLOOKUP($C364,Summary!$C:$CB,43,FALSE)</f>
        <v>0</v>
      </c>
      <c r="AT364" s="24" t="str">
        <f>IFERROR(VLOOKUP($C364,Summary!$C:$CB,44,FALSE)/AZ364,IF(AZ364=0,"",IF(AZ364="","",0)))</f>
        <v/>
      </c>
      <c r="AU364" s="25" t="str">
        <f>IFERROR(VLOOKUP($C364,Summary!$C:$CB,45,FALSE)/AZ364,IF(AZ364=0,"",IF(AZ364="","",0)))</f>
        <v/>
      </c>
      <c r="AV364" s="26" t="str">
        <f>IFERROR(VLOOKUP($C364,Summary!$C:$CB,46,FALSE)/AZ364,IF(AZ364=0,"",IF(AZ364="","",0)))</f>
        <v/>
      </c>
      <c r="AW364" s="25" t="str">
        <f>IFERROR(VLOOKUP($C364,Summary!$C:$CB,47,FALSE)/AZ364,IF(AZ364=0,"",IF(AZ364="","",0)))</f>
        <v/>
      </c>
      <c r="AX364" s="26" t="str">
        <f>IFERROR(VLOOKUP($C364,Summary!$C:$CB,48,FALSE)/AZ364,IF(AZ364=0,"",IF(AZ364="","",0)))</f>
        <v/>
      </c>
      <c r="AY364" s="25" t="str">
        <f>IFERROR(VLOOKUP($C364,Summary!$C:$CB,49,FALSE)/AZ364,IF(AZ364=0,"",IF(AZ364="","",0)))</f>
        <v/>
      </c>
      <c r="AZ364" s="27">
        <f>VLOOKUP($C364,Summary!$C:$CB,50,FALSE)</f>
        <v>0</v>
      </c>
      <c r="BA364" s="24" t="str">
        <f>IFERROR(VLOOKUP($C364,Summary!$C:$CB,51,FALSE)/BG364,IF(BG364=0,"",IF(BG364="","",0)))</f>
        <v/>
      </c>
      <c r="BB364" s="25" t="str">
        <f>IFERROR(VLOOKUP($C364,Summary!$C:$CB,52,FALSE)/BG364,IF(BG364=0,"",IF(BG364="","",0)))</f>
        <v/>
      </c>
      <c r="BC364" s="26" t="str">
        <f>IFERROR(VLOOKUP($C364,Summary!$C:$CB,53,FALSE)/BG364,IF(BG364=0,"",IF(BG364="","",0)))</f>
        <v/>
      </c>
      <c r="BD364" s="25" t="str">
        <f>IFERROR(VLOOKUP($C364,Summary!$C:$CB,54,FALSE)/BG364,IF(BG364=0,"",IF(BG364="","",0)))</f>
        <v/>
      </c>
      <c r="BE364" s="26" t="str">
        <f>IFERROR(VLOOKUP($C364,Summary!$C:$CB,55,FALSE)/BG364,IF(BG364=0,"",IF(BG364="","",0)))</f>
        <v/>
      </c>
      <c r="BF364" s="25" t="str">
        <f>IFERROR(VLOOKUP($C364,Summary!$C:$CB,56,FALSE)/BG364,IF(BG364=0,"",IF(BG364="","",0)))</f>
        <v/>
      </c>
      <c r="BG364" s="27">
        <f>VLOOKUP($C364,Summary!$C:$CB,57,FALSE)</f>
        <v>0</v>
      </c>
      <c r="BH364" s="24">
        <f>IFERROR(VLOOKUP($C364,Summary!$C:$CB,58,FALSE)/BN364,IF(BN364=0,"",IF(BN364="","",0)))</f>
        <v>0.33333333333333331</v>
      </c>
      <c r="BI364" s="25">
        <f>IFERROR(VLOOKUP($C364,Summary!$C:$CB,59,FALSE)/BN364,IF(BN364=0,"",IF(BN364="","",0)))</f>
        <v>0.33333333333333331</v>
      </c>
      <c r="BJ364" s="26">
        <f>IFERROR(VLOOKUP($C364,Summary!$C:$CB,60,FALSE)/BN364,IF(BN364=0,"",IF(BN364="","",0)))</f>
        <v>0.66666666666666663</v>
      </c>
      <c r="BK364" s="25">
        <f>IFERROR(VLOOKUP($C364,Summary!$C:$CB,61,FALSE)/BN364,IF(BN364=0,"",IF(BN364="","",0)))</f>
        <v>0</v>
      </c>
      <c r="BL364" s="26">
        <f>IFERROR(VLOOKUP($C364,Summary!$C:$CB,62,FALSE)/BN364,IF(BN364=0,"",IF(BN364="","",0)))</f>
        <v>0.66666666666666663</v>
      </c>
      <c r="BM364" s="25">
        <f>IFERROR(VLOOKUP($C364,Summary!$C:$CB,63,FALSE)/BN364,IF(BN364=0,"",IF(BN364="","",0)))</f>
        <v>0.33333333333333331</v>
      </c>
      <c r="BN364" s="27">
        <f>VLOOKUP($C364,Summary!$C:$CB,64,FALSE)</f>
        <v>3</v>
      </c>
      <c r="BO364" s="24" t="str">
        <f>IFERROR(VLOOKUP($C364,Summary!$C:$CB,65,FALSE)/BU364,IF(BU364=0,"",IF(BU364="","",0)))</f>
        <v/>
      </c>
      <c r="BP364" s="25" t="str">
        <f>IFERROR(VLOOKUP($C364,Summary!$C:$CB,66,FALSE)/BU364,IF(BU364=0,"",IF(BU364="","",0)))</f>
        <v/>
      </c>
      <c r="BQ364" s="26" t="str">
        <f>IFERROR(VLOOKUP($C364,Summary!$C:$CB,67,FALSE)/BU364,IF(BU364=0,"",IF(BU364="","",0)))</f>
        <v/>
      </c>
      <c r="BR364" s="25" t="str">
        <f>IFERROR(VLOOKUP($C364,Summary!$C:$CB,68,FALSE)/BU364,IF(BU364=0,"",IF(BU364="","",0)))</f>
        <v/>
      </c>
      <c r="BS364" s="26" t="str">
        <f>IFERROR(VLOOKUP($C364,Summary!$C:$CB,69,FALSE)/BU364,IF(BU364=0,"",IF(BU364="","",0)))</f>
        <v/>
      </c>
      <c r="BT364" s="25" t="str">
        <f>IFERROR(VLOOKUP($C364,Summary!$C:$CB,70,FALSE)/BU364,IF(BU364=0,"",IF(BU364="","",0)))</f>
        <v/>
      </c>
      <c r="BU364" s="27">
        <f>VLOOKUP($C364,Summary!$C:$CB,71,FALSE)</f>
        <v>0</v>
      </c>
      <c r="BV364" s="24" t="str">
        <f>IFERROR(VLOOKUP($C364,Summary!$C:$CB,72,FALSE)/CB364,IF(CB364=0,"",IF(CB364="","",0)))</f>
        <v/>
      </c>
      <c r="BW364" s="25" t="str">
        <f>IFERROR(VLOOKUP($C364,Summary!$C:$CB,73,FALSE)/CB364,IF(CB364=0,"",IF(CB364="","",0)))</f>
        <v/>
      </c>
      <c r="BX364" s="26" t="str">
        <f>IFERROR(VLOOKUP($C364,Summary!$C:$CB,74,FALSE)/CB364,IF(CB364=0,"",IF(CB364="","",0)))</f>
        <v/>
      </c>
      <c r="BY364" s="25" t="str">
        <f>IFERROR(VLOOKUP($C364,Summary!$C:$CB,75,FALSE)/CB364,IF(CB364=0,"",IF(CB364="","",0)))</f>
        <v/>
      </c>
      <c r="BZ364" s="26" t="str">
        <f>IFERROR(VLOOKUP($C364,Summary!$C:$CB,76,FALSE)/CB364,IF(CB364=0,"",IF(CB364="","",0)))</f>
        <v/>
      </c>
      <c r="CA364" s="25" t="str">
        <f>IFERROR(VLOOKUP($C364,Summary!$C:$CB,77,FALSE)/CB364,IF(CB364=0,"",IF(CB364="","",0)))</f>
        <v/>
      </c>
      <c r="CB364" s="27">
        <f>VLOOKUP($C364,Summary!$C:$CB,78,FALSE)</f>
        <v>0</v>
      </c>
    </row>
    <row r="365" spans="1:80" x14ac:dyDescent="0.3">
      <c r="A365">
        <v>361</v>
      </c>
      <c r="B365" t="str">
        <f>IF(Namelist!A362="","",UPPER(Namelist!A362))</f>
        <v>YUNJIE SU</v>
      </c>
      <c r="C365" t="str">
        <f>IF(Namelist!B362="","",UPPER(Namelist!B362))</f>
        <v>NUSSTU\E0968157</v>
      </c>
      <c r="D365" s="24">
        <f>IFERROR(VLOOKUP($C365,Summary!$C:$CB,2,FALSE)/J365,IF(J365=0,"",IF(J365="","",0)))</f>
        <v>0.16666666666666666</v>
      </c>
      <c r="E365" s="25">
        <f>IFERROR(VLOOKUP($C365,Summary!$C:$CB,3,FALSE)/J365,IF(J365=0,"",IF(J365="","",0)))</f>
        <v>0</v>
      </c>
      <c r="F365" s="26">
        <f>IFERROR(VLOOKUP($C365,Summary!$C:$CB,4,FALSE)/J365,IF(J365=0,"",IF(J365="","",0)))</f>
        <v>0.16666666666666666</v>
      </c>
      <c r="G365" s="25">
        <f>IFERROR(VLOOKUP($C365,Summary!$C:$CB,5,FALSE)/J365,IF(J365=0,"",IF(J365="","",0)))</f>
        <v>0</v>
      </c>
      <c r="H365" s="26">
        <f>IFERROR(VLOOKUP($C365,Summary!$C:$CB,6,FALSE)/J365,IF(J365=0,"",IF(J365="","",0)))</f>
        <v>0.16666666666666666</v>
      </c>
      <c r="I365" s="25">
        <f>IFERROR(VLOOKUP($C365,Summary!$C:$CB,7,FALSE)/J365,IF(J365=0,"",IF(J365="","",0)))</f>
        <v>0.83333333333333337</v>
      </c>
      <c r="J365" s="27">
        <f>VLOOKUP($C365,Summary!$C:$CB,8,FALSE)</f>
        <v>6</v>
      </c>
      <c r="K365" s="24" t="str">
        <f>IFERROR(VLOOKUP($C365,Summary!$C:$CB,9,FALSE)/Q365,IF(Q365=0,"",IF(Q365="","",0)))</f>
        <v/>
      </c>
      <c r="L365" s="25" t="str">
        <f>IFERROR(VLOOKUP($C365,Summary!$C:$CB,10,FALSE)/Q365,IF(Q365=0,"",IF(Q365="","",0)))</f>
        <v/>
      </c>
      <c r="M365" s="26" t="str">
        <f>IFERROR(VLOOKUP($C365,Summary!$C:$CB,11,FALSE)/Q365,IF(Q365=0,"",IF(Q365="","",0)))</f>
        <v/>
      </c>
      <c r="N365" s="25" t="str">
        <f>IFERROR(VLOOKUP($C365,Summary!$C:$CB,12,FALSE)/Q365,IF(Q365=0,"",IF(Q365="","",0)))</f>
        <v/>
      </c>
      <c r="O365" s="26" t="str">
        <f>IFERROR(VLOOKUP($C365,Summary!$C:$CB,13,FALSE)/Q365,IF(Q365=0,"",IF(Q365="","",0)))</f>
        <v/>
      </c>
      <c r="P365" s="25" t="str">
        <f>IFERROR(VLOOKUP($C365,Summary!$C:$CB,14,FALSE)/Q365,IF(Q365=0,"",IF(Q365="","",0)))</f>
        <v/>
      </c>
      <c r="Q365" s="27">
        <f>VLOOKUP($C365,Summary!$C:$CB,15,FALSE)</f>
        <v>0</v>
      </c>
      <c r="R365" s="24" t="str">
        <f>IFERROR(VLOOKUP($C365,Summary!$C:$CB,16,FALSE)/X365,IF(X365=0,"",IF(X365="","",0)))</f>
        <v/>
      </c>
      <c r="S365" s="25" t="str">
        <f>IFERROR(VLOOKUP($C365,Summary!$C:$CB,17,FALSE)/X365,IF(X365=0,"",IF(X365="","",0)))</f>
        <v/>
      </c>
      <c r="T365" s="26" t="str">
        <f>IFERROR(VLOOKUP($C365,Summary!$C:$CB,18,FALSE)/X365,IF(X365=0,"",IF(X365="","",0)))</f>
        <v/>
      </c>
      <c r="U365" s="25" t="str">
        <f>IFERROR(VLOOKUP($C365,Summary!$C:$CB,19,FALSE)/X365,IF(X365=0,"",IF(X365="","",0)))</f>
        <v/>
      </c>
      <c r="V365" s="26" t="str">
        <f>IFERROR(VLOOKUP($C365,Summary!$C:$CB,20,FALSE)/X365,IF(X365=0,"",IF(X365="","",0)))</f>
        <v/>
      </c>
      <c r="W365" s="25" t="str">
        <f>IFERROR(VLOOKUP($C365,Summary!$C:$CB,21,FALSE)/X365,IF(X365=0,"",IF(X365="","",0)))</f>
        <v/>
      </c>
      <c r="X365" s="27">
        <f>VLOOKUP($C365,Summary!$C:$CB,22,FALSE)</f>
        <v>0</v>
      </c>
      <c r="Y365" s="24" t="str">
        <f>IFERROR(VLOOKUP($C365,Summary!$C:$CB,23,FALSE)/AE365,IF(AE365=0,"",IF(AE365="","",0)))</f>
        <v/>
      </c>
      <c r="Z365" s="25" t="str">
        <f>IFERROR(VLOOKUP($C365,Summary!$C:$CB,24,FALSE)/AE365,IF(AE365=0,"",IF(AE365="","",0)))</f>
        <v/>
      </c>
      <c r="AA365" s="26" t="str">
        <f>IFERROR(VLOOKUP($C365,Summary!$C:$CB,25,FALSE)/AE365,IF(AE365=0,"",IF(AE365="","",0)))</f>
        <v/>
      </c>
      <c r="AB365" s="25" t="str">
        <f>IFERROR(VLOOKUP($C365,Summary!$C:$CB,26,FALSE)/AE365,IF(AE365=0,"",IF(AE365="","",0)))</f>
        <v/>
      </c>
      <c r="AC365" s="26" t="str">
        <f>IFERROR(VLOOKUP($C365,Summary!$C:$CB,27,FALSE)/AE365,IF(AE365=0,"",IF(AE365="","",0)))</f>
        <v/>
      </c>
      <c r="AD365" s="25" t="str">
        <f>IFERROR(VLOOKUP($C365,Summary!$C:$CB,28,FALSE)/AE365,IF(AE365=0,"",IF(AE365="","",0)))</f>
        <v/>
      </c>
      <c r="AE365" s="27">
        <f>VLOOKUP($C365,Summary!$C:$CB,29,FALSE)</f>
        <v>0</v>
      </c>
      <c r="AF365" s="24" t="str">
        <f>IFERROR(VLOOKUP($C365,Summary!$C:$CB,30,FALSE)/VLOOKUP($C365,Summary!$C:$CB,32,FALSE),IF(AL365=0,"",IF(AL365="","",0)))</f>
        <v/>
      </c>
      <c r="AG365" s="25" t="str">
        <f>IFERROR(VLOOKUP($C365,Summary!$C:$CB,31,FALSE)/VLOOKUP($C365,Summary!$C:$CB,32,FALSE),IF(AL365=0,"",IF(AL365="","",0)))</f>
        <v/>
      </c>
      <c r="AH365" s="26" t="str">
        <f>IFERROR(VLOOKUP($C365,Summary!$C:$CB,32,FALSE)/VLOOKUP($C365,Summary!$C:$CB,34,FALSE),IF(AL365=0,"",IF(AL365="","",0)))</f>
        <v/>
      </c>
      <c r="AI365" s="25" t="str">
        <f>IFERROR(VLOOKUP($C365,Summary!$C:$CB,33,FALSE)/VLOOKUP($C365,Summary!$C:$CB,34,FALSE),IF(AL365=0,"",IF(AL365="","",0)))</f>
        <v/>
      </c>
      <c r="AJ365" s="26" t="str">
        <f>IFERROR(VLOOKUP($C365,Summary!$C:$CB,34,FALSE)/AL365,IF(AL365=0,"",IF(AL365="","",0)))</f>
        <v/>
      </c>
      <c r="AK365" s="25" t="str">
        <f>IFERROR(VLOOKUP($C365,Summary!$C:$CB,35,FALSE)/AL365,IF(AL365=0,"",IF(AL365="","",0)))</f>
        <v/>
      </c>
      <c r="AL365" s="27">
        <f>VLOOKUP($C365,Summary!$C:$CB,36,FALSE)</f>
        <v>0</v>
      </c>
      <c r="AM365" s="24" t="str">
        <f>IFERROR(VLOOKUP($C365,Summary!$C:$CB,37,FALSE)/AS365,IF(AS365=0,"",IF(AS365="","",0)))</f>
        <v/>
      </c>
      <c r="AN365" s="25" t="str">
        <f>IFERROR(VLOOKUP($C365,Summary!$C:$CB,38,FALSE)/AS365,IF(AS365=0,"",IF(AS365="","",0)))</f>
        <v/>
      </c>
      <c r="AO365" s="26" t="str">
        <f>IFERROR(VLOOKUP($C365,Summary!$C:$CB,39,FALSE)/AS365,IF(AS365=0,"",IF(AS365="","",0)))</f>
        <v/>
      </c>
      <c r="AP365" s="25" t="str">
        <f>IFERROR(VLOOKUP($C365,Summary!$C:$CB,40,FALSE)/AS365,IF(AS365=0,"",IF(AS365="","",0)))</f>
        <v/>
      </c>
      <c r="AQ365" s="26" t="str">
        <f>IFERROR(VLOOKUP($C365,Summary!$C:$CB,41,FALSE)/AS365,IF(AS365=0,"",IF(AS365="","",0)))</f>
        <v/>
      </c>
      <c r="AR365" s="25" t="str">
        <f>IFERROR(VLOOKUP($C365,Summary!$C:$CB,42,FALSE)/AS365,IF(AS365=0,"",IF(AS365="","",0)))</f>
        <v/>
      </c>
      <c r="AS365" s="27">
        <f>VLOOKUP($C365,Summary!$C:$CB,43,FALSE)</f>
        <v>0</v>
      </c>
      <c r="AT365" s="24" t="str">
        <f>IFERROR(VLOOKUP($C365,Summary!$C:$CB,44,FALSE)/AZ365,IF(AZ365=0,"",IF(AZ365="","",0)))</f>
        <v/>
      </c>
      <c r="AU365" s="25" t="str">
        <f>IFERROR(VLOOKUP($C365,Summary!$C:$CB,45,FALSE)/AZ365,IF(AZ365=0,"",IF(AZ365="","",0)))</f>
        <v/>
      </c>
      <c r="AV365" s="26" t="str">
        <f>IFERROR(VLOOKUP($C365,Summary!$C:$CB,46,FALSE)/AZ365,IF(AZ365=0,"",IF(AZ365="","",0)))</f>
        <v/>
      </c>
      <c r="AW365" s="25" t="str">
        <f>IFERROR(VLOOKUP($C365,Summary!$C:$CB,47,FALSE)/AZ365,IF(AZ365=0,"",IF(AZ365="","",0)))</f>
        <v/>
      </c>
      <c r="AX365" s="26" t="str">
        <f>IFERROR(VLOOKUP($C365,Summary!$C:$CB,48,FALSE)/AZ365,IF(AZ365=0,"",IF(AZ365="","",0)))</f>
        <v/>
      </c>
      <c r="AY365" s="25" t="str">
        <f>IFERROR(VLOOKUP($C365,Summary!$C:$CB,49,FALSE)/AZ365,IF(AZ365=0,"",IF(AZ365="","",0)))</f>
        <v/>
      </c>
      <c r="AZ365" s="27">
        <f>VLOOKUP($C365,Summary!$C:$CB,50,FALSE)</f>
        <v>0</v>
      </c>
      <c r="BA365" s="24">
        <f>IFERROR(VLOOKUP($C365,Summary!$C:$CB,51,FALSE)/BG365,IF(BG365=0,"",IF(BG365="","",0)))</f>
        <v>0.5</v>
      </c>
      <c r="BB365" s="25">
        <f>IFERROR(VLOOKUP($C365,Summary!$C:$CB,52,FALSE)/BG365,IF(BG365=0,"",IF(BG365="","",0)))</f>
        <v>0</v>
      </c>
      <c r="BC365" s="26">
        <f>IFERROR(VLOOKUP($C365,Summary!$C:$CB,53,FALSE)/BG365,IF(BG365=0,"",IF(BG365="","",0)))</f>
        <v>0.5</v>
      </c>
      <c r="BD365" s="25">
        <f>IFERROR(VLOOKUP($C365,Summary!$C:$CB,54,FALSE)/BG365,IF(BG365=0,"",IF(BG365="","",0)))</f>
        <v>0</v>
      </c>
      <c r="BE365" s="26">
        <f>IFERROR(VLOOKUP($C365,Summary!$C:$CB,55,FALSE)/BG365,IF(BG365=0,"",IF(BG365="","",0)))</f>
        <v>0.5</v>
      </c>
      <c r="BF365" s="25">
        <f>IFERROR(VLOOKUP($C365,Summary!$C:$CB,56,FALSE)/BG365,IF(BG365=0,"",IF(BG365="","",0)))</f>
        <v>0.5</v>
      </c>
      <c r="BG365" s="27">
        <f>VLOOKUP($C365,Summary!$C:$CB,57,FALSE)</f>
        <v>2</v>
      </c>
      <c r="BH365" s="24">
        <f>IFERROR(VLOOKUP($C365,Summary!$C:$CB,58,FALSE)/BN365,IF(BN365=0,"",IF(BN365="","",0)))</f>
        <v>0</v>
      </c>
      <c r="BI365" s="25">
        <f>IFERROR(VLOOKUP($C365,Summary!$C:$CB,59,FALSE)/BN365,IF(BN365=0,"",IF(BN365="","",0)))</f>
        <v>0</v>
      </c>
      <c r="BJ365" s="26">
        <f>IFERROR(VLOOKUP($C365,Summary!$C:$CB,60,FALSE)/BN365,IF(BN365=0,"",IF(BN365="","",0)))</f>
        <v>0</v>
      </c>
      <c r="BK365" s="25">
        <f>IFERROR(VLOOKUP($C365,Summary!$C:$CB,61,FALSE)/BN365,IF(BN365=0,"",IF(BN365="","",0)))</f>
        <v>0</v>
      </c>
      <c r="BL365" s="26">
        <f>IFERROR(VLOOKUP($C365,Summary!$C:$CB,62,FALSE)/BN365,IF(BN365=0,"",IF(BN365="","",0)))</f>
        <v>0</v>
      </c>
      <c r="BM365" s="25">
        <f>IFERROR(VLOOKUP($C365,Summary!$C:$CB,63,FALSE)/BN365,IF(BN365=0,"",IF(BN365="","",0)))</f>
        <v>1</v>
      </c>
      <c r="BN365" s="27">
        <f>VLOOKUP($C365,Summary!$C:$CB,64,FALSE)</f>
        <v>4</v>
      </c>
      <c r="BO365" s="24" t="str">
        <f>IFERROR(VLOOKUP($C365,Summary!$C:$CB,65,FALSE)/BU365,IF(BU365=0,"",IF(BU365="","",0)))</f>
        <v/>
      </c>
      <c r="BP365" s="25" t="str">
        <f>IFERROR(VLOOKUP($C365,Summary!$C:$CB,66,FALSE)/BU365,IF(BU365=0,"",IF(BU365="","",0)))</f>
        <v/>
      </c>
      <c r="BQ365" s="26" t="str">
        <f>IFERROR(VLOOKUP($C365,Summary!$C:$CB,67,FALSE)/BU365,IF(BU365=0,"",IF(BU365="","",0)))</f>
        <v/>
      </c>
      <c r="BR365" s="25" t="str">
        <f>IFERROR(VLOOKUP($C365,Summary!$C:$CB,68,FALSE)/BU365,IF(BU365=0,"",IF(BU365="","",0)))</f>
        <v/>
      </c>
      <c r="BS365" s="26" t="str">
        <f>IFERROR(VLOOKUP($C365,Summary!$C:$CB,69,FALSE)/BU365,IF(BU365=0,"",IF(BU365="","",0)))</f>
        <v/>
      </c>
      <c r="BT365" s="25" t="str">
        <f>IFERROR(VLOOKUP($C365,Summary!$C:$CB,70,FALSE)/BU365,IF(BU365=0,"",IF(BU365="","",0)))</f>
        <v/>
      </c>
      <c r="BU365" s="27">
        <f>VLOOKUP($C365,Summary!$C:$CB,71,FALSE)</f>
        <v>0</v>
      </c>
      <c r="BV365" s="24" t="str">
        <f>IFERROR(VLOOKUP($C365,Summary!$C:$CB,72,FALSE)/CB365,IF(CB365=0,"",IF(CB365="","",0)))</f>
        <v/>
      </c>
      <c r="BW365" s="25" t="str">
        <f>IFERROR(VLOOKUP($C365,Summary!$C:$CB,73,FALSE)/CB365,IF(CB365=0,"",IF(CB365="","",0)))</f>
        <v/>
      </c>
      <c r="BX365" s="26" t="str">
        <f>IFERROR(VLOOKUP($C365,Summary!$C:$CB,74,FALSE)/CB365,IF(CB365=0,"",IF(CB365="","",0)))</f>
        <v/>
      </c>
      <c r="BY365" s="25" t="str">
        <f>IFERROR(VLOOKUP($C365,Summary!$C:$CB,75,FALSE)/CB365,IF(CB365=0,"",IF(CB365="","",0)))</f>
        <v/>
      </c>
      <c r="BZ365" s="26" t="str">
        <f>IFERROR(VLOOKUP($C365,Summary!$C:$CB,76,FALSE)/CB365,IF(CB365=0,"",IF(CB365="","",0)))</f>
        <v/>
      </c>
      <c r="CA365" s="25" t="str">
        <f>IFERROR(VLOOKUP($C365,Summary!$C:$CB,77,FALSE)/CB365,IF(CB365=0,"",IF(CB365="","",0)))</f>
        <v/>
      </c>
      <c r="CB365" s="27">
        <f>VLOOKUP($C365,Summary!$C:$CB,78,FALSE)</f>
        <v>0</v>
      </c>
    </row>
    <row r="366" spans="1:80" x14ac:dyDescent="0.3">
      <c r="A366">
        <v>362</v>
      </c>
      <c r="B366" t="str">
        <f>IF(Namelist!A363="","",UPPER(Namelist!A363))</f>
        <v>YUXIN CHAN</v>
      </c>
      <c r="C366" t="str">
        <f>IF(Namelist!B363="","",UPPER(Namelist!B363))</f>
        <v>NUSSTU\E0772657</v>
      </c>
      <c r="D366" s="24">
        <f>IFERROR(VLOOKUP($C366,Summary!$C:$CB,2,FALSE)/J366,IF(J366=0,"",IF(J366="","",0)))</f>
        <v>0.5</v>
      </c>
      <c r="E366" s="25">
        <f>IFERROR(VLOOKUP($C366,Summary!$C:$CB,3,FALSE)/J366,IF(J366=0,"",IF(J366="","",0)))</f>
        <v>0</v>
      </c>
      <c r="F366" s="26">
        <f>IFERROR(VLOOKUP($C366,Summary!$C:$CB,4,FALSE)/J366,IF(J366=0,"",IF(J366="","",0)))</f>
        <v>0.5</v>
      </c>
      <c r="G366" s="25">
        <f>IFERROR(VLOOKUP($C366,Summary!$C:$CB,5,FALSE)/J366,IF(J366=0,"",IF(J366="","",0)))</f>
        <v>0.5</v>
      </c>
      <c r="H366" s="26">
        <f>IFERROR(VLOOKUP($C366,Summary!$C:$CB,6,FALSE)/J366,IF(J366=0,"",IF(J366="","",0)))</f>
        <v>1</v>
      </c>
      <c r="I366" s="25">
        <f>IFERROR(VLOOKUP($C366,Summary!$C:$CB,7,FALSE)/J366,IF(J366=0,"",IF(J366="","",0)))</f>
        <v>0</v>
      </c>
      <c r="J366" s="27">
        <f>VLOOKUP($C366,Summary!$C:$CB,8,FALSE)</f>
        <v>2</v>
      </c>
      <c r="K366" s="24" t="str">
        <f>IFERROR(VLOOKUP($C366,Summary!$C:$CB,9,FALSE)/Q366,IF(Q366=0,"",IF(Q366="","",0)))</f>
        <v/>
      </c>
      <c r="L366" s="25" t="str">
        <f>IFERROR(VLOOKUP($C366,Summary!$C:$CB,10,FALSE)/Q366,IF(Q366=0,"",IF(Q366="","",0)))</f>
        <v/>
      </c>
      <c r="M366" s="26" t="str">
        <f>IFERROR(VLOOKUP($C366,Summary!$C:$CB,11,FALSE)/Q366,IF(Q366=0,"",IF(Q366="","",0)))</f>
        <v/>
      </c>
      <c r="N366" s="25" t="str">
        <f>IFERROR(VLOOKUP($C366,Summary!$C:$CB,12,FALSE)/Q366,IF(Q366=0,"",IF(Q366="","",0)))</f>
        <v/>
      </c>
      <c r="O366" s="26" t="str">
        <f>IFERROR(VLOOKUP($C366,Summary!$C:$CB,13,FALSE)/Q366,IF(Q366=0,"",IF(Q366="","",0)))</f>
        <v/>
      </c>
      <c r="P366" s="25" t="str">
        <f>IFERROR(VLOOKUP($C366,Summary!$C:$CB,14,FALSE)/Q366,IF(Q366=0,"",IF(Q366="","",0)))</f>
        <v/>
      </c>
      <c r="Q366" s="27">
        <f>VLOOKUP($C366,Summary!$C:$CB,15,FALSE)</f>
        <v>0</v>
      </c>
      <c r="R366" s="24" t="str">
        <f>IFERROR(VLOOKUP($C366,Summary!$C:$CB,16,FALSE)/X366,IF(X366=0,"",IF(X366="","",0)))</f>
        <v/>
      </c>
      <c r="S366" s="25" t="str">
        <f>IFERROR(VLOOKUP($C366,Summary!$C:$CB,17,FALSE)/X366,IF(X366=0,"",IF(X366="","",0)))</f>
        <v/>
      </c>
      <c r="T366" s="26" t="str">
        <f>IFERROR(VLOOKUP($C366,Summary!$C:$CB,18,FALSE)/X366,IF(X366=0,"",IF(X366="","",0)))</f>
        <v/>
      </c>
      <c r="U366" s="25" t="str">
        <f>IFERROR(VLOOKUP($C366,Summary!$C:$CB,19,FALSE)/X366,IF(X366=0,"",IF(X366="","",0)))</f>
        <v/>
      </c>
      <c r="V366" s="26" t="str">
        <f>IFERROR(VLOOKUP($C366,Summary!$C:$CB,20,FALSE)/X366,IF(X366=0,"",IF(X366="","",0)))</f>
        <v/>
      </c>
      <c r="W366" s="25" t="str">
        <f>IFERROR(VLOOKUP($C366,Summary!$C:$CB,21,FALSE)/X366,IF(X366=0,"",IF(X366="","",0)))</f>
        <v/>
      </c>
      <c r="X366" s="27">
        <f>VLOOKUP($C366,Summary!$C:$CB,22,FALSE)</f>
        <v>0</v>
      </c>
      <c r="Y366" s="24" t="str">
        <f>IFERROR(VLOOKUP($C366,Summary!$C:$CB,23,FALSE)/AE366,IF(AE366=0,"",IF(AE366="","",0)))</f>
        <v/>
      </c>
      <c r="Z366" s="25" t="str">
        <f>IFERROR(VLOOKUP($C366,Summary!$C:$CB,24,FALSE)/AE366,IF(AE366=0,"",IF(AE366="","",0)))</f>
        <v/>
      </c>
      <c r="AA366" s="26" t="str">
        <f>IFERROR(VLOOKUP($C366,Summary!$C:$CB,25,FALSE)/AE366,IF(AE366=0,"",IF(AE366="","",0)))</f>
        <v/>
      </c>
      <c r="AB366" s="25" t="str">
        <f>IFERROR(VLOOKUP($C366,Summary!$C:$CB,26,FALSE)/AE366,IF(AE366=0,"",IF(AE366="","",0)))</f>
        <v/>
      </c>
      <c r="AC366" s="26" t="str">
        <f>IFERROR(VLOOKUP($C366,Summary!$C:$CB,27,FALSE)/AE366,IF(AE366=0,"",IF(AE366="","",0)))</f>
        <v/>
      </c>
      <c r="AD366" s="25" t="str">
        <f>IFERROR(VLOOKUP($C366,Summary!$C:$CB,28,FALSE)/AE366,IF(AE366=0,"",IF(AE366="","",0)))</f>
        <v/>
      </c>
      <c r="AE366" s="27">
        <f>VLOOKUP($C366,Summary!$C:$CB,29,FALSE)</f>
        <v>0</v>
      </c>
      <c r="AF366" s="24" t="str">
        <f>IFERROR(VLOOKUP($C366,Summary!$C:$CB,30,FALSE)/VLOOKUP($C366,Summary!$C:$CB,32,FALSE),IF(AL366=0,"",IF(AL366="","",0)))</f>
        <v/>
      </c>
      <c r="AG366" s="25" t="str">
        <f>IFERROR(VLOOKUP($C366,Summary!$C:$CB,31,FALSE)/VLOOKUP($C366,Summary!$C:$CB,32,FALSE),IF(AL366=0,"",IF(AL366="","",0)))</f>
        <v/>
      </c>
      <c r="AH366" s="26" t="str">
        <f>IFERROR(VLOOKUP($C366,Summary!$C:$CB,32,FALSE)/VLOOKUP($C366,Summary!$C:$CB,34,FALSE),IF(AL366=0,"",IF(AL366="","",0)))</f>
        <v/>
      </c>
      <c r="AI366" s="25" t="str">
        <f>IFERROR(VLOOKUP($C366,Summary!$C:$CB,33,FALSE)/VLOOKUP($C366,Summary!$C:$CB,34,FALSE),IF(AL366=0,"",IF(AL366="","",0)))</f>
        <v/>
      </c>
      <c r="AJ366" s="26" t="str">
        <f>IFERROR(VLOOKUP($C366,Summary!$C:$CB,34,FALSE)/AL366,IF(AL366=0,"",IF(AL366="","",0)))</f>
        <v/>
      </c>
      <c r="AK366" s="25" t="str">
        <f>IFERROR(VLOOKUP($C366,Summary!$C:$CB,35,FALSE)/AL366,IF(AL366=0,"",IF(AL366="","",0)))</f>
        <v/>
      </c>
      <c r="AL366" s="27">
        <f>VLOOKUP($C366,Summary!$C:$CB,36,FALSE)</f>
        <v>0</v>
      </c>
      <c r="AM366" s="24" t="str">
        <f>IFERROR(VLOOKUP($C366,Summary!$C:$CB,37,FALSE)/AS366,IF(AS366=0,"",IF(AS366="","",0)))</f>
        <v/>
      </c>
      <c r="AN366" s="25" t="str">
        <f>IFERROR(VLOOKUP($C366,Summary!$C:$CB,38,FALSE)/AS366,IF(AS366=0,"",IF(AS366="","",0)))</f>
        <v/>
      </c>
      <c r="AO366" s="26" t="str">
        <f>IFERROR(VLOOKUP($C366,Summary!$C:$CB,39,FALSE)/AS366,IF(AS366=0,"",IF(AS366="","",0)))</f>
        <v/>
      </c>
      <c r="AP366" s="25" t="str">
        <f>IFERROR(VLOOKUP($C366,Summary!$C:$CB,40,FALSE)/AS366,IF(AS366=0,"",IF(AS366="","",0)))</f>
        <v/>
      </c>
      <c r="AQ366" s="26" t="str">
        <f>IFERROR(VLOOKUP($C366,Summary!$C:$CB,41,FALSE)/AS366,IF(AS366=0,"",IF(AS366="","",0)))</f>
        <v/>
      </c>
      <c r="AR366" s="25" t="str">
        <f>IFERROR(VLOOKUP($C366,Summary!$C:$CB,42,FALSE)/AS366,IF(AS366=0,"",IF(AS366="","",0)))</f>
        <v/>
      </c>
      <c r="AS366" s="27">
        <f>VLOOKUP($C366,Summary!$C:$CB,43,FALSE)</f>
        <v>0</v>
      </c>
      <c r="AT366" s="24" t="str">
        <f>IFERROR(VLOOKUP($C366,Summary!$C:$CB,44,FALSE)/AZ366,IF(AZ366=0,"",IF(AZ366="","",0)))</f>
        <v/>
      </c>
      <c r="AU366" s="25" t="str">
        <f>IFERROR(VLOOKUP($C366,Summary!$C:$CB,45,FALSE)/AZ366,IF(AZ366=0,"",IF(AZ366="","",0)))</f>
        <v/>
      </c>
      <c r="AV366" s="26" t="str">
        <f>IFERROR(VLOOKUP($C366,Summary!$C:$CB,46,FALSE)/AZ366,IF(AZ366=0,"",IF(AZ366="","",0)))</f>
        <v/>
      </c>
      <c r="AW366" s="25" t="str">
        <f>IFERROR(VLOOKUP($C366,Summary!$C:$CB,47,FALSE)/AZ366,IF(AZ366=0,"",IF(AZ366="","",0)))</f>
        <v/>
      </c>
      <c r="AX366" s="26" t="str">
        <f>IFERROR(VLOOKUP($C366,Summary!$C:$CB,48,FALSE)/AZ366,IF(AZ366=0,"",IF(AZ366="","",0)))</f>
        <v/>
      </c>
      <c r="AY366" s="25" t="str">
        <f>IFERROR(VLOOKUP($C366,Summary!$C:$CB,49,FALSE)/AZ366,IF(AZ366=0,"",IF(AZ366="","",0)))</f>
        <v/>
      </c>
      <c r="AZ366" s="27">
        <f>VLOOKUP($C366,Summary!$C:$CB,50,FALSE)</f>
        <v>0</v>
      </c>
      <c r="BA366" s="24">
        <f>IFERROR(VLOOKUP($C366,Summary!$C:$CB,51,FALSE)/BG366,IF(BG366=0,"",IF(BG366="","",0)))</f>
        <v>0.5</v>
      </c>
      <c r="BB366" s="25">
        <f>IFERROR(VLOOKUP($C366,Summary!$C:$CB,52,FALSE)/BG366,IF(BG366=0,"",IF(BG366="","",0)))</f>
        <v>0</v>
      </c>
      <c r="BC366" s="26">
        <f>IFERROR(VLOOKUP($C366,Summary!$C:$CB,53,FALSE)/BG366,IF(BG366=0,"",IF(BG366="","",0)))</f>
        <v>0.5</v>
      </c>
      <c r="BD366" s="25">
        <f>IFERROR(VLOOKUP($C366,Summary!$C:$CB,54,FALSE)/BG366,IF(BG366=0,"",IF(BG366="","",0)))</f>
        <v>0.5</v>
      </c>
      <c r="BE366" s="26">
        <f>IFERROR(VLOOKUP($C366,Summary!$C:$CB,55,FALSE)/BG366,IF(BG366=0,"",IF(BG366="","",0)))</f>
        <v>1</v>
      </c>
      <c r="BF366" s="25">
        <f>IFERROR(VLOOKUP($C366,Summary!$C:$CB,56,FALSE)/BG366,IF(BG366=0,"",IF(BG366="","",0)))</f>
        <v>0</v>
      </c>
      <c r="BG366" s="27">
        <f>VLOOKUP($C366,Summary!$C:$CB,57,FALSE)</f>
        <v>2</v>
      </c>
      <c r="BH366" s="24" t="str">
        <f>IFERROR(VLOOKUP($C366,Summary!$C:$CB,58,FALSE)/BN366,IF(BN366=0,"",IF(BN366="","",0)))</f>
        <v/>
      </c>
      <c r="BI366" s="25" t="str">
        <f>IFERROR(VLOOKUP($C366,Summary!$C:$CB,59,FALSE)/BN366,IF(BN366=0,"",IF(BN366="","",0)))</f>
        <v/>
      </c>
      <c r="BJ366" s="26" t="str">
        <f>IFERROR(VLOOKUP($C366,Summary!$C:$CB,60,FALSE)/BN366,IF(BN366=0,"",IF(BN366="","",0)))</f>
        <v/>
      </c>
      <c r="BK366" s="25" t="str">
        <f>IFERROR(VLOOKUP($C366,Summary!$C:$CB,61,FALSE)/BN366,IF(BN366=0,"",IF(BN366="","",0)))</f>
        <v/>
      </c>
      <c r="BL366" s="26" t="str">
        <f>IFERROR(VLOOKUP($C366,Summary!$C:$CB,62,FALSE)/BN366,IF(BN366=0,"",IF(BN366="","",0)))</f>
        <v/>
      </c>
      <c r="BM366" s="25" t="str">
        <f>IFERROR(VLOOKUP($C366,Summary!$C:$CB,63,FALSE)/BN366,IF(BN366=0,"",IF(BN366="","",0)))</f>
        <v/>
      </c>
      <c r="BN366" s="27">
        <f>VLOOKUP($C366,Summary!$C:$CB,64,FALSE)</f>
        <v>0</v>
      </c>
      <c r="BO366" s="24" t="str">
        <f>IFERROR(VLOOKUP($C366,Summary!$C:$CB,65,FALSE)/BU366,IF(BU366=0,"",IF(BU366="","",0)))</f>
        <v/>
      </c>
      <c r="BP366" s="25" t="str">
        <f>IFERROR(VLOOKUP($C366,Summary!$C:$CB,66,FALSE)/BU366,IF(BU366=0,"",IF(BU366="","",0)))</f>
        <v/>
      </c>
      <c r="BQ366" s="26" t="str">
        <f>IFERROR(VLOOKUP($C366,Summary!$C:$CB,67,FALSE)/BU366,IF(BU366=0,"",IF(BU366="","",0)))</f>
        <v/>
      </c>
      <c r="BR366" s="25" t="str">
        <f>IFERROR(VLOOKUP($C366,Summary!$C:$CB,68,FALSE)/BU366,IF(BU366=0,"",IF(BU366="","",0)))</f>
        <v/>
      </c>
      <c r="BS366" s="26" t="str">
        <f>IFERROR(VLOOKUP($C366,Summary!$C:$CB,69,FALSE)/BU366,IF(BU366=0,"",IF(BU366="","",0)))</f>
        <v/>
      </c>
      <c r="BT366" s="25" t="str">
        <f>IFERROR(VLOOKUP($C366,Summary!$C:$CB,70,FALSE)/BU366,IF(BU366=0,"",IF(BU366="","",0)))</f>
        <v/>
      </c>
      <c r="BU366" s="27">
        <f>VLOOKUP($C366,Summary!$C:$CB,71,FALSE)</f>
        <v>0</v>
      </c>
      <c r="BV366" s="24" t="str">
        <f>IFERROR(VLOOKUP($C366,Summary!$C:$CB,72,FALSE)/CB366,IF(CB366=0,"",IF(CB366="","",0)))</f>
        <v/>
      </c>
      <c r="BW366" s="25" t="str">
        <f>IFERROR(VLOOKUP($C366,Summary!$C:$CB,73,FALSE)/CB366,IF(CB366=0,"",IF(CB366="","",0)))</f>
        <v/>
      </c>
      <c r="BX366" s="26" t="str">
        <f>IFERROR(VLOOKUP($C366,Summary!$C:$CB,74,FALSE)/CB366,IF(CB366=0,"",IF(CB366="","",0)))</f>
        <v/>
      </c>
      <c r="BY366" s="25" t="str">
        <f>IFERROR(VLOOKUP($C366,Summary!$C:$CB,75,FALSE)/CB366,IF(CB366=0,"",IF(CB366="","",0)))</f>
        <v/>
      </c>
      <c r="BZ366" s="26" t="str">
        <f>IFERROR(VLOOKUP($C366,Summary!$C:$CB,76,FALSE)/CB366,IF(CB366=0,"",IF(CB366="","",0)))</f>
        <v/>
      </c>
      <c r="CA366" s="25" t="str">
        <f>IFERROR(VLOOKUP($C366,Summary!$C:$CB,77,FALSE)/CB366,IF(CB366=0,"",IF(CB366="","",0)))</f>
        <v/>
      </c>
      <c r="CB366" s="27">
        <f>VLOOKUP($C366,Summary!$C:$CB,78,FALSE)</f>
        <v>0</v>
      </c>
    </row>
    <row r="367" spans="1:80" x14ac:dyDescent="0.3">
      <c r="A367">
        <v>363</v>
      </c>
      <c r="B367" t="str">
        <f>IF(Namelist!A364="","",UPPER(Namelist!A364))</f>
        <v>ZABIRAH HAKIMUDDIN</v>
      </c>
      <c r="C367" t="str">
        <f>IF(Namelist!B364="","",UPPER(Namelist!B364))</f>
        <v>NUSSTU\E0559702</v>
      </c>
      <c r="D367" s="24">
        <f>IFERROR(VLOOKUP($C367,Summary!$C:$CB,2,FALSE)/J367,IF(J367=0,"",IF(J367="","",0)))</f>
        <v>0.5</v>
      </c>
      <c r="E367" s="25">
        <f>IFERROR(VLOOKUP($C367,Summary!$C:$CB,3,FALSE)/J367,IF(J367=0,"",IF(J367="","",0)))</f>
        <v>0</v>
      </c>
      <c r="F367" s="26">
        <f>IFERROR(VLOOKUP($C367,Summary!$C:$CB,4,FALSE)/J367,IF(J367=0,"",IF(J367="","",0)))</f>
        <v>0.5</v>
      </c>
      <c r="G367" s="25">
        <f>IFERROR(VLOOKUP($C367,Summary!$C:$CB,5,FALSE)/J367,IF(J367=0,"",IF(J367="","",0)))</f>
        <v>0</v>
      </c>
      <c r="H367" s="26">
        <f>IFERROR(VLOOKUP($C367,Summary!$C:$CB,6,FALSE)/J367,IF(J367=0,"",IF(J367="","",0)))</f>
        <v>0.5</v>
      </c>
      <c r="I367" s="25">
        <f>IFERROR(VLOOKUP($C367,Summary!$C:$CB,7,FALSE)/J367,IF(J367=0,"",IF(J367="","",0)))</f>
        <v>0.5</v>
      </c>
      <c r="J367" s="27">
        <f>VLOOKUP($C367,Summary!$C:$CB,8,FALSE)</f>
        <v>4</v>
      </c>
      <c r="K367" s="24">
        <f>IFERROR(VLOOKUP($C367,Summary!$C:$CB,9,FALSE)/Q367,IF(Q367=0,"",IF(Q367="","",0)))</f>
        <v>1</v>
      </c>
      <c r="L367" s="25">
        <f>IFERROR(VLOOKUP($C367,Summary!$C:$CB,10,FALSE)/Q367,IF(Q367=0,"",IF(Q367="","",0)))</f>
        <v>0</v>
      </c>
      <c r="M367" s="26">
        <f>IFERROR(VLOOKUP($C367,Summary!$C:$CB,11,FALSE)/Q367,IF(Q367=0,"",IF(Q367="","",0)))</f>
        <v>1</v>
      </c>
      <c r="N367" s="25">
        <f>IFERROR(VLOOKUP($C367,Summary!$C:$CB,12,FALSE)/Q367,IF(Q367=0,"",IF(Q367="","",0)))</f>
        <v>0</v>
      </c>
      <c r="O367" s="26">
        <f>IFERROR(VLOOKUP($C367,Summary!$C:$CB,13,FALSE)/Q367,IF(Q367=0,"",IF(Q367="","",0)))</f>
        <v>1</v>
      </c>
      <c r="P367" s="25">
        <f>IFERROR(VLOOKUP($C367,Summary!$C:$CB,14,FALSE)/Q367,IF(Q367=0,"",IF(Q367="","",0)))</f>
        <v>0</v>
      </c>
      <c r="Q367" s="27">
        <f>VLOOKUP($C367,Summary!$C:$CB,15,FALSE)</f>
        <v>1</v>
      </c>
      <c r="R367" s="24" t="str">
        <f>IFERROR(VLOOKUP($C367,Summary!$C:$CB,16,FALSE)/X367,IF(X367=0,"",IF(X367="","",0)))</f>
        <v/>
      </c>
      <c r="S367" s="25" t="str">
        <f>IFERROR(VLOOKUP($C367,Summary!$C:$CB,17,FALSE)/X367,IF(X367=0,"",IF(X367="","",0)))</f>
        <v/>
      </c>
      <c r="T367" s="26" t="str">
        <f>IFERROR(VLOOKUP($C367,Summary!$C:$CB,18,FALSE)/X367,IF(X367=0,"",IF(X367="","",0)))</f>
        <v/>
      </c>
      <c r="U367" s="25" t="str">
        <f>IFERROR(VLOOKUP($C367,Summary!$C:$CB,19,FALSE)/X367,IF(X367=0,"",IF(X367="","",0)))</f>
        <v/>
      </c>
      <c r="V367" s="26" t="str">
        <f>IFERROR(VLOOKUP($C367,Summary!$C:$CB,20,FALSE)/X367,IF(X367=0,"",IF(X367="","",0)))</f>
        <v/>
      </c>
      <c r="W367" s="25" t="str">
        <f>IFERROR(VLOOKUP($C367,Summary!$C:$CB,21,FALSE)/X367,IF(X367=0,"",IF(X367="","",0)))</f>
        <v/>
      </c>
      <c r="X367" s="27">
        <f>VLOOKUP($C367,Summary!$C:$CB,22,FALSE)</f>
        <v>0</v>
      </c>
      <c r="Y367" s="24">
        <f>IFERROR(VLOOKUP($C367,Summary!$C:$CB,23,FALSE)/AE367,IF(AE367=0,"",IF(AE367="","",0)))</f>
        <v>0.33333333333333331</v>
      </c>
      <c r="Z367" s="25">
        <f>IFERROR(VLOOKUP($C367,Summary!$C:$CB,24,FALSE)/AE367,IF(AE367=0,"",IF(AE367="","",0)))</f>
        <v>0</v>
      </c>
      <c r="AA367" s="26">
        <f>IFERROR(VLOOKUP($C367,Summary!$C:$CB,25,FALSE)/AE367,IF(AE367=0,"",IF(AE367="","",0)))</f>
        <v>0.33333333333333331</v>
      </c>
      <c r="AB367" s="25">
        <f>IFERROR(VLOOKUP($C367,Summary!$C:$CB,26,FALSE)/AE367,IF(AE367=0,"",IF(AE367="","",0)))</f>
        <v>0</v>
      </c>
      <c r="AC367" s="26">
        <f>IFERROR(VLOOKUP($C367,Summary!$C:$CB,27,FALSE)/AE367,IF(AE367=0,"",IF(AE367="","",0)))</f>
        <v>0.33333333333333331</v>
      </c>
      <c r="AD367" s="25">
        <f>IFERROR(VLOOKUP($C367,Summary!$C:$CB,28,FALSE)/AE367,IF(AE367=0,"",IF(AE367="","",0)))</f>
        <v>0.66666666666666663</v>
      </c>
      <c r="AE367" s="27">
        <f>VLOOKUP($C367,Summary!$C:$CB,29,FALSE)</f>
        <v>3</v>
      </c>
      <c r="AF367" s="24" t="str">
        <f>IFERROR(VLOOKUP($C367,Summary!$C:$CB,30,FALSE)/VLOOKUP($C367,Summary!$C:$CB,32,FALSE),IF(AL367=0,"",IF(AL367="","",0)))</f>
        <v/>
      </c>
      <c r="AG367" s="25" t="str">
        <f>IFERROR(VLOOKUP($C367,Summary!$C:$CB,31,FALSE)/VLOOKUP($C367,Summary!$C:$CB,32,FALSE),IF(AL367=0,"",IF(AL367="","",0)))</f>
        <v/>
      </c>
      <c r="AH367" s="26" t="str">
        <f>IFERROR(VLOOKUP($C367,Summary!$C:$CB,32,FALSE)/VLOOKUP($C367,Summary!$C:$CB,34,FALSE),IF(AL367=0,"",IF(AL367="","",0)))</f>
        <v/>
      </c>
      <c r="AI367" s="25" t="str">
        <f>IFERROR(VLOOKUP($C367,Summary!$C:$CB,33,FALSE)/VLOOKUP($C367,Summary!$C:$CB,34,FALSE),IF(AL367=0,"",IF(AL367="","",0)))</f>
        <v/>
      </c>
      <c r="AJ367" s="26" t="str">
        <f>IFERROR(VLOOKUP($C367,Summary!$C:$CB,34,FALSE)/AL367,IF(AL367=0,"",IF(AL367="","",0)))</f>
        <v/>
      </c>
      <c r="AK367" s="25" t="str">
        <f>IFERROR(VLOOKUP($C367,Summary!$C:$CB,35,FALSE)/AL367,IF(AL367=0,"",IF(AL367="","",0)))</f>
        <v/>
      </c>
      <c r="AL367" s="27">
        <f>VLOOKUP($C367,Summary!$C:$CB,36,FALSE)</f>
        <v>0</v>
      </c>
      <c r="AM367" s="24" t="str">
        <f>IFERROR(VLOOKUP($C367,Summary!$C:$CB,37,FALSE)/AS367,IF(AS367=0,"",IF(AS367="","",0)))</f>
        <v/>
      </c>
      <c r="AN367" s="25" t="str">
        <f>IFERROR(VLOOKUP($C367,Summary!$C:$CB,38,FALSE)/AS367,IF(AS367=0,"",IF(AS367="","",0)))</f>
        <v/>
      </c>
      <c r="AO367" s="26" t="str">
        <f>IFERROR(VLOOKUP($C367,Summary!$C:$CB,39,FALSE)/AS367,IF(AS367=0,"",IF(AS367="","",0)))</f>
        <v/>
      </c>
      <c r="AP367" s="25" t="str">
        <f>IFERROR(VLOOKUP($C367,Summary!$C:$CB,40,FALSE)/AS367,IF(AS367=0,"",IF(AS367="","",0)))</f>
        <v/>
      </c>
      <c r="AQ367" s="26" t="str">
        <f>IFERROR(VLOOKUP($C367,Summary!$C:$CB,41,FALSE)/AS367,IF(AS367=0,"",IF(AS367="","",0)))</f>
        <v/>
      </c>
      <c r="AR367" s="25" t="str">
        <f>IFERROR(VLOOKUP($C367,Summary!$C:$CB,42,FALSE)/AS367,IF(AS367=0,"",IF(AS367="","",0)))</f>
        <v/>
      </c>
      <c r="AS367" s="27">
        <f>VLOOKUP($C367,Summary!$C:$CB,43,FALSE)</f>
        <v>0</v>
      </c>
      <c r="AT367" s="24" t="str">
        <f>IFERROR(VLOOKUP($C367,Summary!$C:$CB,44,FALSE)/AZ367,IF(AZ367=0,"",IF(AZ367="","",0)))</f>
        <v/>
      </c>
      <c r="AU367" s="25" t="str">
        <f>IFERROR(VLOOKUP($C367,Summary!$C:$CB,45,FALSE)/AZ367,IF(AZ367=0,"",IF(AZ367="","",0)))</f>
        <v/>
      </c>
      <c r="AV367" s="26" t="str">
        <f>IFERROR(VLOOKUP($C367,Summary!$C:$CB,46,FALSE)/AZ367,IF(AZ367=0,"",IF(AZ367="","",0)))</f>
        <v/>
      </c>
      <c r="AW367" s="25" t="str">
        <f>IFERROR(VLOOKUP($C367,Summary!$C:$CB,47,FALSE)/AZ367,IF(AZ367=0,"",IF(AZ367="","",0)))</f>
        <v/>
      </c>
      <c r="AX367" s="26" t="str">
        <f>IFERROR(VLOOKUP($C367,Summary!$C:$CB,48,FALSE)/AZ367,IF(AZ367=0,"",IF(AZ367="","",0)))</f>
        <v/>
      </c>
      <c r="AY367" s="25" t="str">
        <f>IFERROR(VLOOKUP($C367,Summary!$C:$CB,49,FALSE)/AZ367,IF(AZ367=0,"",IF(AZ367="","",0)))</f>
        <v/>
      </c>
      <c r="AZ367" s="27">
        <f>VLOOKUP($C367,Summary!$C:$CB,50,FALSE)</f>
        <v>0</v>
      </c>
      <c r="BA367" s="24" t="str">
        <f>IFERROR(VLOOKUP($C367,Summary!$C:$CB,51,FALSE)/BG367,IF(BG367=0,"",IF(BG367="","",0)))</f>
        <v/>
      </c>
      <c r="BB367" s="25" t="str">
        <f>IFERROR(VLOOKUP($C367,Summary!$C:$CB,52,FALSE)/BG367,IF(BG367=0,"",IF(BG367="","",0)))</f>
        <v/>
      </c>
      <c r="BC367" s="26" t="str">
        <f>IFERROR(VLOOKUP($C367,Summary!$C:$CB,53,FALSE)/BG367,IF(BG367=0,"",IF(BG367="","",0)))</f>
        <v/>
      </c>
      <c r="BD367" s="25" t="str">
        <f>IFERROR(VLOOKUP($C367,Summary!$C:$CB,54,FALSE)/BG367,IF(BG367=0,"",IF(BG367="","",0)))</f>
        <v/>
      </c>
      <c r="BE367" s="26" t="str">
        <f>IFERROR(VLOOKUP($C367,Summary!$C:$CB,55,FALSE)/BG367,IF(BG367=0,"",IF(BG367="","",0)))</f>
        <v/>
      </c>
      <c r="BF367" s="25" t="str">
        <f>IFERROR(VLOOKUP($C367,Summary!$C:$CB,56,FALSE)/BG367,IF(BG367=0,"",IF(BG367="","",0)))</f>
        <v/>
      </c>
      <c r="BG367" s="27">
        <f>VLOOKUP($C367,Summary!$C:$CB,57,FALSE)</f>
        <v>0</v>
      </c>
      <c r="BH367" s="24" t="str">
        <f>IFERROR(VLOOKUP($C367,Summary!$C:$CB,58,FALSE)/BN367,IF(BN367=0,"",IF(BN367="","",0)))</f>
        <v/>
      </c>
      <c r="BI367" s="25" t="str">
        <f>IFERROR(VLOOKUP($C367,Summary!$C:$CB,59,FALSE)/BN367,IF(BN367=0,"",IF(BN367="","",0)))</f>
        <v/>
      </c>
      <c r="BJ367" s="26" t="str">
        <f>IFERROR(VLOOKUP($C367,Summary!$C:$CB,60,FALSE)/BN367,IF(BN367=0,"",IF(BN367="","",0)))</f>
        <v/>
      </c>
      <c r="BK367" s="25" t="str">
        <f>IFERROR(VLOOKUP($C367,Summary!$C:$CB,61,FALSE)/BN367,IF(BN367=0,"",IF(BN367="","",0)))</f>
        <v/>
      </c>
      <c r="BL367" s="26" t="str">
        <f>IFERROR(VLOOKUP($C367,Summary!$C:$CB,62,FALSE)/BN367,IF(BN367=0,"",IF(BN367="","",0)))</f>
        <v/>
      </c>
      <c r="BM367" s="25" t="str">
        <f>IFERROR(VLOOKUP($C367,Summary!$C:$CB,63,FALSE)/BN367,IF(BN367=0,"",IF(BN367="","",0)))</f>
        <v/>
      </c>
      <c r="BN367" s="27">
        <f>VLOOKUP($C367,Summary!$C:$CB,64,FALSE)</f>
        <v>0</v>
      </c>
      <c r="BO367" s="24" t="str">
        <f>IFERROR(VLOOKUP($C367,Summary!$C:$CB,65,FALSE)/BU367,IF(BU367=0,"",IF(BU367="","",0)))</f>
        <v/>
      </c>
      <c r="BP367" s="25" t="str">
        <f>IFERROR(VLOOKUP($C367,Summary!$C:$CB,66,FALSE)/BU367,IF(BU367=0,"",IF(BU367="","",0)))</f>
        <v/>
      </c>
      <c r="BQ367" s="26" t="str">
        <f>IFERROR(VLOOKUP($C367,Summary!$C:$CB,67,FALSE)/BU367,IF(BU367=0,"",IF(BU367="","",0)))</f>
        <v/>
      </c>
      <c r="BR367" s="25" t="str">
        <f>IFERROR(VLOOKUP($C367,Summary!$C:$CB,68,FALSE)/BU367,IF(BU367=0,"",IF(BU367="","",0)))</f>
        <v/>
      </c>
      <c r="BS367" s="26" t="str">
        <f>IFERROR(VLOOKUP($C367,Summary!$C:$CB,69,FALSE)/BU367,IF(BU367=0,"",IF(BU367="","",0)))</f>
        <v/>
      </c>
      <c r="BT367" s="25" t="str">
        <f>IFERROR(VLOOKUP($C367,Summary!$C:$CB,70,FALSE)/BU367,IF(BU367=0,"",IF(BU367="","",0)))</f>
        <v/>
      </c>
      <c r="BU367" s="27">
        <f>VLOOKUP($C367,Summary!$C:$CB,71,FALSE)</f>
        <v>0</v>
      </c>
      <c r="BV367" s="24" t="str">
        <f>IFERROR(VLOOKUP($C367,Summary!$C:$CB,72,FALSE)/CB367,IF(CB367=0,"",IF(CB367="","",0)))</f>
        <v/>
      </c>
      <c r="BW367" s="25" t="str">
        <f>IFERROR(VLOOKUP($C367,Summary!$C:$CB,73,FALSE)/CB367,IF(CB367=0,"",IF(CB367="","",0)))</f>
        <v/>
      </c>
      <c r="BX367" s="26" t="str">
        <f>IFERROR(VLOOKUP($C367,Summary!$C:$CB,74,FALSE)/CB367,IF(CB367=0,"",IF(CB367="","",0)))</f>
        <v/>
      </c>
      <c r="BY367" s="25" t="str">
        <f>IFERROR(VLOOKUP($C367,Summary!$C:$CB,75,FALSE)/CB367,IF(CB367=0,"",IF(CB367="","",0)))</f>
        <v/>
      </c>
      <c r="BZ367" s="26" t="str">
        <f>IFERROR(VLOOKUP($C367,Summary!$C:$CB,76,FALSE)/CB367,IF(CB367=0,"",IF(CB367="","",0)))</f>
        <v/>
      </c>
      <c r="CA367" s="25" t="str">
        <f>IFERROR(VLOOKUP($C367,Summary!$C:$CB,77,FALSE)/CB367,IF(CB367=0,"",IF(CB367="","",0)))</f>
        <v/>
      </c>
      <c r="CB367" s="27">
        <f>VLOOKUP($C367,Summary!$C:$CB,78,FALSE)</f>
        <v>0</v>
      </c>
    </row>
    <row r="368" spans="1:80" x14ac:dyDescent="0.3">
      <c r="A368">
        <v>364</v>
      </c>
      <c r="B368" t="str">
        <f>IF(Namelist!A365="","",UPPER(Namelist!A365))</f>
        <v>ZACKEUS CHOO</v>
      </c>
      <c r="C368" t="str">
        <f>IF(Namelist!B365="","",UPPER(Namelist!B365))</f>
        <v>NUSSTU\E1122905</v>
      </c>
      <c r="D368" s="24">
        <f>IFERROR(VLOOKUP($C368,Summary!$C:$CB,2,FALSE)/J368,IF(J368=0,"",IF(J368="","",0)))</f>
        <v>1</v>
      </c>
      <c r="E368" s="25">
        <f>IFERROR(VLOOKUP($C368,Summary!$C:$CB,3,FALSE)/J368,IF(J368=0,"",IF(J368="","",0)))</f>
        <v>0</v>
      </c>
      <c r="F368" s="26">
        <f>IFERROR(VLOOKUP($C368,Summary!$C:$CB,4,FALSE)/J368,IF(J368=0,"",IF(J368="","",0)))</f>
        <v>1</v>
      </c>
      <c r="G368" s="25">
        <f>IFERROR(VLOOKUP($C368,Summary!$C:$CB,5,FALSE)/J368,IF(J368=0,"",IF(J368="","",0)))</f>
        <v>0</v>
      </c>
      <c r="H368" s="26">
        <f>IFERROR(VLOOKUP($C368,Summary!$C:$CB,6,FALSE)/J368,IF(J368=0,"",IF(J368="","",0)))</f>
        <v>1</v>
      </c>
      <c r="I368" s="25">
        <f>IFERROR(VLOOKUP($C368,Summary!$C:$CB,7,FALSE)/J368,IF(J368=0,"",IF(J368="","",0)))</f>
        <v>0</v>
      </c>
      <c r="J368" s="27">
        <f>VLOOKUP($C368,Summary!$C:$CB,8,FALSE)</f>
        <v>1</v>
      </c>
      <c r="K368" s="24" t="str">
        <f>IFERROR(VLOOKUP($C368,Summary!$C:$CB,9,FALSE)/Q368,IF(Q368=0,"",IF(Q368="","",0)))</f>
        <v/>
      </c>
      <c r="L368" s="25" t="str">
        <f>IFERROR(VLOOKUP($C368,Summary!$C:$CB,10,FALSE)/Q368,IF(Q368=0,"",IF(Q368="","",0)))</f>
        <v/>
      </c>
      <c r="M368" s="26" t="str">
        <f>IFERROR(VLOOKUP($C368,Summary!$C:$CB,11,FALSE)/Q368,IF(Q368=0,"",IF(Q368="","",0)))</f>
        <v/>
      </c>
      <c r="N368" s="25" t="str">
        <f>IFERROR(VLOOKUP($C368,Summary!$C:$CB,12,FALSE)/Q368,IF(Q368=0,"",IF(Q368="","",0)))</f>
        <v/>
      </c>
      <c r="O368" s="26" t="str">
        <f>IFERROR(VLOOKUP($C368,Summary!$C:$CB,13,FALSE)/Q368,IF(Q368=0,"",IF(Q368="","",0)))</f>
        <v/>
      </c>
      <c r="P368" s="25" t="str">
        <f>IFERROR(VLOOKUP($C368,Summary!$C:$CB,14,FALSE)/Q368,IF(Q368=0,"",IF(Q368="","",0)))</f>
        <v/>
      </c>
      <c r="Q368" s="27">
        <f>VLOOKUP($C368,Summary!$C:$CB,15,FALSE)</f>
        <v>0</v>
      </c>
      <c r="R368" s="24" t="str">
        <f>IFERROR(VLOOKUP($C368,Summary!$C:$CB,16,FALSE)/X368,IF(X368=0,"",IF(X368="","",0)))</f>
        <v/>
      </c>
      <c r="S368" s="25" t="str">
        <f>IFERROR(VLOOKUP($C368,Summary!$C:$CB,17,FALSE)/X368,IF(X368=0,"",IF(X368="","",0)))</f>
        <v/>
      </c>
      <c r="T368" s="26" t="str">
        <f>IFERROR(VLOOKUP($C368,Summary!$C:$CB,18,FALSE)/X368,IF(X368=0,"",IF(X368="","",0)))</f>
        <v/>
      </c>
      <c r="U368" s="25" t="str">
        <f>IFERROR(VLOOKUP($C368,Summary!$C:$CB,19,FALSE)/X368,IF(X368=0,"",IF(X368="","",0)))</f>
        <v/>
      </c>
      <c r="V368" s="26" t="str">
        <f>IFERROR(VLOOKUP($C368,Summary!$C:$CB,20,FALSE)/X368,IF(X368=0,"",IF(X368="","",0)))</f>
        <v/>
      </c>
      <c r="W368" s="25" t="str">
        <f>IFERROR(VLOOKUP($C368,Summary!$C:$CB,21,FALSE)/X368,IF(X368=0,"",IF(X368="","",0)))</f>
        <v/>
      </c>
      <c r="X368" s="27">
        <f>VLOOKUP($C368,Summary!$C:$CB,22,FALSE)</f>
        <v>0</v>
      </c>
      <c r="Y368" s="24" t="str">
        <f>IFERROR(VLOOKUP($C368,Summary!$C:$CB,23,FALSE)/AE368,IF(AE368=0,"",IF(AE368="","",0)))</f>
        <v/>
      </c>
      <c r="Z368" s="25" t="str">
        <f>IFERROR(VLOOKUP($C368,Summary!$C:$CB,24,FALSE)/AE368,IF(AE368=0,"",IF(AE368="","",0)))</f>
        <v/>
      </c>
      <c r="AA368" s="26" t="str">
        <f>IFERROR(VLOOKUP($C368,Summary!$C:$CB,25,FALSE)/AE368,IF(AE368=0,"",IF(AE368="","",0)))</f>
        <v/>
      </c>
      <c r="AB368" s="25" t="str">
        <f>IFERROR(VLOOKUP($C368,Summary!$C:$CB,26,FALSE)/AE368,IF(AE368=0,"",IF(AE368="","",0)))</f>
        <v/>
      </c>
      <c r="AC368" s="26" t="str">
        <f>IFERROR(VLOOKUP($C368,Summary!$C:$CB,27,FALSE)/AE368,IF(AE368=0,"",IF(AE368="","",0)))</f>
        <v/>
      </c>
      <c r="AD368" s="25" t="str">
        <f>IFERROR(VLOOKUP($C368,Summary!$C:$CB,28,FALSE)/AE368,IF(AE368=0,"",IF(AE368="","",0)))</f>
        <v/>
      </c>
      <c r="AE368" s="27">
        <f>VLOOKUP($C368,Summary!$C:$CB,29,FALSE)</f>
        <v>0</v>
      </c>
      <c r="AF368" s="24" t="str">
        <f>IFERROR(VLOOKUP($C368,Summary!$C:$CB,30,FALSE)/VLOOKUP($C368,Summary!$C:$CB,32,FALSE),IF(AL368=0,"",IF(AL368="","",0)))</f>
        <v/>
      </c>
      <c r="AG368" s="25" t="str">
        <f>IFERROR(VLOOKUP($C368,Summary!$C:$CB,31,FALSE)/VLOOKUP($C368,Summary!$C:$CB,32,FALSE),IF(AL368=0,"",IF(AL368="","",0)))</f>
        <v/>
      </c>
      <c r="AH368" s="26" t="str">
        <f>IFERROR(VLOOKUP($C368,Summary!$C:$CB,32,FALSE)/VLOOKUP($C368,Summary!$C:$CB,34,FALSE),IF(AL368=0,"",IF(AL368="","",0)))</f>
        <v/>
      </c>
      <c r="AI368" s="25" t="str">
        <f>IFERROR(VLOOKUP($C368,Summary!$C:$CB,33,FALSE)/VLOOKUP($C368,Summary!$C:$CB,34,FALSE),IF(AL368=0,"",IF(AL368="","",0)))</f>
        <v/>
      </c>
      <c r="AJ368" s="26" t="str">
        <f>IFERROR(VLOOKUP($C368,Summary!$C:$CB,34,FALSE)/AL368,IF(AL368=0,"",IF(AL368="","",0)))</f>
        <v/>
      </c>
      <c r="AK368" s="25" t="str">
        <f>IFERROR(VLOOKUP($C368,Summary!$C:$CB,35,FALSE)/AL368,IF(AL368=0,"",IF(AL368="","",0)))</f>
        <v/>
      </c>
      <c r="AL368" s="27">
        <f>VLOOKUP($C368,Summary!$C:$CB,36,FALSE)</f>
        <v>0</v>
      </c>
      <c r="AM368" s="24" t="str">
        <f>IFERROR(VLOOKUP($C368,Summary!$C:$CB,37,FALSE)/AS368,IF(AS368=0,"",IF(AS368="","",0)))</f>
        <v/>
      </c>
      <c r="AN368" s="25" t="str">
        <f>IFERROR(VLOOKUP($C368,Summary!$C:$CB,38,FALSE)/AS368,IF(AS368=0,"",IF(AS368="","",0)))</f>
        <v/>
      </c>
      <c r="AO368" s="26" t="str">
        <f>IFERROR(VLOOKUP($C368,Summary!$C:$CB,39,FALSE)/AS368,IF(AS368=0,"",IF(AS368="","",0)))</f>
        <v/>
      </c>
      <c r="AP368" s="25" t="str">
        <f>IFERROR(VLOOKUP($C368,Summary!$C:$CB,40,FALSE)/AS368,IF(AS368=0,"",IF(AS368="","",0)))</f>
        <v/>
      </c>
      <c r="AQ368" s="26" t="str">
        <f>IFERROR(VLOOKUP($C368,Summary!$C:$CB,41,FALSE)/AS368,IF(AS368=0,"",IF(AS368="","",0)))</f>
        <v/>
      </c>
      <c r="AR368" s="25" t="str">
        <f>IFERROR(VLOOKUP($C368,Summary!$C:$CB,42,FALSE)/AS368,IF(AS368=0,"",IF(AS368="","",0)))</f>
        <v/>
      </c>
      <c r="AS368" s="27">
        <f>VLOOKUP($C368,Summary!$C:$CB,43,FALSE)</f>
        <v>0</v>
      </c>
      <c r="AT368" s="24" t="str">
        <f>IFERROR(VLOOKUP($C368,Summary!$C:$CB,44,FALSE)/AZ368,IF(AZ368=0,"",IF(AZ368="","",0)))</f>
        <v/>
      </c>
      <c r="AU368" s="25" t="str">
        <f>IFERROR(VLOOKUP($C368,Summary!$C:$CB,45,FALSE)/AZ368,IF(AZ368=0,"",IF(AZ368="","",0)))</f>
        <v/>
      </c>
      <c r="AV368" s="26" t="str">
        <f>IFERROR(VLOOKUP($C368,Summary!$C:$CB,46,FALSE)/AZ368,IF(AZ368=0,"",IF(AZ368="","",0)))</f>
        <v/>
      </c>
      <c r="AW368" s="25" t="str">
        <f>IFERROR(VLOOKUP($C368,Summary!$C:$CB,47,FALSE)/AZ368,IF(AZ368=0,"",IF(AZ368="","",0)))</f>
        <v/>
      </c>
      <c r="AX368" s="26" t="str">
        <f>IFERROR(VLOOKUP($C368,Summary!$C:$CB,48,FALSE)/AZ368,IF(AZ368=0,"",IF(AZ368="","",0)))</f>
        <v/>
      </c>
      <c r="AY368" s="25" t="str">
        <f>IFERROR(VLOOKUP($C368,Summary!$C:$CB,49,FALSE)/AZ368,IF(AZ368=0,"",IF(AZ368="","",0)))</f>
        <v/>
      </c>
      <c r="AZ368" s="27">
        <f>VLOOKUP($C368,Summary!$C:$CB,50,FALSE)</f>
        <v>0</v>
      </c>
      <c r="BA368" s="24" t="str">
        <f>IFERROR(VLOOKUP($C368,Summary!$C:$CB,51,FALSE)/BG368,IF(BG368=0,"",IF(BG368="","",0)))</f>
        <v/>
      </c>
      <c r="BB368" s="25" t="str">
        <f>IFERROR(VLOOKUP($C368,Summary!$C:$CB,52,FALSE)/BG368,IF(BG368=0,"",IF(BG368="","",0)))</f>
        <v/>
      </c>
      <c r="BC368" s="26" t="str">
        <f>IFERROR(VLOOKUP($C368,Summary!$C:$CB,53,FALSE)/BG368,IF(BG368=0,"",IF(BG368="","",0)))</f>
        <v/>
      </c>
      <c r="BD368" s="25" t="str">
        <f>IFERROR(VLOOKUP($C368,Summary!$C:$CB,54,FALSE)/BG368,IF(BG368=0,"",IF(BG368="","",0)))</f>
        <v/>
      </c>
      <c r="BE368" s="26" t="str">
        <f>IFERROR(VLOOKUP($C368,Summary!$C:$CB,55,FALSE)/BG368,IF(BG368=0,"",IF(BG368="","",0)))</f>
        <v/>
      </c>
      <c r="BF368" s="25" t="str">
        <f>IFERROR(VLOOKUP($C368,Summary!$C:$CB,56,FALSE)/BG368,IF(BG368=0,"",IF(BG368="","",0)))</f>
        <v/>
      </c>
      <c r="BG368" s="27">
        <f>VLOOKUP($C368,Summary!$C:$CB,57,FALSE)</f>
        <v>0</v>
      </c>
      <c r="BH368" s="24" t="str">
        <f>IFERROR(VLOOKUP($C368,Summary!$C:$CB,58,FALSE)/BN368,IF(BN368=0,"",IF(BN368="","",0)))</f>
        <v/>
      </c>
      <c r="BI368" s="25" t="str">
        <f>IFERROR(VLOOKUP($C368,Summary!$C:$CB,59,FALSE)/BN368,IF(BN368=0,"",IF(BN368="","",0)))</f>
        <v/>
      </c>
      <c r="BJ368" s="26" t="str">
        <f>IFERROR(VLOOKUP($C368,Summary!$C:$CB,60,FALSE)/BN368,IF(BN368=0,"",IF(BN368="","",0)))</f>
        <v/>
      </c>
      <c r="BK368" s="25" t="str">
        <f>IFERROR(VLOOKUP($C368,Summary!$C:$CB,61,FALSE)/BN368,IF(BN368=0,"",IF(BN368="","",0)))</f>
        <v/>
      </c>
      <c r="BL368" s="26" t="str">
        <f>IFERROR(VLOOKUP($C368,Summary!$C:$CB,62,FALSE)/BN368,IF(BN368=0,"",IF(BN368="","",0)))</f>
        <v/>
      </c>
      <c r="BM368" s="25" t="str">
        <f>IFERROR(VLOOKUP($C368,Summary!$C:$CB,63,FALSE)/BN368,IF(BN368=0,"",IF(BN368="","",0)))</f>
        <v/>
      </c>
      <c r="BN368" s="27">
        <f>VLOOKUP($C368,Summary!$C:$CB,64,FALSE)</f>
        <v>0</v>
      </c>
      <c r="BO368" s="24" t="str">
        <f>IFERROR(VLOOKUP($C368,Summary!$C:$CB,65,FALSE)/BU368,IF(BU368=0,"",IF(BU368="","",0)))</f>
        <v/>
      </c>
      <c r="BP368" s="25" t="str">
        <f>IFERROR(VLOOKUP($C368,Summary!$C:$CB,66,FALSE)/BU368,IF(BU368=0,"",IF(BU368="","",0)))</f>
        <v/>
      </c>
      <c r="BQ368" s="26" t="str">
        <f>IFERROR(VLOOKUP($C368,Summary!$C:$CB,67,FALSE)/BU368,IF(BU368=0,"",IF(BU368="","",0)))</f>
        <v/>
      </c>
      <c r="BR368" s="25" t="str">
        <f>IFERROR(VLOOKUP($C368,Summary!$C:$CB,68,FALSE)/BU368,IF(BU368=0,"",IF(BU368="","",0)))</f>
        <v/>
      </c>
      <c r="BS368" s="26" t="str">
        <f>IFERROR(VLOOKUP($C368,Summary!$C:$CB,69,FALSE)/BU368,IF(BU368=0,"",IF(BU368="","",0)))</f>
        <v/>
      </c>
      <c r="BT368" s="25" t="str">
        <f>IFERROR(VLOOKUP($C368,Summary!$C:$CB,70,FALSE)/BU368,IF(BU368=0,"",IF(BU368="","",0)))</f>
        <v/>
      </c>
      <c r="BU368" s="27">
        <f>VLOOKUP($C368,Summary!$C:$CB,71,FALSE)</f>
        <v>0</v>
      </c>
      <c r="BV368" s="24">
        <f>IFERROR(VLOOKUP($C368,Summary!$C:$CB,72,FALSE)/CB368,IF(CB368=0,"",IF(CB368="","",0)))</f>
        <v>1</v>
      </c>
      <c r="BW368" s="25">
        <f>IFERROR(VLOOKUP($C368,Summary!$C:$CB,73,FALSE)/CB368,IF(CB368=0,"",IF(CB368="","",0)))</f>
        <v>0</v>
      </c>
      <c r="BX368" s="26">
        <f>IFERROR(VLOOKUP($C368,Summary!$C:$CB,74,FALSE)/CB368,IF(CB368=0,"",IF(CB368="","",0)))</f>
        <v>1</v>
      </c>
      <c r="BY368" s="25">
        <f>IFERROR(VLOOKUP($C368,Summary!$C:$CB,75,FALSE)/CB368,IF(CB368=0,"",IF(CB368="","",0)))</f>
        <v>0</v>
      </c>
      <c r="BZ368" s="26">
        <f>IFERROR(VLOOKUP($C368,Summary!$C:$CB,76,FALSE)/CB368,IF(CB368=0,"",IF(CB368="","",0)))</f>
        <v>1</v>
      </c>
      <c r="CA368" s="25">
        <f>IFERROR(VLOOKUP($C368,Summary!$C:$CB,77,FALSE)/CB368,IF(CB368=0,"",IF(CB368="","",0)))</f>
        <v>0</v>
      </c>
      <c r="CB368" s="27">
        <f>VLOOKUP($C368,Summary!$C:$CB,78,FALSE)</f>
        <v>1</v>
      </c>
    </row>
    <row r="369" spans="1:80" x14ac:dyDescent="0.3">
      <c r="A369">
        <v>365</v>
      </c>
      <c r="B369" t="str">
        <f>IF(Namelist!A366="","",UPPER(Namelist!A366))</f>
        <v>ZAHEER MALIK</v>
      </c>
      <c r="C369" t="str">
        <f>IF(Namelist!B366="","",UPPER(Namelist!B366))</f>
        <v>NUSSTU\E0958795</v>
      </c>
      <c r="D369" s="24">
        <f>IFERROR(VLOOKUP($C369,Summary!$C:$CB,2,FALSE)/J369,IF(J369=0,"",IF(J369="","",0)))</f>
        <v>0.5</v>
      </c>
      <c r="E369" s="25">
        <f>IFERROR(VLOOKUP($C369,Summary!$C:$CB,3,FALSE)/J369,IF(J369=0,"",IF(J369="","",0)))</f>
        <v>0</v>
      </c>
      <c r="F369" s="26">
        <f>IFERROR(VLOOKUP($C369,Summary!$C:$CB,4,FALSE)/J369,IF(J369=0,"",IF(J369="","",0)))</f>
        <v>0.5</v>
      </c>
      <c r="G369" s="25">
        <f>IFERROR(VLOOKUP($C369,Summary!$C:$CB,5,FALSE)/J369,IF(J369=0,"",IF(J369="","",0)))</f>
        <v>0</v>
      </c>
      <c r="H369" s="26">
        <f>IFERROR(VLOOKUP($C369,Summary!$C:$CB,6,FALSE)/J369,IF(J369=0,"",IF(J369="","",0)))</f>
        <v>0.5</v>
      </c>
      <c r="I369" s="25">
        <f>IFERROR(VLOOKUP($C369,Summary!$C:$CB,7,FALSE)/J369,IF(J369=0,"",IF(J369="","",0)))</f>
        <v>0.5</v>
      </c>
      <c r="J369" s="27">
        <f>VLOOKUP($C369,Summary!$C:$CB,8,FALSE)</f>
        <v>2</v>
      </c>
      <c r="K369" s="24" t="str">
        <f>IFERROR(VLOOKUP($C369,Summary!$C:$CB,9,FALSE)/Q369,IF(Q369=0,"",IF(Q369="","",0)))</f>
        <v/>
      </c>
      <c r="L369" s="25" t="str">
        <f>IFERROR(VLOOKUP($C369,Summary!$C:$CB,10,FALSE)/Q369,IF(Q369=0,"",IF(Q369="","",0)))</f>
        <v/>
      </c>
      <c r="M369" s="26" t="str">
        <f>IFERROR(VLOOKUP($C369,Summary!$C:$CB,11,FALSE)/Q369,IF(Q369=0,"",IF(Q369="","",0)))</f>
        <v/>
      </c>
      <c r="N369" s="25" t="str">
        <f>IFERROR(VLOOKUP($C369,Summary!$C:$CB,12,FALSE)/Q369,IF(Q369=0,"",IF(Q369="","",0)))</f>
        <v/>
      </c>
      <c r="O369" s="26" t="str">
        <f>IFERROR(VLOOKUP($C369,Summary!$C:$CB,13,FALSE)/Q369,IF(Q369=0,"",IF(Q369="","",0)))</f>
        <v/>
      </c>
      <c r="P369" s="25" t="str">
        <f>IFERROR(VLOOKUP($C369,Summary!$C:$CB,14,FALSE)/Q369,IF(Q369=0,"",IF(Q369="","",0)))</f>
        <v/>
      </c>
      <c r="Q369" s="27">
        <f>VLOOKUP($C369,Summary!$C:$CB,15,FALSE)</f>
        <v>0</v>
      </c>
      <c r="R369" s="24" t="str">
        <f>IFERROR(VLOOKUP($C369,Summary!$C:$CB,16,FALSE)/X369,IF(X369=0,"",IF(X369="","",0)))</f>
        <v/>
      </c>
      <c r="S369" s="25" t="str">
        <f>IFERROR(VLOOKUP($C369,Summary!$C:$CB,17,FALSE)/X369,IF(X369=0,"",IF(X369="","",0)))</f>
        <v/>
      </c>
      <c r="T369" s="26" t="str">
        <f>IFERROR(VLOOKUP($C369,Summary!$C:$CB,18,FALSE)/X369,IF(X369=0,"",IF(X369="","",0)))</f>
        <v/>
      </c>
      <c r="U369" s="25" t="str">
        <f>IFERROR(VLOOKUP($C369,Summary!$C:$CB,19,FALSE)/X369,IF(X369=0,"",IF(X369="","",0)))</f>
        <v/>
      </c>
      <c r="V369" s="26" t="str">
        <f>IFERROR(VLOOKUP($C369,Summary!$C:$CB,20,FALSE)/X369,IF(X369=0,"",IF(X369="","",0)))</f>
        <v/>
      </c>
      <c r="W369" s="25" t="str">
        <f>IFERROR(VLOOKUP($C369,Summary!$C:$CB,21,FALSE)/X369,IF(X369=0,"",IF(X369="","",0)))</f>
        <v/>
      </c>
      <c r="X369" s="27">
        <f>VLOOKUP($C369,Summary!$C:$CB,22,FALSE)</f>
        <v>0</v>
      </c>
      <c r="Y369" s="24" t="str">
        <f>IFERROR(VLOOKUP($C369,Summary!$C:$CB,23,FALSE)/AE369,IF(AE369=0,"",IF(AE369="","",0)))</f>
        <v/>
      </c>
      <c r="Z369" s="25" t="str">
        <f>IFERROR(VLOOKUP($C369,Summary!$C:$CB,24,FALSE)/AE369,IF(AE369=0,"",IF(AE369="","",0)))</f>
        <v/>
      </c>
      <c r="AA369" s="26" t="str">
        <f>IFERROR(VLOOKUP($C369,Summary!$C:$CB,25,FALSE)/AE369,IF(AE369=0,"",IF(AE369="","",0)))</f>
        <v/>
      </c>
      <c r="AB369" s="25" t="str">
        <f>IFERROR(VLOOKUP($C369,Summary!$C:$CB,26,FALSE)/AE369,IF(AE369=0,"",IF(AE369="","",0)))</f>
        <v/>
      </c>
      <c r="AC369" s="26" t="str">
        <f>IFERROR(VLOOKUP($C369,Summary!$C:$CB,27,FALSE)/AE369,IF(AE369=0,"",IF(AE369="","",0)))</f>
        <v/>
      </c>
      <c r="AD369" s="25" t="str">
        <f>IFERROR(VLOOKUP($C369,Summary!$C:$CB,28,FALSE)/AE369,IF(AE369=0,"",IF(AE369="","",0)))</f>
        <v/>
      </c>
      <c r="AE369" s="27">
        <f>VLOOKUP($C369,Summary!$C:$CB,29,FALSE)</f>
        <v>0</v>
      </c>
      <c r="AF369" s="24" t="str">
        <f>IFERROR(VLOOKUP($C369,Summary!$C:$CB,30,FALSE)/VLOOKUP($C369,Summary!$C:$CB,32,FALSE),IF(AL369=0,"",IF(AL369="","",0)))</f>
        <v/>
      </c>
      <c r="AG369" s="25" t="str">
        <f>IFERROR(VLOOKUP($C369,Summary!$C:$CB,31,FALSE)/VLOOKUP($C369,Summary!$C:$CB,32,FALSE),IF(AL369=0,"",IF(AL369="","",0)))</f>
        <v/>
      </c>
      <c r="AH369" s="26" t="str">
        <f>IFERROR(VLOOKUP($C369,Summary!$C:$CB,32,FALSE)/VLOOKUP($C369,Summary!$C:$CB,34,FALSE),IF(AL369=0,"",IF(AL369="","",0)))</f>
        <v/>
      </c>
      <c r="AI369" s="25" t="str">
        <f>IFERROR(VLOOKUP($C369,Summary!$C:$CB,33,FALSE)/VLOOKUP($C369,Summary!$C:$CB,34,FALSE),IF(AL369=0,"",IF(AL369="","",0)))</f>
        <v/>
      </c>
      <c r="AJ369" s="26" t="str">
        <f>IFERROR(VLOOKUP($C369,Summary!$C:$CB,34,FALSE)/AL369,IF(AL369=0,"",IF(AL369="","",0)))</f>
        <v/>
      </c>
      <c r="AK369" s="25" t="str">
        <f>IFERROR(VLOOKUP($C369,Summary!$C:$CB,35,FALSE)/AL369,IF(AL369=0,"",IF(AL369="","",0)))</f>
        <v/>
      </c>
      <c r="AL369" s="27">
        <f>VLOOKUP($C369,Summary!$C:$CB,36,FALSE)</f>
        <v>0</v>
      </c>
      <c r="AM369" s="24" t="str">
        <f>IFERROR(VLOOKUP($C369,Summary!$C:$CB,37,FALSE)/AS369,IF(AS369=0,"",IF(AS369="","",0)))</f>
        <v/>
      </c>
      <c r="AN369" s="25" t="str">
        <f>IFERROR(VLOOKUP($C369,Summary!$C:$CB,38,FALSE)/AS369,IF(AS369=0,"",IF(AS369="","",0)))</f>
        <v/>
      </c>
      <c r="AO369" s="26" t="str">
        <f>IFERROR(VLOOKUP($C369,Summary!$C:$CB,39,FALSE)/AS369,IF(AS369=0,"",IF(AS369="","",0)))</f>
        <v/>
      </c>
      <c r="AP369" s="25" t="str">
        <f>IFERROR(VLOOKUP($C369,Summary!$C:$CB,40,FALSE)/AS369,IF(AS369=0,"",IF(AS369="","",0)))</f>
        <v/>
      </c>
      <c r="AQ369" s="26" t="str">
        <f>IFERROR(VLOOKUP($C369,Summary!$C:$CB,41,FALSE)/AS369,IF(AS369=0,"",IF(AS369="","",0)))</f>
        <v/>
      </c>
      <c r="AR369" s="25" t="str">
        <f>IFERROR(VLOOKUP($C369,Summary!$C:$CB,42,FALSE)/AS369,IF(AS369=0,"",IF(AS369="","",0)))</f>
        <v/>
      </c>
      <c r="AS369" s="27">
        <f>VLOOKUP($C369,Summary!$C:$CB,43,FALSE)</f>
        <v>0</v>
      </c>
      <c r="AT369" s="24" t="str">
        <f>IFERROR(VLOOKUP($C369,Summary!$C:$CB,44,FALSE)/AZ369,IF(AZ369=0,"",IF(AZ369="","",0)))</f>
        <v/>
      </c>
      <c r="AU369" s="25" t="str">
        <f>IFERROR(VLOOKUP($C369,Summary!$C:$CB,45,FALSE)/AZ369,IF(AZ369=0,"",IF(AZ369="","",0)))</f>
        <v/>
      </c>
      <c r="AV369" s="26" t="str">
        <f>IFERROR(VLOOKUP($C369,Summary!$C:$CB,46,FALSE)/AZ369,IF(AZ369=0,"",IF(AZ369="","",0)))</f>
        <v/>
      </c>
      <c r="AW369" s="25" t="str">
        <f>IFERROR(VLOOKUP($C369,Summary!$C:$CB,47,FALSE)/AZ369,IF(AZ369=0,"",IF(AZ369="","",0)))</f>
        <v/>
      </c>
      <c r="AX369" s="26" t="str">
        <f>IFERROR(VLOOKUP($C369,Summary!$C:$CB,48,FALSE)/AZ369,IF(AZ369=0,"",IF(AZ369="","",0)))</f>
        <v/>
      </c>
      <c r="AY369" s="25" t="str">
        <f>IFERROR(VLOOKUP($C369,Summary!$C:$CB,49,FALSE)/AZ369,IF(AZ369=0,"",IF(AZ369="","",0)))</f>
        <v/>
      </c>
      <c r="AZ369" s="27">
        <f>VLOOKUP($C369,Summary!$C:$CB,50,FALSE)</f>
        <v>0</v>
      </c>
      <c r="BA369" s="24" t="str">
        <f>IFERROR(VLOOKUP($C369,Summary!$C:$CB,51,FALSE)/BG369,IF(BG369=0,"",IF(BG369="","",0)))</f>
        <v/>
      </c>
      <c r="BB369" s="25" t="str">
        <f>IFERROR(VLOOKUP($C369,Summary!$C:$CB,52,FALSE)/BG369,IF(BG369=0,"",IF(BG369="","",0)))</f>
        <v/>
      </c>
      <c r="BC369" s="26" t="str">
        <f>IFERROR(VLOOKUP($C369,Summary!$C:$CB,53,FALSE)/BG369,IF(BG369=0,"",IF(BG369="","",0)))</f>
        <v/>
      </c>
      <c r="BD369" s="25" t="str">
        <f>IFERROR(VLOOKUP($C369,Summary!$C:$CB,54,FALSE)/BG369,IF(BG369=0,"",IF(BG369="","",0)))</f>
        <v/>
      </c>
      <c r="BE369" s="26" t="str">
        <f>IFERROR(VLOOKUP($C369,Summary!$C:$CB,55,FALSE)/BG369,IF(BG369=0,"",IF(BG369="","",0)))</f>
        <v/>
      </c>
      <c r="BF369" s="25" t="str">
        <f>IFERROR(VLOOKUP($C369,Summary!$C:$CB,56,FALSE)/BG369,IF(BG369=0,"",IF(BG369="","",0)))</f>
        <v/>
      </c>
      <c r="BG369" s="27">
        <f>VLOOKUP($C369,Summary!$C:$CB,57,FALSE)</f>
        <v>0</v>
      </c>
      <c r="BH369" s="24" t="str">
        <f>IFERROR(VLOOKUP($C369,Summary!$C:$CB,58,FALSE)/BN369,IF(BN369=0,"",IF(BN369="","",0)))</f>
        <v/>
      </c>
      <c r="BI369" s="25" t="str">
        <f>IFERROR(VLOOKUP($C369,Summary!$C:$CB,59,FALSE)/BN369,IF(BN369=0,"",IF(BN369="","",0)))</f>
        <v/>
      </c>
      <c r="BJ369" s="26" t="str">
        <f>IFERROR(VLOOKUP($C369,Summary!$C:$CB,60,FALSE)/BN369,IF(BN369=0,"",IF(BN369="","",0)))</f>
        <v/>
      </c>
      <c r="BK369" s="25" t="str">
        <f>IFERROR(VLOOKUP($C369,Summary!$C:$CB,61,FALSE)/BN369,IF(BN369=0,"",IF(BN369="","",0)))</f>
        <v/>
      </c>
      <c r="BL369" s="26" t="str">
        <f>IFERROR(VLOOKUP($C369,Summary!$C:$CB,62,FALSE)/BN369,IF(BN369=0,"",IF(BN369="","",0)))</f>
        <v/>
      </c>
      <c r="BM369" s="25" t="str">
        <f>IFERROR(VLOOKUP($C369,Summary!$C:$CB,63,FALSE)/BN369,IF(BN369=0,"",IF(BN369="","",0)))</f>
        <v/>
      </c>
      <c r="BN369" s="27">
        <f>VLOOKUP($C369,Summary!$C:$CB,64,FALSE)</f>
        <v>0</v>
      </c>
      <c r="BO369" s="24">
        <f>IFERROR(VLOOKUP($C369,Summary!$C:$CB,65,FALSE)/BU369,IF(BU369=0,"",IF(BU369="","",0)))</f>
        <v>0.5</v>
      </c>
      <c r="BP369" s="25">
        <f>IFERROR(VLOOKUP($C369,Summary!$C:$CB,66,FALSE)/BU369,IF(BU369=0,"",IF(BU369="","",0)))</f>
        <v>0</v>
      </c>
      <c r="BQ369" s="26">
        <f>IFERROR(VLOOKUP($C369,Summary!$C:$CB,67,FALSE)/BU369,IF(BU369=0,"",IF(BU369="","",0)))</f>
        <v>0.5</v>
      </c>
      <c r="BR369" s="25">
        <f>IFERROR(VLOOKUP($C369,Summary!$C:$CB,68,FALSE)/BU369,IF(BU369=0,"",IF(BU369="","",0)))</f>
        <v>0</v>
      </c>
      <c r="BS369" s="26">
        <f>IFERROR(VLOOKUP($C369,Summary!$C:$CB,69,FALSE)/BU369,IF(BU369=0,"",IF(BU369="","",0)))</f>
        <v>0.5</v>
      </c>
      <c r="BT369" s="25">
        <f>IFERROR(VLOOKUP($C369,Summary!$C:$CB,70,FALSE)/BU369,IF(BU369=0,"",IF(BU369="","",0)))</f>
        <v>0.5</v>
      </c>
      <c r="BU369" s="27">
        <f>VLOOKUP($C369,Summary!$C:$CB,71,FALSE)</f>
        <v>2</v>
      </c>
      <c r="BV369" s="24" t="str">
        <f>IFERROR(VLOOKUP($C369,Summary!$C:$CB,72,FALSE)/CB369,IF(CB369=0,"",IF(CB369="","",0)))</f>
        <v/>
      </c>
      <c r="BW369" s="25" t="str">
        <f>IFERROR(VLOOKUP($C369,Summary!$C:$CB,73,FALSE)/CB369,IF(CB369=0,"",IF(CB369="","",0)))</f>
        <v/>
      </c>
      <c r="BX369" s="26" t="str">
        <f>IFERROR(VLOOKUP($C369,Summary!$C:$CB,74,FALSE)/CB369,IF(CB369=0,"",IF(CB369="","",0)))</f>
        <v/>
      </c>
      <c r="BY369" s="25" t="str">
        <f>IFERROR(VLOOKUP($C369,Summary!$C:$CB,75,FALSE)/CB369,IF(CB369=0,"",IF(CB369="","",0)))</f>
        <v/>
      </c>
      <c r="BZ369" s="26" t="str">
        <f>IFERROR(VLOOKUP($C369,Summary!$C:$CB,76,FALSE)/CB369,IF(CB369=0,"",IF(CB369="","",0)))</f>
        <v/>
      </c>
      <c r="CA369" s="25" t="str">
        <f>IFERROR(VLOOKUP($C369,Summary!$C:$CB,77,FALSE)/CB369,IF(CB369=0,"",IF(CB369="","",0)))</f>
        <v/>
      </c>
      <c r="CB369" s="27">
        <f>VLOOKUP($C369,Summary!$C:$CB,78,FALSE)</f>
        <v>0</v>
      </c>
    </row>
    <row r="370" spans="1:80" x14ac:dyDescent="0.3">
      <c r="A370">
        <v>366</v>
      </c>
      <c r="B370" t="str">
        <f>IF(Namelist!A367="","",UPPER(Namelist!A367))</f>
        <v>ZE AW, CONRAD REIN TANG</v>
      </c>
      <c r="C370" t="str">
        <f>IF(Namelist!B367="","",UPPER(Namelist!B367))</f>
        <v>NUSSTU\E0527273</v>
      </c>
      <c r="D370" s="24">
        <f>IFERROR(VLOOKUP($C370,Summary!$C:$CB,2,FALSE)/J370,IF(J370=0,"",IF(J370="","",0)))</f>
        <v>0.7</v>
      </c>
      <c r="E370" s="25">
        <f>IFERROR(VLOOKUP($C370,Summary!$C:$CB,3,FALSE)/J370,IF(J370=0,"",IF(J370="","",0)))</f>
        <v>3.3333333333333333E-2</v>
      </c>
      <c r="F370" s="26">
        <f>IFERROR(VLOOKUP($C370,Summary!$C:$CB,4,FALSE)/J370,IF(J370=0,"",IF(J370="","",0)))</f>
        <v>0.73333333333333328</v>
      </c>
      <c r="G370" s="25">
        <f>IFERROR(VLOOKUP($C370,Summary!$C:$CB,5,FALSE)/J370,IF(J370=0,"",IF(J370="","",0)))</f>
        <v>0</v>
      </c>
      <c r="H370" s="26">
        <f>IFERROR(VLOOKUP($C370,Summary!$C:$CB,6,FALSE)/J370,IF(J370=0,"",IF(J370="","",0)))</f>
        <v>0.73333333333333328</v>
      </c>
      <c r="I370" s="25">
        <f>IFERROR(VLOOKUP($C370,Summary!$C:$CB,7,FALSE)/J370,IF(J370=0,"",IF(J370="","",0)))</f>
        <v>0.26666666666666666</v>
      </c>
      <c r="J370" s="27">
        <f>VLOOKUP($C370,Summary!$C:$CB,8,FALSE)</f>
        <v>30</v>
      </c>
      <c r="K370" s="24">
        <f>IFERROR(VLOOKUP($C370,Summary!$C:$CB,9,FALSE)/Q370,IF(Q370=0,"",IF(Q370="","",0)))</f>
        <v>0.4</v>
      </c>
      <c r="L370" s="25">
        <f>IFERROR(VLOOKUP($C370,Summary!$C:$CB,10,FALSE)/Q370,IF(Q370=0,"",IF(Q370="","",0)))</f>
        <v>0</v>
      </c>
      <c r="M370" s="26">
        <f>IFERROR(VLOOKUP($C370,Summary!$C:$CB,11,FALSE)/Q370,IF(Q370=0,"",IF(Q370="","",0)))</f>
        <v>0.4</v>
      </c>
      <c r="N370" s="25">
        <f>IFERROR(VLOOKUP($C370,Summary!$C:$CB,12,FALSE)/Q370,IF(Q370=0,"",IF(Q370="","",0)))</f>
        <v>0</v>
      </c>
      <c r="O370" s="26">
        <f>IFERROR(VLOOKUP($C370,Summary!$C:$CB,13,FALSE)/Q370,IF(Q370=0,"",IF(Q370="","",0)))</f>
        <v>0.4</v>
      </c>
      <c r="P370" s="25">
        <f>IFERROR(VLOOKUP($C370,Summary!$C:$CB,14,FALSE)/Q370,IF(Q370=0,"",IF(Q370="","",0)))</f>
        <v>0.6</v>
      </c>
      <c r="Q370" s="27">
        <f>VLOOKUP($C370,Summary!$C:$CB,15,FALSE)</f>
        <v>5</v>
      </c>
      <c r="R370" s="24">
        <f>IFERROR(VLOOKUP($C370,Summary!$C:$CB,16,FALSE)/X370,IF(X370=0,"",IF(X370="","",0)))</f>
        <v>0.66666666666666663</v>
      </c>
      <c r="S370" s="25">
        <f>IFERROR(VLOOKUP($C370,Summary!$C:$CB,17,FALSE)/X370,IF(X370=0,"",IF(X370="","",0)))</f>
        <v>0.33333333333333331</v>
      </c>
      <c r="T370" s="26">
        <f>IFERROR(VLOOKUP($C370,Summary!$C:$CB,18,FALSE)/X370,IF(X370=0,"",IF(X370="","",0)))</f>
        <v>1</v>
      </c>
      <c r="U370" s="25">
        <f>IFERROR(VLOOKUP($C370,Summary!$C:$CB,19,FALSE)/X370,IF(X370=0,"",IF(X370="","",0)))</f>
        <v>0</v>
      </c>
      <c r="V370" s="26">
        <f>IFERROR(VLOOKUP($C370,Summary!$C:$CB,20,FALSE)/X370,IF(X370=0,"",IF(X370="","",0)))</f>
        <v>1</v>
      </c>
      <c r="W370" s="25">
        <f>IFERROR(VLOOKUP($C370,Summary!$C:$CB,21,FALSE)/X370,IF(X370=0,"",IF(X370="","",0)))</f>
        <v>0</v>
      </c>
      <c r="X370" s="27">
        <f>VLOOKUP($C370,Summary!$C:$CB,22,FALSE)</f>
        <v>3</v>
      </c>
      <c r="Y370" s="24">
        <f>IFERROR(VLOOKUP($C370,Summary!$C:$CB,23,FALSE)/AE370,IF(AE370=0,"",IF(AE370="","",0)))</f>
        <v>1</v>
      </c>
      <c r="Z370" s="25">
        <f>IFERROR(VLOOKUP($C370,Summary!$C:$CB,24,FALSE)/AE370,IF(AE370=0,"",IF(AE370="","",0)))</f>
        <v>0</v>
      </c>
      <c r="AA370" s="26">
        <f>IFERROR(VLOOKUP($C370,Summary!$C:$CB,25,FALSE)/AE370,IF(AE370=0,"",IF(AE370="","",0)))</f>
        <v>1</v>
      </c>
      <c r="AB370" s="25">
        <f>IFERROR(VLOOKUP($C370,Summary!$C:$CB,26,FALSE)/AE370,IF(AE370=0,"",IF(AE370="","",0)))</f>
        <v>0</v>
      </c>
      <c r="AC370" s="26">
        <f>IFERROR(VLOOKUP($C370,Summary!$C:$CB,27,FALSE)/AE370,IF(AE370=0,"",IF(AE370="","",0)))</f>
        <v>1</v>
      </c>
      <c r="AD370" s="25">
        <f>IFERROR(VLOOKUP($C370,Summary!$C:$CB,28,FALSE)/AE370,IF(AE370=0,"",IF(AE370="","",0)))</f>
        <v>0</v>
      </c>
      <c r="AE370" s="27">
        <f>VLOOKUP($C370,Summary!$C:$CB,29,FALSE)</f>
        <v>3</v>
      </c>
      <c r="AF370" s="24" t="str">
        <f>IFERROR(VLOOKUP($C370,Summary!$C:$CB,30,FALSE)/VLOOKUP($C370,Summary!$C:$CB,32,FALSE),IF(AL370=0,"",IF(AL370="","",0)))</f>
        <v/>
      </c>
      <c r="AG370" s="25" t="str">
        <f>IFERROR(VLOOKUP($C370,Summary!$C:$CB,31,FALSE)/VLOOKUP($C370,Summary!$C:$CB,32,FALSE),IF(AL370=0,"",IF(AL370="","",0)))</f>
        <v/>
      </c>
      <c r="AH370" s="26" t="str">
        <f>IFERROR(VLOOKUP($C370,Summary!$C:$CB,32,FALSE)/VLOOKUP($C370,Summary!$C:$CB,34,FALSE),IF(AL370=0,"",IF(AL370="","",0)))</f>
        <v/>
      </c>
      <c r="AI370" s="25" t="str">
        <f>IFERROR(VLOOKUP($C370,Summary!$C:$CB,33,FALSE)/VLOOKUP($C370,Summary!$C:$CB,34,FALSE),IF(AL370=0,"",IF(AL370="","",0)))</f>
        <v/>
      </c>
      <c r="AJ370" s="26" t="str">
        <f>IFERROR(VLOOKUP($C370,Summary!$C:$CB,34,FALSE)/AL370,IF(AL370=0,"",IF(AL370="","",0)))</f>
        <v/>
      </c>
      <c r="AK370" s="25" t="str">
        <f>IFERROR(VLOOKUP($C370,Summary!$C:$CB,35,FALSE)/AL370,IF(AL370=0,"",IF(AL370="","",0)))</f>
        <v/>
      </c>
      <c r="AL370" s="27">
        <f>VLOOKUP($C370,Summary!$C:$CB,36,FALSE)</f>
        <v>0</v>
      </c>
      <c r="AM370" s="24">
        <f>IFERROR(VLOOKUP($C370,Summary!$C:$CB,37,FALSE)/AS370,IF(AS370=0,"",IF(AS370="","",0)))</f>
        <v>0.75</v>
      </c>
      <c r="AN370" s="25">
        <f>IFERROR(VLOOKUP($C370,Summary!$C:$CB,38,FALSE)/AS370,IF(AS370=0,"",IF(AS370="","",0)))</f>
        <v>0</v>
      </c>
      <c r="AO370" s="26">
        <f>IFERROR(VLOOKUP($C370,Summary!$C:$CB,39,FALSE)/AS370,IF(AS370=0,"",IF(AS370="","",0)))</f>
        <v>0.75</v>
      </c>
      <c r="AP370" s="25">
        <f>IFERROR(VLOOKUP($C370,Summary!$C:$CB,40,FALSE)/AS370,IF(AS370=0,"",IF(AS370="","",0)))</f>
        <v>0</v>
      </c>
      <c r="AQ370" s="26">
        <f>IFERROR(VLOOKUP($C370,Summary!$C:$CB,41,FALSE)/AS370,IF(AS370=0,"",IF(AS370="","",0)))</f>
        <v>0.75</v>
      </c>
      <c r="AR370" s="25">
        <f>IFERROR(VLOOKUP($C370,Summary!$C:$CB,42,FALSE)/AS370,IF(AS370=0,"",IF(AS370="","",0)))</f>
        <v>0.25</v>
      </c>
      <c r="AS370" s="27">
        <f>VLOOKUP($C370,Summary!$C:$CB,43,FALSE)</f>
        <v>4</v>
      </c>
      <c r="AT370" s="24">
        <f>IFERROR(VLOOKUP($C370,Summary!$C:$CB,44,FALSE)/AZ370,IF(AZ370=0,"",IF(AZ370="","",0)))</f>
        <v>1</v>
      </c>
      <c r="AU370" s="25">
        <f>IFERROR(VLOOKUP($C370,Summary!$C:$CB,45,FALSE)/AZ370,IF(AZ370=0,"",IF(AZ370="","",0)))</f>
        <v>0</v>
      </c>
      <c r="AV370" s="26">
        <f>IFERROR(VLOOKUP($C370,Summary!$C:$CB,46,FALSE)/AZ370,IF(AZ370=0,"",IF(AZ370="","",0)))</f>
        <v>1</v>
      </c>
      <c r="AW370" s="25">
        <f>IFERROR(VLOOKUP($C370,Summary!$C:$CB,47,FALSE)/AZ370,IF(AZ370=0,"",IF(AZ370="","",0)))</f>
        <v>0</v>
      </c>
      <c r="AX370" s="26">
        <f>IFERROR(VLOOKUP($C370,Summary!$C:$CB,48,FALSE)/AZ370,IF(AZ370=0,"",IF(AZ370="","",0)))</f>
        <v>1</v>
      </c>
      <c r="AY370" s="25">
        <f>IFERROR(VLOOKUP($C370,Summary!$C:$CB,49,FALSE)/AZ370,IF(AZ370=0,"",IF(AZ370="","",0)))</f>
        <v>0</v>
      </c>
      <c r="AZ370" s="27">
        <f>VLOOKUP($C370,Summary!$C:$CB,50,FALSE)</f>
        <v>2</v>
      </c>
      <c r="BA370" s="24">
        <f>IFERROR(VLOOKUP($C370,Summary!$C:$CB,51,FALSE)/BG370,IF(BG370=0,"",IF(BG370="","",0)))</f>
        <v>1</v>
      </c>
      <c r="BB370" s="25">
        <f>IFERROR(VLOOKUP($C370,Summary!$C:$CB,52,FALSE)/BG370,IF(BG370=0,"",IF(BG370="","",0)))</f>
        <v>0</v>
      </c>
      <c r="BC370" s="26">
        <f>IFERROR(VLOOKUP($C370,Summary!$C:$CB,53,FALSE)/BG370,IF(BG370=0,"",IF(BG370="","",0)))</f>
        <v>1</v>
      </c>
      <c r="BD370" s="25">
        <f>IFERROR(VLOOKUP($C370,Summary!$C:$CB,54,FALSE)/BG370,IF(BG370=0,"",IF(BG370="","",0)))</f>
        <v>0</v>
      </c>
      <c r="BE370" s="26">
        <f>IFERROR(VLOOKUP($C370,Summary!$C:$CB,55,FALSE)/BG370,IF(BG370=0,"",IF(BG370="","",0)))</f>
        <v>1</v>
      </c>
      <c r="BF370" s="25">
        <f>IFERROR(VLOOKUP($C370,Summary!$C:$CB,56,FALSE)/BG370,IF(BG370=0,"",IF(BG370="","",0)))</f>
        <v>0</v>
      </c>
      <c r="BG370" s="27">
        <f>VLOOKUP($C370,Summary!$C:$CB,57,FALSE)</f>
        <v>3</v>
      </c>
      <c r="BH370" s="24">
        <f>IFERROR(VLOOKUP($C370,Summary!$C:$CB,58,FALSE)/BN370,IF(BN370=0,"",IF(BN370="","",0)))</f>
        <v>0.8</v>
      </c>
      <c r="BI370" s="25">
        <f>IFERROR(VLOOKUP($C370,Summary!$C:$CB,59,FALSE)/BN370,IF(BN370=0,"",IF(BN370="","",0)))</f>
        <v>0</v>
      </c>
      <c r="BJ370" s="26">
        <f>IFERROR(VLOOKUP($C370,Summary!$C:$CB,60,FALSE)/BN370,IF(BN370=0,"",IF(BN370="","",0)))</f>
        <v>0.8</v>
      </c>
      <c r="BK370" s="25">
        <f>IFERROR(VLOOKUP($C370,Summary!$C:$CB,61,FALSE)/BN370,IF(BN370=0,"",IF(BN370="","",0)))</f>
        <v>0</v>
      </c>
      <c r="BL370" s="26">
        <f>IFERROR(VLOOKUP($C370,Summary!$C:$CB,62,FALSE)/BN370,IF(BN370=0,"",IF(BN370="","",0)))</f>
        <v>0.8</v>
      </c>
      <c r="BM370" s="25">
        <f>IFERROR(VLOOKUP($C370,Summary!$C:$CB,63,FALSE)/BN370,IF(BN370=0,"",IF(BN370="","",0)))</f>
        <v>0.2</v>
      </c>
      <c r="BN370" s="27">
        <f>VLOOKUP($C370,Summary!$C:$CB,64,FALSE)</f>
        <v>5</v>
      </c>
      <c r="BO370" s="24">
        <f>IFERROR(VLOOKUP($C370,Summary!$C:$CB,65,FALSE)/BU370,IF(BU370=0,"",IF(BU370="","",0)))</f>
        <v>0.25</v>
      </c>
      <c r="BP370" s="25">
        <f>IFERROR(VLOOKUP($C370,Summary!$C:$CB,66,FALSE)/BU370,IF(BU370=0,"",IF(BU370="","",0)))</f>
        <v>0</v>
      </c>
      <c r="BQ370" s="26">
        <f>IFERROR(VLOOKUP($C370,Summary!$C:$CB,67,FALSE)/BU370,IF(BU370=0,"",IF(BU370="","",0)))</f>
        <v>0.25</v>
      </c>
      <c r="BR370" s="25">
        <f>IFERROR(VLOOKUP($C370,Summary!$C:$CB,68,FALSE)/BU370,IF(BU370=0,"",IF(BU370="","",0)))</f>
        <v>0</v>
      </c>
      <c r="BS370" s="26">
        <f>IFERROR(VLOOKUP($C370,Summary!$C:$CB,69,FALSE)/BU370,IF(BU370=0,"",IF(BU370="","",0)))</f>
        <v>0.25</v>
      </c>
      <c r="BT370" s="25">
        <f>IFERROR(VLOOKUP($C370,Summary!$C:$CB,70,FALSE)/BU370,IF(BU370=0,"",IF(BU370="","",0)))</f>
        <v>0.75</v>
      </c>
      <c r="BU370" s="27">
        <f>VLOOKUP($C370,Summary!$C:$CB,71,FALSE)</f>
        <v>4</v>
      </c>
      <c r="BV370" s="24">
        <f>IFERROR(VLOOKUP($C370,Summary!$C:$CB,72,FALSE)/CB370,IF(CB370=0,"",IF(CB370="","",0)))</f>
        <v>1</v>
      </c>
      <c r="BW370" s="25">
        <f>IFERROR(VLOOKUP($C370,Summary!$C:$CB,73,FALSE)/CB370,IF(CB370=0,"",IF(CB370="","",0)))</f>
        <v>0</v>
      </c>
      <c r="BX370" s="26">
        <f>IFERROR(VLOOKUP($C370,Summary!$C:$CB,74,FALSE)/CB370,IF(CB370=0,"",IF(CB370="","",0)))</f>
        <v>1</v>
      </c>
      <c r="BY370" s="25">
        <f>IFERROR(VLOOKUP($C370,Summary!$C:$CB,75,FALSE)/CB370,IF(CB370=0,"",IF(CB370="","",0)))</f>
        <v>0</v>
      </c>
      <c r="BZ370" s="26">
        <f>IFERROR(VLOOKUP($C370,Summary!$C:$CB,76,FALSE)/CB370,IF(CB370=0,"",IF(CB370="","",0)))</f>
        <v>1</v>
      </c>
      <c r="CA370" s="25">
        <f>IFERROR(VLOOKUP($C370,Summary!$C:$CB,77,FALSE)/CB370,IF(CB370=0,"",IF(CB370="","",0)))</f>
        <v>0</v>
      </c>
      <c r="CB370" s="27">
        <f>VLOOKUP($C370,Summary!$C:$CB,78,FALSE)</f>
        <v>1</v>
      </c>
    </row>
    <row r="371" spans="1:80" x14ac:dyDescent="0.3">
      <c r="A371">
        <v>367</v>
      </c>
      <c r="B371" t="str">
        <f>IF(Namelist!A368="","",UPPER(Namelist!A368))</f>
        <v>ZHAO RAY LEE</v>
      </c>
      <c r="C371" t="str">
        <f>IF(Namelist!B368="","",UPPER(Namelist!B368))</f>
        <v>NUSSTU\E0543843</v>
      </c>
      <c r="D371" s="24">
        <f>IFERROR(VLOOKUP($C371,Summary!$C:$CB,2,FALSE)/J371,IF(J371=0,"",IF(J371="","",0)))</f>
        <v>0</v>
      </c>
      <c r="E371" s="25">
        <f>IFERROR(VLOOKUP($C371,Summary!$C:$CB,3,FALSE)/J371,IF(J371=0,"",IF(J371="","",0)))</f>
        <v>0</v>
      </c>
      <c r="F371" s="26">
        <f>IFERROR(VLOOKUP($C371,Summary!$C:$CB,4,FALSE)/J371,IF(J371=0,"",IF(J371="","",0)))</f>
        <v>0</v>
      </c>
      <c r="G371" s="25">
        <f>IFERROR(VLOOKUP($C371,Summary!$C:$CB,5,FALSE)/J371,IF(J371=0,"",IF(J371="","",0)))</f>
        <v>0.5</v>
      </c>
      <c r="H371" s="26">
        <f>IFERROR(VLOOKUP($C371,Summary!$C:$CB,6,FALSE)/J371,IF(J371=0,"",IF(J371="","",0)))</f>
        <v>0.5</v>
      </c>
      <c r="I371" s="25">
        <f>IFERROR(VLOOKUP($C371,Summary!$C:$CB,7,FALSE)/J371,IF(J371=0,"",IF(J371="","",0)))</f>
        <v>0.5</v>
      </c>
      <c r="J371" s="27">
        <f>VLOOKUP($C371,Summary!$C:$CB,8,FALSE)</f>
        <v>2</v>
      </c>
      <c r="K371" s="24" t="str">
        <f>IFERROR(VLOOKUP($C371,Summary!$C:$CB,9,FALSE)/Q371,IF(Q371=0,"",IF(Q371="","",0)))</f>
        <v/>
      </c>
      <c r="L371" s="25" t="str">
        <f>IFERROR(VLOOKUP($C371,Summary!$C:$CB,10,FALSE)/Q371,IF(Q371=0,"",IF(Q371="","",0)))</f>
        <v/>
      </c>
      <c r="M371" s="26" t="str">
        <f>IFERROR(VLOOKUP($C371,Summary!$C:$CB,11,FALSE)/Q371,IF(Q371=0,"",IF(Q371="","",0)))</f>
        <v/>
      </c>
      <c r="N371" s="25" t="str">
        <f>IFERROR(VLOOKUP($C371,Summary!$C:$CB,12,FALSE)/Q371,IF(Q371=0,"",IF(Q371="","",0)))</f>
        <v/>
      </c>
      <c r="O371" s="26" t="str">
        <f>IFERROR(VLOOKUP($C371,Summary!$C:$CB,13,FALSE)/Q371,IF(Q371=0,"",IF(Q371="","",0)))</f>
        <v/>
      </c>
      <c r="P371" s="25" t="str">
        <f>IFERROR(VLOOKUP($C371,Summary!$C:$CB,14,FALSE)/Q371,IF(Q371=0,"",IF(Q371="","",0)))</f>
        <v/>
      </c>
      <c r="Q371" s="27">
        <f>VLOOKUP($C371,Summary!$C:$CB,15,FALSE)</f>
        <v>0</v>
      </c>
      <c r="R371" s="24" t="str">
        <f>IFERROR(VLOOKUP($C371,Summary!$C:$CB,16,FALSE)/X371,IF(X371=0,"",IF(X371="","",0)))</f>
        <v/>
      </c>
      <c r="S371" s="25" t="str">
        <f>IFERROR(VLOOKUP($C371,Summary!$C:$CB,17,FALSE)/X371,IF(X371=0,"",IF(X371="","",0)))</f>
        <v/>
      </c>
      <c r="T371" s="26" t="str">
        <f>IFERROR(VLOOKUP($C371,Summary!$C:$CB,18,FALSE)/X371,IF(X371=0,"",IF(X371="","",0)))</f>
        <v/>
      </c>
      <c r="U371" s="25" t="str">
        <f>IFERROR(VLOOKUP($C371,Summary!$C:$CB,19,FALSE)/X371,IF(X371=0,"",IF(X371="","",0)))</f>
        <v/>
      </c>
      <c r="V371" s="26" t="str">
        <f>IFERROR(VLOOKUP($C371,Summary!$C:$CB,20,FALSE)/X371,IF(X371=0,"",IF(X371="","",0)))</f>
        <v/>
      </c>
      <c r="W371" s="25" t="str">
        <f>IFERROR(VLOOKUP($C371,Summary!$C:$CB,21,FALSE)/X371,IF(X371=0,"",IF(X371="","",0)))</f>
        <v/>
      </c>
      <c r="X371" s="27">
        <f>VLOOKUP($C371,Summary!$C:$CB,22,FALSE)</f>
        <v>0</v>
      </c>
      <c r="Y371" s="24" t="str">
        <f>IFERROR(VLOOKUP($C371,Summary!$C:$CB,23,FALSE)/AE371,IF(AE371=0,"",IF(AE371="","",0)))</f>
        <v/>
      </c>
      <c r="Z371" s="25" t="str">
        <f>IFERROR(VLOOKUP($C371,Summary!$C:$CB,24,FALSE)/AE371,IF(AE371=0,"",IF(AE371="","",0)))</f>
        <v/>
      </c>
      <c r="AA371" s="26" t="str">
        <f>IFERROR(VLOOKUP($C371,Summary!$C:$CB,25,FALSE)/AE371,IF(AE371=0,"",IF(AE371="","",0)))</f>
        <v/>
      </c>
      <c r="AB371" s="25" t="str">
        <f>IFERROR(VLOOKUP($C371,Summary!$C:$CB,26,FALSE)/AE371,IF(AE371=0,"",IF(AE371="","",0)))</f>
        <v/>
      </c>
      <c r="AC371" s="26" t="str">
        <f>IFERROR(VLOOKUP($C371,Summary!$C:$CB,27,FALSE)/AE371,IF(AE371=0,"",IF(AE371="","",0)))</f>
        <v/>
      </c>
      <c r="AD371" s="25" t="str">
        <f>IFERROR(VLOOKUP($C371,Summary!$C:$CB,28,FALSE)/AE371,IF(AE371=0,"",IF(AE371="","",0)))</f>
        <v/>
      </c>
      <c r="AE371" s="27">
        <f>VLOOKUP($C371,Summary!$C:$CB,29,FALSE)</f>
        <v>0</v>
      </c>
      <c r="AF371" s="24" t="str">
        <f>IFERROR(VLOOKUP($C371,Summary!$C:$CB,30,FALSE)/VLOOKUP($C371,Summary!$C:$CB,32,FALSE),IF(AL371=0,"",IF(AL371="","",0)))</f>
        <v/>
      </c>
      <c r="AG371" s="25" t="str">
        <f>IFERROR(VLOOKUP($C371,Summary!$C:$CB,31,FALSE)/VLOOKUP($C371,Summary!$C:$CB,32,FALSE),IF(AL371=0,"",IF(AL371="","",0)))</f>
        <v/>
      </c>
      <c r="AH371" s="26" t="str">
        <f>IFERROR(VLOOKUP($C371,Summary!$C:$CB,32,FALSE)/VLOOKUP($C371,Summary!$C:$CB,34,FALSE),IF(AL371=0,"",IF(AL371="","",0)))</f>
        <v/>
      </c>
      <c r="AI371" s="25" t="str">
        <f>IFERROR(VLOOKUP($C371,Summary!$C:$CB,33,FALSE)/VLOOKUP($C371,Summary!$C:$CB,34,FALSE),IF(AL371=0,"",IF(AL371="","",0)))</f>
        <v/>
      </c>
      <c r="AJ371" s="26" t="str">
        <f>IFERROR(VLOOKUP($C371,Summary!$C:$CB,34,FALSE)/AL371,IF(AL371=0,"",IF(AL371="","",0)))</f>
        <v/>
      </c>
      <c r="AK371" s="25" t="str">
        <f>IFERROR(VLOOKUP($C371,Summary!$C:$CB,35,FALSE)/AL371,IF(AL371=0,"",IF(AL371="","",0)))</f>
        <v/>
      </c>
      <c r="AL371" s="27">
        <f>VLOOKUP($C371,Summary!$C:$CB,36,FALSE)</f>
        <v>0</v>
      </c>
      <c r="AM371" s="24" t="str">
        <f>IFERROR(VLOOKUP($C371,Summary!$C:$CB,37,FALSE)/AS371,IF(AS371=0,"",IF(AS371="","",0)))</f>
        <v/>
      </c>
      <c r="AN371" s="25" t="str">
        <f>IFERROR(VLOOKUP($C371,Summary!$C:$CB,38,FALSE)/AS371,IF(AS371=0,"",IF(AS371="","",0)))</f>
        <v/>
      </c>
      <c r="AO371" s="26" t="str">
        <f>IFERROR(VLOOKUP($C371,Summary!$C:$CB,39,FALSE)/AS371,IF(AS371=0,"",IF(AS371="","",0)))</f>
        <v/>
      </c>
      <c r="AP371" s="25" t="str">
        <f>IFERROR(VLOOKUP($C371,Summary!$C:$CB,40,FALSE)/AS371,IF(AS371=0,"",IF(AS371="","",0)))</f>
        <v/>
      </c>
      <c r="AQ371" s="26" t="str">
        <f>IFERROR(VLOOKUP($C371,Summary!$C:$CB,41,FALSE)/AS371,IF(AS371=0,"",IF(AS371="","",0)))</f>
        <v/>
      </c>
      <c r="AR371" s="25" t="str">
        <f>IFERROR(VLOOKUP($C371,Summary!$C:$CB,42,FALSE)/AS371,IF(AS371=0,"",IF(AS371="","",0)))</f>
        <v/>
      </c>
      <c r="AS371" s="27">
        <f>VLOOKUP($C371,Summary!$C:$CB,43,FALSE)</f>
        <v>0</v>
      </c>
      <c r="AT371" s="24" t="str">
        <f>IFERROR(VLOOKUP($C371,Summary!$C:$CB,44,FALSE)/AZ371,IF(AZ371=0,"",IF(AZ371="","",0)))</f>
        <v/>
      </c>
      <c r="AU371" s="25" t="str">
        <f>IFERROR(VLOOKUP($C371,Summary!$C:$CB,45,FALSE)/AZ371,IF(AZ371=0,"",IF(AZ371="","",0)))</f>
        <v/>
      </c>
      <c r="AV371" s="26" t="str">
        <f>IFERROR(VLOOKUP($C371,Summary!$C:$CB,46,FALSE)/AZ371,IF(AZ371=0,"",IF(AZ371="","",0)))</f>
        <v/>
      </c>
      <c r="AW371" s="25" t="str">
        <f>IFERROR(VLOOKUP($C371,Summary!$C:$CB,47,FALSE)/AZ371,IF(AZ371=0,"",IF(AZ371="","",0)))</f>
        <v/>
      </c>
      <c r="AX371" s="26" t="str">
        <f>IFERROR(VLOOKUP($C371,Summary!$C:$CB,48,FALSE)/AZ371,IF(AZ371=0,"",IF(AZ371="","",0)))</f>
        <v/>
      </c>
      <c r="AY371" s="25" t="str">
        <f>IFERROR(VLOOKUP($C371,Summary!$C:$CB,49,FALSE)/AZ371,IF(AZ371=0,"",IF(AZ371="","",0)))</f>
        <v/>
      </c>
      <c r="AZ371" s="27">
        <f>VLOOKUP($C371,Summary!$C:$CB,50,FALSE)</f>
        <v>0</v>
      </c>
      <c r="BA371" s="24" t="str">
        <f>IFERROR(VLOOKUP($C371,Summary!$C:$CB,51,FALSE)/BG371,IF(BG371=0,"",IF(BG371="","",0)))</f>
        <v/>
      </c>
      <c r="BB371" s="25" t="str">
        <f>IFERROR(VLOOKUP($C371,Summary!$C:$CB,52,FALSE)/BG371,IF(BG371=0,"",IF(BG371="","",0)))</f>
        <v/>
      </c>
      <c r="BC371" s="26" t="str">
        <f>IFERROR(VLOOKUP($C371,Summary!$C:$CB,53,FALSE)/BG371,IF(BG371=0,"",IF(BG371="","",0)))</f>
        <v/>
      </c>
      <c r="BD371" s="25" t="str">
        <f>IFERROR(VLOOKUP($C371,Summary!$C:$CB,54,FALSE)/BG371,IF(BG371=0,"",IF(BG371="","",0)))</f>
        <v/>
      </c>
      <c r="BE371" s="26" t="str">
        <f>IFERROR(VLOOKUP($C371,Summary!$C:$CB,55,FALSE)/BG371,IF(BG371=0,"",IF(BG371="","",0)))</f>
        <v/>
      </c>
      <c r="BF371" s="25" t="str">
        <f>IFERROR(VLOOKUP($C371,Summary!$C:$CB,56,FALSE)/BG371,IF(BG371=0,"",IF(BG371="","",0)))</f>
        <v/>
      </c>
      <c r="BG371" s="27">
        <f>VLOOKUP($C371,Summary!$C:$CB,57,FALSE)</f>
        <v>0</v>
      </c>
      <c r="BH371" s="24" t="str">
        <f>IFERROR(VLOOKUP($C371,Summary!$C:$CB,58,FALSE)/BN371,IF(BN371=0,"",IF(BN371="","",0)))</f>
        <v/>
      </c>
      <c r="BI371" s="25" t="str">
        <f>IFERROR(VLOOKUP($C371,Summary!$C:$CB,59,FALSE)/BN371,IF(BN371=0,"",IF(BN371="","",0)))</f>
        <v/>
      </c>
      <c r="BJ371" s="26" t="str">
        <f>IFERROR(VLOOKUP($C371,Summary!$C:$CB,60,FALSE)/BN371,IF(BN371=0,"",IF(BN371="","",0)))</f>
        <v/>
      </c>
      <c r="BK371" s="25" t="str">
        <f>IFERROR(VLOOKUP($C371,Summary!$C:$CB,61,FALSE)/BN371,IF(BN371=0,"",IF(BN371="","",0)))</f>
        <v/>
      </c>
      <c r="BL371" s="26" t="str">
        <f>IFERROR(VLOOKUP($C371,Summary!$C:$CB,62,FALSE)/BN371,IF(BN371=0,"",IF(BN371="","",0)))</f>
        <v/>
      </c>
      <c r="BM371" s="25" t="str">
        <f>IFERROR(VLOOKUP($C371,Summary!$C:$CB,63,FALSE)/BN371,IF(BN371=0,"",IF(BN371="","",0)))</f>
        <v/>
      </c>
      <c r="BN371" s="27">
        <f>VLOOKUP($C371,Summary!$C:$CB,64,FALSE)</f>
        <v>0</v>
      </c>
      <c r="BO371" s="24">
        <f>IFERROR(VLOOKUP($C371,Summary!$C:$CB,65,FALSE)/BU371,IF(BU371=0,"",IF(BU371="","",0)))</f>
        <v>0</v>
      </c>
      <c r="BP371" s="25">
        <f>IFERROR(VLOOKUP($C371,Summary!$C:$CB,66,FALSE)/BU371,IF(BU371=0,"",IF(BU371="","",0)))</f>
        <v>0</v>
      </c>
      <c r="BQ371" s="26">
        <f>IFERROR(VLOOKUP($C371,Summary!$C:$CB,67,FALSE)/BU371,IF(BU371=0,"",IF(BU371="","",0)))</f>
        <v>0</v>
      </c>
      <c r="BR371" s="25">
        <f>IFERROR(VLOOKUP($C371,Summary!$C:$CB,68,FALSE)/BU371,IF(BU371=0,"",IF(BU371="","",0)))</f>
        <v>0.5</v>
      </c>
      <c r="BS371" s="26">
        <f>IFERROR(VLOOKUP($C371,Summary!$C:$CB,69,FALSE)/BU371,IF(BU371=0,"",IF(BU371="","",0)))</f>
        <v>0.5</v>
      </c>
      <c r="BT371" s="25">
        <f>IFERROR(VLOOKUP($C371,Summary!$C:$CB,70,FALSE)/BU371,IF(BU371=0,"",IF(BU371="","",0)))</f>
        <v>0.5</v>
      </c>
      <c r="BU371" s="27">
        <f>VLOOKUP($C371,Summary!$C:$CB,71,FALSE)</f>
        <v>2</v>
      </c>
      <c r="BV371" s="24" t="str">
        <f>IFERROR(VLOOKUP($C371,Summary!$C:$CB,72,FALSE)/CB371,IF(CB371=0,"",IF(CB371="","",0)))</f>
        <v/>
      </c>
      <c r="BW371" s="25" t="str">
        <f>IFERROR(VLOOKUP($C371,Summary!$C:$CB,73,FALSE)/CB371,IF(CB371=0,"",IF(CB371="","",0)))</f>
        <v/>
      </c>
      <c r="BX371" s="26" t="str">
        <f>IFERROR(VLOOKUP($C371,Summary!$C:$CB,74,FALSE)/CB371,IF(CB371=0,"",IF(CB371="","",0)))</f>
        <v/>
      </c>
      <c r="BY371" s="25" t="str">
        <f>IFERROR(VLOOKUP($C371,Summary!$C:$CB,75,FALSE)/CB371,IF(CB371=0,"",IF(CB371="","",0)))</f>
        <v/>
      </c>
      <c r="BZ371" s="26" t="str">
        <f>IFERROR(VLOOKUP($C371,Summary!$C:$CB,76,FALSE)/CB371,IF(CB371=0,"",IF(CB371="","",0)))</f>
        <v/>
      </c>
      <c r="CA371" s="25" t="str">
        <f>IFERROR(VLOOKUP($C371,Summary!$C:$CB,77,FALSE)/CB371,IF(CB371=0,"",IF(CB371="","",0)))</f>
        <v/>
      </c>
      <c r="CB371" s="27">
        <f>VLOOKUP($C371,Summary!$C:$CB,78,FALSE)</f>
        <v>0</v>
      </c>
    </row>
    <row r="372" spans="1:80" x14ac:dyDescent="0.3">
      <c r="A372">
        <v>368</v>
      </c>
      <c r="B372" t="str">
        <f>IF(Namelist!A369="","",UPPER(Namelist!A369))</f>
        <v>ZHAO YONG CHAN</v>
      </c>
      <c r="C372" t="str">
        <f>IF(Namelist!B369="","",UPPER(Namelist!B369))</f>
        <v>NUSSTU\E0556518</v>
      </c>
      <c r="D372" s="24">
        <f>IFERROR(VLOOKUP($C372,Summary!$C:$CB,2,FALSE)/J372,IF(J372=0,"",IF(J372="","",0)))</f>
        <v>0</v>
      </c>
      <c r="E372" s="25">
        <f>IFERROR(VLOOKUP($C372,Summary!$C:$CB,3,FALSE)/J372,IF(J372=0,"",IF(J372="","",0)))</f>
        <v>0</v>
      </c>
      <c r="F372" s="26">
        <f>IFERROR(VLOOKUP($C372,Summary!$C:$CB,4,FALSE)/J372,IF(J372=0,"",IF(J372="","",0)))</f>
        <v>0</v>
      </c>
      <c r="G372" s="25">
        <f>IFERROR(VLOOKUP($C372,Summary!$C:$CB,5,FALSE)/J372,IF(J372=0,"",IF(J372="","",0)))</f>
        <v>0.66666666666666663</v>
      </c>
      <c r="H372" s="26">
        <f>IFERROR(VLOOKUP($C372,Summary!$C:$CB,6,FALSE)/J372,IF(J372=0,"",IF(J372="","",0)))</f>
        <v>0.66666666666666663</v>
      </c>
      <c r="I372" s="25">
        <f>IFERROR(VLOOKUP($C372,Summary!$C:$CB,7,FALSE)/J372,IF(J372=0,"",IF(J372="","",0)))</f>
        <v>0.33333333333333331</v>
      </c>
      <c r="J372" s="27">
        <f>VLOOKUP($C372,Summary!$C:$CB,8,FALSE)</f>
        <v>3</v>
      </c>
      <c r="K372" s="24" t="str">
        <f>IFERROR(VLOOKUP($C372,Summary!$C:$CB,9,FALSE)/Q372,IF(Q372=0,"",IF(Q372="","",0)))</f>
        <v/>
      </c>
      <c r="L372" s="25" t="str">
        <f>IFERROR(VLOOKUP($C372,Summary!$C:$CB,10,FALSE)/Q372,IF(Q372=0,"",IF(Q372="","",0)))</f>
        <v/>
      </c>
      <c r="M372" s="26" t="str">
        <f>IFERROR(VLOOKUP($C372,Summary!$C:$CB,11,FALSE)/Q372,IF(Q372=0,"",IF(Q372="","",0)))</f>
        <v/>
      </c>
      <c r="N372" s="25" t="str">
        <f>IFERROR(VLOOKUP($C372,Summary!$C:$CB,12,FALSE)/Q372,IF(Q372=0,"",IF(Q372="","",0)))</f>
        <v/>
      </c>
      <c r="O372" s="26" t="str">
        <f>IFERROR(VLOOKUP($C372,Summary!$C:$CB,13,FALSE)/Q372,IF(Q372=0,"",IF(Q372="","",0)))</f>
        <v/>
      </c>
      <c r="P372" s="25" t="str">
        <f>IFERROR(VLOOKUP($C372,Summary!$C:$CB,14,FALSE)/Q372,IF(Q372=0,"",IF(Q372="","",0)))</f>
        <v/>
      </c>
      <c r="Q372" s="27">
        <f>VLOOKUP($C372,Summary!$C:$CB,15,FALSE)</f>
        <v>0</v>
      </c>
      <c r="R372" s="24" t="str">
        <f>IFERROR(VLOOKUP($C372,Summary!$C:$CB,16,FALSE)/X372,IF(X372=0,"",IF(X372="","",0)))</f>
        <v/>
      </c>
      <c r="S372" s="25" t="str">
        <f>IFERROR(VLOOKUP($C372,Summary!$C:$CB,17,FALSE)/X372,IF(X372=0,"",IF(X372="","",0)))</f>
        <v/>
      </c>
      <c r="T372" s="26" t="str">
        <f>IFERROR(VLOOKUP($C372,Summary!$C:$CB,18,FALSE)/X372,IF(X372=0,"",IF(X372="","",0)))</f>
        <v/>
      </c>
      <c r="U372" s="25" t="str">
        <f>IFERROR(VLOOKUP($C372,Summary!$C:$CB,19,FALSE)/X372,IF(X372=0,"",IF(X372="","",0)))</f>
        <v/>
      </c>
      <c r="V372" s="26" t="str">
        <f>IFERROR(VLOOKUP($C372,Summary!$C:$CB,20,FALSE)/X372,IF(X372=0,"",IF(X372="","",0)))</f>
        <v/>
      </c>
      <c r="W372" s="25" t="str">
        <f>IFERROR(VLOOKUP($C372,Summary!$C:$CB,21,FALSE)/X372,IF(X372=0,"",IF(X372="","",0)))</f>
        <v/>
      </c>
      <c r="X372" s="27">
        <f>VLOOKUP($C372,Summary!$C:$CB,22,FALSE)</f>
        <v>0</v>
      </c>
      <c r="Y372" s="24" t="str">
        <f>IFERROR(VLOOKUP($C372,Summary!$C:$CB,23,FALSE)/AE372,IF(AE372=0,"",IF(AE372="","",0)))</f>
        <v/>
      </c>
      <c r="Z372" s="25" t="str">
        <f>IFERROR(VLOOKUP($C372,Summary!$C:$CB,24,FALSE)/AE372,IF(AE372=0,"",IF(AE372="","",0)))</f>
        <v/>
      </c>
      <c r="AA372" s="26" t="str">
        <f>IFERROR(VLOOKUP($C372,Summary!$C:$CB,25,FALSE)/AE372,IF(AE372=0,"",IF(AE372="","",0)))</f>
        <v/>
      </c>
      <c r="AB372" s="25" t="str">
        <f>IFERROR(VLOOKUP($C372,Summary!$C:$CB,26,FALSE)/AE372,IF(AE372=0,"",IF(AE372="","",0)))</f>
        <v/>
      </c>
      <c r="AC372" s="26" t="str">
        <f>IFERROR(VLOOKUP($C372,Summary!$C:$CB,27,FALSE)/AE372,IF(AE372=0,"",IF(AE372="","",0)))</f>
        <v/>
      </c>
      <c r="AD372" s="25" t="str">
        <f>IFERROR(VLOOKUP($C372,Summary!$C:$CB,28,FALSE)/AE372,IF(AE372=0,"",IF(AE372="","",0)))</f>
        <v/>
      </c>
      <c r="AE372" s="27">
        <f>VLOOKUP($C372,Summary!$C:$CB,29,FALSE)</f>
        <v>0</v>
      </c>
      <c r="AF372" s="24" t="str">
        <f>IFERROR(VLOOKUP($C372,Summary!$C:$CB,30,FALSE)/VLOOKUP($C372,Summary!$C:$CB,32,FALSE),IF(AL372=0,"",IF(AL372="","",0)))</f>
        <v/>
      </c>
      <c r="AG372" s="25" t="str">
        <f>IFERROR(VLOOKUP($C372,Summary!$C:$CB,31,FALSE)/VLOOKUP($C372,Summary!$C:$CB,32,FALSE),IF(AL372=0,"",IF(AL372="","",0)))</f>
        <v/>
      </c>
      <c r="AH372" s="26" t="str">
        <f>IFERROR(VLOOKUP($C372,Summary!$C:$CB,32,FALSE)/VLOOKUP($C372,Summary!$C:$CB,34,FALSE),IF(AL372=0,"",IF(AL372="","",0)))</f>
        <v/>
      </c>
      <c r="AI372" s="25" t="str">
        <f>IFERROR(VLOOKUP($C372,Summary!$C:$CB,33,FALSE)/VLOOKUP($C372,Summary!$C:$CB,34,FALSE),IF(AL372=0,"",IF(AL372="","",0)))</f>
        <v/>
      </c>
      <c r="AJ372" s="26" t="str">
        <f>IFERROR(VLOOKUP($C372,Summary!$C:$CB,34,FALSE)/AL372,IF(AL372=0,"",IF(AL372="","",0)))</f>
        <v/>
      </c>
      <c r="AK372" s="25" t="str">
        <f>IFERROR(VLOOKUP($C372,Summary!$C:$CB,35,FALSE)/AL372,IF(AL372=0,"",IF(AL372="","",0)))</f>
        <v/>
      </c>
      <c r="AL372" s="27">
        <f>VLOOKUP($C372,Summary!$C:$CB,36,FALSE)</f>
        <v>0</v>
      </c>
      <c r="AM372" s="24" t="str">
        <f>IFERROR(VLOOKUP($C372,Summary!$C:$CB,37,FALSE)/AS372,IF(AS372=0,"",IF(AS372="","",0)))</f>
        <v/>
      </c>
      <c r="AN372" s="25" t="str">
        <f>IFERROR(VLOOKUP($C372,Summary!$C:$CB,38,FALSE)/AS372,IF(AS372=0,"",IF(AS372="","",0)))</f>
        <v/>
      </c>
      <c r="AO372" s="26" t="str">
        <f>IFERROR(VLOOKUP($C372,Summary!$C:$CB,39,FALSE)/AS372,IF(AS372=0,"",IF(AS372="","",0)))</f>
        <v/>
      </c>
      <c r="AP372" s="25" t="str">
        <f>IFERROR(VLOOKUP($C372,Summary!$C:$CB,40,FALSE)/AS372,IF(AS372=0,"",IF(AS372="","",0)))</f>
        <v/>
      </c>
      <c r="AQ372" s="26" t="str">
        <f>IFERROR(VLOOKUP($C372,Summary!$C:$CB,41,FALSE)/AS372,IF(AS372=0,"",IF(AS372="","",0)))</f>
        <v/>
      </c>
      <c r="AR372" s="25" t="str">
        <f>IFERROR(VLOOKUP($C372,Summary!$C:$CB,42,FALSE)/AS372,IF(AS372=0,"",IF(AS372="","",0)))</f>
        <v/>
      </c>
      <c r="AS372" s="27">
        <f>VLOOKUP($C372,Summary!$C:$CB,43,FALSE)</f>
        <v>0</v>
      </c>
      <c r="AT372" s="24" t="str">
        <f>IFERROR(VLOOKUP($C372,Summary!$C:$CB,44,FALSE)/AZ372,IF(AZ372=0,"",IF(AZ372="","",0)))</f>
        <v/>
      </c>
      <c r="AU372" s="25" t="str">
        <f>IFERROR(VLOOKUP($C372,Summary!$C:$CB,45,FALSE)/AZ372,IF(AZ372=0,"",IF(AZ372="","",0)))</f>
        <v/>
      </c>
      <c r="AV372" s="26" t="str">
        <f>IFERROR(VLOOKUP($C372,Summary!$C:$CB,46,FALSE)/AZ372,IF(AZ372=0,"",IF(AZ372="","",0)))</f>
        <v/>
      </c>
      <c r="AW372" s="25" t="str">
        <f>IFERROR(VLOOKUP($C372,Summary!$C:$CB,47,FALSE)/AZ372,IF(AZ372=0,"",IF(AZ372="","",0)))</f>
        <v/>
      </c>
      <c r="AX372" s="26" t="str">
        <f>IFERROR(VLOOKUP($C372,Summary!$C:$CB,48,FALSE)/AZ372,IF(AZ372=0,"",IF(AZ372="","",0)))</f>
        <v/>
      </c>
      <c r="AY372" s="25" t="str">
        <f>IFERROR(VLOOKUP($C372,Summary!$C:$CB,49,FALSE)/AZ372,IF(AZ372=0,"",IF(AZ372="","",0)))</f>
        <v/>
      </c>
      <c r="AZ372" s="27">
        <f>VLOOKUP($C372,Summary!$C:$CB,50,FALSE)</f>
        <v>0</v>
      </c>
      <c r="BA372" s="24" t="str">
        <f>IFERROR(VLOOKUP($C372,Summary!$C:$CB,51,FALSE)/BG372,IF(BG372=0,"",IF(BG372="","",0)))</f>
        <v/>
      </c>
      <c r="BB372" s="25" t="str">
        <f>IFERROR(VLOOKUP($C372,Summary!$C:$CB,52,FALSE)/BG372,IF(BG372=0,"",IF(BG372="","",0)))</f>
        <v/>
      </c>
      <c r="BC372" s="26" t="str">
        <f>IFERROR(VLOOKUP($C372,Summary!$C:$CB,53,FALSE)/BG372,IF(BG372=0,"",IF(BG372="","",0)))</f>
        <v/>
      </c>
      <c r="BD372" s="25" t="str">
        <f>IFERROR(VLOOKUP($C372,Summary!$C:$CB,54,FALSE)/BG372,IF(BG372=0,"",IF(BG372="","",0)))</f>
        <v/>
      </c>
      <c r="BE372" s="26" t="str">
        <f>IFERROR(VLOOKUP($C372,Summary!$C:$CB,55,FALSE)/BG372,IF(BG372=0,"",IF(BG372="","",0)))</f>
        <v/>
      </c>
      <c r="BF372" s="25" t="str">
        <f>IFERROR(VLOOKUP($C372,Summary!$C:$CB,56,FALSE)/BG372,IF(BG372=0,"",IF(BG372="","",0)))</f>
        <v/>
      </c>
      <c r="BG372" s="27">
        <f>VLOOKUP($C372,Summary!$C:$CB,57,FALSE)</f>
        <v>0</v>
      </c>
      <c r="BH372" s="24" t="str">
        <f>IFERROR(VLOOKUP($C372,Summary!$C:$CB,58,FALSE)/BN372,IF(BN372=0,"",IF(BN372="","",0)))</f>
        <v/>
      </c>
      <c r="BI372" s="25" t="str">
        <f>IFERROR(VLOOKUP($C372,Summary!$C:$CB,59,FALSE)/BN372,IF(BN372=0,"",IF(BN372="","",0)))</f>
        <v/>
      </c>
      <c r="BJ372" s="26" t="str">
        <f>IFERROR(VLOOKUP($C372,Summary!$C:$CB,60,FALSE)/BN372,IF(BN372=0,"",IF(BN372="","",0)))</f>
        <v/>
      </c>
      <c r="BK372" s="25" t="str">
        <f>IFERROR(VLOOKUP($C372,Summary!$C:$CB,61,FALSE)/BN372,IF(BN372=0,"",IF(BN372="","",0)))</f>
        <v/>
      </c>
      <c r="BL372" s="26" t="str">
        <f>IFERROR(VLOOKUP($C372,Summary!$C:$CB,62,FALSE)/BN372,IF(BN372=0,"",IF(BN372="","",0)))</f>
        <v/>
      </c>
      <c r="BM372" s="25" t="str">
        <f>IFERROR(VLOOKUP($C372,Summary!$C:$CB,63,FALSE)/BN372,IF(BN372=0,"",IF(BN372="","",0)))</f>
        <v/>
      </c>
      <c r="BN372" s="27">
        <f>VLOOKUP($C372,Summary!$C:$CB,64,FALSE)</f>
        <v>0</v>
      </c>
      <c r="BO372" s="24">
        <f>IFERROR(VLOOKUP($C372,Summary!$C:$CB,65,FALSE)/BU372,IF(BU372=0,"",IF(BU372="","",0)))</f>
        <v>0</v>
      </c>
      <c r="BP372" s="25">
        <f>IFERROR(VLOOKUP($C372,Summary!$C:$CB,66,FALSE)/BU372,IF(BU372=0,"",IF(BU372="","",0)))</f>
        <v>0</v>
      </c>
      <c r="BQ372" s="26">
        <f>IFERROR(VLOOKUP($C372,Summary!$C:$CB,67,FALSE)/BU372,IF(BU372=0,"",IF(BU372="","",0)))</f>
        <v>0</v>
      </c>
      <c r="BR372" s="25">
        <f>IFERROR(VLOOKUP($C372,Summary!$C:$CB,68,FALSE)/BU372,IF(BU372=0,"",IF(BU372="","",0)))</f>
        <v>0.66666666666666663</v>
      </c>
      <c r="BS372" s="26">
        <f>IFERROR(VLOOKUP($C372,Summary!$C:$CB,69,FALSE)/BU372,IF(BU372=0,"",IF(BU372="","",0)))</f>
        <v>0.66666666666666663</v>
      </c>
      <c r="BT372" s="25">
        <f>IFERROR(VLOOKUP($C372,Summary!$C:$CB,70,FALSE)/BU372,IF(BU372=0,"",IF(BU372="","",0)))</f>
        <v>0.33333333333333331</v>
      </c>
      <c r="BU372" s="27">
        <f>VLOOKUP($C372,Summary!$C:$CB,71,FALSE)</f>
        <v>3</v>
      </c>
      <c r="BV372" s="24" t="str">
        <f>IFERROR(VLOOKUP($C372,Summary!$C:$CB,72,FALSE)/CB372,IF(CB372=0,"",IF(CB372="","",0)))</f>
        <v/>
      </c>
      <c r="BW372" s="25" t="str">
        <f>IFERROR(VLOOKUP($C372,Summary!$C:$CB,73,FALSE)/CB372,IF(CB372=0,"",IF(CB372="","",0)))</f>
        <v/>
      </c>
      <c r="BX372" s="26" t="str">
        <f>IFERROR(VLOOKUP($C372,Summary!$C:$CB,74,FALSE)/CB372,IF(CB372=0,"",IF(CB372="","",0)))</f>
        <v/>
      </c>
      <c r="BY372" s="25" t="str">
        <f>IFERROR(VLOOKUP($C372,Summary!$C:$CB,75,FALSE)/CB372,IF(CB372=0,"",IF(CB372="","",0)))</f>
        <v/>
      </c>
      <c r="BZ372" s="26" t="str">
        <f>IFERROR(VLOOKUP($C372,Summary!$C:$CB,76,FALSE)/CB372,IF(CB372=0,"",IF(CB372="","",0)))</f>
        <v/>
      </c>
      <c r="CA372" s="25" t="str">
        <f>IFERROR(VLOOKUP($C372,Summary!$C:$CB,77,FALSE)/CB372,IF(CB372=0,"",IF(CB372="","",0)))</f>
        <v/>
      </c>
      <c r="CB372" s="27">
        <f>VLOOKUP($C372,Summary!$C:$CB,78,FALSE)</f>
        <v>0</v>
      </c>
    </row>
    <row r="373" spans="1:80" x14ac:dyDescent="0.3">
      <c r="A373">
        <v>369</v>
      </c>
      <c r="B373" t="str">
        <f>IF(Namelist!A370="","",UPPER(Namelist!A370))</f>
        <v>ZHENGYANG LIU</v>
      </c>
      <c r="C373" t="str">
        <f>IF(Namelist!B370="","",UPPER(Namelist!B370))</f>
        <v>NUSSTU\E0937176</v>
      </c>
      <c r="D373" s="24">
        <f>IFERROR(VLOOKUP($C373,Summary!$C:$CB,2,FALSE)/J373,IF(J373=0,"",IF(J373="","",0)))</f>
        <v>0.5</v>
      </c>
      <c r="E373" s="25">
        <f>IFERROR(VLOOKUP($C373,Summary!$C:$CB,3,FALSE)/J373,IF(J373=0,"",IF(J373="","",0)))</f>
        <v>0</v>
      </c>
      <c r="F373" s="26">
        <f>IFERROR(VLOOKUP($C373,Summary!$C:$CB,4,FALSE)/J373,IF(J373=0,"",IF(J373="","",0)))</f>
        <v>0.5</v>
      </c>
      <c r="G373" s="25">
        <f>IFERROR(VLOOKUP($C373,Summary!$C:$CB,5,FALSE)/J373,IF(J373=0,"",IF(J373="","",0)))</f>
        <v>0</v>
      </c>
      <c r="H373" s="26">
        <f>IFERROR(VLOOKUP($C373,Summary!$C:$CB,6,FALSE)/J373,IF(J373=0,"",IF(J373="","",0)))</f>
        <v>0.5</v>
      </c>
      <c r="I373" s="25">
        <f>IFERROR(VLOOKUP($C373,Summary!$C:$CB,7,FALSE)/J373,IF(J373=0,"",IF(J373="","",0)))</f>
        <v>0.5</v>
      </c>
      <c r="J373" s="27">
        <f>VLOOKUP($C373,Summary!$C:$CB,8,FALSE)</f>
        <v>4</v>
      </c>
      <c r="K373" s="24" t="str">
        <f>IFERROR(VLOOKUP($C373,Summary!$C:$CB,9,FALSE)/Q373,IF(Q373=0,"",IF(Q373="","",0)))</f>
        <v/>
      </c>
      <c r="L373" s="25" t="str">
        <f>IFERROR(VLOOKUP($C373,Summary!$C:$CB,10,FALSE)/Q373,IF(Q373=0,"",IF(Q373="","",0)))</f>
        <v/>
      </c>
      <c r="M373" s="26" t="str">
        <f>IFERROR(VLOOKUP($C373,Summary!$C:$CB,11,FALSE)/Q373,IF(Q373=0,"",IF(Q373="","",0)))</f>
        <v/>
      </c>
      <c r="N373" s="25" t="str">
        <f>IFERROR(VLOOKUP($C373,Summary!$C:$CB,12,FALSE)/Q373,IF(Q373=0,"",IF(Q373="","",0)))</f>
        <v/>
      </c>
      <c r="O373" s="26" t="str">
        <f>IFERROR(VLOOKUP($C373,Summary!$C:$CB,13,FALSE)/Q373,IF(Q373=0,"",IF(Q373="","",0)))</f>
        <v/>
      </c>
      <c r="P373" s="25" t="str">
        <f>IFERROR(VLOOKUP($C373,Summary!$C:$CB,14,FALSE)/Q373,IF(Q373=0,"",IF(Q373="","",0)))</f>
        <v/>
      </c>
      <c r="Q373" s="27">
        <f>VLOOKUP($C373,Summary!$C:$CB,15,FALSE)</f>
        <v>0</v>
      </c>
      <c r="R373" s="24" t="str">
        <f>IFERROR(VLOOKUP($C373,Summary!$C:$CB,16,FALSE)/X373,IF(X373=0,"",IF(X373="","",0)))</f>
        <v/>
      </c>
      <c r="S373" s="25" t="str">
        <f>IFERROR(VLOOKUP($C373,Summary!$C:$CB,17,FALSE)/X373,IF(X373=0,"",IF(X373="","",0)))</f>
        <v/>
      </c>
      <c r="T373" s="26" t="str">
        <f>IFERROR(VLOOKUP($C373,Summary!$C:$CB,18,FALSE)/X373,IF(X373=0,"",IF(X373="","",0)))</f>
        <v/>
      </c>
      <c r="U373" s="25" t="str">
        <f>IFERROR(VLOOKUP($C373,Summary!$C:$CB,19,FALSE)/X373,IF(X373=0,"",IF(X373="","",0)))</f>
        <v/>
      </c>
      <c r="V373" s="26" t="str">
        <f>IFERROR(VLOOKUP($C373,Summary!$C:$CB,20,FALSE)/X373,IF(X373=0,"",IF(X373="","",0)))</f>
        <v/>
      </c>
      <c r="W373" s="25" t="str">
        <f>IFERROR(VLOOKUP($C373,Summary!$C:$CB,21,FALSE)/X373,IF(X373=0,"",IF(X373="","",0)))</f>
        <v/>
      </c>
      <c r="X373" s="27">
        <f>VLOOKUP($C373,Summary!$C:$CB,22,FALSE)</f>
        <v>0</v>
      </c>
      <c r="Y373" s="24" t="str">
        <f>IFERROR(VLOOKUP($C373,Summary!$C:$CB,23,FALSE)/AE373,IF(AE373=0,"",IF(AE373="","",0)))</f>
        <v/>
      </c>
      <c r="Z373" s="25" t="str">
        <f>IFERROR(VLOOKUP($C373,Summary!$C:$CB,24,FALSE)/AE373,IF(AE373=0,"",IF(AE373="","",0)))</f>
        <v/>
      </c>
      <c r="AA373" s="26" t="str">
        <f>IFERROR(VLOOKUP($C373,Summary!$C:$CB,25,FALSE)/AE373,IF(AE373=0,"",IF(AE373="","",0)))</f>
        <v/>
      </c>
      <c r="AB373" s="25" t="str">
        <f>IFERROR(VLOOKUP($C373,Summary!$C:$CB,26,FALSE)/AE373,IF(AE373=0,"",IF(AE373="","",0)))</f>
        <v/>
      </c>
      <c r="AC373" s="26" t="str">
        <f>IFERROR(VLOOKUP($C373,Summary!$C:$CB,27,FALSE)/AE373,IF(AE373=0,"",IF(AE373="","",0)))</f>
        <v/>
      </c>
      <c r="AD373" s="25" t="str">
        <f>IFERROR(VLOOKUP($C373,Summary!$C:$CB,28,FALSE)/AE373,IF(AE373=0,"",IF(AE373="","",0)))</f>
        <v/>
      </c>
      <c r="AE373" s="27">
        <f>VLOOKUP($C373,Summary!$C:$CB,29,FALSE)</f>
        <v>0</v>
      </c>
      <c r="AF373" s="24" t="str">
        <f>IFERROR(VLOOKUP($C373,Summary!$C:$CB,30,FALSE)/VLOOKUP($C373,Summary!$C:$CB,32,FALSE),IF(AL373=0,"",IF(AL373="","",0)))</f>
        <v/>
      </c>
      <c r="AG373" s="25" t="str">
        <f>IFERROR(VLOOKUP($C373,Summary!$C:$CB,31,FALSE)/VLOOKUP($C373,Summary!$C:$CB,32,FALSE),IF(AL373=0,"",IF(AL373="","",0)))</f>
        <v/>
      </c>
      <c r="AH373" s="26" t="str">
        <f>IFERROR(VLOOKUP($C373,Summary!$C:$CB,32,FALSE)/VLOOKUP($C373,Summary!$C:$CB,34,FALSE),IF(AL373=0,"",IF(AL373="","",0)))</f>
        <v/>
      </c>
      <c r="AI373" s="25" t="str">
        <f>IFERROR(VLOOKUP($C373,Summary!$C:$CB,33,FALSE)/VLOOKUP($C373,Summary!$C:$CB,34,FALSE),IF(AL373=0,"",IF(AL373="","",0)))</f>
        <v/>
      </c>
      <c r="AJ373" s="26" t="str">
        <f>IFERROR(VLOOKUP($C373,Summary!$C:$CB,34,FALSE)/AL373,IF(AL373=0,"",IF(AL373="","",0)))</f>
        <v/>
      </c>
      <c r="AK373" s="25" t="str">
        <f>IFERROR(VLOOKUP($C373,Summary!$C:$CB,35,FALSE)/AL373,IF(AL373=0,"",IF(AL373="","",0)))</f>
        <v/>
      </c>
      <c r="AL373" s="27">
        <f>VLOOKUP($C373,Summary!$C:$CB,36,FALSE)</f>
        <v>0</v>
      </c>
      <c r="AM373" s="24" t="str">
        <f>IFERROR(VLOOKUP($C373,Summary!$C:$CB,37,FALSE)/AS373,IF(AS373=0,"",IF(AS373="","",0)))</f>
        <v/>
      </c>
      <c r="AN373" s="25" t="str">
        <f>IFERROR(VLOOKUP($C373,Summary!$C:$CB,38,FALSE)/AS373,IF(AS373=0,"",IF(AS373="","",0)))</f>
        <v/>
      </c>
      <c r="AO373" s="26" t="str">
        <f>IFERROR(VLOOKUP($C373,Summary!$C:$CB,39,FALSE)/AS373,IF(AS373=0,"",IF(AS373="","",0)))</f>
        <v/>
      </c>
      <c r="AP373" s="25" t="str">
        <f>IFERROR(VLOOKUP($C373,Summary!$C:$CB,40,FALSE)/AS373,IF(AS373=0,"",IF(AS373="","",0)))</f>
        <v/>
      </c>
      <c r="AQ373" s="26" t="str">
        <f>IFERROR(VLOOKUP($C373,Summary!$C:$CB,41,FALSE)/AS373,IF(AS373=0,"",IF(AS373="","",0)))</f>
        <v/>
      </c>
      <c r="AR373" s="25" t="str">
        <f>IFERROR(VLOOKUP($C373,Summary!$C:$CB,42,FALSE)/AS373,IF(AS373=0,"",IF(AS373="","",0)))</f>
        <v/>
      </c>
      <c r="AS373" s="27">
        <f>VLOOKUP($C373,Summary!$C:$CB,43,FALSE)</f>
        <v>0</v>
      </c>
      <c r="AT373" s="24">
        <f>IFERROR(VLOOKUP($C373,Summary!$C:$CB,44,FALSE)/AZ373,IF(AZ373=0,"",IF(AZ373="","",0)))</f>
        <v>1</v>
      </c>
      <c r="AU373" s="25">
        <f>IFERROR(VLOOKUP($C373,Summary!$C:$CB,45,FALSE)/AZ373,IF(AZ373=0,"",IF(AZ373="","",0)))</f>
        <v>0</v>
      </c>
      <c r="AV373" s="26">
        <f>IFERROR(VLOOKUP($C373,Summary!$C:$CB,46,FALSE)/AZ373,IF(AZ373=0,"",IF(AZ373="","",0)))</f>
        <v>1</v>
      </c>
      <c r="AW373" s="25">
        <f>IFERROR(VLOOKUP($C373,Summary!$C:$CB,47,FALSE)/AZ373,IF(AZ373=0,"",IF(AZ373="","",0)))</f>
        <v>0</v>
      </c>
      <c r="AX373" s="26">
        <f>IFERROR(VLOOKUP($C373,Summary!$C:$CB,48,FALSE)/AZ373,IF(AZ373=0,"",IF(AZ373="","",0)))</f>
        <v>1</v>
      </c>
      <c r="AY373" s="25">
        <f>IFERROR(VLOOKUP($C373,Summary!$C:$CB,49,FALSE)/AZ373,IF(AZ373=0,"",IF(AZ373="","",0)))</f>
        <v>0</v>
      </c>
      <c r="AZ373" s="27">
        <f>VLOOKUP($C373,Summary!$C:$CB,50,FALSE)</f>
        <v>1</v>
      </c>
      <c r="BA373" s="24">
        <f>IFERROR(VLOOKUP($C373,Summary!$C:$CB,51,FALSE)/BG373,IF(BG373=0,"",IF(BG373="","",0)))</f>
        <v>0.33333333333333331</v>
      </c>
      <c r="BB373" s="25">
        <f>IFERROR(VLOOKUP($C373,Summary!$C:$CB,52,FALSE)/BG373,IF(BG373=0,"",IF(BG373="","",0)))</f>
        <v>0</v>
      </c>
      <c r="BC373" s="26">
        <f>IFERROR(VLOOKUP($C373,Summary!$C:$CB,53,FALSE)/BG373,IF(BG373=0,"",IF(BG373="","",0)))</f>
        <v>0.33333333333333331</v>
      </c>
      <c r="BD373" s="25">
        <f>IFERROR(VLOOKUP($C373,Summary!$C:$CB,54,FALSE)/BG373,IF(BG373=0,"",IF(BG373="","",0)))</f>
        <v>0</v>
      </c>
      <c r="BE373" s="26">
        <f>IFERROR(VLOOKUP($C373,Summary!$C:$CB,55,FALSE)/BG373,IF(BG373=0,"",IF(BG373="","",0)))</f>
        <v>0.33333333333333331</v>
      </c>
      <c r="BF373" s="25">
        <f>IFERROR(VLOOKUP($C373,Summary!$C:$CB,56,FALSE)/BG373,IF(BG373=0,"",IF(BG373="","",0)))</f>
        <v>0.66666666666666663</v>
      </c>
      <c r="BG373" s="27">
        <f>VLOOKUP($C373,Summary!$C:$CB,57,FALSE)</f>
        <v>3</v>
      </c>
      <c r="BH373" s="24" t="str">
        <f>IFERROR(VLOOKUP($C373,Summary!$C:$CB,58,FALSE)/BN373,IF(BN373=0,"",IF(BN373="","",0)))</f>
        <v/>
      </c>
      <c r="BI373" s="25" t="str">
        <f>IFERROR(VLOOKUP($C373,Summary!$C:$CB,59,FALSE)/BN373,IF(BN373=0,"",IF(BN373="","",0)))</f>
        <v/>
      </c>
      <c r="BJ373" s="26" t="str">
        <f>IFERROR(VLOOKUP($C373,Summary!$C:$CB,60,FALSE)/BN373,IF(BN373=0,"",IF(BN373="","",0)))</f>
        <v/>
      </c>
      <c r="BK373" s="25" t="str">
        <f>IFERROR(VLOOKUP($C373,Summary!$C:$CB,61,FALSE)/BN373,IF(BN373=0,"",IF(BN373="","",0)))</f>
        <v/>
      </c>
      <c r="BL373" s="26" t="str">
        <f>IFERROR(VLOOKUP($C373,Summary!$C:$CB,62,FALSE)/BN373,IF(BN373=0,"",IF(BN373="","",0)))</f>
        <v/>
      </c>
      <c r="BM373" s="25" t="str">
        <f>IFERROR(VLOOKUP($C373,Summary!$C:$CB,63,FALSE)/BN373,IF(BN373=0,"",IF(BN373="","",0)))</f>
        <v/>
      </c>
      <c r="BN373" s="27">
        <f>VLOOKUP($C373,Summary!$C:$CB,64,FALSE)</f>
        <v>0</v>
      </c>
      <c r="BO373" s="24" t="str">
        <f>IFERROR(VLOOKUP($C373,Summary!$C:$CB,65,FALSE)/BU373,IF(BU373=0,"",IF(BU373="","",0)))</f>
        <v/>
      </c>
      <c r="BP373" s="25" t="str">
        <f>IFERROR(VLOOKUP($C373,Summary!$C:$CB,66,FALSE)/BU373,IF(BU373=0,"",IF(BU373="","",0)))</f>
        <v/>
      </c>
      <c r="BQ373" s="26" t="str">
        <f>IFERROR(VLOOKUP($C373,Summary!$C:$CB,67,FALSE)/BU373,IF(BU373=0,"",IF(BU373="","",0)))</f>
        <v/>
      </c>
      <c r="BR373" s="25" t="str">
        <f>IFERROR(VLOOKUP($C373,Summary!$C:$CB,68,FALSE)/BU373,IF(BU373=0,"",IF(BU373="","",0)))</f>
        <v/>
      </c>
      <c r="BS373" s="26" t="str">
        <f>IFERROR(VLOOKUP($C373,Summary!$C:$CB,69,FALSE)/BU373,IF(BU373=0,"",IF(BU373="","",0)))</f>
        <v/>
      </c>
      <c r="BT373" s="25" t="str">
        <f>IFERROR(VLOOKUP($C373,Summary!$C:$CB,70,FALSE)/BU373,IF(BU373=0,"",IF(BU373="","",0)))</f>
        <v/>
      </c>
      <c r="BU373" s="27">
        <f>VLOOKUP($C373,Summary!$C:$CB,71,FALSE)</f>
        <v>0</v>
      </c>
      <c r="BV373" s="24" t="str">
        <f>IFERROR(VLOOKUP($C373,Summary!$C:$CB,72,FALSE)/CB373,IF(CB373=0,"",IF(CB373="","",0)))</f>
        <v/>
      </c>
      <c r="BW373" s="25" t="str">
        <f>IFERROR(VLOOKUP($C373,Summary!$C:$CB,73,FALSE)/CB373,IF(CB373=0,"",IF(CB373="","",0)))</f>
        <v/>
      </c>
      <c r="BX373" s="26" t="str">
        <f>IFERROR(VLOOKUP($C373,Summary!$C:$CB,74,FALSE)/CB373,IF(CB373=0,"",IF(CB373="","",0)))</f>
        <v/>
      </c>
      <c r="BY373" s="25" t="str">
        <f>IFERROR(VLOOKUP($C373,Summary!$C:$CB,75,FALSE)/CB373,IF(CB373=0,"",IF(CB373="","",0)))</f>
        <v/>
      </c>
      <c r="BZ373" s="26" t="str">
        <f>IFERROR(VLOOKUP($C373,Summary!$C:$CB,76,FALSE)/CB373,IF(CB373=0,"",IF(CB373="","",0)))</f>
        <v/>
      </c>
      <c r="CA373" s="25" t="str">
        <f>IFERROR(VLOOKUP($C373,Summary!$C:$CB,77,FALSE)/CB373,IF(CB373=0,"",IF(CB373="","",0)))</f>
        <v/>
      </c>
      <c r="CB373" s="27">
        <f>VLOOKUP($C373,Summary!$C:$CB,78,FALSE)</f>
        <v>0</v>
      </c>
    </row>
    <row r="374" spans="1:80" x14ac:dyDescent="0.3">
      <c r="A374">
        <v>370</v>
      </c>
      <c r="B374" t="str">
        <f>IF(Namelist!A371="","",UPPER(Namelist!A371))</f>
        <v>ZHI WEN TAY</v>
      </c>
      <c r="C374" t="str">
        <f>IF(Namelist!B371="","",UPPER(Namelist!B371))</f>
        <v>NUSSTU\E0753460</v>
      </c>
      <c r="D374" s="24">
        <f>IFERROR(VLOOKUP($C374,Summary!$C:$CB,2,FALSE)/J374,IF(J374=0,"",IF(J374="","",0)))</f>
        <v>0</v>
      </c>
      <c r="E374" s="25">
        <f>IFERROR(VLOOKUP($C374,Summary!$C:$CB,3,FALSE)/J374,IF(J374=0,"",IF(J374="","",0)))</f>
        <v>0</v>
      </c>
      <c r="F374" s="26">
        <f>IFERROR(VLOOKUP($C374,Summary!$C:$CB,4,FALSE)/J374,IF(J374=0,"",IF(J374="","",0)))</f>
        <v>0</v>
      </c>
      <c r="G374" s="25">
        <f>IFERROR(VLOOKUP($C374,Summary!$C:$CB,5,FALSE)/J374,IF(J374=0,"",IF(J374="","",0)))</f>
        <v>0</v>
      </c>
      <c r="H374" s="26">
        <f>IFERROR(VLOOKUP($C374,Summary!$C:$CB,6,FALSE)/J374,IF(J374=0,"",IF(J374="","",0)))</f>
        <v>0</v>
      </c>
      <c r="I374" s="25">
        <f>IFERROR(VLOOKUP($C374,Summary!$C:$CB,7,FALSE)/J374,IF(J374=0,"",IF(J374="","",0)))</f>
        <v>1</v>
      </c>
      <c r="J374" s="27">
        <f>VLOOKUP($C374,Summary!$C:$CB,8,FALSE)</f>
        <v>2</v>
      </c>
      <c r="K374" s="24" t="str">
        <f>IFERROR(VLOOKUP($C374,Summary!$C:$CB,9,FALSE)/Q374,IF(Q374=0,"",IF(Q374="","",0)))</f>
        <v/>
      </c>
      <c r="L374" s="25" t="str">
        <f>IFERROR(VLOOKUP($C374,Summary!$C:$CB,10,FALSE)/Q374,IF(Q374=0,"",IF(Q374="","",0)))</f>
        <v/>
      </c>
      <c r="M374" s="26" t="str">
        <f>IFERROR(VLOOKUP($C374,Summary!$C:$CB,11,FALSE)/Q374,IF(Q374=0,"",IF(Q374="","",0)))</f>
        <v/>
      </c>
      <c r="N374" s="25" t="str">
        <f>IFERROR(VLOOKUP($C374,Summary!$C:$CB,12,FALSE)/Q374,IF(Q374=0,"",IF(Q374="","",0)))</f>
        <v/>
      </c>
      <c r="O374" s="26" t="str">
        <f>IFERROR(VLOOKUP($C374,Summary!$C:$CB,13,FALSE)/Q374,IF(Q374=0,"",IF(Q374="","",0)))</f>
        <v/>
      </c>
      <c r="P374" s="25" t="str">
        <f>IFERROR(VLOOKUP($C374,Summary!$C:$CB,14,FALSE)/Q374,IF(Q374=0,"",IF(Q374="","",0)))</f>
        <v/>
      </c>
      <c r="Q374" s="27">
        <f>VLOOKUP($C374,Summary!$C:$CB,15,FALSE)</f>
        <v>0</v>
      </c>
      <c r="R374" s="24" t="str">
        <f>IFERROR(VLOOKUP($C374,Summary!$C:$CB,16,FALSE)/X374,IF(X374=0,"",IF(X374="","",0)))</f>
        <v/>
      </c>
      <c r="S374" s="25" t="str">
        <f>IFERROR(VLOOKUP($C374,Summary!$C:$CB,17,FALSE)/X374,IF(X374=0,"",IF(X374="","",0)))</f>
        <v/>
      </c>
      <c r="T374" s="26" t="str">
        <f>IFERROR(VLOOKUP($C374,Summary!$C:$CB,18,FALSE)/X374,IF(X374=0,"",IF(X374="","",0)))</f>
        <v/>
      </c>
      <c r="U374" s="25" t="str">
        <f>IFERROR(VLOOKUP($C374,Summary!$C:$CB,19,FALSE)/X374,IF(X374=0,"",IF(X374="","",0)))</f>
        <v/>
      </c>
      <c r="V374" s="26" t="str">
        <f>IFERROR(VLOOKUP($C374,Summary!$C:$CB,20,FALSE)/X374,IF(X374=0,"",IF(X374="","",0)))</f>
        <v/>
      </c>
      <c r="W374" s="25" t="str">
        <f>IFERROR(VLOOKUP($C374,Summary!$C:$CB,21,FALSE)/X374,IF(X374=0,"",IF(X374="","",0)))</f>
        <v/>
      </c>
      <c r="X374" s="27">
        <f>VLOOKUP($C374,Summary!$C:$CB,22,FALSE)</f>
        <v>0</v>
      </c>
      <c r="Y374" s="24">
        <f>IFERROR(VLOOKUP($C374,Summary!$C:$CB,23,FALSE)/AE374,IF(AE374=0,"",IF(AE374="","",0)))</f>
        <v>0</v>
      </c>
      <c r="Z374" s="25">
        <f>IFERROR(VLOOKUP($C374,Summary!$C:$CB,24,FALSE)/AE374,IF(AE374=0,"",IF(AE374="","",0)))</f>
        <v>0</v>
      </c>
      <c r="AA374" s="26">
        <f>IFERROR(VLOOKUP($C374,Summary!$C:$CB,25,FALSE)/AE374,IF(AE374=0,"",IF(AE374="","",0)))</f>
        <v>0</v>
      </c>
      <c r="AB374" s="25">
        <f>IFERROR(VLOOKUP($C374,Summary!$C:$CB,26,FALSE)/AE374,IF(AE374=0,"",IF(AE374="","",0)))</f>
        <v>0</v>
      </c>
      <c r="AC374" s="26">
        <f>IFERROR(VLOOKUP($C374,Summary!$C:$CB,27,FALSE)/AE374,IF(AE374=0,"",IF(AE374="","",0)))</f>
        <v>0</v>
      </c>
      <c r="AD374" s="25">
        <f>IFERROR(VLOOKUP($C374,Summary!$C:$CB,28,FALSE)/AE374,IF(AE374=0,"",IF(AE374="","",0)))</f>
        <v>1</v>
      </c>
      <c r="AE374" s="27">
        <f>VLOOKUP($C374,Summary!$C:$CB,29,FALSE)</f>
        <v>2</v>
      </c>
      <c r="AF374" s="24" t="str">
        <f>IFERROR(VLOOKUP($C374,Summary!$C:$CB,30,FALSE)/VLOOKUP($C374,Summary!$C:$CB,32,FALSE),IF(AL374=0,"",IF(AL374="","",0)))</f>
        <v/>
      </c>
      <c r="AG374" s="25" t="str">
        <f>IFERROR(VLOOKUP($C374,Summary!$C:$CB,31,FALSE)/VLOOKUP($C374,Summary!$C:$CB,32,FALSE),IF(AL374=0,"",IF(AL374="","",0)))</f>
        <v/>
      </c>
      <c r="AH374" s="26" t="str">
        <f>IFERROR(VLOOKUP($C374,Summary!$C:$CB,32,FALSE)/VLOOKUP($C374,Summary!$C:$CB,34,FALSE),IF(AL374=0,"",IF(AL374="","",0)))</f>
        <v/>
      </c>
      <c r="AI374" s="25" t="str">
        <f>IFERROR(VLOOKUP($C374,Summary!$C:$CB,33,FALSE)/VLOOKUP($C374,Summary!$C:$CB,34,FALSE),IF(AL374=0,"",IF(AL374="","",0)))</f>
        <v/>
      </c>
      <c r="AJ374" s="26" t="str">
        <f>IFERROR(VLOOKUP($C374,Summary!$C:$CB,34,FALSE)/AL374,IF(AL374=0,"",IF(AL374="","",0)))</f>
        <v/>
      </c>
      <c r="AK374" s="25" t="str">
        <f>IFERROR(VLOOKUP($C374,Summary!$C:$CB,35,FALSE)/AL374,IF(AL374=0,"",IF(AL374="","",0)))</f>
        <v/>
      </c>
      <c r="AL374" s="27">
        <f>VLOOKUP($C374,Summary!$C:$CB,36,FALSE)</f>
        <v>0</v>
      </c>
      <c r="AM374" s="24" t="str">
        <f>IFERROR(VLOOKUP($C374,Summary!$C:$CB,37,FALSE)/AS374,IF(AS374=0,"",IF(AS374="","",0)))</f>
        <v/>
      </c>
      <c r="AN374" s="25" t="str">
        <f>IFERROR(VLOOKUP($C374,Summary!$C:$CB,38,FALSE)/AS374,IF(AS374=0,"",IF(AS374="","",0)))</f>
        <v/>
      </c>
      <c r="AO374" s="26" t="str">
        <f>IFERROR(VLOOKUP($C374,Summary!$C:$CB,39,FALSE)/AS374,IF(AS374=0,"",IF(AS374="","",0)))</f>
        <v/>
      </c>
      <c r="AP374" s="25" t="str">
        <f>IFERROR(VLOOKUP($C374,Summary!$C:$CB,40,FALSE)/AS374,IF(AS374=0,"",IF(AS374="","",0)))</f>
        <v/>
      </c>
      <c r="AQ374" s="26" t="str">
        <f>IFERROR(VLOOKUP($C374,Summary!$C:$CB,41,FALSE)/AS374,IF(AS374=0,"",IF(AS374="","",0)))</f>
        <v/>
      </c>
      <c r="AR374" s="25" t="str">
        <f>IFERROR(VLOOKUP($C374,Summary!$C:$CB,42,FALSE)/AS374,IF(AS374=0,"",IF(AS374="","",0)))</f>
        <v/>
      </c>
      <c r="AS374" s="27">
        <f>VLOOKUP($C374,Summary!$C:$CB,43,FALSE)</f>
        <v>0</v>
      </c>
      <c r="AT374" s="24" t="str">
        <f>IFERROR(VLOOKUP($C374,Summary!$C:$CB,44,FALSE)/AZ374,IF(AZ374=0,"",IF(AZ374="","",0)))</f>
        <v/>
      </c>
      <c r="AU374" s="25" t="str">
        <f>IFERROR(VLOOKUP($C374,Summary!$C:$CB,45,FALSE)/AZ374,IF(AZ374=0,"",IF(AZ374="","",0)))</f>
        <v/>
      </c>
      <c r="AV374" s="26" t="str">
        <f>IFERROR(VLOOKUP($C374,Summary!$C:$CB,46,FALSE)/AZ374,IF(AZ374=0,"",IF(AZ374="","",0)))</f>
        <v/>
      </c>
      <c r="AW374" s="25" t="str">
        <f>IFERROR(VLOOKUP($C374,Summary!$C:$CB,47,FALSE)/AZ374,IF(AZ374=0,"",IF(AZ374="","",0)))</f>
        <v/>
      </c>
      <c r="AX374" s="26" t="str">
        <f>IFERROR(VLOOKUP($C374,Summary!$C:$CB,48,FALSE)/AZ374,IF(AZ374=0,"",IF(AZ374="","",0)))</f>
        <v/>
      </c>
      <c r="AY374" s="25" t="str">
        <f>IFERROR(VLOOKUP($C374,Summary!$C:$CB,49,FALSE)/AZ374,IF(AZ374=0,"",IF(AZ374="","",0)))</f>
        <v/>
      </c>
      <c r="AZ374" s="27">
        <f>VLOOKUP($C374,Summary!$C:$CB,50,FALSE)</f>
        <v>0</v>
      </c>
      <c r="BA374" s="24" t="str">
        <f>IFERROR(VLOOKUP($C374,Summary!$C:$CB,51,FALSE)/BG374,IF(BG374=0,"",IF(BG374="","",0)))</f>
        <v/>
      </c>
      <c r="BB374" s="25" t="str">
        <f>IFERROR(VLOOKUP($C374,Summary!$C:$CB,52,FALSE)/BG374,IF(BG374=0,"",IF(BG374="","",0)))</f>
        <v/>
      </c>
      <c r="BC374" s="26" t="str">
        <f>IFERROR(VLOOKUP($C374,Summary!$C:$CB,53,FALSE)/BG374,IF(BG374=0,"",IF(BG374="","",0)))</f>
        <v/>
      </c>
      <c r="BD374" s="25" t="str">
        <f>IFERROR(VLOOKUP($C374,Summary!$C:$CB,54,FALSE)/BG374,IF(BG374=0,"",IF(BG374="","",0)))</f>
        <v/>
      </c>
      <c r="BE374" s="26" t="str">
        <f>IFERROR(VLOOKUP($C374,Summary!$C:$CB,55,FALSE)/BG374,IF(BG374=0,"",IF(BG374="","",0)))</f>
        <v/>
      </c>
      <c r="BF374" s="25" t="str">
        <f>IFERROR(VLOOKUP($C374,Summary!$C:$CB,56,FALSE)/BG374,IF(BG374=0,"",IF(BG374="","",0)))</f>
        <v/>
      </c>
      <c r="BG374" s="27">
        <f>VLOOKUP($C374,Summary!$C:$CB,57,FALSE)</f>
        <v>0</v>
      </c>
      <c r="BH374" s="24" t="str">
        <f>IFERROR(VLOOKUP($C374,Summary!$C:$CB,58,FALSE)/BN374,IF(BN374=0,"",IF(BN374="","",0)))</f>
        <v/>
      </c>
      <c r="BI374" s="25" t="str">
        <f>IFERROR(VLOOKUP($C374,Summary!$C:$CB,59,FALSE)/BN374,IF(BN374=0,"",IF(BN374="","",0)))</f>
        <v/>
      </c>
      <c r="BJ374" s="26" t="str">
        <f>IFERROR(VLOOKUP($C374,Summary!$C:$CB,60,FALSE)/BN374,IF(BN374=0,"",IF(BN374="","",0)))</f>
        <v/>
      </c>
      <c r="BK374" s="25" t="str">
        <f>IFERROR(VLOOKUP($C374,Summary!$C:$CB,61,FALSE)/BN374,IF(BN374=0,"",IF(BN374="","",0)))</f>
        <v/>
      </c>
      <c r="BL374" s="26" t="str">
        <f>IFERROR(VLOOKUP($C374,Summary!$C:$CB,62,FALSE)/BN374,IF(BN374=0,"",IF(BN374="","",0)))</f>
        <v/>
      </c>
      <c r="BM374" s="25" t="str">
        <f>IFERROR(VLOOKUP($C374,Summary!$C:$CB,63,FALSE)/BN374,IF(BN374=0,"",IF(BN374="","",0)))</f>
        <v/>
      </c>
      <c r="BN374" s="27">
        <f>VLOOKUP($C374,Summary!$C:$CB,64,FALSE)</f>
        <v>0</v>
      </c>
      <c r="BO374" s="24" t="str">
        <f>IFERROR(VLOOKUP($C374,Summary!$C:$CB,65,FALSE)/BU374,IF(BU374=0,"",IF(BU374="","",0)))</f>
        <v/>
      </c>
      <c r="BP374" s="25" t="str">
        <f>IFERROR(VLOOKUP($C374,Summary!$C:$CB,66,FALSE)/BU374,IF(BU374=0,"",IF(BU374="","",0)))</f>
        <v/>
      </c>
      <c r="BQ374" s="26" t="str">
        <f>IFERROR(VLOOKUP($C374,Summary!$C:$CB,67,FALSE)/BU374,IF(BU374=0,"",IF(BU374="","",0)))</f>
        <v/>
      </c>
      <c r="BR374" s="25" t="str">
        <f>IFERROR(VLOOKUP($C374,Summary!$C:$CB,68,FALSE)/BU374,IF(BU374=0,"",IF(BU374="","",0)))</f>
        <v/>
      </c>
      <c r="BS374" s="26" t="str">
        <f>IFERROR(VLOOKUP($C374,Summary!$C:$CB,69,FALSE)/BU374,IF(BU374=0,"",IF(BU374="","",0)))</f>
        <v/>
      </c>
      <c r="BT374" s="25" t="str">
        <f>IFERROR(VLOOKUP($C374,Summary!$C:$CB,70,FALSE)/BU374,IF(BU374=0,"",IF(BU374="","",0)))</f>
        <v/>
      </c>
      <c r="BU374" s="27">
        <f>VLOOKUP($C374,Summary!$C:$CB,71,FALSE)</f>
        <v>0</v>
      </c>
      <c r="BV374" s="24" t="str">
        <f>IFERROR(VLOOKUP($C374,Summary!$C:$CB,72,FALSE)/CB374,IF(CB374=0,"",IF(CB374="","",0)))</f>
        <v/>
      </c>
      <c r="BW374" s="25" t="str">
        <f>IFERROR(VLOOKUP($C374,Summary!$C:$CB,73,FALSE)/CB374,IF(CB374=0,"",IF(CB374="","",0)))</f>
        <v/>
      </c>
      <c r="BX374" s="26" t="str">
        <f>IFERROR(VLOOKUP($C374,Summary!$C:$CB,74,FALSE)/CB374,IF(CB374=0,"",IF(CB374="","",0)))</f>
        <v/>
      </c>
      <c r="BY374" s="25" t="str">
        <f>IFERROR(VLOOKUP($C374,Summary!$C:$CB,75,FALSE)/CB374,IF(CB374=0,"",IF(CB374="","",0)))</f>
        <v/>
      </c>
      <c r="BZ374" s="26" t="str">
        <f>IFERROR(VLOOKUP($C374,Summary!$C:$CB,76,FALSE)/CB374,IF(CB374=0,"",IF(CB374="","",0)))</f>
        <v/>
      </c>
      <c r="CA374" s="25" t="str">
        <f>IFERROR(VLOOKUP($C374,Summary!$C:$CB,77,FALSE)/CB374,IF(CB374=0,"",IF(CB374="","",0)))</f>
        <v/>
      </c>
      <c r="CB374" s="27">
        <f>VLOOKUP($C374,Summary!$C:$CB,78,FALSE)</f>
        <v>0</v>
      </c>
    </row>
    <row r="375" spans="1:80" x14ac:dyDescent="0.3">
      <c r="A375">
        <v>371</v>
      </c>
      <c r="B375" t="str">
        <f>IF(Namelist!A372="","",UPPER(Namelist!A372))</f>
        <v>ZHI YI, CLARICE KOH</v>
      </c>
      <c r="C375" t="str">
        <f>IF(Namelist!B372="","",UPPER(Namelist!B372))</f>
        <v>NUSSTU\E0959785</v>
      </c>
      <c r="D375" s="24">
        <f>IFERROR(VLOOKUP($C375,Summary!$C:$CB,2,FALSE)/J375,IF(J375=0,"",IF(J375="","",0)))</f>
        <v>0</v>
      </c>
      <c r="E375" s="25">
        <f>IFERROR(VLOOKUP($C375,Summary!$C:$CB,3,FALSE)/J375,IF(J375=0,"",IF(J375="","",0)))</f>
        <v>0</v>
      </c>
      <c r="F375" s="26">
        <f>IFERROR(VLOOKUP($C375,Summary!$C:$CB,4,FALSE)/J375,IF(J375=0,"",IF(J375="","",0)))</f>
        <v>0</v>
      </c>
      <c r="G375" s="25">
        <f>IFERROR(VLOOKUP($C375,Summary!$C:$CB,5,FALSE)/J375,IF(J375=0,"",IF(J375="","",0)))</f>
        <v>0</v>
      </c>
      <c r="H375" s="26">
        <f>IFERROR(VLOOKUP($C375,Summary!$C:$CB,6,FALSE)/J375,IF(J375=0,"",IF(J375="","",0)))</f>
        <v>0</v>
      </c>
      <c r="I375" s="25">
        <f>IFERROR(VLOOKUP($C375,Summary!$C:$CB,7,FALSE)/J375,IF(J375=0,"",IF(J375="","",0)))</f>
        <v>1</v>
      </c>
      <c r="J375" s="27">
        <f>VLOOKUP($C375,Summary!$C:$CB,8,FALSE)</f>
        <v>4</v>
      </c>
      <c r="K375" s="24" t="str">
        <f>IFERROR(VLOOKUP($C375,Summary!$C:$CB,9,FALSE)/Q375,IF(Q375=0,"",IF(Q375="","",0)))</f>
        <v/>
      </c>
      <c r="L375" s="25" t="str">
        <f>IFERROR(VLOOKUP($C375,Summary!$C:$CB,10,FALSE)/Q375,IF(Q375=0,"",IF(Q375="","",0)))</f>
        <v/>
      </c>
      <c r="M375" s="26" t="str">
        <f>IFERROR(VLOOKUP($C375,Summary!$C:$CB,11,FALSE)/Q375,IF(Q375=0,"",IF(Q375="","",0)))</f>
        <v/>
      </c>
      <c r="N375" s="25" t="str">
        <f>IFERROR(VLOOKUP($C375,Summary!$C:$CB,12,FALSE)/Q375,IF(Q375=0,"",IF(Q375="","",0)))</f>
        <v/>
      </c>
      <c r="O375" s="26" t="str">
        <f>IFERROR(VLOOKUP($C375,Summary!$C:$CB,13,FALSE)/Q375,IF(Q375=0,"",IF(Q375="","",0)))</f>
        <v/>
      </c>
      <c r="P375" s="25" t="str">
        <f>IFERROR(VLOOKUP($C375,Summary!$C:$CB,14,FALSE)/Q375,IF(Q375=0,"",IF(Q375="","",0)))</f>
        <v/>
      </c>
      <c r="Q375" s="27">
        <f>VLOOKUP($C375,Summary!$C:$CB,15,FALSE)</f>
        <v>0</v>
      </c>
      <c r="R375" s="24">
        <f>IFERROR(VLOOKUP($C375,Summary!$C:$CB,16,FALSE)/X375,IF(X375=0,"",IF(X375="","",0)))</f>
        <v>0</v>
      </c>
      <c r="S375" s="25">
        <f>IFERROR(VLOOKUP($C375,Summary!$C:$CB,17,FALSE)/X375,IF(X375=0,"",IF(X375="","",0)))</f>
        <v>0</v>
      </c>
      <c r="T375" s="26">
        <f>IFERROR(VLOOKUP($C375,Summary!$C:$CB,18,FALSE)/X375,IF(X375=0,"",IF(X375="","",0)))</f>
        <v>0</v>
      </c>
      <c r="U375" s="25">
        <f>IFERROR(VLOOKUP($C375,Summary!$C:$CB,19,FALSE)/X375,IF(X375=0,"",IF(X375="","",0)))</f>
        <v>0</v>
      </c>
      <c r="V375" s="26">
        <f>IFERROR(VLOOKUP($C375,Summary!$C:$CB,20,FALSE)/X375,IF(X375=0,"",IF(X375="","",0)))</f>
        <v>0</v>
      </c>
      <c r="W375" s="25">
        <f>IFERROR(VLOOKUP($C375,Summary!$C:$CB,21,FALSE)/X375,IF(X375=0,"",IF(X375="","",0)))</f>
        <v>1</v>
      </c>
      <c r="X375" s="27">
        <f>VLOOKUP($C375,Summary!$C:$CB,22,FALSE)</f>
        <v>1</v>
      </c>
      <c r="Y375" s="24">
        <f>IFERROR(VLOOKUP($C375,Summary!$C:$CB,23,FALSE)/AE375,IF(AE375=0,"",IF(AE375="","",0)))</f>
        <v>0</v>
      </c>
      <c r="Z375" s="25">
        <f>IFERROR(VLOOKUP($C375,Summary!$C:$CB,24,FALSE)/AE375,IF(AE375=0,"",IF(AE375="","",0)))</f>
        <v>0</v>
      </c>
      <c r="AA375" s="26">
        <f>IFERROR(VLOOKUP($C375,Summary!$C:$CB,25,FALSE)/AE375,IF(AE375=0,"",IF(AE375="","",0)))</f>
        <v>0</v>
      </c>
      <c r="AB375" s="25">
        <f>IFERROR(VLOOKUP($C375,Summary!$C:$CB,26,FALSE)/AE375,IF(AE375=0,"",IF(AE375="","",0)))</f>
        <v>0</v>
      </c>
      <c r="AC375" s="26">
        <f>IFERROR(VLOOKUP($C375,Summary!$C:$CB,27,FALSE)/AE375,IF(AE375=0,"",IF(AE375="","",0)))</f>
        <v>0</v>
      </c>
      <c r="AD375" s="25">
        <f>IFERROR(VLOOKUP($C375,Summary!$C:$CB,28,FALSE)/AE375,IF(AE375=0,"",IF(AE375="","",0)))</f>
        <v>1</v>
      </c>
      <c r="AE375" s="27">
        <f>VLOOKUP($C375,Summary!$C:$CB,29,FALSE)</f>
        <v>3</v>
      </c>
      <c r="AF375" s="24" t="str">
        <f>IFERROR(VLOOKUP($C375,Summary!$C:$CB,30,FALSE)/VLOOKUP($C375,Summary!$C:$CB,32,FALSE),IF(AL375=0,"",IF(AL375="","",0)))</f>
        <v/>
      </c>
      <c r="AG375" s="25" t="str">
        <f>IFERROR(VLOOKUP($C375,Summary!$C:$CB,31,FALSE)/VLOOKUP($C375,Summary!$C:$CB,32,FALSE),IF(AL375=0,"",IF(AL375="","",0)))</f>
        <v/>
      </c>
      <c r="AH375" s="26" t="str">
        <f>IFERROR(VLOOKUP($C375,Summary!$C:$CB,32,FALSE)/VLOOKUP($C375,Summary!$C:$CB,34,FALSE),IF(AL375=0,"",IF(AL375="","",0)))</f>
        <v/>
      </c>
      <c r="AI375" s="25" t="str">
        <f>IFERROR(VLOOKUP($C375,Summary!$C:$CB,33,FALSE)/VLOOKUP($C375,Summary!$C:$CB,34,FALSE),IF(AL375=0,"",IF(AL375="","",0)))</f>
        <v/>
      </c>
      <c r="AJ375" s="26" t="str">
        <f>IFERROR(VLOOKUP($C375,Summary!$C:$CB,34,FALSE)/AL375,IF(AL375=0,"",IF(AL375="","",0)))</f>
        <v/>
      </c>
      <c r="AK375" s="25" t="str">
        <f>IFERROR(VLOOKUP($C375,Summary!$C:$CB,35,FALSE)/AL375,IF(AL375=0,"",IF(AL375="","",0)))</f>
        <v/>
      </c>
      <c r="AL375" s="27">
        <f>VLOOKUP($C375,Summary!$C:$CB,36,FALSE)</f>
        <v>0</v>
      </c>
      <c r="AM375" s="24" t="str">
        <f>IFERROR(VLOOKUP($C375,Summary!$C:$CB,37,FALSE)/AS375,IF(AS375=0,"",IF(AS375="","",0)))</f>
        <v/>
      </c>
      <c r="AN375" s="25" t="str">
        <f>IFERROR(VLOOKUP($C375,Summary!$C:$CB,38,FALSE)/AS375,IF(AS375=0,"",IF(AS375="","",0)))</f>
        <v/>
      </c>
      <c r="AO375" s="26" t="str">
        <f>IFERROR(VLOOKUP($C375,Summary!$C:$CB,39,FALSE)/AS375,IF(AS375=0,"",IF(AS375="","",0)))</f>
        <v/>
      </c>
      <c r="AP375" s="25" t="str">
        <f>IFERROR(VLOOKUP($C375,Summary!$C:$CB,40,FALSE)/AS375,IF(AS375=0,"",IF(AS375="","",0)))</f>
        <v/>
      </c>
      <c r="AQ375" s="26" t="str">
        <f>IFERROR(VLOOKUP($C375,Summary!$C:$CB,41,FALSE)/AS375,IF(AS375=0,"",IF(AS375="","",0)))</f>
        <v/>
      </c>
      <c r="AR375" s="25" t="str">
        <f>IFERROR(VLOOKUP($C375,Summary!$C:$CB,42,FALSE)/AS375,IF(AS375=0,"",IF(AS375="","",0)))</f>
        <v/>
      </c>
      <c r="AS375" s="27">
        <f>VLOOKUP($C375,Summary!$C:$CB,43,FALSE)</f>
        <v>0</v>
      </c>
      <c r="AT375" s="24" t="str">
        <f>IFERROR(VLOOKUP($C375,Summary!$C:$CB,44,FALSE)/AZ375,IF(AZ375=0,"",IF(AZ375="","",0)))</f>
        <v/>
      </c>
      <c r="AU375" s="25" t="str">
        <f>IFERROR(VLOOKUP($C375,Summary!$C:$CB,45,FALSE)/AZ375,IF(AZ375=0,"",IF(AZ375="","",0)))</f>
        <v/>
      </c>
      <c r="AV375" s="26" t="str">
        <f>IFERROR(VLOOKUP($C375,Summary!$C:$CB,46,FALSE)/AZ375,IF(AZ375=0,"",IF(AZ375="","",0)))</f>
        <v/>
      </c>
      <c r="AW375" s="25" t="str">
        <f>IFERROR(VLOOKUP($C375,Summary!$C:$CB,47,FALSE)/AZ375,IF(AZ375=0,"",IF(AZ375="","",0)))</f>
        <v/>
      </c>
      <c r="AX375" s="26" t="str">
        <f>IFERROR(VLOOKUP($C375,Summary!$C:$CB,48,FALSE)/AZ375,IF(AZ375=0,"",IF(AZ375="","",0)))</f>
        <v/>
      </c>
      <c r="AY375" s="25" t="str">
        <f>IFERROR(VLOOKUP($C375,Summary!$C:$CB,49,FALSE)/AZ375,IF(AZ375=0,"",IF(AZ375="","",0)))</f>
        <v/>
      </c>
      <c r="AZ375" s="27">
        <f>VLOOKUP($C375,Summary!$C:$CB,50,FALSE)</f>
        <v>0</v>
      </c>
      <c r="BA375" s="24" t="str">
        <f>IFERROR(VLOOKUP($C375,Summary!$C:$CB,51,FALSE)/BG375,IF(BG375=0,"",IF(BG375="","",0)))</f>
        <v/>
      </c>
      <c r="BB375" s="25" t="str">
        <f>IFERROR(VLOOKUP($C375,Summary!$C:$CB,52,FALSE)/BG375,IF(BG375=0,"",IF(BG375="","",0)))</f>
        <v/>
      </c>
      <c r="BC375" s="26" t="str">
        <f>IFERROR(VLOOKUP($C375,Summary!$C:$CB,53,FALSE)/BG375,IF(BG375=0,"",IF(BG375="","",0)))</f>
        <v/>
      </c>
      <c r="BD375" s="25" t="str">
        <f>IFERROR(VLOOKUP($C375,Summary!$C:$CB,54,FALSE)/BG375,IF(BG375=0,"",IF(BG375="","",0)))</f>
        <v/>
      </c>
      <c r="BE375" s="26" t="str">
        <f>IFERROR(VLOOKUP($C375,Summary!$C:$CB,55,FALSE)/BG375,IF(BG375=0,"",IF(BG375="","",0)))</f>
        <v/>
      </c>
      <c r="BF375" s="25" t="str">
        <f>IFERROR(VLOOKUP($C375,Summary!$C:$CB,56,FALSE)/BG375,IF(BG375=0,"",IF(BG375="","",0)))</f>
        <v/>
      </c>
      <c r="BG375" s="27">
        <f>VLOOKUP($C375,Summary!$C:$CB,57,FALSE)</f>
        <v>0</v>
      </c>
      <c r="BH375" s="24" t="str">
        <f>IFERROR(VLOOKUP($C375,Summary!$C:$CB,58,FALSE)/BN375,IF(BN375=0,"",IF(BN375="","",0)))</f>
        <v/>
      </c>
      <c r="BI375" s="25" t="str">
        <f>IFERROR(VLOOKUP($C375,Summary!$C:$CB,59,FALSE)/BN375,IF(BN375=0,"",IF(BN375="","",0)))</f>
        <v/>
      </c>
      <c r="BJ375" s="26" t="str">
        <f>IFERROR(VLOOKUP($C375,Summary!$C:$CB,60,FALSE)/BN375,IF(BN375=0,"",IF(BN375="","",0)))</f>
        <v/>
      </c>
      <c r="BK375" s="25" t="str">
        <f>IFERROR(VLOOKUP($C375,Summary!$C:$CB,61,FALSE)/BN375,IF(BN375=0,"",IF(BN375="","",0)))</f>
        <v/>
      </c>
      <c r="BL375" s="26" t="str">
        <f>IFERROR(VLOOKUP($C375,Summary!$C:$CB,62,FALSE)/BN375,IF(BN375=0,"",IF(BN375="","",0)))</f>
        <v/>
      </c>
      <c r="BM375" s="25" t="str">
        <f>IFERROR(VLOOKUP($C375,Summary!$C:$CB,63,FALSE)/BN375,IF(BN375=0,"",IF(BN375="","",0)))</f>
        <v/>
      </c>
      <c r="BN375" s="27">
        <f>VLOOKUP($C375,Summary!$C:$CB,64,FALSE)</f>
        <v>0</v>
      </c>
      <c r="BO375" s="24" t="str">
        <f>IFERROR(VLOOKUP($C375,Summary!$C:$CB,65,FALSE)/BU375,IF(BU375=0,"",IF(BU375="","",0)))</f>
        <v/>
      </c>
      <c r="BP375" s="25" t="str">
        <f>IFERROR(VLOOKUP($C375,Summary!$C:$CB,66,FALSE)/BU375,IF(BU375=0,"",IF(BU375="","",0)))</f>
        <v/>
      </c>
      <c r="BQ375" s="26" t="str">
        <f>IFERROR(VLOOKUP($C375,Summary!$C:$CB,67,FALSE)/BU375,IF(BU375=0,"",IF(BU375="","",0)))</f>
        <v/>
      </c>
      <c r="BR375" s="25" t="str">
        <f>IFERROR(VLOOKUP($C375,Summary!$C:$CB,68,FALSE)/BU375,IF(BU375=0,"",IF(BU375="","",0)))</f>
        <v/>
      </c>
      <c r="BS375" s="26" t="str">
        <f>IFERROR(VLOOKUP($C375,Summary!$C:$CB,69,FALSE)/BU375,IF(BU375=0,"",IF(BU375="","",0)))</f>
        <v/>
      </c>
      <c r="BT375" s="25" t="str">
        <f>IFERROR(VLOOKUP($C375,Summary!$C:$CB,70,FALSE)/BU375,IF(BU375=0,"",IF(BU375="","",0)))</f>
        <v/>
      </c>
      <c r="BU375" s="27">
        <f>VLOOKUP($C375,Summary!$C:$CB,71,FALSE)</f>
        <v>0</v>
      </c>
      <c r="BV375" s="24" t="str">
        <f>IFERROR(VLOOKUP($C375,Summary!$C:$CB,72,FALSE)/CB375,IF(CB375=0,"",IF(CB375="","",0)))</f>
        <v/>
      </c>
      <c r="BW375" s="25" t="str">
        <f>IFERROR(VLOOKUP($C375,Summary!$C:$CB,73,FALSE)/CB375,IF(CB375=0,"",IF(CB375="","",0)))</f>
        <v/>
      </c>
      <c r="BX375" s="26" t="str">
        <f>IFERROR(VLOOKUP($C375,Summary!$C:$CB,74,FALSE)/CB375,IF(CB375=0,"",IF(CB375="","",0)))</f>
        <v/>
      </c>
      <c r="BY375" s="25" t="str">
        <f>IFERROR(VLOOKUP($C375,Summary!$C:$CB,75,FALSE)/CB375,IF(CB375=0,"",IF(CB375="","",0)))</f>
        <v/>
      </c>
      <c r="BZ375" s="26" t="str">
        <f>IFERROR(VLOOKUP($C375,Summary!$C:$CB,76,FALSE)/CB375,IF(CB375=0,"",IF(CB375="","",0)))</f>
        <v/>
      </c>
      <c r="CA375" s="25" t="str">
        <f>IFERROR(VLOOKUP($C375,Summary!$C:$CB,77,FALSE)/CB375,IF(CB375=0,"",IF(CB375="","",0)))</f>
        <v/>
      </c>
      <c r="CB375" s="27">
        <f>VLOOKUP($C375,Summary!$C:$CB,78,FALSE)</f>
        <v>0</v>
      </c>
    </row>
    <row r="376" spans="1:80" x14ac:dyDescent="0.3">
      <c r="A376">
        <v>372</v>
      </c>
      <c r="B376" t="str">
        <f>IF(Namelist!A373="","",UPPER(Namelist!A373))</f>
        <v>ZHI YUAN TEH</v>
      </c>
      <c r="C376" t="str">
        <f>IF(Namelist!B373="","",UPPER(Namelist!B373))</f>
        <v>NUSSTU\E0725043</v>
      </c>
      <c r="D376" s="24">
        <f>IFERROR(VLOOKUP($C376,Summary!$C:$CB,2,FALSE)/J376,IF(J376=0,"",IF(J376="","",0)))</f>
        <v>0.5</v>
      </c>
      <c r="E376" s="25">
        <f>IFERROR(VLOOKUP($C376,Summary!$C:$CB,3,FALSE)/J376,IF(J376=0,"",IF(J376="","",0)))</f>
        <v>0</v>
      </c>
      <c r="F376" s="26">
        <f>IFERROR(VLOOKUP($C376,Summary!$C:$CB,4,FALSE)/J376,IF(J376=0,"",IF(J376="","",0)))</f>
        <v>0.5</v>
      </c>
      <c r="G376" s="25">
        <f>IFERROR(VLOOKUP($C376,Summary!$C:$CB,5,FALSE)/J376,IF(J376=0,"",IF(J376="","",0)))</f>
        <v>0</v>
      </c>
      <c r="H376" s="26">
        <f>IFERROR(VLOOKUP($C376,Summary!$C:$CB,6,FALSE)/J376,IF(J376=0,"",IF(J376="","",0)))</f>
        <v>0.5</v>
      </c>
      <c r="I376" s="25">
        <f>IFERROR(VLOOKUP($C376,Summary!$C:$CB,7,FALSE)/J376,IF(J376=0,"",IF(J376="","",0)))</f>
        <v>0.5</v>
      </c>
      <c r="J376" s="27">
        <f>VLOOKUP($C376,Summary!$C:$CB,8,FALSE)</f>
        <v>6</v>
      </c>
      <c r="K376" s="24" t="str">
        <f>IFERROR(VLOOKUP($C376,Summary!$C:$CB,9,FALSE)/Q376,IF(Q376=0,"",IF(Q376="","",0)))</f>
        <v/>
      </c>
      <c r="L376" s="25" t="str">
        <f>IFERROR(VLOOKUP($C376,Summary!$C:$CB,10,FALSE)/Q376,IF(Q376=0,"",IF(Q376="","",0)))</f>
        <v/>
      </c>
      <c r="M376" s="26" t="str">
        <f>IFERROR(VLOOKUP($C376,Summary!$C:$CB,11,FALSE)/Q376,IF(Q376=0,"",IF(Q376="","",0)))</f>
        <v/>
      </c>
      <c r="N376" s="25" t="str">
        <f>IFERROR(VLOOKUP($C376,Summary!$C:$CB,12,FALSE)/Q376,IF(Q376=0,"",IF(Q376="","",0)))</f>
        <v/>
      </c>
      <c r="O376" s="26" t="str">
        <f>IFERROR(VLOOKUP($C376,Summary!$C:$CB,13,FALSE)/Q376,IF(Q376=0,"",IF(Q376="","",0)))</f>
        <v/>
      </c>
      <c r="P376" s="25" t="str">
        <f>IFERROR(VLOOKUP($C376,Summary!$C:$CB,14,FALSE)/Q376,IF(Q376=0,"",IF(Q376="","",0)))</f>
        <v/>
      </c>
      <c r="Q376" s="27">
        <f>VLOOKUP($C376,Summary!$C:$CB,15,FALSE)</f>
        <v>0</v>
      </c>
      <c r="R376" s="24" t="str">
        <f>IFERROR(VLOOKUP($C376,Summary!$C:$CB,16,FALSE)/X376,IF(X376=0,"",IF(X376="","",0)))</f>
        <v/>
      </c>
      <c r="S376" s="25" t="str">
        <f>IFERROR(VLOOKUP($C376,Summary!$C:$CB,17,FALSE)/X376,IF(X376=0,"",IF(X376="","",0)))</f>
        <v/>
      </c>
      <c r="T376" s="26" t="str">
        <f>IFERROR(VLOOKUP($C376,Summary!$C:$CB,18,FALSE)/X376,IF(X376=0,"",IF(X376="","",0)))</f>
        <v/>
      </c>
      <c r="U376" s="25" t="str">
        <f>IFERROR(VLOOKUP($C376,Summary!$C:$CB,19,FALSE)/X376,IF(X376=0,"",IF(X376="","",0)))</f>
        <v/>
      </c>
      <c r="V376" s="26" t="str">
        <f>IFERROR(VLOOKUP($C376,Summary!$C:$CB,20,FALSE)/X376,IF(X376=0,"",IF(X376="","",0)))</f>
        <v/>
      </c>
      <c r="W376" s="25" t="str">
        <f>IFERROR(VLOOKUP($C376,Summary!$C:$CB,21,FALSE)/X376,IF(X376=0,"",IF(X376="","",0)))</f>
        <v/>
      </c>
      <c r="X376" s="27">
        <f>VLOOKUP($C376,Summary!$C:$CB,22,FALSE)</f>
        <v>0</v>
      </c>
      <c r="Y376" s="24" t="str">
        <f>IFERROR(VLOOKUP($C376,Summary!$C:$CB,23,FALSE)/AE376,IF(AE376=0,"",IF(AE376="","",0)))</f>
        <v/>
      </c>
      <c r="Z376" s="25" t="str">
        <f>IFERROR(VLOOKUP($C376,Summary!$C:$CB,24,FALSE)/AE376,IF(AE376=0,"",IF(AE376="","",0)))</f>
        <v/>
      </c>
      <c r="AA376" s="26" t="str">
        <f>IFERROR(VLOOKUP($C376,Summary!$C:$CB,25,FALSE)/AE376,IF(AE376=0,"",IF(AE376="","",0)))</f>
        <v/>
      </c>
      <c r="AB376" s="25" t="str">
        <f>IFERROR(VLOOKUP($C376,Summary!$C:$CB,26,FALSE)/AE376,IF(AE376=0,"",IF(AE376="","",0)))</f>
        <v/>
      </c>
      <c r="AC376" s="26" t="str">
        <f>IFERROR(VLOOKUP($C376,Summary!$C:$CB,27,FALSE)/AE376,IF(AE376=0,"",IF(AE376="","",0)))</f>
        <v/>
      </c>
      <c r="AD376" s="25" t="str">
        <f>IFERROR(VLOOKUP($C376,Summary!$C:$CB,28,FALSE)/AE376,IF(AE376=0,"",IF(AE376="","",0)))</f>
        <v/>
      </c>
      <c r="AE376" s="27">
        <f>VLOOKUP($C376,Summary!$C:$CB,29,FALSE)</f>
        <v>0</v>
      </c>
      <c r="AF376" s="24" t="str">
        <f>IFERROR(VLOOKUP($C376,Summary!$C:$CB,30,FALSE)/VLOOKUP($C376,Summary!$C:$CB,32,FALSE),IF(AL376=0,"",IF(AL376="","",0)))</f>
        <v/>
      </c>
      <c r="AG376" s="25" t="str">
        <f>IFERROR(VLOOKUP($C376,Summary!$C:$CB,31,FALSE)/VLOOKUP($C376,Summary!$C:$CB,32,FALSE),IF(AL376=0,"",IF(AL376="","",0)))</f>
        <v/>
      </c>
      <c r="AH376" s="26" t="str">
        <f>IFERROR(VLOOKUP($C376,Summary!$C:$CB,32,FALSE)/VLOOKUP($C376,Summary!$C:$CB,34,FALSE),IF(AL376=0,"",IF(AL376="","",0)))</f>
        <v/>
      </c>
      <c r="AI376" s="25" t="str">
        <f>IFERROR(VLOOKUP($C376,Summary!$C:$CB,33,FALSE)/VLOOKUP($C376,Summary!$C:$CB,34,FALSE),IF(AL376=0,"",IF(AL376="","",0)))</f>
        <v/>
      </c>
      <c r="AJ376" s="26" t="str">
        <f>IFERROR(VLOOKUP($C376,Summary!$C:$CB,34,FALSE)/AL376,IF(AL376=0,"",IF(AL376="","",0)))</f>
        <v/>
      </c>
      <c r="AK376" s="25" t="str">
        <f>IFERROR(VLOOKUP($C376,Summary!$C:$CB,35,FALSE)/AL376,IF(AL376=0,"",IF(AL376="","",0)))</f>
        <v/>
      </c>
      <c r="AL376" s="27">
        <f>VLOOKUP($C376,Summary!$C:$CB,36,FALSE)</f>
        <v>0</v>
      </c>
      <c r="AM376" s="24">
        <f>IFERROR(VLOOKUP($C376,Summary!$C:$CB,37,FALSE)/AS376,IF(AS376=0,"",IF(AS376="","",0)))</f>
        <v>0</v>
      </c>
      <c r="AN376" s="25">
        <f>IFERROR(VLOOKUP($C376,Summary!$C:$CB,38,FALSE)/AS376,IF(AS376=0,"",IF(AS376="","",0)))</f>
        <v>0</v>
      </c>
      <c r="AO376" s="26">
        <f>IFERROR(VLOOKUP($C376,Summary!$C:$CB,39,FALSE)/AS376,IF(AS376=0,"",IF(AS376="","",0)))</f>
        <v>0</v>
      </c>
      <c r="AP376" s="25">
        <f>IFERROR(VLOOKUP($C376,Summary!$C:$CB,40,FALSE)/AS376,IF(AS376=0,"",IF(AS376="","",0)))</f>
        <v>0</v>
      </c>
      <c r="AQ376" s="26">
        <f>IFERROR(VLOOKUP($C376,Summary!$C:$CB,41,FALSE)/AS376,IF(AS376=0,"",IF(AS376="","",0)))</f>
        <v>0</v>
      </c>
      <c r="AR376" s="25">
        <f>IFERROR(VLOOKUP($C376,Summary!$C:$CB,42,FALSE)/AS376,IF(AS376=0,"",IF(AS376="","",0)))</f>
        <v>1</v>
      </c>
      <c r="AS376" s="27">
        <f>VLOOKUP($C376,Summary!$C:$CB,43,FALSE)</f>
        <v>1</v>
      </c>
      <c r="AT376" s="24" t="str">
        <f>IFERROR(VLOOKUP($C376,Summary!$C:$CB,44,FALSE)/AZ376,IF(AZ376=0,"",IF(AZ376="","",0)))</f>
        <v/>
      </c>
      <c r="AU376" s="25" t="str">
        <f>IFERROR(VLOOKUP($C376,Summary!$C:$CB,45,FALSE)/AZ376,IF(AZ376=0,"",IF(AZ376="","",0)))</f>
        <v/>
      </c>
      <c r="AV376" s="26" t="str">
        <f>IFERROR(VLOOKUP($C376,Summary!$C:$CB,46,FALSE)/AZ376,IF(AZ376=0,"",IF(AZ376="","",0)))</f>
        <v/>
      </c>
      <c r="AW376" s="25" t="str">
        <f>IFERROR(VLOOKUP($C376,Summary!$C:$CB,47,FALSE)/AZ376,IF(AZ376=0,"",IF(AZ376="","",0)))</f>
        <v/>
      </c>
      <c r="AX376" s="26" t="str">
        <f>IFERROR(VLOOKUP($C376,Summary!$C:$CB,48,FALSE)/AZ376,IF(AZ376=0,"",IF(AZ376="","",0)))</f>
        <v/>
      </c>
      <c r="AY376" s="25" t="str">
        <f>IFERROR(VLOOKUP($C376,Summary!$C:$CB,49,FALSE)/AZ376,IF(AZ376=0,"",IF(AZ376="","",0)))</f>
        <v/>
      </c>
      <c r="AZ376" s="27">
        <f>VLOOKUP($C376,Summary!$C:$CB,50,FALSE)</f>
        <v>0</v>
      </c>
      <c r="BA376" s="24" t="str">
        <f>IFERROR(VLOOKUP($C376,Summary!$C:$CB,51,FALSE)/BG376,IF(BG376=0,"",IF(BG376="","",0)))</f>
        <v/>
      </c>
      <c r="BB376" s="25" t="str">
        <f>IFERROR(VLOOKUP($C376,Summary!$C:$CB,52,FALSE)/BG376,IF(BG376=0,"",IF(BG376="","",0)))</f>
        <v/>
      </c>
      <c r="BC376" s="26" t="str">
        <f>IFERROR(VLOOKUP($C376,Summary!$C:$CB,53,FALSE)/BG376,IF(BG376=0,"",IF(BG376="","",0)))</f>
        <v/>
      </c>
      <c r="BD376" s="25" t="str">
        <f>IFERROR(VLOOKUP($C376,Summary!$C:$CB,54,FALSE)/BG376,IF(BG376=0,"",IF(BG376="","",0)))</f>
        <v/>
      </c>
      <c r="BE376" s="26" t="str">
        <f>IFERROR(VLOOKUP($C376,Summary!$C:$CB,55,FALSE)/BG376,IF(BG376=0,"",IF(BG376="","",0)))</f>
        <v/>
      </c>
      <c r="BF376" s="25" t="str">
        <f>IFERROR(VLOOKUP($C376,Summary!$C:$CB,56,FALSE)/BG376,IF(BG376=0,"",IF(BG376="","",0)))</f>
        <v/>
      </c>
      <c r="BG376" s="27">
        <f>VLOOKUP($C376,Summary!$C:$CB,57,FALSE)</f>
        <v>0</v>
      </c>
      <c r="BH376" s="24">
        <f>IFERROR(VLOOKUP($C376,Summary!$C:$CB,58,FALSE)/BN376,IF(BN376=0,"",IF(BN376="","",0)))</f>
        <v>0.66666666666666663</v>
      </c>
      <c r="BI376" s="25">
        <f>IFERROR(VLOOKUP($C376,Summary!$C:$CB,59,FALSE)/BN376,IF(BN376=0,"",IF(BN376="","",0)))</f>
        <v>0</v>
      </c>
      <c r="BJ376" s="26">
        <f>IFERROR(VLOOKUP($C376,Summary!$C:$CB,60,FALSE)/BN376,IF(BN376=0,"",IF(BN376="","",0)))</f>
        <v>0.66666666666666663</v>
      </c>
      <c r="BK376" s="25">
        <f>IFERROR(VLOOKUP($C376,Summary!$C:$CB,61,FALSE)/BN376,IF(BN376=0,"",IF(BN376="","",0)))</f>
        <v>0</v>
      </c>
      <c r="BL376" s="26">
        <f>IFERROR(VLOOKUP($C376,Summary!$C:$CB,62,FALSE)/BN376,IF(BN376=0,"",IF(BN376="","",0)))</f>
        <v>0.66666666666666663</v>
      </c>
      <c r="BM376" s="25">
        <f>IFERROR(VLOOKUP($C376,Summary!$C:$CB,63,FALSE)/BN376,IF(BN376=0,"",IF(BN376="","",0)))</f>
        <v>0.33333333333333331</v>
      </c>
      <c r="BN376" s="27">
        <f>VLOOKUP($C376,Summary!$C:$CB,64,FALSE)</f>
        <v>3</v>
      </c>
      <c r="BO376" s="24">
        <f>IFERROR(VLOOKUP($C376,Summary!$C:$CB,65,FALSE)/BU376,IF(BU376=0,"",IF(BU376="","",0)))</f>
        <v>0.5</v>
      </c>
      <c r="BP376" s="25">
        <f>IFERROR(VLOOKUP($C376,Summary!$C:$CB,66,FALSE)/BU376,IF(BU376=0,"",IF(BU376="","",0)))</f>
        <v>0</v>
      </c>
      <c r="BQ376" s="26">
        <f>IFERROR(VLOOKUP($C376,Summary!$C:$CB,67,FALSE)/BU376,IF(BU376=0,"",IF(BU376="","",0)))</f>
        <v>0.5</v>
      </c>
      <c r="BR376" s="25">
        <f>IFERROR(VLOOKUP($C376,Summary!$C:$CB,68,FALSE)/BU376,IF(BU376=0,"",IF(BU376="","",0)))</f>
        <v>0</v>
      </c>
      <c r="BS376" s="26">
        <f>IFERROR(VLOOKUP($C376,Summary!$C:$CB,69,FALSE)/BU376,IF(BU376=0,"",IF(BU376="","",0)))</f>
        <v>0.5</v>
      </c>
      <c r="BT376" s="25">
        <f>IFERROR(VLOOKUP($C376,Summary!$C:$CB,70,FALSE)/BU376,IF(BU376=0,"",IF(BU376="","",0)))</f>
        <v>0.5</v>
      </c>
      <c r="BU376" s="27">
        <f>VLOOKUP($C376,Summary!$C:$CB,71,FALSE)</f>
        <v>2</v>
      </c>
      <c r="BV376" s="24" t="str">
        <f>IFERROR(VLOOKUP($C376,Summary!$C:$CB,72,FALSE)/CB376,IF(CB376=0,"",IF(CB376="","",0)))</f>
        <v/>
      </c>
      <c r="BW376" s="25" t="str">
        <f>IFERROR(VLOOKUP($C376,Summary!$C:$CB,73,FALSE)/CB376,IF(CB376=0,"",IF(CB376="","",0)))</f>
        <v/>
      </c>
      <c r="BX376" s="26" t="str">
        <f>IFERROR(VLOOKUP($C376,Summary!$C:$CB,74,FALSE)/CB376,IF(CB376=0,"",IF(CB376="","",0)))</f>
        <v/>
      </c>
      <c r="BY376" s="25" t="str">
        <f>IFERROR(VLOOKUP($C376,Summary!$C:$CB,75,FALSE)/CB376,IF(CB376=0,"",IF(CB376="","",0)))</f>
        <v/>
      </c>
      <c r="BZ376" s="26" t="str">
        <f>IFERROR(VLOOKUP($C376,Summary!$C:$CB,76,FALSE)/CB376,IF(CB376=0,"",IF(CB376="","",0)))</f>
        <v/>
      </c>
      <c r="CA376" s="25" t="str">
        <f>IFERROR(VLOOKUP($C376,Summary!$C:$CB,77,FALSE)/CB376,IF(CB376=0,"",IF(CB376="","",0)))</f>
        <v/>
      </c>
      <c r="CB376" s="27">
        <f>VLOOKUP($C376,Summary!$C:$CB,78,FALSE)</f>
        <v>0</v>
      </c>
    </row>
    <row r="377" spans="1:80" x14ac:dyDescent="0.3">
      <c r="A377">
        <v>373</v>
      </c>
      <c r="B377" t="str">
        <f>IF(Namelist!A374="","",UPPER(Namelist!A374))</f>
        <v>ZHIYONG ANG</v>
      </c>
      <c r="C377" t="str">
        <f>IF(Namelist!B374="","",UPPER(Namelist!B374))</f>
        <v>NUSSTU\E0725445</v>
      </c>
      <c r="D377" s="24">
        <f>IFERROR(VLOOKUP($C377,Summary!$C:$CB,2,FALSE)/J377,IF(J377=0,"",IF(J377="","",0)))</f>
        <v>0.66666666666666663</v>
      </c>
      <c r="E377" s="25">
        <f>IFERROR(VLOOKUP($C377,Summary!$C:$CB,3,FALSE)/J377,IF(J377=0,"",IF(J377="","",0)))</f>
        <v>0</v>
      </c>
      <c r="F377" s="26">
        <f>IFERROR(VLOOKUP($C377,Summary!$C:$CB,4,FALSE)/J377,IF(J377=0,"",IF(J377="","",0)))</f>
        <v>0.66666666666666663</v>
      </c>
      <c r="G377" s="25">
        <f>IFERROR(VLOOKUP($C377,Summary!$C:$CB,5,FALSE)/J377,IF(J377=0,"",IF(J377="","",0)))</f>
        <v>0</v>
      </c>
      <c r="H377" s="26">
        <f>IFERROR(VLOOKUP($C377,Summary!$C:$CB,6,FALSE)/J377,IF(J377=0,"",IF(J377="","",0)))</f>
        <v>0.66666666666666663</v>
      </c>
      <c r="I377" s="25">
        <f>IFERROR(VLOOKUP($C377,Summary!$C:$CB,7,FALSE)/J377,IF(J377=0,"",IF(J377="","",0)))</f>
        <v>0.33333333333333331</v>
      </c>
      <c r="J377" s="27">
        <f>VLOOKUP($C377,Summary!$C:$CB,8,FALSE)</f>
        <v>3</v>
      </c>
      <c r="K377" s="24">
        <f>IFERROR(VLOOKUP($C377,Summary!$C:$CB,9,FALSE)/Q377,IF(Q377=0,"",IF(Q377="","",0)))</f>
        <v>0.66666666666666663</v>
      </c>
      <c r="L377" s="25">
        <f>IFERROR(VLOOKUP($C377,Summary!$C:$CB,10,FALSE)/Q377,IF(Q377=0,"",IF(Q377="","",0)))</f>
        <v>0</v>
      </c>
      <c r="M377" s="26">
        <f>IFERROR(VLOOKUP($C377,Summary!$C:$CB,11,FALSE)/Q377,IF(Q377=0,"",IF(Q377="","",0)))</f>
        <v>0.66666666666666663</v>
      </c>
      <c r="N377" s="25">
        <f>IFERROR(VLOOKUP($C377,Summary!$C:$CB,12,FALSE)/Q377,IF(Q377=0,"",IF(Q377="","",0)))</f>
        <v>0</v>
      </c>
      <c r="O377" s="26">
        <f>IFERROR(VLOOKUP($C377,Summary!$C:$CB,13,FALSE)/Q377,IF(Q377=0,"",IF(Q377="","",0)))</f>
        <v>0.66666666666666663</v>
      </c>
      <c r="P377" s="25">
        <f>IFERROR(VLOOKUP($C377,Summary!$C:$CB,14,FALSE)/Q377,IF(Q377=0,"",IF(Q377="","",0)))</f>
        <v>0.33333333333333331</v>
      </c>
      <c r="Q377" s="27">
        <f>VLOOKUP($C377,Summary!$C:$CB,15,FALSE)</f>
        <v>3</v>
      </c>
      <c r="R377" s="24" t="str">
        <f>IFERROR(VLOOKUP($C377,Summary!$C:$CB,16,FALSE)/X377,IF(X377=0,"",IF(X377="","",0)))</f>
        <v/>
      </c>
      <c r="S377" s="25" t="str">
        <f>IFERROR(VLOOKUP($C377,Summary!$C:$CB,17,FALSE)/X377,IF(X377=0,"",IF(X377="","",0)))</f>
        <v/>
      </c>
      <c r="T377" s="26" t="str">
        <f>IFERROR(VLOOKUP($C377,Summary!$C:$CB,18,FALSE)/X377,IF(X377=0,"",IF(X377="","",0)))</f>
        <v/>
      </c>
      <c r="U377" s="25" t="str">
        <f>IFERROR(VLOOKUP($C377,Summary!$C:$CB,19,FALSE)/X377,IF(X377=0,"",IF(X377="","",0)))</f>
        <v/>
      </c>
      <c r="V377" s="26" t="str">
        <f>IFERROR(VLOOKUP($C377,Summary!$C:$CB,20,FALSE)/X377,IF(X377=0,"",IF(X377="","",0)))</f>
        <v/>
      </c>
      <c r="W377" s="25" t="str">
        <f>IFERROR(VLOOKUP($C377,Summary!$C:$CB,21,FALSE)/X377,IF(X377=0,"",IF(X377="","",0)))</f>
        <v/>
      </c>
      <c r="X377" s="27">
        <f>VLOOKUP($C377,Summary!$C:$CB,22,FALSE)</f>
        <v>0</v>
      </c>
      <c r="Y377" s="24" t="str">
        <f>IFERROR(VLOOKUP($C377,Summary!$C:$CB,23,FALSE)/AE377,IF(AE377=0,"",IF(AE377="","",0)))</f>
        <v/>
      </c>
      <c r="Z377" s="25" t="str">
        <f>IFERROR(VLOOKUP($C377,Summary!$C:$CB,24,FALSE)/AE377,IF(AE377=0,"",IF(AE377="","",0)))</f>
        <v/>
      </c>
      <c r="AA377" s="26" t="str">
        <f>IFERROR(VLOOKUP($C377,Summary!$C:$CB,25,FALSE)/AE377,IF(AE377=0,"",IF(AE377="","",0)))</f>
        <v/>
      </c>
      <c r="AB377" s="25" t="str">
        <f>IFERROR(VLOOKUP($C377,Summary!$C:$CB,26,FALSE)/AE377,IF(AE377=0,"",IF(AE377="","",0)))</f>
        <v/>
      </c>
      <c r="AC377" s="26" t="str">
        <f>IFERROR(VLOOKUP($C377,Summary!$C:$CB,27,FALSE)/AE377,IF(AE377=0,"",IF(AE377="","",0)))</f>
        <v/>
      </c>
      <c r="AD377" s="25" t="str">
        <f>IFERROR(VLOOKUP($C377,Summary!$C:$CB,28,FALSE)/AE377,IF(AE377=0,"",IF(AE377="","",0)))</f>
        <v/>
      </c>
      <c r="AE377" s="27">
        <f>VLOOKUP($C377,Summary!$C:$CB,29,FALSE)</f>
        <v>0</v>
      </c>
      <c r="AF377" s="24" t="str">
        <f>IFERROR(VLOOKUP($C377,Summary!$C:$CB,30,FALSE)/VLOOKUP($C377,Summary!$C:$CB,32,FALSE),IF(AL377=0,"",IF(AL377="","",0)))</f>
        <v/>
      </c>
      <c r="AG377" s="25" t="str">
        <f>IFERROR(VLOOKUP($C377,Summary!$C:$CB,31,FALSE)/VLOOKUP($C377,Summary!$C:$CB,32,FALSE),IF(AL377=0,"",IF(AL377="","",0)))</f>
        <v/>
      </c>
      <c r="AH377" s="26" t="str">
        <f>IFERROR(VLOOKUP($C377,Summary!$C:$CB,32,FALSE)/VLOOKUP($C377,Summary!$C:$CB,34,FALSE),IF(AL377=0,"",IF(AL377="","",0)))</f>
        <v/>
      </c>
      <c r="AI377" s="25" t="str">
        <f>IFERROR(VLOOKUP($C377,Summary!$C:$CB,33,FALSE)/VLOOKUP($C377,Summary!$C:$CB,34,FALSE),IF(AL377=0,"",IF(AL377="","",0)))</f>
        <v/>
      </c>
      <c r="AJ377" s="26" t="str">
        <f>IFERROR(VLOOKUP($C377,Summary!$C:$CB,34,FALSE)/AL377,IF(AL377=0,"",IF(AL377="","",0)))</f>
        <v/>
      </c>
      <c r="AK377" s="25" t="str">
        <f>IFERROR(VLOOKUP($C377,Summary!$C:$CB,35,FALSE)/AL377,IF(AL377=0,"",IF(AL377="","",0)))</f>
        <v/>
      </c>
      <c r="AL377" s="27">
        <f>VLOOKUP($C377,Summary!$C:$CB,36,FALSE)</f>
        <v>0</v>
      </c>
      <c r="AM377" s="24" t="str">
        <f>IFERROR(VLOOKUP($C377,Summary!$C:$CB,37,FALSE)/AS377,IF(AS377=0,"",IF(AS377="","",0)))</f>
        <v/>
      </c>
      <c r="AN377" s="25" t="str">
        <f>IFERROR(VLOOKUP($C377,Summary!$C:$CB,38,FALSE)/AS377,IF(AS377=0,"",IF(AS377="","",0)))</f>
        <v/>
      </c>
      <c r="AO377" s="26" t="str">
        <f>IFERROR(VLOOKUP($C377,Summary!$C:$CB,39,FALSE)/AS377,IF(AS377=0,"",IF(AS377="","",0)))</f>
        <v/>
      </c>
      <c r="AP377" s="25" t="str">
        <f>IFERROR(VLOOKUP($C377,Summary!$C:$CB,40,FALSE)/AS377,IF(AS377=0,"",IF(AS377="","",0)))</f>
        <v/>
      </c>
      <c r="AQ377" s="26" t="str">
        <f>IFERROR(VLOOKUP($C377,Summary!$C:$CB,41,FALSE)/AS377,IF(AS377=0,"",IF(AS377="","",0)))</f>
        <v/>
      </c>
      <c r="AR377" s="25" t="str">
        <f>IFERROR(VLOOKUP($C377,Summary!$C:$CB,42,FALSE)/AS377,IF(AS377=0,"",IF(AS377="","",0)))</f>
        <v/>
      </c>
      <c r="AS377" s="27">
        <f>VLOOKUP($C377,Summary!$C:$CB,43,FALSE)</f>
        <v>0</v>
      </c>
      <c r="AT377" s="24" t="str">
        <f>IFERROR(VLOOKUP($C377,Summary!$C:$CB,44,FALSE)/AZ377,IF(AZ377=0,"",IF(AZ377="","",0)))</f>
        <v/>
      </c>
      <c r="AU377" s="25" t="str">
        <f>IFERROR(VLOOKUP($C377,Summary!$C:$CB,45,FALSE)/AZ377,IF(AZ377=0,"",IF(AZ377="","",0)))</f>
        <v/>
      </c>
      <c r="AV377" s="26" t="str">
        <f>IFERROR(VLOOKUP($C377,Summary!$C:$CB,46,FALSE)/AZ377,IF(AZ377=0,"",IF(AZ377="","",0)))</f>
        <v/>
      </c>
      <c r="AW377" s="25" t="str">
        <f>IFERROR(VLOOKUP($C377,Summary!$C:$CB,47,FALSE)/AZ377,IF(AZ377=0,"",IF(AZ377="","",0)))</f>
        <v/>
      </c>
      <c r="AX377" s="26" t="str">
        <f>IFERROR(VLOOKUP($C377,Summary!$C:$CB,48,FALSE)/AZ377,IF(AZ377=0,"",IF(AZ377="","",0)))</f>
        <v/>
      </c>
      <c r="AY377" s="25" t="str">
        <f>IFERROR(VLOOKUP($C377,Summary!$C:$CB,49,FALSE)/AZ377,IF(AZ377=0,"",IF(AZ377="","",0)))</f>
        <v/>
      </c>
      <c r="AZ377" s="27">
        <f>VLOOKUP($C377,Summary!$C:$CB,50,FALSE)</f>
        <v>0</v>
      </c>
      <c r="BA377" s="24" t="str">
        <f>IFERROR(VLOOKUP($C377,Summary!$C:$CB,51,FALSE)/BG377,IF(BG377=0,"",IF(BG377="","",0)))</f>
        <v/>
      </c>
      <c r="BB377" s="25" t="str">
        <f>IFERROR(VLOOKUP($C377,Summary!$C:$CB,52,FALSE)/BG377,IF(BG377=0,"",IF(BG377="","",0)))</f>
        <v/>
      </c>
      <c r="BC377" s="26" t="str">
        <f>IFERROR(VLOOKUP($C377,Summary!$C:$CB,53,FALSE)/BG377,IF(BG377=0,"",IF(BG377="","",0)))</f>
        <v/>
      </c>
      <c r="BD377" s="25" t="str">
        <f>IFERROR(VLOOKUP($C377,Summary!$C:$CB,54,FALSE)/BG377,IF(BG377=0,"",IF(BG377="","",0)))</f>
        <v/>
      </c>
      <c r="BE377" s="26" t="str">
        <f>IFERROR(VLOOKUP($C377,Summary!$C:$CB,55,FALSE)/BG377,IF(BG377=0,"",IF(BG377="","",0)))</f>
        <v/>
      </c>
      <c r="BF377" s="25" t="str">
        <f>IFERROR(VLOOKUP($C377,Summary!$C:$CB,56,FALSE)/BG377,IF(BG377=0,"",IF(BG377="","",0)))</f>
        <v/>
      </c>
      <c r="BG377" s="27">
        <f>VLOOKUP($C377,Summary!$C:$CB,57,FALSE)</f>
        <v>0</v>
      </c>
      <c r="BH377" s="24" t="str">
        <f>IFERROR(VLOOKUP($C377,Summary!$C:$CB,58,FALSE)/BN377,IF(BN377=0,"",IF(BN377="","",0)))</f>
        <v/>
      </c>
      <c r="BI377" s="25" t="str">
        <f>IFERROR(VLOOKUP($C377,Summary!$C:$CB,59,FALSE)/BN377,IF(BN377=0,"",IF(BN377="","",0)))</f>
        <v/>
      </c>
      <c r="BJ377" s="26" t="str">
        <f>IFERROR(VLOOKUP($C377,Summary!$C:$CB,60,FALSE)/BN377,IF(BN377=0,"",IF(BN377="","",0)))</f>
        <v/>
      </c>
      <c r="BK377" s="25" t="str">
        <f>IFERROR(VLOOKUP($C377,Summary!$C:$CB,61,FALSE)/BN377,IF(BN377=0,"",IF(BN377="","",0)))</f>
        <v/>
      </c>
      <c r="BL377" s="26" t="str">
        <f>IFERROR(VLOOKUP($C377,Summary!$C:$CB,62,FALSE)/BN377,IF(BN377=0,"",IF(BN377="","",0)))</f>
        <v/>
      </c>
      <c r="BM377" s="25" t="str">
        <f>IFERROR(VLOOKUP($C377,Summary!$C:$CB,63,FALSE)/BN377,IF(BN377=0,"",IF(BN377="","",0)))</f>
        <v/>
      </c>
      <c r="BN377" s="27">
        <f>VLOOKUP($C377,Summary!$C:$CB,64,FALSE)</f>
        <v>0</v>
      </c>
      <c r="BO377" s="24" t="str">
        <f>IFERROR(VLOOKUP($C377,Summary!$C:$CB,65,FALSE)/BU377,IF(BU377=0,"",IF(BU377="","",0)))</f>
        <v/>
      </c>
      <c r="BP377" s="25" t="str">
        <f>IFERROR(VLOOKUP($C377,Summary!$C:$CB,66,FALSE)/BU377,IF(BU377=0,"",IF(BU377="","",0)))</f>
        <v/>
      </c>
      <c r="BQ377" s="26" t="str">
        <f>IFERROR(VLOOKUP($C377,Summary!$C:$CB,67,FALSE)/BU377,IF(BU377=0,"",IF(BU377="","",0)))</f>
        <v/>
      </c>
      <c r="BR377" s="25" t="str">
        <f>IFERROR(VLOOKUP($C377,Summary!$C:$CB,68,FALSE)/BU377,IF(BU377=0,"",IF(BU377="","",0)))</f>
        <v/>
      </c>
      <c r="BS377" s="26" t="str">
        <f>IFERROR(VLOOKUP($C377,Summary!$C:$CB,69,FALSE)/BU377,IF(BU377=0,"",IF(BU377="","",0)))</f>
        <v/>
      </c>
      <c r="BT377" s="25" t="str">
        <f>IFERROR(VLOOKUP($C377,Summary!$C:$CB,70,FALSE)/BU377,IF(BU377=0,"",IF(BU377="","",0)))</f>
        <v/>
      </c>
      <c r="BU377" s="27">
        <f>VLOOKUP($C377,Summary!$C:$CB,71,FALSE)</f>
        <v>0</v>
      </c>
      <c r="BV377" s="24" t="str">
        <f>IFERROR(VLOOKUP($C377,Summary!$C:$CB,72,FALSE)/CB377,IF(CB377=0,"",IF(CB377="","",0)))</f>
        <v/>
      </c>
      <c r="BW377" s="25" t="str">
        <f>IFERROR(VLOOKUP($C377,Summary!$C:$CB,73,FALSE)/CB377,IF(CB377=0,"",IF(CB377="","",0)))</f>
        <v/>
      </c>
      <c r="BX377" s="26" t="str">
        <f>IFERROR(VLOOKUP($C377,Summary!$C:$CB,74,FALSE)/CB377,IF(CB377=0,"",IF(CB377="","",0)))</f>
        <v/>
      </c>
      <c r="BY377" s="25" t="str">
        <f>IFERROR(VLOOKUP($C377,Summary!$C:$CB,75,FALSE)/CB377,IF(CB377=0,"",IF(CB377="","",0)))</f>
        <v/>
      </c>
      <c r="BZ377" s="26" t="str">
        <f>IFERROR(VLOOKUP($C377,Summary!$C:$CB,76,FALSE)/CB377,IF(CB377=0,"",IF(CB377="","",0)))</f>
        <v/>
      </c>
      <c r="CA377" s="25" t="str">
        <f>IFERROR(VLOOKUP($C377,Summary!$C:$CB,77,FALSE)/CB377,IF(CB377=0,"",IF(CB377="","",0)))</f>
        <v/>
      </c>
      <c r="CB377" s="27">
        <f>VLOOKUP($C377,Summary!$C:$CB,78,FALSE)</f>
        <v>0</v>
      </c>
    </row>
    <row r="378" spans="1:80" x14ac:dyDescent="0.3">
      <c r="A378">
        <v>374</v>
      </c>
      <c r="B378" t="str">
        <f>IF(Namelist!A375="","",UPPER(Namelist!A375))</f>
        <v>ZI XUAN SIA</v>
      </c>
      <c r="C378" t="str">
        <f>IF(Namelist!B375="","",UPPER(Namelist!B375))</f>
        <v>NUSSTU\E0958049</v>
      </c>
      <c r="D378" s="24">
        <f>IFERROR(VLOOKUP($C378,Summary!$C:$CB,2,FALSE)/J378,IF(J378=0,"",IF(J378="","",0)))</f>
        <v>0.8</v>
      </c>
      <c r="E378" s="25">
        <f>IFERROR(VLOOKUP($C378,Summary!$C:$CB,3,FALSE)/J378,IF(J378=0,"",IF(J378="","",0)))</f>
        <v>0</v>
      </c>
      <c r="F378" s="26">
        <f>IFERROR(VLOOKUP($C378,Summary!$C:$CB,4,FALSE)/J378,IF(J378=0,"",IF(J378="","",0)))</f>
        <v>0.8</v>
      </c>
      <c r="G378" s="25">
        <f>IFERROR(VLOOKUP($C378,Summary!$C:$CB,5,FALSE)/J378,IF(J378=0,"",IF(J378="","",0)))</f>
        <v>0.2</v>
      </c>
      <c r="H378" s="26">
        <f>IFERROR(VLOOKUP($C378,Summary!$C:$CB,6,FALSE)/J378,IF(J378=0,"",IF(J378="","",0)))</f>
        <v>1</v>
      </c>
      <c r="I378" s="25">
        <f>IFERROR(VLOOKUP($C378,Summary!$C:$CB,7,FALSE)/J378,IF(J378=0,"",IF(J378="","",0)))</f>
        <v>0</v>
      </c>
      <c r="J378" s="27">
        <f>VLOOKUP($C378,Summary!$C:$CB,8,FALSE)</f>
        <v>5</v>
      </c>
      <c r="K378" s="24" t="str">
        <f>IFERROR(VLOOKUP($C378,Summary!$C:$CB,9,FALSE)/Q378,IF(Q378=0,"",IF(Q378="","",0)))</f>
        <v/>
      </c>
      <c r="L378" s="25" t="str">
        <f>IFERROR(VLOOKUP($C378,Summary!$C:$CB,10,FALSE)/Q378,IF(Q378=0,"",IF(Q378="","",0)))</f>
        <v/>
      </c>
      <c r="M378" s="26" t="str">
        <f>IFERROR(VLOOKUP($C378,Summary!$C:$CB,11,FALSE)/Q378,IF(Q378=0,"",IF(Q378="","",0)))</f>
        <v/>
      </c>
      <c r="N378" s="25" t="str">
        <f>IFERROR(VLOOKUP($C378,Summary!$C:$CB,12,FALSE)/Q378,IF(Q378=0,"",IF(Q378="","",0)))</f>
        <v/>
      </c>
      <c r="O378" s="26" t="str">
        <f>IFERROR(VLOOKUP($C378,Summary!$C:$CB,13,FALSE)/Q378,IF(Q378=0,"",IF(Q378="","",0)))</f>
        <v/>
      </c>
      <c r="P378" s="25" t="str">
        <f>IFERROR(VLOOKUP($C378,Summary!$C:$CB,14,FALSE)/Q378,IF(Q378=0,"",IF(Q378="","",0)))</f>
        <v/>
      </c>
      <c r="Q378" s="27">
        <f>VLOOKUP($C378,Summary!$C:$CB,15,FALSE)</f>
        <v>0</v>
      </c>
      <c r="R378" s="24">
        <f>IFERROR(VLOOKUP($C378,Summary!$C:$CB,16,FALSE)/X378,IF(X378=0,"",IF(X378="","",0)))</f>
        <v>0.5</v>
      </c>
      <c r="S378" s="25">
        <f>IFERROR(VLOOKUP($C378,Summary!$C:$CB,17,FALSE)/X378,IF(X378=0,"",IF(X378="","",0)))</f>
        <v>0</v>
      </c>
      <c r="T378" s="26">
        <f>IFERROR(VLOOKUP($C378,Summary!$C:$CB,18,FALSE)/X378,IF(X378=0,"",IF(X378="","",0)))</f>
        <v>0.5</v>
      </c>
      <c r="U378" s="25">
        <f>IFERROR(VLOOKUP($C378,Summary!$C:$CB,19,FALSE)/X378,IF(X378=0,"",IF(X378="","",0)))</f>
        <v>0.5</v>
      </c>
      <c r="V378" s="26">
        <f>IFERROR(VLOOKUP($C378,Summary!$C:$CB,20,FALSE)/X378,IF(X378=0,"",IF(X378="","",0)))</f>
        <v>1</v>
      </c>
      <c r="W378" s="25">
        <f>IFERROR(VLOOKUP($C378,Summary!$C:$CB,21,FALSE)/X378,IF(X378=0,"",IF(X378="","",0)))</f>
        <v>0</v>
      </c>
      <c r="X378" s="27">
        <f>VLOOKUP($C378,Summary!$C:$CB,22,FALSE)</f>
        <v>2</v>
      </c>
      <c r="Y378" s="24" t="str">
        <f>IFERROR(VLOOKUP($C378,Summary!$C:$CB,23,FALSE)/AE378,IF(AE378=0,"",IF(AE378="","",0)))</f>
        <v/>
      </c>
      <c r="Z378" s="25" t="str">
        <f>IFERROR(VLOOKUP($C378,Summary!$C:$CB,24,FALSE)/AE378,IF(AE378=0,"",IF(AE378="","",0)))</f>
        <v/>
      </c>
      <c r="AA378" s="26" t="str">
        <f>IFERROR(VLOOKUP($C378,Summary!$C:$CB,25,FALSE)/AE378,IF(AE378=0,"",IF(AE378="","",0)))</f>
        <v/>
      </c>
      <c r="AB378" s="25" t="str">
        <f>IFERROR(VLOOKUP($C378,Summary!$C:$CB,26,FALSE)/AE378,IF(AE378=0,"",IF(AE378="","",0)))</f>
        <v/>
      </c>
      <c r="AC378" s="26" t="str">
        <f>IFERROR(VLOOKUP($C378,Summary!$C:$CB,27,FALSE)/AE378,IF(AE378=0,"",IF(AE378="","",0)))</f>
        <v/>
      </c>
      <c r="AD378" s="25" t="str">
        <f>IFERROR(VLOOKUP($C378,Summary!$C:$CB,28,FALSE)/AE378,IF(AE378=0,"",IF(AE378="","",0)))</f>
        <v/>
      </c>
      <c r="AE378" s="27">
        <f>VLOOKUP($C378,Summary!$C:$CB,29,FALSE)</f>
        <v>0</v>
      </c>
      <c r="AF378" s="24" t="str">
        <f>IFERROR(VLOOKUP($C378,Summary!$C:$CB,30,FALSE)/VLOOKUP($C378,Summary!$C:$CB,32,FALSE),IF(AL378=0,"",IF(AL378="","",0)))</f>
        <v/>
      </c>
      <c r="AG378" s="25" t="str">
        <f>IFERROR(VLOOKUP($C378,Summary!$C:$CB,31,FALSE)/VLOOKUP($C378,Summary!$C:$CB,32,FALSE),IF(AL378=0,"",IF(AL378="","",0)))</f>
        <v/>
      </c>
      <c r="AH378" s="26" t="str">
        <f>IFERROR(VLOOKUP($C378,Summary!$C:$CB,32,FALSE)/VLOOKUP($C378,Summary!$C:$CB,34,FALSE),IF(AL378=0,"",IF(AL378="","",0)))</f>
        <v/>
      </c>
      <c r="AI378" s="25" t="str">
        <f>IFERROR(VLOOKUP($C378,Summary!$C:$CB,33,FALSE)/VLOOKUP($C378,Summary!$C:$CB,34,FALSE),IF(AL378=0,"",IF(AL378="","",0)))</f>
        <v/>
      </c>
      <c r="AJ378" s="26" t="str">
        <f>IFERROR(VLOOKUP($C378,Summary!$C:$CB,34,FALSE)/AL378,IF(AL378=0,"",IF(AL378="","",0)))</f>
        <v/>
      </c>
      <c r="AK378" s="25" t="str">
        <f>IFERROR(VLOOKUP($C378,Summary!$C:$CB,35,FALSE)/AL378,IF(AL378=0,"",IF(AL378="","",0)))</f>
        <v/>
      </c>
      <c r="AL378" s="27">
        <f>VLOOKUP($C378,Summary!$C:$CB,36,FALSE)</f>
        <v>0</v>
      </c>
      <c r="AM378" s="24">
        <f>IFERROR(VLOOKUP($C378,Summary!$C:$CB,37,FALSE)/AS378,IF(AS378=0,"",IF(AS378="","",0)))</f>
        <v>1</v>
      </c>
      <c r="AN378" s="25">
        <f>IFERROR(VLOOKUP($C378,Summary!$C:$CB,38,FALSE)/AS378,IF(AS378=0,"",IF(AS378="","",0)))</f>
        <v>0</v>
      </c>
      <c r="AO378" s="26">
        <f>IFERROR(VLOOKUP($C378,Summary!$C:$CB,39,FALSE)/AS378,IF(AS378=0,"",IF(AS378="","",0)))</f>
        <v>1</v>
      </c>
      <c r="AP378" s="25">
        <f>IFERROR(VLOOKUP($C378,Summary!$C:$CB,40,FALSE)/AS378,IF(AS378=0,"",IF(AS378="","",0)))</f>
        <v>0</v>
      </c>
      <c r="AQ378" s="26">
        <f>IFERROR(VLOOKUP($C378,Summary!$C:$CB,41,FALSE)/AS378,IF(AS378=0,"",IF(AS378="","",0)))</f>
        <v>1</v>
      </c>
      <c r="AR378" s="25">
        <f>IFERROR(VLOOKUP($C378,Summary!$C:$CB,42,FALSE)/AS378,IF(AS378=0,"",IF(AS378="","",0)))</f>
        <v>0</v>
      </c>
      <c r="AS378" s="27">
        <f>VLOOKUP($C378,Summary!$C:$CB,43,FALSE)</f>
        <v>3</v>
      </c>
      <c r="AT378" s="24" t="str">
        <f>IFERROR(VLOOKUP($C378,Summary!$C:$CB,44,FALSE)/AZ378,IF(AZ378=0,"",IF(AZ378="","",0)))</f>
        <v/>
      </c>
      <c r="AU378" s="25" t="str">
        <f>IFERROR(VLOOKUP($C378,Summary!$C:$CB,45,FALSE)/AZ378,IF(AZ378=0,"",IF(AZ378="","",0)))</f>
        <v/>
      </c>
      <c r="AV378" s="26" t="str">
        <f>IFERROR(VLOOKUP($C378,Summary!$C:$CB,46,FALSE)/AZ378,IF(AZ378=0,"",IF(AZ378="","",0)))</f>
        <v/>
      </c>
      <c r="AW378" s="25" t="str">
        <f>IFERROR(VLOOKUP($C378,Summary!$C:$CB,47,FALSE)/AZ378,IF(AZ378=0,"",IF(AZ378="","",0)))</f>
        <v/>
      </c>
      <c r="AX378" s="26" t="str">
        <f>IFERROR(VLOOKUP($C378,Summary!$C:$CB,48,FALSE)/AZ378,IF(AZ378=0,"",IF(AZ378="","",0)))</f>
        <v/>
      </c>
      <c r="AY378" s="25" t="str">
        <f>IFERROR(VLOOKUP($C378,Summary!$C:$CB,49,FALSE)/AZ378,IF(AZ378=0,"",IF(AZ378="","",0)))</f>
        <v/>
      </c>
      <c r="AZ378" s="27">
        <f>VLOOKUP($C378,Summary!$C:$CB,50,FALSE)</f>
        <v>0</v>
      </c>
      <c r="BA378" s="24" t="str">
        <f>IFERROR(VLOOKUP($C378,Summary!$C:$CB,51,FALSE)/BG378,IF(BG378=0,"",IF(BG378="","",0)))</f>
        <v/>
      </c>
      <c r="BB378" s="25" t="str">
        <f>IFERROR(VLOOKUP($C378,Summary!$C:$CB,52,FALSE)/BG378,IF(BG378=0,"",IF(BG378="","",0)))</f>
        <v/>
      </c>
      <c r="BC378" s="26" t="str">
        <f>IFERROR(VLOOKUP($C378,Summary!$C:$CB,53,FALSE)/BG378,IF(BG378=0,"",IF(BG378="","",0)))</f>
        <v/>
      </c>
      <c r="BD378" s="25" t="str">
        <f>IFERROR(VLOOKUP($C378,Summary!$C:$CB,54,FALSE)/BG378,IF(BG378=0,"",IF(BG378="","",0)))</f>
        <v/>
      </c>
      <c r="BE378" s="26" t="str">
        <f>IFERROR(VLOOKUP($C378,Summary!$C:$CB,55,FALSE)/BG378,IF(BG378=0,"",IF(BG378="","",0)))</f>
        <v/>
      </c>
      <c r="BF378" s="25" t="str">
        <f>IFERROR(VLOOKUP($C378,Summary!$C:$CB,56,FALSE)/BG378,IF(BG378=0,"",IF(BG378="","",0)))</f>
        <v/>
      </c>
      <c r="BG378" s="27">
        <f>VLOOKUP($C378,Summary!$C:$CB,57,FALSE)</f>
        <v>0</v>
      </c>
      <c r="BH378" s="24" t="str">
        <f>IFERROR(VLOOKUP($C378,Summary!$C:$CB,58,FALSE)/BN378,IF(BN378=0,"",IF(BN378="","",0)))</f>
        <v/>
      </c>
      <c r="BI378" s="25" t="str">
        <f>IFERROR(VLOOKUP($C378,Summary!$C:$CB,59,FALSE)/BN378,IF(BN378=0,"",IF(BN378="","",0)))</f>
        <v/>
      </c>
      <c r="BJ378" s="26" t="str">
        <f>IFERROR(VLOOKUP($C378,Summary!$C:$CB,60,FALSE)/BN378,IF(BN378=0,"",IF(BN378="","",0)))</f>
        <v/>
      </c>
      <c r="BK378" s="25" t="str">
        <f>IFERROR(VLOOKUP($C378,Summary!$C:$CB,61,FALSE)/BN378,IF(BN378=0,"",IF(BN378="","",0)))</f>
        <v/>
      </c>
      <c r="BL378" s="26" t="str">
        <f>IFERROR(VLOOKUP($C378,Summary!$C:$CB,62,FALSE)/BN378,IF(BN378=0,"",IF(BN378="","",0)))</f>
        <v/>
      </c>
      <c r="BM378" s="25" t="str">
        <f>IFERROR(VLOOKUP($C378,Summary!$C:$CB,63,FALSE)/BN378,IF(BN378=0,"",IF(BN378="","",0)))</f>
        <v/>
      </c>
      <c r="BN378" s="27">
        <f>VLOOKUP($C378,Summary!$C:$CB,64,FALSE)</f>
        <v>0</v>
      </c>
      <c r="BO378" s="24" t="str">
        <f>IFERROR(VLOOKUP($C378,Summary!$C:$CB,65,FALSE)/BU378,IF(BU378=0,"",IF(BU378="","",0)))</f>
        <v/>
      </c>
      <c r="BP378" s="25" t="str">
        <f>IFERROR(VLOOKUP($C378,Summary!$C:$CB,66,FALSE)/BU378,IF(BU378=0,"",IF(BU378="","",0)))</f>
        <v/>
      </c>
      <c r="BQ378" s="26" t="str">
        <f>IFERROR(VLOOKUP($C378,Summary!$C:$CB,67,FALSE)/BU378,IF(BU378=0,"",IF(BU378="","",0)))</f>
        <v/>
      </c>
      <c r="BR378" s="25" t="str">
        <f>IFERROR(VLOOKUP($C378,Summary!$C:$CB,68,FALSE)/BU378,IF(BU378=0,"",IF(BU378="","",0)))</f>
        <v/>
      </c>
      <c r="BS378" s="26" t="str">
        <f>IFERROR(VLOOKUP($C378,Summary!$C:$CB,69,FALSE)/BU378,IF(BU378=0,"",IF(BU378="","",0)))</f>
        <v/>
      </c>
      <c r="BT378" s="25" t="str">
        <f>IFERROR(VLOOKUP($C378,Summary!$C:$CB,70,FALSE)/BU378,IF(BU378=0,"",IF(BU378="","",0)))</f>
        <v/>
      </c>
      <c r="BU378" s="27">
        <f>VLOOKUP($C378,Summary!$C:$CB,71,FALSE)</f>
        <v>0</v>
      </c>
      <c r="BV378" s="24" t="str">
        <f>IFERROR(VLOOKUP($C378,Summary!$C:$CB,72,FALSE)/CB378,IF(CB378=0,"",IF(CB378="","",0)))</f>
        <v/>
      </c>
      <c r="BW378" s="25" t="str">
        <f>IFERROR(VLOOKUP($C378,Summary!$C:$CB,73,FALSE)/CB378,IF(CB378=0,"",IF(CB378="","",0)))</f>
        <v/>
      </c>
      <c r="BX378" s="26" t="str">
        <f>IFERROR(VLOOKUP($C378,Summary!$C:$CB,74,FALSE)/CB378,IF(CB378=0,"",IF(CB378="","",0)))</f>
        <v/>
      </c>
      <c r="BY378" s="25" t="str">
        <f>IFERROR(VLOOKUP($C378,Summary!$C:$CB,75,FALSE)/CB378,IF(CB378=0,"",IF(CB378="","",0)))</f>
        <v/>
      </c>
      <c r="BZ378" s="26" t="str">
        <f>IFERROR(VLOOKUP($C378,Summary!$C:$CB,76,FALSE)/CB378,IF(CB378=0,"",IF(CB378="","",0)))</f>
        <v/>
      </c>
      <c r="CA378" s="25" t="str">
        <f>IFERROR(VLOOKUP($C378,Summary!$C:$CB,77,FALSE)/CB378,IF(CB378=0,"",IF(CB378="","",0)))</f>
        <v/>
      </c>
      <c r="CB378" s="27">
        <f>VLOOKUP($C378,Summary!$C:$CB,78,FALSE)</f>
        <v>0</v>
      </c>
    </row>
    <row r="379" spans="1:80" x14ac:dyDescent="0.3">
      <c r="A379">
        <v>375</v>
      </c>
      <c r="B379" t="str">
        <f>IF(Namelist!A376="","",UPPER(Namelist!A376))</f>
        <v>ZIKRY NASRULLAH BIN ZAIRUL AZIDIN</v>
      </c>
      <c r="C379" t="str">
        <f>IF(Namelist!B376="","",UPPER(Namelist!B376))</f>
        <v>NUSSTU\E0727216</v>
      </c>
      <c r="D379" s="24">
        <f>IFERROR(VLOOKUP($C379,Summary!$C:$CB,2,FALSE)/J379,IF(J379=0,"",IF(J379="","",0)))</f>
        <v>0</v>
      </c>
      <c r="E379" s="25">
        <f>IFERROR(VLOOKUP($C379,Summary!$C:$CB,3,FALSE)/J379,IF(J379=0,"",IF(J379="","",0)))</f>
        <v>0</v>
      </c>
      <c r="F379" s="26">
        <f>IFERROR(VLOOKUP($C379,Summary!$C:$CB,4,FALSE)/J379,IF(J379=0,"",IF(J379="","",0)))</f>
        <v>0</v>
      </c>
      <c r="G379" s="25">
        <f>IFERROR(VLOOKUP($C379,Summary!$C:$CB,5,FALSE)/J379,IF(J379=0,"",IF(J379="","",0)))</f>
        <v>0</v>
      </c>
      <c r="H379" s="26">
        <f>IFERROR(VLOOKUP($C379,Summary!$C:$CB,6,FALSE)/J379,IF(J379=0,"",IF(J379="","",0)))</f>
        <v>0</v>
      </c>
      <c r="I379" s="25">
        <f>IFERROR(VLOOKUP($C379,Summary!$C:$CB,7,FALSE)/J379,IF(J379=0,"",IF(J379="","",0)))</f>
        <v>1</v>
      </c>
      <c r="J379" s="27">
        <f>VLOOKUP($C379,Summary!$C:$CB,8,FALSE)</f>
        <v>2</v>
      </c>
      <c r="K379" s="24" t="str">
        <f>IFERROR(VLOOKUP($C379,Summary!$C:$CB,9,FALSE)/Q379,IF(Q379=0,"",IF(Q379="","",0)))</f>
        <v/>
      </c>
      <c r="L379" s="25" t="str">
        <f>IFERROR(VLOOKUP($C379,Summary!$C:$CB,10,FALSE)/Q379,IF(Q379=0,"",IF(Q379="","",0)))</f>
        <v/>
      </c>
      <c r="M379" s="26" t="str">
        <f>IFERROR(VLOOKUP($C379,Summary!$C:$CB,11,FALSE)/Q379,IF(Q379=0,"",IF(Q379="","",0)))</f>
        <v/>
      </c>
      <c r="N379" s="25" t="str">
        <f>IFERROR(VLOOKUP($C379,Summary!$C:$CB,12,FALSE)/Q379,IF(Q379=0,"",IF(Q379="","",0)))</f>
        <v/>
      </c>
      <c r="O379" s="26" t="str">
        <f>IFERROR(VLOOKUP($C379,Summary!$C:$CB,13,FALSE)/Q379,IF(Q379=0,"",IF(Q379="","",0)))</f>
        <v/>
      </c>
      <c r="P379" s="25" t="str">
        <f>IFERROR(VLOOKUP($C379,Summary!$C:$CB,14,FALSE)/Q379,IF(Q379=0,"",IF(Q379="","",0)))</f>
        <v/>
      </c>
      <c r="Q379" s="27">
        <f>VLOOKUP($C379,Summary!$C:$CB,15,FALSE)</f>
        <v>0</v>
      </c>
      <c r="R379" s="24" t="str">
        <f>IFERROR(VLOOKUP($C379,Summary!$C:$CB,16,FALSE)/X379,IF(X379=0,"",IF(X379="","",0)))</f>
        <v/>
      </c>
      <c r="S379" s="25" t="str">
        <f>IFERROR(VLOOKUP($C379,Summary!$C:$CB,17,FALSE)/X379,IF(X379=0,"",IF(X379="","",0)))</f>
        <v/>
      </c>
      <c r="T379" s="26" t="str">
        <f>IFERROR(VLOOKUP($C379,Summary!$C:$CB,18,FALSE)/X379,IF(X379=0,"",IF(X379="","",0)))</f>
        <v/>
      </c>
      <c r="U379" s="25" t="str">
        <f>IFERROR(VLOOKUP($C379,Summary!$C:$CB,19,FALSE)/X379,IF(X379=0,"",IF(X379="","",0)))</f>
        <v/>
      </c>
      <c r="V379" s="26" t="str">
        <f>IFERROR(VLOOKUP($C379,Summary!$C:$CB,20,FALSE)/X379,IF(X379=0,"",IF(X379="","",0)))</f>
        <v/>
      </c>
      <c r="W379" s="25" t="str">
        <f>IFERROR(VLOOKUP($C379,Summary!$C:$CB,21,FALSE)/X379,IF(X379=0,"",IF(X379="","",0)))</f>
        <v/>
      </c>
      <c r="X379" s="27">
        <f>VLOOKUP($C379,Summary!$C:$CB,22,FALSE)</f>
        <v>0</v>
      </c>
      <c r="Y379" s="24" t="str">
        <f>IFERROR(VLOOKUP($C379,Summary!$C:$CB,23,FALSE)/AE379,IF(AE379=0,"",IF(AE379="","",0)))</f>
        <v/>
      </c>
      <c r="Z379" s="25" t="str">
        <f>IFERROR(VLOOKUP($C379,Summary!$C:$CB,24,FALSE)/AE379,IF(AE379=0,"",IF(AE379="","",0)))</f>
        <v/>
      </c>
      <c r="AA379" s="26" t="str">
        <f>IFERROR(VLOOKUP($C379,Summary!$C:$CB,25,FALSE)/AE379,IF(AE379=0,"",IF(AE379="","",0)))</f>
        <v/>
      </c>
      <c r="AB379" s="25" t="str">
        <f>IFERROR(VLOOKUP($C379,Summary!$C:$CB,26,FALSE)/AE379,IF(AE379=0,"",IF(AE379="","",0)))</f>
        <v/>
      </c>
      <c r="AC379" s="26" t="str">
        <f>IFERROR(VLOOKUP($C379,Summary!$C:$CB,27,FALSE)/AE379,IF(AE379=0,"",IF(AE379="","",0)))</f>
        <v/>
      </c>
      <c r="AD379" s="25" t="str">
        <f>IFERROR(VLOOKUP($C379,Summary!$C:$CB,28,FALSE)/AE379,IF(AE379=0,"",IF(AE379="","",0)))</f>
        <v/>
      </c>
      <c r="AE379" s="27">
        <f>VLOOKUP($C379,Summary!$C:$CB,29,FALSE)</f>
        <v>0</v>
      </c>
      <c r="AF379" s="24" t="str">
        <f>IFERROR(VLOOKUP($C379,Summary!$C:$CB,30,FALSE)/VLOOKUP($C379,Summary!$C:$CB,32,FALSE),IF(AL379=0,"",IF(AL379="","",0)))</f>
        <v/>
      </c>
      <c r="AG379" s="25" t="str">
        <f>IFERROR(VLOOKUP($C379,Summary!$C:$CB,31,FALSE)/VLOOKUP($C379,Summary!$C:$CB,32,FALSE),IF(AL379=0,"",IF(AL379="","",0)))</f>
        <v/>
      </c>
      <c r="AH379" s="26" t="str">
        <f>IFERROR(VLOOKUP($C379,Summary!$C:$CB,32,FALSE)/VLOOKUP($C379,Summary!$C:$CB,34,FALSE),IF(AL379=0,"",IF(AL379="","",0)))</f>
        <v/>
      </c>
      <c r="AI379" s="25" t="str">
        <f>IFERROR(VLOOKUP($C379,Summary!$C:$CB,33,FALSE)/VLOOKUP($C379,Summary!$C:$CB,34,FALSE),IF(AL379=0,"",IF(AL379="","",0)))</f>
        <v/>
      </c>
      <c r="AJ379" s="26" t="str">
        <f>IFERROR(VLOOKUP($C379,Summary!$C:$CB,34,FALSE)/AL379,IF(AL379=0,"",IF(AL379="","",0)))</f>
        <v/>
      </c>
      <c r="AK379" s="25" t="str">
        <f>IFERROR(VLOOKUP($C379,Summary!$C:$CB,35,FALSE)/AL379,IF(AL379=0,"",IF(AL379="","",0)))</f>
        <v/>
      </c>
      <c r="AL379" s="27">
        <f>VLOOKUP($C379,Summary!$C:$CB,36,FALSE)</f>
        <v>0</v>
      </c>
      <c r="AM379" s="24" t="str">
        <f>IFERROR(VLOOKUP($C379,Summary!$C:$CB,37,FALSE)/AS379,IF(AS379=0,"",IF(AS379="","",0)))</f>
        <v/>
      </c>
      <c r="AN379" s="25" t="str">
        <f>IFERROR(VLOOKUP($C379,Summary!$C:$CB,38,FALSE)/AS379,IF(AS379=0,"",IF(AS379="","",0)))</f>
        <v/>
      </c>
      <c r="AO379" s="26" t="str">
        <f>IFERROR(VLOOKUP($C379,Summary!$C:$CB,39,FALSE)/AS379,IF(AS379=0,"",IF(AS379="","",0)))</f>
        <v/>
      </c>
      <c r="AP379" s="25" t="str">
        <f>IFERROR(VLOOKUP($C379,Summary!$C:$CB,40,FALSE)/AS379,IF(AS379=0,"",IF(AS379="","",0)))</f>
        <v/>
      </c>
      <c r="AQ379" s="26" t="str">
        <f>IFERROR(VLOOKUP($C379,Summary!$C:$CB,41,FALSE)/AS379,IF(AS379=0,"",IF(AS379="","",0)))</f>
        <v/>
      </c>
      <c r="AR379" s="25" t="str">
        <f>IFERROR(VLOOKUP($C379,Summary!$C:$CB,42,FALSE)/AS379,IF(AS379=0,"",IF(AS379="","",0)))</f>
        <v/>
      </c>
      <c r="AS379" s="27">
        <f>VLOOKUP($C379,Summary!$C:$CB,43,FALSE)</f>
        <v>0</v>
      </c>
      <c r="AT379" s="24" t="str">
        <f>IFERROR(VLOOKUP($C379,Summary!$C:$CB,44,FALSE)/AZ379,IF(AZ379=0,"",IF(AZ379="","",0)))</f>
        <v/>
      </c>
      <c r="AU379" s="25" t="str">
        <f>IFERROR(VLOOKUP($C379,Summary!$C:$CB,45,FALSE)/AZ379,IF(AZ379=0,"",IF(AZ379="","",0)))</f>
        <v/>
      </c>
      <c r="AV379" s="26" t="str">
        <f>IFERROR(VLOOKUP($C379,Summary!$C:$CB,46,FALSE)/AZ379,IF(AZ379=0,"",IF(AZ379="","",0)))</f>
        <v/>
      </c>
      <c r="AW379" s="25" t="str">
        <f>IFERROR(VLOOKUP($C379,Summary!$C:$CB,47,FALSE)/AZ379,IF(AZ379=0,"",IF(AZ379="","",0)))</f>
        <v/>
      </c>
      <c r="AX379" s="26" t="str">
        <f>IFERROR(VLOOKUP($C379,Summary!$C:$CB,48,FALSE)/AZ379,IF(AZ379=0,"",IF(AZ379="","",0)))</f>
        <v/>
      </c>
      <c r="AY379" s="25" t="str">
        <f>IFERROR(VLOOKUP($C379,Summary!$C:$CB,49,FALSE)/AZ379,IF(AZ379=0,"",IF(AZ379="","",0)))</f>
        <v/>
      </c>
      <c r="AZ379" s="27">
        <f>VLOOKUP($C379,Summary!$C:$CB,50,FALSE)</f>
        <v>0</v>
      </c>
      <c r="BA379" s="24" t="str">
        <f>IFERROR(VLOOKUP($C379,Summary!$C:$CB,51,FALSE)/BG379,IF(BG379=0,"",IF(BG379="","",0)))</f>
        <v/>
      </c>
      <c r="BB379" s="25" t="str">
        <f>IFERROR(VLOOKUP($C379,Summary!$C:$CB,52,FALSE)/BG379,IF(BG379=0,"",IF(BG379="","",0)))</f>
        <v/>
      </c>
      <c r="BC379" s="26" t="str">
        <f>IFERROR(VLOOKUP($C379,Summary!$C:$CB,53,FALSE)/BG379,IF(BG379=0,"",IF(BG379="","",0)))</f>
        <v/>
      </c>
      <c r="BD379" s="25" t="str">
        <f>IFERROR(VLOOKUP($C379,Summary!$C:$CB,54,FALSE)/BG379,IF(BG379=0,"",IF(BG379="","",0)))</f>
        <v/>
      </c>
      <c r="BE379" s="26" t="str">
        <f>IFERROR(VLOOKUP($C379,Summary!$C:$CB,55,FALSE)/BG379,IF(BG379=0,"",IF(BG379="","",0)))</f>
        <v/>
      </c>
      <c r="BF379" s="25" t="str">
        <f>IFERROR(VLOOKUP($C379,Summary!$C:$CB,56,FALSE)/BG379,IF(BG379=0,"",IF(BG379="","",0)))</f>
        <v/>
      </c>
      <c r="BG379" s="27">
        <f>VLOOKUP($C379,Summary!$C:$CB,57,FALSE)</f>
        <v>0</v>
      </c>
      <c r="BH379" s="24">
        <f>IFERROR(VLOOKUP($C379,Summary!$C:$CB,58,FALSE)/BN379,IF(BN379=0,"",IF(BN379="","",0)))</f>
        <v>0</v>
      </c>
      <c r="BI379" s="25">
        <f>IFERROR(VLOOKUP($C379,Summary!$C:$CB,59,FALSE)/BN379,IF(BN379=0,"",IF(BN379="","",0)))</f>
        <v>0</v>
      </c>
      <c r="BJ379" s="26">
        <f>IFERROR(VLOOKUP($C379,Summary!$C:$CB,60,FALSE)/BN379,IF(BN379=0,"",IF(BN379="","",0)))</f>
        <v>0</v>
      </c>
      <c r="BK379" s="25">
        <f>IFERROR(VLOOKUP($C379,Summary!$C:$CB,61,FALSE)/BN379,IF(BN379=0,"",IF(BN379="","",0)))</f>
        <v>0</v>
      </c>
      <c r="BL379" s="26">
        <f>IFERROR(VLOOKUP($C379,Summary!$C:$CB,62,FALSE)/BN379,IF(BN379=0,"",IF(BN379="","",0)))</f>
        <v>0</v>
      </c>
      <c r="BM379" s="25">
        <f>IFERROR(VLOOKUP($C379,Summary!$C:$CB,63,FALSE)/BN379,IF(BN379=0,"",IF(BN379="","",0)))</f>
        <v>1</v>
      </c>
      <c r="BN379" s="27">
        <f>VLOOKUP($C379,Summary!$C:$CB,64,FALSE)</f>
        <v>2</v>
      </c>
      <c r="BO379" s="24" t="str">
        <f>IFERROR(VLOOKUP($C379,Summary!$C:$CB,65,FALSE)/BU379,IF(BU379=0,"",IF(BU379="","",0)))</f>
        <v/>
      </c>
      <c r="BP379" s="25" t="str">
        <f>IFERROR(VLOOKUP($C379,Summary!$C:$CB,66,FALSE)/BU379,IF(BU379=0,"",IF(BU379="","",0)))</f>
        <v/>
      </c>
      <c r="BQ379" s="26" t="str">
        <f>IFERROR(VLOOKUP($C379,Summary!$C:$CB,67,FALSE)/BU379,IF(BU379=0,"",IF(BU379="","",0)))</f>
        <v/>
      </c>
      <c r="BR379" s="25" t="str">
        <f>IFERROR(VLOOKUP($C379,Summary!$C:$CB,68,FALSE)/BU379,IF(BU379=0,"",IF(BU379="","",0)))</f>
        <v/>
      </c>
      <c r="BS379" s="26" t="str">
        <f>IFERROR(VLOOKUP($C379,Summary!$C:$CB,69,FALSE)/BU379,IF(BU379=0,"",IF(BU379="","",0)))</f>
        <v/>
      </c>
      <c r="BT379" s="25" t="str">
        <f>IFERROR(VLOOKUP($C379,Summary!$C:$CB,70,FALSE)/BU379,IF(BU379=0,"",IF(BU379="","",0)))</f>
        <v/>
      </c>
      <c r="BU379" s="27">
        <f>VLOOKUP($C379,Summary!$C:$CB,71,FALSE)</f>
        <v>0</v>
      </c>
      <c r="BV379" s="24" t="str">
        <f>IFERROR(VLOOKUP($C379,Summary!$C:$CB,72,FALSE)/CB379,IF(CB379=0,"",IF(CB379="","",0)))</f>
        <v/>
      </c>
      <c r="BW379" s="25" t="str">
        <f>IFERROR(VLOOKUP($C379,Summary!$C:$CB,73,FALSE)/CB379,IF(CB379=0,"",IF(CB379="","",0)))</f>
        <v/>
      </c>
      <c r="BX379" s="26" t="str">
        <f>IFERROR(VLOOKUP($C379,Summary!$C:$CB,74,FALSE)/CB379,IF(CB379=0,"",IF(CB379="","",0)))</f>
        <v/>
      </c>
      <c r="BY379" s="25" t="str">
        <f>IFERROR(VLOOKUP($C379,Summary!$C:$CB,75,FALSE)/CB379,IF(CB379=0,"",IF(CB379="","",0)))</f>
        <v/>
      </c>
      <c r="BZ379" s="26" t="str">
        <f>IFERROR(VLOOKUP($C379,Summary!$C:$CB,76,FALSE)/CB379,IF(CB379=0,"",IF(CB379="","",0)))</f>
        <v/>
      </c>
      <c r="CA379" s="25" t="str">
        <f>IFERROR(VLOOKUP($C379,Summary!$C:$CB,77,FALSE)/CB379,IF(CB379=0,"",IF(CB379="","",0)))</f>
        <v/>
      </c>
      <c r="CB379" s="27">
        <f>VLOOKUP($C379,Summary!$C:$CB,78,FALSE)</f>
        <v>0</v>
      </c>
    </row>
    <row r="380" spans="1:80" x14ac:dyDescent="0.3">
      <c r="A380">
        <v>376</v>
      </c>
      <c r="B380" t="str">
        <f>IF(Namelist!A377="","",UPPER(Namelist!A377))</f>
        <v>ZUO HAN FU</v>
      </c>
      <c r="C380" t="str">
        <f>IF(Namelist!B377="","",UPPER(Namelist!B377))</f>
        <v>NUSSTU\E0544001</v>
      </c>
      <c r="D380" s="24">
        <f>IFERROR(VLOOKUP($C380,Summary!$C:$CB,2,FALSE)/J380,IF(J380=0,"",IF(J380="","",0)))</f>
        <v>0.6</v>
      </c>
      <c r="E380" s="25">
        <f>IFERROR(VLOOKUP($C380,Summary!$C:$CB,3,FALSE)/J380,IF(J380=0,"",IF(J380="","",0)))</f>
        <v>6.6666666666666666E-2</v>
      </c>
      <c r="F380" s="26">
        <f>IFERROR(VLOOKUP($C380,Summary!$C:$CB,4,FALSE)/J380,IF(J380=0,"",IF(J380="","",0)))</f>
        <v>0.66666666666666663</v>
      </c>
      <c r="G380" s="25">
        <f>IFERROR(VLOOKUP($C380,Summary!$C:$CB,5,FALSE)/J380,IF(J380=0,"",IF(J380="","",0)))</f>
        <v>0</v>
      </c>
      <c r="H380" s="26">
        <f>IFERROR(VLOOKUP($C380,Summary!$C:$CB,6,FALSE)/J380,IF(J380=0,"",IF(J380="","",0)))</f>
        <v>0.66666666666666663</v>
      </c>
      <c r="I380" s="25">
        <f>IFERROR(VLOOKUP($C380,Summary!$C:$CB,7,FALSE)/J380,IF(J380=0,"",IF(J380="","",0)))</f>
        <v>0.33333333333333331</v>
      </c>
      <c r="J380" s="27">
        <f>VLOOKUP($C380,Summary!$C:$CB,8,FALSE)</f>
        <v>15</v>
      </c>
      <c r="K380" s="24">
        <f>IFERROR(VLOOKUP($C380,Summary!$C:$CB,9,FALSE)/Q380,IF(Q380=0,"",IF(Q380="","",0)))</f>
        <v>0.66666666666666663</v>
      </c>
      <c r="L380" s="25">
        <f>IFERROR(VLOOKUP($C380,Summary!$C:$CB,10,FALSE)/Q380,IF(Q380=0,"",IF(Q380="","",0)))</f>
        <v>0</v>
      </c>
      <c r="M380" s="26">
        <f>IFERROR(VLOOKUP($C380,Summary!$C:$CB,11,FALSE)/Q380,IF(Q380=0,"",IF(Q380="","",0)))</f>
        <v>0.66666666666666663</v>
      </c>
      <c r="N380" s="25">
        <f>IFERROR(VLOOKUP($C380,Summary!$C:$CB,12,FALSE)/Q380,IF(Q380=0,"",IF(Q380="","",0)))</f>
        <v>0</v>
      </c>
      <c r="O380" s="26">
        <f>IFERROR(VLOOKUP($C380,Summary!$C:$CB,13,FALSE)/Q380,IF(Q380=0,"",IF(Q380="","",0)))</f>
        <v>0.66666666666666663</v>
      </c>
      <c r="P380" s="25">
        <f>IFERROR(VLOOKUP($C380,Summary!$C:$CB,14,FALSE)/Q380,IF(Q380=0,"",IF(Q380="","",0)))</f>
        <v>0.33333333333333331</v>
      </c>
      <c r="Q380" s="27">
        <f>VLOOKUP($C380,Summary!$C:$CB,15,FALSE)</f>
        <v>3</v>
      </c>
      <c r="R380" s="24">
        <f>IFERROR(VLOOKUP($C380,Summary!$C:$CB,16,FALSE)/X380,IF(X380=0,"",IF(X380="","",0)))</f>
        <v>0.66666666666666663</v>
      </c>
      <c r="S380" s="25">
        <f>IFERROR(VLOOKUP($C380,Summary!$C:$CB,17,FALSE)/X380,IF(X380=0,"",IF(X380="","",0)))</f>
        <v>0.33333333333333331</v>
      </c>
      <c r="T380" s="26">
        <f>IFERROR(VLOOKUP($C380,Summary!$C:$CB,18,FALSE)/X380,IF(X380=0,"",IF(X380="","",0)))</f>
        <v>1</v>
      </c>
      <c r="U380" s="25">
        <f>IFERROR(VLOOKUP($C380,Summary!$C:$CB,19,FALSE)/X380,IF(X380=0,"",IF(X380="","",0)))</f>
        <v>0</v>
      </c>
      <c r="V380" s="26">
        <f>IFERROR(VLOOKUP($C380,Summary!$C:$CB,20,FALSE)/X380,IF(X380=0,"",IF(X380="","",0)))</f>
        <v>1</v>
      </c>
      <c r="W380" s="25">
        <f>IFERROR(VLOOKUP($C380,Summary!$C:$CB,21,FALSE)/X380,IF(X380=0,"",IF(X380="","",0)))</f>
        <v>0</v>
      </c>
      <c r="X380" s="27">
        <f>VLOOKUP($C380,Summary!$C:$CB,22,FALSE)</f>
        <v>3</v>
      </c>
      <c r="Y380" s="24">
        <f>IFERROR(VLOOKUP($C380,Summary!$C:$CB,23,FALSE)/AE380,IF(AE380=0,"",IF(AE380="","",0)))</f>
        <v>1</v>
      </c>
      <c r="Z380" s="25">
        <f>IFERROR(VLOOKUP($C380,Summary!$C:$CB,24,FALSE)/AE380,IF(AE380=0,"",IF(AE380="","",0)))</f>
        <v>0</v>
      </c>
      <c r="AA380" s="26">
        <f>IFERROR(VLOOKUP($C380,Summary!$C:$CB,25,FALSE)/AE380,IF(AE380=0,"",IF(AE380="","",0)))</f>
        <v>1</v>
      </c>
      <c r="AB380" s="25">
        <f>IFERROR(VLOOKUP($C380,Summary!$C:$CB,26,FALSE)/AE380,IF(AE380=0,"",IF(AE380="","",0)))</f>
        <v>0</v>
      </c>
      <c r="AC380" s="26">
        <f>IFERROR(VLOOKUP($C380,Summary!$C:$CB,27,FALSE)/AE380,IF(AE380=0,"",IF(AE380="","",0)))</f>
        <v>1</v>
      </c>
      <c r="AD380" s="25">
        <f>IFERROR(VLOOKUP($C380,Summary!$C:$CB,28,FALSE)/AE380,IF(AE380=0,"",IF(AE380="","",0)))</f>
        <v>0</v>
      </c>
      <c r="AE380" s="27">
        <f>VLOOKUP($C380,Summary!$C:$CB,29,FALSE)</f>
        <v>3</v>
      </c>
      <c r="AF380" s="24" t="str">
        <f>IFERROR(VLOOKUP($C380,Summary!$C:$CB,30,FALSE)/VLOOKUP($C380,Summary!$C:$CB,32,FALSE),IF(AL380=0,"",IF(AL380="","",0)))</f>
        <v/>
      </c>
      <c r="AG380" s="25" t="str">
        <f>IFERROR(VLOOKUP($C380,Summary!$C:$CB,31,FALSE)/VLOOKUP($C380,Summary!$C:$CB,32,FALSE),IF(AL380=0,"",IF(AL380="","",0)))</f>
        <v/>
      </c>
      <c r="AH380" s="26" t="str">
        <f>IFERROR(VLOOKUP($C380,Summary!$C:$CB,32,FALSE)/VLOOKUP($C380,Summary!$C:$CB,34,FALSE),IF(AL380=0,"",IF(AL380="","",0)))</f>
        <v/>
      </c>
      <c r="AI380" s="25" t="str">
        <f>IFERROR(VLOOKUP($C380,Summary!$C:$CB,33,FALSE)/VLOOKUP($C380,Summary!$C:$CB,34,FALSE),IF(AL380=0,"",IF(AL380="","",0)))</f>
        <v/>
      </c>
      <c r="AJ380" s="26" t="str">
        <f>IFERROR(VLOOKUP($C380,Summary!$C:$CB,34,FALSE)/AL380,IF(AL380=0,"",IF(AL380="","",0)))</f>
        <v/>
      </c>
      <c r="AK380" s="25" t="str">
        <f>IFERROR(VLOOKUP($C380,Summary!$C:$CB,35,FALSE)/AL380,IF(AL380=0,"",IF(AL380="","",0)))</f>
        <v/>
      </c>
      <c r="AL380" s="27">
        <f>VLOOKUP($C380,Summary!$C:$CB,36,FALSE)</f>
        <v>0</v>
      </c>
      <c r="AM380" s="24">
        <f>IFERROR(VLOOKUP($C380,Summary!$C:$CB,37,FALSE)/AS380,IF(AS380=0,"",IF(AS380="","",0)))</f>
        <v>0.33333333333333331</v>
      </c>
      <c r="AN380" s="25">
        <f>IFERROR(VLOOKUP($C380,Summary!$C:$CB,38,FALSE)/AS380,IF(AS380=0,"",IF(AS380="","",0)))</f>
        <v>0</v>
      </c>
      <c r="AO380" s="26">
        <f>IFERROR(VLOOKUP($C380,Summary!$C:$CB,39,FALSE)/AS380,IF(AS380=0,"",IF(AS380="","",0)))</f>
        <v>0.33333333333333331</v>
      </c>
      <c r="AP380" s="25">
        <f>IFERROR(VLOOKUP($C380,Summary!$C:$CB,40,FALSE)/AS380,IF(AS380=0,"",IF(AS380="","",0)))</f>
        <v>0</v>
      </c>
      <c r="AQ380" s="26">
        <f>IFERROR(VLOOKUP($C380,Summary!$C:$CB,41,FALSE)/AS380,IF(AS380=0,"",IF(AS380="","",0)))</f>
        <v>0.33333333333333331</v>
      </c>
      <c r="AR380" s="25">
        <f>IFERROR(VLOOKUP($C380,Summary!$C:$CB,42,FALSE)/AS380,IF(AS380=0,"",IF(AS380="","",0)))</f>
        <v>0.66666666666666663</v>
      </c>
      <c r="AS380" s="27">
        <f>VLOOKUP($C380,Summary!$C:$CB,43,FALSE)</f>
        <v>3</v>
      </c>
      <c r="AT380" s="24" t="str">
        <f>IFERROR(VLOOKUP($C380,Summary!$C:$CB,44,FALSE)/AZ380,IF(AZ380=0,"",IF(AZ380="","",0)))</f>
        <v/>
      </c>
      <c r="AU380" s="25" t="str">
        <f>IFERROR(VLOOKUP($C380,Summary!$C:$CB,45,FALSE)/AZ380,IF(AZ380=0,"",IF(AZ380="","",0)))</f>
        <v/>
      </c>
      <c r="AV380" s="26" t="str">
        <f>IFERROR(VLOOKUP($C380,Summary!$C:$CB,46,FALSE)/AZ380,IF(AZ380=0,"",IF(AZ380="","",0)))</f>
        <v/>
      </c>
      <c r="AW380" s="25" t="str">
        <f>IFERROR(VLOOKUP($C380,Summary!$C:$CB,47,FALSE)/AZ380,IF(AZ380=0,"",IF(AZ380="","",0)))</f>
        <v/>
      </c>
      <c r="AX380" s="26" t="str">
        <f>IFERROR(VLOOKUP($C380,Summary!$C:$CB,48,FALSE)/AZ380,IF(AZ380=0,"",IF(AZ380="","",0)))</f>
        <v/>
      </c>
      <c r="AY380" s="25" t="str">
        <f>IFERROR(VLOOKUP($C380,Summary!$C:$CB,49,FALSE)/AZ380,IF(AZ380=0,"",IF(AZ380="","",0)))</f>
        <v/>
      </c>
      <c r="AZ380" s="27">
        <f>VLOOKUP($C380,Summary!$C:$CB,50,FALSE)</f>
        <v>0</v>
      </c>
      <c r="BA380" s="24" t="str">
        <f>IFERROR(VLOOKUP($C380,Summary!$C:$CB,51,FALSE)/BG380,IF(BG380=0,"",IF(BG380="","",0)))</f>
        <v/>
      </c>
      <c r="BB380" s="25" t="str">
        <f>IFERROR(VLOOKUP($C380,Summary!$C:$CB,52,FALSE)/BG380,IF(BG380=0,"",IF(BG380="","",0)))</f>
        <v/>
      </c>
      <c r="BC380" s="26" t="str">
        <f>IFERROR(VLOOKUP($C380,Summary!$C:$CB,53,FALSE)/BG380,IF(BG380=0,"",IF(BG380="","",0)))</f>
        <v/>
      </c>
      <c r="BD380" s="25" t="str">
        <f>IFERROR(VLOOKUP($C380,Summary!$C:$CB,54,FALSE)/BG380,IF(BG380=0,"",IF(BG380="","",0)))</f>
        <v/>
      </c>
      <c r="BE380" s="26" t="str">
        <f>IFERROR(VLOOKUP($C380,Summary!$C:$CB,55,FALSE)/BG380,IF(BG380=0,"",IF(BG380="","",0)))</f>
        <v/>
      </c>
      <c r="BF380" s="25" t="str">
        <f>IFERROR(VLOOKUP($C380,Summary!$C:$CB,56,FALSE)/BG380,IF(BG380=0,"",IF(BG380="","",0)))</f>
        <v/>
      </c>
      <c r="BG380" s="27">
        <f>VLOOKUP($C380,Summary!$C:$CB,57,FALSE)</f>
        <v>0</v>
      </c>
      <c r="BH380" s="24">
        <f>IFERROR(VLOOKUP($C380,Summary!$C:$CB,58,FALSE)/BN380,IF(BN380=0,"",IF(BN380="","",0)))</f>
        <v>0.33333333333333331</v>
      </c>
      <c r="BI380" s="25">
        <f>IFERROR(VLOOKUP($C380,Summary!$C:$CB,59,FALSE)/BN380,IF(BN380=0,"",IF(BN380="","",0)))</f>
        <v>0</v>
      </c>
      <c r="BJ380" s="26">
        <f>IFERROR(VLOOKUP($C380,Summary!$C:$CB,60,FALSE)/BN380,IF(BN380=0,"",IF(BN380="","",0)))</f>
        <v>0.33333333333333331</v>
      </c>
      <c r="BK380" s="25">
        <f>IFERROR(VLOOKUP($C380,Summary!$C:$CB,61,FALSE)/BN380,IF(BN380=0,"",IF(BN380="","",0)))</f>
        <v>0</v>
      </c>
      <c r="BL380" s="26">
        <f>IFERROR(VLOOKUP($C380,Summary!$C:$CB,62,FALSE)/BN380,IF(BN380=0,"",IF(BN380="","",0)))</f>
        <v>0.33333333333333331</v>
      </c>
      <c r="BM380" s="25">
        <f>IFERROR(VLOOKUP($C380,Summary!$C:$CB,63,FALSE)/BN380,IF(BN380=0,"",IF(BN380="","",0)))</f>
        <v>0.66666666666666663</v>
      </c>
      <c r="BN380" s="27">
        <f>VLOOKUP($C380,Summary!$C:$CB,64,FALSE)</f>
        <v>3</v>
      </c>
      <c r="BO380" s="24" t="str">
        <f>IFERROR(VLOOKUP($C380,Summary!$C:$CB,65,FALSE)/BU380,IF(BU380=0,"",IF(BU380="","",0)))</f>
        <v/>
      </c>
      <c r="BP380" s="25" t="str">
        <f>IFERROR(VLOOKUP($C380,Summary!$C:$CB,66,FALSE)/BU380,IF(BU380=0,"",IF(BU380="","",0)))</f>
        <v/>
      </c>
      <c r="BQ380" s="26" t="str">
        <f>IFERROR(VLOOKUP($C380,Summary!$C:$CB,67,FALSE)/BU380,IF(BU380=0,"",IF(BU380="","",0)))</f>
        <v/>
      </c>
      <c r="BR380" s="25" t="str">
        <f>IFERROR(VLOOKUP($C380,Summary!$C:$CB,68,FALSE)/BU380,IF(BU380=0,"",IF(BU380="","",0)))</f>
        <v/>
      </c>
      <c r="BS380" s="26" t="str">
        <f>IFERROR(VLOOKUP($C380,Summary!$C:$CB,69,FALSE)/BU380,IF(BU380=0,"",IF(BU380="","",0)))</f>
        <v/>
      </c>
      <c r="BT380" s="25" t="str">
        <f>IFERROR(VLOOKUP($C380,Summary!$C:$CB,70,FALSE)/BU380,IF(BU380=0,"",IF(BU380="","",0)))</f>
        <v/>
      </c>
      <c r="BU380" s="27">
        <f>VLOOKUP($C380,Summary!$C:$CB,71,FALSE)</f>
        <v>0</v>
      </c>
      <c r="BV380" s="24" t="str">
        <f>IFERROR(VLOOKUP($C380,Summary!$C:$CB,72,FALSE)/CB380,IF(CB380=0,"",IF(CB380="","",0)))</f>
        <v/>
      </c>
      <c r="BW380" s="25" t="str">
        <f>IFERROR(VLOOKUP($C380,Summary!$C:$CB,73,FALSE)/CB380,IF(CB380=0,"",IF(CB380="","",0)))</f>
        <v/>
      </c>
      <c r="BX380" s="26" t="str">
        <f>IFERROR(VLOOKUP($C380,Summary!$C:$CB,74,FALSE)/CB380,IF(CB380=0,"",IF(CB380="","",0)))</f>
        <v/>
      </c>
      <c r="BY380" s="25" t="str">
        <f>IFERROR(VLOOKUP($C380,Summary!$C:$CB,75,FALSE)/CB380,IF(CB380=0,"",IF(CB380="","",0)))</f>
        <v/>
      </c>
      <c r="BZ380" s="26" t="str">
        <f>IFERROR(VLOOKUP($C380,Summary!$C:$CB,76,FALSE)/CB380,IF(CB380=0,"",IF(CB380="","",0)))</f>
        <v/>
      </c>
      <c r="CA380" s="25" t="str">
        <f>IFERROR(VLOOKUP($C380,Summary!$C:$CB,77,FALSE)/CB380,IF(CB380=0,"",IF(CB380="","",0)))</f>
        <v/>
      </c>
      <c r="CB380" s="27">
        <f>VLOOKUP($C380,Summary!$C:$CB,78,FALSE)</f>
        <v>0</v>
      </c>
    </row>
    <row r="381" spans="1:80" x14ac:dyDescent="0.3">
      <c r="A381">
        <v>377</v>
      </c>
      <c r="B381" t="str">
        <f>IF(Namelist!A378="","",UPPER(Namelist!A378))</f>
        <v>ZUXIANG KONG</v>
      </c>
      <c r="C381" t="str">
        <f>IF(Namelist!B378="","",UPPER(Namelist!B378))</f>
        <v>NUSSTU\E0696524</v>
      </c>
      <c r="D381" s="24">
        <f>IFERROR(VLOOKUP($C381,Summary!$C:$CB,2,FALSE)/J381,IF(J381=0,"",IF(J381="","",0)))</f>
        <v>0</v>
      </c>
      <c r="E381" s="25">
        <f>IFERROR(VLOOKUP($C381,Summary!$C:$CB,3,FALSE)/J381,IF(J381=0,"",IF(J381="","",0)))</f>
        <v>0</v>
      </c>
      <c r="F381" s="26">
        <f>IFERROR(VLOOKUP($C381,Summary!$C:$CB,4,FALSE)/J381,IF(J381=0,"",IF(J381="","",0)))</f>
        <v>0</v>
      </c>
      <c r="G381" s="25">
        <f>IFERROR(VLOOKUP($C381,Summary!$C:$CB,5,FALSE)/J381,IF(J381=0,"",IF(J381="","",0)))</f>
        <v>0</v>
      </c>
      <c r="H381" s="26">
        <f>IFERROR(VLOOKUP($C381,Summary!$C:$CB,6,FALSE)/J381,IF(J381=0,"",IF(J381="","",0)))</f>
        <v>0</v>
      </c>
      <c r="I381" s="25">
        <f>IFERROR(VLOOKUP($C381,Summary!$C:$CB,7,FALSE)/J381,IF(J381=0,"",IF(J381="","",0)))</f>
        <v>1</v>
      </c>
      <c r="J381" s="27">
        <f>VLOOKUP($C381,Summary!$C:$CB,8,FALSE)</f>
        <v>2</v>
      </c>
      <c r="K381" s="24" t="str">
        <f>IFERROR(VLOOKUP($C381,Summary!$C:$CB,9,FALSE)/Q381,IF(Q381=0,"",IF(Q381="","",0)))</f>
        <v/>
      </c>
      <c r="L381" s="25" t="str">
        <f>IFERROR(VLOOKUP($C381,Summary!$C:$CB,10,FALSE)/Q381,IF(Q381=0,"",IF(Q381="","",0)))</f>
        <v/>
      </c>
      <c r="M381" s="26" t="str">
        <f>IFERROR(VLOOKUP($C381,Summary!$C:$CB,11,FALSE)/Q381,IF(Q381=0,"",IF(Q381="","",0)))</f>
        <v/>
      </c>
      <c r="N381" s="25" t="str">
        <f>IFERROR(VLOOKUP($C381,Summary!$C:$CB,12,FALSE)/Q381,IF(Q381=0,"",IF(Q381="","",0)))</f>
        <v/>
      </c>
      <c r="O381" s="26" t="str">
        <f>IFERROR(VLOOKUP($C381,Summary!$C:$CB,13,FALSE)/Q381,IF(Q381=0,"",IF(Q381="","",0)))</f>
        <v/>
      </c>
      <c r="P381" s="25" t="str">
        <f>IFERROR(VLOOKUP($C381,Summary!$C:$CB,14,FALSE)/Q381,IF(Q381=0,"",IF(Q381="","",0)))</f>
        <v/>
      </c>
      <c r="Q381" s="27">
        <f>VLOOKUP($C381,Summary!$C:$CB,15,FALSE)</f>
        <v>0</v>
      </c>
      <c r="R381" s="24" t="str">
        <f>IFERROR(VLOOKUP($C381,Summary!$C:$CB,16,FALSE)/X381,IF(X381=0,"",IF(X381="","",0)))</f>
        <v/>
      </c>
      <c r="S381" s="25" t="str">
        <f>IFERROR(VLOOKUP($C381,Summary!$C:$CB,17,FALSE)/X381,IF(X381=0,"",IF(X381="","",0)))</f>
        <v/>
      </c>
      <c r="T381" s="26" t="str">
        <f>IFERROR(VLOOKUP($C381,Summary!$C:$CB,18,FALSE)/X381,IF(X381=0,"",IF(X381="","",0)))</f>
        <v/>
      </c>
      <c r="U381" s="25" t="str">
        <f>IFERROR(VLOOKUP($C381,Summary!$C:$CB,19,FALSE)/X381,IF(X381=0,"",IF(X381="","",0)))</f>
        <v/>
      </c>
      <c r="V381" s="26" t="str">
        <f>IFERROR(VLOOKUP($C381,Summary!$C:$CB,20,FALSE)/X381,IF(X381=0,"",IF(X381="","",0)))</f>
        <v/>
      </c>
      <c r="W381" s="25" t="str">
        <f>IFERROR(VLOOKUP($C381,Summary!$C:$CB,21,FALSE)/X381,IF(X381=0,"",IF(X381="","",0)))</f>
        <v/>
      </c>
      <c r="X381" s="27">
        <f>VLOOKUP($C381,Summary!$C:$CB,22,FALSE)</f>
        <v>0</v>
      </c>
      <c r="Y381" s="24" t="str">
        <f>IFERROR(VLOOKUP($C381,Summary!$C:$CB,23,FALSE)/AE381,IF(AE381=0,"",IF(AE381="","",0)))</f>
        <v/>
      </c>
      <c r="Z381" s="25" t="str">
        <f>IFERROR(VLOOKUP($C381,Summary!$C:$CB,24,FALSE)/AE381,IF(AE381=0,"",IF(AE381="","",0)))</f>
        <v/>
      </c>
      <c r="AA381" s="26" t="str">
        <f>IFERROR(VLOOKUP($C381,Summary!$C:$CB,25,FALSE)/AE381,IF(AE381=0,"",IF(AE381="","",0)))</f>
        <v/>
      </c>
      <c r="AB381" s="25" t="str">
        <f>IFERROR(VLOOKUP($C381,Summary!$C:$CB,26,FALSE)/AE381,IF(AE381=0,"",IF(AE381="","",0)))</f>
        <v/>
      </c>
      <c r="AC381" s="26" t="str">
        <f>IFERROR(VLOOKUP($C381,Summary!$C:$CB,27,FALSE)/AE381,IF(AE381=0,"",IF(AE381="","",0)))</f>
        <v/>
      </c>
      <c r="AD381" s="25" t="str">
        <f>IFERROR(VLOOKUP($C381,Summary!$C:$CB,28,FALSE)/AE381,IF(AE381=0,"",IF(AE381="","",0)))</f>
        <v/>
      </c>
      <c r="AE381" s="27">
        <f>VLOOKUP($C381,Summary!$C:$CB,29,FALSE)</f>
        <v>0</v>
      </c>
      <c r="AF381" s="24" t="str">
        <f>IFERROR(VLOOKUP($C381,Summary!$C:$CB,30,FALSE)/VLOOKUP($C381,Summary!$C:$CB,32,FALSE),IF(AL381=0,"",IF(AL381="","",0)))</f>
        <v/>
      </c>
      <c r="AG381" s="25" t="str">
        <f>IFERROR(VLOOKUP($C381,Summary!$C:$CB,31,FALSE)/VLOOKUP($C381,Summary!$C:$CB,32,FALSE),IF(AL381=0,"",IF(AL381="","",0)))</f>
        <v/>
      </c>
      <c r="AH381" s="26" t="str">
        <f>IFERROR(VLOOKUP($C381,Summary!$C:$CB,32,FALSE)/VLOOKUP($C381,Summary!$C:$CB,34,FALSE),IF(AL381=0,"",IF(AL381="","",0)))</f>
        <v/>
      </c>
      <c r="AI381" s="25" t="str">
        <f>IFERROR(VLOOKUP($C381,Summary!$C:$CB,33,FALSE)/VLOOKUP($C381,Summary!$C:$CB,34,FALSE),IF(AL381=0,"",IF(AL381="","",0)))</f>
        <v/>
      </c>
      <c r="AJ381" s="26" t="str">
        <f>IFERROR(VLOOKUP($C381,Summary!$C:$CB,34,FALSE)/AL381,IF(AL381=0,"",IF(AL381="","",0)))</f>
        <v/>
      </c>
      <c r="AK381" s="25" t="str">
        <f>IFERROR(VLOOKUP($C381,Summary!$C:$CB,35,FALSE)/AL381,IF(AL381=0,"",IF(AL381="","",0)))</f>
        <v/>
      </c>
      <c r="AL381" s="27">
        <f>VLOOKUP($C381,Summary!$C:$CB,36,FALSE)</f>
        <v>0</v>
      </c>
      <c r="AM381" s="24" t="str">
        <f>IFERROR(VLOOKUP($C381,Summary!$C:$CB,37,FALSE)/AS381,IF(AS381=0,"",IF(AS381="","",0)))</f>
        <v/>
      </c>
      <c r="AN381" s="25" t="str">
        <f>IFERROR(VLOOKUP($C381,Summary!$C:$CB,38,FALSE)/AS381,IF(AS381=0,"",IF(AS381="","",0)))</f>
        <v/>
      </c>
      <c r="AO381" s="26" t="str">
        <f>IFERROR(VLOOKUP($C381,Summary!$C:$CB,39,FALSE)/AS381,IF(AS381=0,"",IF(AS381="","",0)))</f>
        <v/>
      </c>
      <c r="AP381" s="25" t="str">
        <f>IFERROR(VLOOKUP($C381,Summary!$C:$CB,40,FALSE)/AS381,IF(AS381=0,"",IF(AS381="","",0)))</f>
        <v/>
      </c>
      <c r="AQ381" s="26" t="str">
        <f>IFERROR(VLOOKUP($C381,Summary!$C:$CB,41,FALSE)/AS381,IF(AS381=0,"",IF(AS381="","",0)))</f>
        <v/>
      </c>
      <c r="AR381" s="25" t="str">
        <f>IFERROR(VLOOKUP($C381,Summary!$C:$CB,42,FALSE)/AS381,IF(AS381=0,"",IF(AS381="","",0)))</f>
        <v/>
      </c>
      <c r="AS381" s="27">
        <f>VLOOKUP($C381,Summary!$C:$CB,43,FALSE)</f>
        <v>0</v>
      </c>
      <c r="AT381" s="24" t="str">
        <f>IFERROR(VLOOKUP($C381,Summary!$C:$CB,44,FALSE)/AZ381,IF(AZ381=0,"",IF(AZ381="","",0)))</f>
        <v/>
      </c>
      <c r="AU381" s="25" t="str">
        <f>IFERROR(VLOOKUP($C381,Summary!$C:$CB,45,FALSE)/AZ381,IF(AZ381=0,"",IF(AZ381="","",0)))</f>
        <v/>
      </c>
      <c r="AV381" s="26" t="str">
        <f>IFERROR(VLOOKUP($C381,Summary!$C:$CB,46,FALSE)/AZ381,IF(AZ381=0,"",IF(AZ381="","",0)))</f>
        <v/>
      </c>
      <c r="AW381" s="25" t="str">
        <f>IFERROR(VLOOKUP($C381,Summary!$C:$CB,47,FALSE)/AZ381,IF(AZ381=0,"",IF(AZ381="","",0)))</f>
        <v/>
      </c>
      <c r="AX381" s="26" t="str">
        <f>IFERROR(VLOOKUP($C381,Summary!$C:$CB,48,FALSE)/AZ381,IF(AZ381=0,"",IF(AZ381="","",0)))</f>
        <v/>
      </c>
      <c r="AY381" s="25" t="str">
        <f>IFERROR(VLOOKUP($C381,Summary!$C:$CB,49,FALSE)/AZ381,IF(AZ381=0,"",IF(AZ381="","",0)))</f>
        <v/>
      </c>
      <c r="AZ381" s="27">
        <f>VLOOKUP($C381,Summary!$C:$CB,50,FALSE)</f>
        <v>0</v>
      </c>
      <c r="BA381" s="24" t="str">
        <f>IFERROR(VLOOKUP($C381,Summary!$C:$CB,51,FALSE)/BG381,IF(BG381=0,"",IF(BG381="","",0)))</f>
        <v/>
      </c>
      <c r="BB381" s="25" t="str">
        <f>IFERROR(VLOOKUP($C381,Summary!$C:$CB,52,FALSE)/BG381,IF(BG381=0,"",IF(BG381="","",0)))</f>
        <v/>
      </c>
      <c r="BC381" s="26" t="str">
        <f>IFERROR(VLOOKUP($C381,Summary!$C:$CB,53,FALSE)/BG381,IF(BG381=0,"",IF(BG381="","",0)))</f>
        <v/>
      </c>
      <c r="BD381" s="25" t="str">
        <f>IFERROR(VLOOKUP($C381,Summary!$C:$CB,54,FALSE)/BG381,IF(BG381=0,"",IF(BG381="","",0)))</f>
        <v/>
      </c>
      <c r="BE381" s="26" t="str">
        <f>IFERROR(VLOOKUP($C381,Summary!$C:$CB,55,FALSE)/BG381,IF(BG381=0,"",IF(BG381="","",0)))</f>
        <v/>
      </c>
      <c r="BF381" s="25" t="str">
        <f>IFERROR(VLOOKUP($C381,Summary!$C:$CB,56,FALSE)/BG381,IF(BG381=0,"",IF(BG381="","",0)))</f>
        <v/>
      </c>
      <c r="BG381" s="27">
        <f>VLOOKUP($C381,Summary!$C:$CB,57,FALSE)</f>
        <v>0</v>
      </c>
      <c r="BH381" s="24" t="str">
        <f>IFERROR(VLOOKUP($C381,Summary!$C:$CB,58,FALSE)/BN381,IF(BN381=0,"",IF(BN381="","",0)))</f>
        <v/>
      </c>
      <c r="BI381" s="25" t="str">
        <f>IFERROR(VLOOKUP($C381,Summary!$C:$CB,59,FALSE)/BN381,IF(BN381=0,"",IF(BN381="","",0)))</f>
        <v/>
      </c>
      <c r="BJ381" s="26" t="str">
        <f>IFERROR(VLOOKUP($C381,Summary!$C:$CB,60,FALSE)/BN381,IF(BN381=0,"",IF(BN381="","",0)))</f>
        <v/>
      </c>
      <c r="BK381" s="25" t="str">
        <f>IFERROR(VLOOKUP($C381,Summary!$C:$CB,61,FALSE)/BN381,IF(BN381=0,"",IF(BN381="","",0)))</f>
        <v/>
      </c>
      <c r="BL381" s="26" t="str">
        <f>IFERROR(VLOOKUP($C381,Summary!$C:$CB,62,FALSE)/BN381,IF(BN381=0,"",IF(BN381="","",0)))</f>
        <v/>
      </c>
      <c r="BM381" s="25" t="str">
        <f>IFERROR(VLOOKUP($C381,Summary!$C:$CB,63,FALSE)/BN381,IF(BN381=0,"",IF(BN381="","",0)))</f>
        <v/>
      </c>
      <c r="BN381" s="27">
        <f>VLOOKUP($C381,Summary!$C:$CB,64,FALSE)</f>
        <v>0</v>
      </c>
      <c r="BO381" s="24">
        <f>IFERROR(VLOOKUP($C381,Summary!$C:$CB,65,FALSE)/BU381,IF(BU381=0,"",IF(BU381="","",0)))</f>
        <v>0</v>
      </c>
      <c r="BP381" s="25">
        <f>IFERROR(VLOOKUP($C381,Summary!$C:$CB,66,FALSE)/BU381,IF(BU381=0,"",IF(BU381="","",0)))</f>
        <v>0</v>
      </c>
      <c r="BQ381" s="26">
        <f>IFERROR(VLOOKUP($C381,Summary!$C:$CB,67,FALSE)/BU381,IF(BU381=0,"",IF(BU381="","",0)))</f>
        <v>0</v>
      </c>
      <c r="BR381" s="25">
        <f>IFERROR(VLOOKUP($C381,Summary!$C:$CB,68,FALSE)/BU381,IF(BU381=0,"",IF(BU381="","",0)))</f>
        <v>0</v>
      </c>
      <c r="BS381" s="26">
        <f>IFERROR(VLOOKUP($C381,Summary!$C:$CB,69,FALSE)/BU381,IF(BU381=0,"",IF(BU381="","",0)))</f>
        <v>0</v>
      </c>
      <c r="BT381" s="25">
        <f>IFERROR(VLOOKUP($C381,Summary!$C:$CB,70,FALSE)/BU381,IF(BU381=0,"",IF(BU381="","",0)))</f>
        <v>1</v>
      </c>
      <c r="BU381" s="27">
        <f>VLOOKUP($C381,Summary!$C:$CB,71,FALSE)</f>
        <v>2</v>
      </c>
      <c r="BV381" s="24" t="str">
        <f>IFERROR(VLOOKUP($C381,Summary!$C:$CB,72,FALSE)/CB381,IF(CB381=0,"",IF(CB381="","",0)))</f>
        <v/>
      </c>
      <c r="BW381" s="25" t="str">
        <f>IFERROR(VLOOKUP($C381,Summary!$C:$CB,73,FALSE)/CB381,IF(CB381=0,"",IF(CB381="","",0)))</f>
        <v/>
      </c>
      <c r="BX381" s="26" t="str">
        <f>IFERROR(VLOOKUP($C381,Summary!$C:$CB,74,FALSE)/CB381,IF(CB381=0,"",IF(CB381="","",0)))</f>
        <v/>
      </c>
      <c r="BY381" s="25" t="str">
        <f>IFERROR(VLOOKUP($C381,Summary!$C:$CB,75,FALSE)/CB381,IF(CB381=0,"",IF(CB381="","",0)))</f>
        <v/>
      </c>
      <c r="BZ381" s="26" t="str">
        <f>IFERROR(VLOOKUP($C381,Summary!$C:$CB,76,FALSE)/CB381,IF(CB381=0,"",IF(CB381="","",0)))</f>
        <v/>
      </c>
      <c r="CA381" s="25" t="str">
        <f>IFERROR(VLOOKUP($C381,Summary!$C:$CB,77,FALSE)/CB381,IF(CB381=0,"",IF(CB381="","",0)))</f>
        <v/>
      </c>
      <c r="CB381" s="27">
        <f>VLOOKUP($C381,Summary!$C:$CB,78,FALSE)</f>
        <v>0</v>
      </c>
    </row>
    <row r="382" spans="1:80" x14ac:dyDescent="0.3">
      <c r="A382">
        <v>378</v>
      </c>
      <c r="B382" t="str">
        <f>IF(Namelist!A379="","",UPPER(Namelist!A379))</f>
        <v/>
      </c>
      <c r="C382" t="str">
        <f>IF(Namelist!B379="","",UPPER(Namelist!B379))</f>
        <v/>
      </c>
      <c r="D382" s="24" t="str">
        <f>IFERROR(VLOOKUP($C382,Summary!$C:$CB,2,FALSE)/J382,IF(J382=0,"",IF(J382="","",0)))</f>
        <v/>
      </c>
      <c r="E382" s="25" t="str">
        <f>IFERROR(VLOOKUP($C382,Summary!$C:$CB,3,FALSE)/J382,IF(J382=0,"",IF(J382="","",0)))</f>
        <v/>
      </c>
      <c r="F382" s="26" t="str">
        <f>IFERROR(VLOOKUP($C382,Summary!$C:$CB,4,FALSE)/J382,IF(J382=0,"",IF(J382="","",0)))</f>
        <v/>
      </c>
      <c r="G382" s="25" t="str">
        <f>IFERROR(VLOOKUP($C382,Summary!$C:$CB,5,FALSE)/J382,IF(J382=0,"",IF(J382="","",0)))</f>
        <v/>
      </c>
      <c r="H382" s="26" t="str">
        <f>IFERROR(VLOOKUP($C382,Summary!$C:$CB,6,FALSE)/J382,IF(J382=0,"",IF(J382="","",0)))</f>
        <v/>
      </c>
      <c r="I382" s="25" t="str">
        <f>IFERROR(VLOOKUP($C382,Summary!$C:$CB,7,FALSE)/J382,IF(J382=0,"",IF(J382="","",0)))</f>
        <v/>
      </c>
      <c r="J382" s="27" t="str">
        <f>VLOOKUP($C382,Summary!$C:$CB,8,FALSE)</f>
        <v/>
      </c>
      <c r="K382" s="24" t="str">
        <f>IFERROR(VLOOKUP($C382,Summary!$C:$CB,9,FALSE)/Q382,IF(Q382=0,"",IF(Q382="","",0)))</f>
        <v/>
      </c>
      <c r="L382" s="25" t="str">
        <f>IFERROR(VLOOKUP($C382,Summary!$C:$CB,10,FALSE)/Q382,IF(Q382=0,"",IF(Q382="","",0)))</f>
        <v/>
      </c>
      <c r="M382" s="26" t="str">
        <f>IFERROR(VLOOKUP($C382,Summary!$C:$CB,11,FALSE)/Q382,IF(Q382=0,"",IF(Q382="","",0)))</f>
        <v/>
      </c>
      <c r="N382" s="25" t="str">
        <f>IFERROR(VLOOKUP($C382,Summary!$C:$CB,12,FALSE)/Q382,IF(Q382=0,"",IF(Q382="","",0)))</f>
        <v/>
      </c>
      <c r="O382" s="26" t="str">
        <f>IFERROR(VLOOKUP($C382,Summary!$C:$CB,13,FALSE)/Q382,IF(Q382=0,"",IF(Q382="","",0)))</f>
        <v/>
      </c>
      <c r="P382" s="25" t="str">
        <f>IFERROR(VLOOKUP($C382,Summary!$C:$CB,14,FALSE)/Q382,IF(Q382=0,"",IF(Q382="","",0)))</f>
        <v/>
      </c>
      <c r="Q382" s="27" t="str">
        <f>VLOOKUP($C382,Summary!$C:$CB,15,FALSE)</f>
        <v/>
      </c>
      <c r="R382" s="24" t="str">
        <f>IFERROR(VLOOKUP($C382,Summary!$C:$CB,16,FALSE)/X382,IF(X382=0,"",IF(X382="","",0)))</f>
        <v/>
      </c>
      <c r="S382" s="25" t="str">
        <f>IFERROR(VLOOKUP($C382,Summary!$C:$CB,17,FALSE)/X382,IF(X382=0,"",IF(X382="","",0)))</f>
        <v/>
      </c>
      <c r="T382" s="26" t="str">
        <f>IFERROR(VLOOKUP($C382,Summary!$C:$CB,18,FALSE)/X382,IF(X382=0,"",IF(X382="","",0)))</f>
        <v/>
      </c>
      <c r="U382" s="25" t="str">
        <f>IFERROR(VLOOKUP($C382,Summary!$C:$CB,19,FALSE)/X382,IF(X382=0,"",IF(X382="","",0)))</f>
        <v/>
      </c>
      <c r="V382" s="26" t="str">
        <f>IFERROR(VLOOKUP($C382,Summary!$C:$CB,20,FALSE)/X382,IF(X382=0,"",IF(X382="","",0)))</f>
        <v/>
      </c>
      <c r="W382" s="25" t="str">
        <f>IFERROR(VLOOKUP($C382,Summary!$C:$CB,21,FALSE)/X382,IF(X382=0,"",IF(X382="","",0)))</f>
        <v/>
      </c>
      <c r="X382" s="27" t="str">
        <f>VLOOKUP($C382,Summary!$C:$CB,22,FALSE)</f>
        <v/>
      </c>
      <c r="Y382" s="24" t="str">
        <f>IFERROR(VLOOKUP($C382,Summary!$C:$CB,23,FALSE)/AE382,IF(AE382=0,"",IF(AE382="","",0)))</f>
        <v/>
      </c>
      <c r="Z382" s="25" t="str">
        <f>IFERROR(VLOOKUP($C382,Summary!$C:$CB,24,FALSE)/AE382,IF(AE382=0,"",IF(AE382="","",0)))</f>
        <v/>
      </c>
      <c r="AA382" s="26" t="str">
        <f>IFERROR(VLOOKUP($C382,Summary!$C:$CB,25,FALSE)/AE382,IF(AE382=0,"",IF(AE382="","",0)))</f>
        <v/>
      </c>
      <c r="AB382" s="25" t="str">
        <f>IFERROR(VLOOKUP($C382,Summary!$C:$CB,26,FALSE)/AE382,IF(AE382=0,"",IF(AE382="","",0)))</f>
        <v/>
      </c>
      <c r="AC382" s="26" t="str">
        <f>IFERROR(VLOOKUP($C382,Summary!$C:$CB,27,FALSE)/AE382,IF(AE382=0,"",IF(AE382="","",0)))</f>
        <v/>
      </c>
      <c r="AD382" s="25" t="str">
        <f>IFERROR(VLOOKUP($C382,Summary!$C:$CB,28,FALSE)/AE382,IF(AE382=0,"",IF(AE382="","",0)))</f>
        <v/>
      </c>
      <c r="AE382" s="27" t="str">
        <f>VLOOKUP($C382,Summary!$C:$CB,29,FALSE)</f>
        <v/>
      </c>
      <c r="AF382" s="24" t="str">
        <f>IFERROR(VLOOKUP($C382,Summary!$C:$CB,30,FALSE)/VLOOKUP($C382,Summary!$C:$CB,32,FALSE),IF(AL382=0,"",IF(AL382="","",0)))</f>
        <v/>
      </c>
      <c r="AG382" s="25" t="str">
        <f>IFERROR(VLOOKUP($C382,Summary!$C:$CB,31,FALSE)/VLOOKUP($C382,Summary!$C:$CB,32,FALSE),IF(AL382=0,"",IF(AL382="","",0)))</f>
        <v/>
      </c>
      <c r="AH382" s="26" t="str">
        <f>IFERROR(VLOOKUP($C382,Summary!$C:$CB,32,FALSE)/VLOOKUP($C382,Summary!$C:$CB,34,FALSE),IF(AL382=0,"",IF(AL382="","",0)))</f>
        <v/>
      </c>
      <c r="AI382" s="25" t="str">
        <f>IFERROR(VLOOKUP($C382,Summary!$C:$CB,33,FALSE)/VLOOKUP($C382,Summary!$C:$CB,34,FALSE),IF(AL382=0,"",IF(AL382="","",0)))</f>
        <v/>
      </c>
      <c r="AJ382" s="26" t="str">
        <f>IFERROR(VLOOKUP($C382,Summary!$C:$CB,34,FALSE)/AL382,IF(AL382=0,"",IF(AL382="","",0)))</f>
        <v/>
      </c>
      <c r="AK382" s="25" t="str">
        <f>IFERROR(VLOOKUP($C382,Summary!$C:$CB,35,FALSE)/AL382,IF(AL382=0,"",IF(AL382="","",0)))</f>
        <v/>
      </c>
      <c r="AL382" s="27">
        <f>VLOOKUP($C382,Summary!$C:$CB,36,FALSE)</f>
        <v>0</v>
      </c>
      <c r="AM382" s="24" t="str">
        <f>IFERROR(VLOOKUP($C382,Summary!$C:$CB,37,FALSE)/AS382,IF(AS382=0,"",IF(AS382="","",0)))</f>
        <v/>
      </c>
      <c r="AN382" s="25" t="str">
        <f>IFERROR(VLOOKUP($C382,Summary!$C:$CB,38,FALSE)/AS382,IF(AS382=0,"",IF(AS382="","",0)))</f>
        <v/>
      </c>
      <c r="AO382" s="26" t="str">
        <f>IFERROR(VLOOKUP($C382,Summary!$C:$CB,39,FALSE)/AS382,IF(AS382=0,"",IF(AS382="","",0)))</f>
        <v/>
      </c>
      <c r="AP382" s="25" t="str">
        <f>IFERROR(VLOOKUP($C382,Summary!$C:$CB,40,FALSE)/AS382,IF(AS382=0,"",IF(AS382="","",0)))</f>
        <v/>
      </c>
      <c r="AQ382" s="26" t="str">
        <f>IFERROR(VLOOKUP($C382,Summary!$C:$CB,41,FALSE)/AS382,IF(AS382=0,"",IF(AS382="","",0)))</f>
        <v/>
      </c>
      <c r="AR382" s="25" t="str">
        <f>IFERROR(VLOOKUP($C382,Summary!$C:$CB,42,FALSE)/AS382,IF(AS382=0,"",IF(AS382="","",0)))</f>
        <v/>
      </c>
      <c r="AS382" s="27" t="str">
        <f>VLOOKUP($C382,Summary!$C:$CB,43,FALSE)</f>
        <v/>
      </c>
      <c r="AT382" s="24" t="str">
        <f>IFERROR(VLOOKUP($C382,Summary!$C:$CB,44,FALSE)/AZ382,IF(AZ382=0,"",IF(AZ382="","",0)))</f>
        <v/>
      </c>
      <c r="AU382" s="25" t="str">
        <f>IFERROR(VLOOKUP($C382,Summary!$C:$CB,45,FALSE)/AZ382,IF(AZ382=0,"",IF(AZ382="","",0)))</f>
        <v/>
      </c>
      <c r="AV382" s="26" t="str">
        <f>IFERROR(VLOOKUP($C382,Summary!$C:$CB,46,FALSE)/AZ382,IF(AZ382=0,"",IF(AZ382="","",0)))</f>
        <v/>
      </c>
      <c r="AW382" s="25" t="str">
        <f>IFERROR(VLOOKUP($C382,Summary!$C:$CB,47,FALSE)/AZ382,IF(AZ382=0,"",IF(AZ382="","",0)))</f>
        <v/>
      </c>
      <c r="AX382" s="26" t="str">
        <f>IFERROR(VLOOKUP($C382,Summary!$C:$CB,48,FALSE)/AZ382,IF(AZ382=0,"",IF(AZ382="","",0)))</f>
        <v/>
      </c>
      <c r="AY382" s="25" t="str">
        <f>IFERROR(VLOOKUP($C382,Summary!$C:$CB,49,FALSE)/AZ382,IF(AZ382=0,"",IF(AZ382="","",0)))</f>
        <v/>
      </c>
      <c r="AZ382" s="27" t="str">
        <f>VLOOKUP($C382,Summary!$C:$CB,50,FALSE)</f>
        <v/>
      </c>
      <c r="BA382" s="24" t="str">
        <f>IFERROR(VLOOKUP($C382,Summary!$C:$CB,51,FALSE)/BG382,IF(BG382=0,"",IF(BG382="","",0)))</f>
        <v/>
      </c>
      <c r="BB382" s="25" t="str">
        <f>IFERROR(VLOOKUP($C382,Summary!$C:$CB,52,FALSE)/BG382,IF(BG382=0,"",IF(BG382="","",0)))</f>
        <v/>
      </c>
      <c r="BC382" s="26" t="str">
        <f>IFERROR(VLOOKUP($C382,Summary!$C:$CB,53,FALSE)/BG382,IF(BG382=0,"",IF(BG382="","",0)))</f>
        <v/>
      </c>
      <c r="BD382" s="25" t="str">
        <f>IFERROR(VLOOKUP($C382,Summary!$C:$CB,54,FALSE)/BG382,IF(BG382=0,"",IF(BG382="","",0)))</f>
        <v/>
      </c>
      <c r="BE382" s="26" t="str">
        <f>IFERROR(VLOOKUP($C382,Summary!$C:$CB,55,FALSE)/BG382,IF(BG382=0,"",IF(BG382="","",0)))</f>
        <v/>
      </c>
      <c r="BF382" s="25" t="str">
        <f>IFERROR(VLOOKUP($C382,Summary!$C:$CB,56,FALSE)/BG382,IF(BG382=0,"",IF(BG382="","",0)))</f>
        <v/>
      </c>
      <c r="BG382" s="27" t="str">
        <f>VLOOKUP($C382,Summary!$C:$CB,57,FALSE)</f>
        <v/>
      </c>
      <c r="BH382" s="24" t="str">
        <f>IFERROR(VLOOKUP($C382,Summary!$C:$CB,58,FALSE)/BN382,IF(BN382=0,"",IF(BN382="","",0)))</f>
        <v/>
      </c>
      <c r="BI382" s="25" t="str">
        <f>IFERROR(VLOOKUP($C382,Summary!$C:$CB,59,FALSE)/BN382,IF(BN382=0,"",IF(BN382="","",0)))</f>
        <v/>
      </c>
      <c r="BJ382" s="26" t="str">
        <f>IFERROR(VLOOKUP($C382,Summary!$C:$CB,60,FALSE)/BN382,IF(BN382=0,"",IF(BN382="","",0)))</f>
        <v/>
      </c>
      <c r="BK382" s="25" t="str">
        <f>IFERROR(VLOOKUP($C382,Summary!$C:$CB,61,FALSE)/BN382,IF(BN382=0,"",IF(BN382="","",0)))</f>
        <v/>
      </c>
      <c r="BL382" s="26" t="str">
        <f>IFERROR(VLOOKUP($C382,Summary!$C:$CB,62,FALSE)/BN382,IF(BN382=0,"",IF(BN382="","",0)))</f>
        <v/>
      </c>
      <c r="BM382" s="25" t="str">
        <f>IFERROR(VLOOKUP($C382,Summary!$C:$CB,63,FALSE)/BN382,IF(BN382=0,"",IF(BN382="","",0)))</f>
        <v/>
      </c>
      <c r="BN382" s="27" t="str">
        <f>VLOOKUP($C382,Summary!$C:$CB,64,FALSE)</f>
        <v/>
      </c>
      <c r="BO382" s="24" t="str">
        <f>IFERROR(VLOOKUP($C382,Summary!$C:$CB,65,FALSE)/BU382,IF(BU382=0,"",IF(BU382="","",0)))</f>
        <v/>
      </c>
      <c r="BP382" s="25" t="str">
        <f>IFERROR(VLOOKUP($C382,Summary!$C:$CB,66,FALSE)/BU382,IF(BU382=0,"",IF(BU382="","",0)))</f>
        <v/>
      </c>
      <c r="BQ382" s="26" t="str">
        <f>IFERROR(VLOOKUP($C382,Summary!$C:$CB,67,FALSE)/BU382,IF(BU382=0,"",IF(BU382="","",0)))</f>
        <v/>
      </c>
      <c r="BR382" s="25" t="str">
        <f>IFERROR(VLOOKUP($C382,Summary!$C:$CB,68,FALSE)/BU382,IF(BU382=0,"",IF(BU382="","",0)))</f>
        <v/>
      </c>
      <c r="BS382" s="26" t="str">
        <f>IFERROR(VLOOKUP($C382,Summary!$C:$CB,69,FALSE)/BU382,IF(BU382=0,"",IF(BU382="","",0)))</f>
        <v/>
      </c>
      <c r="BT382" s="25" t="str">
        <f>IFERROR(VLOOKUP($C382,Summary!$C:$CB,70,FALSE)/BU382,IF(BU382=0,"",IF(BU382="","",0)))</f>
        <v/>
      </c>
      <c r="BU382" s="27" t="str">
        <f>VLOOKUP($C382,Summary!$C:$CB,71,FALSE)</f>
        <v/>
      </c>
      <c r="BV382" s="24" t="str">
        <f>IFERROR(VLOOKUP($C382,Summary!$C:$CB,72,FALSE)/CB382,IF(CB382=0,"",IF(CB382="","",0)))</f>
        <v/>
      </c>
      <c r="BW382" s="25" t="str">
        <f>IFERROR(VLOOKUP($C382,Summary!$C:$CB,73,FALSE)/CB382,IF(CB382=0,"",IF(CB382="","",0)))</f>
        <v/>
      </c>
      <c r="BX382" s="26" t="str">
        <f>IFERROR(VLOOKUP($C382,Summary!$C:$CB,74,FALSE)/CB382,IF(CB382=0,"",IF(CB382="","",0)))</f>
        <v/>
      </c>
      <c r="BY382" s="25" t="str">
        <f>IFERROR(VLOOKUP($C382,Summary!$C:$CB,75,FALSE)/CB382,IF(CB382=0,"",IF(CB382="","",0)))</f>
        <v/>
      </c>
      <c r="BZ382" s="26" t="str">
        <f>IFERROR(VLOOKUP($C382,Summary!$C:$CB,76,FALSE)/CB382,IF(CB382=0,"",IF(CB382="","",0)))</f>
        <v/>
      </c>
      <c r="CA382" s="25" t="str">
        <f>IFERROR(VLOOKUP($C382,Summary!$C:$CB,77,FALSE)/CB382,IF(CB382=0,"",IF(CB382="","",0)))</f>
        <v/>
      </c>
      <c r="CB382" s="27" t="str">
        <f>VLOOKUP($C382,Summary!$C:$CB,78,FALSE)</f>
        <v/>
      </c>
    </row>
    <row r="383" spans="1:80" x14ac:dyDescent="0.3">
      <c r="A383">
        <v>379</v>
      </c>
      <c r="B383" t="str">
        <f>IF(Namelist!A380="","",UPPER(Namelist!A380))</f>
        <v/>
      </c>
      <c r="C383" t="str">
        <f>IF(Namelist!B380="","",UPPER(Namelist!B380))</f>
        <v/>
      </c>
      <c r="D383" s="24" t="str">
        <f>IFERROR(VLOOKUP($C383,Summary!$C:$CB,2,FALSE)/J383,IF(J383=0,"",IF(J383="","",0)))</f>
        <v/>
      </c>
      <c r="E383" s="25" t="str">
        <f>IFERROR(VLOOKUP($C383,Summary!$C:$CB,3,FALSE)/J383,IF(J383=0,"",IF(J383="","",0)))</f>
        <v/>
      </c>
      <c r="F383" s="26" t="str">
        <f>IFERROR(VLOOKUP($C383,Summary!$C:$CB,4,FALSE)/J383,IF(J383=0,"",IF(J383="","",0)))</f>
        <v/>
      </c>
      <c r="G383" s="25" t="str">
        <f>IFERROR(VLOOKUP($C383,Summary!$C:$CB,5,FALSE)/J383,IF(J383=0,"",IF(J383="","",0)))</f>
        <v/>
      </c>
      <c r="H383" s="26" t="str">
        <f>IFERROR(VLOOKUP($C383,Summary!$C:$CB,6,FALSE)/J383,IF(J383=0,"",IF(J383="","",0)))</f>
        <v/>
      </c>
      <c r="I383" s="25" t="str">
        <f>IFERROR(VLOOKUP($C383,Summary!$C:$CB,7,FALSE)/J383,IF(J383=0,"",IF(J383="","",0)))</f>
        <v/>
      </c>
      <c r="J383" s="27" t="str">
        <f>VLOOKUP($C383,Summary!$C:$CB,8,FALSE)</f>
        <v/>
      </c>
      <c r="K383" s="24" t="str">
        <f>IFERROR(VLOOKUP($C383,Summary!$C:$CB,9,FALSE)/Q383,IF(Q383=0,"",IF(Q383="","",0)))</f>
        <v/>
      </c>
      <c r="L383" s="25" t="str">
        <f>IFERROR(VLOOKUP($C383,Summary!$C:$CB,10,FALSE)/Q383,IF(Q383=0,"",IF(Q383="","",0)))</f>
        <v/>
      </c>
      <c r="M383" s="26" t="str">
        <f>IFERROR(VLOOKUP($C383,Summary!$C:$CB,11,FALSE)/Q383,IF(Q383=0,"",IF(Q383="","",0)))</f>
        <v/>
      </c>
      <c r="N383" s="25" t="str">
        <f>IFERROR(VLOOKUP($C383,Summary!$C:$CB,12,FALSE)/Q383,IF(Q383=0,"",IF(Q383="","",0)))</f>
        <v/>
      </c>
      <c r="O383" s="26" t="str">
        <f>IFERROR(VLOOKUP($C383,Summary!$C:$CB,13,FALSE)/Q383,IF(Q383=0,"",IF(Q383="","",0)))</f>
        <v/>
      </c>
      <c r="P383" s="25" t="str">
        <f>IFERROR(VLOOKUP($C383,Summary!$C:$CB,14,FALSE)/Q383,IF(Q383=0,"",IF(Q383="","",0)))</f>
        <v/>
      </c>
      <c r="Q383" s="27" t="str">
        <f>VLOOKUP($C383,Summary!$C:$CB,15,FALSE)</f>
        <v/>
      </c>
      <c r="R383" s="24" t="str">
        <f>IFERROR(VLOOKUP($C383,Summary!$C:$CB,16,FALSE)/X383,IF(X383=0,"",IF(X383="","",0)))</f>
        <v/>
      </c>
      <c r="S383" s="25" t="str">
        <f>IFERROR(VLOOKUP($C383,Summary!$C:$CB,17,FALSE)/X383,IF(X383=0,"",IF(X383="","",0)))</f>
        <v/>
      </c>
      <c r="T383" s="26" t="str">
        <f>IFERROR(VLOOKUP($C383,Summary!$C:$CB,18,FALSE)/X383,IF(X383=0,"",IF(X383="","",0)))</f>
        <v/>
      </c>
      <c r="U383" s="25" t="str">
        <f>IFERROR(VLOOKUP($C383,Summary!$C:$CB,19,FALSE)/X383,IF(X383=0,"",IF(X383="","",0)))</f>
        <v/>
      </c>
      <c r="V383" s="26" t="str">
        <f>IFERROR(VLOOKUP($C383,Summary!$C:$CB,20,FALSE)/X383,IF(X383=0,"",IF(X383="","",0)))</f>
        <v/>
      </c>
      <c r="W383" s="25" t="str">
        <f>IFERROR(VLOOKUP($C383,Summary!$C:$CB,21,FALSE)/X383,IF(X383=0,"",IF(X383="","",0)))</f>
        <v/>
      </c>
      <c r="X383" s="27" t="str">
        <f>VLOOKUP($C383,Summary!$C:$CB,22,FALSE)</f>
        <v/>
      </c>
      <c r="Y383" s="24" t="str">
        <f>IFERROR(VLOOKUP($C383,Summary!$C:$CB,23,FALSE)/AE383,IF(AE383=0,"",IF(AE383="","",0)))</f>
        <v/>
      </c>
      <c r="Z383" s="25" t="str">
        <f>IFERROR(VLOOKUP($C383,Summary!$C:$CB,24,FALSE)/AE383,IF(AE383=0,"",IF(AE383="","",0)))</f>
        <v/>
      </c>
      <c r="AA383" s="26" t="str">
        <f>IFERROR(VLOOKUP($C383,Summary!$C:$CB,25,FALSE)/AE383,IF(AE383=0,"",IF(AE383="","",0)))</f>
        <v/>
      </c>
      <c r="AB383" s="25" t="str">
        <f>IFERROR(VLOOKUP($C383,Summary!$C:$CB,26,FALSE)/AE383,IF(AE383=0,"",IF(AE383="","",0)))</f>
        <v/>
      </c>
      <c r="AC383" s="26" t="str">
        <f>IFERROR(VLOOKUP($C383,Summary!$C:$CB,27,FALSE)/AE383,IF(AE383=0,"",IF(AE383="","",0)))</f>
        <v/>
      </c>
      <c r="AD383" s="25" t="str">
        <f>IFERROR(VLOOKUP($C383,Summary!$C:$CB,28,FALSE)/AE383,IF(AE383=0,"",IF(AE383="","",0)))</f>
        <v/>
      </c>
      <c r="AE383" s="27" t="str">
        <f>VLOOKUP($C383,Summary!$C:$CB,29,FALSE)</f>
        <v/>
      </c>
      <c r="AF383" s="24" t="str">
        <f>IFERROR(VLOOKUP($C383,Summary!$C:$CB,30,FALSE)/VLOOKUP($C383,Summary!$C:$CB,32,FALSE),IF(AL383=0,"",IF(AL383="","",0)))</f>
        <v/>
      </c>
      <c r="AG383" s="25" t="str">
        <f>IFERROR(VLOOKUP($C383,Summary!$C:$CB,31,FALSE)/VLOOKUP($C383,Summary!$C:$CB,32,FALSE),IF(AL383=0,"",IF(AL383="","",0)))</f>
        <v/>
      </c>
      <c r="AH383" s="26" t="str">
        <f>IFERROR(VLOOKUP($C383,Summary!$C:$CB,32,FALSE)/VLOOKUP($C383,Summary!$C:$CB,34,FALSE),IF(AL383=0,"",IF(AL383="","",0)))</f>
        <v/>
      </c>
      <c r="AI383" s="25" t="str">
        <f>IFERROR(VLOOKUP($C383,Summary!$C:$CB,33,FALSE)/VLOOKUP($C383,Summary!$C:$CB,34,FALSE),IF(AL383=0,"",IF(AL383="","",0)))</f>
        <v/>
      </c>
      <c r="AJ383" s="26" t="str">
        <f>IFERROR(VLOOKUP($C383,Summary!$C:$CB,34,FALSE)/AL383,IF(AL383=0,"",IF(AL383="","",0)))</f>
        <v/>
      </c>
      <c r="AK383" s="25" t="str">
        <f>IFERROR(VLOOKUP($C383,Summary!$C:$CB,35,FALSE)/AL383,IF(AL383=0,"",IF(AL383="","",0)))</f>
        <v/>
      </c>
      <c r="AL383" s="27">
        <f>VLOOKUP($C383,Summary!$C:$CB,36,FALSE)</f>
        <v>0</v>
      </c>
      <c r="AM383" s="24" t="str">
        <f>IFERROR(VLOOKUP($C383,Summary!$C:$CB,37,FALSE)/AS383,IF(AS383=0,"",IF(AS383="","",0)))</f>
        <v/>
      </c>
      <c r="AN383" s="25" t="str">
        <f>IFERROR(VLOOKUP($C383,Summary!$C:$CB,38,FALSE)/AS383,IF(AS383=0,"",IF(AS383="","",0)))</f>
        <v/>
      </c>
      <c r="AO383" s="26" t="str">
        <f>IFERROR(VLOOKUP($C383,Summary!$C:$CB,39,FALSE)/AS383,IF(AS383=0,"",IF(AS383="","",0)))</f>
        <v/>
      </c>
      <c r="AP383" s="25" t="str">
        <f>IFERROR(VLOOKUP($C383,Summary!$C:$CB,40,FALSE)/AS383,IF(AS383=0,"",IF(AS383="","",0)))</f>
        <v/>
      </c>
      <c r="AQ383" s="26" t="str">
        <f>IFERROR(VLOOKUP($C383,Summary!$C:$CB,41,FALSE)/AS383,IF(AS383=0,"",IF(AS383="","",0)))</f>
        <v/>
      </c>
      <c r="AR383" s="25" t="str">
        <f>IFERROR(VLOOKUP($C383,Summary!$C:$CB,42,FALSE)/AS383,IF(AS383=0,"",IF(AS383="","",0)))</f>
        <v/>
      </c>
      <c r="AS383" s="27" t="str">
        <f>VLOOKUP($C383,Summary!$C:$CB,43,FALSE)</f>
        <v/>
      </c>
      <c r="AT383" s="24" t="str">
        <f>IFERROR(VLOOKUP($C383,Summary!$C:$CB,44,FALSE)/AZ383,IF(AZ383=0,"",IF(AZ383="","",0)))</f>
        <v/>
      </c>
      <c r="AU383" s="25" t="str">
        <f>IFERROR(VLOOKUP($C383,Summary!$C:$CB,45,FALSE)/AZ383,IF(AZ383=0,"",IF(AZ383="","",0)))</f>
        <v/>
      </c>
      <c r="AV383" s="26" t="str">
        <f>IFERROR(VLOOKUP($C383,Summary!$C:$CB,46,FALSE)/AZ383,IF(AZ383=0,"",IF(AZ383="","",0)))</f>
        <v/>
      </c>
      <c r="AW383" s="25" t="str">
        <f>IFERROR(VLOOKUP($C383,Summary!$C:$CB,47,FALSE)/AZ383,IF(AZ383=0,"",IF(AZ383="","",0)))</f>
        <v/>
      </c>
      <c r="AX383" s="26" t="str">
        <f>IFERROR(VLOOKUP($C383,Summary!$C:$CB,48,FALSE)/AZ383,IF(AZ383=0,"",IF(AZ383="","",0)))</f>
        <v/>
      </c>
      <c r="AY383" s="25" t="str">
        <f>IFERROR(VLOOKUP($C383,Summary!$C:$CB,49,FALSE)/AZ383,IF(AZ383=0,"",IF(AZ383="","",0)))</f>
        <v/>
      </c>
      <c r="AZ383" s="27" t="str">
        <f>VLOOKUP($C383,Summary!$C:$CB,50,FALSE)</f>
        <v/>
      </c>
      <c r="BA383" s="24" t="str">
        <f>IFERROR(VLOOKUP($C383,Summary!$C:$CB,51,FALSE)/BG383,IF(BG383=0,"",IF(BG383="","",0)))</f>
        <v/>
      </c>
      <c r="BB383" s="25" t="str">
        <f>IFERROR(VLOOKUP($C383,Summary!$C:$CB,52,FALSE)/BG383,IF(BG383=0,"",IF(BG383="","",0)))</f>
        <v/>
      </c>
      <c r="BC383" s="26" t="str">
        <f>IFERROR(VLOOKUP($C383,Summary!$C:$CB,53,FALSE)/BG383,IF(BG383=0,"",IF(BG383="","",0)))</f>
        <v/>
      </c>
      <c r="BD383" s="25" t="str">
        <f>IFERROR(VLOOKUP($C383,Summary!$C:$CB,54,FALSE)/BG383,IF(BG383=0,"",IF(BG383="","",0)))</f>
        <v/>
      </c>
      <c r="BE383" s="26" t="str">
        <f>IFERROR(VLOOKUP($C383,Summary!$C:$CB,55,FALSE)/BG383,IF(BG383=0,"",IF(BG383="","",0)))</f>
        <v/>
      </c>
      <c r="BF383" s="25" t="str">
        <f>IFERROR(VLOOKUP($C383,Summary!$C:$CB,56,FALSE)/BG383,IF(BG383=0,"",IF(BG383="","",0)))</f>
        <v/>
      </c>
      <c r="BG383" s="27" t="str">
        <f>VLOOKUP($C383,Summary!$C:$CB,57,FALSE)</f>
        <v/>
      </c>
      <c r="BH383" s="24" t="str">
        <f>IFERROR(VLOOKUP($C383,Summary!$C:$CB,58,FALSE)/BN383,IF(BN383=0,"",IF(BN383="","",0)))</f>
        <v/>
      </c>
      <c r="BI383" s="25" t="str">
        <f>IFERROR(VLOOKUP($C383,Summary!$C:$CB,59,FALSE)/BN383,IF(BN383=0,"",IF(BN383="","",0)))</f>
        <v/>
      </c>
      <c r="BJ383" s="26" t="str">
        <f>IFERROR(VLOOKUP($C383,Summary!$C:$CB,60,FALSE)/BN383,IF(BN383=0,"",IF(BN383="","",0)))</f>
        <v/>
      </c>
      <c r="BK383" s="25" t="str">
        <f>IFERROR(VLOOKUP($C383,Summary!$C:$CB,61,FALSE)/BN383,IF(BN383=0,"",IF(BN383="","",0)))</f>
        <v/>
      </c>
      <c r="BL383" s="26" t="str">
        <f>IFERROR(VLOOKUP($C383,Summary!$C:$CB,62,FALSE)/BN383,IF(BN383=0,"",IF(BN383="","",0)))</f>
        <v/>
      </c>
      <c r="BM383" s="25" t="str">
        <f>IFERROR(VLOOKUP($C383,Summary!$C:$CB,63,FALSE)/BN383,IF(BN383=0,"",IF(BN383="","",0)))</f>
        <v/>
      </c>
      <c r="BN383" s="27" t="str">
        <f>VLOOKUP($C383,Summary!$C:$CB,64,FALSE)</f>
        <v/>
      </c>
      <c r="BO383" s="24" t="str">
        <f>IFERROR(VLOOKUP($C383,Summary!$C:$CB,65,FALSE)/BU383,IF(BU383=0,"",IF(BU383="","",0)))</f>
        <v/>
      </c>
      <c r="BP383" s="25" t="str">
        <f>IFERROR(VLOOKUP($C383,Summary!$C:$CB,66,FALSE)/BU383,IF(BU383=0,"",IF(BU383="","",0)))</f>
        <v/>
      </c>
      <c r="BQ383" s="26" t="str">
        <f>IFERROR(VLOOKUP($C383,Summary!$C:$CB,67,FALSE)/BU383,IF(BU383=0,"",IF(BU383="","",0)))</f>
        <v/>
      </c>
      <c r="BR383" s="25" t="str">
        <f>IFERROR(VLOOKUP($C383,Summary!$C:$CB,68,FALSE)/BU383,IF(BU383=0,"",IF(BU383="","",0)))</f>
        <v/>
      </c>
      <c r="BS383" s="26" t="str">
        <f>IFERROR(VLOOKUP($C383,Summary!$C:$CB,69,FALSE)/BU383,IF(BU383=0,"",IF(BU383="","",0)))</f>
        <v/>
      </c>
      <c r="BT383" s="25" t="str">
        <f>IFERROR(VLOOKUP($C383,Summary!$C:$CB,70,FALSE)/BU383,IF(BU383=0,"",IF(BU383="","",0)))</f>
        <v/>
      </c>
      <c r="BU383" s="27" t="str">
        <f>VLOOKUP($C383,Summary!$C:$CB,71,FALSE)</f>
        <v/>
      </c>
      <c r="BV383" s="24" t="str">
        <f>IFERROR(VLOOKUP($C383,Summary!$C:$CB,72,FALSE)/CB383,IF(CB383=0,"",IF(CB383="","",0)))</f>
        <v/>
      </c>
      <c r="BW383" s="25" t="str">
        <f>IFERROR(VLOOKUP($C383,Summary!$C:$CB,73,FALSE)/CB383,IF(CB383=0,"",IF(CB383="","",0)))</f>
        <v/>
      </c>
      <c r="BX383" s="26" t="str">
        <f>IFERROR(VLOOKUP($C383,Summary!$C:$CB,74,FALSE)/CB383,IF(CB383=0,"",IF(CB383="","",0)))</f>
        <v/>
      </c>
      <c r="BY383" s="25" t="str">
        <f>IFERROR(VLOOKUP($C383,Summary!$C:$CB,75,FALSE)/CB383,IF(CB383=0,"",IF(CB383="","",0)))</f>
        <v/>
      </c>
      <c r="BZ383" s="26" t="str">
        <f>IFERROR(VLOOKUP($C383,Summary!$C:$CB,76,FALSE)/CB383,IF(CB383=0,"",IF(CB383="","",0)))</f>
        <v/>
      </c>
      <c r="CA383" s="25" t="str">
        <f>IFERROR(VLOOKUP($C383,Summary!$C:$CB,77,FALSE)/CB383,IF(CB383=0,"",IF(CB383="","",0)))</f>
        <v/>
      </c>
      <c r="CB383" s="27" t="str">
        <f>VLOOKUP($C383,Summary!$C:$CB,78,FALSE)</f>
        <v/>
      </c>
    </row>
    <row r="384" spans="1:80" x14ac:dyDescent="0.3">
      <c r="A384">
        <v>380</v>
      </c>
      <c r="B384" t="str">
        <f>IF(Namelist!A381="","",UPPER(Namelist!A381))</f>
        <v/>
      </c>
      <c r="C384" t="str">
        <f>IF(Namelist!B381="","",UPPER(Namelist!B381))</f>
        <v/>
      </c>
      <c r="D384" s="24" t="str">
        <f>IFERROR(VLOOKUP($C384,Summary!$C:$CB,2,FALSE)/J384,IF(J384=0,"",IF(J384="","",0)))</f>
        <v/>
      </c>
      <c r="E384" s="25" t="str">
        <f>IFERROR(VLOOKUP($C384,Summary!$C:$CB,3,FALSE)/J384,IF(J384=0,"",IF(J384="","",0)))</f>
        <v/>
      </c>
      <c r="F384" s="26" t="str">
        <f>IFERROR(VLOOKUP($C384,Summary!$C:$CB,4,FALSE)/J384,IF(J384=0,"",IF(J384="","",0)))</f>
        <v/>
      </c>
      <c r="G384" s="25" t="str">
        <f>IFERROR(VLOOKUP($C384,Summary!$C:$CB,5,FALSE)/J384,IF(J384=0,"",IF(J384="","",0)))</f>
        <v/>
      </c>
      <c r="H384" s="26" t="str">
        <f>IFERROR(VLOOKUP($C384,Summary!$C:$CB,6,FALSE)/J384,IF(J384=0,"",IF(J384="","",0)))</f>
        <v/>
      </c>
      <c r="I384" s="25" t="str">
        <f>IFERROR(VLOOKUP($C384,Summary!$C:$CB,7,FALSE)/J384,IF(J384=0,"",IF(J384="","",0)))</f>
        <v/>
      </c>
      <c r="J384" s="27" t="str">
        <f>VLOOKUP($C384,Summary!$C:$CB,8,FALSE)</f>
        <v/>
      </c>
      <c r="K384" s="24" t="str">
        <f>IFERROR(VLOOKUP($C384,Summary!$C:$CB,9,FALSE)/Q384,IF(Q384=0,"",IF(Q384="","",0)))</f>
        <v/>
      </c>
      <c r="L384" s="25" t="str">
        <f>IFERROR(VLOOKUP($C384,Summary!$C:$CB,10,FALSE)/Q384,IF(Q384=0,"",IF(Q384="","",0)))</f>
        <v/>
      </c>
      <c r="M384" s="26" t="str">
        <f>IFERROR(VLOOKUP($C384,Summary!$C:$CB,11,FALSE)/Q384,IF(Q384=0,"",IF(Q384="","",0)))</f>
        <v/>
      </c>
      <c r="N384" s="25" t="str">
        <f>IFERROR(VLOOKUP($C384,Summary!$C:$CB,12,FALSE)/Q384,IF(Q384=0,"",IF(Q384="","",0)))</f>
        <v/>
      </c>
      <c r="O384" s="26" t="str">
        <f>IFERROR(VLOOKUP($C384,Summary!$C:$CB,13,FALSE)/Q384,IF(Q384=0,"",IF(Q384="","",0)))</f>
        <v/>
      </c>
      <c r="P384" s="25" t="str">
        <f>IFERROR(VLOOKUP($C384,Summary!$C:$CB,14,FALSE)/Q384,IF(Q384=0,"",IF(Q384="","",0)))</f>
        <v/>
      </c>
      <c r="Q384" s="27" t="str">
        <f>VLOOKUP($C384,Summary!$C:$CB,15,FALSE)</f>
        <v/>
      </c>
      <c r="R384" s="24" t="str">
        <f>IFERROR(VLOOKUP($C384,Summary!$C:$CB,16,FALSE)/X384,IF(X384=0,"",IF(X384="","",0)))</f>
        <v/>
      </c>
      <c r="S384" s="25" t="str">
        <f>IFERROR(VLOOKUP($C384,Summary!$C:$CB,17,FALSE)/X384,IF(X384=0,"",IF(X384="","",0)))</f>
        <v/>
      </c>
      <c r="T384" s="26" t="str">
        <f>IFERROR(VLOOKUP($C384,Summary!$C:$CB,18,FALSE)/X384,IF(X384=0,"",IF(X384="","",0)))</f>
        <v/>
      </c>
      <c r="U384" s="25" t="str">
        <f>IFERROR(VLOOKUP($C384,Summary!$C:$CB,19,FALSE)/X384,IF(X384=0,"",IF(X384="","",0)))</f>
        <v/>
      </c>
      <c r="V384" s="26" t="str">
        <f>IFERROR(VLOOKUP($C384,Summary!$C:$CB,20,FALSE)/X384,IF(X384=0,"",IF(X384="","",0)))</f>
        <v/>
      </c>
      <c r="W384" s="25" t="str">
        <f>IFERROR(VLOOKUP($C384,Summary!$C:$CB,21,FALSE)/X384,IF(X384=0,"",IF(X384="","",0)))</f>
        <v/>
      </c>
      <c r="X384" s="27" t="str">
        <f>VLOOKUP($C384,Summary!$C:$CB,22,FALSE)</f>
        <v/>
      </c>
      <c r="Y384" s="24" t="str">
        <f>IFERROR(VLOOKUP($C384,Summary!$C:$CB,23,FALSE)/AE384,IF(AE384=0,"",IF(AE384="","",0)))</f>
        <v/>
      </c>
      <c r="Z384" s="25" t="str">
        <f>IFERROR(VLOOKUP($C384,Summary!$C:$CB,24,FALSE)/AE384,IF(AE384=0,"",IF(AE384="","",0)))</f>
        <v/>
      </c>
      <c r="AA384" s="26" t="str">
        <f>IFERROR(VLOOKUP($C384,Summary!$C:$CB,25,FALSE)/AE384,IF(AE384=0,"",IF(AE384="","",0)))</f>
        <v/>
      </c>
      <c r="AB384" s="25" t="str">
        <f>IFERROR(VLOOKUP($C384,Summary!$C:$CB,26,FALSE)/AE384,IF(AE384=0,"",IF(AE384="","",0)))</f>
        <v/>
      </c>
      <c r="AC384" s="26" t="str">
        <f>IFERROR(VLOOKUP($C384,Summary!$C:$CB,27,FALSE)/AE384,IF(AE384=0,"",IF(AE384="","",0)))</f>
        <v/>
      </c>
      <c r="AD384" s="25" t="str">
        <f>IFERROR(VLOOKUP($C384,Summary!$C:$CB,28,FALSE)/AE384,IF(AE384=0,"",IF(AE384="","",0)))</f>
        <v/>
      </c>
      <c r="AE384" s="27" t="str">
        <f>VLOOKUP($C384,Summary!$C:$CB,29,FALSE)</f>
        <v/>
      </c>
      <c r="AF384" s="24" t="str">
        <f>IFERROR(VLOOKUP($C384,Summary!$C:$CB,30,FALSE)/VLOOKUP($C384,Summary!$C:$CB,32,FALSE),IF(AL384=0,"",IF(AL384="","",0)))</f>
        <v/>
      </c>
      <c r="AG384" s="25" t="str">
        <f>IFERROR(VLOOKUP($C384,Summary!$C:$CB,31,FALSE)/VLOOKUP($C384,Summary!$C:$CB,32,FALSE),IF(AL384=0,"",IF(AL384="","",0)))</f>
        <v/>
      </c>
      <c r="AH384" s="26" t="str">
        <f>IFERROR(VLOOKUP($C384,Summary!$C:$CB,32,FALSE)/VLOOKUP($C384,Summary!$C:$CB,34,FALSE),IF(AL384=0,"",IF(AL384="","",0)))</f>
        <v/>
      </c>
      <c r="AI384" s="25" t="str">
        <f>IFERROR(VLOOKUP($C384,Summary!$C:$CB,33,FALSE)/VLOOKUP($C384,Summary!$C:$CB,34,FALSE),IF(AL384=0,"",IF(AL384="","",0)))</f>
        <v/>
      </c>
      <c r="AJ384" s="26" t="str">
        <f>IFERROR(VLOOKUP($C384,Summary!$C:$CB,34,FALSE)/AL384,IF(AL384=0,"",IF(AL384="","",0)))</f>
        <v/>
      </c>
      <c r="AK384" s="25" t="str">
        <f>IFERROR(VLOOKUP($C384,Summary!$C:$CB,35,FALSE)/AL384,IF(AL384=0,"",IF(AL384="","",0)))</f>
        <v/>
      </c>
      <c r="AL384" s="27">
        <f>VLOOKUP($C384,Summary!$C:$CB,36,FALSE)</f>
        <v>0</v>
      </c>
      <c r="AM384" s="24" t="str">
        <f>IFERROR(VLOOKUP($C384,Summary!$C:$CB,37,FALSE)/AS384,IF(AS384=0,"",IF(AS384="","",0)))</f>
        <v/>
      </c>
      <c r="AN384" s="25" t="str">
        <f>IFERROR(VLOOKUP($C384,Summary!$C:$CB,38,FALSE)/AS384,IF(AS384=0,"",IF(AS384="","",0)))</f>
        <v/>
      </c>
      <c r="AO384" s="26" t="str">
        <f>IFERROR(VLOOKUP($C384,Summary!$C:$CB,39,FALSE)/AS384,IF(AS384=0,"",IF(AS384="","",0)))</f>
        <v/>
      </c>
      <c r="AP384" s="25" t="str">
        <f>IFERROR(VLOOKUP($C384,Summary!$C:$CB,40,FALSE)/AS384,IF(AS384=0,"",IF(AS384="","",0)))</f>
        <v/>
      </c>
      <c r="AQ384" s="26" t="str">
        <f>IFERROR(VLOOKUP($C384,Summary!$C:$CB,41,FALSE)/AS384,IF(AS384=0,"",IF(AS384="","",0)))</f>
        <v/>
      </c>
      <c r="AR384" s="25" t="str">
        <f>IFERROR(VLOOKUP($C384,Summary!$C:$CB,42,FALSE)/AS384,IF(AS384=0,"",IF(AS384="","",0)))</f>
        <v/>
      </c>
      <c r="AS384" s="27" t="str">
        <f>VLOOKUP($C384,Summary!$C:$CB,43,FALSE)</f>
        <v/>
      </c>
      <c r="AT384" s="24" t="str">
        <f>IFERROR(VLOOKUP($C384,Summary!$C:$CB,44,FALSE)/AZ384,IF(AZ384=0,"",IF(AZ384="","",0)))</f>
        <v/>
      </c>
      <c r="AU384" s="25" t="str">
        <f>IFERROR(VLOOKUP($C384,Summary!$C:$CB,45,FALSE)/AZ384,IF(AZ384=0,"",IF(AZ384="","",0)))</f>
        <v/>
      </c>
      <c r="AV384" s="26" t="str">
        <f>IFERROR(VLOOKUP($C384,Summary!$C:$CB,46,FALSE)/AZ384,IF(AZ384=0,"",IF(AZ384="","",0)))</f>
        <v/>
      </c>
      <c r="AW384" s="25" t="str">
        <f>IFERROR(VLOOKUP($C384,Summary!$C:$CB,47,FALSE)/AZ384,IF(AZ384=0,"",IF(AZ384="","",0)))</f>
        <v/>
      </c>
      <c r="AX384" s="26" t="str">
        <f>IFERROR(VLOOKUP($C384,Summary!$C:$CB,48,FALSE)/AZ384,IF(AZ384=0,"",IF(AZ384="","",0)))</f>
        <v/>
      </c>
      <c r="AY384" s="25" t="str">
        <f>IFERROR(VLOOKUP($C384,Summary!$C:$CB,49,FALSE)/AZ384,IF(AZ384=0,"",IF(AZ384="","",0)))</f>
        <v/>
      </c>
      <c r="AZ384" s="27" t="str">
        <f>VLOOKUP($C384,Summary!$C:$CB,50,FALSE)</f>
        <v/>
      </c>
      <c r="BA384" s="24" t="str">
        <f>IFERROR(VLOOKUP($C384,Summary!$C:$CB,51,FALSE)/BG384,IF(BG384=0,"",IF(BG384="","",0)))</f>
        <v/>
      </c>
      <c r="BB384" s="25" t="str">
        <f>IFERROR(VLOOKUP($C384,Summary!$C:$CB,52,FALSE)/BG384,IF(BG384=0,"",IF(BG384="","",0)))</f>
        <v/>
      </c>
      <c r="BC384" s="26" t="str">
        <f>IFERROR(VLOOKUP($C384,Summary!$C:$CB,53,FALSE)/BG384,IF(BG384=0,"",IF(BG384="","",0)))</f>
        <v/>
      </c>
      <c r="BD384" s="25" t="str">
        <f>IFERROR(VLOOKUP($C384,Summary!$C:$CB,54,FALSE)/BG384,IF(BG384=0,"",IF(BG384="","",0)))</f>
        <v/>
      </c>
      <c r="BE384" s="26" t="str">
        <f>IFERROR(VLOOKUP($C384,Summary!$C:$CB,55,FALSE)/BG384,IF(BG384=0,"",IF(BG384="","",0)))</f>
        <v/>
      </c>
      <c r="BF384" s="25" t="str">
        <f>IFERROR(VLOOKUP($C384,Summary!$C:$CB,56,FALSE)/BG384,IF(BG384=0,"",IF(BG384="","",0)))</f>
        <v/>
      </c>
      <c r="BG384" s="27" t="str">
        <f>VLOOKUP($C384,Summary!$C:$CB,57,FALSE)</f>
        <v/>
      </c>
      <c r="BH384" s="24" t="str">
        <f>IFERROR(VLOOKUP($C384,Summary!$C:$CB,58,FALSE)/BN384,IF(BN384=0,"",IF(BN384="","",0)))</f>
        <v/>
      </c>
      <c r="BI384" s="25" t="str">
        <f>IFERROR(VLOOKUP($C384,Summary!$C:$CB,59,FALSE)/BN384,IF(BN384=0,"",IF(BN384="","",0)))</f>
        <v/>
      </c>
      <c r="BJ384" s="26" t="str">
        <f>IFERROR(VLOOKUP($C384,Summary!$C:$CB,60,FALSE)/BN384,IF(BN384=0,"",IF(BN384="","",0)))</f>
        <v/>
      </c>
      <c r="BK384" s="25" t="str">
        <f>IFERROR(VLOOKUP($C384,Summary!$C:$CB,61,FALSE)/BN384,IF(BN384=0,"",IF(BN384="","",0)))</f>
        <v/>
      </c>
      <c r="BL384" s="26" t="str">
        <f>IFERROR(VLOOKUP($C384,Summary!$C:$CB,62,FALSE)/BN384,IF(BN384=0,"",IF(BN384="","",0)))</f>
        <v/>
      </c>
      <c r="BM384" s="25" t="str">
        <f>IFERROR(VLOOKUP($C384,Summary!$C:$CB,63,FALSE)/BN384,IF(BN384=0,"",IF(BN384="","",0)))</f>
        <v/>
      </c>
      <c r="BN384" s="27" t="str">
        <f>VLOOKUP($C384,Summary!$C:$CB,64,FALSE)</f>
        <v/>
      </c>
      <c r="BO384" s="24" t="str">
        <f>IFERROR(VLOOKUP($C384,Summary!$C:$CB,65,FALSE)/BU384,IF(BU384=0,"",IF(BU384="","",0)))</f>
        <v/>
      </c>
      <c r="BP384" s="25" t="str">
        <f>IFERROR(VLOOKUP($C384,Summary!$C:$CB,66,FALSE)/BU384,IF(BU384=0,"",IF(BU384="","",0)))</f>
        <v/>
      </c>
      <c r="BQ384" s="26" t="str">
        <f>IFERROR(VLOOKUP($C384,Summary!$C:$CB,67,FALSE)/BU384,IF(BU384=0,"",IF(BU384="","",0)))</f>
        <v/>
      </c>
      <c r="BR384" s="25" t="str">
        <f>IFERROR(VLOOKUP($C384,Summary!$C:$CB,68,FALSE)/BU384,IF(BU384=0,"",IF(BU384="","",0)))</f>
        <v/>
      </c>
      <c r="BS384" s="26" t="str">
        <f>IFERROR(VLOOKUP($C384,Summary!$C:$CB,69,FALSE)/BU384,IF(BU384=0,"",IF(BU384="","",0)))</f>
        <v/>
      </c>
      <c r="BT384" s="25" t="str">
        <f>IFERROR(VLOOKUP($C384,Summary!$C:$CB,70,FALSE)/BU384,IF(BU384=0,"",IF(BU384="","",0)))</f>
        <v/>
      </c>
      <c r="BU384" s="27" t="str">
        <f>VLOOKUP($C384,Summary!$C:$CB,71,FALSE)</f>
        <v/>
      </c>
      <c r="BV384" s="24" t="str">
        <f>IFERROR(VLOOKUP($C384,Summary!$C:$CB,72,FALSE)/CB384,IF(CB384=0,"",IF(CB384="","",0)))</f>
        <v/>
      </c>
      <c r="BW384" s="25" t="str">
        <f>IFERROR(VLOOKUP($C384,Summary!$C:$CB,73,FALSE)/CB384,IF(CB384=0,"",IF(CB384="","",0)))</f>
        <v/>
      </c>
      <c r="BX384" s="26" t="str">
        <f>IFERROR(VLOOKUP($C384,Summary!$C:$CB,74,FALSE)/CB384,IF(CB384=0,"",IF(CB384="","",0)))</f>
        <v/>
      </c>
      <c r="BY384" s="25" t="str">
        <f>IFERROR(VLOOKUP($C384,Summary!$C:$CB,75,FALSE)/CB384,IF(CB384=0,"",IF(CB384="","",0)))</f>
        <v/>
      </c>
      <c r="BZ384" s="26" t="str">
        <f>IFERROR(VLOOKUP($C384,Summary!$C:$CB,76,FALSE)/CB384,IF(CB384=0,"",IF(CB384="","",0)))</f>
        <v/>
      </c>
      <c r="CA384" s="25" t="str">
        <f>IFERROR(VLOOKUP($C384,Summary!$C:$CB,77,FALSE)/CB384,IF(CB384=0,"",IF(CB384="","",0)))</f>
        <v/>
      </c>
      <c r="CB384" s="27" t="str">
        <f>VLOOKUP($C384,Summary!$C:$CB,78,FALSE)</f>
        <v/>
      </c>
    </row>
    <row r="385" spans="1:80" x14ac:dyDescent="0.3">
      <c r="A385">
        <v>381</v>
      </c>
      <c r="B385" t="str">
        <f>IF(Namelist!A382="","",UPPER(Namelist!A382))</f>
        <v/>
      </c>
      <c r="C385" t="str">
        <f>IF(Namelist!B382="","",UPPER(Namelist!B382))</f>
        <v/>
      </c>
      <c r="D385" s="24" t="str">
        <f>IFERROR(VLOOKUP($C385,Summary!$C:$CB,2,FALSE)/J385,IF(J385=0,"",IF(J385="","",0)))</f>
        <v/>
      </c>
      <c r="E385" s="25" t="str">
        <f>IFERROR(VLOOKUP($C385,Summary!$C:$CB,3,FALSE)/J385,IF(J385=0,"",IF(J385="","",0)))</f>
        <v/>
      </c>
      <c r="F385" s="26" t="str">
        <f>IFERROR(VLOOKUP($C385,Summary!$C:$CB,4,FALSE)/J385,IF(J385=0,"",IF(J385="","",0)))</f>
        <v/>
      </c>
      <c r="G385" s="25" t="str">
        <f>IFERROR(VLOOKUP($C385,Summary!$C:$CB,5,FALSE)/J385,IF(J385=0,"",IF(J385="","",0)))</f>
        <v/>
      </c>
      <c r="H385" s="26" t="str">
        <f>IFERROR(VLOOKUP($C385,Summary!$C:$CB,6,FALSE)/J385,IF(J385=0,"",IF(J385="","",0)))</f>
        <v/>
      </c>
      <c r="I385" s="25" t="str">
        <f>IFERROR(VLOOKUP($C385,Summary!$C:$CB,7,FALSE)/J385,IF(J385=0,"",IF(J385="","",0)))</f>
        <v/>
      </c>
      <c r="J385" s="27" t="str">
        <f>VLOOKUP($C385,Summary!$C:$CB,8,FALSE)</f>
        <v/>
      </c>
      <c r="K385" s="24" t="str">
        <f>IFERROR(VLOOKUP($C385,Summary!$C:$CB,9,FALSE)/Q385,IF(Q385=0,"",IF(Q385="","",0)))</f>
        <v/>
      </c>
      <c r="L385" s="25" t="str">
        <f>IFERROR(VLOOKUP($C385,Summary!$C:$CB,10,FALSE)/Q385,IF(Q385=0,"",IF(Q385="","",0)))</f>
        <v/>
      </c>
      <c r="M385" s="26" t="str">
        <f>IFERROR(VLOOKUP($C385,Summary!$C:$CB,11,FALSE)/Q385,IF(Q385=0,"",IF(Q385="","",0)))</f>
        <v/>
      </c>
      <c r="N385" s="25" t="str">
        <f>IFERROR(VLOOKUP($C385,Summary!$C:$CB,12,FALSE)/Q385,IF(Q385=0,"",IF(Q385="","",0)))</f>
        <v/>
      </c>
      <c r="O385" s="26" t="str">
        <f>IFERROR(VLOOKUP($C385,Summary!$C:$CB,13,FALSE)/Q385,IF(Q385=0,"",IF(Q385="","",0)))</f>
        <v/>
      </c>
      <c r="P385" s="25" t="str">
        <f>IFERROR(VLOOKUP($C385,Summary!$C:$CB,14,FALSE)/Q385,IF(Q385=0,"",IF(Q385="","",0)))</f>
        <v/>
      </c>
      <c r="Q385" s="27" t="str">
        <f>VLOOKUP($C385,Summary!$C:$CB,15,FALSE)</f>
        <v/>
      </c>
      <c r="R385" s="24" t="str">
        <f>IFERROR(VLOOKUP($C385,Summary!$C:$CB,16,FALSE)/X385,IF(X385=0,"",IF(X385="","",0)))</f>
        <v/>
      </c>
      <c r="S385" s="25" t="str">
        <f>IFERROR(VLOOKUP($C385,Summary!$C:$CB,17,FALSE)/X385,IF(X385=0,"",IF(X385="","",0)))</f>
        <v/>
      </c>
      <c r="T385" s="26" t="str">
        <f>IFERROR(VLOOKUP($C385,Summary!$C:$CB,18,FALSE)/X385,IF(X385=0,"",IF(X385="","",0)))</f>
        <v/>
      </c>
      <c r="U385" s="25" t="str">
        <f>IFERROR(VLOOKUP($C385,Summary!$C:$CB,19,FALSE)/X385,IF(X385=0,"",IF(X385="","",0)))</f>
        <v/>
      </c>
      <c r="V385" s="26" t="str">
        <f>IFERROR(VLOOKUP($C385,Summary!$C:$CB,20,FALSE)/X385,IF(X385=0,"",IF(X385="","",0)))</f>
        <v/>
      </c>
      <c r="W385" s="25" t="str">
        <f>IFERROR(VLOOKUP($C385,Summary!$C:$CB,21,FALSE)/X385,IF(X385=0,"",IF(X385="","",0)))</f>
        <v/>
      </c>
      <c r="X385" s="27" t="str">
        <f>VLOOKUP($C385,Summary!$C:$CB,22,FALSE)</f>
        <v/>
      </c>
      <c r="Y385" s="24" t="str">
        <f>IFERROR(VLOOKUP($C385,Summary!$C:$CB,23,FALSE)/AE385,IF(AE385=0,"",IF(AE385="","",0)))</f>
        <v/>
      </c>
      <c r="Z385" s="25" t="str">
        <f>IFERROR(VLOOKUP($C385,Summary!$C:$CB,24,FALSE)/AE385,IF(AE385=0,"",IF(AE385="","",0)))</f>
        <v/>
      </c>
      <c r="AA385" s="26" t="str">
        <f>IFERROR(VLOOKUP($C385,Summary!$C:$CB,25,FALSE)/AE385,IF(AE385=0,"",IF(AE385="","",0)))</f>
        <v/>
      </c>
      <c r="AB385" s="25" t="str">
        <f>IFERROR(VLOOKUP($C385,Summary!$C:$CB,26,FALSE)/AE385,IF(AE385=0,"",IF(AE385="","",0)))</f>
        <v/>
      </c>
      <c r="AC385" s="26" t="str">
        <f>IFERROR(VLOOKUP($C385,Summary!$C:$CB,27,FALSE)/AE385,IF(AE385=0,"",IF(AE385="","",0)))</f>
        <v/>
      </c>
      <c r="AD385" s="25" t="str">
        <f>IFERROR(VLOOKUP($C385,Summary!$C:$CB,28,FALSE)/AE385,IF(AE385=0,"",IF(AE385="","",0)))</f>
        <v/>
      </c>
      <c r="AE385" s="27" t="str">
        <f>VLOOKUP($C385,Summary!$C:$CB,29,FALSE)</f>
        <v/>
      </c>
      <c r="AF385" s="24" t="str">
        <f>IFERROR(VLOOKUP($C385,Summary!$C:$CB,30,FALSE)/VLOOKUP($C385,Summary!$C:$CB,32,FALSE),IF(AL385=0,"",IF(AL385="","",0)))</f>
        <v/>
      </c>
      <c r="AG385" s="25" t="str">
        <f>IFERROR(VLOOKUP($C385,Summary!$C:$CB,31,FALSE)/VLOOKUP($C385,Summary!$C:$CB,32,FALSE),IF(AL385=0,"",IF(AL385="","",0)))</f>
        <v/>
      </c>
      <c r="AH385" s="26" t="str">
        <f>IFERROR(VLOOKUP($C385,Summary!$C:$CB,32,FALSE)/VLOOKUP($C385,Summary!$C:$CB,34,FALSE),IF(AL385=0,"",IF(AL385="","",0)))</f>
        <v/>
      </c>
      <c r="AI385" s="25" t="str">
        <f>IFERROR(VLOOKUP($C385,Summary!$C:$CB,33,FALSE)/VLOOKUP($C385,Summary!$C:$CB,34,FALSE),IF(AL385=0,"",IF(AL385="","",0)))</f>
        <v/>
      </c>
      <c r="AJ385" s="26" t="str">
        <f>IFERROR(VLOOKUP($C385,Summary!$C:$CB,34,FALSE)/AL385,IF(AL385=0,"",IF(AL385="","",0)))</f>
        <v/>
      </c>
      <c r="AK385" s="25" t="str">
        <f>IFERROR(VLOOKUP($C385,Summary!$C:$CB,35,FALSE)/AL385,IF(AL385=0,"",IF(AL385="","",0)))</f>
        <v/>
      </c>
      <c r="AL385" s="27">
        <f>VLOOKUP($C385,Summary!$C:$CB,36,FALSE)</f>
        <v>0</v>
      </c>
      <c r="AM385" s="24" t="str">
        <f>IFERROR(VLOOKUP($C385,Summary!$C:$CB,37,FALSE)/AS385,IF(AS385=0,"",IF(AS385="","",0)))</f>
        <v/>
      </c>
      <c r="AN385" s="25" t="str">
        <f>IFERROR(VLOOKUP($C385,Summary!$C:$CB,38,FALSE)/AS385,IF(AS385=0,"",IF(AS385="","",0)))</f>
        <v/>
      </c>
      <c r="AO385" s="26" t="str">
        <f>IFERROR(VLOOKUP($C385,Summary!$C:$CB,39,FALSE)/AS385,IF(AS385=0,"",IF(AS385="","",0)))</f>
        <v/>
      </c>
      <c r="AP385" s="25" t="str">
        <f>IFERROR(VLOOKUP($C385,Summary!$C:$CB,40,FALSE)/AS385,IF(AS385=0,"",IF(AS385="","",0)))</f>
        <v/>
      </c>
      <c r="AQ385" s="26" t="str">
        <f>IFERROR(VLOOKUP($C385,Summary!$C:$CB,41,FALSE)/AS385,IF(AS385=0,"",IF(AS385="","",0)))</f>
        <v/>
      </c>
      <c r="AR385" s="25" t="str">
        <f>IFERROR(VLOOKUP($C385,Summary!$C:$CB,42,FALSE)/AS385,IF(AS385=0,"",IF(AS385="","",0)))</f>
        <v/>
      </c>
      <c r="AS385" s="27" t="str">
        <f>VLOOKUP($C385,Summary!$C:$CB,43,FALSE)</f>
        <v/>
      </c>
      <c r="AT385" s="24" t="str">
        <f>IFERROR(VLOOKUP($C385,Summary!$C:$CB,44,FALSE)/AZ385,IF(AZ385=0,"",IF(AZ385="","",0)))</f>
        <v/>
      </c>
      <c r="AU385" s="25" t="str">
        <f>IFERROR(VLOOKUP($C385,Summary!$C:$CB,45,FALSE)/AZ385,IF(AZ385=0,"",IF(AZ385="","",0)))</f>
        <v/>
      </c>
      <c r="AV385" s="26" t="str">
        <f>IFERROR(VLOOKUP($C385,Summary!$C:$CB,46,FALSE)/AZ385,IF(AZ385=0,"",IF(AZ385="","",0)))</f>
        <v/>
      </c>
      <c r="AW385" s="25" t="str">
        <f>IFERROR(VLOOKUP($C385,Summary!$C:$CB,47,FALSE)/AZ385,IF(AZ385=0,"",IF(AZ385="","",0)))</f>
        <v/>
      </c>
      <c r="AX385" s="26" t="str">
        <f>IFERROR(VLOOKUP($C385,Summary!$C:$CB,48,FALSE)/AZ385,IF(AZ385=0,"",IF(AZ385="","",0)))</f>
        <v/>
      </c>
      <c r="AY385" s="25" t="str">
        <f>IFERROR(VLOOKUP($C385,Summary!$C:$CB,49,FALSE)/AZ385,IF(AZ385=0,"",IF(AZ385="","",0)))</f>
        <v/>
      </c>
      <c r="AZ385" s="27" t="str">
        <f>VLOOKUP($C385,Summary!$C:$CB,50,FALSE)</f>
        <v/>
      </c>
      <c r="BA385" s="24" t="str">
        <f>IFERROR(VLOOKUP($C385,Summary!$C:$CB,51,FALSE)/BG385,IF(BG385=0,"",IF(BG385="","",0)))</f>
        <v/>
      </c>
      <c r="BB385" s="25" t="str">
        <f>IFERROR(VLOOKUP($C385,Summary!$C:$CB,52,FALSE)/BG385,IF(BG385=0,"",IF(BG385="","",0)))</f>
        <v/>
      </c>
      <c r="BC385" s="26" t="str">
        <f>IFERROR(VLOOKUP($C385,Summary!$C:$CB,53,FALSE)/BG385,IF(BG385=0,"",IF(BG385="","",0)))</f>
        <v/>
      </c>
      <c r="BD385" s="25" t="str">
        <f>IFERROR(VLOOKUP($C385,Summary!$C:$CB,54,FALSE)/BG385,IF(BG385=0,"",IF(BG385="","",0)))</f>
        <v/>
      </c>
      <c r="BE385" s="26" t="str">
        <f>IFERROR(VLOOKUP($C385,Summary!$C:$CB,55,FALSE)/BG385,IF(BG385=0,"",IF(BG385="","",0)))</f>
        <v/>
      </c>
      <c r="BF385" s="25" t="str">
        <f>IFERROR(VLOOKUP($C385,Summary!$C:$CB,56,FALSE)/BG385,IF(BG385=0,"",IF(BG385="","",0)))</f>
        <v/>
      </c>
      <c r="BG385" s="27" t="str">
        <f>VLOOKUP($C385,Summary!$C:$CB,57,FALSE)</f>
        <v/>
      </c>
      <c r="BH385" s="24" t="str">
        <f>IFERROR(VLOOKUP($C385,Summary!$C:$CB,58,FALSE)/BN385,IF(BN385=0,"",IF(BN385="","",0)))</f>
        <v/>
      </c>
      <c r="BI385" s="25" t="str">
        <f>IFERROR(VLOOKUP($C385,Summary!$C:$CB,59,FALSE)/BN385,IF(BN385=0,"",IF(BN385="","",0)))</f>
        <v/>
      </c>
      <c r="BJ385" s="26" t="str">
        <f>IFERROR(VLOOKUP($C385,Summary!$C:$CB,60,FALSE)/BN385,IF(BN385=0,"",IF(BN385="","",0)))</f>
        <v/>
      </c>
      <c r="BK385" s="25" t="str">
        <f>IFERROR(VLOOKUP($C385,Summary!$C:$CB,61,FALSE)/BN385,IF(BN385=0,"",IF(BN385="","",0)))</f>
        <v/>
      </c>
      <c r="BL385" s="26" t="str">
        <f>IFERROR(VLOOKUP($C385,Summary!$C:$CB,62,FALSE)/BN385,IF(BN385=0,"",IF(BN385="","",0)))</f>
        <v/>
      </c>
      <c r="BM385" s="25" t="str">
        <f>IFERROR(VLOOKUP($C385,Summary!$C:$CB,63,FALSE)/BN385,IF(BN385=0,"",IF(BN385="","",0)))</f>
        <v/>
      </c>
      <c r="BN385" s="27" t="str">
        <f>VLOOKUP($C385,Summary!$C:$CB,64,FALSE)</f>
        <v/>
      </c>
      <c r="BO385" s="24" t="str">
        <f>IFERROR(VLOOKUP($C385,Summary!$C:$CB,65,FALSE)/BU385,IF(BU385=0,"",IF(BU385="","",0)))</f>
        <v/>
      </c>
      <c r="BP385" s="25" t="str">
        <f>IFERROR(VLOOKUP($C385,Summary!$C:$CB,66,FALSE)/BU385,IF(BU385=0,"",IF(BU385="","",0)))</f>
        <v/>
      </c>
      <c r="BQ385" s="26" t="str">
        <f>IFERROR(VLOOKUP($C385,Summary!$C:$CB,67,FALSE)/BU385,IF(BU385=0,"",IF(BU385="","",0)))</f>
        <v/>
      </c>
      <c r="BR385" s="25" t="str">
        <f>IFERROR(VLOOKUP($C385,Summary!$C:$CB,68,FALSE)/BU385,IF(BU385=0,"",IF(BU385="","",0)))</f>
        <v/>
      </c>
      <c r="BS385" s="26" t="str">
        <f>IFERROR(VLOOKUP($C385,Summary!$C:$CB,69,FALSE)/BU385,IF(BU385=0,"",IF(BU385="","",0)))</f>
        <v/>
      </c>
      <c r="BT385" s="25" t="str">
        <f>IFERROR(VLOOKUP($C385,Summary!$C:$CB,70,FALSE)/BU385,IF(BU385=0,"",IF(BU385="","",0)))</f>
        <v/>
      </c>
      <c r="BU385" s="27" t="str">
        <f>VLOOKUP($C385,Summary!$C:$CB,71,FALSE)</f>
        <v/>
      </c>
      <c r="BV385" s="24" t="str">
        <f>IFERROR(VLOOKUP($C385,Summary!$C:$CB,72,FALSE)/CB385,IF(CB385=0,"",IF(CB385="","",0)))</f>
        <v/>
      </c>
      <c r="BW385" s="25" t="str">
        <f>IFERROR(VLOOKUP($C385,Summary!$C:$CB,73,FALSE)/CB385,IF(CB385=0,"",IF(CB385="","",0)))</f>
        <v/>
      </c>
      <c r="BX385" s="26" t="str">
        <f>IFERROR(VLOOKUP($C385,Summary!$C:$CB,74,FALSE)/CB385,IF(CB385=0,"",IF(CB385="","",0)))</f>
        <v/>
      </c>
      <c r="BY385" s="25" t="str">
        <f>IFERROR(VLOOKUP($C385,Summary!$C:$CB,75,FALSE)/CB385,IF(CB385=0,"",IF(CB385="","",0)))</f>
        <v/>
      </c>
      <c r="BZ385" s="26" t="str">
        <f>IFERROR(VLOOKUP($C385,Summary!$C:$CB,76,FALSE)/CB385,IF(CB385=0,"",IF(CB385="","",0)))</f>
        <v/>
      </c>
      <c r="CA385" s="25" t="str">
        <f>IFERROR(VLOOKUP($C385,Summary!$C:$CB,77,FALSE)/CB385,IF(CB385=0,"",IF(CB385="","",0)))</f>
        <v/>
      </c>
      <c r="CB385" s="27" t="str">
        <f>VLOOKUP($C385,Summary!$C:$CB,78,FALSE)</f>
        <v/>
      </c>
    </row>
    <row r="386" spans="1:80" x14ac:dyDescent="0.3">
      <c r="A386">
        <v>382</v>
      </c>
      <c r="B386" t="str">
        <f>IF(Namelist!A383="","",UPPER(Namelist!A383))</f>
        <v/>
      </c>
      <c r="C386" t="str">
        <f>IF(Namelist!B383="","",UPPER(Namelist!B383))</f>
        <v/>
      </c>
      <c r="D386" s="24" t="str">
        <f>IFERROR(VLOOKUP($C386,Summary!$C:$CB,2,FALSE)/J386,IF(J386=0,"",IF(J386="","",0)))</f>
        <v/>
      </c>
      <c r="E386" s="25" t="str">
        <f>IFERROR(VLOOKUP($C386,Summary!$C:$CB,3,FALSE)/J386,IF(J386=0,"",IF(J386="","",0)))</f>
        <v/>
      </c>
      <c r="F386" s="26" t="str">
        <f>IFERROR(VLOOKUP($C386,Summary!$C:$CB,4,FALSE)/J386,IF(J386=0,"",IF(J386="","",0)))</f>
        <v/>
      </c>
      <c r="G386" s="25" t="str">
        <f>IFERROR(VLOOKUP($C386,Summary!$C:$CB,5,FALSE)/J386,IF(J386=0,"",IF(J386="","",0)))</f>
        <v/>
      </c>
      <c r="H386" s="26" t="str">
        <f>IFERROR(VLOOKUP($C386,Summary!$C:$CB,6,FALSE)/J386,IF(J386=0,"",IF(J386="","",0)))</f>
        <v/>
      </c>
      <c r="I386" s="25" t="str">
        <f>IFERROR(VLOOKUP($C386,Summary!$C:$CB,7,FALSE)/J386,IF(J386=0,"",IF(J386="","",0)))</f>
        <v/>
      </c>
      <c r="J386" s="27" t="str">
        <f>VLOOKUP($C386,Summary!$C:$CB,8,FALSE)</f>
        <v/>
      </c>
      <c r="K386" s="24" t="str">
        <f>IFERROR(VLOOKUP($C386,Summary!$C:$CB,9,FALSE)/Q386,IF(Q386=0,"",IF(Q386="","",0)))</f>
        <v/>
      </c>
      <c r="L386" s="25" t="str">
        <f>IFERROR(VLOOKUP($C386,Summary!$C:$CB,10,FALSE)/Q386,IF(Q386=0,"",IF(Q386="","",0)))</f>
        <v/>
      </c>
      <c r="M386" s="26" t="str">
        <f>IFERROR(VLOOKUP($C386,Summary!$C:$CB,11,FALSE)/Q386,IF(Q386=0,"",IF(Q386="","",0)))</f>
        <v/>
      </c>
      <c r="N386" s="25" t="str">
        <f>IFERROR(VLOOKUP($C386,Summary!$C:$CB,12,FALSE)/Q386,IF(Q386=0,"",IF(Q386="","",0)))</f>
        <v/>
      </c>
      <c r="O386" s="26" t="str">
        <f>IFERROR(VLOOKUP($C386,Summary!$C:$CB,13,FALSE)/Q386,IF(Q386=0,"",IF(Q386="","",0)))</f>
        <v/>
      </c>
      <c r="P386" s="25" t="str">
        <f>IFERROR(VLOOKUP($C386,Summary!$C:$CB,14,FALSE)/Q386,IF(Q386=0,"",IF(Q386="","",0)))</f>
        <v/>
      </c>
      <c r="Q386" s="27" t="str">
        <f>VLOOKUP($C386,Summary!$C:$CB,15,FALSE)</f>
        <v/>
      </c>
      <c r="R386" s="24" t="str">
        <f>IFERROR(VLOOKUP($C386,Summary!$C:$CB,16,FALSE)/X386,IF(X386=0,"",IF(X386="","",0)))</f>
        <v/>
      </c>
      <c r="S386" s="25" t="str">
        <f>IFERROR(VLOOKUP($C386,Summary!$C:$CB,17,FALSE)/X386,IF(X386=0,"",IF(X386="","",0)))</f>
        <v/>
      </c>
      <c r="T386" s="26" t="str">
        <f>IFERROR(VLOOKUP($C386,Summary!$C:$CB,18,FALSE)/X386,IF(X386=0,"",IF(X386="","",0)))</f>
        <v/>
      </c>
      <c r="U386" s="25" t="str">
        <f>IFERROR(VLOOKUP($C386,Summary!$C:$CB,19,FALSE)/X386,IF(X386=0,"",IF(X386="","",0)))</f>
        <v/>
      </c>
      <c r="V386" s="26" t="str">
        <f>IFERROR(VLOOKUP($C386,Summary!$C:$CB,20,FALSE)/X386,IF(X386=0,"",IF(X386="","",0)))</f>
        <v/>
      </c>
      <c r="W386" s="25" t="str">
        <f>IFERROR(VLOOKUP($C386,Summary!$C:$CB,21,FALSE)/X386,IF(X386=0,"",IF(X386="","",0)))</f>
        <v/>
      </c>
      <c r="X386" s="27" t="str">
        <f>VLOOKUP($C386,Summary!$C:$CB,22,FALSE)</f>
        <v/>
      </c>
      <c r="Y386" s="24" t="str">
        <f>IFERROR(VLOOKUP($C386,Summary!$C:$CB,23,FALSE)/AE386,IF(AE386=0,"",IF(AE386="","",0)))</f>
        <v/>
      </c>
      <c r="Z386" s="25" t="str">
        <f>IFERROR(VLOOKUP($C386,Summary!$C:$CB,24,FALSE)/AE386,IF(AE386=0,"",IF(AE386="","",0)))</f>
        <v/>
      </c>
      <c r="AA386" s="26" t="str">
        <f>IFERROR(VLOOKUP($C386,Summary!$C:$CB,25,FALSE)/AE386,IF(AE386=0,"",IF(AE386="","",0)))</f>
        <v/>
      </c>
      <c r="AB386" s="25" t="str">
        <f>IFERROR(VLOOKUP($C386,Summary!$C:$CB,26,FALSE)/AE386,IF(AE386=0,"",IF(AE386="","",0)))</f>
        <v/>
      </c>
      <c r="AC386" s="26" t="str">
        <f>IFERROR(VLOOKUP($C386,Summary!$C:$CB,27,FALSE)/AE386,IF(AE386=0,"",IF(AE386="","",0)))</f>
        <v/>
      </c>
      <c r="AD386" s="25" t="str">
        <f>IFERROR(VLOOKUP($C386,Summary!$C:$CB,28,FALSE)/AE386,IF(AE386=0,"",IF(AE386="","",0)))</f>
        <v/>
      </c>
      <c r="AE386" s="27" t="str">
        <f>VLOOKUP($C386,Summary!$C:$CB,29,FALSE)</f>
        <v/>
      </c>
      <c r="AF386" s="24" t="str">
        <f>IFERROR(VLOOKUP($C386,Summary!$C:$CB,30,FALSE)/VLOOKUP($C386,Summary!$C:$CB,32,FALSE),IF(AL386=0,"",IF(AL386="","",0)))</f>
        <v/>
      </c>
      <c r="AG386" s="25" t="str">
        <f>IFERROR(VLOOKUP($C386,Summary!$C:$CB,31,FALSE)/VLOOKUP($C386,Summary!$C:$CB,32,FALSE),IF(AL386=0,"",IF(AL386="","",0)))</f>
        <v/>
      </c>
      <c r="AH386" s="26" t="str">
        <f>IFERROR(VLOOKUP($C386,Summary!$C:$CB,32,FALSE)/VLOOKUP($C386,Summary!$C:$CB,34,FALSE),IF(AL386=0,"",IF(AL386="","",0)))</f>
        <v/>
      </c>
      <c r="AI386" s="25" t="str">
        <f>IFERROR(VLOOKUP($C386,Summary!$C:$CB,33,FALSE)/VLOOKUP($C386,Summary!$C:$CB,34,FALSE),IF(AL386=0,"",IF(AL386="","",0)))</f>
        <v/>
      </c>
      <c r="AJ386" s="26" t="str">
        <f>IFERROR(VLOOKUP($C386,Summary!$C:$CB,34,FALSE)/AL386,IF(AL386=0,"",IF(AL386="","",0)))</f>
        <v/>
      </c>
      <c r="AK386" s="25" t="str">
        <f>IFERROR(VLOOKUP($C386,Summary!$C:$CB,35,FALSE)/AL386,IF(AL386=0,"",IF(AL386="","",0)))</f>
        <v/>
      </c>
      <c r="AL386" s="27">
        <f>VLOOKUP($C386,Summary!$C:$CB,36,FALSE)</f>
        <v>0</v>
      </c>
      <c r="AM386" s="24" t="str">
        <f>IFERROR(VLOOKUP($C386,Summary!$C:$CB,37,FALSE)/AS386,IF(AS386=0,"",IF(AS386="","",0)))</f>
        <v/>
      </c>
      <c r="AN386" s="25" t="str">
        <f>IFERROR(VLOOKUP($C386,Summary!$C:$CB,38,FALSE)/AS386,IF(AS386=0,"",IF(AS386="","",0)))</f>
        <v/>
      </c>
      <c r="AO386" s="26" t="str">
        <f>IFERROR(VLOOKUP($C386,Summary!$C:$CB,39,FALSE)/AS386,IF(AS386=0,"",IF(AS386="","",0)))</f>
        <v/>
      </c>
      <c r="AP386" s="25" t="str">
        <f>IFERROR(VLOOKUP($C386,Summary!$C:$CB,40,FALSE)/AS386,IF(AS386=0,"",IF(AS386="","",0)))</f>
        <v/>
      </c>
      <c r="AQ386" s="26" t="str">
        <f>IFERROR(VLOOKUP($C386,Summary!$C:$CB,41,FALSE)/AS386,IF(AS386=0,"",IF(AS386="","",0)))</f>
        <v/>
      </c>
      <c r="AR386" s="25" t="str">
        <f>IFERROR(VLOOKUP($C386,Summary!$C:$CB,42,FALSE)/AS386,IF(AS386=0,"",IF(AS386="","",0)))</f>
        <v/>
      </c>
      <c r="AS386" s="27" t="str">
        <f>VLOOKUP($C386,Summary!$C:$CB,43,FALSE)</f>
        <v/>
      </c>
      <c r="AT386" s="24" t="str">
        <f>IFERROR(VLOOKUP($C386,Summary!$C:$CB,44,FALSE)/AZ386,IF(AZ386=0,"",IF(AZ386="","",0)))</f>
        <v/>
      </c>
      <c r="AU386" s="25" t="str">
        <f>IFERROR(VLOOKUP($C386,Summary!$C:$CB,45,FALSE)/AZ386,IF(AZ386=0,"",IF(AZ386="","",0)))</f>
        <v/>
      </c>
      <c r="AV386" s="26" t="str">
        <f>IFERROR(VLOOKUP($C386,Summary!$C:$CB,46,FALSE)/AZ386,IF(AZ386=0,"",IF(AZ386="","",0)))</f>
        <v/>
      </c>
      <c r="AW386" s="25" t="str">
        <f>IFERROR(VLOOKUP($C386,Summary!$C:$CB,47,FALSE)/AZ386,IF(AZ386=0,"",IF(AZ386="","",0)))</f>
        <v/>
      </c>
      <c r="AX386" s="26" t="str">
        <f>IFERROR(VLOOKUP($C386,Summary!$C:$CB,48,FALSE)/AZ386,IF(AZ386=0,"",IF(AZ386="","",0)))</f>
        <v/>
      </c>
      <c r="AY386" s="25" t="str">
        <f>IFERROR(VLOOKUP($C386,Summary!$C:$CB,49,FALSE)/AZ386,IF(AZ386=0,"",IF(AZ386="","",0)))</f>
        <v/>
      </c>
      <c r="AZ386" s="27" t="str">
        <f>VLOOKUP($C386,Summary!$C:$CB,50,FALSE)</f>
        <v/>
      </c>
      <c r="BA386" s="24" t="str">
        <f>IFERROR(VLOOKUP($C386,Summary!$C:$CB,51,FALSE)/BG386,IF(BG386=0,"",IF(BG386="","",0)))</f>
        <v/>
      </c>
      <c r="BB386" s="25" t="str">
        <f>IFERROR(VLOOKUP($C386,Summary!$C:$CB,52,FALSE)/BG386,IF(BG386=0,"",IF(BG386="","",0)))</f>
        <v/>
      </c>
      <c r="BC386" s="26" t="str">
        <f>IFERROR(VLOOKUP($C386,Summary!$C:$CB,53,FALSE)/BG386,IF(BG386=0,"",IF(BG386="","",0)))</f>
        <v/>
      </c>
      <c r="BD386" s="25" t="str">
        <f>IFERROR(VLOOKUP($C386,Summary!$C:$CB,54,FALSE)/BG386,IF(BG386=0,"",IF(BG386="","",0)))</f>
        <v/>
      </c>
      <c r="BE386" s="26" t="str">
        <f>IFERROR(VLOOKUP($C386,Summary!$C:$CB,55,FALSE)/BG386,IF(BG386=0,"",IF(BG386="","",0)))</f>
        <v/>
      </c>
      <c r="BF386" s="25" t="str">
        <f>IFERROR(VLOOKUP($C386,Summary!$C:$CB,56,FALSE)/BG386,IF(BG386=0,"",IF(BG386="","",0)))</f>
        <v/>
      </c>
      <c r="BG386" s="27" t="str">
        <f>VLOOKUP($C386,Summary!$C:$CB,57,FALSE)</f>
        <v/>
      </c>
      <c r="BH386" s="24" t="str">
        <f>IFERROR(VLOOKUP($C386,Summary!$C:$CB,58,FALSE)/BN386,IF(BN386=0,"",IF(BN386="","",0)))</f>
        <v/>
      </c>
      <c r="BI386" s="25" t="str">
        <f>IFERROR(VLOOKUP($C386,Summary!$C:$CB,59,FALSE)/BN386,IF(BN386=0,"",IF(BN386="","",0)))</f>
        <v/>
      </c>
      <c r="BJ386" s="26" t="str">
        <f>IFERROR(VLOOKUP($C386,Summary!$C:$CB,60,FALSE)/BN386,IF(BN386=0,"",IF(BN386="","",0)))</f>
        <v/>
      </c>
      <c r="BK386" s="25" t="str">
        <f>IFERROR(VLOOKUP($C386,Summary!$C:$CB,61,FALSE)/BN386,IF(BN386=0,"",IF(BN386="","",0)))</f>
        <v/>
      </c>
      <c r="BL386" s="26" t="str">
        <f>IFERROR(VLOOKUP($C386,Summary!$C:$CB,62,FALSE)/BN386,IF(BN386=0,"",IF(BN386="","",0)))</f>
        <v/>
      </c>
      <c r="BM386" s="25" t="str">
        <f>IFERROR(VLOOKUP($C386,Summary!$C:$CB,63,FALSE)/BN386,IF(BN386=0,"",IF(BN386="","",0)))</f>
        <v/>
      </c>
      <c r="BN386" s="27" t="str">
        <f>VLOOKUP($C386,Summary!$C:$CB,64,FALSE)</f>
        <v/>
      </c>
      <c r="BO386" s="24" t="str">
        <f>IFERROR(VLOOKUP($C386,Summary!$C:$CB,65,FALSE)/BU386,IF(BU386=0,"",IF(BU386="","",0)))</f>
        <v/>
      </c>
      <c r="BP386" s="25" t="str">
        <f>IFERROR(VLOOKUP($C386,Summary!$C:$CB,66,FALSE)/BU386,IF(BU386=0,"",IF(BU386="","",0)))</f>
        <v/>
      </c>
      <c r="BQ386" s="26" t="str">
        <f>IFERROR(VLOOKUP($C386,Summary!$C:$CB,67,FALSE)/BU386,IF(BU386=0,"",IF(BU386="","",0)))</f>
        <v/>
      </c>
      <c r="BR386" s="25" t="str">
        <f>IFERROR(VLOOKUP($C386,Summary!$C:$CB,68,FALSE)/BU386,IF(BU386=0,"",IF(BU386="","",0)))</f>
        <v/>
      </c>
      <c r="BS386" s="26" t="str">
        <f>IFERROR(VLOOKUP($C386,Summary!$C:$CB,69,FALSE)/BU386,IF(BU386=0,"",IF(BU386="","",0)))</f>
        <v/>
      </c>
      <c r="BT386" s="25" t="str">
        <f>IFERROR(VLOOKUP($C386,Summary!$C:$CB,70,FALSE)/BU386,IF(BU386=0,"",IF(BU386="","",0)))</f>
        <v/>
      </c>
      <c r="BU386" s="27" t="str">
        <f>VLOOKUP($C386,Summary!$C:$CB,71,FALSE)</f>
        <v/>
      </c>
      <c r="BV386" s="24" t="str">
        <f>IFERROR(VLOOKUP($C386,Summary!$C:$CB,72,FALSE)/CB386,IF(CB386=0,"",IF(CB386="","",0)))</f>
        <v/>
      </c>
      <c r="BW386" s="25" t="str">
        <f>IFERROR(VLOOKUP($C386,Summary!$C:$CB,73,FALSE)/CB386,IF(CB386=0,"",IF(CB386="","",0)))</f>
        <v/>
      </c>
      <c r="BX386" s="26" t="str">
        <f>IFERROR(VLOOKUP($C386,Summary!$C:$CB,74,FALSE)/CB386,IF(CB386=0,"",IF(CB386="","",0)))</f>
        <v/>
      </c>
      <c r="BY386" s="25" t="str">
        <f>IFERROR(VLOOKUP($C386,Summary!$C:$CB,75,FALSE)/CB386,IF(CB386=0,"",IF(CB386="","",0)))</f>
        <v/>
      </c>
      <c r="BZ386" s="26" t="str">
        <f>IFERROR(VLOOKUP($C386,Summary!$C:$CB,76,FALSE)/CB386,IF(CB386=0,"",IF(CB386="","",0)))</f>
        <v/>
      </c>
      <c r="CA386" s="25" t="str">
        <f>IFERROR(VLOOKUP($C386,Summary!$C:$CB,77,FALSE)/CB386,IF(CB386=0,"",IF(CB386="","",0)))</f>
        <v/>
      </c>
      <c r="CB386" s="27" t="str">
        <f>VLOOKUP($C386,Summary!$C:$CB,78,FALSE)</f>
        <v/>
      </c>
    </row>
    <row r="387" spans="1:80" x14ac:dyDescent="0.3">
      <c r="A387">
        <v>383</v>
      </c>
      <c r="B387" t="str">
        <f>IF(Namelist!A384="","",UPPER(Namelist!A384))</f>
        <v/>
      </c>
      <c r="C387" t="str">
        <f>IF(Namelist!B384="","",UPPER(Namelist!B384))</f>
        <v/>
      </c>
      <c r="D387" s="24" t="str">
        <f>IFERROR(VLOOKUP($C387,Summary!$C:$CB,2,FALSE)/J387,IF(J387=0,"",IF(J387="","",0)))</f>
        <v/>
      </c>
      <c r="E387" s="25" t="str">
        <f>IFERROR(VLOOKUP($C387,Summary!$C:$CB,3,FALSE)/J387,IF(J387=0,"",IF(J387="","",0)))</f>
        <v/>
      </c>
      <c r="F387" s="26" t="str">
        <f>IFERROR(VLOOKUP($C387,Summary!$C:$CB,4,FALSE)/J387,IF(J387=0,"",IF(J387="","",0)))</f>
        <v/>
      </c>
      <c r="G387" s="25" t="str">
        <f>IFERROR(VLOOKUP($C387,Summary!$C:$CB,5,FALSE)/J387,IF(J387=0,"",IF(J387="","",0)))</f>
        <v/>
      </c>
      <c r="H387" s="26" t="str">
        <f>IFERROR(VLOOKUP($C387,Summary!$C:$CB,6,FALSE)/J387,IF(J387=0,"",IF(J387="","",0)))</f>
        <v/>
      </c>
      <c r="I387" s="25" t="str">
        <f>IFERROR(VLOOKUP($C387,Summary!$C:$CB,7,FALSE)/J387,IF(J387=0,"",IF(J387="","",0)))</f>
        <v/>
      </c>
      <c r="J387" s="27" t="str">
        <f>VLOOKUP($C387,Summary!$C:$CB,8,FALSE)</f>
        <v/>
      </c>
      <c r="K387" s="24" t="str">
        <f>IFERROR(VLOOKUP($C387,Summary!$C:$CB,9,FALSE)/Q387,IF(Q387=0,"",IF(Q387="","",0)))</f>
        <v/>
      </c>
      <c r="L387" s="25" t="str">
        <f>IFERROR(VLOOKUP($C387,Summary!$C:$CB,10,FALSE)/Q387,IF(Q387=0,"",IF(Q387="","",0)))</f>
        <v/>
      </c>
      <c r="M387" s="26" t="str">
        <f>IFERROR(VLOOKUP($C387,Summary!$C:$CB,11,FALSE)/Q387,IF(Q387=0,"",IF(Q387="","",0)))</f>
        <v/>
      </c>
      <c r="N387" s="25" t="str">
        <f>IFERROR(VLOOKUP($C387,Summary!$C:$CB,12,FALSE)/Q387,IF(Q387=0,"",IF(Q387="","",0)))</f>
        <v/>
      </c>
      <c r="O387" s="26" t="str">
        <f>IFERROR(VLOOKUP($C387,Summary!$C:$CB,13,FALSE)/Q387,IF(Q387=0,"",IF(Q387="","",0)))</f>
        <v/>
      </c>
      <c r="P387" s="25" t="str">
        <f>IFERROR(VLOOKUP($C387,Summary!$C:$CB,14,FALSE)/Q387,IF(Q387=0,"",IF(Q387="","",0)))</f>
        <v/>
      </c>
      <c r="Q387" s="27" t="str">
        <f>VLOOKUP($C387,Summary!$C:$CB,15,FALSE)</f>
        <v/>
      </c>
      <c r="R387" s="24" t="str">
        <f>IFERROR(VLOOKUP($C387,Summary!$C:$CB,16,FALSE)/X387,IF(X387=0,"",IF(X387="","",0)))</f>
        <v/>
      </c>
      <c r="S387" s="25" t="str">
        <f>IFERROR(VLOOKUP($C387,Summary!$C:$CB,17,FALSE)/X387,IF(X387=0,"",IF(X387="","",0)))</f>
        <v/>
      </c>
      <c r="T387" s="26" t="str">
        <f>IFERROR(VLOOKUP($C387,Summary!$C:$CB,18,FALSE)/X387,IF(X387=0,"",IF(X387="","",0)))</f>
        <v/>
      </c>
      <c r="U387" s="25" t="str">
        <f>IFERROR(VLOOKUP($C387,Summary!$C:$CB,19,FALSE)/X387,IF(X387=0,"",IF(X387="","",0)))</f>
        <v/>
      </c>
      <c r="V387" s="26" t="str">
        <f>IFERROR(VLOOKUP($C387,Summary!$C:$CB,20,FALSE)/X387,IF(X387=0,"",IF(X387="","",0)))</f>
        <v/>
      </c>
      <c r="W387" s="25" t="str">
        <f>IFERROR(VLOOKUP($C387,Summary!$C:$CB,21,FALSE)/X387,IF(X387=0,"",IF(X387="","",0)))</f>
        <v/>
      </c>
      <c r="X387" s="27" t="str">
        <f>VLOOKUP($C387,Summary!$C:$CB,22,FALSE)</f>
        <v/>
      </c>
      <c r="Y387" s="24" t="str">
        <f>IFERROR(VLOOKUP($C387,Summary!$C:$CB,23,FALSE)/AE387,IF(AE387=0,"",IF(AE387="","",0)))</f>
        <v/>
      </c>
      <c r="Z387" s="25" t="str">
        <f>IFERROR(VLOOKUP($C387,Summary!$C:$CB,24,FALSE)/AE387,IF(AE387=0,"",IF(AE387="","",0)))</f>
        <v/>
      </c>
      <c r="AA387" s="26" t="str">
        <f>IFERROR(VLOOKUP($C387,Summary!$C:$CB,25,FALSE)/AE387,IF(AE387=0,"",IF(AE387="","",0)))</f>
        <v/>
      </c>
      <c r="AB387" s="25" t="str">
        <f>IFERROR(VLOOKUP($C387,Summary!$C:$CB,26,FALSE)/AE387,IF(AE387=0,"",IF(AE387="","",0)))</f>
        <v/>
      </c>
      <c r="AC387" s="26" t="str">
        <f>IFERROR(VLOOKUP($C387,Summary!$C:$CB,27,FALSE)/AE387,IF(AE387=0,"",IF(AE387="","",0)))</f>
        <v/>
      </c>
      <c r="AD387" s="25" t="str">
        <f>IFERROR(VLOOKUP($C387,Summary!$C:$CB,28,FALSE)/AE387,IF(AE387=0,"",IF(AE387="","",0)))</f>
        <v/>
      </c>
      <c r="AE387" s="27" t="str">
        <f>VLOOKUP($C387,Summary!$C:$CB,29,FALSE)</f>
        <v/>
      </c>
      <c r="AF387" s="24" t="str">
        <f>IFERROR(VLOOKUP($C387,Summary!$C:$CB,30,FALSE)/VLOOKUP($C387,Summary!$C:$CB,32,FALSE),IF(AL387=0,"",IF(AL387="","",0)))</f>
        <v/>
      </c>
      <c r="AG387" s="25" t="str">
        <f>IFERROR(VLOOKUP($C387,Summary!$C:$CB,31,FALSE)/VLOOKUP($C387,Summary!$C:$CB,32,FALSE),IF(AL387=0,"",IF(AL387="","",0)))</f>
        <v/>
      </c>
      <c r="AH387" s="26" t="str">
        <f>IFERROR(VLOOKUP($C387,Summary!$C:$CB,32,FALSE)/VLOOKUP($C387,Summary!$C:$CB,34,FALSE),IF(AL387=0,"",IF(AL387="","",0)))</f>
        <v/>
      </c>
      <c r="AI387" s="25" t="str">
        <f>IFERROR(VLOOKUP($C387,Summary!$C:$CB,33,FALSE)/VLOOKUP($C387,Summary!$C:$CB,34,FALSE),IF(AL387=0,"",IF(AL387="","",0)))</f>
        <v/>
      </c>
      <c r="AJ387" s="26" t="str">
        <f>IFERROR(VLOOKUP($C387,Summary!$C:$CB,34,FALSE)/AL387,IF(AL387=0,"",IF(AL387="","",0)))</f>
        <v/>
      </c>
      <c r="AK387" s="25" t="str">
        <f>IFERROR(VLOOKUP($C387,Summary!$C:$CB,35,FALSE)/AL387,IF(AL387=0,"",IF(AL387="","",0)))</f>
        <v/>
      </c>
      <c r="AL387" s="27">
        <f>VLOOKUP($C387,Summary!$C:$CB,36,FALSE)</f>
        <v>0</v>
      </c>
      <c r="AM387" s="24" t="str">
        <f>IFERROR(VLOOKUP($C387,Summary!$C:$CB,37,FALSE)/AS387,IF(AS387=0,"",IF(AS387="","",0)))</f>
        <v/>
      </c>
      <c r="AN387" s="25" t="str">
        <f>IFERROR(VLOOKUP($C387,Summary!$C:$CB,38,FALSE)/AS387,IF(AS387=0,"",IF(AS387="","",0)))</f>
        <v/>
      </c>
      <c r="AO387" s="26" t="str">
        <f>IFERROR(VLOOKUP($C387,Summary!$C:$CB,39,FALSE)/AS387,IF(AS387=0,"",IF(AS387="","",0)))</f>
        <v/>
      </c>
      <c r="AP387" s="25" t="str">
        <f>IFERROR(VLOOKUP($C387,Summary!$C:$CB,40,FALSE)/AS387,IF(AS387=0,"",IF(AS387="","",0)))</f>
        <v/>
      </c>
      <c r="AQ387" s="26" t="str">
        <f>IFERROR(VLOOKUP($C387,Summary!$C:$CB,41,FALSE)/AS387,IF(AS387=0,"",IF(AS387="","",0)))</f>
        <v/>
      </c>
      <c r="AR387" s="25" t="str">
        <f>IFERROR(VLOOKUP($C387,Summary!$C:$CB,42,FALSE)/AS387,IF(AS387=0,"",IF(AS387="","",0)))</f>
        <v/>
      </c>
      <c r="AS387" s="27" t="str">
        <f>VLOOKUP($C387,Summary!$C:$CB,43,FALSE)</f>
        <v/>
      </c>
      <c r="AT387" s="24" t="str">
        <f>IFERROR(VLOOKUP($C387,Summary!$C:$CB,44,FALSE)/AZ387,IF(AZ387=0,"",IF(AZ387="","",0)))</f>
        <v/>
      </c>
      <c r="AU387" s="25" t="str">
        <f>IFERROR(VLOOKUP($C387,Summary!$C:$CB,45,FALSE)/AZ387,IF(AZ387=0,"",IF(AZ387="","",0)))</f>
        <v/>
      </c>
      <c r="AV387" s="26" t="str">
        <f>IFERROR(VLOOKUP($C387,Summary!$C:$CB,46,FALSE)/AZ387,IF(AZ387=0,"",IF(AZ387="","",0)))</f>
        <v/>
      </c>
      <c r="AW387" s="25" t="str">
        <f>IFERROR(VLOOKUP($C387,Summary!$C:$CB,47,FALSE)/AZ387,IF(AZ387=0,"",IF(AZ387="","",0)))</f>
        <v/>
      </c>
      <c r="AX387" s="26" t="str">
        <f>IFERROR(VLOOKUP($C387,Summary!$C:$CB,48,FALSE)/AZ387,IF(AZ387=0,"",IF(AZ387="","",0)))</f>
        <v/>
      </c>
      <c r="AY387" s="25" t="str">
        <f>IFERROR(VLOOKUP($C387,Summary!$C:$CB,49,FALSE)/AZ387,IF(AZ387=0,"",IF(AZ387="","",0)))</f>
        <v/>
      </c>
      <c r="AZ387" s="27" t="str">
        <f>VLOOKUP($C387,Summary!$C:$CB,50,FALSE)</f>
        <v/>
      </c>
      <c r="BA387" s="24" t="str">
        <f>IFERROR(VLOOKUP($C387,Summary!$C:$CB,51,FALSE)/BG387,IF(BG387=0,"",IF(BG387="","",0)))</f>
        <v/>
      </c>
      <c r="BB387" s="25" t="str">
        <f>IFERROR(VLOOKUP($C387,Summary!$C:$CB,52,FALSE)/BG387,IF(BG387=0,"",IF(BG387="","",0)))</f>
        <v/>
      </c>
      <c r="BC387" s="26" t="str">
        <f>IFERROR(VLOOKUP($C387,Summary!$C:$CB,53,FALSE)/BG387,IF(BG387=0,"",IF(BG387="","",0)))</f>
        <v/>
      </c>
      <c r="BD387" s="25" t="str">
        <f>IFERROR(VLOOKUP($C387,Summary!$C:$CB,54,FALSE)/BG387,IF(BG387=0,"",IF(BG387="","",0)))</f>
        <v/>
      </c>
      <c r="BE387" s="26" t="str">
        <f>IFERROR(VLOOKUP($C387,Summary!$C:$CB,55,FALSE)/BG387,IF(BG387=0,"",IF(BG387="","",0)))</f>
        <v/>
      </c>
      <c r="BF387" s="25" t="str">
        <f>IFERROR(VLOOKUP($C387,Summary!$C:$CB,56,FALSE)/BG387,IF(BG387=0,"",IF(BG387="","",0)))</f>
        <v/>
      </c>
      <c r="BG387" s="27" t="str">
        <f>VLOOKUP($C387,Summary!$C:$CB,57,FALSE)</f>
        <v/>
      </c>
      <c r="BH387" s="24" t="str">
        <f>IFERROR(VLOOKUP($C387,Summary!$C:$CB,58,FALSE)/BN387,IF(BN387=0,"",IF(BN387="","",0)))</f>
        <v/>
      </c>
      <c r="BI387" s="25" t="str">
        <f>IFERROR(VLOOKUP($C387,Summary!$C:$CB,59,FALSE)/BN387,IF(BN387=0,"",IF(BN387="","",0)))</f>
        <v/>
      </c>
      <c r="BJ387" s="26" t="str">
        <f>IFERROR(VLOOKUP($C387,Summary!$C:$CB,60,FALSE)/BN387,IF(BN387=0,"",IF(BN387="","",0)))</f>
        <v/>
      </c>
      <c r="BK387" s="25" t="str">
        <f>IFERROR(VLOOKUP($C387,Summary!$C:$CB,61,FALSE)/BN387,IF(BN387=0,"",IF(BN387="","",0)))</f>
        <v/>
      </c>
      <c r="BL387" s="26" t="str">
        <f>IFERROR(VLOOKUP($C387,Summary!$C:$CB,62,FALSE)/BN387,IF(BN387=0,"",IF(BN387="","",0)))</f>
        <v/>
      </c>
      <c r="BM387" s="25" t="str">
        <f>IFERROR(VLOOKUP($C387,Summary!$C:$CB,63,FALSE)/BN387,IF(BN387=0,"",IF(BN387="","",0)))</f>
        <v/>
      </c>
      <c r="BN387" s="27" t="str">
        <f>VLOOKUP($C387,Summary!$C:$CB,64,FALSE)</f>
        <v/>
      </c>
      <c r="BO387" s="24" t="str">
        <f>IFERROR(VLOOKUP($C387,Summary!$C:$CB,65,FALSE)/BU387,IF(BU387=0,"",IF(BU387="","",0)))</f>
        <v/>
      </c>
      <c r="BP387" s="25" t="str">
        <f>IFERROR(VLOOKUP($C387,Summary!$C:$CB,66,FALSE)/BU387,IF(BU387=0,"",IF(BU387="","",0)))</f>
        <v/>
      </c>
      <c r="BQ387" s="26" t="str">
        <f>IFERROR(VLOOKUP($C387,Summary!$C:$CB,67,FALSE)/BU387,IF(BU387=0,"",IF(BU387="","",0)))</f>
        <v/>
      </c>
      <c r="BR387" s="25" t="str">
        <f>IFERROR(VLOOKUP($C387,Summary!$C:$CB,68,FALSE)/BU387,IF(BU387=0,"",IF(BU387="","",0)))</f>
        <v/>
      </c>
      <c r="BS387" s="26" t="str">
        <f>IFERROR(VLOOKUP($C387,Summary!$C:$CB,69,FALSE)/BU387,IF(BU387=0,"",IF(BU387="","",0)))</f>
        <v/>
      </c>
      <c r="BT387" s="25" t="str">
        <f>IFERROR(VLOOKUP($C387,Summary!$C:$CB,70,FALSE)/BU387,IF(BU387=0,"",IF(BU387="","",0)))</f>
        <v/>
      </c>
      <c r="BU387" s="27" t="str">
        <f>VLOOKUP($C387,Summary!$C:$CB,71,FALSE)</f>
        <v/>
      </c>
      <c r="BV387" s="24" t="str">
        <f>IFERROR(VLOOKUP($C387,Summary!$C:$CB,72,FALSE)/CB387,IF(CB387=0,"",IF(CB387="","",0)))</f>
        <v/>
      </c>
      <c r="BW387" s="25" t="str">
        <f>IFERROR(VLOOKUP($C387,Summary!$C:$CB,73,FALSE)/CB387,IF(CB387=0,"",IF(CB387="","",0)))</f>
        <v/>
      </c>
      <c r="BX387" s="26" t="str">
        <f>IFERROR(VLOOKUP($C387,Summary!$C:$CB,74,FALSE)/CB387,IF(CB387=0,"",IF(CB387="","",0)))</f>
        <v/>
      </c>
      <c r="BY387" s="25" t="str">
        <f>IFERROR(VLOOKUP($C387,Summary!$C:$CB,75,FALSE)/CB387,IF(CB387=0,"",IF(CB387="","",0)))</f>
        <v/>
      </c>
      <c r="BZ387" s="26" t="str">
        <f>IFERROR(VLOOKUP($C387,Summary!$C:$CB,76,FALSE)/CB387,IF(CB387=0,"",IF(CB387="","",0)))</f>
        <v/>
      </c>
      <c r="CA387" s="25" t="str">
        <f>IFERROR(VLOOKUP($C387,Summary!$C:$CB,77,FALSE)/CB387,IF(CB387=0,"",IF(CB387="","",0)))</f>
        <v/>
      </c>
      <c r="CB387" s="27" t="str">
        <f>VLOOKUP($C387,Summary!$C:$CB,78,FALSE)</f>
        <v/>
      </c>
    </row>
    <row r="388" spans="1:80" x14ac:dyDescent="0.3">
      <c r="A388">
        <v>384</v>
      </c>
      <c r="B388" t="str">
        <f>IF(Namelist!A385="","",UPPER(Namelist!A385))</f>
        <v/>
      </c>
      <c r="C388" t="str">
        <f>IF(Namelist!B385="","",UPPER(Namelist!B385))</f>
        <v/>
      </c>
      <c r="D388" s="24" t="str">
        <f>IFERROR(VLOOKUP($C388,Summary!$C:$CB,2,FALSE)/J388,IF(J388=0,"",IF(J388="","",0)))</f>
        <v/>
      </c>
      <c r="E388" s="25" t="str">
        <f>IFERROR(VLOOKUP($C388,Summary!$C:$CB,3,FALSE)/J388,IF(J388=0,"",IF(J388="","",0)))</f>
        <v/>
      </c>
      <c r="F388" s="26" t="str">
        <f>IFERROR(VLOOKUP($C388,Summary!$C:$CB,4,FALSE)/J388,IF(J388=0,"",IF(J388="","",0)))</f>
        <v/>
      </c>
      <c r="G388" s="25" t="str">
        <f>IFERROR(VLOOKUP($C388,Summary!$C:$CB,5,FALSE)/J388,IF(J388=0,"",IF(J388="","",0)))</f>
        <v/>
      </c>
      <c r="H388" s="26" t="str">
        <f>IFERROR(VLOOKUP($C388,Summary!$C:$CB,6,FALSE)/J388,IF(J388=0,"",IF(J388="","",0)))</f>
        <v/>
      </c>
      <c r="I388" s="25" t="str">
        <f>IFERROR(VLOOKUP($C388,Summary!$C:$CB,7,FALSE)/J388,IF(J388=0,"",IF(J388="","",0)))</f>
        <v/>
      </c>
      <c r="J388" s="27" t="str">
        <f>VLOOKUP($C388,Summary!$C:$CB,8,FALSE)</f>
        <v/>
      </c>
      <c r="K388" s="24" t="str">
        <f>IFERROR(VLOOKUP($C388,Summary!$C:$CB,9,FALSE)/Q388,IF(Q388=0,"",IF(Q388="","",0)))</f>
        <v/>
      </c>
      <c r="L388" s="25" t="str">
        <f>IFERROR(VLOOKUP($C388,Summary!$C:$CB,10,FALSE)/Q388,IF(Q388=0,"",IF(Q388="","",0)))</f>
        <v/>
      </c>
      <c r="M388" s="26" t="str">
        <f>IFERROR(VLOOKUP($C388,Summary!$C:$CB,11,FALSE)/Q388,IF(Q388=0,"",IF(Q388="","",0)))</f>
        <v/>
      </c>
      <c r="N388" s="25" t="str">
        <f>IFERROR(VLOOKUP($C388,Summary!$C:$CB,12,FALSE)/Q388,IF(Q388=0,"",IF(Q388="","",0)))</f>
        <v/>
      </c>
      <c r="O388" s="26" t="str">
        <f>IFERROR(VLOOKUP($C388,Summary!$C:$CB,13,FALSE)/Q388,IF(Q388=0,"",IF(Q388="","",0)))</f>
        <v/>
      </c>
      <c r="P388" s="25" t="str">
        <f>IFERROR(VLOOKUP($C388,Summary!$C:$CB,14,FALSE)/Q388,IF(Q388=0,"",IF(Q388="","",0)))</f>
        <v/>
      </c>
      <c r="Q388" s="27" t="str">
        <f>VLOOKUP($C388,Summary!$C:$CB,15,FALSE)</f>
        <v/>
      </c>
      <c r="R388" s="24" t="str">
        <f>IFERROR(VLOOKUP($C388,Summary!$C:$CB,16,FALSE)/X388,IF(X388=0,"",IF(X388="","",0)))</f>
        <v/>
      </c>
      <c r="S388" s="25" t="str">
        <f>IFERROR(VLOOKUP($C388,Summary!$C:$CB,17,FALSE)/X388,IF(X388=0,"",IF(X388="","",0)))</f>
        <v/>
      </c>
      <c r="T388" s="26" t="str">
        <f>IFERROR(VLOOKUP($C388,Summary!$C:$CB,18,FALSE)/X388,IF(X388=0,"",IF(X388="","",0)))</f>
        <v/>
      </c>
      <c r="U388" s="25" t="str">
        <f>IFERROR(VLOOKUP($C388,Summary!$C:$CB,19,FALSE)/X388,IF(X388=0,"",IF(X388="","",0)))</f>
        <v/>
      </c>
      <c r="V388" s="26" t="str">
        <f>IFERROR(VLOOKUP($C388,Summary!$C:$CB,20,FALSE)/X388,IF(X388=0,"",IF(X388="","",0)))</f>
        <v/>
      </c>
      <c r="W388" s="25" t="str">
        <f>IFERROR(VLOOKUP($C388,Summary!$C:$CB,21,FALSE)/X388,IF(X388=0,"",IF(X388="","",0)))</f>
        <v/>
      </c>
      <c r="X388" s="27" t="str">
        <f>VLOOKUP($C388,Summary!$C:$CB,22,FALSE)</f>
        <v/>
      </c>
      <c r="Y388" s="24" t="str">
        <f>IFERROR(VLOOKUP($C388,Summary!$C:$CB,23,FALSE)/AE388,IF(AE388=0,"",IF(AE388="","",0)))</f>
        <v/>
      </c>
      <c r="Z388" s="25" t="str">
        <f>IFERROR(VLOOKUP($C388,Summary!$C:$CB,24,FALSE)/AE388,IF(AE388=0,"",IF(AE388="","",0)))</f>
        <v/>
      </c>
      <c r="AA388" s="26" t="str">
        <f>IFERROR(VLOOKUP($C388,Summary!$C:$CB,25,FALSE)/AE388,IF(AE388=0,"",IF(AE388="","",0)))</f>
        <v/>
      </c>
      <c r="AB388" s="25" t="str">
        <f>IFERROR(VLOOKUP($C388,Summary!$C:$CB,26,FALSE)/AE388,IF(AE388=0,"",IF(AE388="","",0)))</f>
        <v/>
      </c>
      <c r="AC388" s="26" t="str">
        <f>IFERROR(VLOOKUP($C388,Summary!$C:$CB,27,FALSE)/AE388,IF(AE388=0,"",IF(AE388="","",0)))</f>
        <v/>
      </c>
      <c r="AD388" s="25" t="str">
        <f>IFERROR(VLOOKUP($C388,Summary!$C:$CB,28,FALSE)/AE388,IF(AE388=0,"",IF(AE388="","",0)))</f>
        <v/>
      </c>
      <c r="AE388" s="27" t="str">
        <f>VLOOKUP($C388,Summary!$C:$CB,29,FALSE)</f>
        <v/>
      </c>
      <c r="AF388" s="24" t="str">
        <f>IFERROR(VLOOKUP($C388,Summary!$C:$CB,30,FALSE)/VLOOKUP($C388,Summary!$C:$CB,32,FALSE),IF(AL388=0,"",IF(AL388="","",0)))</f>
        <v/>
      </c>
      <c r="AG388" s="25" t="str">
        <f>IFERROR(VLOOKUP($C388,Summary!$C:$CB,31,FALSE)/VLOOKUP($C388,Summary!$C:$CB,32,FALSE),IF(AL388=0,"",IF(AL388="","",0)))</f>
        <v/>
      </c>
      <c r="AH388" s="26" t="str">
        <f>IFERROR(VLOOKUP($C388,Summary!$C:$CB,32,FALSE)/VLOOKUP($C388,Summary!$C:$CB,34,FALSE),IF(AL388=0,"",IF(AL388="","",0)))</f>
        <v/>
      </c>
      <c r="AI388" s="25" t="str">
        <f>IFERROR(VLOOKUP($C388,Summary!$C:$CB,33,FALSE)/VLOOKUP($C388,Summary!$C:$CB,34,FALSE),IF(AL388=0,"",IF(AL388="","",0)))</f>
        <v/>
      </c>
      <c r="AJ388" s="26" t="str">
        <f>IFERROR(VLOOKUP($C388,Summary!$C:$CB,34,FALSE)/AL388,IF(AL388=0,"",IF(AL388="","",0)))</f>
        <v/>
      </c>
      <c r="AK388" s="25" t="str">
        <f>IFERROR(VLOOKUP($C388,Summary!$C:$CB,35,FALSE)/AL388,IF(AL388=0,"",IF(AL388="","",0)))</f>
        <v/>
      </c>
      <c r="AL388" s="27">
        <f>VLOOKUP($C388,Summary!$C:$CB,36,FALSE)</f>
        <v>0</v>
      </c>
      <c r="AM388" s="24" t="str">
        <f>IFERROR(VLOOKUP($C388,Summary!$C:$CB,37,FALSE)/AS388,IF(AS388=0,"",IF(AS388="","",0)))</f>
        <v/>
      </c>
      <c r="AN388" s="25" t="str">
        <f>IFERROR(VLOOKUP($C388,Summary!$C:$CB,38,FALSE)/AS388,IF(AS388=0,"",IF(AS388="","",0)))</f>
        <v/>
      </c>
      <c r="AO388" s="26" t="str">
        <f>IFERROR(VLOOKUP($C388,Summary!$C:$CB,39,FALSE)/AS388,IF(AS388=0,"",IF(AS388="","",0)))</f>
        <v/>
      </c>
      <c r="AP388" s="25" t="str">
        <f>IFERROR(VLOOKUP($C388,Summary!$C:$CB,40,FALSE)/AS388,IF(AS388=0,"",IF(AS388="","",0)))</f>
        <v/>
      </c>
      <c r="AQ388" s="26" t="str">
        <f>IFERROR(VLOOKUP($C388,Summary!$C:$CB,41,FALSE)/AS388,IF(AS388=0,"",IF(AS388="","",0)))</f>
        <v/>
      </c>
      <c r="AR388" s="25" t="str">
        <f>IFERROR(VLOOKUP($C388,Summary!$C:$CB,42,FALSE)/AS388,IF(AS388=0,"",IF(AS388="","",0)))</f>
        <v/>
      </c>
      <c r="AS388" s="27" t="str">
        <f>VLOOKUP($C388,Summary!$C:$CB,43,FALSE)</f>
        <v/>
      </c>
      <c r="AT388" s="24" t="str">
        <f>IFERROR(VLOOKUP($C388,Summary!$C:$CB,44,FALSE)/AZ388,IF(AZ388=0,"",IF(AZ388="","",0)))</f>
        <v/>
      </c>
      <c r="AU388" s="25" t="str">
        <f>IFERROR(VLOOKUP($C388,Summary!$C:$CB,45,FALSE)/AZ388,IF(AZ388=0,"",IF(AZ388="","",0)))</f>
        <v/>
      </c>
      <c r="AV388" s="26" t="str">
        <f>IFERROR(VLOOKUP($C388,Summary!$C:$CB,46,FALSE)/AZ388,IF(AZ388=0,"",IF(AZ388="","",0)))</f>
        <v/>
      </c>
      <c r="AW388" s="25" t="str">
        <f>IFERROR(VLOOKUP($C388,Summary!$C:$CB,47,FALSE)/AZ388,IF(AZ388=0,"",IF(AZ388="","",0)))</f>
        <v/>
      </c>
      <c r="AX388" s="26" t="str">
        <f>IFERROR(VLOOKUP($C388,Summary!$C:$CB,48,FALSE)/AZ388,IF(AZ388=0,"",IF(AZ388="","",0)))</f>
        <v/>
      </c>
      <c r="AY388" s="25" t="str">
        <f>IFERROR(VLOOKUP($C388,Summary!$C:$CB,49,FALSE)/AZ388,IF(AZ388=0,"",IF(AZ388="","",0)))</f>
        <v/>
      </c>
      <c r="AZ388" s="27" t="str">
        <f>VLOOKUP($C388,Summary!$C:$CB,50,FALSE)</f>
        <v/>
      </c>
      <c r="BA388" s="24" t="str">
        <f>IFERROR(VLOOKUP($C388,Summary!$C:$CB,51,FALSE)/BG388,IF(BG388=0,"",IF(BG388="","",0)))</f>
        <v/>
      </c>
      <c r="BB388" s="25" t="str">
        <f>IFERROR(VLOOKUP($C388,Summary!$C:$CB,52,FALSE)/BG388,IF(BG388=0,"",IF(BG388="","",0)))</f>
        <v/>
      </c>
      <c r="BC388" s="26" t="str">
        <f>IFERROR(VLOOKUP($C388,Summary!$C:$CB,53,FALSE)/BG388,IF(BG388=0,"",IF(BG388="","",0)))</f>
        <v/>
      </c>
      <c r="BD388" s="25" t="str">
        <f>IFERROR(VLOOKUP($C388,Summary!$C:$CB,54,FALSE)/BG388,IF(BG388=0,"",IF(BG388="","",0)))</f>
        <v/>
      </c>
      <c r="BE388" s="26" t="str">
        <f>IFERROR(VLOOKUP($C388,Summary!$C:$CB,55,FALSE)/BG388,IF(BG388=0,"",IF(BG388="","",0)))</f>
        <v/>
      </c>
      <c r="BF388" s="25" t="str">
        <f>IFERROR(VLOOKUP($C388,Summary!$C:$CB,56,FALSE)/BG388,IF(BG388=0,"",IF(BG388="","",0)))</f>
        <v/>
      </c>
      <c r="BG388" s="27" t="str">
        <f>VLOOKUP($C388,Summary!$C:$CB,57,FALSE)</f>
        <v/>
      </c>
      <c r="BH388" s="24" t="str">
        <f>IFERROR(VLOOKUP($C388,Summary!$C:$CB,58,FALSE)/BN388,IF(BN388=0,"",IF(BN388="","",0)))</f>
        <v/>
      </c>
      <c r="BI388" s="25" t="str">
        <f>IFERROR(VLOOKUP($C388,Summary!$C:$CB,59,FALSE)/BN388,IF(BN388=0,"",IF(BN388="","",0)))</f>
        <v/>
      </c>
      <c r="BJ388" s="26" t="str">
        <f>IFERROR(VLOOKUP($C388,Summary!$C:$CB,60,FALSE)/BN388,IF(BN388=0,"",IF(BN388="","",0)))</f>
        <v/>
      </c>
      <c r="BK388" s="25" t="str">
        <f>IFERROR(VLOOKUP($C388,Summary!$C:$CB,61,FALSE)/BN388,IF(BN388=0,"",IF(BN388="","",0)))</f>
        <v/>
      </c>
      <c r="BL388" s="26" t="str">
        <f>IFERROR(VLOOKUP($C388,Summary!$C:$CB,62,FALSE)/BN388,IF(BN388=0,"",IF(BN388="","",0)))</f>
        <v/>
      </c>
      <c r="BM388" s="25" t="str">
        <f>IFERROR(VLOOKUP($C388,Summary!$C:$CB,63,FALSE)/BN388,IF(BN388=0,"",IF(BN388="","",0)))</f>
        <v/>
      </c>
      <c r="BN388" s="27" t="str">
        <f>VLOOKUP($C388,Summary!$C:$CB,64,FALSE)</f>
        <v/>
      </c>
      <c r="BO388" s="24" t="str">
        <f>IFERROR(VLOOKUP($C388,Summary!$C:$CB,65,FALSE)/BU388,IF(BU388=0,"",IF(BU388="","",0)))</f>
        <v/>
      </c>
      <c r="BP388" s="25" t="str">
        <f>IFERROR(VLOOKUP($C388,Summary!$C:$CB,66,FALSE)/BU388,IF(BU388=0,"",IF(BU388="","",0)))</f>
        <v/>
      </c>
      <c r="BQ388" s="26" t="str">
        <f>IFERROR(VLOOKUP($C388,Summary!$C:$CB,67,FALSE)/BU388,IF(BU388=0,"",IF(BU388="","",0)))</f>
        <v/>
      </c>
      <c r="BR388" s="25" t="str">
        <f>IFERROR(VLOOKUP($C388,Summary!$C:$CB,68,FALSE)/BU388,IF(BU388=0,"",IF(BU388="","",0)))</f>
        <v/>
      </c>
      <c r="BS388" s="26" t="str">
        <f>IFERROR(VLOOKUP($C388,Summary!$C:$CB,69,FALSE)/BU388,IF(BU388=0,"",IF(BU388="","",0)))</f>
        <v/>
      </c>
      <c r="BT388" s="25" t="str">
        <f>IFERROR(VLOOKUP($C388,Summary!$C:$CB,70,FALSE)/BU388,IF(BU388=0,"",IF(BU388="","",0)))</f>
        <v/>
      </c>
      <c r="BU388" s="27" t="str">
        <f>VLOOKUP($C388,Summary!$C:$CB,71,FALSE)</f>
        <v/>
      </c>
      <c r="BV388" s="24" t="str">
        <f>IFERROR(VLOOKUP($C388,Summary!$C:$CB,72,FALSE)/CB388,IF(CB388=0,"",IF(CB388="","",0)))</f>
        <v/>
      </c>
      <c r="BW388" s="25" t="str">
        <f>IFERROR(VLOOKUP($C388,Summary!$C:$CB,73,FALSE)/CB388,IF(CB388=0,"",IF(CB388="","",0)))</f>
        <v/>
      </c>
      <c r="BX388" s="26" t="str">
        <f>IFERROR(VLOOKUP($C388,Summary!$C:$CB,74,FALSE)/CB388,IF(CB388=0,"",IF(CB388="","",0)))</f>
        <v/>
      </c>
      <c r="BY388" s="25" t="str">
        <f>IFERROR(VLOOKUP($C388,Summary!$C:$CB,75,FALSE)/CB388,IF(CB388=0,"",IF(CB388="","",0)))</f>
        <v/>
      </c>
      <c r="BZ388" s="26" t="str">
        <f>IFERROR(VLOOKUP($C388,Summary!$C:$CB,76,FALSE)/CB388,IF(CB388=0,"",IF(CB388="","",0)))</f>
        <v/>
      </c>
      <c r="CA388" s="25" t="str">
        <f>IFERROR(VLOOKUP($C388,Summary!$C:$CB,77,FALSE)/CB388,IF(CB388=0,"",IF(CB388="","",0)))</f>
        <v/>
      </c>
      <c r="CB388" s="27" t="str">
        <f>VLOOKUP($C388,Summary!$C:$CB,78,FALSE)</f>
        <v/>
      </c>
    </row>
    <row r="389" spans="1:80" x14ac:dyDescent="0.3">
      <c r="A389">
        <v>385</v>
      </c>
      <c r="B389" t="str">
        <f>IF(Namelist!A386="","",UPPER(Namelist!A386))</f>
        <v/>
      </c>
      <c r="C389" t="str">
        <f>IF(Namelist!B386="","",UPPER(Namelist!B386))</f>
        <v/>
      </c>
      <c r="D389" s="24" t="str">
        <f>IFERROR(VLOOKUP($C389,Summary!$C:$CB,2,FALSE)/J389,IF(J389=0,"",IF(J389="","",0)))</f>
        <v/>
      </c>
      <c r="E389" s="25" t="str">
        <f>IFERROR(VLOOKUP($C389,Summary!$C:$CB,3,FALSE)/J389,IF(J389=0,"",IF(J389="","",0)))</f>
        <v/>
      </c>
      <c r="F389" s="26" t="str">
        <f>IFERROR(VLOOKUP($C389,Summary!$C:$CB,4,FALSE)/J389,IF(J389=0,"",IF(J389="","",0)))</f>
        <v/>
      </c>
      <c r="G389" s="25" t="str">
        <f>IFERROR(VLOOKUP($C389,Summary!$C:$CB,5,FALSE)/J389,IF(J389=0,"",IF(J389="","",0)))</f>
        <v/>
      </c>
      <c r="H389" s="26" t="str">
        <f>IFERROR(VLOOKUP($C389,Summary!$C:$CB,6,FALSE)/J389,IF(J389=0,"",IF(J389="","",0)))</f>
        <v/>
      </c>
      <c r="I389" s="25" t="str">
        <f>IFERROR(VLOOKUP($C389,Summary!$C:$CB,7,FALSE)/J389,IF(J389=0,"",IF(J389="","",0)))</f>
        <v/>
      </c>
      <c r="J389" s="27" t="str">
        <f>VLOOKUP($C389,Summary!$C:$CB,8,FALSE)</f>
        <v/>
      </c>
      <c r="K389" s="24" t="str">
        <f>IFERROR(VLOOKUP($C389,Summary!$C:$CB,9,FALSE)/Q389,IF(Q389=0,"",IF(Q389="","",0)))</f>
        <v/>
      </c>
      <c r="L389" s="25" t="str">
        <f>IFERROR(VLOOKUP($C389,Summary!$C:$CB,10,FALSE)/Q389,IF(Q389=0,"",IF(Q389="","",0)))</f>
        <v/>
      </c>
      <c r="M389" s="26" t="str">
        <f>IFERROR(VLOOKUP($C389,Summary!$C:$CB,11,FALSE)/Q389,IF(Q389=0,"",IF(Q389="","",0)))</f>
        <v/>
      </c>
      <c r="N389" s="25" t="str">
        <f>IFERROR(VLOOKUP($C389,Summary!$C:$CB,12,FALSE)/Q389,IF(Q389=0,"",IF(Q389="","",0)))</f>
        <v/>
      </c>
      <c r="O389" s="26" t="str">
        <f>IFERROR(VLOOKUP($C389,Summary!$C:$CB,13,FALSE)/Q389,IF(Q389=0,"",IF(Q389="","",0)))</f>
        <v/>
      </c>
      <c r="P389" s="25" t="str">
        <f>IFERROR(VLOOKUP($C389,Summary!$C:$CB,14,FALSE)/Q389,IF(Q389=0,"",IF(Q389="","",0)))</f>
        <v/>
      </c>
      <c r="Q389" s="27" t="str">
        <f>VLOOKUP($C389,Summary!$C:$CB,15,FALSE)</f>
        <v/>
      </c>
      <c r="R389" s="24" t="str">
        <f>IFERROR(VLOOKUP($C389,Summary!$C:$CB,16,FALSE)/X389,IF(X389=0,"",IF(X389="","",0)))</f>
        <v/>
      </c>
      <c r="S389" s="25" t="str">
        <f>IFERROR(VLOOKUP($C389,Summary!$C:$CB,17,FALSE)/X389,IF(X389=0,"",IF(X389="","",0)))</f>
        <v/>
      </c>
      <c r="T389" s="26" t="str">
        <f>IFERROR(VLOOKUP($C389,Summary!$C:$CB,18,FALSE)/X389,IF(X389=0,"",IF(X389="","",0)))</f>
        <v/>
      </c>
      <c r="U389" s="25" t="str">
        <f>IFERROR(VLOOKUP($C389,Summary!$C:$CB,19,FALSE)/X389,IF(X389=0,"",IF(X389="","",0)))</f>
        <v/>
      </c>
      <c r="V389" s="26" t="str">
        <f>IFERROR(VLOOKUP($C389,Summary!$C:$CB,20,FALSE)/X389,IF(X389=0,"",IF(X389="","",0)))</f>
        <v/>
      </c>
      <c r="W389" s="25" t="str">
        <f>IFERROR(VLOOKUP($C389,Summary!$C:$CB,21,FALSE)/X389,IF(X389=0,"",IF(X389="","",0)))</f>
        <v/>
      </c>
      <c r="X389" s="27" t="str">
        <f>VLOOKUP($C389,Summary!$C:$CB,22,FALSE)</f>
        <v/>
      </c>
      <c r="Y389" s="24" t="str">
        <f>IFERROR(VLOOKUP($C389,Summary!$C:$CB,23,FALSE)/AE389,IF(AE389=0,"",IF(AE389="","",0)))</f>
        <v/>
      </c>
      <c r="Z389" s="25" t="str">
        <f>IFERROR(VLOOKUP($C389,Summary!$C:$CB,24,FALSE)/AE389,IF(AE389=0,"",IF(AE389="","",0)))</f>
        <v/>
      </c>
      <c r="AA389" s="26" t="str">
        <f>IFERROR(VLOOKUP($C389,Summary!$C:$CB,25,FALSE)/AE389,IF(AE389=0,"",IF(AE389="","",0)))</f>
        <v/>
      </c>
      <c r="AB389" s="25" t="str">
        <f>IFERROR(VLOOKUP($C389,Summary!$C:$CB,26,FALSE)/AE389,IF(AE389=0,"",IF(AE389="","",0)))</f>
        <v/>
      </c>
      <c r="AC389" s="26" t="str">
        <f>IFERROR(VLOOKUP($C389,Summary!$C:$CB,27,FALSE)/AE389,IF(AE389=0,"",IF(AE389="","",0)))</f>
        <v/>
      </c>
      <c r="AD389" s="25" t="str">
        <f>IFERROR(VLOOKUP($C389,Summary!$C:$CB,28,FALSE)/AE389,IF(AE389=0,"",IF(AE389="","",0)))</f>
        <v/>
      </c>
      <c r="AE389" s="27" t="str">
        <f>VLOOKUP($C389,Summary!$C:$CB,29,FALSE)</f>
        <v/>
      </c>
      <c r="AF389" s="24" t="str">
        <f>IFERROR(VLOOKUP($C389,Summary!$C:$CB,30,FALSE)/VLOOKUP($C389,Summary!$C:$CB,32,FALSE),IF(AL389=0,"",IF(AL389="","",0)))</f>
        <v/>
      </c>
      <c r="AG389" s="25" t="str">
        <f>IFERROR(VLOOKUP($C389,Summary!$C:$CB,31,FALSE)/VLOOKUP($C389,Summary!$C:$CB,32,FALSE),IF(AL389=0,"",IF(AL389="","",0)))</f>
        <v/>
      </c>
      <c r="AH389" s="26" t="str">
        <f>IFERROR(VLOOKUP($C389,Summary!$C:$CB,32,FALSE)/VLOOKUP($C389,Summary!$C:$CB,34,FALSE),IF(AL389=0,"",IF(AL389="","",0)))</f>
        <v/>
      </c>
      <c r="AI389" s="25" t="str">
        <f>IFERROR(VLOOKUP($C389,Summary!$C:$CB,33,FALSE)/VLOOKUP($C389,Summary!$C:$CB,34,FALSE),IF(AL389=0,"",IF(AL389="","",0)))</f>
        <v/>
      </c>
      <c r="AJ389" s="26" t="str">
        <f>IFERROR(VLOOKUP($C389,Summary!$C:$CB,34,FALSE)/AL389,IF(AL389=0,"",IF(AL389="","",0)))</f>
        <v/>
      </c>
      <c r="AK389" s="25" t="str">
        <f>IFERROR(VLOOKUP($C389,Summary!$C:$CB,35,FALSE)/AL389,IF(AL389=0,"",IF(AL389="","",0)))</f>
        <v/>
      </c>
      <c r="AL389" s="27">
        <f>VLOOKUP($C389,Summary!$C:$CB,36,FALSE)</f>
        <v>0</v>
      </c>
      <c r="AM389" s="24" t="str">
        <f>IFERROR(VLOOKUP($C389,Summary!$C:$CB,37,FALSE)/AS389,IF(AS389=0,"",IF(AS389="","",0)))</f>
        <v/>
      </c>
      <c r="AN389" s="25" t="str">
        <f>IFERROR(VLOOKUP($C389,Summary!$C:$CB,38,FALSE)/AS389,IF(AS389=0,"",IF(AS389="","",0)))</f>
        <v/>
      </c>
      <c r="AO389" s="26" t="str">
        <f>IFERROR(VLOOKUP($C389,Summary!$C:$CB,39,FALSE)/AS389,IF(AS389=0,"",IF(AS389="","",0)))</f>
        <v/>
      </c>
      <c r="AP389" s="25" t="str">
        <f>IFERROR(VLOOKUP($C389,Summary!$C:$CB,40,FALSE)/AS389,IF(AS389=0,"",IF(AS389="","",0)))</f>
        <v/>
      </c>
      <c r="AQ389" s="26" t="str">
        <f>IFERROR(VLOOKUP($C389,Summary!$C:$CB,41,FALSE)/AS389,IF(AS389=0,"",IF(AS389="","",0)))</f>
        <v/>
      </c>
      <c r="AR389" s="25" t="str">
        <f>IFERROR(VLOOKUP($C389,Summary!$C:$CB,42,FALSE)/AS389,IF(AS389=0,"",IF(AS389="","",0)))</f>
        <v/>
      </c>
      <c r="AS389" s="27" t="str">
        <f>VLOOKUP($C389,Summary!$C:$CB,43,FALSE)</f>
        <v/>
      </c>
      <c r="AT389" s="24" t="str">
        <f>IFERROR(VLOOKUP($C389,Summary!$C:$CB,44,FALSE)/AZ389,IF(AZ389=0,"",IF(AZ389="","",0)))</f>
        <v/>
      </c>
      <c r="AU389" s="25" t="str">
        <f>IFERROR(VLOOKUP($C389,Summary!$C:$CB,45,FALSE)/AZ389,IF(AZ389=0,"",IF(AZ389="","",0)))</f>
        <v/>
      </c>
      <c r="AV389" s="26" t="str">
        <f>IFERROR(VLOOKUP($C389,Summary!$C:$CB,46,FALSE)/AZ389,IF(AZ389=0,"",IF(AZ389="","",0)))</f>
        <v/>
      </c>
      <c r="AW389" s="25" t="str">
        <f>IFERROR(VLOOKUP($C389,Summary!$C:$CB,47,FALSE)/AZ389,IF(AZ389=0,"",IF(AZ389="","",0)))</f>
        <v/>
      </c>
      <c r="AX389" s="26" t="str">
        <f>IFERROR(VLOOKUP($C389,Summary!$C:$CB,48,FALSE)/AZ389,IF(AZ389=0,"",IF(AZ389="","",0)))</f>
        <v/>
      </c>
      <c r="AY389" s="25" t="str">
        <f>IFERROR(VLOOKUP($C389,Summary!$C:$CB,49,FALSE)/AZ389,IF(AZ389=0,"",IF(AZ389="","",0)))</f>
        <v/>
      </c>
      <c r="AZ389" s="27" t="str">
        <f>VLOOKUP($C389,Summary!$C:$CB,50,FALSE)</f>
        <v/>
      </c>
      <c r="BA389" s="24" t="str">
        <f>IFERROR(VLOOKUP($C389,Summary!$C:$CB,51,FALSE)/BG389,IF(BG389=0,"",IF(BG389="","",0)))</f>
        <v/>
      </c>
      <c r="BB389" s="25" t="str">
        <f>IFERROR(VLOOKUP($C389,Summary!$C:$CB,52,FALSE)/BG389,IF(BG389=0,"",IF(BG389="","",0)))</f>
        <v/>
      </c>
      <c r="BC389" s="26" t="str">
        <f>IFERROR(VLOOKUP($C389,Summary!$C:$CB,53,FALSE)/BG389,IF(BG389=0,"",IF(BG389="","",0)))</f>
        <v/>
      </c>
      <c r="BD389" s="25" t="str">
        <f>IFERROR(VLOOKUP($C389,Summary!$C:$CB,54,FALSE)/BG389,IF(BG389=0,"",IF(BG389="","",0)))</f>
        <v/>
      </c>
      <c r="BE389" s="26" t="str">
        <f>IFERROR(VLOOKUP($C389,Summary!$C:$CB,55,FALSE)/BG389,IF(BG389=0,"",IF(BG389="","",0)))</f>
        <v/>
      </c>
      <c r="BF389" s="25" t="str">
        <f>IFERROR(VLOOKUP($C389,Summary!$C:$CB,56,FALSE)/BG389,IF(BG389=0,"",IF(BG389="","",0)))</f>
        <v/>
      </c>
      <c r="BG389" s="27" t="str">
        <f>VLOOKUP($C389,Summary!$C:$CB,57,FALSE)</f>
        <v/>
      </c>
      <c r="BH389" s="24" t="str">
        <f>IFERROR(VLOOKUP($C389,Summary!$C:$CB,58,FALSE)/BN389,IF(BN389=0,"",IF(BN389="","",0)))</f>
        <v/>
      </c>
      <c r="BI389" s="25" t="str">
        <f>IFERROR(VLOOKUP($C389,Summary!$C:$CB,59,FALSE)/BN389,IF(BN389=0,"",IF(BN389="","",0)))</f>
        <v/>
      </c>
      <c r="BJ389" s="26" t="str">
        <f>IFERROR(VLOOKUP($C389,Summary!$C:$CB,60,FALSE)/BN389,IF(BN389=0,"",IF(BN389="","",0)))</f>
        <v/>
      </c>
      <c r="BK389" s="25" t="str">
        <f>IFERROR(VLOOKUP($C389,Summary!$C:$CB,61,FALSE)/BN389,IF(BN389=0,"",IF(BN389="","",0)))</f>
        <v/>
      </c>
      <c r="BL389" s="26" t="str">
        <f>IFERROR(VLOOKUP($C389,Summary!$C:$CB,62,FALSE)/BN389,IF(BN389=0,"",IF(BN389="","",0)))</f>
        <v/>
      </c>
      <c r="BM389" s="25" t="str">
        <f>IFERROR(VLOOKUP($C389,Summary!$C:$CB,63,FALSE)/BN389,IF(BN389=0,"",IF(BN389="","",0)))</f>
        <v/>
      </c>
      <c r="BN389" s="27" t="str">
        <f>VLOOKUP($C389,Summary!$C:$CB,64,FALSE)</f>
        <v/>
      </c>
      <c r="BO389" s="24" t="str">
        <f>IFERROR(VLOOKUP($C389,Summary!$C:$CB,65,FALSE)/BU389,IF(BU389=0,"",IF(BU389="","",0)))</f>
        <v/>
      </c>
      <c r="BP389" s="25" t="str">
        <f>IFERROR(VLOOKUP($C389,Summary!$C:$CB,66,FALSE)/BU389,IF(BU389=0,"",IF(BU389="","",0)))</f>
        <v/>
      </c>
      <c r="BQ389" s="26" t="str">
        <f>IFERROR(VLOOKUP($C389,Summary!$C:$CB,67,FALSE)/BU389,IF(BU389=0,"",IF(BU389="","",0)))</f>
        <v/>
      </c>
      <c r="BR389" s="25" t="str">
        <f>IFERROR(VLOOKUP($C389,Summary!$C:$CB,68,FALSE)/BU389,IF(BU389=0,"",IF(BU389="","",0)))</f>
        <v/>
      </c>
      <c r="BS389" s="26" t="str">
        <f>IFERROR(VLOOKUP($C389,Summary!$C:$CB,69,FALSE)/BU389,IF(BU389=0,"",IF(BU389="","",0)))</f>
        <v/>
      </c>
      <c r="BT389" s="25" t="str">
        <f>IFERROR(VLOOKUP($C389,Summary!$C:$CB,70,FALSE)/BU389,IF(BU389=0,"",IF(BU389="","",0)))</f>
        <v/>
      </c>
      <c r="BU389" s="27" t="str">
        <f>VLOOKUP($C389,Summary!$C:$CB,71,FALSE)</f>
        <v/>
      </c>
      <c r="BV389" s="24" t="str">
        <f>IFERROR(VLOOKUP($C389,Summary!$C:$CB,72,FALSE)/CB389,IF(CB389=0,"",IF(CB389="","",0)))</f>
        <v/>
      </c>
      <c r="BW389" s="25" t="str">
        <f>IFERROR(VLOOKUP($C389,Summary!$C:$CB,73,FALSE)/CB389,IF(CB389=0,"",IF(CB389="","",0)))</f>
        <v/>
      </c>
      <c r="BX389" s="26" t="str">
        <f>IFERROR(VLOOKUP($C389,Summary!$C:$CB,74,FALSE)/CB389,IF(CB389=0,"",IF(CB389="","",0)))</f>
        <v/>
      </c>
      <c r="BY389" s="25" t="str">
        <f>IFERROR(VLOOKUP($C389,Summary!$C:$CB,75,FALSE)/CB389,IF(CB389=0,"",IF(CB389="","",0)))</f>
        <v/>
      </c>
      <c r="BZ389" s="26" t="str">
        <f>IFERROR(VLOOKUP($C389,Summary!$C:$CB,76,FALSE)/CB389,IF(CB389=0,"",IF(CB389="","",0)))</f>
        <v/>
      </c>
      <c r="CA389" s="25" t="str">
        <f>IFERROR(VLOOKUP($C389,Summary!$C:$CB,77,FALSE)/CB389,IF(CB389=0,"",IF(CB389="","",0)))</f>
        <v/>
      </c>
      <c r="CB389" s="27" t="str">
        <f>VLOOKUP($C389,Summary!$C:$CB,78,FALSE)</f>
        <v/>
      </c>
    </row>
    <row r="390" spans="1:80" x14ac:dyDescent="0.3">
      <c r="A390">
        <v>386</v>
      </c>
      <c r="B390" t="str">
        <f>IF(Namelist!A387="","",UPPER(Namelist!A387))</f>
        <v/>
      </c>
      <c r="C390" t="str">
        <f>IF(Namelist!B387="","",UPPER(Namelist!B387))</f>
        <v/>
      </c>
      <c r="D390" s="24" t="str">
        <f>IFERROR(VLOOKUP($C390,Summary!$C:$CB,2,FALSE)/J390,IF(J390=0,"",IF(J390="","",0)))</f>
        <v/>
      </c>
      <c r="E390" s="25" t="str">
        <f>IFERROR(VLOOKUP($C390,Summary!$C:$CB,3,FALSE)/J390,IF(J390=0,"",IF(J390="","",0)))</f>
        <v/>
      </c>
      <c r="F390" s="26" t="str">
        <f>IFERROR(VLOOKUP($C390,Summary!$C:$CB,4,FALSE)/J390,IF(J390=0,"",IF(J390="","",0)))</f>
        <v/>
      </c>
      <c r="G390" s="25" t="str">
        <f>IFERROR(VLOOKUP($C390,Summary!$C:$CB,5,FALSE)/J390,IF(J390=0,"",IF(J390="","",0)))</f>
        <v/>
      </c>
      <c r="H390" s="26" t="str">
        <f>IFERROR(VLOOKUP($C390,Summary!$C:$CB,6,FALSE)/J390,IF(J390=0,"",IF(J390="","",0)))</f>
        <v/>
      </c>
      <c r="I390" s="25" t="str">
        <f>IFERROR(VLOOKUP($C390,Summary!$C:$CB,7,FALSE)/J390,IF(J390=0,"",IF(J390="","",0)))</f>
        <v/>
      </c>
      <c r="J390" s="27" t="str">
        <f>VLOOKUP($C390,Summary!$C:$CB,8,FALSE)</f>
        <v/>
      </c>
      <c r="K390" s="24" t="str">
        <f>IFERROR(VLOOKUP($C390,Summary!$C:$CB,9,FALSE)/Q390,IF(Q390=0,"",IF(Q390="","",0)))</f>
        <v/>
      </c>
      <c r="L390" s="25" t="str">
        <f>IFERROR(VLOOKUP($C390,Summary!$C:$CB,10,FALSE)/Q390,IF(Q390=0,"",IF(Q390="","",0)))</f>
        <v/>
      </c>
      <c r="M390" s="26" t="str">
        <f>IFERROR(VLOOKUP($C390,Summary!$C:$CB,11,FALSE)/Q390,IF(Q390=0,"",IF(Q390="","",0)))</f>
        <v/>
      </c>
      <c r="N390" s="25" t="str">
        <f>IFERROR(VLOOKUP($C390,Summary!$C:$CB,12,FALSE)/Q390,IF(Q390=0,"",IF(Q390="","",0)))</f>
        <v/>
      </c>
      <c r="O390" s="26" t="str">
        <f>IFERROR(VLOOKUP($C390,Summary!$C:$CB,13,FALSE)/Q390,IF(Q390=0,"",IF(Q390="","",0)))</f>
        <v/>
      </c>
      <c r="P390" s="25" t="str">
        <f>IFERROR(VLOOKUP($C390,Summary!$C:$CB,14,FALSE)/Q390,IF(Q390=0,"",IF(Q390="","",0)))</f>
        <v/>
      </c>
      <c r="Q390" s="27" t="str">
        <f>VLOOKUP($C390,Summary!$C:$CB,15,FALSE)</f>
        <v/>
      </c>
      <c r="R390" s="24" t="str">
        <f>IFERROR(VLOOKUP($C390,Summary!$C:$CB,16,FALSE)/X390,IF(X390=0,"",IF(X390="","",0)))</f>
        <v/>
      </c>
      <c r="S390" s="25" t="str">
        <f>IFERROR(VLOOKUP($C390,Summary!$C:$CB,17,FALSE)/X390,IF(X390=0,"",IF(X390="","",0)))</f>
        <v/>
      </c>
      <c r="T390" s="26" t="str">
        <f>IFERROR(VLOOKUP($C390,Summary!$C:$CB,18,FALSE)/X390,IF(X390=0,"",IF(X390="","",0)))</f>
        <v/>
      </c>
      <c r="U390" s="25" t="str">
        <f>IFERROR(VLOOKUP($C390,Summary!$C:$CB,19,FALSE)/X390,IF(X390=0,"",IF(X390="","",0)))</f>
        <v/>
      </c>
      <c r="V390" s="26" t="str">
        <f>IFERROR(VLOOKUP($C390,Summary!$C:$CB,20,FALSE)/X390,IF(X390=0,"",IF(X390="","",0)))</f>
        <v/>
      </c>
      <c r="W390" s="25" t="str">
        <f>IFERROR(VLOOKUP($C390,Summary!$C:$CB,21,FALSE)/X390,IF(X390=0,"",IF(X390="","",0)))</f>
        <v/>
      </c>
      <c r="X390" s="27" t="str">
        <f>VLOOKUP($C390,Summary!$C:$CB,22,FALSE)</f>
        <v/>
      </c>
      <c r="Y390" s="24" t="str">
        <f>IFERROR(VLOOKUP($C390,Summary!$C:$CB,23,FALSE)/AE390,IF(AE390=0,"",IF(AE390="","",0)))</f>
        <v/>
      </c>
      <c r="Z390" s="25" t="str">
        <f>IFERROR(VLOOKUP($C390,Summary!$C:$CB,24,FALSE)/AE390,IF(AE390=0,"",IF(AE390="","",0)))</f>
        <v/>
      </c>
      <c r="AA390" s="26" t="str">
        <f>IFERROR(VLOOKUP($C390,Summary!$C:$CB,25,FALSE)/AE390,IF(AE390=0,"",IF(AE390="","",0)))</f>
        <v/>
      </c>
      <c r="AB390" s="25" t="str">
        <f>IFERROR(VLOOKUP($C390,Summary!$C:$CB,26,FALSE)/AE390,IF(AE390=0,"",IF(AE390="","",0)))</f>
        <v/>
      </c>
      <c r="AC390" s="26" t="str">
        <f>IFERROR(VLOOKUP($C390,Summary!$C:$CB,27,FALSE)/AE390,IF(AE390=0,"",IF(AE390="","",0)))</f>
        <v/>
      </c>
      <c r="AD390" s="25" t="str">
        <f>IFERROR(VLOOKUP($C390,Summary!$C:$CB,28,FALSE)/AE390,IF(AE390=0,"",IF(AE390="","",0)))</f>
        <v/>
      </c>
      <c r="AE390" s="27" t="str">
        <f>VLOOKUP($C390,Summary!$C:$CB,29,FALSE)</f>
        <v/>
      </c>
      <c r="AF390" s="24" t="str">
        <f>IFERROR(VLOOKUP($C390,Summary!$C:$CB,30,FALSE)/VLOOKUP($C390,Summary!$C:$CB,32,FALSE),IF(AL390=0,"",IF(AL390="","",0)))</f>
        <v/>
      </c>
      <c r="AG390" s="25" t="str">
        <f>IFERROR(VLOOKUP($C390,Summary!$C:$CB,31,FALSE)/VLOOKUP($C390,Summary!$C:$CB,32,FALSE),IF(AL390=0,"",IF(AL390="","",0)))</f>
        <v/>
      </c>
      <c r="AH390" s="26" t="str">
        <f>IFERROR(VLOOKUP($C390,Summary!$C:$CB,32,FALSE)/VLOOKUP($C390,Summary!$C:$CB,34,FALSE),IF(AL390=0,"",IF(AL390="","",0)))</f>
        <v/>
      </c>
      <c r="AI390" s="25" t="str">
        <f>IFERROR(VLOOKUP($C390,Summary!$C:$CB,33,FALSE)/VLOOKUP($C390,Summary!$C:$CB,34,FALSE),IF(AL390=0,"",IF(AL390="","",0)))</f>
        <v/>
      </c>
      <c r="AJ390" s="26" t="str">
        <f>IFERROR(VLOOKUP($C390,Summary!$C:$CB,34,FALSE)/AL390,IF(AL390=0,"",IF(AL390="","",0)))</f>
        <v/>
      </c>
      <c r="AK390" s="25" t="str">
        <f>IFERROR(VLOOKUP($C390,Summary!$C:$CB,35,FALSE)/AL390,IF(AL390=0,"",IF(AL390="","",0)))</f>
        <v/>
      </c>
      <c r="AL390" s="27">
        <f>VLOOKUP($C390,Summary!$C:$CB,36,FALSE)</f>
        <v>0</v>
      </c>
      <c r="AM390" s="24" t="str">
        <f>IFERROR(VLOOKUP($C390,Summary!$C:$CB,37,FALSE)/AS390,IF(AS390=0,"",IF(AS390="","",0)))</f>
        <v/>
      </c>
      <c r="AN390" s="25" t="str">
        <f>IFERROR(VLOOKUP($C390,Summary!$C:$CB,38,FALSE)/AS390,IF(AS390=0,"",IF(AS390="","",0)))</f>
        <v/>
      </c>
      <c r="AO390" s="26" t="str">
        <f>IFERROR(VLOOKUP($C390,Summary!$C:$CB,39,FALSE)/AS390,IF(AS390=0,"",IF(AS390="","",0)))</f>
        <v/>
      </c>
      <c r="AP390" s="25" t="str">
        <f>IFERROR(VLOOKUP($C390,Summary!$C:$CB,40,FALSE)/AS390,IF(AS390=0,"",IF(AS390="","",0)))</f>
        <v/>
      </c>
      <c r="AQ390" s="26" t="str">
        <f>IFERROR(VLOOKUP($C390,Summary!$C:$CB,41,FALSE)/AS390,IF(AS390=0,"",IF(AS390="","",0)))</f>
        <v/>
      </c>
      <c r="AR390" s="25" t="str">
        <f>IFERROR(VLOOKUP($C390,Summary!$C:$CB,42,FALSE)/AS390,IF(AS390=0,"",IF(AS390="","",0)))</f>
        <v/>
      </c>
      <c r="AS390" s="27" t="str">
        <f>VLOOKUP($C390,Summary!$C:$CB,43,FALSE)</f>
        <v/>
      </c>
      <c r="AT390" s="24" t="str">
        <f>IFERROR(VLOOKUP($C390,Summary!$C:$CB,44,FALSE)/AZ390,IF(AZ390=0,"",IF(AZ390="","",0)))</f>
        <v/>
      </c>
      <c r="AU390" s="25" t="str">
        <f>IFERROR(VLOOKUP($C390,Summary!$C:$CB,45,FALSE)/AZ390,IF(AZ390=0,"",IF(AZ390="","",0)))</f>
        <v/>
      </c>
      <c r="AV390" s="26" t="str">
        <f>IFERROR(VLOOKUP($C390,Summary!$C:$CB,46,FALSE)/AZ390,IF(AZ390=0,"",IF(AZ390="","",0)))</f>
        <v/>
      </c>
      <c r="AW390" s="25" t="str">
        <f>IFERROR(VLOOKUP($C390,Summary!$C:$CB,47,FALSE)/AZ390,IF(AZ390=0,"",IF(AZ390="","",0)))</f>
        <v/>
      </c>
      <c r="AX390" s="26" t="str">
        <f>IFERROR(VLOOKUP($C390,Summary!$C:$CB,48,FALSE)/AZ390,IF(AZ390=0,"",IF(AZ390="","",0)))</f>
        <v/>
      </c>
      <c r="AY390" s="25" t="str">
        <f>IFERROR(VLOOKUP($C390,Summary!$C:$CB,49,FALSE)/AZ390,IF(AZ390=0,"",IF(AZ390="","",0)))</f>
        <v/>
      </c>
      <c r="AZ390" s="27" t="str">
        <f>VLOOKUP($C390,Summary!$C:$CB,50,FALSE)</f>
        <v/>
      </c>
      <c r="BA390" s="24" t="str">
        <f>IFERROR(VLOOKUP($C390,Summary!$C:$CB,51,FALSE)/BG390,IF(BG390=0,"",IF(BG390="","",0)))</f>
        <v/>
      </c>
      <c r="BB390" s="25" t="str">
        <f>IFERROR(VLOOKUP($C390,Summary!$C:$CB,52,FALSE)/BG390,IF(BG390=0,"",IF(BG390="","",0)))</f>
        <v/>
      </c>
      <c r="BC390" s="26" t="str">
        <f>IFERROR(VLOOKUP($C390,Summary!$C:$CB,53,FALSE)/BG390,IF(BG390=0,"",IF(BG390="","",0)))</f>
        <v/>
      </c>
      <c r="BD390" s="25" t="str">
        <f>IFERROR(VLOOKUP($C390,Summary!$C:$CB,54,FALSE)/BG390,IF(BG390=0,"",IF(BG390="","",0)))</f>
        <v/>
      </c>
      <c r="BE390" s="26" t="str">
        <f>IFERROR(VLOOKUP($C390,Summary!$C:$CB,55,FALSE)/BG390,IF(BG390=0,"",IF(BG390="","",0)))</f>
        <v/>
      </c>
      <c r="BF390" s="25" t="str">
        <f>IFERROR(VLOOKUP($C390,Summary!$C:$CB,56,FALSE)/BG390,IF(BG390=0,"",IF(BG390="","",0)))</f>
        <v/>
      </c>
      <c r="BG390" s="27" t="str">
        <f>VLOOKUP($C390,Summary!$C:$CB,57,FALSE)</f>
        <v/>
      </c>
      <c r="BH390" s="24" t="str">
        <f>IFERROR(VLOOKUP($C390,Summary!$C:$CB,58,FALSE)/BN390,IF(BN390=0,"",IF(BN390="","",0)))</f>
        <v/>
      </c>
      <c r="BI390" s="25" t="str">
        <f>IFERROR(VLOOKUP($C390,Summary!$C:$CB,59,FALSE)/BN390,IF(BN390=0,"",IF(BN390="","",0)))</f>
        <v/>
      </c>
      <c r="BJ390" s="26" t="str">
        <f>IFERROR(VLOOKUP($C390,Summary!$C:$CB,60,FALSE)/BN390,IF(BN390=0,"",IF(BN390="","",0)))</f>
        <v/>
      </c>
      <c r="BK390" s="25" t="str">
        <f>IFERROR(VLOOKUP($C390,Summary!$C:$CB,61,FALSE)/BN390,IF(BN390=0,"",IF(BN390="","",0)))</f>
        <v/>
      </c>
      <c r="BL390" s="26" t="str">
        <f>IFERROR(VLOOKUP($C390,Summary!$C:$CB,62,FALSE)/BN390,IF(BN390=0,"",IF(BN390="","",0)))</f>
        <v/>
      </c>
      <c r="BM390" s="25" t="str">
        <f>IFERROR(VLOOKUP($C390,Summary!$C:$CB,63,FALSE)/BN390,IF(BN390=0,"",IF(BN390="","",0)))</f>
        <v/>
      </c>
      <c r="BN390" s="27" t="str">
        <f>VLOOKUP($C390,Summary!$C:$CB,64,FALSE)</f>
        <v/>
      </c>
      <c r="BO390" s="24" t="str">
        <f>IFERROR(VLOOKUP($C390,Summary!$C:$CB,65,FALSE)/BU390,IF(BU390=0,"",IF(BU390="","",0)))</f>
        <v/>
      </c>
      <c r="BP390" s="25" t="str">
        <f>IFERROR(VLOOKUP($C390,Summary!$C:$CB,66,FALSE)/BU390,IF(BU390=0,"",IF(BU390="","",0)))</f>
        <v/>
      </c>
      <c r="BQ390" s="26" t="str">
        <f>IFERROR(VLOOKUP($C390,Summary!$C:$CB,67,FALSE)/BU390,IF(BU390=0,"",IF(BU390="","",0)))</f>
        <v/>
      </c>
      <c r="BR390" s="25" t="str">
        <f>IFERROR(VLOOKUP($C390,Summary!$C:$CB,68,FALSE)/BU390,IF(BU390=0,"",IF(BU390="","",0)))</f>
        <v/>
      </c>
      <c r="BS390" s="26" t="str">
        <f>IFERROR(VLOOKUP($C390,Summary!$C:$CB,69,FALSE)/BU390,IF(BU390=0,"",IF(BU390="","",0)))</f>
        <v/>
      </c>
      <c r="BT390" s="25" t="str">
        <f>IFERROR(VLOOKUP($C390,Summary!$C:$CB,70,FALSE)/BU390,IF(BU390=0,"",IF(BU390="","",0)))</f>
        <v/>
      </c>
      <c r="BU390" s="27" t="str">
        <f>VLOOKUP($C390,Summary!$C:$CB,71,FALSE)</f>
        <v/>
      </c>
      <c r="BV390" s="24" t="str">
        <f>IFERROR(VLOOKUP($C390,Summary!$C:$CB,72,FALSE)/CB390,IF(CB390=0,"",IF(CB390="","",0)))</f>
        <v/>
      </c>
      <c r="BW390" s="25" t="str">
        <f>IFERROR(VLOOKUP($C390,Summary!$C:$CB,73,FALSE)/CB390,IF(CB390=0,"",IF(CB390="","",0)))</f>
        <v/>
      </c>
      <c r="BX390" s="26" t="str">
        <f>IFERROR(VLOOKUP($C390,Summary!$C:$CB,74,FALSE)/CB390,IF(CB390=0,"",IF(CB390="","",0)))</f>
        <v/>
      </c>
      <c r="BY390" s="25" t="str">
        <f>IFERROR(VLOOKUP($C390,Summary!$C:$CB,75,FALSE)/CB390,IF(CB390=0,"",IF(CB390="","",0)))</f>
        <v/>
      </c>
      <c r="BZ390" s="26" t="str">
        <f>IFERROR(VLOOKUP($C390,Summary!$C:$CB,76,FALSE)/CB390,IF(CB390=0,"",IF(CB390="","",0)))</f>
        <v/>
      </c>
      <c r="CA390" s="25" t="str">
        <f>IFERROR(VLOOKUP($C390,Summary!$C:$CB,77,FALSE)/CB390,IF(CB390=0,"",IF(CB390="","",0)))</f>
        <v/>
      </c>
      <c r="CB390" s="27" t="str">
        <f>VLOOKUP($C390,Summary!$C:$CB,78,FALSE)</f>
        <v/>
      </c>
    </row>
    <row r="391" spans="1:80" x14ac:dyDescent="0.3">
      <c r="A391">
        <v>387</v>
      </c>
      <c r="B391" t="str">
        <f>IF(Namelist!A388="","",UPPER(Namelist!A388))</f>
        <v/>
      </c>
      <c r="C391" t="str">
        <f>IF(Namelist!B388="","",UPPER(Namelist!B388))</f>
        <v/>
      </c>
      <c r="D391" s="24" t="str">
        <f>IFERROR(VLOOKUP($C391,Summary!$C:$CB,2,FALSE)/J391,IF(J391=0,"",IF(J391="","",0)))</f>
        <v/>
      </c>
      <c r="E391" s="25" t="str">
        <f>IFERROR(VLOOKUP($C391,Summary!$C:$CB,3,FALSE)/J391,IF(J391=0,"",IF(J391="","",0)))</f>
        <v/>
      </c>
      <c r="F391" s="26" t="str">
        <f>IFERROR(VLOOKUP($C391,Summary!$C:$CB,4,FALSE)/J391,IF(J391=0,"",IF(J391="","",0)))</f>
        <v/>
      </c>
      <c r="G391" s="25" t="str">
        <f>IFERROR(VLOOKUP($C391,Summary!$C:$CB,5,FALSE)/J391,IF(J391=0,"",IF(J391="","",0)))</f>
        <v/>
      </c>
      <c r="H391" s="26" t="str">
        <f>IFERROR(VLOOKUP($C391,Summary!$C:$CB,6,FALSE)/J391,IF(J391=0,"",IF(J391="","",0)))</f>
        <v/>
      </c>
      <c r="I391" s="25" t="str">
        <f>IFERROR(VLOOKUP($C391,Summary!$C:$CB,7,FALSE)/J391,IF(J391=0,"",IF(J391="","",0)))</f>
        <v/>
      </c>
      <c r="J391" s="27" t="str">
        <f>VLOOKUP($C391,Summary!$C:$CB,8,FALSE)</f>
        <v/>
      </c>
      <c r="K391" s="24" t="str">
        <f>IFERROR(VLOOKUP($C391,Summary!$C:$CB,9,FALSE)/Q391,IF(Q391=0,"",IF(Q391="","",0)))</f>
        <v/>
      </c>
      <c r="L391" s="25" t="str">
        <f>IFERROR(VLOOKUP($C391,Summary!$C:$CB,10,FALSE)/Q391,IF(Q391=0,"",IF(Q391="","",0)))</f>
        <v/>
      </c>
      <c r="M391" s="26" t="str">
        <f>IFERROR(VLOOKUP($C391,Summary!$C:$CB,11,FALSE)/Q391,IF(Q391=0,"",IF(Q391="","",0)))</f>
        <v/>
      </c>
      <c r="N391" s="25" t="str">
        <f>IFERROR(VLOOKUP($C391,Summary!$C:$CB,12,FALSE)/Q391,IF(Q391=0,"",IF(Q391="","",0)))</f>
        <v/>
      </c>
      <c r="O391" s="26" t="str">
        <f>IFERROR(VLOOKUP($C391,Summary!$C:$CB,13,FALSE)/Q391,IF(Q391=0,"",IF(Q391="","",0)))</f>
        <v/>
      </c>
      <c r="P391" s="25" t="str">
        <f>IFERROR(VLOOKUP($C391,Summary!$C:$CB,14,FALSE)/Q391,IF(Q391=0,"",IF(Q391="","",0)))</f>
        <v/>
      </c>
      <c r="Q391" s="27" t="str">
        <f>VLOOKUP($C391,Summary!$C:$CB,15,FALSE)</f>
        <v/>
      </c>
      <c r="R391" s="24" t="str">
        <f>IFERROR(VLOOKUP($C391,Summary!$C:$CB,16,FALSE)/X391,IF(X391=0,"",IF(X391="","",0)))</f>
        <v/>
      </c>
      <c r="S391" s="25" t="str">
        <f>IFERROR(VLOOKUP($C391,Summary!$C:$CB,17,FALSE)/X391,IF(X391=0,"",IF(X391="","",0)))</f>
        <v/>
      </c>
      <c r="T391" s="26" t="str">
        <f>IFERROR(VLOOKUP($C391,Summary!$C:$CB,18,FALSE)/X391,IF(X391=0,"",IF(X391="","",0)))</f>
        <v/>
      </c>
      <c r="U391" s="25" t="str">
        <f>IFERROR(VLOOKUP($C391,Summary!$C:$CB,19,FALSE)/X391,IF(X391=0,"",IF(X391="","",0)))</f>
        <v/>
      </c>
      <c r="V391" s="26" t="str">
        <f>IFERROR(VLOOKUP($C391,Summary!$C:$CB,20,FALSE)/X391,IF(X391=0,"",IF(X391="","",0)))</f>
        <v/>
      </c>
      <c r="W391" s="25" t="str">
        <f>IFERROR(VLOOKUP($C391,Summary!$C:$CB,21,FALSE)/X391,IF(X391=0,"",IF(X391="","",0)))</f>
        <v/>
      </c>
      <c r="X391" s="27" t="str">
        <f>VLOOKUP($C391,Summary!$C:$CB,22,FALSE)</f>
        <v/>
      </c>
      <c r="Y391" s="24" t="str">
        <f>IFERROR(VLOOKUP($C391,Summary!$C:$CB,23,FALSE)/AE391,IF(AE391=0,"",IF(AE391="","",0)))</f>
        <v/>
      </c>
      <c r="Z391" s="25" t="str">
        <f>IFERROR(VLOOKUP($C391,Summary!$C:$CB,24,FALSE)/AE391,IF(AE391=0,"",IF(AE391="","",0)))</f>
        <v/>
      </c>
      <c r="AA391" s="26" t="str">
        <f>IFERROR(VLOOKUP($C391,Summary!$C:$CB,25,FALSE)/AE391,IF(AE391=0,"",IF(AE391="","",0)))</f>
        <v/>
      </c>
      <c r="AB391" s="25" t="str">
        <f>IFERROR(VLOOKUP($C391,Summary!$C:$CB,26,FALSE)/AE391,IF(AE391=0,"",IF(AE391="","",0)))</f>
        <v/>
      </c>
      <c r="AC391" s="26" t="str">
        <f>IFERROR(VLOOKUP($C391,Summary!$C:$CB,27,FALSE)/AE391,IF(AE391=0,"",IF(AE391="","",0)))</f>
        <v/>
      </c>
      <c r="AD391" s="25" t="str">
        <f>IFERROR(VLOOKUP($C391,Summary!$C:$CB,28,FALSE)/AE391,IF(AE391=0,"",IF(AE391="","",0)))</f>
        <v/>
      </c>
      <c r="AE391" s="27" t="str">
        <f>VLOOKUP($C391,Summary!$C:$CB,29,FALSE)</f>
        <v/>
      </c>
      <c r="AF391" s="24" t="str">
        <f>IFERROR(VLOOKUP($C391,Summary!$C:$CB,30,FALSE)/VLOOKUP($C391,Summary!$C:$CB,32,FALSE),IF(AL391=0,"",IF(AL391="","",0)))</f>
        <v/>
      </c>
      <c r="AG391" s="25" t="str">
        <f>IFERROR(VLOOKUP($C391,Summary!$C:$CB,31,FALSE)/VLOOKUP($C391,Summary!$C:$CB,32,FALSE),IF(AL391=0,"",IF(AL391="","",0)))</f>
        <v/>
      </c>
      <c r="AH391" s="26" t="str">
        <f>IFERROR(VLOOKUP($C391,Summary!$C:$CB,32,FALSE)/VLOOKUP($C391,Summary!$C:$CB,34,FALSE),IF(AL391=0,"",IF(AL391="","",0)))</f>
        <v/>
      </c>
      <c r="AI391" s="25" t="str">
        <f>IFERROR(VLOOKUP($C391,Summary!$C:$CB,33,FALSE)/VLOOKUP($C391,Summary!$C:$CB,34,FALSE),IF(AL391=0,"",IF(AL391="","",0)))</f>
        <v/>
      </c>
      <c r="AJ391" s="26" t="str">
        <f>IFERROR(VLOOKUP($C391,Summary!$C:$CB,34,FALSE)/AL391,IF(AL391=0,"",IF(AL391="","",0)))</f>
        <v/>
      </c>
      <c r="AK391" s="25" t="str">
        <f>IFERROR(VLOOKUP($C391,Summary!$C:$CB,35,FALSE)/AL391,IF(AL391=0,"",IF(AL391="","",0)))</f>
        <v/>
      </c>
      <c r="AL391" s="27">
        <f>VLOOKUP($C391,Summary!$C:$CB,36,FALSE)</f>
        <v>0</v>
      </c>
      <c r="AM391" s="24" t="str">
        <f>IFERROR(VLOOKUP($C391,Summary!$C:$CB,37,FALSE)/AS391,IF(AS391=0,"",IF(AS391="","",0)))</f>
        <v/>
      </c>
      <c r="AN391" s="25" t="str">
        <f>IFERROR(VLOOKUP($C391,Summary!$C:$CB,38,FALSE)/AS391,IF(AS391=0,"",IF(AS391="","",0)))</f>
        <v/>
      </c>
      <c r="AO391" s="26" t="str">
        <f>IFERROR(VLOOKUP($C391,Summary!$C:$CB,39,FALSE)/AS391,IF(AS391=0,"",IF(AS391="","",0)))</f>
        <v/>
      </c>
      <c r="AP391" s="25" t="str">
        <f>IFERROR(VLOOKUP($C391,Summary!$C:$CB,40,FALSE)/AS391,IF(AS391=0,"",IF(AS391="","",0)))</f>
        <v/>
      </c>
      <c r="AQ391" s="26" t="str">
        <f>IFERROR(VLOOKUP($C391,Summary!$C:$CB,41,FALSE)/AS391,IF(AS391=0,"",IF(AS391="","",0)))</f>
        <v/>
      </c>
      <c r="AR391" s="25" t="str">
        <f>IFERROR(VLOOKUP($C391,Summary!$C:$CB,42,FALSE)/AS391,IF(AS391=0,"",IF(AS391="","",0)))</f>
        <v/>
      </c>
      <c r="AS391" s="27" t="str">
        <f>VLOOKUP($C391,Summary!$C:$CB,43,FALSE)</f>
        <v/>
      </c>
      <c r="AT391" s="24" t="str">
        <f>IFERROR(VLOOKUP($C391,Summary!$C:$CB,44,FALSE)/AZ391,IF(AZ391=0,"",IF(AZ391="","",0)))</f>
        <v/>
      </c>
      <c r="AU391" s="25" t="str">
        <f>IFERROR(VLOOKUP($C391,Summary!$C:$CB,45,FALSE)/AZ391,IF(AZ391=0,"",IF(AZ391="","",0)))</f>
        <v/>
      </c>
      <c r="AV391" s="26" t="str">
        <f>IFERROR(VLOOKUP($C391,Summary!$C:$CB,46,FALSE)/AZ391,IF(AZ391=0,"",IF(AZ391="","",0)))</f>
        <v/>
      </c>
      <c r="AW391" s="25" t="str">
        <f>IFERROR(VLOOKUP($C391,Summary!$C:$CB,47,FALSE)/AZ391,IF(AZ391=0,"",IF(AZ391="","",0)))</f>
        <v/>
      </c>
      <c r="AX391" s="26" t="str">
        <f>IFERROR(VLOOKUP($C391,Summary!$C:$CB,48,FALSE)/AZ391,IF(AZ391=0,"",IF(AZ391="","",0)))</f>
        <v/>
      </c>
      <c r="AY391" s="25" t="str">
        <f>IFERROR(VLOOKUP($C391,Summary!$C:$CB,49,FALSE)/AZ391,IF(AZ391=0,"",IF(AZ391="","",0)))</f>
        <v/>
      </c>
      <c r="AZ391" s="27" t="str">
        <f>VLOOKUP($C391,Summary!$C:$CB,50,FALSE)</f>
        <v/>
      </c>
      <c r="BA391" s="24" t="str">
        <f>IFERROR(VLOOKUP($C391,Summary!$C:$CB,51,FALSE)/BG391,IF(BG391=0,"",IF(BG391="","",0)))</f>
        <v/>
      </c>
      <c r="BB391" s="25" t="str">
        <f>IFERROR(VLOOKUP($C391,Summary!$C:$CB,52,FALSE)/BG391,IF(BG391=0,"",IF(BG391="","",0)))</f>
        <v/>
      </c>
      <c r="BC391" s="26" t="str">
        <f>IFERROR(VLOOKUP($C391,Summary!$C:$CB,53,FALSE)/BG391,IF(BG391=0,"",IF(BG391="","",0)))</f>
        <v/>
      </c>
      <c r="BD391" s="25" t="str">
        <f>IFERROR(VLOOKUP($C391,Summary!$C:$CB,54,FALSE)/BG391,IF(BG391=0,"",IF(BG391="","",0)))</f>
        <v/>
      </c>
      <c r="BE391" s="26" t="str">
        <f>IFERROR(VLOOKUP($C391,Summary!$C:$CB,55,FALSE)/BG391,IF(BG391=0,"",IF(BG391="","",0)))</f>
        <v/>
      </c>
      <c r="BF391" s="25" t="str">
        <f>IFERROR(VLOOKUP($C391,Summary!$C:$CB,56,FALSE)/BG391,IF(BG391=0,"",IF(BG391="","",0)))</f>
        <v/>
      </c>
      <c r="BG391" s="27" t="str">
        <f>VLOOKUP($C391,Summary!$C:$CB,57,FALSE)</f>
        <v/>
      </c>
      <c r="BH391" s="24" t="str">
        <f>IFERROR(VLOOKUP($C391,Summary!$C:$CB,58,FALSE)/BN391,IF(BN391=0,"",IF(BN391="","",0)))</f>
        <v/>
      </c>
      <c r="BI391" s="25" t="str">
        <f>IFERROR(VLOOKUP($C391,Summary!$C:$CB,59,FALSE)/BN391,IF(BN391=0,"",IF(BN391="","",0)))</f>
        <v/>
      </c>
      <c r="BJ391" s="26" t="str">
        <f>IFERROR(VLOOKUP($C391,Summary!$C:$CB,60,FALSE)/BN391,IF(BN391=0,"",IF(BN391="","",0)))</f>
        <v/>
      </c>
      <c r="BK391" s="25" t="str">
        <f>IFERROR(VLOOKUP($C391,Summary!$C:$CB,61,FALSE)/BN391,IF(BN391=0,"",IF(BN391="","",0)))</f>
        <v/>
      </c>
      <c r="BL391" s="26" t="str">
        <f>IFERROR(VLOOKUP($C391,Summary!$C:$CB,62,FALSE)/BN391,IF(BN391=0,"",IF(BN391="","",0)))</f>
        <v/>
      </c>
      <c r="BM391" s="25" t="str">
        <f>IFERROR(VLOOKUP($C391,Summary!$C:$CB,63,FALSE)/BN391,IF(BN391=0,"",IF(BN391="","",0)))</f>
        <v/>
      </c>
      <c r="BN391" s="27" t="str">
        <f>VLOOKUP($C391,Summary!$C:$CB,64,FALSE)</f>
        <v/>
      </c>
      <c r="BO391" s="24" t="str">
        <f>IFERROR(VLOOKUP($C391,Summary!$C:$CB,65,FALSE)/BU391,IF(BU391=0,"",IF(BU391="","",0)))</f>
        <v/>
      </c>
      <c r="BP391" s="25" t="str">
        <f>IFERROR(VLOOKUP($C391,Summary!$C:$CB,66,FALSE)/BU391,IF(BU391=0,"",IF(BU391="","",0)))</f>
        <v/>
      </c>
      <c r="BQ391" s="26" t="str">
        <f>IFERROR(VLOOKUP($C391,Summary!$C:$CB,67,FALSE)/BU391,IF(BU391=0,"",IF(BU391="","",0)))</f>
        <v/>
      </c>
      <c r="BR391" s="25" t="str">
        <f>IFERROR(VLOOKUP($C391,Summary!$C:$CB,68,FALSE)/BU391,IF(BU391=0,"",IF(BU391="","",0)))</f>
        <v/>
      </c>
      <c r="BS391" s="26" t="str">
        <f>IFERROR(VLOOKUP($C391,Summary!$C:$CB,69,FALSE)/BU391,IF(BU391=0,"",IF(BU391="","",0)))</f>
        <v/>
      </c>
      <c r="BT391" s="25" t="str">
        <f>IFERROR(VLOOKUP($C391,Summary!$C:$CB,70,FALSE)/BU391,IF(BU391=0,"",IF(BU391="","",0)))</f>
        <v/>
      </c>
      <c r="BU391" s="27" t="str">
        <f>VLOOKUP($C391,Summary!$C:$CB,71,FALSE)</f>
        <v/>
      </c>
      <c r="BV391" s="24" t="str">
        <f>IFERROR(VLOOKUP($C391,Summary!$C:$CB,72,FALSE)/CB391,IF(CB391=0,"",IF(CB391="","",0)))</f>
        <v/>
      </c>
      <c r="BW391" s="25" t="str">
        <f>IFERROR(VLOOKUP($C391,Summary!$C:$CB,73,FALSE)/CB391,IF(CB391=0,"",IF(CB391="","",0)))</f>
        <v/>
      </c>
      <c r="BX391" s="26" t="str">
        <f>IFERROR(VLOOKUP($C391,Summary!$C:$CB,74,FALSE)/CB391,IF(CB391=0,"",IF(CB391="","",0)))</f>
        <v/>
      </c>
      <c r="BY391" s="25" t="str">
        <f>IFERROR(VLOOKUP($C391,Summary!$C:$CB,75,FALSE)/CB391,IF(CB391=0,"",IF(CB391="","",0)))</f>
        <v/>
      </c>
      <c r="BZ391" s="26" t="str">
        <f>IFERROR(VLOOKUP($C391,Summary!$C:$CB,76,FALSE)/CB391,IF(CB391=0,"",IF(CB391="","",0)))</f>
        <v/>
      </c>
      <c r="CA391" s="25" t="str">
        <f>IFERROR(VLOOKUP($C391,Summary!$C:$CB,77,FALSE)/CB391,IF(CB391=0,"",IF(CB391="","",0)))</f>
        <v/>
      </c>
      <c r="CB391" s="27" t="str">
        <f>VLOOKUP($C391,Summary!$C:$CB,78,FALSE)</f>
        <v/>
      </c>
    </row>
    <row r="392" spans="1:80" x14ac:dyDescent="0.3">
      <c r="A392">
        <v>388</v>
      </c>
      <c r="B392" t="str">
        <f>IF(Namelist!A389="","",UPPER(Namelist!A389))</f>
        <v/>
      </c>
      <c r="C392" t="str">
        <f>IF(Namelist!B389="","",UPPER(Namelist!B389))</f>
        <v/>
      </c>
      <c r="D392" s="24" t="str">
        <f>IFERROR(VLOOKUP($C392,Summary!$C:$CB,2,FALSE)/J392,IF(J392=0,"",IF(J392="","",0)))</f>
        <v/>
      </c>
      <c r="E392" s="25" t="str">
        <f>IFERROR(VLOOKUP($C392,Summary!$C:$CB,3,FALSE)/J392,IF(J392=0,"",IF(J392="","",0)))</f>
        <v/>
      </c>
      <c r="F392" s="26" t="str">
        <f>IFERROR(VLOOKUP($C392,Summary!$C:$CB,4,FALSE)/J392,IF(J392=0,"",IF(J392="","",0)))</f>
        <v/>
      </c>
      <c r="G392" s="25" t="str">
        <f>IFERROR(VLOOKUP($C392,Summary!$C:$CB,5,FALSE)/J392,IF(J392=0,"",IF(J392="","",0)))</f>
        <v/>
      </c>
      <c r="H392" s="26" t="str">
        <f>IFERROR(VLOOKUP($C392,Summary!$C:$CB,6,FALSE)/J392,IF(J392=0,"",IF(J392="","",0)))</f>
        <v/>
      </c>
      <c r="I392" s="25" t="str">
        <f>IFERROR(VLOOKUP($C392,Summary!$C:$CB,7,FALSE)/J392,IF(J392=0,"",IF(J392="","",0)))</f>
        <v/>
      </c>
      <c r="J392" s="27" t="str">
        <f>VLOOKUP($C392,Summary!$C:$CB,8,FALSE)</f>
        <v/>
      </c>
      <c r="K392" s="24" t="str">
        <f>IFERROR(VLOOKUP($C392,Summary!$C:$CB,9,FALSE)/Q392,IF(Q392=0,"",IF(Q392="","",0)))</f>
        <v/>
      </c>
      <c r="L392" s="25" t="str">
        <f>IFERROR(VLOOKUP($C392,Summary!$C:$CB,10,FALSE)/Q392,IF(Q392=0,"",IF(Q392="","",0)))</f>
        <v/>
      </c>
      <c r="M392" s="26" t="str">
        <f>IFERROR(VLOOKUP($C392,Summary!$C:$CB,11,FALSE)/Q392,IF(Q392=0,"",IF(Q392="","",0)))</f>
        <v/>
      </c>
      <c r="N392" s="25" t="str">
        <f>IFERROR(VLOOKUP($C392,Summary!$C:$CB,12,FALSE)/Q392,IF(Q392=0,"",IF(Q392="","",0)))</f>
        <v/>
      </c>
      <c r="O392" s="26" t="str">
        <f>IFERROR(VLOOKUP($C392,Summary!$C:$CB,13,FALSE)/Q392,IF(Q392=0,"",IF(Q392="","",0)))</f>
        <v/>
      </c>
      <c r="P392" s="25" t="str">
        <f>IFERROR(VLOOKUP($C392,Summary!$C:$CB,14,FALSE)/Q392,IF(Q392=0,"",IF(Q392="","",0)))</f>
        <v/>
      </c>
      <c r="Q392" s="27" t="str">
        <f>VLOOKUP($C392,Summary!$C:$CB,15,FALSE)</f>
        <v/>
      </c>
      <c r="R392" s="24" t="str">
        <f>IFERROR(VLOOKUP($C392,Summary!$C:$CB,16,FALSE)/X392,IF(X392=0,"",IF(X392="","",0)))</f>
        <v/>
      </c>
      <c r="S392" s="25" t="str">
        <f>IFERROR(VLOOKUP($C392,Summary!$C:$CB,17,FALSE)/X392,IF(X392=0,"",IF(X392="","",0)))</f>
        <v/>
      </c>
      <c r="T392" s="26" t="str">
        <f>IFERROR(VLOOKUP($C392,Summary!$C:$CB,18,FALSE)/X392,IF(X392=0,"",IF(X392="","",0)))</f>
        <v/>
      </c>
      <c r="U392" s="25" t="str">
        <f>IFERROR(VLOOKUP($C392,Summary!$C:$CB,19,FALSE)/X392,IF(X392=0,"",IF(X392="","",0)))</f>
        <v/>
      </c>
      <c r="V392" s="26" t="str">
        <f>IFERROR(VLOOKUP($C392,Summary!$C:$CB,20,FALSE)/X392,IF(X392=0,"",IF(X392="","",0)))</f>
        <v/>
      </c>
      <c r="W392" s="25" t="str">
        <f>IFERROR(VLOOKUP($C392,Summary!$C:$CB,21,FALSE)/X392,IF(X392=0,"",IF(X392="","",0)))</f>
        <v/>
      </c>
      <c r="X392" s="27" t="str">
        <f>VLOOKUP($C392,Summary!$C:$CB,22,FALSE)</f>
        <v/>
      </c>
      <c r="Y392" s="24" t="str">
        <f>IFERROR(VLOOKUP($C392,Summary!$C:$CB,23,FALSE)/AE392,IF(AE392=0,"",IF(AE392="","",0)))</f>
        <v/>
      </c>
      <c r="Z392" s="25" t="str">
        <f>IFERROR(VLOOKUP($C392,Summary!$C:$CB,24,FALSE)/AE392,IF(AE392=0,"",IF(AE392="","",0)))</f>
        <v/>
      </c>
      <c r="AA392" s="26" t="str">
        <f>IFERROR(VLOOKUP($C392,Summary!$C:$CB,25,FALSE)/AE392,IF(AE392=0,"",IF(AE392="","",0)))</f>
        <v/>
      </c>
      <c r="AB392" s="25" t="str">
        <f>IFERROR(VLOOKUP($C392,Summary!$C:$CB,26,FALSE)/AE392,IF(AE392=0,"",IF(AE392="","",0)))</f>
        <v/>
      </c>
      <c r="AC392" s="26" t="str">
        <f>IFERROR(VLOOKUP($C392,Summary!$C:$CB,27,FALSE)/AE392,IF(AE392=0,"",IF(AE392="","",0)))</f>
        <v/>
      </c>
      <c r="AD392" s="25" t="str">
        <f>IFERROR(VLOOKUP($C392,Summary!$C:$CB,28,FALSE)/AE392,IF(AE392=0,"",IF(AE392="","",0)))</f>
        <v/>
      </c>
      <c r="AE392" s="27" t="str">
        <f>VLOOKUP($C392,Summary!$C:$CB,29,FALSE)</f>
        <v/>
      </c>
      <c r="AF392" s="24" t="str">
        <f>IFERROR(VLOOKUP($C392,Summary!$C:$CB,30,FALSE)/VLOOKUP($C392,Summary!$C:$CB,32,FALSE),IF(AL392=0,"",IF(AL392="","",0)))</f>
        <v/>
      </c>
      <c r="AG392" s="25" t="str">
        <f>IFERROR(VLOOKUP($C392,Summary!$C:$CB,31,FALSE)/VLOOKUP($C392,Summary!$C:$CB,32,FALSE),IF(AL392=0,"",IF(AL392="","",0)))</f>
        <v/>
      </c>
      <c r="AH392" s="26" t="str">
        <f>IFERROR(VLOOKUP($C392,Summary!$C:$CB,32,FALSE)/VLOOKUP($C392,Summary!$C:$CB,34,FALSE),IF(AL392=0,"",IF(AL392="","",0)))</f>
        <v/>
      </c>
      <c r="AI392" s="25" t="str">
        <f>IFERROR(VLOOKUP($C392,Summary!$C:$CB,33,FALSE)/VLOOKUP($C392,Summary!$C:$CB,34,FALSE),IF(AL392=0,"",IF(AL392="","",0)))</f>
        <v/>
      </c>
      <c r="AJ392" s="26" t="str">
        <f>IFERROR(VLOOKUP($C392,Summary!$C:$CB,34,FALSE)/AL392,IF(AL392=0,"",IF(AL392="","",0)))</f>
        <v/>
      </c>
      <c r="AK392" s="25" t="str">
        <f>IFERROR(VLOOKUP($C392,Summary!$C:$CB,35,FALSE)/AL392,IF(AL392=0,"",IF(AL392="","",0)))</f>
        <v/>
      </c>
      <c r="AL392" s="27">
        <f>VLOOKUP($C392,Summary!$C:$CB,36,FALSE)</f>
        <v>0</v>
      </c>
      <c r="AM392" s="24" t="str">
        <f>IFERROR(VLOOKUP($C392,Summary!$C:$CB,37,FALSE)/AS392,IF(AS392=0,"",IF(AS392="","",0)))</f>
        <v/>
      </c>
      <c r="AN392" s="25" t="str">
        <f>IFERROR(VLOOKUP($C392,Summary!$C:$CB,38,FALSE)/AS392,IF(AS392=0,"",IF(AS392="","",0)))</f>
        <v/>
      </c>
      <c r="AO392" s="26" t="str">
        <f>IFERROR(VLOOKUP($C392,Summary!$C:$CB,39,FALSE)/AS392,IF(AS392=0,"",IF(AS392="","",0)))</f>
        <v/>
      </c>
      <c r="AP392" s="25" t="str">
        <f>IFERROR(VLOOKUP($C392,Summary!$C:$CB,40,FALSE)/AS392,IF(AS392=0,"",IF(AS392="","",0)))</f>
        <v/>
      </c>
      <c r="AQ392" s="26" t="str">
        <f>IFERROR(VLOOKUP($C392,Summary!$C:$CB,41,FALSE)/AS392,IF(AS392=0,"",IF(AS392="","",0)))</f>
        <v/>
      </c>
      <c r="AR392" s="25" t="str">
        <f>IFERROR(VLOOKUP($C392,Summary!$C:$CB,42,FALSE)/AS392,IF(AS392=0,"",IF(AS392="","",0)))</f>
        <v/>
      </c>
      <c r="AS392" s="27" t="str">
        <f>VLOOKUP($C392,Summary!$C:$CB,43,FALSE)</f>
        <v/>
      </c>
      <c r="AT392" s="24" t="str">
        <f>IFERROR(VLOOKUP($C392,Summary!$C:$CB,44,FALSE)/AZ392,IF(AZ392=0,"",IF(AZ392="","",0)))</f>
        <v/>
      </c>
      <c r="AU392" s="25" t="str">
        <f>IFERROR(VLOOKUP($C392,Summary!$C:$CB,45,FALSE)/AZ392,IF(AZ392=0,"",IF(AZ392="","",0)))</f>
        <v/>
      </c>
      <c r="AV392" s="26" t="str">
        <f>IFERROR(VLOOKUP($C392,Summary!$C:$CB,46,FALSE)/AZ392,IF(AZ392=0,"",IF(AZ392="","",0)))</f>
        <v/>
      </c>
      <c r="AW392" s="25" t="str">
        <f>IFERROR(VLOOKUP($C392,Summary!$C:$CB,47,FALSE)/AZ392,IF(AZ392=0,"",IF(AZ392="","",0)))</f>
        <v/>
      </c>
      <c r="AX392" s="26" t="str">
        <f>IFERROR(VLOOKUP($C392,Summary!$C:$CB,48,FALSE)/AZ392,IF(AZ392=0,"",IF(AZ392="","",0)))</f>
        <v/>
      </c>
      <c r="AY392" s="25" t="str">
        <f>IFERROR(VLOOKUP($C392,Summary!$C:$CB,49,FALSE)/AZ392,IF(AZ392=0,"",IF(AZ392="","",0)))</f>
        <v/>
      </c>
      <c r="AZ392" s="27" t="str">
        <f>VLOOKUP($C392,Summary!$C:$CB,50,FALSE)</f>
        <v/>
      </c>
      <c r="BA392" s="24" t="str">
        <f>IFERROR(VLOOKUP($C392,Summary!$C:$CB,51,FALSE)/BG392,IF(BG392=0,"",IF(BG392="","",0)))</f>
        <v/>
      </c>
      <c r="BB392" s="25" t="str">
        <f>IFERROR(VLOOKUP($C392,Summary!$C:$CB,52,FALSE)/BG392,IF(BG392=0,"",IF(BG392="","",0)))</f>
        <v/>
      </c>
      <c r="BC392" s="26" t="str">
        <f>IFERROR(VLOOKUP($C392,Summary!$C:$CB,53,FALSE)/BG392,IF(BG392=0,"",IF(BG392="","",0)))</f>
        <v/>
      </c>
      <c r="BD392" s="25" t="str">
        <f>IFERROR(VLOOKUP($C392,Summary!$C:$CB,54,FALSE)/BG392,IF(BG392=0,"",IF(BG392="","",0)))</f>
        <v/>
      </c>
      <c r="BE392" s="26" t="str">
        <f>IFERROR(VLOOKUP($C392,Summary!$C:$CB,55,FALSE)/BG392,IF(BG392=0,"",IF(BG392="","",0)))</f>
        <v/>
      </c>
      <c r="BF392" s="25" t="str">
        <f>IFERROR(VLOOKUP($C392,Summary!$C:$CB,56,FALSE)/BG392,IF(BG392=0,"",IF(BG392="","",0)))</f>
        <v/>
      </c>
      <c r="BG392" s="27" t="str">
        <f>VLOOKUP($C392,Summary!$C:$CB,57,FALSE)</f>
        <v/>
      </c>
      <c r="BH392" s="24" t="str">
        <f>IFERROR(VLOOKUP($C392,Summary!$C:$CB,58,FALSE)/BN392,IF(BN392=0,"",IF(BN392="","",0)))</f>
        <v/>
      </c>
      <c r="BI392" s="25" t="str">
        <f>IFERROR(VLOOKUP($C392,Summary!$C:$CB,59,FALSE)/BN392,IF(BN392=0,"",IF(BN392="","",0)))</f>
        <v/>
      </c>
      <c r="BJ392" s="26" t="str">
        <f>IFERROR(VLOOKUP($C392,Summary!$C:$CB,60,FALSE)/BN392,IF(BN392=0,"",IF(BN392="","",0)))</f>
        <v/>
      </c>
      <c r="BK392" s="25" t="str">
        <f>IFERROR(VLOOKUP($C392,Summary!$C:$CB,61,FALSE)/BN392,IF(BN392=0,"",IF(BN392="","",0)))</f>
        <v/>
      </c>
      <c r="BL392" s="26" t="str">
        <f>IFERROR(VLOOKUP($C392,Summary!$C:$CB,62,FALSE)/BN392,IF(BN392=0,"",IF(BN392="","",0)))</f>
        <v/>
      </c>
      <c r="BM392" s="25" t="str">
        <f>IFERROR(VLOOKUP($C392,Summary!$C:$CB,63,FALSE)/BN392,IF(BN392=0,"",IF(BN392="","",0)))</f>
        <v/>
      </c>
      <c r="BN392" s="27" t="str">
        <f>VLOOKUP($C392,Summary!$C:$CB,64,FALSE)</f>
        <v/>
      </c>
      <c r="BO392" s="24" t="str">
        <f>IFERROR(VLOOKUP($C392,Summary!$C:$CB,65,FALSE)/BU392,IF(BU392=0,"",IF(BU392="","",0)))</f>
        <v/>
      </c>
      <c r="BP392" s="25" t="str">
        <f>IFERROR(VLOOKUP($C392,Summary!$C:$CB,66,FALSE)/BU392,IF(BU392=0,"",IF(BU392="","",0)))</f>
        <v/>
      </c>
      <c r="BQ392" s="26" t="str">
        <f>IFERROR(VLOOKUP($C392,Summary!$C:$CB,67,FALSE)/BU392,IF(BU392=0,"",IF(BU392="","",0)))</f>
        <v/>
      </c>
      <c r="BR392" s="25" t="str">
        <f>IFERROR(VLOOKUP($C392,Summary!$C:$CB,68,FALSE)/BU392,IF(BU392=0,"",IF(BU392="","",0)))</f>
        <v/>
      </c>
      <c r="BS392" s="26" t="str">
        <f>IFERROR(VLOOKUP($C392,Summary!$C:$CB,69,FALSE)/BU392,IF(BU392=0,"",IF(BU392="","",0)))</f>
        <v/>
      </c>
      <c r="BT392" s="25" t="str">
        <f>IFERROR(VLOOKUP($C392,Summary!$C:$CB,70,FALSE)/BU392,IF(BU392=0,"",IF(BU392="","",0)))</f>
        <v/>
      </c>
      <c r="BU392" s="27" t="str">
        <f>VLOOKUP($C392,Summary!$C:$CB,71,FALSE)</f>
        <v/>
      </c>
      <c r="BV392" s="24" t="str">
        <f>IFERROR(VLOOKUP($C392,Summary!$C:$CB,72,FALSE)/CB392,IF(CB392=0,"",IF(CB392="","",0)))</f>
        <v/>
      </c>
      <c r="BW392" s="25" t="str">
        <f>IFERROR(VLOOKUP($C392,Summary!$C:$CB,73,FALSE)/CB392,IF(CB392=0,"",IF(CB392="","",0)))</f>
        <v/>
      </c>
      <c r="BX392" s="26" t="str">
        <f>IFERROR(VLOOKUP($C392,Summary!$C:$CB,74,FALSE)/CB392,IF(CB392=0,"",IF(CB392="","",0)))</f>
        <v/>
      </c>
      <c r="BY392" s="25" t="str">
        <f>IFERROR(VLOOKUP($C392,Summary!$C:$CB,75,FALSE)/CB392,IF(CB392=0,"",IF(CB392="","",0)))</f>
        <v/>
      </c>
      <c r="BZ392" s="26" t="str">
        <f>IFERROR(VLOOKUP($C392,Summary!$C:$CB,76,FALSE)/CB392,IF(CB392=0,"",IF(CB392="","",0)))</f>
        <v/>
      </c>
      <c r="CA392" s="25" t="str">
        <f>IFERROR(VLOOKUP($C392,Summary!$C:$CB,77,FALSE)/CB392,IF(CB392=0,"",IF(CB392="","",0)))</f>
        <v/>
      </c>
      <c r="CB392" s="27" t="str">
        <f>VLOOKUP($C392,Summary!$C:$CB,78,FALSE)</f>
        <v/>
      </c>
    </row>
    <row r="393" spans="1:80" x14ac:dyDescent="0.3">
      <c r="A393">
        <v>389</v>
      </c>
      <c r="B393" t="str">
        <f>IF(Namelist!A390="","",UPPER(Namelist!A390))</f>
        <v/>
      </c>
      <c r="C393" t="str">
        <f>IF(Namelist!B390="","",UPPER(Namelist!B390))</f>
        <v/>
      </c>
      <c r="D393" s="24" t="str">
        <f>IFERROR(VLOOKUP($C393,Summary!$C:$CB,2,FALSE)/J393,IF(J393=0,"",IF(J393="","",0)))</f>
        <v/>
      </c>
      <c r="E393" s="25" t="str">
        <f>IFERROR(VLOOKUP($C393,Summary!$C:$CB,3,FALSE)/J393,IF(J393=0,"",IF(J393="","",0)))</f>
        <v/>
      </c>
      <c r="F393" s="26" t="str">
        <f>IFERROR(VLOOKUP($C393,Summary!$C:$CB,4,FALSE)/J393,IF(J393=0,"",IF(J393="","",0)))</f>
        <v/>
      </c>
      <c r="G393" s="25" t="str">
        <f>IFERROR(VLOOKUP($C393,Summary!$C:$CB,5,FALSE)/J393,IF(J393=0,"",IF(J393="","",0)))</f>
        <v/>
      </c>
      <c r="H393" s="26" t="str">
        <f>IFERROR(VLOOKUP($C393,Summary!$C:$CB,6,FALSE)/J393,IF(J393=0,"",IF(J393="","",0)))</f>
        <v/>
      </c>
      <c r="I393" s="25" t="str">
        <f>IFERROR(VLOOKUP($C393,Summary!$C:$CB,7,FALSE)/J393,IF(J393=0,"",IF(J393="","",0)))</f>
        <v/>
      </c>
      <c r="J393" s="27" t="str">
        <f>VLOOKUP($C393,Summary!$C:$CB,8,FALSE)</f>
        <v/>
      </c>
      <c r="K393" s="24" t="str">
        <f>IFERROR(VLOOKUP($C393,Summary!$C:$CB,9,FALSE)/Q393,IF(Q393=0,"",IF(Q393="","",0)))</f>
        <v/>
      </c>
      <c r="L393" s="25" t="str">
        <f>IFERROR(VLOOKUP($C393,Summary!$C:$CB,10,FALSE)/Q393,IF(Q393=0,"",IF(Q393="","",0)))</f>
        <v/>
      </c>
      <c r="M393" s="26" t="str">
        <f>IFERROR(VLOOKUP($C393,Summary!$C:$CB,11,FALSE)/Q393,IF(Q393=0,"",IF(Q393="","",0)))</f>
        <v/>
      </c>
      <c r="N393" s="25" t="str">
        <f>IFERROR(VLOOKUP($C393,Summary!$C:$CB,12,FALSE)/Q393,IF(Q393=0,"",IF(Q393="","",0)))</f>
        <v/>
      </c>
      <c r="O393" s="26" t="str">
        <f>IFERROR(VLOOKUP($C393,Summary!$C:$CB,13,FALSE)/Q393,IF(Q393=0,"",IF(Q393="","",0)))</f>
        <v/>
      </c>
      <c r="P393" s="25" t="str">
        <f>IFERROR(VLOOKUP($C393,Summary!$C:$CB,14,FALSE)/Q393,IF(Q393=0,"",IF(Q393="","",0)))</f>
        <v/>
      </c>
      <c r="Q393" s="27" t="str">
        <f>VLOOKUP($C393,Summary!$C:$CB,15,FALSE)</f>
        <v/>
      </c>
      <c r="R393" s="24" t="str">
        <f>IFERROR(VLOOKUP($C393,Summary!$C:$CB,16,FALSE)/X393,IF(X393=0,"",IF(X393="","",0)))</f>
        <v/>
      </c>
      <c r="S393" s="25" t="str">
        <f>IFERROR(VLOOKUP($C393,Summary!$C:$CB,17,FALSE)/X393,IF(X393=0,"",IF(X393="","",0)))</f>
        <v/>
      </c>
      <c r="T393" s="26" t="str">
        <f>IFERROR(VLOOKUP($C393,Summary!$C:$CB,18,FALSE)/X393,IF(X393=0,"",IF(X393="","",0)))</f>
        <v/>
      </c>
      <c r="U393" s="25" t="str">
        <f>IFERROR(VLOOKUP($C393,Summary!$C:$CB,19,FALSE)/X393,IF(X393=0,"",IF(X393="","",0)))</f>
        <v/>
      </c>
      <c r="V393" s="26" t="str">
        <f>IFERROR(VLOOKUP($C393,Summary!$C:$CB,20,FALSE)/X393,IF(X393=0,"",IF(X393="","",0)))</f>
        <v/>
      </c>
      <c r="W393" s="25" t="str">
        <f>IFERROR(VLOOKUP($C393,Summary!$C:$CB,21,FALSE)/X393,IF(X393=0,"",IF(X393="","",0)))</f>
        <v/>
      </c>
      <c r="X393" s="27" t="str">
        <f>VLOOKUP($C393,Summary!$C:$CB,22,FALSE)</f>
        <v/>
      </c>
      <c r="Y393" s="24" t="str">
        <f>IFERROR(VLOOKUP($C393,Summary!$C:$CB,23,FALSE)/AE393,IF(AE393=0,"",IF(AE393="","",0)))</f>
        <v/>
      </c>
      <c r="Z393" s="25" t="str">
        <f>IFERROR(VLOOKUP($C393,Summary!$C:$CB,24,FALSE)/AE393,IF(AE393=0,"",IF(AE393="","",0)))</f>
        <v/>
      </c>
      <c r="AA393" s="26" t="str">
        <f>IFERROR(VLOOKUP($C393,Summary!$C:$CB,25,FALSE)/AE393,IF(AE393=0,"",IF(AE393="","",0)))</f>
        <v/>
      </c>
      <c r="AB393" s="25" t="str">
        <f>IFERROR(VLOOKUP($C393,Summary!$C:$CB,26,FALSE)/AE393,IF(AE393=0,"",IF(AE393="","",0)))</f>
        <v/>
      </c>
      <c r="AC393" s="26" t="str">
        <f>IFERROR(VLOOKUP($C393,Summary!$C:$CB,27,FALSE)/AE393,IF(AE393=0,"",IF(AE393="","",0)))</f>
        <v/>
      </c>
      <c r="AD393" s="25" t="str">
        <f>IFERROR(VLOOKUP($C393,Summary!$C:$CB,28,FALSE)/AE393,IF(AE393=0,"",IF(AE393="","",0)))</f>
        <v/>
      </c>
      <c r="AE393" s="27" t="str">
        <f>VLOOKUP($C393,Summary!$C:$CB,29,FALSE)</f>
        <v/>
      </c>
      <c r="AF393" s="24" t="str">
        <f>IFERROR(VLOOKUP($C393,Summary!$C:$CB,30,FALSE)/VLOOKUP($C393,Summary!$C:$CB,32,FALSE),IF(AL393=0,"",IF(AL393="","",0)))</f>
        <v/>
      </c>
      <c r="AG393" s="25" t="str">
        <f>IFERROR(VLOOKUP($C393,Summary!$C:$CB,31,FALSE)/VLOOKUP($C393,Summary!$C:$CB,32,FALSE),IF(AL393=0,"",IF(AL393="","",0)))</f>
        <v/>
      </c>
      <c r="AH393" s="26" t="str">
        <f>IFERROR(VLOOKUP($C393,Summary!$C:$CB,32,FALSE)/VLOOKUP($C393,Summary!$C:$CB,34,FALSE),IF(AL393=0,"",IF(AL393="","",0)))</f>
        <v/>
      </c>
      <c r="AI393" s="25" t="str">
        <f>IFERROR(VLOOKUP($C393,Summary!$C:$CB,33,FALSE)/VLOOKUP($C393,Summary!$C:$CB,34,FALSE),IF(AL393=0,"",IF(AL393="","",0)))</f>
        <v/>
      </c>
      <c r="AJ393" s="26" t="str">
        <f>IFERROR(VLOOKUP($C393,Summary!$C:$CB,34,FALSE)/AL393,IF(AL393=0,"",IF(AL393="","",0)))</f>
        <v/>
      </c>
      <c r="AK393" s="25" t="str">
        <f>IFERROR(VLOOKUP($C393,Summary!$C:$CB,35,FALSE)/AL393,IF(AL393=0,"",IF(AL393="","",0)))</f>
        <v/>
      </c>
      <c r="AL393" s="27">
        <f>VLOOKUP($C393,Summary!$C:$CB,36,FALSE)</f>
        <v>0</v>
      </c>
      <c r="AM393" s="24" t="str">
        <f>IFERROR(VLOOKUP($C393,Summary!$C:$CB,37,FALSE)/AS393,IF(AS393=0,"",IF(AS393="","",0)))</f>
        <v/>
      </c>
      <c r="AN393" s="25" t="str">
        <f>IFERROR(VLOOKUP($C393,Summary!$C:$CB,38,FALSE)/AS393,IF(AS393=0,"",IF(AS393="","",0)))</f>
        <v/>
      </c>
      <c r="AO393" s="26" t="str">
        <f>IFERROR(VLOOKUP($C393,Summary!$C:$CB,39,FALSE)/AS393,IF(AS393=0,"",IF(AS393="","",0)))</f>
        <v/>
      </c>
      <c r="AP393" s="25" t="str">
        <f>IFERROR(VLOOKUP($C393,Summary!$C:$CB,40,FALSE)/AS393,IF(AS393=0,"",IF(AS393="","",0)))</f>
        <v/>
      </c>
      <c r="AQ393" s="26" t="str">
        <f>IFERROR(VLOOKUP($C393,Summary!$C:$CB,41,FALSE)/AS393,IF(AS393=0,"",IF(AS393="","",0)))</f>
        <v/>
      </c>
      <c r="AR393" s="25" t="str">
        <f>IFERROR(VLOOKUP($C393,Summary!$C:$CB,42,FALSE)/AS393,IF(AS393=0,"",IF(AS393="","",0)))</f>
        <v/>
      </c>
      <c r="AS393" s="27" t="str">
        <f>VLOOKUP($C393,Summary!$C:$CB,43,FALSE)</f>
        <v/>
      </c>
      <c r="AT393" s="24" t="str">
        <f>IFERROR(VLOOKUP($C393,Summary!$C:$CB,44,FALSE)/AZ393,IF(AZ393=0,"",IF(AZ393="","",0)))</f>
        <v/>
      </c>
      <c r="AU393" s="25" t="str">
        <f>IFERROR(VLOOKUP($C393,Summary!$C:$CB,45,FALSE)/AZ393,IF(AZ393=0,"",IF(AZ393="","",0)))</f>
        <v/>
      </c>
      <c r="AV393" s="26" t="str">
        <f>IFERROR(VLOOKUP($C393,Summary!$C:$CB,46,FALSE)/AZ393,IF(AZ393=0,"",IF(AZ393="","",0)))</f>
        <v/>
      </c>
      <c r="AW393" s="25" t="str">
        <f>IFERROR(VLOOKUP($C393,Summary!$C:$CB,47,FALSE)/AZ393,IF(AZ393=0,"",IF(AZ393="","",0)))</f>
        <v/>
      </c>
      <c r="AX393" s="26" t="str">
        <f>IFERROR(VLOOKUP($C393,Summary!$C:$CB,48,FALSE)/AZ393,IF(AZ393=0,"",IF(AZ393="","",0)))</f>
        <v/>
      </c>
      <c r="AY393" s="25" t="str">
        <f>IFERROR(VLOOKUP($C393,Summary!$C:$CB,49,FALSE)/AZ393,IF(AZ393=0,"",IF(AZ393="","",0)))</f>
        <v/>
      </c>
      <c r="AZ393" s="27" t="str">
        <f>VLOOKUP($C393,Summary!$C:$CB,50,FALSE)</f>
        <v/>
      </c>
      <c r="BA393" s="24" t="str">
        <f>IFERROR(VLOOKUP($C393,Summary!$C:$CB,51,FALSE)/BG393,IF(BG393=0,"",IF(BG393="","",0)))</f>
        <v/>
      </c>
      <c r="BB393" s="25" t="str">
        <f>IFERROR(VLOOKUP($C393,Summary!$C:$CB,52,FALSE)/BG393,IF(BG393=0,"",IF(BG393="","",0)))</f>
        <v/>
      </c>
      <c r="BC393" s="26" t="str">
        <f>IFERROR(VLOOKUP($C393,Summary!$C:$CB,53,FALSE)/BG393,IF(BG393=0,"",IF(BG393="","",0)))</f>
        <v/>
      </c>
      <c r="BD393" s="25" t="str">
        <f>IFERROR(VLOOKUP($C393,Summary!$C:$CB,54,FALSE)/BG393,IF(BG393=0,"",IF(BG393="","",0)))</f>
        <v/>
      </c>
      <c r="BE393" s="26" t="str">
        <f>IFERROR(VLOOKUP($C393,Summary!$C:$CB,55,FALSE)/BG393,IF(BG393=0,"",IF(BG393="","",0)))</f>
        <v/>
      </c>
      <c r="BF393" s="25" t="str">
        <f>IFERROR(VLOOKUP($C393,Summary!$C:$CB,56,FALSE)/BG393,IF(BG393=0,"",IF(BG393="","",0)))</f>
        <v/>
      </c>
      <c r="BG393" s="27" t="str">
        <f>VLOOKUP($C393,Summary!$C:$CB,57,FALSE)</f>
        <v/>
      </c>
      <c r="BH393" s="24" t="str">
        <f>IFERROR(VLOOKUP($C393,Summary!$C:$CB,58,FALSE)/BN393,IF(BN393=0,"",IF(BN393="","",0)))</f>
        <v/>
      </c>
      <c r="BI393" s="25" t="str">
        <f>IFERROR(VLOOKUP($C393,Summary!$C:$CB,59,FALSE)/BN393,IF(BN393=0,"",IF(BN393="","",0)))</f>
        <v/>
      </c>
      <c r="BJ393" s="26" t="str">
        <f>IFERROR(VLOOKUP($C393,Summary!$C:$CB,60,FALSE)/BN393,IF(BN393=0,"",IF(BN393="","",0)))</f>
        <v/>
      </c>
      <c r="BK393" s="25" t="str">
        <f>IFERROR(VLOOKUP($C393,Summary!$C:$CB,61,FALSE)/BN393,IF(BN393=0,"",IF(BN393="","",0)))</f>
        <v/>
      </c>
      <c r="BL393" s="26" t="str">
        <f>IFERROR(VLOOKUP($C393,Summary!$C:$CB,62,FALSE)/BN393,IF(BN393=0,"",IF(BN393="","",0)))</f>
        <v/>
      </c>
      <c r="BM393" s="25" t="str">
        <f>IFERROR(VLOOKUP($C393,Summary!$C:$CB,63,FALSE)/BN393,IF(BN393=0,"",IF(BN393="","",0)))</f>
        <v/>
      </c>
      <c r="BN393" s="27" t="str">
        <f>VLOOKUP($C393,Summary!$C:$CB,64,FALSE)</f>
        <v/>
      </c>
      <c r="BO393" s="24" t="str">
        <f>IFERROR(VLOOKUP($C393,Summary!$C:$CB,65,FALSE)/BU393,IF(BU393=0,"",IF(BU393="","",0)))</f>
        <v/>
      </c>
      <c r="BP393" s="25" t="str">
        <f>IFERROR(VLOOKUP($C393,Summary!$C:$CB,66,FALSE)/BU393,IF(BU393=0,"",IF(BU393="","",0)))</f>
        <v/>
      </c>
      <c r="BQ393" s="26" t="str">
        <f>IFERROR(VLOOKUP($C393,Summary!$C:$CB,67,FALSE)/BU393,IF(BU393=0,"",IF(BU393="","",0)))</f>
        <v/>
      </c>
      <c r="BR393" s="25" t="str">
        <f>IFERROR(VLOOKUP($C393,Summary!$C:$CB,68,FALSE)/BU393,IF(BU393=0,"",IF(BU393="","",0)))</f>
        <v/>
      </c>
      <c r="BS393" s="26" t="str">
        <f>IFERROR(VLOOKUP($C393,Summary!$C:$CB,69,FALSE)/BU393,IF(BU393=0,"",IF(BU393="","",0)))</f>
        <v/>
      </c>
      <c r="BT393" s="25" t="str">
        <f>IFERROR(VLOOKUP($C393,Summary!$C:$CB,70,FALSE)/BU393,IF(BU393=0,"",IF(BU393="","",0)))</f>
        <v/>
      </c>
      <c r="BU393" s="27" t="str">
        <f>VLOOKUP($C393,Summary!$C:$CB,71,FALSE)</f>
        <v/>
      </c>
      <c r="BV393" s="24" t="str">
        <f>IFERROR(VLOOKUP($C393,Summary!$C:$CB,72,FALSE)/CB393,IF(CB393=0,"",IF(CB393="","",0)))</f>
        <v/>
      </c>
      <c r="BW393" s="25" t="str">
        <f>IFERROR(VLOOKUP($C393,Summary!$C:$CB,73,FALSE)/CB393,IF(CB393=0,"",IF(CB393="","",0)))</f>
        <v/>
      </c>
      <c r="BX393" s="26" t="str">
        <f>IFERROR(VLOOKUP($C393,Summary!$C:$CB,74,FALSE)/CB393,IF(CB393=0,"",IF(CB393="","",0)))</f>
        <v/>
      </c>
      <c r="BY393" s="25" t="str">
        <f>IFERROR(VLOOKUP($C393,Summary!$C:$CB,75,FALSE)/CB393,IF(CB393=0,"",IF(CB393="","",0)))</f>
        <v/>
      </c>
      <c r="BZ393" s="26" t="str">
        <f>IFERROR(VLOOKUP($C393,Summary!$C:$CB,76,FALSE)/CB393,IF(CB393=0,"",IF(CB393="","",0)))</f>
        <v/>
      </c>
      <c r="CA393" s="25" t="str">
        <f>IFERROR(VLOOKUP($C393,Summary!$C:$CB,77,FALSE)/CB393,IF(CB393=0,"",IF(CB393="","",0)))</f>
        <v/>
      </c>
      <c r="CB393" s="27" t="str">
        <f>VLOOKUP($C393,Summary!$C:$CB,78,FALSE)</f>
        <v/>
      </c>
    </row>
    <row r="394" spans="1:80" x14ac:dyDescent="0.3">
      <c r="A394">
        <v>390</v>
      </c>
      <c r="B394" t="str">
        <f>IF(Namelist!A391="","",UPPER(Namelist!A391))</f>
        <v/>
      </c>
      <c r="C394" t="str">
        <f>IF(Namelist!B391="","",UPPER(Namelist!B391))</f>
        <v/>
      </c>
      <c r="D394" s="24" t="str">
        <f>IFERROR(VLOOKUP($C394,Summary!$C:$CB,2,FALSE)/J394,IF(J394=0,"",IF(J394="","",0)))</f>
        <v/>
      </c>
      <c r="E394" s="25" t="str">
        <f>IFERROR(VLOOKUP($C394,Summary!$C:$CB,3,FALSE)/J394,IF(J394=0,"",IF(J394="","",0)))</f>
        <v/>
      </c>
      <c r="F394" s="26" t="str">
        <f>IFERROR(VLOOKUP($C394,Summary!$C:$CB,4,FALSE)/J394,IF(J394=0,"",IF(J394="","",0)))</f>
        <v/>
      </c>
      <c r="G394" s="25" t="str">
        <f>IFERROR(VLOOKUP($C394,Summary!$C:$CB,5,FALSE)/J394,IF(J394=0,"",IF(J394="","",0)))</f>
        <v/>
      </c>
      <c r="H394" s="26" t="str">
        <f>IFERROR(VLOOKUP($C394,Summary!$C:$CB,6,FALSE)/J394,IF(J394=0,"",IF(J394="","",0)))</f>
        <v/>
      </c>
      <c r="I394" s="25" t="str">
        <f>IFERROR(VLOOKUP($C394,Summary!$C:$CB,7,FALSE)/J394,IF(J394=0,"",IF(J394="","",0)))</f>
        <v/>
      </c>
      <c r="J394" s="27" t="str">
        <f>VLOOKUP($C394,Summary!$C:$CB,8,FALSE)</f>
        <v/>
      </c>
      <c r="K394" s="24" t="str">
        <f>IFERROR(VLOOKUP($C394,Summary!$C:$CB,9,FALSE)/Q394,IF(Q394=0,"",IF(Q394="","",0)))</f>
        <v/>
      </c>
      <c r="L394" s="25" t="str">
        <f>IFERROR(VLOOKUP($C394,Summary!$C:$CB,10,FALSE)/Q394,IF(Q394=0,"",IF(Q394="","",0)))</f>
        <v/>
      </c>
      <c r="M394" s="26" t="str">
        <f>IFERROR(VLOOKUP($C394,Summary!$C:$CB,11,FALSE)/Q394,IF(Q394=0,"",IF(Q394="","",0)))</f>
        <v/>
      </c>
      <c r="N394" s="25" t="str">
        <f>IFERROR(VLOOKUP($C394,Summary!$C:$CB,12,FALSE)/Q394,IF(Q394=0,"",IF(Q394="","",0)))</f>
        <v/>
      </c>
      <c r="O394" s="26" t="str">
        <f>IFERROR(VLOOKUP($C394,Summary!$C:$CB,13,FALSE)/Q394,IF(Q394=0,"",IF(Q394="","",0)))</f>
        <v/>
      </c>
      <c r="P394" s="25" t="str">
        <f>IFERROR(VLOOKUP($C394,Summary!$C:$CB,14,FALSE)/Q394,IF(Q394=0,"",IF(Q394="","",0)))</f>
        <v/>
      </c>
      <c r="Q394" s="27" t="str">
        <f>VLOOKUP($C394,Summary!$C:$CB,15,FALSE)</f>
        <v/>
      </c>
      <c r="R394" s="24" t="str">
        <f>IFERROR(VLOOKUP($C394,Summary!$C:$CB,16,FALSE)/X394,IF(X394=0,"",IF(X394="","",0)))</f>
        <v/>
      </c>
      <c r="S394" s="25" t="str">
        <f>IFERROR(VLOOKUP($C394,Summary!$C:$CB,17,FALSE)/X394,IF(X394=0,"",IF(X394="","",0)))</f>
        <v/>
      </c>
      <c r="T394" s="26" t="str">
        <f>IFERROR(VLOOKUP($C394,Summary!$C:$CB,18,FALSE)/X394,IF(X394=0,"",IF(X394="","",0)))</f>
        <v/>
      </c>
      <c r="U394" s="25" t="str">
        <f>IFERROR(VLOOKUP($C394,Summary!$C:$CB,19,FALSE)/X394,IF(X394=0,"",IF(X394="","",0)))</f>
        <v/>
      </c>
      <c r="V394" s="26" t="str">
        <f>IFERROR(VLOOKUP($C394,Summary!$C:$CB,20,FALSE)/X394,IF(X394=0,"",IF(X394="","",0)))</f>
        <v/>
      </c>
      <c r="W394" s="25" t="str">
        <f>IFERROR(VLOOKUP($C394,Summary!$C:$CB,21,FALSE)/X394,IF(X394=0,"",IF(X394="","",0)))</f>
        <v/>
      </c>
      <c r="X394" s="27" t="str">
        <f>VLOOKUP($C394,Summary!$C:$CB,22,FALSE)</f>
        <v/>
      </c>
      <c r="Y394" s="24" t="str">
        <f>IFERROR(VLOOKUP($C394,Summary!$C:$CB,23,FALSE)/AE394,IF(AE394=0,"",IF(AE394="","",0)))</f>
        <v/>
      </c>
      <c r="Z394" s="25" t="str">
        <f>IFERROR(VLOOKUP($C394,Summary!$C:$CB,24,FALSE)/AE394,IF(AE394=0,"",IF(AE394="","",0)))</f>
        <v/>
      </c>
      <c r="AA394" s="26" t="str">
        <f>IFERROR(VLOOKUP($C394,Summary!$C:$CB,25,FALSE)/AE394,IF(AE394=0,"",IF(AE394="","",0)))</f>
        <v/>
      </c>
      <c r="AB394" s="25" t="str">
        <f>IFERROR(VLOOKUP($C394,Summary!$C:$CB,26,FALSE)/AE394,IF(AE394=0,"",IF(AE394="","",0)))</f>
        <v/>
      </c>
      <c r="AC394" s="26" t="str">
        <f>IFERROR(VLOOKUP($C394,Summary!$C:$CB,27,FALSE)/AE394,IF(AE394=0,"",IF(AE394="","",0)))</f>
        <v/>
      </c>
      <c r="AD394" s="25" t="str">
        <f>IFERROR(VLOOKUP($C394,Summary!$C:$CB,28,FALSE)/AE394,IF(AE394=0,"",IF(AE394="","",0)))</f>
        <v/>
      </c>
      <c r="AE394" s="27" t="str">
        <f>VLOOKUP($C394,Summary!$C:$CB,29,FALSE)</f>
        <v/>
      </c>
      <c r="AF394" s="24" t="str">
        <f>IFERROR(VLOOKUP($C394,Summary!$C:$CB,30,FALSE)/VLOOKUP($C394,Summary!$C:$CB,32,FALSE),IF(AL394=0,"",IF(AL394="","",0)))</f>
        <v/>
      </c>
      <c r="AG394" s="25" t="str">
        <f>IFERROR(VLOOKUP($C394,Summary!$C:$CB,31,FALSE)/VLOOKUP($C394,Summary!$C:$CB,32,FALSE),IF(AL394=0,"",IF(AL394="","",0)))</f>
        <v/>
      </c>
      <c r="AH394" s="26" t="str">
        <f>IFERROR(VLOOKUP($C394,Summary!$C:$CB,32,FALSE)/VLOOKUP($C394,Summary!$C:$CB,34,FALSE),IF(AL394=0,"",IF(AL394="","",0)))</f>
        <v/>
      </c>
      <c r="AI394" s="25" t="str">
        <f>IFERROR(VLOOKUP($C394,Summary!$C:$CB,33,FALSE)/VLOOKUP($C394,Summary!$C:$CB,34,FALSE),IF(AL394=0,"",IF(AL394="","",0)))</f>
        <v/>
      </c>
      <c r="AJ394" s="26" t="str">
        <f>IFERROR(VLOOKUP($C394,Summary!$C:$CB,34,FALSE)/AL394,IF(AL394=0,"",IF(AL394="","",0)))</f>
        <v/>
      </c>
      <c r="AK394" s="25" t="str">
        <f>IFERROR(VLOOKUP($C394,Summary!$C:$CB,35,FALSE)/AL394,IF(AL394=0,"",IF(AL394="","",0)))</f>
        <v/>
      </c>
      <c r="AL394" s="27">
        <f>VLOOKUP($C394,Summary!$C:$CB,36,FALSE)</f>
        <v>0</v>
      </c>
      <c r="AM394" s="24" t="str">
        <f>IFERROR(VLOOKUP($C394,Summary!$C:$CB,37,FALSE)/AS394,IF(AS394=0,"",IF(AS394="","",0)))</f>
        <v/>
      </c>
      <c r="AN394" s="25" t="str">
        <f>IFERROR(VLOOKUP($C394,Summary!$C:$CB,38,FALSE)/AS394,IF(AS394=0,"",IF(AS394="","",0)))</f>
        <v/>
      </c>
      <c r="AO394" s="26" t="str">
        <f>IFERROR(VLOOKUP($C394,Summary!$C:$CB,39,FALSE)/AS394,IF(AS394=0,"",IF(AS394="","",0)))</f>
        <v/>
      </c>
      <c r="AP394" s="25" t="str">
        <f>IFERROR(VLOOKUP($C394,Summary!$C:$CB,40,FALSE)/AS394,IF(AS394=0,"",IF(AS394="","",0)))</f>
        <v/>
      </c>
      <c r="AQ394" s="26" t="str">
        <f>IFERROR(VLOOKUP($C394,Summary!$C:$CB,41,FALSE)/AS394,IF(AS394=0,"",IF(AS394="","",0)))</f>
        <v/>
      </c>
      <c r="AR394" s="25" t="str">
        <f>IFERROR(VLOOKUP($C394,Summary!$C:$CB,42,FALSE)/AS394,IF(AS394=0,"",IF(AS394="","",0)))</f>
        <v/>
      </c>
      <c r="AS394" s="27" t="str">
        <f>VLOOKUP($C394,Summary!$C:$CB,43,FALSE)</f>
        <v/>
      </c>
      <c r="AT394" s="24" t="str">
        <f>IFERROR(VLOOKUP($C394,Summary!$C:$CB,44,FALSE)/AZ394,IF(AZ394=0,"",IF(AZ394="","",0)))</f>
        <v/>
      </c>
      <c r="AU394" s="25" t="str">
        <f>IFERROR(VLOOKUP($C394,Summary!$C:$CB,45,FALSE)/AZ394,IF(AZ394=0,"",IF(AZ394="","",0)))</f>
        <v/>
      </c>
      <c r="AV394" s="26" t="str">
        <f>IFERROR(VLOOKUP($C394,Summary!$C:$CB,46,FALSE)/AZ394,IF(AZ394=0,"",IF(AZ394="","",0)))</f>
        <v/>
      </c>
      <c r="AW394" s="25" t="str">
        <f>IFERROR(VLOOKUP($C394,Summary!$C:$CB,47,FALSE)/AZ394,IF(AZ394=0,"",IF(AZ394="","",0)))</f>
        <v/>
      </c>
      <c r="AX394" s="26" t="str">
        <f>IFERROR(VLOOKUP($C394,Summary!$C:$CB,48,FALSE)/AZ394,IF(AZ394=0,"",IF(AZ394="","",0)))</f>
        <v/>
      </c>
      <c r="AY394" s="25" t="str">
        <f>IFERROR(VLOOKUP($C394,Summary!$C:$CB,49,FALSE)/AZ394,IF(AZ394=0,"",IF(AZ394="","",0)))</f>
        <v/>
      </c>
      <c r="AZ394" s="27" t="str">
        <f>VLOOKUP($C394,Summary!$C:$CB,50,FALSE)</f>
        <v/>
      </c>
      <c r="BA394" s="24" t="str">
        <f>IFERROR(VLOOKUP($C394,Summary!$C:$CB,51,FALSE)/BG394,IF(BG394=0,"",IF(BG394="","",0)))</f>
        <v/>
      </c>
      <c r="BB394" s="25" t="str">
        <f>IFERROR(VLOOKUP($C394,Summary!$C:$CB,52,FALSE)/BG394,IF(BG394=0,"",IF(BG394="","",0)))</f>
        <v/>
      </c>
      <c r="BC394" s="26" t="str">
        <f>IFERROR(VLOOKUP($C394,Summary!$C:$CB,53,FALSE)/BG394,IF(BG394=0,"",IF(BG394="","",0)))</f>
        <v/>
      </c>
      <c r="BD394" s="25" t="str">
        <f>IFERROR(VLOOKUP($C394,Summary!$C:$CB,54,FALSE)/BG394,IF(BG394=0,"",IF(BG394="","",0)))</f>
        <v/>
      </c>
      <c r="BE394" s="26" t="str">
        <f>IFERROR(VLOOKUP($C394,Summary!$C:$CB,55,FALSE)/BG394,IF(BG394=0,"",IF(BG394="","",0)))</f>
        <v/>
      </c>
      <c r="BF394" s="25" t="str">
        <f>IFERROR(VLOOKUP($C394,Summary!$C:$CB,56,FALSE)/BG394,IF(BG394=0,"",IF(BG394="","",0)))</f>
        <v/>
      </c>
      <c r="BG394" s="27" t="str">
        <f>VLOOKUP($C394,Summary!$C:$CB,57,FALSE)</f>
        <v/>
      </c>
      <c r="BH394" s="24" t="str">
        <f>IFERROR(VLOOKUP($C394,Summary!$C:$CB,58,FALSE)/BN394,IF(BN394=0,"",IF(BN394="","",0)))</f>
        <v/>
      </c>
      <c r="BI394" s="25" t="str">
        <f>IFERROR(VLOOKUP($C394,Summary!$C:$CB,59,FALSE)/BN394,IF(BN394=0,"",IF(BN394="","",0)))</f>
        <v/>
      </c>
      <c r="BJ394" s="26" t="str">
        <f>IFERROR(VLOOKUP($C394,Summary!$C:$CB,60,FALSE)/BN394,IF(BN394=0,"",IF(BN394="","",0)))</f>
        <v/>
      </c>
      <c r="BK394" s="25" t="str">
        <f>IFERROR(VLOOKUP($C394,Summary!$C:$CB,61,FALSE)/BN394,IF(BN394=0,"",IF(BN394="","",0)))</f>
        <v/>
      </c>
      <c r="BL394" s="26" t="str">
        <f>IFERROR(VLOOKUP($C394,Summary!$C:$CB,62,FALSE)/BN394,IF(BN394=0,"",IF(BN394="","",0)))</f>
        <v/>
      </c>
      <c r="BM394" s="25" t="str">
        <f>IFERROR(VLOOKUP($C394,Summary!$C:$CB,63,FALSE)/BN394,IF(BN394=0,"",IF(BN394="","",0)))</f>
        <v/>
      </c>
      <c r="BN394" s="27" t="str">
        <f>VLOOKUP($C394,Summary!$C:$CB,64,FALSE)</f>
        <v/>
      </c>
      <c r="BO394" s="24" t="str">
        <f>IFERROR(VLOOKUP($C394,Summary!$C:$CB,65,FALSE)/BU394,IF(BU394=0,"",IF(BU394="","",0)))</f>
        <v/>
      </c>
      <c r="BP394" s="25" t="str">
        <f>IFERROR(VLOOKUP($C394,Summary!$C:$CB,66,FALSE)/BU394,IF(BU394=0,"",IF(BU394="","",0)))</f>
        <v/>
      </c>
      <c r="BQ394" s="26" t="str">
        <f>IFERROR(VLOOKUP($C394,Summary!$C:$CB,67,FALSE)/BU394,IF(BU394=0,"",IF(BU394="","",0)))</f>
        <v/>
      </c>
      <c r="BR394" s="25" t="str">
        <f>IFERROR(VLOOKUP($C394,Summary!$C:$CB,68,FALSE)/BU394,IF(BU394=0,"",IF(BU394="","",0)))</f>
        <v/>
      </c>
      <c r="BS394" s="26" t="str">
        <f>IFERROR(VLOOKUP($C394,Summary!$C:$CB,69,FALSE)/BU394,IF(BU394=0,"",IF(BU394="","",0)))</f>
        <v/>
      </c>
      <c r="BT394" s="25" t="str">
        <f>IFERROR(VLOOKUP($C394,Summary!$C:$CB,70,FALSE)/BU394,IF(BU394=0,"",IF(BU394="","",0)))</f>
        <v/>
      </c>
      <c r="BU394" s="27" t="str">
        <f>VLOOKUP($C394,Summary!$C:$CB,71,FALSE)</f>
        <v/>
      </c>
      <c r="BV394" s="24" t="str">
        <f>IFERROR(VLOOKUP($C394,Summary!$C:$CB,72,FALSE)/CB394,IF(CB394=0,"",IF(CB394="","",0)))</f>
        <v/>
      </c>
      <c r="BW394" s="25" t="str">
        <f>IFERROR(VLOOKUP($C394,Summary!$C:$CB,73,FALSE)/CB394,IF(CB394=0,"",IF(CB394="","",0)))</f>
        <v/>
      </c>
      <c r="BX394" s="26" t="str">
        <f>IFERROR(VLOOKUP($C394,Summary!$C:$CB,74,FALSE)/CB394,IF(CB394=0,"",IF(CB394="","",0)))</f>
        <v/>
      </c>
      <c r="BY394" s="25" t="str">
        <f>IFERROR(VLOOKUP($C394,Summary!$C:$CB,75,FALSE)/CB394,IF(CB394=0,"",IF(CB394="","",0)))</f>
        <v/>
      </c>
      <c r="BZ394" s="26" t="str">
        <f>IFERROR(VLOOKUP($C394,Summary!$C:$CB,76,FALSE)/CB394,IF(CB394=0,"",IF(CB394="","",0)))</f>
        <v/>
      </c>
      <c r="CA394" s="25" t="str">
        <f>IFERROR(VLOOKUP($C394,Summary!$C:$CB,77,FALSE)/CB394,IF(CB394=0,"",IF(CB394="","",0)))</f>
        <v/>
      </c>
      <c r="CB394" s="27" t="str">
        <f>VLOOKUP($C394,Summary!$C:$CB,78,FALSE)</f>
        <v/>
      </c>
    </row>
    <row r="395" spans="1:80" x14ac:dyDescent="0.3">
      <c r="A395">
        <v>391</v>
      </c>
      <c r="B395" t="str">
        <f>IF(Namelist!A392="","",UPPER(Namelist!A392))</f>
        <v/>
      </c>
      <c r="C395" t="str">
        <f>IF(Namelist!B392="","",UPPER(Namelist!B392))</f>
        <v/>
      </c>
      <c r="D395" s="24" t="str">
        <f>IFERROR(VLOOKUP($C395,Summary!$C:$CB,2,FALSE)/J395,IF(J395=0,"",IF(J395="","",0)))</f>
        <v/>
      </c>
      <c r="E395" s="25" t="str">
        <f>IFERROR(VLOOKUP($C395,Summary!$C:$CB,3,FALSE)/J395,IF(J395=0,"",IF(J395="","",0)))</f>
        <v/>
      </c>
      <c r="F395" s="26" t="str">
        <f>IFERROR(VLOOKUP($C395,Summary!$C:$CB,4,FALSE)/J395,IF(J395=0,"",IF(J395="","",0)))</f>
        <v/>
      </c>
      <c r="G395" s="25" t="str">
        <f>IFERROR(VLOOKUP($C395,Summary!$C:$CB,5,FALSE)/J395,IF(J395=0,"",IF(J395="","",0)))</f>
        <v/>
      </c>
      <c r="H395" s="26" t="str">
        <f>IFERROR(VLOOKUP($C395,Summary!$C:$CB,6,FALSE)/J395,IF(J395=0,"",IF(J395="","",0)))</f>
        <v/>
      </c>
      <c r="I395" s="25" t="str">
        <f>IFERROR(VLOOKUP($C395,Summary!$C:$CB,7,FALSE)/J395,IF(J395=0,"",IF(J395="","",0)))</f>
        <v/>
      </c>
      <c r="J395" s="27" t="str">
        <f>VLOOKUP($C395,Summary!$C:$CB,8,FALSE)</f>
        <v/>
      </c>
      <c r="K395" s="24" t="str">
        <f>IFERROR(VLOOKUP($C395,Summary!$C:$CB,9,FALSE)/Q395,IF(Q395=0,"",IF(Q395="","",0)))</f>
        <v/>
      </c>
      <c r="L395" s="25" t="str">
        <f>IFERROR(VLOOKUP($C395,Summary!$C:$CB,10,FALSE)/Q395,IF(Q395=0,"",IF(Q395="","",0)))</f>
        <v/>
      </c>
      <c r="M395" s="26" t="str">
        <f>IFERROR(VLOOKUP($C395,Summary!$C:$CB,11,FALSE)/Q395,IF(Q395=0,"",IF(Q395="","",0)))</f>
        <v/>
      </c>
      <c r="N395" s="25" t="str">
        <f>IFERROR(VLOOKUP($C395,Summary!$C:$CB,12,FALSE)/Q395,IF(Q395=0,"",IF(Q395="","",0)))</f>
        <v/>
      </c>
      <c r="O395" s="26" t="str">
        <f>IFERROR(VLOOKUP($C395,Summary!$C:$CB,13,FALSE)/Q395,IF(Q395=0,"",IF(Q395="","",0)))</f>
        <v/>
      </c>
      <c r="P395" s="25" t="str">
        <f>IFERROR(VLOOKUP($C395,Summary!$C:$CB,14,FALSE)/Q395,IF(Q395=0,"",IF(Q395="","",0)))</f>
        <v/>
      </c>
      <c r="Q395" s="27" t="str">
        <f>VLOOKUP($C395,Summary!$C:$CB,15,FALSE)</f>
        <v/>
      </c>
      <c r="R395" s="24" t="str">
        <f>IFERROR(VLOOKUP($C395,Summary!$C:$CB,16,FALSE)/X395,IF(X395=0,"",IF(X395="","",0)))</f>
        <v/>
      </c>
      <c r="S395" s="25" t="str">
        <f>IFERROR(VLOOKUP($C395,Summary!$C:$CB,17,FALSE)/X395,IF(X395=0,"",IF(X395="","",0)))</f>
        <v/>
      </c>
      <c r="T395" s="26" t="str">
        <f>IFERROR(VLOOKUP($C395,Summary!$C:$CB,18,FALSE)/X395,IF(X395=0,"",IF(X395="","",0)))</f>
        <v/>
      </c>
      <c r="U395" s="25" t="str">
        <f>IFERROR(VLOOKUP($C395,Summary!$C:$CB,19,FALSE)/X395,IF(X395=0,"",IF(X395="","",0)))</f>
        <v/>
      </c>
      <c r="V395" s="26" t="str">
        <f>IFERROR(VLOOKUP($C395,Summary!$C:$CB,20,FALSE)/X395,IF(X395=0,"",IF(X395="","",0)))</f>
        <v/>
      </c>
      <c r="W395" s="25" t="str">
        <f>IFERROR(VLOOKUP($C395,Summary!$C:$CB,21,FALSE)/X395,IF(X395=0,"",IF(X395="","",0)))</f>
        <v/>
      </c>
      <c r="X395" s="27" t="str">
        <f>VLOOKUP($C395,Summary!$C:$CB,22,FALSE)</f>
        <v/>
      </c>
      <c r="Y395" s="24" t="str">
        <f>IFERROR(VLOOKUP($C395,Summary!$C:$CB,23,FALSE)/AE395,IF(AE395=0,"",IF(AE395="","",0)))</f>
        <v/>
      </c>
      <c r="Z395" s="25" t="str">
        <f>IFERROR(VLOOKUP($C395,Summary!$C:$CB,24,FALSE)/AE395,IF(AE395=0,"",IF(AE395="","",0)))</f>
        <v/>
      </c>
      <c r="AA395" s="26" t="str">
        <f>IFERROR(VLOOKUP($C395,Summary!$C:$CB,25,FALSE)/AE395,IF(AE395=0,"",IF(AE395="","",0)))</f>
        <v/>
      </c>
      <c r="AB395" s="25" t="str">
        <f>IFERROR(VLOOKUP($C395,Summary!$C:$CB,26,FALSE)/AE395,IF(AE395=0,"",IF(AE395="","",0)))</f>
        <v/>
      </c>
      <c r="AC395" s="26" t="str">
        <f>IFERROR(VLOOKUP($C395,Summary!$C:$CB,27,FALSE)/AE395,IF(AE395=0,"",IF(AE395="","",0)))</f>
        <v/>
      </c>
      <c r="AD395" s="25" t="str">
        <f>IFERROR(VLOOKUP($C395,Summary!$C:$CB,28,FALSE)/AE395,IF(AE395=0,"",IF(AE395="","",0)))</f>
        <v/>
      </c>
      <c r="AE395" s="27" t="str">
        <f>VLOOKUP($C395,Summary!$C:$CB,29,FALSE)</f>
        <v/>
      </c>
      <c r="AF395" s="24" t="str">
        <f>IFERROR(VLOOKUP($C395,Summary!$C:$CB,30,FALSE)/VLOOKUP($C395,Summary!$C:$CB,32,FALSE),IF(AL395=0,"",IF(AL395="","",0)))</f>
        <v/>
      </c>
      <c r="AG395" s="25" t="str">
        <f>IFERROR(VLOOKUP($C395,Summary!$C:$CB,31,FALSE)/VLOOKUP($C395,Summary!$C:$CB,32,FALSE),IF(AL395=0,"",IF(AL395="","",0)))</f>
        <v/>
      </c>
      <c r="AH395" s="26" t="str">
        <f>IFERROR(VLOOKUP($C395,Summary!$C:$CB,32,FALSE)/VLOOKUP($C395,Summary!$C:$CB,34,FALSE),IF(AL395=0,"",IF(AL395="","",0)))</f>
        <v/>
      </c>
      <c r="AI395" s="25" t="str">
        <f>IFERROR(VLOOKUP($C395,Summary!$C:$CB,33,FALSE)/VLOOKUP($C395,Summary!$C:$CB,34,FALSE),IF(AL395=0,"",IF(AL395="","",0)))</f>
        <v/>
      </c>
      <c r="AJ395" s="26" t="str">
        <f>IFERROR(VLOOKUP($C395,Summary!$C:$CB,34,FALSE)/AL395,IF(AL395=0,"",IF(AL395="","",0)))</f>
        <v/>
      </c>
      <c r="AK395" s="25" t="str">
        <f>IFERROR(VLOOKUP($C395,Summary!$C:$CB,35,FALSE)/AL395,IF(AL395=0,"",IF(AL395="","",0)))</f>
        <v/>
      </c>
      <c r="AL395" s="27">
        <f>VLOOKUP($C395,Summary!$C:$CB,36,FALSE)</f>
        <v>0</v>
      </c>
      <c r="AM395" s="24" t="str">
        <f>IFERROR(VLOOKUP($C395,Summary!$C:$CB,37,FALSE)/AS395,IF(AS395=0,"",IF(AS395="","",0)))</f>
        <v/>
      </c>
      <c r="AN395" s="25" t="str">
        <f>IFERROR(VLOOKUP($C395,Summary!$C:$CB,38,FALSE)/AS395,IF(AS395=0,"",IF(AS395="","",0)))</f>
        <v/>
      </c>
      <c r="AO395" s="26" t="str">
        <f>IFERROR(VLOOKUP($C395,Summary!$C:$CB,39,FALSE)/AS395,IF(AS395=0,"",IF(AS395="","",0)))</f>
        <v/>
      </c>
      <c r="AP395" s="25" t="str">
        <f>IFERROR(VLOOKUP($C395,Summary!$C:$CB,40,FALSE)/AS395,IF(AS395=0,"",IF(AS395="","",0)))</f>
        <v/>
      </c>
      <c r="AQ395" s="26" t="str">
        <f>IFERROR(VLOOKUP($C395,Summary!$C:$CB,41,FALSE)/AS395,IF(AS395=0,"",IF(AS395="","",0)))</f>
        <v/>
      </c>
      <c r="AR395" s="25" t="str">
        <f>IFERROR(VLOOKUP($C395,Summary!$C:$CB,42,FALSE)/AS395,IF(AS395=0,"",IF(AS395="","",0)))</f>
        <v/>
      </c>
      <c r="AS395" s="27" t="str">
        <f>VLOOKUP($C395,Summary!$C:$CB,43,FALSE)</f>
        <v/>
      </c>
      <c r="AT395" s="24" t="str">
        <f>IFERROR(VLOOKUP($C395,Summary!$C:$CB,44,FALSE)/AZ395,IF(AZ395=0,"",IF(AZ395="","",0)))</f>
        <v/>
      </c>
      <c r="AU395" s="25" t="str">
        <f>IFERROR(VLOOKUP($C395,Summary!$C:$CB,45,FALSE)/AZ395,IF(AZ395=0,"",IF(AZ395="","",0)))</f>
        <v/>
      </c>
      <c r="AV395" s="26" t="str">
        <f>IFERROR(VLOOKUP($C395,Summary!$C:$CB,46,FALSE)/AZ395,IF(AZ395=0,"",IF(AZ395="","",0)))</f>
        <v/>
      </c>
      <c r="AW395" s="25" t="str">
        <f>IFERROR(VLOOKUP($C395,Summary!$C:$CB,47,FALSE)/AZ395,IF(AZ395=0,"",IF(AZ395="","",0)))</f>
        <v/>
      </c>
      <c r="AX395" s="26" t="str">
        <f>IFERROR(VLOOKUP($C395,Summary!$C:$CB,48,FALSE)/AZ395,IF(AZ395=0,"",IF(AZ395="","",0)))</f>
        <v/>
      </c>
      <c r="AY395" s="25" t="str">
        <f>IFERROR(VLOOKUP($C395,Summary!$C:$CB,49,FALSE)/AZ395,IF(AZ395=0,"",IF(AZ395="","",0)))</f>
        <v/>
      </c>
      <c r="AZ395" s="27" t="str">
        <f>VLOOKUP($C395,Summary!$C:$CB,50,FALSE)</f>
        <v/>
      </c>
      <c r="BA395" s="24" t="str">
        <f>IFERROR(VLOOKUP($C395,Summary!$C:$CB,51,FALSE)/BG395,IF(BG395=0,"",IF(BG395="","",0)))</f>
        <v/>
      </c>
      <c r="BB395" s="25" t="str">
        <f>IFERROR(VLOOKUP($C395,Summary!$C:$CB,52,FALSE)/BG395,IF(BG395=0,"",IF(BG395="","",0)))</f>
        <v/>
      </c>
      <c r="BC395" s="26" t="str">
        <f>IFERROR(VLOOKUP($C395,Summary!$C:$CB,53,FALSE)/BG395,IF(BG395=0,"",IF(BG395="","",0)))</f>
        <v/>
      </c>
      <c r="BD395" s="25" t="str">
        <f>IFERROR(VLOOKUP($C395,Summary!$C:$CB,54,FALSE)/BG395,IF(BG395=0,"",IF(BG395="","",0)))</f>
        <v/>
      </c>
      <c r="BE395" s="26" t="str">
        <f>IFERROR(VLOOKUP($C395,Summary!$C:$CB,55,FALSE)/BG395,IF(BG395=0,"",IF(BG395="","",0)))</f>
        <v/>
      </c>
      <c r="BF395" s="25" t="str">
        <f>IFERROR(VLOOKUP($C395,Summary!$C:$CB,56,FALSE)/BG395,IF(BG395=0,"",IF(BG395="","",0)))</f>
        <v/>
      </c>
      <c r="BG395" s="27" t="str">
        <f>VLOOKUP($C395,Summary!$C:$CB,57,FALSE)</f>
        <v/>
      </c>
      <c r="BH395" s="24" t="str">
        <f>IFERROR(VLOOKUP($C395,Summary!$C:$CB,58,FALSE)/BN395,IF(BN395=0,"",IF(BN395="","",0)))</f>
        <v/>
      </c>
      <c r="BI395" s="25" t="str">
        <f>IFERROR(VLOOKUP($C395,Summary!$C:$CB,59,FALSE)/BN395,IF(BN395=0,"",IF(BN395="","",0)))</f>
        <v/>
      </c>
      <c r="BJ395" s="26" t="str">
        <f>IFERROR(VLOOKUP($C395,Summary!$C:$CB,60,FALSE)/BN395,IF(BN395=0,"",IF(BN395="","",0)))</f>
        <v/>
      </c>
      <c r="BK395" s="25" t="str">
        <f>IFERROR(VLOOKUP($C395,Summary!$C:$CB,61,FALSE)/BN395,IF(BN395=0,"",IF(BN395="","",0)))</f>
        <v/>
      </c>
      <c r="BL395" s="26" t="str">
        <f>IFERROR(VLOOKUP($C395,Summary!$C:$CB,62,FALSE)/BN395,IF(BN395=0,"",IF(BN395="","",0)))</f>
        <v/>
      </c>
      <c r="BM395" s="25" t="str">
        <f>IFERROR(VLOOKUP($C395,Summary!$C:$CB,63,FALSE)/BN395,IF(BN395=0,"",IF(BN395="","",0)))</f>
        <v/>
      </c>
      <c r="BN395" s="27" t="str">
        <f>VLOOKUP($C395,Summary!$C:$CB,64,FALSE)</f>
        <v/>
      </c>
      <c r="BO395" s="24" t="str">
        <f>IFERROR(VLOOKUP($C395,Summary!$C:$CB,65,FALSE)/BU395,IF(BU395=0,"",IF(BU395="","",0)))</f>
        <v/>
      </c>
      <c r="BP395" s="25" t="str">
        <f>IFERROR(VLOOKUP($C395,Summary!$C:$CB,66,FALSE)/BU395,IF(BU395=0,"",IF(BU395="","",0)))</f>
        <v/>
      </c>
      <c r="BQ395" s="26" t="str">
        <f>IFERROR(VLOOKUP($C395,Summary!$C:$CB,67,FALSE)/BU395,IF(BU395=0,"",IF(BU395="","",0)))</f>
        <v/>
      </c>
      <c r="BR395" s="25" t="str">
        <f>IFERROR(VLOOKUP($C395,Summary!$C:$CB,68,FALSE)/BU395,IF(BU395=0,"",IF(BU395="","",0)))</f>
        <v/>
      </c>
      <c r="BS395" s="26" t="str">
        <f>IFERROR(VLOOKUP($C395,Summary!$C:$CB,69,FALSE)/BU395,IF(BU395=0,"",IF(BU395="","",0)))</f>
        <v/>
      </c>
      <c r="BT395" s="25" t="str">
        <f>IFERROR(VLOOKUP($C395,Summary!$C:$CB,70,FALSE)/BU395,IF(BU395=0,"",IF(BU395="","",0)))</f>
        <v/>
      </c>
      <c r="BU395" s="27" t="str">
        <f>VLOOKUP($C395,Summary!$C:$CB,71,FALSE)</f>
        <v/>
      </c>
      <c r="BV395" s="24" t="str">
        <f>IFERROR(VLOOKUP($C395,Summary!$C:$CB,72,FALSE)/CB395,IF(CB395=0,"",IF(CB395="","",0)))</f>
        <v/>
      </c>
      <c r="BW395" s="25" t="str">
        <f>IFERROR(VLOOKUP($C395,Summary!$C:$CB,73,FALSE)/CB395,IF(CB395=0,"",IF(CB395="","",0)))</f>
        <v/>
      </c>
      <c r="BX395" s="26" t="str">
        <f>IFERROR(VLOOKUP($C395,Summary!$C:$CB,74,FALSE)/CB395,IF(CB395=0,"",IF(CB395="","",0)))</f>
        <v/>
      </c>
      <c r="BY395" s="25" t="str">
        <f>IFERROR(VLOOKUP($C395,Summary!$C:$CB,75,FALSE)/CB395,IF(CB395=0,"",IF(CB395="","",0)))</f>
        <v/>
      </c>
      <c r="BZ395" s="26" t="str">
        <f>IFERROR(VLOOKUP($C395,Summary!$C:$CB,76,FALSE)/CB395,IF(CB395=0,"",IF(CB395="","",0)))</f>
        <v/>
      </c>
      <c r="CA395" s="25" t="str">
        <f>IFERROR(VLOOKUP($C395,Summary!$C:$CB,77,FALSE)/CB395,IF(CB395=0,"",IF(CB395="","",0)))</f>
        <v/>
      </c>
      <c r="CB395" s="27" t="str">
        <f>VLOOKUP($C395,Summary!$C:$CB,78,FALSE)</f>
        <v/>
      </c>
    </row>
    <row r="396" spans="1:80" x14ac:dyDescent="0.3">
      <c r="A396">
        <v>392</v>
      </c>
      <c r="B396" t="str">
        <f>IF(Namelist!A393="","",UPPER(Namelist!A393))</f>
        <v/>
      </c>
      <c r="C396" t="str">
        <f>IF(Namelist!B393="","",UPPER(Namelist!B393))</f>
        <v/>
      </c>
      <c r="D396" s="24" t="str">
        <f>IFERROR(VLOOKUP($C396,Summary!$C:$CB,2,FALSE)/J396,IF(J396=0,"",IF(J396="","",0)))</f>
        <v/>
      </c>
      <c r="E396" s="25" t="str">
        <f>IFERROR(VLOOKUP($C396,Summary!$C:$CB,3,FALSE)/J396,IF(J396=0,"",IF(J396="","",0)))</f>
        <v/>
      </c>
      <c r="F396" s="26" t="str">
        <f>IFERROR(VLOOKUP($C396,Summary!$C:$CB,4,FALSE)/J396,IF(J396=0,"",IF(J396="","",0)))</f>
        <v/>
      </c>
      <c r="G396" s="25" t="str">
        <f>IFERROR(VLOOKUP($C396,Summary!$C:$CB,5,FALSE)/J396,IF(J396=0,"",IF(J396="","",0)))</f>
        <v/>
      </c>
      <c r="H396" s="26" t="str">
        <f>IFERROR(VLOOKUP($C396,Summary!$C:$CB,6,FALSE)/J396,IF(J396=0,"",IF(J396="","",0)))</f>
        <v/>
      </c>
      <c r="I396" s="25" t="str">
        <f>IFERROR(VLOOKUP($C396,Summary!$C:$CB,7,FALSE)/J396,IF(J396=0,"",IF(J396="","",0)))</f>
        <v/>
      </c>
      <c r="J396" s="27" t="str">
        <f>VLOOKUP($C396,Summary!$C:$CB,8,FALSE)</f>
        <v/>
      </c>
      <c r="K396" s="24" t="str">
        <f>IFERROR(VLOOKUP($C396,Summary!$C:$CB,9,FALSE)/Q396,IF(Q396=0,"",IF(Q396="","",0)))</f>
        <v/>
      </c>
      <c r="L396" s="25" t="str">
        <f>IFERROR(VLOOKUP($C396,Summary!$C:$CB,10,FALSE)/Q396,IF(Q396=0,"",IF(Q396="","",0)))</f>
        <v/>
      </c>
      <c r="M396" s="26" t="str">
        <f>IFERROR(VLOOKUP($C396,Summary!$C:$CB,11,FALSE)/Q396,IF(Q396=0,"",IF(Q396="","",0)))</f>
        <v/>
      </c>
      <c r="N396" s="25" t="str">
        <f>IFERROR(VLOOKUP($C396,Summary!$C:$CB,12,FALSE)/Q396,IF(Q396=0,"",IF(Q396="","",0)))</f>
        <v/>
      </c>
      <c r="O396" s="26" t="str">
        <f>IFERROR(VLOOKUP($C396,Summary!$C:$CB,13,FALSE)/Q396,IF(Q396=0,"",IF(Q396="","",0)))</f>
        <v/>
      </c>
      <c r="P396" s="25" t="str">
        <f>IFERROR(VLOOKUP($C396,Summary!$C:$CB,14,FALSE)/Q396,IF(Q396=0,"",IF(Q396="","",0)))</f>
        <v/>
      </c>
      <c r="Q396" s="27" t="str">
        <f>VLOOKUP($C396,Summary!$C:$CB,15,FALSE)</f>
        <v/>
      </c>
      <c r="R396" s="24" t="str">
        <f>IFERROR(VLOOKUP($C396,Summary!$C:$CB,16,FALSE)/X396,IF(X396=0,"",IF(X396="","",0)))</f>
        <v/>
      </c>
      <c r="S396" s="25" t="str">
        <f>IFERROR(VLOOKUP($C396,Summary!$C:$CB,17,FALSE)/X396,IF(X396=0,"",IF(X396="","",0)))</f>
        <v/>
      </c>
      <c r="T396" s="26" t="str">
        <f>IFERROR(VLOOKUP($C396,Summary!$C:$CB,18,FALSE)/X396,IF(X396=0,"",IF(X396="","",0)))</f>
        <v/>
      </c>
      <c r="U396" s="25" t="str">
        <f>IFERROR(VLOOKUP($C396,Summary!$C:$CB,19,FALSE)/X396,IF(X396=0,"",IF(X396="","",0)))</f>
        <v/>
      </c>
      <c r="V396" s="26" t="str">
        <f>IFERROR(VLOOKUP($C396,Summary!$C:$CB,20,FALSE)/X396,IF(X396=0,"",IF(X396="","",0)))</f>
        <v/>
      </c>
      <c r="W396" s="25" t="str">
        <f>IFERROR(VLOOKUP($C396,Summary!$C:$CB,21,FALSE)/X396,IF(X396=0,"",IF(X396="","",0)))</f>
        <v/>
      </c>
      <c r="X396" s="27" t="str">
        <f>VLOOKUP($C396,Summary!$C:$CB,22,FALSE)</f>
        <v/>
      </c>
      <c r="Y396" s="24" t="str">
        <f>IFERROR(VLOOKUP($C396,Summary!$C:$CB,23,FALSE)/AE396,IF(AE396=0,"",IF(AE396="","",0)))</f>
        <v/>
      </c>
      <c r="Z396" s="25" t="str">
        <f>IFERROR(VLOOKUP($C396,Summary!$C:$CB,24,FALSE)/AE396,IF(AE396=0,"",IF(AE396="","",0)))</f>
        <v/>
      </c>
      <c r="AA396" s="26" t="str">
        <f>IFERROR(VLOOKUP($C396,Summary!$C:$CB,25,FALSE)/AE396,IF(AE396=0,"",IF(AE396="","",0)))</f>
        <v/>
      </c>
      <c r="AB396" s="25" t="str">
        <f>IFERROR(VLOOKUP($C396,Summary!$C:$CB,26,FALSE)/AE396,IF(AE396=0,"",IF(AE396="","",0)))</f>
        <v/>
      </c>
      <c r="AC396" s="26" t="str">
        <f>IFERROR(VLOOKUP($C396,Summary!$C:$CB,27,FALSE)/AE396,IF(AE396=0,"",IF(AE396="","",0)))</f>
        <v/>
      </c>
      <c r="AD396" s="25" t="str">
        <f>IFERROR(VLOOKUP($C396,Summary!$C:$CB,28,FALSE)/AE396,IF(AE396=0,"",IF(AE396="","",0)))</f>
        <v/>
      </c>
      <c r="AE396" s="27" t="str">
        <f>VLOOKUP($C396,Summary!$C:$CB,29,FALSE)</f>
        <v/>
      </c>
      <c r="AF396" s="24" t="str">
        <f>IFERROR(VLOOKUP($C396,Summary!$C:$CB,30,FALSE)/VLOOKUP($C396,Summary!$C:$CB,32,FALSE),IF(AL396=0,"",IF(AL396="","",0)))</f>
        <v/>
      </c>
      <c r="AG396" s="25" t="str">
        <f>IFERROR(VLOOKUP($C396,Summary!$C:$CB,31,FALSE)/VLOOKUP($C396,Summary!$C:$CB,32,FALSE),IF(AL396=0,"",IF(AL396="","",0)))</f>
        <v/>
      </c>
      <c r="AH396" s="26" t="str">
        <f>IFERROR(VLOOKUP($C396,Summary!$C:$CB,32,FALSE)/VLOOKUP($C396,Summary!$C:$CB,34,FALSE),IF(AL396=0,"",IF(AL396="","",0)))</f>
        <v/>
      </c>
      <c r="AI396" s="25" t="str">
        <f>IFERROR(VLOOKUP($C396,Summary!$C:$CB,33,FALSE)/VLOOKUP($C396,Summary!$C:$CB,34,FALSE),IF(AL396=0,"",IF(AL396="","",0)))</f>
        <v/>
      </c>
      <c r="AJ396" s="26" t="str">
        <f>IFERROR(VLOOKUP($C396,Summary!$C:$CB,34,FALSE)/AL396,IF(AL396=0,"",IF(AL396="","",0)))</f>
        <v/>
      </c>
      <c r="AK396" s="25" t="str">
        <f>IFERROR(VLOOKUP($C396,Summary!$C:$CB,35,FALSE)/AL396,IF(AL396=0,"",IF(AL396="","",0)))</f>
        <v/>
      </c>
      <c r="AL396" s="27">
        <f>VLOOKUP($C396,Summary!$C:$CB,36,FALSE)</f>
        <v>0</v>
      </c>
      <c r="AM396" s="24" t="str">
        <f>IFERROR(VLOOKUP($C396,Summary!$C:$CB,37,FALSE)/AS396,IF(AS396=0,"",IF(AS396="","",0)))</f>
        <v/>
      </c>
      <c r="AN396" s="25" t="str">
        <f>IFERROR(VLOOKUP($C396,Summary!$C:$CB,38,FALSE)/AS396,IF(AS396=0,"",IF(AS396="","",0)))</f>
        <v/>
      </c>
      <c r="AO396" s="26" t="str">
        <f>IFERROR(VLOOKUP($C396,Summary!$C:$CB,39,FALSE)/AS396,IF(AS396=0,"",IF(AS396="","",0)))</f>
        <v/>
      </c>
      <c r="AP396" s="25" t="str">
        <f>IFERROR(VLOOKUP($C396,Summary!$C:$CB,40,FALSE)/AS396,IF(AS396=0,"",IF(AS396="","",0)))</f>
        <v/>
      </c>
      <c r="AQ396" s="26" t="str">
        <f>IFERROR(VLOOKUP($C396,Summary!$C:$CB,41,FALSE)/AS396,IF(AS396=0,"",IF(AS396="","",0)))</f>
        <v/>
      </c>
      <c r="AR396" s="25" t="str">
        <f>IFERROR(VLOOKUP($C396,Summary!$C:$CB,42,FALSE)/AS396,IF(AS396=0,"",IF(AS396="","",0)))</f>
        <v/>
      </c>
      <c r="AS396" s="27" t="str">
        <f>VLOOKUP($C396,Summary!$C:$CB,43,FALSE)</f>
        <v/>
      </c>
      <c r="AT396" s="24" t="str">
        <f>IFERROR(VLOOKUP($C396,Summary!$C:$CB,44,FALSE)/AZ396,IF(AZ396=0,"",IF(AZ396="","",0)))</f>
        <v/>
      </c>
      <c r="AU396" s="25" t="str">
        <f>IFERROR(VLOOKUP($C396,Summary!$C:$CB,45,FALSE)/AZ396,IF(AZ396=0,"",IF(AZ396="","",0)))</f>
        <v/>
      </c>
      <c r="AV396" s="26" t="str">
        <f>IFERROR(VLOOKUP($C396,Summary!$C:$CB,46,FALSE)/AZ396,IF(AZ396=0,"",IF(AZ396="","",0)))</f>
        <v/>
      </c>
      <c r="AW396" s="25" t="str">
        <f>IFERROR(VLOOKUP($C396,Summary!$C:$CB,47,FALSE)/AZ396,IF(AZ396=0,"",IF(AZ396="","",0)))</f>
        <v/>
      </c>
      <c r="AX396" s="26" t="str">
        <f>IFERROR(VLOOKUP($C396,Summary!$C:$CB,48,FALSE)/AZ396,IF(AZ396=0,"",IF(AZ396="","",0)))</f>
        <v/>
      </c>
      <c r="AY396" s="25" t="str">
        <f>IFERROR(VLOOKUP($C396,Summary!$C:$CB,49,FALSE)/AZ396,IF(AZ396=0,"",IF(AZ396="","",0)))</f>
        <v/>
      </c>
      <c r="AZ396" s="27" t="str">
        <f>VLOOKUP($C396,Summary!$C:$CB,50,FALSE)</f>
        <v/>
      </c>
      <c r="BA396" s="24" t="str">
        <f>IFERROR(VLOOKUP($C396,Summary!$C:$CB,51,FALSE)/BG396,IF(BG396=0,"",IF(BG396="","",0)))</f>
        <v/>
      </c>
      <c r="BB396" s="25" t="str">
        <f>IFERROR(VLOOKUP($C396,Summary!$C:$CB,52,FALSE)/BG396,IF(BG396=0,"",IF(BG396="","",0)))</f>
        <v/>
      </c>
      <c r="BC396" s="26" t="str">
        <f>IFERROR(VLOOKUP($C396,Summary!$C:$CB,53,FALSE)/BG396,IF(BG396=0,"",IF(BG396="","",0)))</f>
        <v/>
      </c>
      <c r="BD396" s="25" t="str">
        <f>IFERROR(VLOOKUP($C396,Summary!$C:$CB,54,FALSE)/BG396,IF(BG396=0,"",IF(BG396="","",0)))</f>
        <v/>
      </c>
      <c r="BE396" s="26" t="str">
        <f>IFERROR(VLOOKUP($C396,Summary!$C:$CB,55,FALSE)/BG396,IF(BG396=0,"",IF(BG396="","",0)))</f>
        <v/>
      </c>
      <c r="BF396" s="25" t="str">
        <f>IFERROR(VLOOKUP($C396,Summary!$C:$CB,56,FALSE)/BG396,IF(BG396=0,"",IF(BG396="","",0)))</f>
        <v/>
      </c>
      <c r="BG396" s="27" t="str">
        <f>VLOOKUP($C396,Summary!$C:$CB,57,FALSE)</f>
        <v/>
      </c>
      <c r="BH396" s="24" t="str">
        <f>IFERROR(VLOOKUP($C396,Summary!$C:$CB,58,FALSE)/BN396,IF(BN396=0,"",IF(BN396="","",0)))</f>
        <v/>
      </c>
      <c r="BI396" s="25" t="str">
        <f>IFERROR(VLOOKUP($C396,Summary!$C:$CB,59,FALSE)/BN396,IF(BN396=0,"",IF(BN396="","",0)))</f>
        <v/>
      </c>
      <c r="BJ396" s="26" t="str">
        <f>IFERROR(VLOOKUP($C396,Summary!$C:$CB,60,FALSE)/BN396,IF(BN396=0,"",IF(BN396="","",0)))</f>
        <v/>
      </c>
      <c r="BK396" s="25" t="str">
        <f>IFERROR(VLOOKUP($C396,Summary!$C:$CB,61,FALSE)/BN396,IF(BN396=0,"",IF(BN396="","",0)))</f>
        <v/>
      </c>
      <c r="BL396" s="26" t="str">
        <f>IFERROR(VLOOKUP($C396,Summary!$C:$CB,62,FALSE)/BN396,IF(BN396=0,"",IF(BN396="","",0)))</f>
        <v/>
      </c>
      <c r="BM396" s="25" t="str">
        <f>IFERROR(VLOOKUP($C396,Summary!$C:$CB,63,FALSE)/BN396,IF(BN396=0,"",IF(BN396="","",0)))</f>
        <v/>
      </c>
      <c r="BN396" s="27" t="str">
        <f>VLOOKUP($C396,Summary!$C:$CB,64,FALSE)</f>
        <v/>
      </c>
      <c r="BO396" s="24" t="str">
        <f>IFERROR(VLOOKUP($C396,Summary!$C:$CB,65,FALSE)/BU396,IF(BU396=0,"",IF(BU396="","",0)))</f>
        <v/>
      </c>
      <c r="BP396" s="25" t="str">
        <f>IFERROR(VLOOKUP($C396,Summary!$C:$CB,66,FALSE)/BU396,IF(BU396=0,"",IF(BU396="","",0)))</f>
        <v/>
      </c>
      <c r="BQ396" s="26" t="str">
        <f>IFERROR(VLOOKUP($C396,Summary!$C:$CB,67,FALSE)/BU396,IF(BU396=0,"",IF(BU396="","",0)))</f>
        <v/>
      </c>
      <c r="BR396" s="25" t="str">
        <f>IFERROR(VLOOKUP($C396,Summary!$C:$CB,68,FALSE)/BU396,IF(BU396=0,"",IF(BU396="","",0)))</f>
        <v/>
      </c>
      <c r="BS396" s="26" t="str">
        <f>IFERROR(VLOOKUP($C396,Summary!$C:$CB,69,FALSE)/BU396,IF(BU396=0,"",IF(BU396="","",0)))</f>
        <v/>
      </c>
      <c r="BT396" s="25" t="str">
        <f>IFERROR(VLOOKUP($C396,Summary!$C:$CB,70,FALSE)/BU396,IF(BU396=0,"",IF(BU396="","",0)))</f>
        <v/>
      </c>
      <c r="BU396" s="27" t="str">
        <f>VLOOKUP($C396,Summary!$C:$CB,71,FALSE)</f>
        <v/>
      </c>
      <c r="BV396" s="24" t="str">
        <f>IFERROR(VLOOKUP($C396,Summary!$C:$CB,72,FALSE)/CB396,IF(CB396=0,"",IF(CB396="","",0)))</f>
        <v/>
      </c>
      <c r="BW396" s="25" t="str">
        <f>IFERROR(VLOOKUP($C396,Summary!$C:$CB,73,FALSE)/CB396,IF(CB396=0,"",IF(CB396="","",0)))</f>
        <v/>
      </c>
      <c r="BX396" s="26" t="str">
        <f>IFERROR(VLOOKUP($C396,Summary!$C:$CB,74,FALSE)/CB396,IF(CB396=0,"",IF(CB396="","",0)))</f>
        <v/>
      </c>
      <c r="BY396" s="25" t="str">
        <f>IFERROR(VLOOKUP($C396,Summary!$C:$CB,75,FALSE)/CB396,IF(CB396=0,"",IF(CB396="","",0)))</f>
        <v/>
      </c>
      <c r="BZ396" s="26" t="str">
        <f>IFERROR(VLOOKUP($C396,Summary!$C:$CB,76,FALSE)/CB396,IF(CB396=0,"",IF(CB396="","",0)))</f>
        <v/>
      </c>
      <c r="CA396" s="25" t="str">
        <f>IFERROR(VLOOKUP($C396,Summary!$C:$CB,77,FALSE)/CB396,IF(CB396=0,"",IF(CB396="","",0)))</f>
        <v/>
      </c>
      <c r="CB396" s="27" t="str">
        <f>VLOOKUP($C396,Summary!$C:$CB,78,FALSE)</f>
        <v/>
      </c>
    </row>
    <row r="397" spans="1:80" x14ac:dyDescent="0.3">
      <c r="A397">
        <v>393</v>
      </c>
      <c r="B397" t="str">
        <f>IF(Namelist!A394="","",UPPER(Namelist!A394))</f>
        <v/>
      </c>
      <c r="C397" t="str">
        <f>IF(Namelist!B394="","",UPPER(Namelist!B394))</f>
        <v/>
      </c>
      <c r="D397" s="24" t="str">
        <f>IFERROR(VLOOKUP($C397,Summary!$C:$CB,2,FALSE)/J397,IF(J397=0,"",IF(J397="","",0)))</f>
        <v/>
      </c>
      <c r="E397" s="25" t="str">
        <f>IFERROR(VLOOKUP($C397,Summary!$C:$CB,3,FALSE)/J397,IF(J397=0,"",IF(J397="","",0)))</f>
        <v/>
      </c>
      <c r="F397" s="26" t="str">
        <f>IFERROR(VLOOKUP($C397,Summary!$C:$CB,4,FALSE)/J397,IF(J397=0,"",IF(J397="","",0)))</f>
        <v/>
      </c>
      <c r="G397" s="25" t="str">
        <f>IFERROR(VLOOKUP($C397,Summary!$C:$CB,5,FALSE)/J397,IF(J397=0,"",IF(J397="","",0)))</f>
        <v/>
      </c>
      <c r="H397" s="26" t="str">
        <f>IFERROR(VLOOKUP($C397,Summary!$C:$CB,6,FALSE)/J397,IF(J397=0,"",IF(J397="","",0)))</f>
        <v/>
      </c>
      <c r="I397" s="25" t="str">
        <f>IFERROR(VLOOKUP($C397,Summary!$C:$CB,7,FALSE)/J397,IF(J397=0,"",IF(J397="","",0)))</f>
        <v/>
      </c>
      <c r="J397" s="27" t="str">
        <f>VLOOKUP($C397,Summary!$C:$CB,8,FALSE)</f>
        <v/>
      </c>
      <c r="K397" s="24" t="str">
        <f>IFERROR(VLOOKUP($C397,Summary!$C:$CB,9,FALSE)/Q397,IF(Q397=0,"",IF(Q397="","",0)))</f>
        <v/>
      </c>
      <c r="L397" s="25" t="str">
        <f>IFERROR(VLOOKUP($C397,Summary!$C:$CB,10,FALSE)/Q397,IF(Q397=0,"",IF(Q397="","",0)))</f>
        <v/>
      </c>
      <c r="M397" s="26" t="str">
        <f>IFERROR(VLOOKUP($C397,Summary!$C:$CB,11,FALSE)/Q397,IF(Q397=0,"",IF(Q397="","",0)))</f>
        <v/>
      </c>
      <c r="N397" s="25" t="str">
        <f>IFERROR(VLOOKUP($C397,Summary!$C:$CB,12,FALSE)/Q397,IF(Q397=0,"",IF(Q397="","",0)))</f>
        <v/>
      </c>
      <c r="O397" s="26" t="str">
        <f>IFERROR(VLOOKUP($C397,Summary!$C:$CB,13,FALSE)/Q397,IF(Q397=0,"",IF(Q397="","",0)))</f>
        <v/>
      </c>
      <c r="P397" s="25" t="str">
        <f>IFERROR(VLOOKUP($C397,Summary!$C:$CB,14,FALSE)/Q397,IF(Q397=0,"",IF(Q397="","",0)))</f>
        <v/>
      </c>
      <c r="Q397" s="27" t="str">
        <f>VLOOKUP($C397,Summary!$C:$CB,15,FALSE)</f>
        <v/>
      </c>
      <c r="R397" s="24" t="str">
        <f>IFERROR(VLOOKUP($C397,Summary!$C:$CB,16,FALSE)/X397,IF(X397=0,"",IF(X397="","",0)))</f>
        <v/>
      </c>
      <c r="S397" s="25" t="str">
        <f>IFERROR(VLOOKUP($C397,Summary!$C:$CB,17,FALSE)/X397,IF(X397=0,"",IF(X397="","",0)))</f>
        <v/>
      </c>
      <c r="T397" s="26" t="str">
        <f>IFERROR(VLOOKUP($C397,Summary!$C:$CB,18,FALSE)/X397,IF(X397=0,"",IF(X397="","",0)))</f>
        <v/>
      </c>
      <c r="U397" s="25" t="str">
        <f>IFERROR(VLOOKUP($C397,Summary!$C:$CB,19,FALSE)/X397,IF(X397=0,"",IF(X397="","",0)))</f>
        <v/>
      </c>
      <c r="V397" s="26" t="str">
        <f>IFERROR(VLOOKUP($C397,Summary!$C:$CB,20,FALSE)/X397,IF(X397=0,"",IF(X397="","",0)))</f>
        <v/>
      </c>
      <c r="W397" s="25" t="str">
        <f>IFERROR(VLOOKUP($C397,Summary!$C:$CB,21,FALSE)/X397,IF(X397=0,"",IF(X397="","",0)))</f>
        <v/>
      </c>
      <c r="X397" s="27" t="str">
        <f>VLOOKUP($C397,Summary!$C:$CB,22,FALSE)</f>
        <v/>
      </c>
      <c r="Y397" s="24" t="str">
        <f>IFERROR(VLOOKUP($C397,Summary!$C:$CB,23,FALSE)/AE397,IF(AE397=0,"",IF(AE397="","",0)))</f>
        <v/>
      </c>
      <c r="Z397" s="25" t="str">
        <f>IFERROR(VLOOKUP($C397,Summary!$C:$CB,24,FALSE)/AE397,IF(AE397=0,"",IF(AE397="","",0)))</f>
        <v/>
      </c>
      <c r="AA397" s="26" t="str">
        <f>IFERROR(VLOOKUP($C397,Summary!$C:$CB,25,FALSE)/AE397,IF(AE397=0,"",IF(AE397="","",0)))</f>
        <v/>
      </c>
      <c r="AB397" s="25" t="str">
        <f>IFERROR(VLOOKUP($C397,Summary!$C:$CB,26,FALSE)/AE397,IF(AE397=0,"",IF(AE397="","",0)))</f>
        <v/>
      </c>
      <c r="AC397" s="26" t="str">
        <f>IFERROR(VLOOKUP($C397,Summary!$C:$CB,27,FALSE)/AE397,IF(AE397=0,"",IF(AE397="","",0)))</f>
        <v/>
      </c>
      <c r="AD397" s="25" t="str">
        <f>IFERROR(VLOOKUP($C397,Summary!$C:$CB,28,FALSE)/AE397,IF(AE397=0,"",IF(AE397="","",0)))</f>
        <v/>
      </c>
      <c r="AE397" s="27" t="str">
        <f>VLOOKUP($C397,Summary!$C:$CB,29,FALSE)</f>
        <v/>
      </c>
      <c r="AF397" s="24" t="str">
        <f>IFERROR(VLOOKUP($C397,Summary!$C:$CB,30,FALSE)/VLOOKUP($C397,Summary!$C:$CB,32,FALSE),IF(AL397=0,"",IF(AL397="","",0)))</f>
        <v/>
      </c>
      <c r="AG397" s="25" t="str">
        <f>IFERROR(VLOOKUP($C397,Summary!$C:$CB,31,FALSE)/VLOOKUP($C397,Summary!$C:$CB,32,FALSE),IF(AL397=0,"",IF(AL397="","",0)))</f>
        <v/>
      </c>
      <c r="AH397" s="26" t="str">
        <f>IFERROR(VLOOKUP($C397,Summary!$C:$CB,32,FALSE)/VLOOKUP($C397,Summary!$C:$CB,34,FALSE),IF(AL397=0,"",IF(AL397="","",0)))</f>
        <v/>
      </c>
      <c r="AI397" s="25" t="str">
        <f>IFERROR(VLOOKUP($C397,Summary!$C:$CB,33,FALSE)/VLOOKUP($C397,Summary!$C:$CB,34,FALSE),IF(AL397=0,"",IF(AL397="","",0)))</f>
        <v/>
      </c>
      <c r="AJ397" s="26" t="str">
        <f>IFERROR(VLOOKUP($C397,Summary!$C:$CB,34,FALSE)/AL397,IF(AL397=0,"",IF(AL397="","",0)))</f>
        <v/>
      </c>
      <c r="AK397" s="25" t="str">
        <f>IFERROR(VLOOKUP($C397,Summary!$C:$CB,35,FALSE)/AL397,IF(AL397=0,"",IF(AL397="","",0)))</f>
        <v/>
      </c>
      <c r="AL397" s="27">
        <f>VLOOKUP($C397,Summary!$C:$CB,36,FALSE)</f>
        <v>0</v>
      </c>
      <c r="AM397" s="24" t="str">
        <f>IFERROR(VLOOKUP($C397,Summary!$C:$CB,37,FALSE)/AS397,IF(AS397=0,"",IF(AS397="","",0)))</f>
        <v/>
      </c>
      <c r="AN397" s="25" t="str">
        <f>IFERROR(VLOOKUP($C397,Summary!$C:$CB,38,FALSE)/AS397,IF(AS397=0,"",IF(AS397="","",0)))</f>
        <v/>
      </c>
      <c r="AO397" s="26" t="str">
        <f>IFERROR(VLOOKUP($C397,Summary!$C:$CB,39,FALSE)/AS397,IF(AS397=0,"",IF(AS397="","",0)))</f>
        <v/>
      </c>
      <c r="AP397" s="25" t="str">
        <f>IFERROR(VLOOKUP($C397,Summary!$C:$CB,40,FALSE)/AS397,IF(AS397=0,"",IF(AS397="","",0)))</f>
        <v/>
      </c>
      <c r="AQ397" s="26" t="str">
        <f>IFERROR(VLOOKUP($C397,Summary!$C:$CB,41,FALSE)/AS397,IF(AS397=0,"",IF(AS397="","",0)))</f>
        <v/>
      </c>
      <c r="AR397" s="25" t="str">
        <f>IFERROR(VLOOKUP($C397,Summary!$C:$CB,42,FALSE)/AS397,IF(AS397=0,"",IF(AS397="","",0)))</f>
        <v/>
      </c>
      <c r="AS397" s="27" t="str">
        <f>VLOOKUP($C397,Summary!$C:$CB,43,FALSE)</f>
        <v/>
      </c>
      <c r="AT397" s="24" t="str">
        <f>IFERROR(VLOOKUP($C397,Summary!$C:$CB,44,FALSE)/AZ397,IF(AZ397=0,"",IF(AZ397="","",0)))</f>
        <v/>
      </c>
      <c r="AU397" s="25" t="str">
        <f>IFERROR(VLOOKUP($C397,Summary!$C:$CB,45,FALSE)/AZ397,IF(AZ397=0,"",IF(AZ397="","",0)))</f>
        <v/>
      </c>
      <c r="AV397" s="26" t="str">
        <f>IFERROR(VLOOKUP($C397,Summary!$C:$CB,46,FALSE)/AZ397,IF(AZ397=0,"",IF(AZ397="","",0)))</f>
        <v/>
      </c>
      <c r="AW397" s="25" t="str">
        <f>IFERROR(VLOOKUP($C397,Summary!$C:$CB,47,FALSE)/AZ397,IF(AZ397=0,"",IF(AZ397="","",0)))</f>
        <v/>
      </c>
      <c r="AX397" s="26" t="str">
        <f>IFERROR(VLOOKUP($C397,Summary!$C:$CB,48,FALSE)/AZ397,IF(AZ397=0,"",IF(AZ397="","",0)))</f>
        <v/>
      </c>
      <c r="AY397" s="25" t="str">
        <f>IFERROR(VLOOKUP($C397,Summary!$C:$CB,49,FALSE)/AZ397,IF(AZ397=0,"",IF(AZ397="","",0)))</f>
        <v/>
      </c>
      <c r="AZ397" s="27" t="str">
        <f>VLOOKUP($C397,Summary!$C:$CB,50,FALSE)</f>
        <v/>
      </c>
      <c r="BA397" s="24" t="str">
        <f>IFERROR(VLOOKUP($C397,Summary!$C:$CB,51,FALSE)/BG397,IF(BG397=0,"",IF(BG397="","",0)))</f>
        <v/>
      </c>
      <c r="BB397" s="25" t="str">
        <f>IFERROR(VLOOKUP($C397,Summary!$C:$CB,52,FALSE)/BG397,IF(BG397=0,"",IF(BG397="","",0)))</f>
        <v/>
      </c>
      <c r="BC397" s="26" t="str">
        <f>IFERROR(VLOOKUP($C397,Summary!$C:$CB,53,FALSE)/BG397,IF(BG397=0,"",IF(BG397="","",0)))</f>
        <v/>
      </c>
      <c r="BD397" s="25" t="str">
        <f>IFERROR(VLOOKUP($C397,Summary!$C:$CB,54,FALSE)/BG397,IF(BG397=0,"",IF(BG397="","",0)))</f>
        <v/>
      </c>
      <c r="BE397" s="26" t="str">
        <f>IFERROR(VLOOKUP($C397,Summary!$C:$CB,55,FALSE)/BG397,IF(BG397=0,"",IF(BG397="","",0)))</f>
        <v/>
      </c>
      <c r="BF397" s="25" t="str">
        <f>IFERROR(VLOOKUP($C397,Summary!$C:$CB,56,FALSE)/BG397,IF(BG397=0,"",IF(BG397="","",0)))</f>
        <v/>
      </c>
      <c r="BG397" s="27" t="str">
        <f>VLOOKUP($C397,Summary!$C:$CB,57,FALSE)</f>
        <v/>
      </c>
      <c r="BH397" s="24" t="str">
        <f>IFERROR(VLOOKUP($C397,Summary!$C:$CB,58,FALSE)/BN397,IF(BN397=0,"",IF(BN397="","",0)))</f>
        <v/>
      </c>
      <c r="BI397" s="25" t="str">
        <f>IFERROR(VLOOKUP($C397,Summary!$C:$CB,59,FALSE)/BN397,IF(BN397=0,"",IF(BN397="","",0)))</f>
        <v/>
      </c>
      <c r="BJ397" s="26" t="str">
        <f>IFERROR(VLOOKUP($C397,Summary!$C:$CB,60,FALSE)/BN397,IF(BN397=0,"",IF(BN397="","",0)))</f>
        <v/>
      </c>
      <c r="BK397" s="25" t="str">
        <f>IFERROR(VLOOKUP($C397,Summary!$C:$CB,61,FALSE)/BN397,IF(BN397=0,"",IF(BN397="","",0)))</f>
        <v/>
      </c>
      <c r="BL397" s="26" t="str">
        <f>IFERROR(VLOOKUP($C397,Summary!$C:$CB,62,FALSE)/BN397,IF(BN397=0,"",IF(BN397="","",0)))</f>
        <v/>
      </c>
      <c r="BM397" s="25" t="str">
        <f>IFERROR(VLOOKUP($C397,Summary!$C:$CB,63,FALSE)/BN397,IF(BN397=0,"",IF(BN397="","",0)))</f>
        <v/>
      </c>
      <c r="BN397" s="27" t="str">
        <f>VLOOKUP($C397,Summary!$C:$CB,64,FALSE)</f>
        <v/>
      </c>
      <c r="BO397" s="24" t="str">
        <f>IFERROR(VLOOKUP($C397,Summary!$C:$CB,65,FALSE)/BU397,IF(BU397=0,"",IF(BU397="","",0)))</f>
        <v/>
      </c>
      <c r="BP397" s="25" t="str">
        <f>IFERROR(VLOOKUP($C397,Summary!$C:$CB,66,FALSE)/BU397,IF(BU397=0,"",IF(BU397="","",0)))</f>
        <v/>
      </c>
      <c r="BQ397" s="26" t="str">
        <f>IFERROR(VLOOKUP($C397,Summary!$C:$CB,67,FALSE)/BU397,IF(BU397=0,"",IF(BU397="","",0)))</f>
        <v/>
      </c>
      <c r="BR397" s="25" t="str">
        <f>IFERROR(VLOOKUP($C397,Summary!$C:$CB,68,FALSE)/BU397,IF(BU397=0,"",IF(BU397="","",0)))</f>
        <v/>
      </c>
      <c r="BS397" s="26" t="str">
        <f>IFERROR(VLOOKUP($C397,Summary!$C:$CB,69,FALSE)/BU397,IF(BU397=0,"",IF(BU397="","",0)))</f>
        <v/>
      </c>
      <c r="BT397" s="25" t="str">
        <f>IFERROR(VLOOKUP($C397,Summary!$C:$CB,70,FALSE)/BU397,IF(BU397=0,"",IF(BU397="","",0)))</f>
        <v/>
      </c>
      <c r="BU397" s="27" t="str">
        <f>VLOOKUP($C397,Summary!$C:$CB,71,FALSE)</f>
        <v/>
      </c>
      <c r="BV397" s="24" t="str">
        <f>IFERROR(VLOOKUP($C397,Summary!$C:$CB,72,FALSE)/CB397,IF(CB397=0,"",IF(CB397="","",0)))</f>
        <v/>
      </c>
      <c r="BW397" s="25" t="str">
        <f>IFERROR(VLOOKUP($C397,Summary!$C:$CB,73,FALSE)/CB397,IF(CB397=0,"",IF(CB397="","",0)))</f>
        <v/>
      </c>
      <c r="BX397" s="26" t="str">
        <f>IFERROR(VLOOKUP($C397,Summary!$C:$CB,74,FALSE)/CB397,IF(CB397=0,"",IF(CB397="","",0)))</f>
        <v/>
      </c>
      <c r="BY397" s="25" t="str">
        <f>IFERROR(VLOOKUP($C397,Summary!$C:$CB,75,FALSE)/CB397,IF(CB397=0,"",IF(CB397="","",0)))</f>
        <v/>
      </c>
      <c r="BZ397" s="26" t="str">
        <f>IFERROR(VLOOKUP($C397,Summary!$C:$CB,76,FALSE)/CB397,IF(CB397=0,"",IF(CB397="","",0)))</f>
        <v/>
      </c>
      <c r="CA397" s="25" t="str">
        <f>IFERROR(VLOOKUP($C397,Summary!$C:$CB,77,FALSE)/CB397,IF(CB397=0,"",IF(CB397="","",0)))</f>
        <v/>
      </c>
      <c r="CB397" s="27" t="str">
        <f>VLOOKUP($C397,Summary!$C:$CB,78,FALSE)</f>
        <v/>
      </c>
    </row>
    <row r="398" spans="1:80" x14ac:dyDescent="0.3">
      <c r="A398">
        <v>394</v>
      </c>
      <c r="B398" t="str">
        <f>IF(Namelist!A395="","",UPPER(Namelist!A395))</f>
        <v/>
      </c>
      <c r="C398" t="str">
        <f>IF(Namelist!B395="","",UPPER(Namelist!B395))</f>
        <v/>
      </c>
      <c r="D398" s="24" t="str">
        <f>IFERROR(VLOOKUP($C398,Summary!$C:$CB,2,FALSE)/J398,IF(J398=0,"",IF(J398="","",0)))</f>
        <v/>
      </c>
      <c r="E398" s="25" t="str">
        <f>IFERROR(VLOOKUP($C398,Summary!$C:$CB,3,FALSE)/J398,IF(J398=0,"",IF(J398="","",0)))</f>
        <v/>
      </c>
      <c r="F398" s="26" t="str">
        <f>IFERROR(VLOOKUP($C398,Summary!$C:$CB,4,FALSE)/J398,IF(J398=0,"",IF(J398="","",0)))</f>
        <v/>
      </c>
      <c r="G398" s="25" t="str">
        <f>IFERROR(VLOOKUP($C398,Summary!$C:$CB,5,FALSE)/J398,IF(J398=0,"",IF(J398="","",0)))</f>
        <v/>
      </c>
      <c r="H398" s="26" t="str">
        <f>IFERROR(VLOOKUP($C398,Summary!$C:$CB,6,FALSE)/J398,IF(J398=0,"",IF(J398="","",0)))</f>
        <v/>
      </c>
      <c r="I398" s="25" t="str">
        <f>IFERROR(VLOOKUP($C398,Summary!$C:$CB,7,FALSE)/J398,IF(J398=0,"",IF(J398="","",0)))</f>
        <v/>
      </c>
      <c r="J398" s="27" t="str">
        <f>VLOOKUP($C398,Summary!$C:$CB,8,FALSE)</f>
        <v/>
      </c>
      <c r="K398" s="24" t="str">
        <f>IFERROR(VLOOKUP($C398,Summary!$C:$CB,9,FALSE)/Q398,IF(Q398=0,"",IF(Q398="","",0)))</f>
        <v/>
      </c>
      <c r="L398" s="25" t="str">
        <f>IFERROR(VLOOKUP($C398,Summary!$C:$CB,10,FALSE)/Q398,IF(Q398=0,"",IF(Q398="","",0)))</f>
        <v/>
      </c>
      <c r="M398" s="26" t="str">
        <f>IFERROR(VLOOKUP($C398,Summary!$C:$CB,11,FALSE)/Q398,IF(Q398=0,"",IF(Q398="","",0)))</f>
        <v/>
      </c>
      <c r="N398" s="25" t="str">
        <f>IFERROR(VLOOKUP($C398,Summary!$C:$CB,12,FALSE)/Q398,IF(Q398=0,"",IF(Q398="","",0)))</f>
        <v/>
      </c>
      <c r="O398" s="26" t="str">
        <f>IFERROR(VLOOKUP($C398,Summary!$C:$CB,13,FALSE)/Q398,IF(Q398=0,"",IF(Q398="","",0)))</f>
        <v/>
      </c>
      <c r="P398" s="25" t="str">
        <f>IFERROR(VLOOKUP($C398,Summary!$C:$CB,14,FALSE)/Q398,IF(Q398=0,"",IF(Q398="","",0)))</f>
        <v/>
      </c>
      <c r="Q398" s="27" t="str">
        <f>VLOOKUP($C398,Summary!$C:$CB,15,FALSE)</f>
        <v/>
      </c>
      <c r="R398" s="24" t="str">
        <f>IFERROR(VLOOKUP($C398,Summary!$C:$CB,16,FALSE)/X398,IF(X398=0,"",IF(X398="","",0)))</f>
        <v/>
      </c>
      <c r="S398" s="25" t="str">
        <f>IFERROR(VLOOKUP($C398,Summary!$C:$CB,17,FALSE)/X398,IF(X398=0,"",IF(X398="","",0)))</f>
        <v/>
      </c>
      <c r="T398" s="26" t="str">
        <f>IFERROR(VLOOKUP($C398,Summary!$C:$CB,18,FALSE)/X398,IF(X398=0,"",IF(X398="","",0)))</f>
        <v/>
      </c>
      <c r="U398" s="25" t="str">
        <f>IFERROR(VLOOKUP($C398,Summary!$C:$CB,19,FALSE)/X398,IF(X398=0,"",IF(X398="","",0)))</f>
        <v/>
      </c>
      <c r="V398" s="26" t="str">
        <f>IFERROR(VLOOKUP($C398,Summary!$C:$CB,20,FALSE)/X398,IF(X398=0,"",IF(X398="","",0)))</f>
        <v/>
      </c>
      <c r="W398" s="25" t="str">
        <f>IFERROR(VLOOKUP($C398,Summary!$C:$CB,21,FALSE)/X398,IF(X398=0,"",IF(X398="","",0)))</f>
        <v/>
      </c>
      <c r="X398" s="27" t="str">
        <f>VLOOKUP($C398,Summary!$C:$CB,22,FALSE)</f>
        <v/>
      </c>
      <c r="Y398" s="24" t="str">
        <f>IFERROR(VLOOKUP($C398,Summary!$C:$CB,23,FALSE)/AE398,IF(AE398=0,"",IF(AE398="","",0)))</f>
        <v/>
      </c>
      <c r="Z398" s="25" t="str">
        <f>IFERROR(VLOOKUP($C398,Summary!$C:$CB,24,FALSE)/AE398,IF(AE398=0,"",IF(AE398="","",0)))</f>
        <v/>
      </c>
      <c r="AA398" s="26" t="str">
        <f>IFERROR(VLOOKUP($C398,Summary!$C:$CB,25,FALSE)/AE398,IF(AE398=0,"",IF(AE398="","",0)))</f>
        <v/>
      </c>
      <c r="AB398" s="25" t="str">
        <f>IFERROR(VLOOKUP($C398,Summary!$C:$CB,26,FALSE)/AE398,IF(AE398=0,"",IF(AE398="","",0)))</f>
        <v/>
      </c>
      <c r="AC398" s="26" t="str">
        <f>IFERROR(VLOOKUP($C398,Summary!$C:$CB,27,FALSE)/AE398,IF(AE398=0,"",IF(AE398="","",0)))</f>
        <v/>
      </c>
      <c r="AD398" s="25" t="str">
        <f>IFERROR(VLOOKUP($C398,Summary!$C:$CB,28,FALSE)/AE398,IF(AE398=0,"",IF(AE398="","",0)))</f>
        <v/>
      </c>
      <c r="AE398" s="27" t="str">
        <f>VLOOKUP($C398,Summary!$C:$CB,29,FALSE)</f>
        <v/>
      </c>
      <c r="AF398" s="24" t="str">
        <f>IFERROR(VLOOKUP($C398,Summary!$C:$CB,30,FALSE)/VLOOKUP($C398,Summary!$C:$CB,32,FALSE),IF(AL398=0,"",IF(AL398="","",0)))</f>
        <v/>
      </c>
      <c r="AG398" s="25" t="str">
        <f>IFERROR(VLOOKUP($C398,Summary!$C:$CB,31,FALSE)/VLOOKUP($C398,Summary!$C:$CB,32,FALSE),IF(AL398=0,"",IF(AL398="","",0)))</f>
        <v/>
      </c>
      <c r="AH398" s="26" t="str">
        <f>IFERROR(VLOOKUP($C398,Summary!$C:$CB,32,FALSE)/VLOOKUP($C398,Summary!$C:$CB,34,FALSE),IF(AL398=0,"",IF(AL398="","",0)))</f>
        <v/>
      </c>
      <c r="AI398" s="25" t="str">
        <f>IFERROR(VLOOKUP($C398,Summary!$C:$CB,33,FALSE)/VLOOKUP($C398,Summary!$C:$CB,34,FALSE),IF(AL398=0,"",IF(AL398="","",0)))</f>
        <v/>
      </c>
      <c r="AJ398" s="26" t="str">
        <f>IFERROR(VLOOKUP($C398,Summary!$C:$CB,34,FALSE)/AL398,IF(AL398=0,"",IF(AL398="","",0)))</f>
        <v/>
      </c>
      <c r="AK398" s="25" t="str">
        <f>IFERROR(VLOOKUP($C398,Summary!$C:$CB,35,FALSE)/AL398,IF(AL398=0,"",IF(AL398="","",0)))</f>
        <v/>
      </c>
      <c r="AL398" s="27">
        <f>VLOOKUP($C398,Summary!$C:$CB,36,FALSE)</f>
        <v>0</v>
      </c>
      <c r="AM398" s="24" t="str">
        <f>IFERROR(VLOOKUP($C398,Summary!$C:$CB,37,FALSE)/AS398,IF(AS398=0,"",IF(AS398="","",0)))</f>
        <v/>
      </c>
      <c r="AN398" s="25" t="str">
        <f>IFERROR(VLOOKUP($C398,Summary!$C:$CB,38,FALSE)/AS398,IF(AS398=0,"",IF(AS398="","",0)))</f>
        <v/>
      </c>
      <c r="AO398" s="26" t="str">
        <f>IFERROR(VLOOKUP($C398,Summary!$C:$CB,39,FALSE)/AS398,IF(AS398=0,"",IF(AS398="","",0)))</f>
        <v/>
      </c>
      <c r="AP398" s="25" t="str">
        <f>IFERROR(VLOOKUP($C398,Summary!$C:$CB,40,FALSE)/AS398,IF(AS398=0,"",IF(AS398="","",0)))</f>
        <v/>
      </c>
      <c r="AQ398" s="26" t="str">
        <f>IFERROR(VLOOKUP($C398,Summary!$C:$CB,41,FALSE)/AS398,IF(AS398=0,"",IF(AS398="","",0)))</f>
        <v/>
      </c>
      <c r="AR398" s="25" t="str">
        <f>IFERROR(VLOOKUP($C398,Summary!$C:$CB,42,FALSE)/AS398,IF(AS398=0,"",IF(AS398="","",0)))</f>
        <v/>
      </c>
      <c r="AS398" s="27" t="str">
        <f>VLOOKUP($C398,Summary!$C:$CB,43,FALSE)</f>
        <v/>
      </c>
      <c r="AT398" s="24" t="str">
        <f>IFERROR(VLOOKUP($C398,Summary!$C:$CB,44,FALSE)/AZ398,IF(AZ398=0,"",IF(AZ398="","",0)))</f>
        <v/>
      </c>
      <c r="AU398" s="25" t="str">
        <f>IFERROR(VLOOKUP($C398,Summary!$C:$CB,45,FALSE)/AZ398,IF(AZ398=0,"",IF(AZ398="","",0)))</f>
        <v/>
      </c>
      <c r="AV398" s="26" t="str">
        <f>IFERROR(VLOOKUP($C398,Summary!$C:$CB,46,FALSE)/AZ398,IF(AZ398=0,"",IF(AZ398="","",0)))</f>
        <v/>
      </c>
      <c r="AW398" s="25" t="str">
        <f>IFERROR(VLOOKUP($C398,Summary!$C:$CB,47,FALSE)/AZ398,IF(AZ398=0,"",IF(AZ398="","",0)))</f>
        <v/>
      </c>
      <c r="AX398" s="26" t="str">
        <f>IFERROR(VLOOKUP($C398,Summary!$C:$CB,48,FALSE)/AZ398,IF(AZ398=0,"",IF(AZ398="","",0)))</f>
        <v/>
      </c>
      <c r="AY398" s="25" t="str">
        <f>IFERROR(VLOOKUP($C398,Summary!$C:$CB,49,FALSE)/AZ398,IF(AZ398=0,"",IF(AZ398="","",0)))</f>
        <v/>
      </c>
      <c r="AZ398" s="27" t="str">
        <f>VLOOKUP($C398,Summary!$C:$CB,50,FALSE)</f>
        <v/>
      </c>
      <c r="BA398" s="24" t="str">
        <f>IFERROR(VLOOKUP($C398,Summary!$C:$CB,51,FALSE)/BG398,IF(BG398=0,"",IF(BG398="","",0)))</f>
        <v/>
      </c>
      <c r="BB398" s="25" t="str">
        <f>IFERROR(VLOOKUP($C398,Summary!$C:$CB,52,FALSE)/BG398,IF(BG398=0,"",IF(BG398="","",0)))</f>
        <v/>
      </c>
      <c r="BC398" s="26" t="str">
        <f>IFERROR(VLOOKUP($C398,Summary!$C:$CB,53,FALSE)/BG398,IF(BG398=0,"",IF(BG398="","",0)))</f>
        <v/>
      </c>
      <c r="BD398" s="25" t="str">
        <f>IFERROR(VLOOKUP($C398,Summary!$C:$CB,54,FALSE)/BG398,IF(BG398=0,"",IF(BG398="","",0)))</f>
        <v/>
      </c>
      <c r="BE398" s="26" t="str">
        <f>IFERROR(VLOOKUP($C398,Summary!$C:$CB,55,FALSE)/BG398,IF(BG398=0,"",IF(BG398="","",0)))</f>
        <v/>
      </c>
      <c r="BF398" s="25" t="str">
        <f>IFERROR(VLOOKUP($C398,Summary!$C:$CB,56,FALSE)/BG398,IF(BG398=0,"",IF(BG398="","",0)))</f>
        <v/>
      </c>
      <c r="BG398" s="27" t="str">
        <f>VLOOKUP($C398,Summary!$C:$CB,57,FALSE)</f>
        <v/>
      </c>
      <c r="BH398" s="24" t="str">
        <f>IFERROR(VLOOKUP($C398,Summary!$C:$CB,58,FALSE)/BN398,IF(BN398=0,"",IF(BN398="","",0)))</f>
        <v/>
      </c>
      <c r="BI398" s="25" t="str">
        <f>IFERROR(VLOOKUP($C398,Summary!$C:$CB,59,FALSE)/BN398,IF(BN398=0,"",IF(BN398="","",0)))</f>
        <v/>
      </c>
      <c r="BJ398" s="26" t="str">
        <f>IFERROR(VLOOKUP($C398,Summary!$C:$CB,60,FALSE)/BN398,IF(BN398=0,"",IF(BN398="","",0)))</f>
        <v/>
      </c>
      <c r="BK398" s="25" t="str">
        <f>IFERROR(VLOOKUP($C398,Summary!$C:$CB,61,FALSE)/BN398,IF(BN398=0,"",IF(BN398="","",0)))</f>
        <v/>
      </c>
      <c r="BL398" s="26" t="str">
        <f>IFERROR(VLOOKUP($C398,Summary!$C:$CB,62,FALSE)/BN398,IF(BN398=0,"",IF(BN398="","",0)))</f>
        <v/>
      </c>
      <c r="BM398" s="25" t="str">
        <f>IFERROR(VLOOKUP($C398,Summary!$C:$CB,63,FALSE)/BN398,IF(BN398=0,"",IF(BN398="","",0)))</f>
        <v/>
      </c>
      <c r="BN398" s="27" t="str">
        <f>VLOOKUP($C398,Summary!$C:$CB,64,FALSE)</f>
        <v/>
      </c>
      <c r="BO398" s="24" t="str">
        <f>IFERROR(VLOOKUP($C398,Summary!$C:$CB,65,FALSE)/BU398,IF(BU398=0,"",IF(BU398="","",0)))</f>
        <v/>
      </c>
      <c r="BP398" s="25" t="str">
        <f>IFERROR(VLOOKUP($C398,Summary!$C:$CB,66,FALSE)/BU398,IF(BU398=0,"",IF(BU398="","",0)))</f>
        <v/>
      </c>
      <c r="BQ398" s="26" t="str">
        <f>IFERROR(VLOOKUP($C398,Summary!$C:$CB,67,FALSE)/BU398,IF(BU398=0,"",IF(BU398="","",0)))</f>
        <v/>
      </c>
      <c r="BR398" s="25" t="str">
        <f>IFERROR(VLOOKUP($C398,Summary!$C:$CB,68,FALSE)/BU398,IF(BU398=0,"",IF(BU398="","",0)))</f>
        <v/>
      </c>
      <c r="BS398" s="26" t="str">
        <f>IFERROR(VLOOKUP($C398,Summary!$C:$CB,69,FALSE)/BU398,IF(BU398=0,"",IF(BU398="","",0)))</f>
        <v/>
      </c>
      <c r="BT398" s="25" t="str">
        <f>IFERROR(VLOOKUP($C398,Summary!$C:$CB,70,FALSE)/BU398,IF(BU398=0,"",IF(BU398="","",0)))</f>
        <v/>
      </c>
      <c r="BU398" s="27" t="str">
        <f>VLOOKUP($C398,Summary!$C:$CB,71,FALSE)</f>
        <v/>
      </c>
      <c r="BV398" s="24" t="str">
        <f>IFERROR(VLOOKUP($C398,Summary!$C:$CB,72,FALSE)/CB398,IF(CB398=0,"",IF(CB398="","",0)))</f>
        <v/>
      </c>
      <c r="BW398" s="25" t="str">
        <f>IFERROR(VLOOKUP($C398,Summary!$C:$CB,73,FALSE)/CB398,IF(CB398=0,"",IF(CB398="","",0)))</f>
        <v/>
      </c>
      <c r="BX398" s="26" t="str">
        <f>IFERROR(VLOOKUP($C398,Summary!$C:$CB,74,FALSE)/CB398,IF(CB398=0,"",IF(CB398="","",0)))</f>
        <v/>
      </c>
      <c r="BY398" s="25" t="str">
        <f>IFERROR(VLOOKUP($C398,Summary!$C:$CB,75,FALSE)/CB398,IF(CB398=0,"",IF(CB398="","",0)))</f>
        <v/>
      </c>
      <c r="BZ398" s="26" t="str">
        <f>IFERROR(VLOOKUP($C398,Summary!$C:$CB,76,FALSE)/CB398,IF(CB398=0,"",IF(CB398="","",0)))</f>
        <v/>
      </c>
      <c r="CA398" s="25" t="str">
        <f>IFERROR(VLOOKUP($C398,Summary!$C:$CB,77,FALSE)/CB398,IF(CB398=0,"",IF(CB398="","",0)))</f>
        <v/>
      </c>
      <c r="CB398" s="27" t="str">
        <f>VLOOKUP($C398,Summary!$C:$CB,78,FALSE)</f>
        <v/>
      </c>
    </row>
    <row r="399" spans="1:80" x14ac:dyDescent="0.3">
      <c r="A399">
        <v>395</v>
      </c>
      <c r="B399" t="str">
        <f>IF(Namelist!A396="","",UPPER(Namelist!A396))</f>
        <v/>
      </c>
      <c r="C399" t="str">
        <f>IF(Namelist!B396="","",UPPER(Namelist!B396))</f>
        <v/>
      </c>
      <c r="D399" s="24" t="str">
        <f>IFERROR(VLOOKUP($C399,Summary!$C:$CB,2,FALSE)/J399,IF(J399=0,"",IF(J399="","",0)))</f>
        <v/>
      </c>
      <c r="E399" s="25" t="str">
        <f>IFERROR(VLOOKUP($C399,Summary!$C:$CB,3,FALSE)/J399,IF(J399=0,"",IF(J399="","",0)))</f>
        <v/>
      </c>
      <c r="F399" s="26" t="str">
        <f>IFERROR(VLOOKUP($C399,Summary!$C:$CB,4,FALSE)/J399,IF(J399=0,"",IF(J399="","",0)))</f>
        <v/>
      </c>
      <c r="G399" s="25" t="str">
        <f>IFERROR(VLOOKUP($C399,Summary!$C:$CB,5,FALSE)/J399,IF(J399=0,"",IF(J399="","",0)))</f>
        <v/>
      </c>
      <c r="H399" s="26" t="str">
        <f>IFERROR(VLOOKUP($C399,Summary!$C:$CB,6,FALSE)/J399,IF(J399=0,"",IF(J399="","",0)))</f>
        <v/>
      </c>
      <c r="I399" s="25" t="str">
        <f>IFERROR(VLOOKUP($C399,Summary!$C:$CB,7,FALSE)/J399,IF(J399=0,"",IF(J399="","",0)))</f>
        <v/>
      </c>
      <c r="J399" s="27" t="str">
        <f>VLOOKUP($C399,Summary!$C:$CB,8,FALSE)</f>
        <v/>
      </c>
      <c r="K399" s="24" t="str">
        <f>IFERROR(VLOOKUP($C399,Summary!$C:$CB,9,FALSE)/Q399,IF(Q399=0,"",IF(Q399="","",0)))</f>
        <v/>
      </c>
      <c r="L399" s="25" t="str">
        <f>IFERROR(VLOOKUP($C399,Summary!$C:$CB,10,FALSE)/Q399,IF(Q399=0,"",IF(Q399="","",0)))</f>
        <v/>
      </c>
      <c r="M399" s="26" t="str">
        <f>IFERROR(VLOOKUP($C399,Summary!$C:$CB,11,FALSE)/Q399,IF(Q399=0,"",IF(Q399="","",0)))</f>
        <v/>
      </c>
      <c r="N399" s="25" t="str">
        <f>IFERROR(VLOOKUP($C399,Summary!$C:$CB,12,FALSE)/Q399,IF(Q399=0,"",IF(Q399="","",0)))</f>
        <v/>
      </c>
      <c r="O399" s="26" t="str">
        <f>IFERROR(VLOOKUP($C399,Summary!$C:$CB,13,FALSE)/Q399,IF(Q399=0,"",IF(Q399="","",0)))</f>
        <v/>
      </c>
      <c r="P399" s="25" t="str">
        <f>IFERROR(VLOOKUP($C399,Summary!$C:$CB,14,FALSE)/Q399,IF(Q399=0,"",IF(Q399="","",0)))</f>
        <v/>
      </c>
      <c r="Q399" s="27" t="str">
        <f>VLOOKUP($C399,Summary!$C:$CB,15,FALSE)</f>
        <v/>
      </c>
      <c r="R399" s="24" t="str">
        <f>IFERROR(VLOOKUP($C399,Summary!$C:$CB,16,FALSE)/X399,IF(X399=0,"",IF(X399="","",0)))</f>
        <v/>
      </c>
      <c r="S399" s="25" t="str">
        <f>IFERROR(VLOOKUP($C399,Summary!$C:$CB,17,FALSE)/X399,IF(X399=0,"",IF(X399="","",0)))</f>
        <v/>
      </c>
      <c r="T399" s="26" t="str">
        <f>IFERROR(VLOOKUP($C399,Summary!$C:$CB,18,FALSE)/X399,IF(X399=0,"",IF(X399="","",0)))</f>
        <v/>
      </c>
      <c r="U399" s="25" t="str">
        <f>IFERROR(VLOOKUP($C399,Summary!$C:$CB,19,FALSE)/X399,IF(X399=0,"",IF(X399="","",0)))</f>
        <v/>
      </c>
      <c r="V399" s="26" t="str">
        <f>IFERROR(VLOOKUP($C399,Summary!$C:$CB,20,FALSE)/X399,IF(X399=0,"",IF(X399="","",0)))</f>
        <v/>
      </c>
      <c r="W399" s="25" t="str">
        <f>IFERROR(VLOOKUP($C399,Summary!$C:$CB,21,FALSE)/X399,IF(X399=0,"",IF(X399="","",0)))</f>
        <v/>
      </c>
      <c r="X399" s="27" t="str">
        <f>VLOOKUP($C399,Summary!$C:$CB,22,FALSE)</f>
        <v/>
      </c>
      <c r="Y399" s="24" t="str">
        <f>IFERROR(VLOOKUP($C399,Summary!$C:$CB,23,FALSE)/AE399,IF(AE399=0,"",IF(AE399="","",0)))</f>
        <v/>
      </c>
      <c r="Z399" s="25" t="str">
        <f>IFERROR(VLOOKUP($C399,Summary!$C:$CB,24,FALSE)/AE399,IF(AE399=0,"",IF(AE399="","",0)))</f>
        <v/>
      </c>
      <c r="AA399" s="26" t="str">
        <f>IFERROR(VLOOKUP($C399,Summary!$C:$CB,25,FALSE)/AE399,IF(AE399=0,"",IF(AE399="","",0)))</f>
        <v/>
      </c>
      <c r="AB399" s="25" t="str">
        <f>IFERROR(VLOOKUP($C399,Summary!$C:$CB,26,FALSE)/AE399,IF(AE399=0,"",IF(AE399="","",0)))</f>
        <v/>
      </c>
      <c r="AC399" s="26" t="str">
        <f>IFERROR(VLOOKUP($C399,Summary!$C:$CB,27,FALSE)/AE399,IF(AE399=0,"",IF(AE399="","",0)))</f>
        <v/>
      </c>
      <c r="AD399" s="25" t="str">
        <f>IFERROR(VLOOKUP($C399,Summary!$C:$CB,28,FALSE)/AE399,IF(AE399=0,"",IF(AE399="","",0)))</f>
        <v/>
      </c>
      <c r="AE399" s="27" t="str">
        <f>VLOOKUP($C399,Summary!$C:$CB,29,FALSE)</f>
        <v/>
      </c>
      <c r="AF399" s="24" t="str">
        <f>IFERROR(VLOOKUP($C399,Summary!$C:$CB,30,FALSE)/VLOOKUP($C399,Summary!$C:$CB,32,FALSE),IF(AL399=0,"",IF(AL399="","",0)))</f>
        <v/>
      </c>
      <c r="AG399" s="25" t="str">
        <f>IFERROR(VLOOKUP($C399,Summary!$C:$CB,31,FALSE)/VLOOKUP($C399,Summary!$C:$CB,32,FALSE),IF(AL399=0,"",IF(AL399="","",0)))</f>
        <v/>
      </c>
      <c r="AH399" s="26" t="str">
        <f>IFERROR(VLOOKUP($C399,Summary!$C:$CB,32,FALSE)/VLOOKUP($C399,Summary!$C:$CB,34,FALSE),IF(AL399=0,"",IF(AL399="","",0)))</f>
        <v/>
      </c>
      <c r="AI399" s="25" t="str">
        <f>IFERROR(VLOOKUP($C399,Summary!$C:$CB,33,FALSE)/VLOOKUP($C399,Summary!$C:$CB,34,FALSE),IF(AL399=0,"",IF(AL399="","",0)))</f>
        <v/>
      </c>
      <c r="AJ399" s="26" t="str">
        <f>IFERROR(VLOOKUP($C399,Summary!$C:$CB,34,FALSE)/AL399,IF(AL399=0,"",IF(AL399="","",0)))</f>
        <v/>
      </c>
      <c r="AK399" s="25" t="str">
        <f>IFERROR(VLOOKUP($C399,Summary!$C:$CB,35,FALSE)/AL399,IF(AL399=0,"",IF(AL399="","",0)))</f>
        <v/>
      </c>
      <c r="AL399" s="27">
        <f>VLOOKUP($C399,Summary!$C:$CB,36,FALSE)</f>
        <v>0</v>
      </c>
      <c r="AM399" s="24" t="str">
        <f>IFERROR(VLOOKUP($C399,Summary!$C:$CB,37,FALSE)/AS399,IF(AS399=0,"",IF(AS399="","",0)))</f>
        <v/>
      </c>
      <c r="AN399" s="25" t="str">
        <f>IFERROR(VLOOKUP($C399,Summary!$C:$CB,38,FALSE)/AS399,IF(AS399=0,"",IF(AS399="","",0)))</f>
        <v/>
      </c>
      <c r="AO399" s="26" t="str">
        <f>IFERROR(VLOOKUP($C399,Summary!$C:$CB,39,FALSE)/AS399,IF(AS399=0,"",IF(AS399="","",0)))</f>
        <v/>
      </c>
      <c r="AP399" s="25" t="str">
        <f>IFERROR(VLOOKUP($C399,Summary!$C:$CB,40,FALSE)/AS399,IF(AS399=0,"",IF(AS399="","",0)))</f>
        <v/>
      </c>
      <c r="AQ399" s="26" t="str">
        <f>IFERROR(VLOOKUP($C399,Summary!$C:$CB,41,FALSE)/AS399,IF(AS399=0,"",IF(AS399="","",0)))</f>
        <v/>
      </c>
      <c r="AR399" s="25" t="str">
        <f>IFERROR(VLOOKUP($C399,Summary!$C:$CB,42,FALSE)/AS399,IF(AS399=0,"",IF(AS399="","",0)))</f>
        <v/>
      </c>
      <c r="AS399" s="27" t="str">
        <f>VLOOKUP($C399,Summary!$C:$CB,43,FALSE)</f>
        <v/>
      </c>
      <c r="AT399" s="24" t="str">
        <f>IFERROR(VLOOKUP($C399,Summary!$C:$CB,44,FALSE)/AZ399,IF(AZ399=0,"",IF(AZ399="","",0)))</f>
        <v/>
      </c>
      <c r="AU399" s="25" t="str">
        <f>IFERROR(VLOOKUP($C399,Summary!$C:$CB,45,FALSE)/AZ399,IF(AZ399=0,"",IF(AZ399="","",0)))</f>
        <v/>
      </c>
      <c r="AV399" s="26" t="str">
        <f>IFERROR(VLOOKUP($C399,Summary!$C:$CB,46,FALSE)/AZ399,IF(AZ399=0,"",IF(AZ399="","",0)))</f>
        <v/>
      </c>
      <c r="AW399" s="25" t="str">
        <f>IFERROR(VLOOKUP($C399,Summary!$C:$CB,47,FALSE)/AZ399,IF(AZ399=0,"",IF(AZ399="","",0)))</f>
        <v/>
      </c>
      <c r="AX399" s="26" t="str">
        <f>IFERROR(VLOOKUP($C399,Summary!$C:$CB,48,FALSE)/AZ399,IF(AZ399=0,"",IF(AZ399="","",0)))</f>
        <v/>
      </c>
      <c r="AY399" s="25" t="str">
        <f>IFERROR(VLOOKUP($C399,Summary!$C:$CB,49,FALSE)/AZ399,IF(AZ399=0,"",IF(AZ399="","",0)))</f>
        <v/>
      </c>
      <c r="AZ399" s="27" t="str">
        <f>VLOOKUP($C399,Summary!$C:$CB,50,FALSE)</f>
        <v/>
      </c>
      <c r="BA399" s="24" t="str">
        <f>IFERROR(VLOOKUP($C399,Summary!$C:$CB,51,FALSE)/BG399,IF(BG399=0,"",IF(BG399="","",0)))</f>
        <v/>
      </c>
      <c r="BB399" s="25" t="str">
        <f>IFERROR(VLOOKUP($C399,Summary!$C:$CB,52,FALSE)/BG399,IF(BG399=0,"",IF(BG399="","",0)))</f>
        <v/>
      </c>
      <c r="BC399" s="26" t="str">
        <f>IFERROR(VLOOKUP($C399,Summary!$C:$CB,53,FALSE)/BG399,IF(BG399=0,"",IF(BG399="","",0)))</f>
        <v/>
      </c>
      <c r="BD399" s="25" t="str">
        <f>IFERROR(VLOOKUP($C399,Summary!$C:$CB,54,FALSE)/BG399,IF(BG399=0,"",IF(BG399="","",0)))</f>
        <v/>
      </c>
      <c r="BE399" s="26" t="str">
        <f>IFERROR(VLOOKUP($C399,Summary!$C:$CB,55,FALSE)/BG399,IF(BG399=0,"",IF(BG399="","",0)))</f>
        <v/>
      </c>
      <c r="BF399" s="25" t="str">
        <f>IFERROR(VLOOKUP($C399,Summary!$C:$CB,56,FALSE)/BG399,IF(BG399=0,"",IF(BG399="","",0)))</f>
        <v/>
      </c>
      <c r="BG399" s="27" t="str">
        <f>VLOOKUP($C399,Summary!$C:$CB,57,FALSE)</f>
        <v/>
      </c>
      <c r="BH399" s="24" t="str">
        <f>IFERROR(VLOOKUP($C399,Summary!$C:$CB,58,FALSE)/BN399,IF(BN399=0,"",IF(BN399="","",0)))</f>
        <v/>
      </c>
      <c r="BI399" s="25" t="str">
        <f>IFERROR(VLOOKUP($C399,Summary!$C:$CB,59,FALSE)/BN399,IF(BN399=0,"",IF(BN399="","",0)))</f>
        <v/>
      </c>
      <c r="BJ399" s="26" t="str">
        <f>IFERROR(VLOOKUP($C399,Summary!$C:$CB,60,FALSE)/BN399,IF(BN399=0,"",IF(BN399="","",0)))</f>
        <v/>
      </c>
      <c r="BK399" s="25" t="str">
        <f>IFERROR(VLOOKUP($C399,Summary!$C:$CB,61,FALSE)/BN399,IF(BN399=0,"",IF(BN399="","",0)))</f>
        <v/>
      </c>
      <c r="BL399" s="26" t="str">
        <f>IFERROR(VLOOKUP($C399,Summary!$C:$CB,62,FALSE)/BN399,IF(BN399=0,"",IF(BN399="","",0)))</f>
        <v/>
      </c>
      <c r="BM399" s="25" t="str">
        <f>IFERROR(VLOOKUP($C399,Summary!$C:$CB,63,FALSE)/BN399,IF(BN399=0,"",IF(BN399="","",0)))</f>
        <v/>
      </c>
      <c r="BN399" s="27" t="str">
        <f>VLOOKUP($C399,Summary!$C:$CB,64,FALSE)</f>
        <v/>
      </c>
      <c r="BO399" s="24" t="str">
        <f>IFERROR(VLOOKUP($C399,Summary!$C:$CB,65,FALSE)/BU399,IF(BU399=0,"",IF(BU399="","",0)))</f>
        <v/>
      </c>
      <c r="BP399" s="25" t="str">
        <f>IFERROR(VLOOKUP($C399,Summary!$C:$CB,66,FALSE)/BU399,IF(BU399=0,"",IF(BU399="","",0)))</f>
        <v/>
      </c>
      <c r="BQ399" s="26" t="str">
        <f>IFERROR(VLOOKUP($C399,Summary!$C:$CB,67,FALSE)/BU399,IF(BU399=0,"",IF(BU399="","",0)))</f>
        <v/>
      </c>
      <c r="BR399" s="25" t="str">
        <f>IFERROR(VLOOKUP($C399,Summary!$C:$CB,68,FALSE)/BU399,IF(BU399=0,"",IF(BU399="","",0)))</f>
        <v/>
      </c>
      <c r="BS399" s="26" t="str">
        <f>IFERROR(VLOOKUP($C399,Summary!$C:$CB,69,FALSE)/BU399,IF(BU399=0,"",IF(BU399="","",0)))</f>
        <v/>
      </c>
      <c r="BT399" s="25" t="str">
        <f>IFERROR(VLOOKUP($C399,Summary!$C:$CB,70,FALSE)/BU399,IF(BU399=0,"",IF(BU399="","",0)))</f>
        <v/>
      </c>
      <c r="BU399" s="27" t="str">
        <f>VLOOKUP($C399,Summary!$C:$CB,71,FALSE)</f>
        <v/>
      </c>
      <c r="BV399" s="24" t="str">
        <f>IFERROR(VLOOKUP($C399,Summary!$C:$CB,72,FALSE)/CB399,IF(CB399=0,"",IF(CB399="","",0)))</f>
        <v/>
      </c>
      <c r="BW399" s="25" t="str">
        <f>IFERROR(VLOOKUP($C399,Summary!$C:$CB,73,FALSE)/CB399,IF(CB399=0,"",IF(CB399="","",0)))</f>
        <v/>
      </c>
      <c r="BX399" s="26" t="str">
        <f>IFERROR(VLOOKUP($C399,Summary!$C:$CB,74,FALSE)/CB399,IF(CB399=0,"",IF(CB399="","",0)))</f>
        <v/>
      </c>
      <c r="BY399" s="25" t="str">
        <f>IFERROR(VLOOKUP($C399,Summary!$C:$CB,75,FALSE)/CB399,IF(CB399=0,"",IF(CB399="","",0)))</f>
        <v/>
      </c>
      <c r="BZ399" s="26" t="str">
        <f>IFERROR(VLOOKUP($C399,Summary!$C:$CB,76,FALSE)/CB399,IF(CB399=0,"",IF(CB399="","",0)))</f>
        <v/>
      </c>
      <c r="CA399" s="25" t="str">
        <f>IFERROR(VLOOKUP($C399,Summary!$C:$CB,77,FALSE)/CB399,IF(CB399=0,"",IF(CB399="","",0)))</f>
        <v/>
      </c>
      <c r="CB399" s="27" t="str">
        <f>VLOOKUP($C399,Summary!$C:$CB,78,FALSE)</f>
        <v/>
      </c>
    </row>
    <row r="400" spans="1:80" x14ac:dyDescent="0.3">
      <c r="A400">
        <v>396</v>
      </c>
      <c r="B400" t="str">
        <f>IF(Namelist!A397="","",UPPER(Namelist!A397))</f>
        <v/>
      </c>
      <c r="C400" t="str">
        <f>IF(Namelist!B397="","",UPPER(Namelist!B397))</f>
        <v/>
      </c>
      <c r="D400" s="24" t="str">
        <f>IFERROR(VLOOKUP($C400,Summary!$C:$CB,2,FALSE)/J400,IF(J400=0,"",IF(J400="","",0)))</f>
        <v/>
      </c>
      <c r="E400" s="25" t="str">
        <f>IFERROR(VLOOKUP($C400,Summary!$C:$CB,3,FALSE)/J400,IF(J400=0,"",IF(J400="","",0)))</f>
        <v/>
      </c>
      <c r="F400" s="26" t="str">
        <f>IFERROR(VLOOKUP($C400,Summary!$C:$CB,4,FALSE)/J400,IF(J400=0,"",IF(J400="","",0)))</f>
        <v/>
      </c>
      <c r="G400" s="25" t="str">
        <f>IFERROR(VLOOKUP($C400,Summary!$C:$CB,5,FALSE)/J400,IF(J400=0,"",IF(J400="","",0)))</f>
        <v/>
      </c>
      <c r="H400" s="26" t="str">
        <f>IFERROR(VLOOKUP($C400,Summary!$C:$CB,6,FALSE)/J400,IF(J400=0,"",IF(J400="","",0)))</f>
        <v/>
      </c>
      <c r="I400" s="25" t="str">
        <f>IFERROR(VLOOKUP($C400,Summary!$C:$CB,7,FALSE)/J400,IF(J400=0,"",IF(J400="","",0)))</f>
        <v/>
      </c>
      <c r="J400" s="27" t="str">
        <f>VLOOKUP($C400,Summary!$C:$CB,8,FALSE)</f>
        <v/>
      </c>
      <c r="K400" s="24" t="str">
        <f>IFERROR(VLOOKUP($C400,Summary!$C:$CB,9,FALSE)/Q400,IF(Q400=0,"",IF(Q400="","",0)))</f>
        <v/>
      </c>
      <c r="L400" s="25" t="str">
        <f>IFERROR(VLOOKUP($C400,Summary!$C:$CB,10,FALSE)/Q400,IF(Q400=0,"",IF(Q400="","",0)))</f>
        <v/>
      </c>
      <c r="M400" s="26" t="str">
        <f>IFERROR(VLOOKUP($C400,Summary!$C:$CB,11,FALSE)/Q400,IF(Q400=0,"",IF(Q400="","",0)))</f>
        <v/>
      </c>
      <c r="N400" s="25" t="str">
        <f>IFERROR(VLOOKUP($C400,Summary!$C:$CB,12,FALSE)/Q400,IF(Q400=0,"",IF(Q400="","",0)))</f>
        <v/>
      </c>
      <c r="O400" s="26" t="str">
        <f>IFERROR(VLOOKUP($C400,Summary!$C:$CB,13,FALSE)/Q400,IF(Q400=0,"",IF(Q400="","",0)))</f>
        <v/>
      </c>
      <c r="P400" s="25" t="str">
        <f>IFERROR(VLOOKUP($C400,Summary!$C:$CB,14,FALSE)/Q400,IF(Q400=0,"",IF(Q400="","",0)))</f>
        <v/>
      </c>
      <c r="Q400" s="27" t="str">
        <f>VLOOKUP($C400,Summary!$C:$CB,15,FALSE)</f>
        <v/>
      </c>
      <c r="R400" s="24" t="str">
        <f>IFERROR(VLOOKUP($C400,Summary!$C:$CB,16,FALSE)/X400,IF(X400=0,"",IF(X400="","",0)))</f>
        <v/>
      </c>
      <c r="S400" s="25" t="str">
        <f>IFERROR(VLOOKUP($C400,Summary!$C:$CB,17,FALSE)/X400,IF(X400=0,"",IF(X400="","",0)))</f>
        <v/>
      </c>
      <c r="T400" s="26" t="str">
        <f>IFERROR(VLOOKUP($C400,Summary!$C:$CB,18,FALSE)/X400,IF(X400=0,"",IF(X400="","",0)))</f>
        <v/>
      </c>
      <c r="U400" s="25" t="str">
        <f>IFERROR(VLOOKUP($C400,Summary!$C:$CB,19,FALSE)/X400,IF(X400=0,"",IF(X400="","",0)))</f>
        <v/>
      </c>
      <c r="V400" s="26" t="str">
        <f>IFERROR(VLOOKUP($C400,Summary!$C:$CB,20,FALSE)/X400,IF(X400=0,"",IF(X400="","",0)))</f>
        <v/>
      </c>
      <c r="W400" s="25" t="str">
        <f>IFERROR(VLOOKUP($C400,Summary!$C:$CB,21,FALSE)/X400,IF(X400=0,"",IF(X400="","",0)))</f>
        <v/>
      </c>
      <c r="X400" s="27" t="str">
        <f>VLOOKUP($C400,Summary!$C:$CB,22,FALSE)</f>
        <v/>
      </c>
      <c r="Y400" s="24" t="str">
        <f>IFERROR(VLOOKUP($C400,Summary!$C:$CB,23,FALSE)/AE400,IF(AE400=0,"",IF(AE400="","",0)))</f>
        <v/>
      </c>
      <c r="Z400" s="25" t="str">
        <f>IFERROR(VLOOKUP($C400,Summary!$C:$CB,24,FALSE)/AE400,IF(AE400=0,"",IF(AE400="","",0)))</f>
        <v/>
      </c>
      <c r="AA400" s="26" t="str">
        <f>IFERROR(VLOOKUP($C400,Summary!$C:$CB,25,FALSE)/AE400,IF(AE400=0,"",IF(AE400="","",0)))</f>
        <v/>
      </c>
      <c r="AB400" s="25" t="str">
        <f>IFERROR(VLOOKUP($C400,Summary!$C:$CB,26,FALSE)/AE400,IF(AE400=0,"",IF(AE400="","",0)))</f>
        <v/>
      </c>
      <c r="AC400" s="26" t="str">
        <f>IFERROR(VLOOKUP($C400,Summary!$C:$CB,27,FALSE)/AE400,IF(AE400=0,"",IF(AE400="","",0)))</f>
        <v/>
      </c>
      <c r="AD400" s="25" t="str">
        <f>IFERROR(VLOOKUP($C400,Summary!$C:$CB,28,FALSE)/AE400,IF(AE400=0,"",IF(AE400="","",0)))</f>
        <v/>
      </c>
      <c r="AE400" s="27" t="str">
        <f>VLOOKUP($C400,Summary!$C:$CB,29,FALSE)</f>
        <v/>
      </c>
      <c r="AF400" s="24" t="str">
        <f>IFERROR(VLOOKUP($C400,Summary!$C:$CB,30,FALSE)/VLOOKUP($C400,Summary!$C:$CB,32,FALSE),IF(AL400=0,"",IF(AL400="","",0)))</f>
        <v/>
      </c>
      <c r="AG400" s="25" t="str">
        <f>IFERROR(VLOOKUP($C400,Summary!$C:$CB,31,FALSE)/VLOOKUP($C400,Summary!$C:$CB,32,FALSE),IF(AL400=0,"",IF(AL400="","",0)))</f>
        <v/>
      </c>
      <c r="AH400" s="26" t="str">
        <f>IFERROR(VLOOKUP($C400,Summary!$C:$CB,32,FALSE)/VLOOKUP($C400,Summary!$C:$CB,34,FALSE),IF(AL400=0,"",IF(AL400="","",0)))</f>
        <v/>
      </c>
      <c r="AI400" s="25" t="str">
        <f>IFERROR(VLOOKUP($C400,Summary!$C:$CB,33,FALSE)/VLOOKUP($C400,Summary!$C:$CB,34,FALSE),IF(AL400=0,"",IF(AL400="","",0)))</f>
        <v/>
      </c>
      <c r="AJ400" s="26" t="str">
        <f>IFERROR(VLOOKUP($C400,Summary!$C:$CB,34,FALSE)/AL400,IF(AL400=0,"",IF(AL400="","",0)))</f>
        <v/>
      </c>
      <c r="AK400" s="25" t="str">
        <f>IFERROR(VLOOKUP($C400,Summary!$C:$CB,35,FALSE)/AL400,IF(AL400=0,"",IF(AL400="","",0)))</f>
        <v/>
      </c>
      <c r="AL400" s="27">
        <f>VLOOKUP($C400,Summary!$C:$CB,36,FALSE)</f>
        <v>0</v>
      </c>
      <c r="AM400" s="24" t="str">
        <f>IFERROR(VLOOKUP($C400,Summary!$C:$CB,37,FALSE)/AS400,IF(AS400=0,"",IF(AS400="","",0)))</f>
        <v/>
      </c>
      <c r="AN400" s="25" t="str">
        <f>IFERROR(VLOOKUP($C400,Summary!$C:$CB,38,FALSE)/AS400,IF(AS400=0,"",IF(AS400="","",0)))</f>
        <v/>
      </c>
      <c r="AO400" s="26" t="str">
        <f>IFERROR(VLOOKUP($C400,Summary!$C:$CB,39,FALSE)/AS400,IF(AS400=0,"",IF(AS400="","",0)))</f>
        <v/>
      </c>
      <c r="AP400" s="25" t="str">
        <f>IFERROR(VLOOKUP($C400,Summary!$C:$CB,40,FALSE)/AS400,IF(AS400=0,"",IF(AS400="","",0)))</f>
        <v/>
      </c>
      <c r="AQ400" s="26" t="str">
        <f>IFERROR(VLOOKUP($C400,Summary!$C:$CB,41,FALSE)/AS400,IF(AS400=0,"",IF(AS400="","",0)))</f>
        <v/>
      </c>
      <c r="AR400" s="25" t="str">
        <f>IFERROR(VLOOKUP($C400,Summary!$C:$CB,42,FALSE)/AS400,IF(AS400=0,"",IF(AS400="","",0)))</f>
        <v/>
      </c>
      <c r="AS400" s="27" t="str">
        <f>VLOOKUP($C400,Summary!$C:$CB,43,FALSE)</f>
        <v/>
      </c>
      <c r="AT400" s="24" t="str">
        <f>IFERROR(VLOOKUP($C400,Summary!$C:$CB,44,FALSE)/AZ400,IF(AZ400=0,"",IF(AZ400="","",0)))</f>
        <v/>
      </c>
      <c r="AU400" s="25" t="str">
        <f>IFERROR(VLOOKUP($C400,Summary!$C:$CB,45,FALSE)/AZ400,IF(AZ400=0,"",IF(AZ400="","",0)))</f>
        <v/>
      </c>
      <c r="AV400" s="26" t="str">
        <f>IFERROR(VLOOKUP($C400,Summary!$C:$CB,46,FALSE)/AZ400,IF(AZ400=0,"",IF(AZ400="","",0)))</f>
        <v/>
      </c>
      <c r="AW400" s="25" t="str">
        <f>IFERROR(VLOOKUP($C400,Summary!$C:$CB,47,FALSE)/AZ400,IF(AZ400=0,"",IF(AZ400="","",0)))</f>
        <v/>
      </c>
      <c r="AX400" s="26" t="str">
        <f>IFERROR(VLOOKUP($C400,Summary!$C:$CB,48,FALSE)/AZ400,IF(AZ400=0,"",IF(AZ400="","",0)))</f>
        <v/>
      </c>
      <c r="AY400" s="25" t="str">
        <f>IFERROR(VLOOKUP($C400,Summary!$C:$CB,49,FALSE)/AZ400,IF(AZ400=0,"",IF(AZ400="","",0)))</f>
        <v/>
      </c>
      <c r="AZ400" s="27" t="str">
        <f>VLOOKUP($C400,Summary!$C:$CB,50,FALSE)</f>
        <v/>
      </c>
      <c r="BA400" s="24" t="str">
        <f>IFERROR(VLOOKUP($C400,Summary!$C:$CB,51,FALSE)/BG400,IF(BG400=0,"",IF(BG400="","",0)))</f>
        <v/>
      </c>
      <c r="BB400" s="25" t="str">
        <f>IFERROR(VLOOKUP($C400,Summary!$C:$CB,52,FALSE)/BG400,IF(BG400=0,"",IF(BG400="","",0)))</f>
        <v/>
      </c>
      <c r="BC400" s="26" t="str">
        <f>IFERROR(VLOOKUP($C400,Summary!$C:$CB,53,FALSE)/BG400,IF(BG400=0,"",IF(BG400="","",0)))</f>
        <v/>
      </c>
      <c r="BD400" s="25" t="str">
        <f>IFERROR(VLOOKUP($C400,Summary!$C:$CB,54,FALSE)/BG400,IF(BG400=0,"",IF(BG400="","",0)))</f>
        <v/>
      </c>
      <c r="BE400" s="26" t="str">
        <f>IFERROR(VLOOKUP($C400,Summary!$C:$CB,55,FALSE)/BG400,IF(BG400=0,"",IF(BG400="","",0)))</f>
        <v/>
      </c>
      <c r="BF400" s="25" t="str">
        <f>IFERROR(VLOOKUP($C400,Summary!$C:$CB,56,FALSE)/BG400,IF(BG400=0,"",IF(BG400="","",0)))</f>
        <v/>
      </c>
      <c r="BG400" s="27" t="str">
        <f>VLOOKUP($C400,Summary!$C:$CB,57,FALSE)</f>
        <v/>
      </c>
      <c r="BH400" s="24" t="str">
        <f>IFERROR(VLOOKUP($C400,Summary!$C:$CB,58,FALSE)/BN400,IF(BN400=0,"",IF(BN400="","",0)))</f>
        <v/>
      </c>
      <c r="BI400" s="25" t="str">
        <f>IFERROR(VLOOKUP($C400,Summary!$C:$CB,59,FALSE)/BN400,IF(BN400=0,"",IF(BN400="","",0)))</f>
        <v/>
      </c>
      <c r="BJ400" s="26" t="str">
        <f>IFERROR(VLOOKUP($C400,Summary!$C:$CB,60,FALSE)/BN400,IF(BN400=0,"",IF(BN400="","",0)))</f>
        <v/>
      </c>
      <c r="BK400" s="25" t="str">
        <f>IFERROR(VLOOKUP($C400,Summary!$C:$CB,61,FALSE)/BN400,IF(BN400=0,"",IF(BN400="","",0)))</f>
        <v/>
      </c>
      <c r="BL400" s="26" t="str">
        <f>IFERROR(VLOOKUP($C400,Summary!$C:$CB,62,FALSE)/BN400,IF(BN400=0,"",IF(BN400="","",0)))</f>
        <v/>
      </c>
      <c r="BM400" s="25" t="str">
        <f>IFERROR(VLOOKUP($C400,Summary!$C:$CB,63,FALSE)/BN400,IF(BN400=0,"",IF(BN400="","",0)))</f>
        <v/>
      </c>
      <c r="BN400" s="27" t="str">
        <f>VLOOKUP($C400,Summary!$C:$CB,64,FALSE)</f>
        <v/>
      </c>
      <c r="BO400" s="24" t="str">
        <f>IFERROR(VLOOKUP($C400,Summary!$C:$CB,65,FALSE)/BU400,IF(BU400=0,"",IF(BU400="","",0)))</f>
        <v/>
      </c>
      <c r="BP400" s="25" t="str">
        <f>IFERROR(VLOOKUP($C400,Summary!$C:$CB,66,FALSE)/BU400,IF(BU400=0,"",IF(BU400="","",0)))</f>
        <v/>
      </c>
      <c r="BQ400" s="26" t="str">
        <f>IFERROR(VLOOKUP($C400,Summary!$C:$CB,67,FALSE)/BU400,IF(BU400=0,"",IF(BU400="","",0)))</f>
        <v/>
      </c>
      <c r="BR400" s="25" t="str">
        <f>IFERROR(VLOOKUP($C400,Summary!$C:$CB,68,FALSE)/BU400,IF(BU400=0,"",IF(BU400="","",0)))</f>
        <v/>
      </c>
      <c r="BS400" s="26" t="str">
        <f>IFERROR(VLOOKUP($C400,Summary!$C:$CB,69,FALSE)/BU400,IF(BU400=0,"",IF(BU400="","",0)))</f>
        <v/>
      </c>
      <c r="BT400" s="25" t="str">
        <f>IFERROR(VLOOKUP($C400,Summary!$C:$CB,70,FALSE)/BU400,IF(BU400=0,"",IF(BU400="","",0)))</f>
        <v/>
      </c>
      <c r="BU400" s="27" t="str">
        <f>VLOOKUP($C400,Summary!$C:$CB,71,FALSE)</f>
        <v/>
      </c>
      <c r="BV400" s="24" t="str">
        <f>IFERROR(VLOOKUP($C400,Summary!$C:$CB,72,FALSE)/CB400,IF(CB400=0,"",IF(CB400="","",0)))</f>
        <v/>
      </c>
      <c r="BW400" s="25" t="str">
        <f>IFERROR(VLOOKUP($C400,Summary!$C:$CB,73,FALSE)/CB400,IF(CB400=0,"",IF(CB400="","",0)))</f>
        <v/>
      </c>
      <c r="BX400" s="26" t="str">
        <f>IFERROR(VLOOKUP($C400,Summary!$C:$CB,74,FALSE)/CB400,IF(CB400=0,"",IF(CB400="","",0)))</f>
        <v/>
      </c>
      <c r="BY400" s="25" t="str">
        <f>IFERROR(VLOOKUP($C400,Summary!$C:$CB,75,FALSE)/CB400,IF(CB400=0,"",IF(CB400="","",0)))</f>
        <v/>
      </c>
      <c r="BZ400" s="26" t="str">
        <f>IFERROR(VLOOKUP($C400,Summary!$C:$CB,76,FALSE)/CB400,IF(CB400=0,"",IF(CB400="","",0)))</f>
        <v/>
      </c>
      <c r="CA400" s="25" t="str">
        <f>IFERROR(VLOOKUP($C400,Summary!$C:$CB,77,FALSE)/CB400,IF(CB400=0,"",IF(CB400="","",0)))</f>
        <v/>
      </c>
      <c r="CB400" s="27" t="str">
        <f>VLOOKUP($C400,Summary!$C:$CB,78,FALSE)</f>
        <v/>
      </c>
    </row>
    <row r="401" spans="1:80" x14ac:dyDescent="0.3">
      <c r="A401">
        <v>397</v>
      </c>
      <c r="B401" t="str">
        <f>IF(Namelist!A398="","",UPPER(Namelist!A398))</f>
        <v/>
      </c>
      <c r="C401" t="str">
        <f>IF(Namelist!B398="","",UPPER(Namelist!B398))</f>
        <v/>
      </c>
      <c r="D401" s="24" t="str">
        <f>IFERROR(VLOOKUP($C401,Summary!$C:$CB,2,FALSE)/J401,IF(J401=0,"",IF(J401="","",0)))</f>
        <v/>
      </c>
      <c r="E401" s="25" t="str">
        <f>IFERROR(VLOOKUP($C401,Summary!$C:$CB,3,FALSE)/J401,IF(J401=0,"",IF(J401="","",0)))</f>
        <v/>
      </c>
      <c r="F401" s="26" t="str">
        <f>IFERROR(VLOOKUP($C401,Summary!$C:$CB,4,FALSE)/J401,IF(J401=0,"",IF(J401="","",0)))</f>
        <v/>
      </c>
      <c r="G401" s="25" t="str">
        <f>IFERROR(VLOOKUP($C401,Summary!$C:$CB,5,FALSE)/J401,IF(J401=0,"",IF(J401="","",0)))</f>
        <v/>
      </c>
      <c r="H401" s="26" t="str">
        <f>IFERROR(VLOOKUP($C401,Summary!$C:$CB,6,FALSE)/J401,IF(J401=0,"",IF(J401="","",0)))</f>
        <v/>
      </c>
      <c r="I401" s="25" t="str">
        <f>IFERROR(VLOOKUP($C401,Summary!$C:$CB,7,FALSE)/J401,IF(J401=0,"",IF(J401="","",0)))</f>
        <v/>
      </c>
      <c r="J401" s="27" t="str">
        <f>VLOOKUP($C401,Summary!$C:$CB,8,FALSE)</f>
        <v/>
      </c>
      <c r="K401" s="24" t="str">
        <f>IFERROR(VLOOKUP($C401,Summary!$C:$CB,9,FALSE)/Q401,IF(Q401=0,"",IF(Q401="","",0)))</f>
        <v/>
      </c>
      <c r="L401" s="25" t="str">
        <f>IFERROR(VLOOKUP($C401,Summary!$C:$CB,10,FALSE)/Q401,IF(Q401=0,"",IF(Q401="","",0)))</f>
        <v/>
      </c>
      <c r="M401" s="26" t="str">
        <f>IFERROR(VLOOKUP($C401,Summary!$C:$CB,11,FALSE)/Q401,IF(Q401=0,"",IF(Q401="","",0)))</f>
        <v/>
      </c>
      <c r="N401" s="25" t="str">
        <f>IFERROR(VLOOKUP($C401,Summary!$C:$CB,12,FALSE)/Q401,IF(Q401=0,"",IF(Q401="","",0)))</f>
        <v/>
      </c>
      <c r="O401" s="26" t="str">
        <f>IFERROR(VLOOKUP($C401,Summary!$C:$CB,13,FALSE)/Q401,IF(Q401=0,"",IF(Q401="","",0)))</f>
        <v/>
      </c>
      <c r="P401" s="25" t="str">
        <f>IFERROR(VLOOKUP($C401,Summary!$C:$CB,14,FALSE)/Q401,IF(Q401=0,"",IF(Q401="","",0)))</f>
        <v/>
      </c>
      <c r="Q401" s="27" t="str">
        <f>VLOOKUP($C401,Summary!$C:$CB,15,FALSE)</f>
        <v/>
      </c>
      <c r="R401" s="24" t="str">
        <f>IFERROR(VLOOKUP($C401,Summary!$C:$CB,16,FALSE)/X401,IF(X401=0,"",IF(X401="","",0)))</f>
        <v/>
      </c>
      <c r="S401" s="25" t="str">
        <f>IFERROR(VLOOKUP($C401,Summary!$C:$CB,17,FALSE)/X401,IF(X401=0,"",IF(X401="","",0)))</f>
        <v/>
      </c>
      <c r="T401" s="26" t="str">
        <f>IFERROR(VLOOKUP($C401,Summary!$C:$CB,18,FALSE)/X401,IF(X401=0,"",IF(X401="","",0)))</f>
        <v/>
      </c>
      <c r="U401" s="25" t="str">
        <f>IFERROR(VLOOKUP($C401,Summary!$C:$CB,19,FALSE)/X401,IF(X401=0,"",IF(X401="","",0)))</f>
        <v/>
      </c>
      <c r="V401" s="26" t="str">
        <f>IFERROR(VLOOKUP($C401,Summary!$C:$CB,20,FALSE)/X401,IF(X401=0,"",IF(X401="","",0)))</f>
        <v/>
      </c>
      <c r="W401" s="25" t="str">
        <f>IFERROR(VLOOKUP($C401,Summary!$C:$CB,21,FALSE)/X401,IF(X401=0,"",IF(X401="","",0)))</f>
        <v/>
      </c>
      <c r="X401" s="27" t="str">
        <f>VLOOKUP($C401,Summary!$C:$CB,22,FALSE)</f>
        <v/>
      </c>
      <c r="Y401" s="24" t="str">
        <f>IFERROR(VLOOKUP($C401,Summary!$C:$CB,23,FALSE)/AE401,IF(AE401=0,"",IF(AE401="","",0)))</f>
        <v/>
      </c>
      <c r="Z401" s="25" t="str">
        <f>IFERROR(VLOOKUP($C401,Summary!$C:$CB,24,FALSE)/AE401,IF(AE401=0,"",IF(AE401="","",0)))</f>
        <v/>
      </c>
      <c r="AA401" s="26" t="str">
        <f>IFERROR(VLOOKUP($C401,Summary!$C:$CB,25,FALSE)/AE401,IF(AE401=0,"",IF(AE401="","",0)))</f>
        <v/>
      </c>
      <c r="AB401" s="25" t="str">
        <f>IFERROR(VLOOKUP($C401,Summary!$C:$CB,26,FALSE)/AE401,IF(AE401=0,"",IF(AE401="","",0)))</f>
        <v/>
      </c>
      <c r="AC401" s="26" t="str">
        <f>IFERROR(VLOOKUP($C401,Summary!$C:$CB,27,FALSE)/AE401,IF(AE401=0,"",IF(AE401="","",0)))</f>
        <v/>
      </c>
      <c r="AD401" s="25" t="str">
        <f>IFERROR(VLOOKUP($C401,Summary!$C:$CB,28,FALSE)/AE401,IF(AE401=0,"",IF(AE401="","",0)))</f>
        <v/>
      </c>
      <c r="AE401" s="27" t="str">
        <f>VLOOKUP($C401,Summary!$C:$CB,29,FALSE)</f>
        <v/>
      </c>
      <c r="AF401" s="24" t="str">
        <f>IFERROR(VLOOKUP($C401,Summary!$C:$CB,30,FALSE)/VLOOKUP($C401,Summary!$C:$CB,32,FALSE),IF(AL401=0,"",IF(AL401="","",0)))</f>
        <v/>
      </c>
      <c r="AG401" s="25" t="str">
        <f>IFERROR(VLOOKUP($C401,Summary!$C:$CB,31,FALSE)/VLOOKUP($C401,Summary!$C:$CB,32,FALSE),IF(AL401=0,"",IF(AL401="","",0)))</f>
        <v/>
      </c>
      <c r="AH401" s="26" t="str">
        <f>IFERROR(VLOOKUP($C401,Summary!$C:$CB,32,FALSE)/VLOOKUP($C401,Summary!$C:$CB,34,FALSE),IF(AL401=0,"",IF(AL401="","",0)))</f>
        <v/>
      </c>
      <c r="AI401" s="25" t="str">
        <f>IFERROR(VLOOKUP($C401,Summary!$C:$CB,33,FALSE)/VLOOKUP($C401,Summary!$C:$CB,34,FALSE),IF(AL401=0,"",IF(AL401="","",0)))</f>
        <v/>
      </c>
      <c r="AJ401" s="26" t="str">
        <f>IFERROR(VLOOKUP($C401,Summary!$C:$CB,34,FALSE)/AL401,IF(AL401=0,"",IF(AL401="","",0)))</f>
        <v/>
      </c>
      <c r="AK401" s="25" t="str">
        <f>IFERROR(VLOOKUP($C401,Summary!$C:$CB,35,FALSE)/AL401,IF(AL401=0,"",IF(AL401="","",0)))</f>
        <v/>
      </c>
      <c r="AL401" s="27">
        <f>VLOOKUP($C401,Summary!$C:$CB,36,FALSE)</f>
        <v>0</v>
      </c>
      <c r="AM401" s="24" t="str">
        <f>IFERROR(VLOOKUP($C401,Summary!$C:$CB,37,FALSE)/AS401,IF(AS401=0,"",IF(AS401="","",0)))</f>
        <v/>
      </c>
      <c r="AN401" s="25" t="str">
        <f>IFERROR(VLOOKUP($C401,Summary!$C:$CB,38,FALSE)/AS401,IF(AS401=0,"",IF(AS401="","",0)))</f>
        <v/>
      </c>
      <c r="AO401" s="26" t="str">
        <f>IFERROR(VLOOKUP($C401,Summary!$C:$CB,39,FALSE)/AS401,IF(AS401=0,"",IF(AS401="","",0)))</f>
        <v/>
      </c>
      <c r="AP401" s="25" t="str">
        <f>IFERROR(VLOOKUP($C401,Summary!$C:$CB,40,FALSE)/AS401,IF(AS401=0,"",IF(AS401="","",0)))</f>
        <v/>
      </c>
      <c r="AQ401" s="26" t="str">
        <f>IFERROR(VLOOKUP($C401,Summary!$C:$CB,41,FALSE)/AS401,IF(AS401=0,"",IF(AS401="","",0)))</f>
        <v/>
      </c>
      <c r="AR401" s="25" t="str">
        <f>IFERROR(VLOOKUP($C401,Summary!$C:$CB,42,FALSE)/AS401,IF(AS401=0,"",IF(AS401="","",0)))</f>
        <v/>
      </c>
      <c r="AS401" s="27" t="str">
        <f>VLOOKUP($C401,Summary!$C:$CB,43,FALSE)</f>
        <v/>
      </c>
      <c r="AT401" s="24" t="str">
        <f>IFERROR(VLOOKUP($C401,Summary!$C:$CB,44,FALSE)/AZ401,IF(AZ401=0,"",IF(AZ401="","",0)))</f>
        <v/>
      </c>
      <c r="AU401" s="25" t="str">
        <f>IFERROR(VLOOKUP($C401,Summary!$C:$CB,45,FALSE)/AZ401,IF(AZ401=0,"",IF(AZ401="","",0)))</f>
        <v/>
      </c>
      <c r="AV401" s="26" t="str">
        <f>IFERROR(VLOOKUP($C401,Summary!$C:$CB,46,FALSE)/AZ401,IF(AZ401=0,"",IF(AZ401="","",0)))</f>
        <v/>
      </c>
      <c r="AW401" s="25" t="str">
        <f>IFERROR(VLOOKUP($C401,Summary!$C:$CB,47,FALSE)/AZ401,IF(AZ401=0,"",IF(AZ401="","",0)))</f>
        <v/>
      </c>
      <c r="AX401" s="26" t="str">
        <f>IFERROR(VLOOKUP($C401,Summary!$C:$CB,48,FALSE)/AZ401,IF(AZ401=0,"",IF(AZ401="","",0)))</f>
        <v/>
      </c>
      <c r="AY401" s="25" t="str">
        <f>IFERROR(VLOOKUP($C401,Summary!$C:$CB,49,FALSE)/AZ401,IF(AZ401=0,"",IF(AZ401="","",0)))</f>
        <v/>
      </c>
      <c r="AZ401" s="27" t="str">
        <f>VLOOKUP($C401,Summary!$C:$CB,50,FALSE)</f>
        <v/>
      </c>
      <c r="BA401" s="24" t="str">
        <f>IFERROR(VLOOKUP($C401,Summary!$C:$CB,51,FALSE)/BG401,IF(BG401=0,"",IF(BG401="","",0)))</f>
        <v/>
      </c>
      <c r="BB401" s="25" t="str">
        <f>IFERROR(VLOOKUP($C401,Summary!$C:$CB,52,FALSE)/BG401,IF(BG401=0,"",IF(BG401="","",0)))</f>
        <v/>
      </c>
      <c r="BC401" s="26" t="str">
        <f>IFERROR(VLOOKUP($C401,Summary!$C:$CB,53,FALSE)/BG401,IF(BG401=0,"",IF(BG401="","",0)))</f>
        <v/>
      </c>
      <c r="BD401" s="25" t="str">
        <f>IFERROR(VLOOKUP($C401,Summary!$C:$CB,54,FALSE)/BG401,IF(BG401=0,"",IF(BG401="","",0)))</f>
        <v/>
      </c>
      <c r="BE401" s="26" t="str">
        <f>IFERROR(VLOOKUP($C401,Summary!$C:$CB,55,FALSE)/BG401,IF(BG401=0,"",IF(BG401="","",0)))</f>
        <v/>
      </c>
      <c r="BF401" s="25" t="str">
        <f>IFERROR(VLOOKUP($C401,Summary!$C:$CB,56,FALSE)/BG401,IF(BG401=0,"",IF(BG401="","",0)))</f>
        <v/>
      </c>
      <c r="BG401" s="27" t="str">
        <f>VLOOKUP($C401,Summary!$C:$CB,57,FALSE)</f>
        <v/>
      </c>
      <c r="BH401" s="24" t="str">
        <f>IFERROR(VLOOKUP($C401,Summary!$C:$CB,58,FALSE)/BN401,IF(BN401=0,"",IF(BN401="","",0)))</f>
        <v/>
      </c>
      <c r="BI401" s="25" t="str">
        <f>IFERROR(VLOOKUP($C401,Summary!$C:$CB,59,FALSE)/BN401,IF(BN401=0,"",IF(BN401="","",0)))</f>
        <v/>
      </c>
      <c r="BJ401" s="26" t="str">
        <f>IFERROR(VLOOKUP($C401,Summary!$C:$CB,60,FALSE)/BN401,IF(BN401=0,"",IF(BN401="","",0)))</f>
        <v/>
      </c>
      <c r="BK401" s="25" t="str">
        <f>IFERROR(VLOOKUP($C401,Summary!$C:$CB,61,FALSE)/BN401,IF(BN401=0,"",IF(BN401="","",0)))</f>
        <v/>
      </c>
      <c r="BL401" s="26" t="str">
        <f>IFERROR(VLOOKUP($C401,Summary!$C:$CB,62,FALSE)/BN401,IF(BN401=0,"",IF(BN401="","",0)))</f>
        <v/>
      </c>
      <c r="BM401" s="25" t="str">
        <f>IFERROR(VLOOKUP($C401,Summary!$C:$CB,63,FALSE)/BN401,IF(BN401=0,"",IF(BN401="","",0)))</f>
        <v/>
      </c>
      <c r="BN401" s="27" t="str">
        <f>VLOOKUP($C401,Summary!$C:$CB,64,FALSE)</f>
        <v/>
      </c>
      <c r="BO401" s="24" t="str">
        <f>IFERROR(VLOOKUP($C401,Summary!$C:$CB,65,FALSE)/BU401,IF(BU401=0,"",IF(BU401="","",0)))</f>
        <v/>
      </c>
      <c r="BP401" s="25" t="str">
        <f>IFERROR(VLOOKUP($C401,Summary!$C:$CB,66,FALSE)/BU401,IF(BU401=0,"",IF(BU401="","",0)))</f>
        <v/>
      </c>
      <c r="BQ401" s="26" t="str">
        <f>IFERROR(VLOOKUP($C401,Summary!$C:$CB,67,FALSE)/BU401,IF(BU401=0,"",IF(BU401="","",0)))</f>
        <v/>
      </c>
      <c r="BR401" s="25" t="str">
        <f>IFERROR(VLOOKUP($C401,Summary!$C:$CB,68,FALSE)/BU401,IF(BU401=0,"",IF(BU401="","",0)))</f>
        <v/>
      </c>
      <c r="BS401" s="26" t="str">
        <f>IFERROR(VLOOKUP($C401,Summary!$C:$CB,69,FALSE)/BU401,IF(BU401=0,"",IF(BU401="","",0)))</f>
        <v/>
      </c>
      <c r="BT401" s="25" t="str">
        <f>IFERROR(VLOOKUP($C401,Summary!$C:$CB,70,FALSE)/BU401,IF(BU401=0,"",IF(BU401="","",0)))</f>
        <v/>
      </c>
      <c r="BU401" s="27" t="str">
        <f>VLOOKUP($C401,Summary!$C:$CB,71,FALSE)</f>
        <v/>
      </c>
      <c r="BV401" s="24" t="str">
        <f>IFERROR(VLOOKUP($C401,Summary!$C:$CB,72,FALSE)/CB401,IF(CB401=0,"",IF(CB401="","",0)))</f>
        <v/>
      </c>
      <c r="BW401" s="25" t="str">
        <f>IFERROR(VLOOKUP($C401,Summary!$C:$CB,73,FALSE)/CB401,IF(CB401=0,"",IF(CB401="","",0)))</f>
        <v/>
      </c>
      <c r="BX401" s="26" t="str">
        <f>IFERROR(VLOOKUP($C401,Summary!$C:$CB,74,FALSE)/CB401,IF(CB401=0,"",IF(CB401="","",0)))</f>
        <v/>
      </c>
      <c r="BY401" s="25" t="str">
        <f>IFERROR(VLOOKUP($C401,Summary!$C:$CB,75,FALSE)/CB401,IF(CB401=0,"",IF(CB401="","",0)))</f>
        <v/>
      </c>
      <c r="BZ401" s="26" t="str">
        <f>IFERROR(VLOOKUP($C401,Summary!$C:$CB,76,FALSE)/CB401,IF(CB401=0,"",IF(CB401="","",0)))</f>
        <v/>
      </c>
      <c r="CA401" s="25" t="str">
        <f>IFERROR(VLOOKUP($C401,Summary!$C:$CB,77,FALSE)/CB401,IF(CB401=0,"",IF(CB401="","",0)))</f>
        <v/>
      </c>
      <c r="CB401" s="27" t="str">
        <f>VLOOKUP($C401,Summary!$C:$CB,78,FALSE)</f>
        <v/>
      </c>
    </row>
    <row r="402" spans="1:80" x14ac:dyDescent="0.3">
      <c r="A402">
        <v>398</v>
      </c>
      <c r="B402" t="str">
        <f>IF(Namelist!A399="","",UPPER(Namelist!A399))</f>
        <v/>
      </c>
      <c r="C402" t="str">
        <f>IF(Namelist!B399="","",UPPER(Namelist!B399))</f>
        <v/>
      </c>
      <c r="D402" s="24" t="str">
        <f>IFERROR(VLOOKUP($C402,Summary!$C:$CB,2,FALSE)/J402,IF(J402=0,"",IF(J402="","",0)))</f>
        <v/>
      </c>
      <c r="E402" s="25" t="str">
        <f>IFERROR(VLOOKUP($C402,Summary!$C:$CB,3,FALSE)/J402,IF(J402=0,"",IF(J402="","",0)))</f>
        <v/>
      </c>
      <c r="F402" s="26" t="str">
        <f>IFERROR(VLOOKUP($C402,Summary!$C:$CB,4,FALSE)/J402,IF(J402=0,"",IF(J402="","",0)))</f>
        <v/>
      </c>
      <c r="G402" s="25" t="str">
        <f>IFERROR(VLOOKUP($C402,Summary!$C:$CB,5,FALSE)/J402,IF(J402=0,"",IF(J402="","",0)))</f>
        <v/>
      </c>
      <c r="H402" s="26" t="str">
        <f>IFERROR(VLOOKUP($C402,Summary!$C:$CB,6,FALSE)/J402,IF(J402=0,"",IF(J402="","",0)))</f>
        <v/>
      </c>
      <c r="I402" s="25" t="str">
        <f>IFERROR(VLOOKUP($C402,Summary!$C:$CB,7,FALSE)/J402,IF(J402=0,"",IF(J402="","",0)))</f>
        <v/>
      </c>
      <c r="J402" s="27" t="str">
        <f>VLOOKUP($C402,Summary!$C:$CB,8,FALSE)</f>
        <v/>
      </c>
      <c r="K402" s="24" t="str">
        <f>IFERROR(VLOOKUP($C402,Summary!$C:$CB,9,FALSE)/Q402,IF(Q402=0,"",IF(Q402="","",0)))</f>
        <v/>
      </c>
      <c r="L402" s="25" t="str">
        <f>IFERROR(VLOOKUP($C402,Summary!$C:$CB,10,FALSE)/Q402,IF(Q402=0,"",IF(Q402="","",0)))</f>
        <v/>
      </c>
      <c r="M402" s="26" t="str">
        <f>IFERROR(VLOOKUP($C402,Summary!$C:$CB,11,FALSE)/Q402,IF(Q402=0,"",IF(Q402="","",0)))</f>
        <v/>
      </c>
      <c r="N402" s="25" t="str">
        <f>IFERROR(VLOOKUP($C402,Summary!$C:$CB,12,FALSE)/Q402,IF(Q402=0,"",IF(Q402="","",0)))</f>
        <v/>
      </c>
      <c r="O402" s="26" t="str">
        <f>IFERROR(VLOOKUP($C402,Summary!$C:$CB,13,FALSE)/Q402,IF(Q402=0,"",IF(Q402="","",0)))</f>
        <v/>
      </c>
      <c r="P402" s="25" t="str">
        <f>IFERROR(VLOOKUP($C402,Summary!$C:$CB,14,FALSE)/Q402,IF(Q402=0,"",IF(Q402="","",0)))</f>
        <v/>
      </c>
      <c r="Q402" s="27" t="str">
        <f>VLOOKUP($C402,Summary!$C:$CB,15,FALSE)</f>
        <v/>
      </c>
      <c r="R402" s="24" t="str">
        <f>IFERROR(VLOOKUP($C402,Summary!$C:$CB,16,FALSE)/X402,IF(X402=0,"",IF(X402="","",0)))</f>
        <v/>
      </c>
      <c r="S402" s="25" t="str">
        <f>IFERROR(VLOOKUP($C402,Summary!$C:$CB,17,FALSE)/X402,IF(X402=0,"",IF(X402="","",0)))</f>
        <v/>
      </c>
      <c r="T402" s="26" t="str">
        <f>IFERROR(VLOOKUP($C402,Summary!$C:$CB,18,FALSE)/X402,IF(X402=0,"",IF(X402="","",0)))</f>
        <v/>
      </c>
      <c r="U402" s="25" t="str">
        <f>IFERROR(VLOOKUP($C402,Summary!$C:$CB,19,FALSE)/X402,IF(X402=0,"",IF(X402="","",0)))</f>
        <v/>
      </c>
      <c r="V402" s="26" t="str">
        <f>IFERROR(VLOOKUP($C402,Summary!$C:$CB,20,FALSE)/X402,IF(X402=0,"",IF(X402="","",0)))</f>
        <v/>
      </c>
      <c r="W402" s="25" t="str">
        <f>IFERROR(VLOOKUP($C402,Summary!$C:$CB,21,FALSE)/X402,IF(X402=0,"",IF(X402="","",0)))</f>
        <v/>
      </c>
      <c r="X402" s="27" t="str">
        <f>VLOOKUP($C402,Summary!$C:$CB,22,FALSE)</f>
        <v/>
      </c>
      <c r="Y402" s="24" t="str">
        <f>IFERROR(VLOOKUP($C402,Summary!$C:$CB,23,FALSE)/AE402,IF(AE402=0,"",IF(AE402="","",0)))</f>
        <v/>
      </c>
      <c r="Z402" s="25" t="str">
        <f>IFERROR(VLOOKUP($C402,Summary!$C:$CB,24,FALSE)/AE402,IF(AE402=0,"",IF(AE402="","",0)))</f>
        <v/>
      </c>
      <c r="AA402" s="26" t="str">
        <f>IFERROR(VLOOKUP($C402,Summary!$C:$CB,25,FALSE)/AE402,IF(AE402=0,"",IF(AE402="","",0)))</f>
        <v/>
      </c>
      <c r="AB402" s="25" t="str">
        <f>IFERROR(VLOOKUP($C402,Summary!$C:$CB,26,FALSE)/AE402,IF(AE402=0,"",IF(AE402="","",0)))</f>
        <v/>
      </c>
      <c r="AC402" s="26" t="str">
        <f>IFERROR(VLOOKUP($C402,Summary!$C:$CB,27,FALSE)/AE402,IF(AE402=0,"",IF(AE402="","",0)))</f>
        <v/>
      </c>
      <c r="AD402" s="25" t="str">
        <f>IFERROR(VLOOKUP($C402,Summary!$C:$CB,28,FALSE)/AE402,IF(AE402=0,"",IF(AE402="","",0)))</f>
        <v/>
      </c>
      <c r="AE402" s="27" t="str">
        <f>VLOOKUP($C402,Summary!$C:$CB,29,FALSE)</f>
        <v/>
      </c>
      <c r="AF402" s="24" t="str">
        <f>IFERROR(VLOOKUP($C402,Summary!$C:$CB,30,FALSE)/VLOOKUP($C402,Summary!$C:$CB,32,FALSE),IF(AL402=0,"",IF(AL402="","",0)))</f>
        <v/>
      </c>
      <c r="AG402" s="25" t="str">
        <f>IFERROR(VLOOKUP($C402,Summary!$C:$CB,31,FALSE)/VLOOKUP($C402,Summary!$C:$CB,32,FALSE),IF(AL402=0,"",IF(AL402="","",0)))</f>
        <v/>
      </c>
      <c r="AH402" s="26" t="str">
        <f>IFERROR(VLOOKUP($C402,Summary!$C:$CB,32,FALSE)/VLOOKUP($C402,Summary!$C:$CB,34,FALSE),IF(AL402=0,"",IF(AL402="","",0)))</f>
        <v/>
      </c>
      <c r="AI402" s="25" t="str">
        <f>IFERROR(VLOOKUP($C402,Summary!$C:$CB,33,FALSE)/VLOOKUP($C402,Summary!$C:$CB,34,FALSE),IF(AL402=0,"",IF(AL402="","",0)))</f>
        <v/>
      </c>
      <c r="AJ402" s="26" t="str">
        <f>IFERROR(VLOOKUP($C402,Summary!$C:$CB,34,FALSE)/AL402,IF(AL402=0,"",IF(AL402="","",0)))</f>
        <v/>
      </c>
      <c r="AK402" s="25" t="str">
        <f>IFERROR(VLOOKUP($C402,Summary!$C:$CB,35,FALSE)/AL402,IF(AL402=0,"",IF(AL402="","",0)))</f>
        <v/>
      </c>
      <c r="AL402" s="27">
        <f>VLOOKUP($C402,Summary!$C:$CB,36,FALSE)</f>
        <v>0</v>
      </c>
      <c r="AM402" s="24" t="str">
        <f>IFERROR(VLOOKUP($C402,Summary!$C:$CB,37,FALSE)/AS402,IF(AS402=0,"",IF(AS402="","",0)))</f>
        <v/>
      </c>
      <c r="AN402" s="25" t="str">
        <f>IFERROR(VLOOKUP($C402,Summary!$C:$CB,38,FALSE)/AS402,IF(AS402=0,"",IF(AS402="","",0)))</f>
        <v/>
      </c>
      <c r="AO402" s="26" t="str">
        <f>IFERROR(VLOOKUP($C402,Summary!$C:$CB,39,FALSE)/AS402,IF(AS402=0,"",IF(AS402="","",0)))</f>
        <v/>
      </c>
      <c r="AP402" s="25" t="str">
        <f>IFERROR(VLOOKUP($C402,Summary!$C:$CB,40,FALSE)/AS402,IF(AS402=0,"",IF(AS402="","",0)))</f>
        <v/>
      </c>
      <c r="AQ402" s="26" t="str">
        <f>IFERROR(VLOOKUP($C402,Summary!$C:$CB,41,FALSE)/AS402,IF(AS402=0,"",IF(AS402="","",0)))</f>
        <v/>
      </c>
      <c r="AR402" s="25" t="str">
        <f>IFERROR(VLOOKUP($C402,Summary!$C:$CB,42,FALSE)/AS402,IF(AS402=0,"",IF(AS402="","",0)))</f>
        <v/>
      </c>
      <c r="AS402" s="27" t="str">
        <f>VLOOKUP($C402,Summary!$C:$CB,43,FALSE)</f>
        <v/>
      </c>
      <c r="AT402" s="24" t="str">
        <f>IFERROR(VLOOKUP($C402,Summary!$C:$CB,44,FALSE)/AZ402,IF(AZ402=0,"",IF(AZ402="","",0)))</f>
        <v/>
      </c>
      <c r="AU402" s="25" t="str">
        <f>IFERROR(VLOOKUP($C402,Summary!$C:$CB,45,FALSE)/AZ402,IF(AZ402=0,"",IF(AZ402="","",0)))</f>
        <v/>
      </c>
      <c r="AV402" s="26" t="str">
        <f>IFERROR(VLOOKUP($C402,Summary!$C:$CB,46,FALSE)/AZ402,IF(AZ402=0,"",IF(AZ402="","",0)))</f>
        <v/>
      </c>
      <c r="AW402" s="25" t="str">
        <f>IFERROR(VLOOKUP($C402,Summary!$C:$CB,47,FALSE)/AZ402,IF(AZ402=0,"",IF(AZ402="","",0)))</f>
        <v/>
      </c>
      <c r="AX402" s="26" t="str">
        <f>IFERROR(VLOOKUP($C402,Summary!$C:$CB,48,FALSE)/AZ402,IF(AZ402=0,"",IF(AZ402="","",0)))</f>
        <v/>
      </c>
      <c r="AY402" s="25" t="str">
        <f>IFERROR(VLOOKUP($C402,Summary!$C:$CB,49,FALSE)/AZ402,IF(AZ402=0,"",IF(AZ402="","",0)))</f>
        <v/>
      </c>
      <c r="AZ402" s="27" t="str">
        <f>VLOOKUP($C402,Summary!$C:$CB,50,FALSE)</f>
        <v/>
      </c>
      <c r="BA402" s="24" t="str">
        <f>IFERROR(VLOOKUP($C402,Summary!$C:$CB,51,FALSE)/BG402,IF(BG402=0,"",IF(BG402="","",0)))</f>
        <v/>
      </c>
      <c r="BB402" s="25" t="str">
        <f>IFERROR(VLOOKUP($C402,Summary!$C:$CB,52,FALSE)/BG402,IF(BG402=0,"",IF(BG402="","",0)))</f>
        <v/>
      </c>
      <c r="BC402" s="26" t="str">
        <f>IFERROR(VLOOKUP($C402,Summary!$C:$CB,53,FALSE)/BG402,IF(BG402=0,"",IF(BG402="","",0)))</f>
        <v/>
      </c>
      <c r="BD402" s="25" t="str">
        <f>IFERROR(VLOOKUP($C402,Summary!$C:$CB,54,FALSE)/BG402,IF(BG402=0,"",IF(BG402="","",0)))</f>
        <v/>
      </c>
      <c r="BE402" s="26" t="str">
        <f>IFERROR(VLOOKUP($C402,Summary!$C:$CB,55,FALSE)/BG402,IF(BG402=0,"",IF(BG402="","",0)))</f>
        <v/>
      </c>
      <c r="BF402" s="25" t="str">
        <f>IFERROR(VLOOKUP($C402,Summary!$C:$CB,56,FALSE)/BG402,IF(BG402=0,"",IF(BG402="","",0)))</f>
        <v/>
      </c>
      <c r="BG402" s="27" t="str">
        <f>VLOOKUP($C402,Summary!$C:$CB,57,FALSE)</f>
        <v/>
      </c>
      <c r="BH402" s="24" t="str">
        <f>IFERROR(VLOOKUP($C402,Summary!$C:$CB,58,FALSE)/BN402,IF(BN402=0,"",IF(BN402="","",0)))</f>
        <v/>
      </c>
      <c r="BI402" s="25" t="str">
        <f>IFERROR(VLOOKUP($C402,Summary!$C:$CB,59,FALSE)/BN402,IF(BN402=0,"",IF(BN402="","",0)))</f>
        <v/>
      </c>
      <c r="BJ402" s="26" t="str">
        <f>IFERROR(VLOOKUP($C402,Summary!$C:$CB,60,FALSE)/BN402,IF(BN402=0,"",IF(BN402="","",0)))</f>
        <v/>
      </c>
      <c r="BK402" s="25" t="str">
        <f>IFERROR(VLOOKUP($C402,Summary!$C:$CB,61,FALSE)/BN402,IF(BN402=0,"",IF(BN402="","",0)))</f>
        <v/>
      </c>
      <c r="BL402" s="26" t="str">
        <f>IFERROR(VLOOKUP($C402,Summary!$C:$CB,62,FALSE)/BN402,IF(BN402=0,"",IF(BN402="","",0)))</f>
        <v/>
      </c>
      <c r="BM402" s="25" t="str">
        <f>IFERROR(VLOOKUP($C402,Summary!$C:$CB,63,FALSE)/BN402,IF(BN402=0,"",IF(BN402="","",0)))</f>
        <v/>
      </c>
      <c r="BN402" s="27" t="str">
        <f>VLOOKUP($C402,Summary!$C:$CB,64,FALSE)</f>
        <v/>
      </c>
      <c r="BO402" s="24" t="str">
        <f>IFERROR(VLOOKUP($C402,Summary!$C:$CB,65,FALSE)/BU402,IF(BU402=0,"",IF(BU402="","",0)))</f>
        <v/>
      </c>
      <c r="BP402" s="25" t="str">
        <f>IFERROR(VLOOKUP($C402,Summary!$C:$CB,66,FALSE)/BU402,IF(BU402=0,"",IF(BU402="","",0)))</f>
        <v/>
      </c>
      <c r="BQ402" s="26" t="str">
        <f>IFERROR(VLOOKUP($C402,Summary!$C:$CB,67,FALSE)/BU402,IF(BU402=0,"",IF(BU402="","",0)))</f>
        <v/>
      </c>
      <c r="BR402" s="25" t="str">
        <f>IFERROR(VLOOKUP($C402,Summary!$C:$CB,68,FALSE)/BU402,IF(BU402=0,"",IF(BU402="","",0)))</f>
        <v/>
      </c>
      <c r="BS402" s="26" t="str">
        <f>IFERROR(VLOOKUP($C402,Summary!$C:$CB,69,FALSE)/BU402,IF(BU402=0,"",IF(BU402="","",0)))</f>
        <v/>
      </c>
      <c r="BT402" s="25" t="str">
        <f>IFERROR(VLOOKUP($C402,Summary!$C:$CB,70,FALSE)/BU402,IF(BU402=0,"",IF(BU402="","",0)))</f>
        <v/>
      </c>
      <c r="BU402" s="27" t="str">
        <f>VLOOKUP($C402,Summary!$C:$CB,71,FALSE)</f>
        <v/>
      </c>
      <c r="BV402" s="24" t="str">
        <f>IFERROR(VLOOKUP($C402,Summary!$C:$CB,72,FALSE)/CB402,IF(CB402=0,"",IF(CB402="","",0)))</f>
        <v/>
      </c>
      <c r="BW402" s="25" t="str">
        <f>IFERROR(VLOOKUP($C402,Summary!$C:$CB,73,FALSE)/CB402,IF(CB402=0,"",IF(CB402="","",0)))</f>
        <v/>
      </c>
      <c r="BX402" s="26" t="str">
        <f>IFERROR(VLOOKUP($C402,Summary!$C:$CB,74,FALSE)/CB402,IF(CB402=0,"",IF(CB402="","",0)))</f>
        <v/>
      </c>
      <c r="BY402" s="25" t="str">
        <f>IFERROR(VLOOKUP($C402,Summary!$C:$CB,75,FALSE)/CB402,IF(CB402=0,"",IF(CB402="","",0)))</f>
        <v/>
      </c>
      <c r="BZ402" s="26" t="str">
        <f>IFERROR(VLOOKUP($C402,Summary!$C:$CB,76,FALSE)/CB402,IF(CB402=0,"",IF(CB402="","",0)))</f>
        <v/>
      </c>
      <c r="CA402" s="25" t="str">
        <f>IFERROR(VLOOKUP($C402,Summary!$C:$CB,77,FALSE)/CB402,IF(CB402=0,"",IF(CB402="","",0)))</f>
        <v/>
      </c>
      <c r="CB402" s="27" t="str">
        <f>VLOOKUP($C402,Summary!$C:$CB,78,FALSE)</f>
        <v/>
      </c>
    </row>
    <row r="403" spans="1:80" x14ac:dyDescent="0.3">
      <c r="A403">
        <v>399</v>
      </c>
      <c r="B403" t="str">
        <f>IF(Namelist!A400="","",UPPER(Namelist!A400))</f>
        <v/>
      </c>
      <c r="C403" t="str">
        <f>IF(Namelist!B400="","",UPPER(Namelist!B400))</f>
        <v/>
      </c>
      <c r="D403" s="24" t="str">
        <f>IFERROR(VLOOKUP($C403,Summary!$C:$CB,2,FALSE)/J403,IF(J403=0,"",IF(J403="","",0)))</f>
        <v/>
      </c>
      <c r="E403" s="25" t="str">
        <f>IFERROR(VLOOKUP($C403,Summary!$C:$CB,3,FALSE)/J403,IF(J403=0,"",IF(J403="","",0)))</f>
        <v/>
      </c>
      <c r="F403" s="26" t="str">
        <f>IFERROR(VLOOKUP($C403,Summary!$C:$CB,4,FALSE)/J403,IF(J403=0,"",IF(J403="","",0)))</f>
        <v/>
      </c>
      <c r="G403" s="25" t="str">
        <f>IFERROR(VLOOKUP($C403,Summary!$C:$CB,5,FALSE)/J403,IF(J403=0,"",IF(J403="","",0)))</f>
        <v/>
      </c>
      <c r="H403" s="26" t="str">
        <f>IFERROR(VLOOKUP($C403,Summary!$C:$CB,6,FALSE)/J403,IF(J403=0,"",IF(J403="","",0)))</f>
        <v/>
      </c>
      <c r="I403" s="25" t="str">
        <f>IFERROR(VLOOKUP($C403,Summary!$C:$CB,7,FALSE)/J403,IF(J403=0,"",IF(J403="","",0)))</f>
        <v/>
      </c>
      <c r="J403" s="27" t="str">
        <f>VLOOKUP($C403,Summary!$C:$CB,8,FALSE)</f>
        <v/>
      </c>
      <c r="K403" s="24" t="str">
        <f>IFERROR(VLOOKUP($C403,Summary!$C:$CB,9,FALSE)/Q403,IF(Q403=0,"",IF(Q403="","",0)))</f>
        <v/>
      </c>
      <c r="L403" s="25" t="str">
        <f>IFERROR(VLOOKUP($C403,Summary!$C:$CB,10,FALSE)/Q403,IF(Q403=0,"",IF(Q403="","",0)))</f>
        <v/>
      </c>
      <c r="M403" s="26" t="str">
        <f>IFERROR(VLOOKUP($C403,Summary!$C:$CB,11,FALSE)/Q403,IF(Q403=0,"",IF(Q403="","",0)))</f>
        <v/>
      </c>
      <c r="N403" s="25" t="str">
        <f>IFERROR(VLOOKUP($C403,Summary!$C:$CB,12,FALSE)/Q403,IF(Q403=0,"",IF(Q403="","",0)))</f>
        <v/>
      </c>
      <c r="O403" s="26" t="str">
        <f>IFERROR(VLOOKUP($C403,Summary!$C:$CB,13,FALSE)/Q403,IF(Q403=0,"",IF(Q403="","",0)))</f>
        <v/>
      </c>
      <c r="P403" s="25" t="str">
        <f>IFERROR(VLOOKUP($C403,Summary!$C:$CB,14,FALSE)/Q403,IF(Q403=0,"",IF(Q403="","",0)))</f>
        <v/>
      </c>
      <c r="Q403" s="27" t="str">
        <f>VLOOKUP($C403,Summary!$C:$CB,15,FALSE)</f>
        <v/>
      </c>
      <c r="R403" s="24" t="str">
        <f>IFERROR(VLOOKUP($C403,Summary!$C:$CB,16,FALSE)/X403,IF(X403=0,"",IF(X403="","",0)))</f>
        <v/>
      </c>
      <c r="S403" s="25" t="str">
        <f>IFERROR(VLOOKUP($C403,Summary!$C:$CB,17,FALSE)/X403,IF(X403=0,"",IF(X403="","",0)))</f>
        <v/>
      </c>
      <c r="T403" s="26" t="str">
        <f>IFERROR(VLOOKUP($C403,Summary!$C:$CB,18,FALSE)/X403,IF(X403=0,"",IF(X403="","",0)))</f>
        <v/>
      </c>
      <c r="U403" s="25" t="str">
        <f>IFERROR(VLOOKUP($C403,Summary!$C:$CB,19,FALSE)/X403,IF(X403=0,"",IF(X403="","",0)))</f>
        <v/>
      </c>
      <c r="V403" s="26" t="str">
        <f>IFERROR(VLOOKUP($C403,Summary!$C:$CB,20,FALSE)/X403,IF(X403=0,"",IF(X403="","",0)))</f>
        <v/>
      </c>
      <c r="W403" s="25" t="str">
        <f>IFERROR(VLOOKUP($C403,Summary!$C:$CB,21,FALSE)/X403,IF(X403=0,"",IF(X403="","",0)))</f>
        <v/>
      </c>
      <c r="X403" s="27" t="str">
        <f>VLOOKUP($C403,Summary!$C:$CB,22,FALSE)</f>
        <v/>
      </c>
      <c r="Y403" s="24" t="str">
        <f>IFERROR(VLOOKUP($C403,Summary!$C:$CB,23,FALSE)/AE403,IF(AE403=0,"",IF(AE403="","",0)))</f>
        <v/>
      </c>
      <c r="Z403" s="25" t="str">
        <f>IFERROR(VLOOKUP($C403,Summary!$C:$CB,24,FALSE)/AE403,IF(AE403=0,"",IF(AE403="","",0)))</f>
        <v/>
      </c>
      <c r="AA403" s="26" t="str">
        <f>IFERROR(VLOOKUP($C403,Summary!$C:$CB,25,FALSE)/AE403,IF(AE403=0,"",IF(AE403="","",0)))</f>
        <v/>
      </c>
      <c r="AB403" s="25" t="str">
        <f>IFERROR(VLOOKUP($C403,Summary!$C:$CB,26,FALSE)/AE403,IF(AE403=0,"",IF(AE403="","",0)))</f>
        <v/>
      </c>
      <c r="AC403" s="26" t="str">
        <f>IFERROR(VLOOKUP($C403,Summary!$C:$CB,27,FALSE)/AE403,IF(AE403=0,"",IF(AE403="","",0)))</f>
        <v/>
      </c>
      <c r="AD403" s="25" t="str">
        <f>IFERROR(VLOOKUP($C403,Summary!$C:$CB,28,FALSE)/AE403,IF(AE403=0,"",IF(AE403="","",0)))</f>
        <v/>
      </c>
      <c r="AE403" s="27" t="str">
        <f>VLOOKUP($C403,Summary!$C:$CB,29,FALSE)</f>
        <v/>
      </c>
      <c r="AF403" s="24" t="str">
        <f>IFERROR(VLOOKUP($C403,Summary!$C:$CB,30,FALSE)/VLOOKUP($C403,Summary!$C:$CB,32,FALSE),IF(AL403=0,"",IF(AL403="","",0)))</f>
        <v/>
      </c>
      <c r="AG403" s="25" t="str">
        <f>IFERROR(VLOOKUP($C403,Summary!$C:$CB,31,FALSE)/VLOOKUP($C403,Summary!$C:$CB,32,FALSE),IF(AL403=0,"",IF(AL403="","",0)))</f>
        <v/>
      </c>
      <c r="AH403" s="26" t="str">
        <f>IFERROR(VLOOKUP($C403,Summary!$C:$CB,32,FALSE)/VLOOKUP($C403,Summary!$C:$CB,34,FALSE),IF(AL403=0,"",IF(AL403="","",0)))</f>
        <v/>
      </c>
      <c r="AI403" s="25" t="str">
        <f>IFERROR(VLOOKUP($C403,Summary!$C:$CB,33,FALSE)/VLOOKUP($C403,Summary!$C:$CB,34,FALSE),IF(AL403=0,"",IF(AL403="","",0)))</f>
        <v/>
      </c>
      <c r="AJ403" s="26" t="str">
        <f>IFERROR(VLOOKUP($C403,Summary!$C:$CB,34,FALSE)/AL403,IF(AL403=0,"",IF(AL403="","",0)))</f>
        <v/>
      </c>
      <c r="AK403" s="25" t="str">
        <f>IFERROR(VLOOKUP($C403,Summary!$C:$CB,35,FALSE)/AL403,IF(AL403=0,"",IF(AL403="","",0)))</f>
        <v/>
      </c>
      <c r="AL403" s="27">
        <f>VLOOKUP($C403,Summary!$C:$CB,36,FALSE)</f>
        <v>0</v>
      </c>
      <c r="AM403" s="24" t="str">
        <f>IFERROR(VLOOKUP($C403,Summary!$C:$CB,37,FALSE)/AS403,IF(AS403=0,"",IF(AS403="","",0)))</f>
        <v/>
      </c>
      <c r="AN403" s="25" t="str">
        <f>IFERROR(VLOOKUP($C403,Summary!$C:$CB,38,FALSE)/AS403,IF(AS403=0,"",IF(AS403="","",0)))</f>
        <v/>
      </c>
      <c r="AO403" s="26" t="str">
        <f>IFERROR(VLOOKUP($C403,Summary!$C:$CB,39,FALSE)/AS403,IF(AS403=0,"",IF(AS403="","",0)))</f>
        <v/>
      </c>
      <c r="AP403" s="25" t="str">
        <f>IFERROR(VLOOKUP($C403,Summary!$C:$CB,40,FALSE)/AS403,IF(AS403=0,"",IF(AS403="","",0)))</f>
        <v/>
      </c>
      <c r="AQ403" s="26" t="str">
        <f>IFERROR(VLOOKUP($C403,Summary!$C:$CB,41,FALSE)/AS403,IF(AS403=0,"",IF(AS403="","",0)))</f>
        <v/>
      </c>
      <c r="AR403" s="25" t="str">
        <f>IFERROR(VLOOKUP($C403,Summary!$C:$CB,42,FALSE)/AS403,IF(AS403=0,"",IF(AS403="","",0)))</f>
        <v/>
      </c>
      <c r="AS403" s="27" t="str">
        <f>VLOOKUP($C403,Summary!$C:$CB,43,FALSE)</f>
        <v/>
      </c>
      <c r="AT403" s="24" t="str">
        <f>IFERROR(VLOOKUP($C403,Summary!$C:$CB,44,FALSE)/AZ403,IF(AZ403=0,"",IF(AZ403="","",0)))</f>
        <v/>
      </c>
      <c r="AU403" s="25" t="str">
        <f>IFERROR(VLOOKUP($C403,Summary!$C:$CB,45,FALSE)/AZ403,IF(AZ403=0,"",IF(AZ403="","",0)))</f>
        <v/>
      </c>
      <c r="AV403" s="26" t="str">
        <f>IFERROR(VLOOKUP($C403,Summary!$C:$CB,46,FALSE)/AZ403,IF(AZ403=0,"",IF(AZ403="","",0)))</f>
        <v/>
      </c>
      <c r="AW403" s="25" t="str">
        <f>IFERROR(VLOOKUP($C403,Summary!$C:$CB,47,FALSE)/AZ403,IF(AZ403=0,"",IF(AZ403="","",0)))</f>
        <v/>
      </c>
      <c r="AX403" s="26" t="str">
        <f>IFERROR(VLOOKUP($C403,Summary!$C:$CB,48,FALSE)/AZ403,IF(AZ403=0,"",IF(AZ403="","",0)))</f>
        <v/>
      </c>
      <c r="AY403" s="25" t="str">
        <f>IFERROR(VLOOKUP($C403,Summary!$C:$CB,49,FALSE)/AZ403,IF(AZ403=0,"",IF(AZ403="","",0)))</f>
        <v/>
      </c>
      <c r="AZ403" s="27" t="str">
        <f>VLOOKUP($C403,Summary!$C:$CB,50,FALSE)</f>
        <v/>
      </c>
      <c r="BA403" s="24" t="str">
        <f>IFERROR(VLOOKUP($C403,Summary!$C:$CB,51,FALSE)/BG403,IF(BG403=0,"",IF(BG403="","",0)))</f>
        <v/>
      </c>
      <c r="BB403" s="25" t="str">
        <f>IFERROR(VLOOKUP($C403,Summary!$C:$CB,52,FALSE)/BG403,IF(BG403=0,"",IF(BG403="","",0)))</f>
        <v/>
      </c>
      <c r="BC403" s="26" t="str">
        <f>IFERROR(VLOOKUP($C403,Summary!$C:$CB,53,FALSE)/BG403,IF(BG403=0,"",IF(BG403="","",0)))</f>
        <v/>
      </c>
      <c r="BD403" s="25" t="str">
        <f>IFERROR(VLOOKUP($C403,Summary!$C:$CB,54,FALSE)/BG403,IF(BG403=0,"",IF(BG403="","",0)))</f>
        <v/>
      </c>
      <c r="BE403" s="26" t="str">
        <f>IFERROR(VLOOKUP($C403,Summary!$C:$CB,55,FALSE)/BG403,IF(BG403=0,"",IF(BG403="","",0)))</f>
        <v/>
      </c>
      <c r="BF403" s="25" t="str">
        <f>IFERROR(VLOOKUP($C403,Summary!$C:$CB,56,FALSE)/BG403,IF(BG403=0,"",IF(BG403="","",0)))</f>
        <v/>
      </c>
      <c r="BG403" s="27" t="str">
        <f>VLOOKUP($C403,Summary!$C:$CB,57,FALSE)</f>
        <v/>
      </c>
      <c r="BH403" s="24" t="str">
        <f>IFERROR(VLOOKUP($C403,Summary!$C:$CB,58,FALSE)/BN403,IF(BN403=0,"",IF(BN403="","",0)))</f>
        <v/>
      </c>
      <c r="BI403" s="25" t="str">
        <f>IFERROR(VLOOKUP($C403,Summary!$C:$CB,59,FALSE)/BN403,IF(BN403=0,"",IF(BN403="","",0)))</f>
        <v/>
      </c>
      <c r="BJ403" s="26" t="str">
        <f>IFERROR(VLOOKUP($C403,Summary!$C:$CB,60,FALSE)/BN403,IF(BN403=0,"",IF(BN403="","",0)))</f>
        <v/>
      </c>
      <c r="BK403" s="25" t="str">
        <f>IFERROR(VLOOKUP($C403,Summary!$C:$CB,61,FALSE)/BN403,IF(BN403=0,"",IF(BN403="","",0)))</f>
        <v/>
      </c>
      <c r="BL403" s="26" t="str">
        <f>IFERROR(VLOOKUP($C403,Summary!$C:$CB,62,FALSE)/BN403,IF(BN403=0,"",IF(BN403="","",0)))</f>
        <v/>
      </c>
      <c r="BM403" s="25" t="str">
        <f>IFERROR(VLOOKUP($C403,Summary!$C:$CB,63,FALSE)/BN403,IF(BN403=0,"",IF(BN403="","",0)))</f>
        <v/>
      </c>
      <c r="BN403" s="27" t="str">
        <f>VLOOKUP($C403,Summary!$C:$CB,64,FALSE)</f>
        <v/>
      </c>
      <c r="BO403" s="24" t="str">
        <f>IFERROR(VLOOKUP($C403,Summary!$C:$CB,65,FALSE)/BU403,IF(BU403=0,"",IF(BU403="","",0)))</f>
        <v/>
      </c>
      <c r="BP403" s="25" t="str">
        <f>IFERROR(VLOOKUP($C403,Summary!$C:$CB,66,FALSE)/BU403,IF(BU403=0,"",IF(BU403="","",0)))</f>
        <v/>
      </c>
      <c r="BQ403" s="26" t="str">
        <f>IFERROR(VLOOKUP($C403,Summary!$C:$CB,67,FALSE)/BU403,IF(BU403=0,"",IF(BU403="","",0)))</f>
        <v/>
      </c>
      <c r="BR403" s="25" t="str">
        <f>IFERROR(VLOOKUP($C403,Summary!$C:$CB,68,FALSE)/BU403,IF(BU403=0,"",IF(BU403="","",0)))</f>
        <v/>
      </c>
      <c r="BS403" s="26" t="str">
        <f>IFERROR(VLOOKUP($C403,Summary!$C:$CB,69,FALSE)/BU403,IF(BU403=0,"",IF(BU403="","",0)))</f>
        <v/>
      </c>
      <c r="BT403" s="25" t="str">
        <f>IFERROR(VLOOKUP($C403,Summary!$C:$CB,70,FALSE)/BU403,IF(BU403=0,"",IF(BU403="","",0)))</f>
        <v/>
      </c>
      <c r="BU403" s="27" t="str">
        <f>VLOOKUP($C403,Summary!$C:$CB,71,FALSE)</f>
        <v/>
      </c>
      <c r="BV403" s="24" t="str">
        <f>IFERROR(VLOOKUP($C403,Summary!$C:$CB,72,FALSE)/CB403,IF(CB403=0,"",IF(CB403="","",0)))</f>
        <v/>
      </c>
      <c r="BW403" s="25" t="str">
        <f>IFERROR(VLOOKUP($C403,Summary!$C:$CB,73,FALSE)/CB403,IF(CB403=0,"",IF(CB403="","",0)))</f>
        <v/>
      </c>
      <c r="BX403" s="26" t="str">
        <f>IFERROR(VLOOKUP($C403,Summary!$C:$CB,74,FALSE)/CB403,IF(CB403=0,"",IF(CB403="","",0)))</f>
        <v/>
      </c>
      <c r="BY403" s="25" t="str">
        <f>IFERROR(VLOOKUP($C403,Summary!$C:$CB,75,FALSE)/CB403,IF(CB403=0,"",IF(CB403="","",0)))</f>
        <v/>
      </c>
      <c r="BZ403" s="26" t="str">
        <f>IFERROR(VLOOKUP($C403,Summary!$C:$CB,76,FALSE)/CB403,IF(CB403=0,"",IF(CB403="","",0)))</f>
        <v/>
      </c>
      <c r="CA403" s="25" t="str">
        <f>IFERROR(VLOOKUP($C403,Summary!$C:$CB,77,FALSE)/CB403,IF(CB403=0,"",IF(CB403="","",0)))</f>
        <v/>
      </c>
      <c r="CB403" s="27" t="str">
        <f>VLOOKUP($C403,Summary!$C:$CB,78,FALSE)</f>
        <v/>
      </c>
    </row>
    <row r="404" spans="1:80" x14ac:dyDescent="0.3">
      <c r="A404">
        <v>400</v>
      </c>
      <c r="B404" t="str">
        <f>IF(Namelist!A401="","",UPPER(Namelist!A401))</f>
        <v/>
      </c>
      <c r="C404" t="str">
        <f>IF(Namelist!B401="","",UPPER(Namelist!B401))</f>
        <v/>
      </c>
      <c r="D404" s="24" t="str">
        <f>IFERROR(VLOOKUP($C404,Summary!$C:$CB,2,FALSE)/J404,IF(J404=0,"",IF(J404="","",0)))</f>
        <v/>
      </c>
      <c r="E404" s="25" t="str">
        <f>IFERROR(VLOOKUP($C404,Summary!$C:$CB,3,FALSE)/J404,IF(J404=0,"",IF(J404="","",0)))</f>
        <v/>
      </c>
      <c r="F404" s="26" t="str">
        <f>IFERROR(VLOOKUP($C404,Summary!$C:$CB,4,FALSE)/J404,IF(J404=0,"",IF(J404="","",0)))</f>
        <v/>
      </c>
      <c r="G404" s="25" t="str">
        <f>IFERROR(VLOOKUP($C404,Summary!$C:$CB,5,FALSE)/J404,IF(J404=0,"",IF(J404="","",0)))</f>
        <v/>
      </c>
      <c r="H404" s="26" t="str">
        <f>IFERROR(VLOOKUP($C404,Summary!$C:$CB,6,FALSE)/J404,IF(J404=0,"",IF(J404="","",0)))</f>
        <v/>
      </c>
      <c r="I404" s="25" t="str">
        <f>IFERROR(VLOOKUP($C404,Summary!$C:$CB,7,FALSE)/J404,IF(J404=0,"",IF(J404="","",0)))</f>
        <v/>
      </c>
      <c r="J404" s="27" t="str">
        <f>VLOOKUP($C404,Summary!$C:$CB,8,FALSE)</f>
        <v/>
      </c>
      <c r="K404" s="24" t="str">
        <f>IFERROR(VLOOKUP($C404,Summary!$C:$CB,9,FALSE)/Q404,IF(Q404=0,"",IF(Q404="","",0)))</f>
        <v/>
      </c>
      <c r="L404" s="25" t="str">
        <f>IFERROR(VLOOKUP($C404,Summary!$C:$CB,10,FALSE)/Q404,IF(Q404=0,"",IF(Q404="","",0)))</f>
        <v/>
      </c>
      <c r="M404" s="26" t="str">
        <f>IFERROR(VLOOKUP($C404,Summary!$C:$CB,11,FALSE)/Q404,IF(Q404=0,"",IF(Q404="","",0)))</f>
        <v/>
      </c>
      <c r="N404" s="25" t="str">
        <f>IFERROR(VLOOKUP($C404,Summary!$C:$CB,12,FALSE)/Q404,IF(Q404=0,"",IF(Q404="","",0)))</f>
        <v/>
      </c>
      <c r="O404" s="26" t="str">
        <f>IFERROR(VLOOKUP($C404,Summary!$C:$CB,13,FALSE)/Q404,IF(Q404=0,"",IF(Q404="","",0)))</f>
        <v/>
      </c>
      <c r="P404" s="25" t="str">
        <f>IFERROR(VLOOKUP($C404,Summary!$C:$CB,14,FALSE)/Q404,IF(Q404=0,"",IF(Q404="","",0)))</f>
        <v/>
      </c>
      <c r="Q404" s="27" t="str">
        <f>VLOOKUP($C404,Summary!$C:$CB,15,FALSE)</f>
        <v/>
      </c>
      <c r="R404" s="24" t="str">
        <f>IFERROR(VLOOKUP($C404,Summary!$C:$CB,16,FALSE)/X404,IF(X404=0,"",IF(X404="","",0)))</f>
        <v/>
      </c>
      <c r="S404" s="25" t="str">
        <f>IFERROR(VLOOKUP($C404,Summary!$C:$CB,17,FALSE)/X404,IF(X404=0,"",IF(X404="","",0)))</f>
        <v/>
      </c>
      <c r="T404" s="26" t="str">
        <f>IFERROR(VLOOKUP($C404,Summary!$C:$CB,18,FALSE)/X404,IF(X404=0,"",IF(X404="","",0)))</f>
        <v/>
      </c>
      <c r="U404" s="25" t="str">
        <f>IFERROR(VLOOKUP($C404,Summary!$C:$CB,19,FALSE)/X404,IF(X404=0,"",IF(X404="","",0)))</f>
        <v/>
      </c>
      <c r="V404" s="26" t="str">
        <f>IFERROR(VLOOKUP($C404,Summary!$C:$CB,20,FALSE)/X404,IF(X404=0,"",IF(X404="","",0)))</f>
        <v/>
      </c>
      <c r="W404" s="25" t="str">
        <f>IFERROR(VLOOKUP($C404,Summary!$C:$CB,21,FALSE)/X404,IF(X404=0,"",IF(X404="","",0)))</f>
        <v/>
      </c>
      <c r="X404" s="27" t="str">
        <f>VLOOKUP($C404,Summary!$C:$CB,22,FALSE)</f>
        <v/>
      </c>
      <c r="Y404" s="24" t="str">
        <f>IFERROR(VLOOKUP($C404,Summary!$C:$CB,23,FALSE)/AE404,IF(AE404=0,"",IF(AE404="","",0)))</f>
        <v/>
      </c>
      <c r="Z404" s="25" t="str">
        <f>IFERROR(VLOOKUP($C404,Summary!$C:$CB,24,FALSE)/AE404,IF(AE404=0,"",IF(AE404="","",0)))</f>
        <v/>
      </c>
      <c r="AA404" s="26" t="str">
        <f>IFERROR(VLOOKUP($C404,Summary!$C:$CB,25,FALSE)/AE404,IF(AE404=0,"",IF(AE404="","",0)))</f>
        <v/>
      </c>
      <c r="AB404" s="25" t="str">
        <f>IFERROR(VLOOKUP($C404,Summary!$C:$CB,26,FALSE)/AE404,IF(AE404=0,"",IF(AE404="","",0)))</f>
        <v/>
      </c>
      <c r="AC404" s="26" t="str">
        <f>IFERROR(VLOOKUP($C404,Summary!$C:$CB,27,FALSE)/AE404,IF(AE404=0,"",IF(AE404="","",0)))</f>
        <v/>
      </c>
      <c r="AD404" s="25" t="str">
        <f>IFERROR(VLOOKUP($C404,Summary!$C:$CB,28,FALSE)/AE404,IF(AE404=0,"",IF(AE404="","",0)))</f>
        <v/>
      </c>
      <c r="AE404" s="27" t="str">
        <f>VLOOKUP($C404,Summary!$C:$CB,29,FALSE)</f>
        <v/>
      </c>
      <c r="AF404" s="24" t="str">
        <f>IFERROR(VLOOKUP($C404,Summary!$C:$CB,30,FALSE)/VLOOKUP($C404,Summary!$C:$CB,32,FALSE),IF(AL404=0,"",IF(AL404="","",0)))</f>
        <v/>
      </c>
      <c r="AG404" s="25" t="str">
        <f>IFERROR(VLOOKUP($C404,Summary!$C:$CB,31,FALSE)/VLOOKUP($C404,Summary!$C:$CB,32,FALSE),IF(AL404=0,"",IF(AL404="","",0)))</f>
        <v/>
      </c>
      <c r="AH404" s="26" t="str">
        <f>IFERROR(VLOOKUP($C404,Summary!$C:$CB,32,FALSE)/VLOOKUP($C404,Summary!$C:$CB,34,FALSE),IF(AL404=0,"",IF(AL404="","",0)))</f>
        <v/>
      </c>
      <c r="AI404" s="25" t="str">
        <f>IFERROR(VLOOKUP($C404,Summary!$C:$CB,33,FALSE)/VLOOKUP($C404,Summary!$C:$CB,34,FALSE),IF(AL404=0,"",IF(AL404="","",0)))</f>
        <v/>
      </c>
      <c r="AJ404" s="26" t="str">
        <f>IFERROR(VLOOKUP($C404,Summary!$C:$CB,34,FALSE)/AL404,IF(AL404=0,"",IF(AL404="","",0)))</f>
        <v/>
      </c>
      <c r="AK404" s="25" t="str">
        <f>IFERROR(VLOOKUP($C404,Summary!$C:$CB,35,FALSE)/AL404,IF(AL404=0,"",IF(AL404="","",0)))</f>
        <v/>
      </c>
      <c r="AL404" s="27">
        <f>VLOOKUP($C404,Summary!$C:$CB,36,FALSE)</f>
        <v>0</v>
      </c>
      <c r="AM404" s="24" t="str">
        <f>IFERROR(VLOOKUP($C404,Summary!$C:$CB,37,FALSE)/AS404,IF(AS404=0,"",IF(AS404="","",0)))</f>
        <v/>
      </c>
      <c r="AN404" s="25" t="str">
        <f>IFERROR(VLOOKUP($C404,Summary!$C:$CB,38,FALSE)/AS404,IF(AS404=0,"",IF(AS404="","",0)))</f>
        <v/>
      </c>
      <c r="AO404" s="26" t="str">
        <f>IFERROR(VLOOKUP($C404,Summary!$C:$CB,39,FALSE)/AS404,IF(AS404=0,"",IF(AS404="","",0)))</f>
        <v/>
      </c>
      <c r="AP404" s="25" t="str">
        <f>IFERROR(VLOOKUP($C404,Summary!$C:$CB,40,FALSE)/AS404,IF(AS404=0,"",IF(AS404="","",0)))</f>
        <v/>
      </c>
      <c r="AQ404" s="26" t="str">
        <f>IFERROR(VLOOKUP($C404,Summary!$C:$CB,41,FALSE)/AS404,IF(AS404=0,"",IF(AS404="","",0)))</f>
        <v/>
      </c>
      <c r="AR404" s="25" t="str">
        <f>IFERROR(VLOOKUP($C404,Summary!$C:$CB,42,FALSE)/AS404,IF(AS404=0,"",IF(AS404="","",0)))</f>
        <v/>
      </c>
      <c r="AS404" s="27" t="str">
        <f>VLOOKUP($C404,Summary!$C:$CB,43,FALSE)</f>
        <v/>
      </c>
      <c r="AT404" s="24" t="str">
        <f>IFERROR(VLOOKUP($C404,Summary!$C:$CB,44,FALSE)/AZ404,IF(AZ404=0,"",IF(AZ404="","",0)))</f>
        <v/>
      </c>
      <c r="AU404" s="25" t="str">
        <f>IFERROR(VLOOKUP($C404,Summary!$C:$CB,45,FALSE)/AZ404,IF(AZ404=0,"",IF(AZ404="","",0)))</f>
        <v/>
      </c>
      <c r="AV404" s="26" t="str">
        <f>IFERROR(VLOOKUP($C404,Summary!$C:$CB,46,FALSE)/AZ404,IF(AZ404=0,"",IF(AZ404="","",0)))</f>
        <v/>
      </c>
      <c r="AW404" s="25" t="str">
        <f>IFERROR(VLOOKUP($C404,Summary!$C:$CB,47,FALSE)/AZ404,IF(AZ404=0,"",IF(AZ404="","",0)))</f>
        <v/>
      </c>
      <c r="AX404" s="26" t="str">
        <f>IFERROR(VLOOKUP($C404,Summary!$C:$CB,48,FALSE)/AZ404,IF(AZ404=0,"",IF(AZ404="","",0)))</f>
        <v/>
      </c>
      <c r="AY404" s="25" t="str">
        <f>IFERROR(VLOOKUP($C404,Summary!$C:$CB,49,FALSE)/AZ404,IF(AZ404=0,"",IF(AZ404="","",0)))</f>
        <v/>
      </c>
      <c r="AZ404" s="27" t="str">
        <f>VLOOKUP($C404,Summary!$C:$CB,50,FALSE)</f>
        <v/>
      </c>
      <c r="BA404" s="24" t="str">
        <f>IFERROR(VLOOKUP($C404,Summary!$C:$CB,51,FALSE)/BG404,IF(BG404=0,"",IF(BG404="","",0)))</f>
        <v/>
      </c>
      <c r="BB404" s="25" t="str">
        <f>IFERROR(VLOOKUP($C404,Summary!$C:$CB,52,FALSE)/BG404,IF(BG404=0,"",IF(BG404="","",0)))</f>
        <v/>
      </c>
      <c r="BC404" s="26" t="str">
        <f>IFERROR(VLOOKUP($C404,Summary!$C:$CB,53,FALSE)/BG404,IF(BG404=0,"",IF(BG404="","",0)))</f>
        <v/>
      </c>
      <c r="BD404" s="25" t="str">
        <f>IFERROR(VLOOKUP($C404,Summary!$C:$CB,54,FALSE)/BG404,IF(BG404=0,"",IF(BG404="","",0)))</f>
        <v/>
      </c>
      <c r="BE404" s="26" t="str">
        <f>IFERROR(VLOOKUP($C404,Summary!$C:$CB,55,FALSE)/BG404,IF(BG404=0,"",IF(BG404="","",0)))</f>
        <v/>
      </c>
      <c r="BF404" s="25" t="str">
        <f>IFERROR(VLOOKUP($C404,Summary!$C:$CB,56,FALSE)/BG404,IF(BG404=0,"",IF(BG404="","",0)))</f>
        <v/>
      </c>
      <c r="BG404" s="27" t="str">
        <f>VLOOKUP($C404,Summary!$C:$CB,57,FALSE)</f>
        <v/>
      </c>
      <c r="BH404" s="24" t="str">
        <f>IFERROR(VLOOKUP($C404,Summary!$C:$CB,58,FALSE)/BN404,IF(BN404=0,"",IF(BN404="","",0)))</f>
        <v/>
      </c>
      <c r="BI404" s="25" t="str">
        <f>IFERROR(VLOOKUP($C404,Summary!$C:$CB,59,FALSE)/BN404,IF(BN404=0,"",IF(BN404="","",0)))</f>
        <v/>
      </c>
      <c r="BJ404" s="26" t="str">
        <f>IFERROR(VLOOKUP($C404,Summary!$C:$CB,60,FALSE)/BN404,IF(BN404=0,"",IF(BN404="","",0)))</f>
        <v/>
      </c>
      <c r="BK404" s="25" t="str">
        <f>IFERROR(VLOOKUP($C404,Summary!$C:$CB,61,FALSE)/BN404,IF(BN404=0,"",IF(BN404="","",0)))</f>
        <v/>
      </c>
      <c r="BL404" s="26" t="str">
        <f>IFERROR(VLOOKUP($C404,Summary!$C:$CB,62,FALSE)/BN404,IF(BN404=0,"",IF(BN404="","",0)))</f>
        <v/>
      </c>
      <c r="BM404" s="25" t="str">
        <f>IFERROR(VLOOKUP($C404,Summary!$C:$CB,63,FALSE)/BN404,IF(BN404=0,"",IF(BN404="","",0)))</f>
        <v/>
      </c>
      <c r="BN404" s="27" t="str">
        <f>VLOOKUP($C404,Summary!$C:$CB,64,FALSE)</f>
        <v/>
      </c>
      <c r="BO404" s="24" t="str">
        <f>IFERROR(VLOOKUP($C404,Summary!$C:$CB,65,FALSE)/BU404,IF(BU404=0,"",IF(BU404="","",0)))</f>
        <v/>
      </c>
      <c r="BP404" s="25" t="str">
        <f>IFERROR(VLOOKUP($C404,Summary!$C:$CB,66,FALSE)/BU404,IF(BU404=0,"",IF(BU404="","",0)))</f>
        <v/>
      </c>
      <c r="BQ404" s="26" t="str">
        <f>IFERROR(VLOOKUP($C404,Summary!$C:$CB,67,FALSE)/BU404,IF(BU404=0,"",IF(BU404="","",0)))</f>
        <v/>
      </c>
      <c r="BR404" s="25" t="str">
        <f>IFERROR(VLOOKUP($C404,Summary!$C:$CB,68,FALSE)/BU404,IF(BU404=0,"",IF(BU404="","",0)))</f>
        <v/>
      </c>
      <c r="BS404" s="26" t="str">
        <f>IFERROR(VLOOKUP($C404,Summary!$C:$CB,69,FALSE)/BU404,IF(BU404=0,"",IF(BU404="","",0)))</f>
        <v/>
      </c>
      <c r="BT404" s="25" t="str">
        <f>IFERROR(VLOOKUP($C404,Summary!$C:$CB,70,FALSE)/BU404,IF(BU404=0,"",IF(BU404="","",0)))</f>
        <v/>
      </c>
      <c r="BU404" s="27" t="str">
        <f>VLOOKUP($C404,Summary!$C:$CB,71,FALSE)</f>
        <v/>
      </c>
      <c r="BV404" s="24" t="str">
        <f>IFERROR(VLOOKUP($C404,Summary!$C:$CB,72,FALSE)/CB404,IF(CB404=0,"",IF(CB404="","",0)))</f>
        <v/>
      </c>
      <c r="BW404" s="25" t="str">
        <f>IFERROR(VLOOKUP($C404,Summary!$C:$CB,73,FALSE)/CB404,IF(CB404=0,"",IF(CB404="","",0)))</f>
        <v/>
      </c>
      <c r="BX404" s="26" t="str">
        <f>IFERROR(VLOOKUP($C404,Summary!$C:$CB,74,FALSE)/CB404,IF(CB404=0,"",IF(CB404="","",0)))</f>
        <v/>
      </c>
      <c r="BY404" s="25" t="str">
        <f>IFERROR(VLOOKUP($C404,Summary!$C:$CB,75,FALSE)/CB404,IF(CB404=0,"",IF(CB404="","",0)))</f>
        <v/>
      </c>
      <c r="BZ404" s="26" t="str">
        <f>IFERROR(VLOOKUP($C404,Summary!$C:$CB,76,FALSE)/CB404,IF(CB404=0,"",IF(CB404="","",0)))</f>
        <v/>
      </c>
      <c r="CA404" s="25" t="str">
        <f>IFERROR(VLOOKUP($C404,Summary!$C:$CB,77,FALSE)/CB404,IF(CB404=0,"",IF(CB404="","",0)))</f>
        <v/>
      </c>
      <c r="CB404" s="27" t="str">
        <f>VLOOKUP($C404,Summary!$C:$CB,78,FALSE)</f>
        <v/>
      </c>
    </row>
  </sheetData>
  <autoFilter ref="A4:CB304" xr:uid="{0EEB7026-309A-43A9-93FF-BC8F9E5343D5}">
    <sortState xmlns:xlrd2="http://schemas.microsoft.com/office/spreadsheetml/2017/richdata2" ref="A7:CB404">
      <sortCondition ref="A4:A304"/>
    </sortState>
  </autoFilter>
  <mergeCells count="15">
    <mergeCell ref="BH2:BN2"/>
    <mergeCell ref="BO2:BU2"/>
    <mergeCell ref="BV2:CB2"/>
    <mergeCell ref="R2:X2"/>
    <mergeCell ref="Y2:AE2"/>
    <mergeCell ref="AF2:AL2"/>
    <mergeCell ref="AM2:AS2"/>
    <mergeCell ref="AT2:AZ2"/>
    <mergeCell ref="BA2:BG2"/>
    <mergeCell ref="K2:Q2"/>
    <mergeCell ref="A1:C1"/>
    <mergeCell ref="A2:A4"/>
    <mergeCell ref="B2:B4"/>
    <mergeCell ref="C2:C4"/>
    <mergeCell ref="D2:J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3B719-AE13-4389-99DA-4CB3FB3B4181}">
  <dimension ref="A1:W130"/>
  <sheetViews>
    <sheetView workbookViewId="0">
      <pane xSplit="2" ySplit="4" topLeftCell="C5" activePane="bottomRight" state="frozen"/>
      <selection pane="topRight" activeCell="C1" sqref="C1"/>
      <selection pane="bottomLeft" activeCell="A4" sqref="A4"/>
      <selection pane="bottomRight" activeCell="Q3" sqref="Q1:T1048576"/>
    </sheetView>
  </sheetViews>
  <sheetFormatPr defaultRowHeight="14.4" x14ac:dyDescent="0.3"/>
  <cols>
    <col min="1" max="1" width="37.109375" style="6" bestFit="1" customWidth="1"/>
    <col min="2" max="2" width="16.6640625" style="7" bestFit="1" customWidth="1"/>
    <col min="3" max="3" width="10" style="6" customWidth="1"/>
    <col min="4" max="12" width="10" customWidth="1"/>
    <col min="13" max="16" width="10" hidden="1" customWidth="1"/>
    <col min="17" max="17" width="15.109375" style="6" customWidth="1"/>
    <col min="18" max="18" width="15.109375" customWidth="1"/>
    <col min="19" max="19" width="13.44140625" style="11" bestFit="1" customWidth="1"/>
    <col min="20" max="20" width="15.109375" style="7" customWidth="1"/>
    <col min="21" max="21" width="13.77734375" customWidth="1"/>
    <col min="22" max="22" width="13.77734375" style="10" customWidth="1"/>
  </cols>
  <sheetData>
    <row r="1" spans="1:23" s="8" customFormat="1" ht="14.4" customHeight="1" thickBot="1" x14ac:dyDescent="0.35">
      <c r="A1" s="86" t="s">
        <v>6</v>
      </c>
      <c r="B1" s="87"/>
      <c r="C1" s="88" t="s">
        <v>7</v>
      </c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</row>
    <row r="2" spans="1:23" s="35" customFormat="1" ht="18" customHeight="1" thickBot="1" x14ac:dyDescent="0.4">
      <c r="A2" s="90" t="s">
        <v>112</v>
      </c>
      <c r="B2" s="91"/>
      <c r="C2" s="90" t="s">
        <v>113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1"/>
      <c r="Q2" s="90" t="s">
        <v>116</v>
      </c>
      <c r="R2" s="92"/>
      <c r="S2" s="92"/>
      <c r="T2" s="91"/>
      <c r="U2" s="90" t="s">
        <v>115</v>
      </c>
      <c r="V2" s="91"/>
    </row>
    <row r="3" spans="1:23" s="8" customFormat="1" ht="14.4" customHeight="1" x14ac:dyDescent="0.3">
      <c r="A3" s="32" t="s">
        <v>314</v>
      </c>
      <c r="B3" s="33">
        <f>COUNTA(B5:B200)</f>
        <v>91</v>
      </c>
      <c r="C3" s="52">
        <f t="shared" ref="C3:P3" si="0">200-COUNTBLANK(C5:C204)</f>
        <v>13</v>
      </c>
      <c r="D3" s="53">
        <f t="shared" si="0"/>
        <v>22</v>
      </c>
      <c r="E3" s="53">
        <f t="shared" si="0"/>
        <v>14</v>
      </c>
      <c r="F3" s="53">
        <f t="shared" si="0"/>
        <v>13</v>
      </c>
      <c r="G3" s="53">
        <f t="shared" si="0"/>
        <v>22</v>
      </c>
      <c r="H3" s="53">
        <f t="shared" si="0"/>
        <v>21</v>
      </c>
      <c r="I3" s="53">
        <f t="shared" si="0"/>
        <v>24</v>
      </c>
      <c r="J3" s="53">
        <f t="shared" si="0"/>
        <v>21</v>
      </c>
      <c r="K3" s="53">
        <f t="shared" si="0"/>
        <v>21</v>
      </c>
      <c r="L3" s="53">
        <f t="shared" si="0"/>
        <v>22</v>
      </c>
      <c r="M3" s="53">
        <f t="shared" si="0"/>
        <v>0</v>
      </c>
      <c r="N3" s="53">
        <f t="shared" si="0"/>
        <v>0</v>
      </c>
      <c r="O3" s="53">
        <f t="shared" si="0"/>
        <v>0</v>
      </c>
      <c r="P3" s="53">
        <f t="shared" si="0"/>
        <v>0</v>
      </c>
      <c r="Q3" s="17">
        <f t="shared" ref="Q3:V3" si="1">SUM(Q5:Q196)</f>
        <v>92</v>
      </c>
      <c r="R3" s="5">
        <f t="shared" si="1"/>
        <v>23</v>
      </c>
      <c r="S3" s="5">
        <f t="shared" si="1"/>
        <v>115</v>
      </c>
      <c r="T3" s="50">
        <f t="shared" si="1"/>
        <v>16</v>
      </c>
      <c r="U3" s="5">
        <f t="shared" si="1"/>
        <v>62</v>
      </c>
      <c r="V3" s="50">
        <f t="shared" si="1"/>
        <v>193</v>
      </c>
    </row>
    <row r="4" spans="1:23" s="14" customFormat="1" ht="15" thickBot="1" x14ac:dyDescent="0.35">
      <c r="A4" s="40" t="s">
        <v>0</v>
      </c>
      <c r="B4" s="51" t="s">
        <v>1</v>
      </c>
      <c r="C4" s="56">
        <v>44783</v>
      </c>
      <c r="D4" s="57">
        <v>44785</v>
      </c>
      <c r="E4" s="57">
        <v>44788</v>
      </c>
      <c r="F4" s="57">
        <v>44790</v>
      </c>
      <c r="G4" s="57">
        <v>44792</v>
      </c>
      <c r="H4" s="57">
        <v>44795</v>
      </c>
      <c r="I4" s="57">
        <v>44797</v>
      </c>
      <c r="J4" s="57">
        <v>44799</v>
      </c>
      <c r="K4" s="57">
        <v>44802</v>
      </c>
      <c r="L4" s="58">
        <v>44804</v>
      </c>
      <c r="M4" s="54"/>
      <c r="N4" s="54"/>
      <c r="O4" s="54"/>
      <c r="P4" s="54"/>
      <c r="Q4" s="68" t="s">
        <v>3</v>
      </c>
      <c r="R4" s="41" t="s">
        <v>108</v>
      </c>
      <c r="S4" s="15" t="s">
        <v>3</v>
      </c>
      <c r="T4" s="45" t="s">
        <v>4</v>
      </c>
      <c r="U4" s="14" t="s">
        <v>111</v>
      </c>
      <c r="V4" s="16" t="s">
        <v>5</v>
      </c>
    </row>
    <row r="5" spans="1:23" s="1" customFormat="1" x14ac:dyDescent="0.3">
      <c r="A5" s="22" t="s">
        <v>752</v>
      </c>
      <c r="B5" s="28" t="s">
        <v>753</v>
      </c>
      <c r="C5" s="6" t="str">
        <f>IFERROR(VLOOKUP($B5,[1]Aug!C$5:D$46,2,FALSE),"")</f>
        <v/>
      </c>
      <c r="D5" t="str">
        <f>IFERROR(VLOOKUP($B5,[1]Aug!F$5:G$46,2,FALSE),"")</f>
        <v/>
      </c>
      <c r="E5" t="str">
        <f>IFERROR(VLOOKUP($B5,[1]Aug!I$5:J$46,2,FALSE),"")</f>
        <v/>
      </c>
      <c r="F5" t="str">
        <f>IFERROR(VLOOKUP($B5,[1]Aug!L$5:M$46,2,FALSE),"")</f>
        <v/>
      </c>
      <c r="G5" t="str">
        <f>IFERROR(VLOOKUP($B5,[1]Aug!O$5:P$46,2,FALSE),"")</f>
        <v/>
      </c>
      <c r="H5" t="str">
        <f>IFERROR(VLOOKUP($B5,[1]Aug!R$5:S$46,2,FALSE),"")</f>
        <v/>
      </c>
      <c r="I5" t="str">
        <f>IFERROR(VLOOKUP($B5,[1]Aug!U$5:V$46,2,FALSE),"")</f>
        <v/>
      </c>
      <c r="J5" t="str">
        <f>IFERROR(VLOOKUP($B5,[1]Aug!X$5:Y$46,2,FALSE),"")</f>
        <v/>
      </c>
      <c r="K5">
        <f>IFERROR(VLOOKUP($B5,[1]Aug!AA$5:AB$46,2,FALSE),"")</f>
        <v>1</v>
      </c>
      <c r="L5" t="str">
        <f>IFERROR(VLOOKUP($B5,[1]Aug!AD$5:AE$46,2,FALSE),"")</f>
        <v/>
      </c>
      <c r="M5" t="str">
        <f>IFERROR(VLOOKUP($B5,[1]Aug!AG$5:AH$46,2,FALSE),"")</f>
        <v/>
      </c>
      <c r="N5" t="str">
        <f>IFERROR(VLOOKUP($B5,[1]Aug!AJ$5:AK$46,2,FALSE),"")</f>
        <v/>
      </c>
      <c r="O5" t="str">
        <f>IFERROR(VLOOKUP($B5,[1]Aug!AM$5:AN$46,2,FALSE),"")</f>
        <v/>
      </c>
      <c r="P5" t="str">
        <f>IFERROR(VLOOKUP($B5,[1]Aug!AP$5:AQ$46,2,FALSE),"")</f>
        <v/>
      </c>
      <c r="Q5" s="6">
        <f>SUM($C5:P5)</f>
        <v>1</v>
      </c>
      <c r="R5">
        <f>COUNTIF($C5:P5,"Late*")</f>
        <v>0</v>
      </c>
      <c r="S5" s="11">
        <f t="shared" ref="S5:S68" si="2">SUM(Q5:R5)</f>
        <v>1</v>
      </c>
      <c r="T5" s="7">
        <f>COUNTIF($C5:P5,"Absent")</f>
        <v>0</v>
      </c>
      <c r="U5">
        <f>COUNTIF($C5:P5,"Withdrawn")+COUNTIF($C5:P5,"Absent*")-T5</f>
        <v>0</v>
      </c>
      <c r="V5" s="10">
        <f t="shared" ref="V5:V68" si="3">SUM(S5:U5)</f>
        <v>1</v>
      </c>
      <c r="W5"/>
    </row>
    <row r="6" spans="1:23" x14ac:dyDescent="0.3">
      <c r="A6" s="22" t="s">
        <v>79</v>
      </c>
      <c r="B6" s="28" t="s">
        <v>80</v>
      </c>
      <c r="C6" s="6" t="str">
        <f>IFERROR(VLOOKUP($B6,[1]Aug!C$5:D$46,2,FALSE),"")</f>
        <v>Late</v>
      </c>
      <c r="D6" t="str">
        <f>IFERROR(VLOOKUP($B6,[1]Aug!F$5:G$46,2,FALSE),"")</f>
        <v/>
      </c>
      <c r="E6" t="str">
        <f>IFERROR(VLOOKUP($B6,[1]Aug!I$5:J$46,2,FALSE),"")</f>
        <v/>
      </c>
      <c r="F6" t="str">
        <f>IFERROR(VLOOKUP($B6,[1]Aug!L$5:M$46,2,FALSE),"")</f>
        <v>Withdrawn</v>
      </c>
      <c r="G6" t="str">
        <f>IFERROR(VLOOKUP($B6,[1]Aug!O$5:P$46,2,FALSE),"")</f>
        <v/>
      </c>
      <c r="H6" t="str">
        <f>IFERROR(VLOOKUP($B6,[1]Aug!R$5:S$46,2,FALSE),"")</f>
        <v/>
      </c>
      <c r="I6" t="str">
        <f>IFERROR(VLOOKUP($B6,[1]Aug!U$5:V$46,2,FALSE),"")</f>
        <v/>
      </c>
      <c r="J6" t="str">
        <f>IFERROR(VLOOKUP($B6,[1]Aug!X$5:Y$46,2,FALSE),"")</f>
        <v/>
      </c>
      <c r="K6" t="str">
        <f>IFERROR(VLOOKUP($B6,[1]Aug!AA$5:AB$46,2,FALSE),"")</f>
        <v/>
      </c>
      <c r="L6" t="str">
        <f>IFERROR(VLOOKUP($B6,[1]Aug!AD$5:AE$46,2,FALSE),"")</f>
        <v/>
      </c>
      <c r="M6" t="str">
        <f>IFERROR(VLOOKUP($B6,[1]Aug!AG$5:AH$46,2,FALSE),"")</f>
        <v/>
      </c>
      <c r="N6" t="str">
        <f>IFERROR(VLOOKUP($B6,[1]Aug!AJ$5:AK$46,2,FALSE),"")</f>
        <v/>
      </c>
      <c r="O6" t="str">
        <f>IFERROR(VLOOKUP($B6,[1]Aug!AM$5:AN$46,2,FALSE),"")</f>
        <v/>
      </c>
      <c r="P6" t="str">
        <f>IFERROR(VLOOKUP($B6,[1]Aug!AP$5:AQ$46,2,FALSE),"")</f>
        <v/>
      </c>
      <c r="Q6" s="6">
        <f>SUM($C6:P6)</f>
        <v>0</v>
      </c>
      <c r="R6">
        <f>COUNTIF($C6:P6,"Late*")</f>
        <v>1</v>
      </c>
      <c r="S6" s="11">
        <f t="shared" si="2"/>
        <v>1</v>
      </c>
      <c r="T6" s="7">
        <f>COUNTIF($C6:P6,"Absent")</f>
        <v>0</v>
      </c>
      <c r="U6">
        <f>COUNTIF($C6:P6,"Withdrawn")+COUNTIF($C6:P6,"Absent*")-T6</f>
        <v>1</v>
      </c>
      <c r="V6" s="10">
        <f t="shared" si="3"/>
        <v>2</v>
      </c>
    </row>
    <row r="7" spans="1:23" x14ac:dyDescent="0.3">
      <c r="A7" s="22" t="s">
        <v>238</v>
      </c>
      <c r="B7" s="28" t="s">
        <v>239</v>
      </c>
      <c r="C7" s="6" t="str">
        <f>IFERROR(VLOOKUP($B7,[1]Aug!C$5:D$46,2,FALSE),"")</f>
        <v/>
      </c>
      <c r="D7" t="str">
        <f>IFERROR(VLOOKUP($B7,[1]Aug!F$5:G$46,2,FALSE),"")</f>
        <v/>
      </c>
      <c r="E7" t="str">
        <f>IFERROR(VLOOKUP($B7,[1]Aug!I$5:J$46,2,FALSE),"")</f>
        <v/>
      </c>
      <c r="F7" t="str">
        <f>IFERROR(VLOOKUP($B7,[1]Aug!L$5:M$46,2,FALSE),"")</f>
        <v/>
      </c>
      <c r="G7" t="str">
        <f>IFERROR(VLOOKUP($B7,[1]Aug!O$5:P$46,2,FALSE),"")</f>
        <v/>
      </c>
      <c r="H7" t="str">
        <f>IFERROR(VLOOKUP($B7,[1]Aug!R$5:S$46,2,FALSE),"")</f>
        <v/>
      </c>
      <c r="I7">
        <f>IFERROR(VLOOKUP($B7,[1]Aug!U$5:V$46,2,FALSE),"")</f>
        <v>1</v>
      </c>
      <c r="J7" t="str">
        <f>IFERROR(VLOOKUP($B7,[1]Aug!X$5:Y$46,2,FALSE),"")</f>
        <v/>
      </c>
      <c r="K7" t="str">
        <f>IFERROR(VLOOKUP($B7,[1]Aug!AA$5:AB$46,2,FALSE),"")</f>
        <v/>
      </c>
      <c r="L7" t="str">
        <f>IFERROR(VLOOKUP($B7,[1]Aug!AD$5:AE$46,2,FALSE),"")</f>
        <v/>
      </c>
      <c r="M7" t="str">
        <f>IFERROR(VLOOKUP($B7,[1]Aug!AG$5:AH$46,2,FALSE),"")</f>
        <v/>
      </c>
      <c r="N7" t="str">
        <f>IFERROR(VLOOKUP($B7,[1]Aug!AJ$5:AK$46,2,FALSE),"")</f>
        <v/>
      </c>
      <c r="O7" t="str">
        <f>IFERROR(VLOOKUP($B7,[1]Aug!AM$5:AN$46,2,FALSE),"")</f>
        <v/>
      </c>
      <c r="P7" t="str">
        <f>IFERROR(VLOOKUP($B7,[1]Aug!AP$5:AQ$46,2,FALSE),"")</f>
        <v/>
      </c>
      <c r="Q7" s="6">
        <f>SUM($C7:P7)</f>
        <v>1</v>
      </c>
      <c r="R7">
        <f>COUNTIF($C7:P7,"Late*")</f>
        <v>0</v>
      </c>
      <c r="S7" s="11">
        <f t="shared" si="2"/>
        <v>1</v>
      </c>
      <c r="T7" s="7">
        <f>COUNTIF($C7:P7,"Absent")</f>
        <v>0</v>
      </c>
      <c r="U7">
        <f>COUNTIF($C7:P7,"Withdrawn")+COUNTIF($C7:P7,"Absent*")-T7</f>
        <v>0</v>
      </c>
      <c r="V7" s="10">
        <f t="shared" si="3"/>
        <v>1</v>
      </c>
    </row>
    <row r="8" spans="1:23" x14ac:dyDescent="0.3">
      <c r="A8" s="22" t="s">
        <v>48</v>
      </c>
      <c r="B8" s="28" t="s">
        <v>49</v>
      </c>
      <c r="C8" s="6" t="str">
        <f>IFERROR(VLOOKUP($B8,[1]Aug!C$5:D$46,2,FALSE),"")</f>
        <v/>
      </c>
      <c r="D8" t="str">
        <f>IFERROR(VLOOKUP($B8,[1]Aug!F$5:G$46,2,FALSE),"")</f>
        <v>Late</v>
      </c>
      <c r="E8" t="str">
        <f>IFERROR(VLOOKUP($B8,[1]Aug!I$5:J$46,2,FALSE),"")</f>
        <v/>
      </c>
      <c r="F8" t="str">
        <f>IFERROR(VLOOKUP($B8,[1]Aug!L$5:M$46,2,FALSE),"")</f>
        <v/>
      </c>
      <c r="G8" t="str">
        <f>IFERROR(VLOOKUP($B8,[1]Aug!O$5:P$46,2,FALSE),"")</f>
        <v>Withdrawn</v>
      </c>
      <c r="H8" t="str">
        <f>IFERROR(VLOOKUP($B8,[1]Aug!R$5:S$46,2,FALSE),"")</f>
        <v/>
      </c>
      <c r="I8" t="str">
        <f>IFERROR(VLOOKUP($B8,[1]Aug!U$5:V$46,2,FALSE),"")</f>
        <v/>
      </c>
      <c r="J8" t="str">
        <f>IFERROR(VLOOKUP($B8,[1]Aug!X$5:Y$46,2,FALSE),"")</f>
        <v>Absent</v>
      </c>
      <c r="K8" t="str">
        <f>IFERROR(VLOOKUP($B8,[1]Aug!AA$5:AB$46,2,FALSE),"")</f>
        <v/>
      </c>
      <c r="L8" t="str">
        <f>IFERROR(VLOOKUP($B8,[1]Aug!AD$5:AE$46,2,FALSE),"")</f>
        <v/>
      </c>
      <c r="M8" t="str">
        <f>IFERROR(VLOOKUP($B8,[1]Aug!AG$5:AH$46,2,FALSE),"")</f>
        <v/>
      </c>
      <c r="N8" t="str">
        <f>IFERROR(VLOOKUP($B8,[1]Aug!AJ$5:AK$46,2,FALSE),"")</f>
        <v/>
      </c>
      <c r="O8" t="str">
        <f>IFERROR(VLOOKUP($B8,[1]Aug!AM$5:AN$46,2,FALSE),"")</f>
        <v/>
      </c>
      <c r="P8" t="str">
        <f>IFERROR(VLOOKUP($B8,[1]Aug!AP$5:AQ$46,2,FALSE),"")</f>
        <v/>
      </c>
      <c r="Q8" s="6">
        <f>SUM($C8:P8)</f>
        <v>0</v>
      </c>
      <c r="R8">
        <f>COUNTIF($C8:P8,"Late*")</f>
        <v>1</v>
      </c>
      <c r="S8" s="11">
        <f t="shared" si="2"/>
        <v>1</v>
      </c>
      <c r="T8" s="7">
        <f>COUNTIF($C8:P8,"Absent")</f>
        <v>1</v>
      </c>
      <c r="U8">
        <f>COUNTIF($C8:P8,"Withdrawn")+COUNTIF($C8:P8,"Absent*")-T8</f>
        <v>1</v>
      </c>
      <c r="V8" s="10">
        <f t="shared" si="3"/>
        <v>3</v>
      </c>
    </row>
    <row r="9" spans="1:23" x14ac:dyDescent="0.3">
      <c r="A9" s="6" t="s">
        <v>264</v>
      </c>
      <c r="B9" t="s">
        <v>265</v>
      </c>
      <c r="C9" s="6" t="str">
        <f>IFERROR(VLOOKUP($B9,[1]Aug!C$5:D$46,2,FALSE),"")</f>
        <v/>
      </c>
      <c r="D9" t="str">
        <f>IFERROR(VLOOKUP($B9,[1]Aug!F$5:G$46,2,FALSE),"")</f>
        <v/>
      </c>
      <c r="E9" t="str">
        <f>IFERROR(VLOOKUP($B9,[1]Aug!I$5:J$46,2,FALSE),"")</f>
        <v/>
      </c>
      <c r="F9" t="str">
        <f>IFERROR(VLOOKUP($B9,[1]Aug!L$5:M$46,2,FALSE),"")</f>
        <v/>
      </c>
      <c r="G9" t="str">
        <f>IFERROR(VLOOKUP($B9,[1]Aug!O$5:P$46,2,FALSE),"")</f>
        <v/>
      </c>
      <c r="H9" t="str">
        <f>IFERROR(VLOOKUP($B9,[1]Aug!R$5:S$46,2,FALSE),"")</f>
        <v/>
      </c>
      <c r="I9" t="str">
        <f>IFERROR(VLOOKUP($B9,[1]Aug!U$5:V$46,2,FALSE),"")</f>
        <v/>
      </c>
      <c r="J9" t="str">
        <f>IFERROR(VLOOKUP($B9,[1]Aug!X$5:Y$46,2,FALSE),"")</f>
        <v/>
      </c>
      <c r="K9" t="str">
        <f>IFERROR(VLOOKUP($B9,[1]Aug!AA$5:AB$46,2,FALSE),"")</f>
        <v/>
      </c>
      <c r="L9">
        <f>IFERROR(VLOOKUP($B9,[1]Aug!AD$5:AE$46,2,FALSE),"")</f>
        <v>1</v>
      </c>
      <c r="M9" t="str">
        <f>IFERROR(VLOOKUP($B9,[1]Aug!AG$5:AH$46,2,FALSE),"")</f>
        <v/>
      </c>
      <c r="N9" t="str">
        <f>IFERROR(VLOOKUP($B9,[1]Aug!AJ$5:AK$46,2,FALSE),"")</f>
        <v/>
      </c>
      <c r="O9" t="str">
        <f>IFERROR(VLOOKUP($B9,[1]Aug!AM$5:AN$46,2,FALSE),"")</f>
        <v/>
      </c>
      <c r="P9" t="str">
        <f>IFERROR(VLOOKUP($B9,[1]Aug!AP$5:AQ$46,2,FALSE),"")</f>
        <v/>
      </c>
      <c r="Q9" s="6">
        <f>SUM($C9:P9)</f>
        <v>1</v>
      </c>
      <c r="R9">
        <f>COUNTIF($C9:P9,"Late*")</f>
        <v>0</v>
      </c>
      <c r="S9" s="11">
        <f t="shared" si="2"/>
        <v>1</v>
      </c>
      <c r="T9" s="7">
        <f>COUNTIF($C9:P9,"Absent")</f>
        <v>0</v>
      </c>
      <c r="U9">
        <f>COUNTIF($C9:P9,"Withdrawn")+COUNTIF($C9:P9,"Absent*")-T9</f>
        <v>0</v>
      </c>
      <c r="V9" s="10">
        <f t="shared" si="3"/>
        <v>1</v>
      </c>
    </row>
    <row r="10" spans="1:23" x14ac:dyDescent="0.3">
      <c r="A10" s="22" t="s">
        <v>240</v>
      </c>
      <c r="B10" s="28" t="s">
        <v>241</v>
      </c>
      <c r="C10" s="6" t="str">
        <f>IFERROR(VLOOKUP($B10,[1]Aug!C$5:D$46,2,FALSE),"")</f>
        <v/>
      </c>
      <c r="D10" t="str">
        <f>IFERROR(VLOOKUP($B10,[1]Aug!F$5:G$46,2,FALSE),"")</f>
        <v/>
      </c>
      <c r="E10" t="str">
        <f>IFERROR(VLOOKUP($B10,[1]Aug!I$5:J$46,2,FALSE),"")</f>
        <v/>
      </c>
      <c r="F10" t="str">
        <f>IFERROR(VLOOKUP($B10,[1]Aug!L$5:M$46,2,FALSE),"")</f>
        <v/>
      </c>
      <c r="G10" t="str">
        <f>IFERROR(VLOOKUP($B10,[1]Aug!O$5:P$46,2,FALSE),"")</f>
        <v/>
      </c>
      <c r="H10" t="str">
        <f>IFERROR(VLOOKUP($B10,[1]Aug!R$5:S$46,2,FALSE),"")</f>
        <v/>
      </c>
      <c r="I10">
        <f>IFERROR(VLOOKUP($B10,[1]Aug!U$5:V$46,2,FALSE),"")</f>
        <v>1</v>
      </c>
      <c r="J10" t="str">
        <f>IFERROR(VLOOKUP($B10,[1]Aug!X$5:Y$46,2,FALSE),"")</f>
        <v/>
      </c>
      <c r="K10" t="str">
        <f>IFERROR(VLOOKUP($B10,[1]Aug!AA$5:AB$46,2,FALSE),"")</f>
        <v/>
      </c>
      <c r="L10" t="str">
        <f>IFERROR(VLOOKUP($B10,[1]Aug!AD$5:AE$46,2,FALSE),"")</f>
        <v/>
      </c>
      <c r="M10" t="str">
        <f>IFERROR(VLOOKUP($B10,[1]Aug!AG$5:AH$46,2,FALSE),"")</f>
        <v/>
      </c>
      <c r="N10" t="str">
        <f>IFERROR(VLOOKUP($B10,[1]Aug!AJ$5:AK$46,2,FALSE),"")</f>
        <v/>
      </c>
      <c r="O10" t="str">
        <f>IFERROR(VLOOKUP($B10,[1]Aug!AM$5:AN$46,2,FALSE),"")</f>
        <v/>
      </c>
      <c r="P10" t="str">
        <f>IFERROR(VLOOKUP($B10,[1]Aug!AP$5:AQ$46,2,FALSE),"")</f>
        <v/>
      </c>
      <c r="Q10" s="6">
        <f>SUM($C10:P10)</f>
        <v>1</v>
      </c>
      <c r="R10">
        <f>COUNTIF($C10:P10,"Late*")</f>
        <v>0</v>
      </c>
      <c r="S10" s="11">
        <f t="shared" si="2"/>
        <v>1</v>
      </c>
      <c r="T10" s="7">
        <f>COUNTIF($C10:P10,"Absent")</f>
        <v>0</v>
      </c>
      <c r="U10">
        <f>COUNTIF($C10:P10,"Withdrawn")+COUNTIF($C10:P10,"Absent*")-T10</f>
        <v>0</v>
      </c>
      <c r="V10" s="10">
        <f t="shared" si="3"/>
        <v>1</v>
      </c>
    </row>
    <row r="11" spans="1:23" x14ac:dyDescent="0.3">
      <c r="A11" s="22" t="s">
        <v>59</v>
      </c>
      <c r="B11" s="28" t="s">
        <v>60</v>
      </c>
      <c r="C11" s="6" t="str">
        <f>IFERROR(VLOOKUP($B11,[1]Aug!C$5:D$46,2,FALSE),"")</f>
        <v>Absent</v>
      </c>
      <c r="D11" t="str">
        <f>IFERROR(VLOOKUP($B11,[1]Aug!F$5:G$46,2,FALSE),"")</f>
        <v/>
      </c>
      <c r="E11" t="str">
        <f>IFERROR(VLOOKUP($B11,[1]Aug!I$5:J$46,2,FALSE),"")</f>
        <v>Absent</v>
      </c>
      <c r="F11" t="str">
        <f>IFERROR(VLOOKUP($B11,[1]Aug!L$5:M$46,2,FALSE),"")</f>
        <v/>
      </c>
      <c r="G11" t="str">
        <f>IFERROR(VLOOKUP($B11,[1]Aug!O$5:P$46,2,FALSE),"")</f>
        <v/>
      </c>
      <c r="H11" t="str">
        <f>IFERROR(VLOOKUP($B11,[1]Aug!R$5:S$46,2,FALSE),"")</f>
        <v>Withdrawn</v>
      </c>
      <c r="I11" t="str">
        <f>IFERROR(VLOOKUP($B11,[1]Aug!U$5:V$46,2,FALSE),"")</f>
        <v/>
      </c>
      <c r="J11" t="str">
        <f>IFERROR(VLOOKUP($B11,[1]Aug!X$5:Y$46,2,FALSE),"")</f>
        <v/>
      </c>
      <c r="K11" t="str">
        <f>IFERROR(VLOOKUP($B11,[1]Aug!AA$5:AB$46,2,FALSE),"")</f>
        <v/>
      </c>
      <c r="L11" t="str">
        <f>IFERROR(VLOOKUP($B11,[1]Aug!AD$5:AE$46,2,FALSE),"")</f>
        <v/>
      </c>
      <c r="M11" t="str">
        <f>IFERROR(VLOOKUP($B11,[1]Aug!AG$5:AH$46,2,FALSE),"")</f>
        <v/>
      </c>
      <c r="N11" t="str">
        <f>IFERROR(VLOOKUP($B11,[1]Aug!AJ$5:AK$46,2,FALSE),"")</f>
        <v/>
      </c>
      <c r="O11" t="str">
        <f>IFERROR(VLOOKUP($B11,[1]Aug!AM$5:AN$46,2,FALSE),"")</f>
        <v/>
      </c>
      <c r="P11" t="str">
        <f>IFERROR(VLOOKUP($B11,[1]Aug!AP$5:AQ$46,2,FALSE),"")</f>
        <v/>
      </c>
      <c r="Q11" s="6">
        <f>SUM($C11:P11)</f>
        <v>0</v>
      </c>
      <c r="R11">
        <f>COUNTIF($C11:P11,"Late*")</f>
        <v>0</v>
      </c>
      <c r="S11" s="11">
        <f t="shared" si="2"/>
        <v>0</v>
      </c>
      <c r="T11" s="7">
        <f>COUNTIF($C11:P11,"Absent")</f>
        <v>2</v>
      </c>
      <c r="U11">
        <f>COUNTIF($C11:P11,"Withdrawn")+COUNTIF($C11:P11,"Absent*")-T11</f>
        <v>1</v>
      </c>
      <c r="V11" s="10">
        <f t="shared" si="3"/>
        <v>3</v>
      </c>
    </row>
    <row r="12" spans="1:23" x14ac:dyDescent="0.3">
      <c r="A12" s="22" t="s">
        <v>26</v>
      </c>
      <c r="B12" s="28" t="s">
        <v>27</v>
      </c>
      <c r="C12" s="6" t="str">
        <f>IFERROR(VLOOKUP($B12,[1]Aug!C$5:D$46,2,FALSE),"")</f>
        <v/>
      </c>
      <c r="D12" t="str">
        <f>IFERROR(VLOOKUP($B12,[1]Aug!F$5:G$46,2,FALSE),"")</f>
        <v/>
      </c>
      <c r="E12" t="str">
        <f>IFERROR(VLOOKUP($B12,[1]Aug!I$5:J$46,2,FALSE),"")</f>
        <v>Late</v>
      </c>
      <c r="F12" t="str">
        <f>IFERROR(VLOOKUP($B12,[1]Aug!L$5:M$46,2,FALSE),"")</f>
        <v/>
      </c>
      <c r="G12">
        <f>IFERROR(VLOOKUP($B12,[1]Aug!O$5:P$46,2,FALSE),"")</f>
        <v>1</v>
      </c>
      <c r="H12">
        <f>IFERROR(VLOOKUP($B12,[1]Aug!R$5:S$46,2,FALSE),"")</f>
        <v>1</v>
      </c>
      <c r="I12" t="str">
        <f>IFERROR(VLOOKUP($B12,[1]Aug!U$5:V$46,2,FALSE),"")</f>
        <v/>
      </c>
      <c r="J12" t="str">
        <f>IFERROR(VLOOKUP($B12,[1]Aug!X$5:Y$46,2,FALSE),"")</f>
        <v/>
      </c>
      <c r="K12">
        <f>IFERROR(VLOOKUP($B12,[1]Aug!AA$5:AB$46,2,FALSE),"")</f>
        <v>1</v>
      </c>
      <c r="L12">
        <f>IFERROR(VLOOKUP($B12,[1]Aug!AD$5:AE$46,2,FALSE),"")</f>
        <v>1</v>
      </c>
      <c r="M12" t="str">
        <f>IFERROR(VLOOKUP($B12,[1]Aug!AG$5:AH$46,2,FALSE),"")</f>
        <v/>
      </c>
      <c r="N12" t="str">
        <f>IFERROR(VLOOKUP($B12,[1]Aug!AJ$5:AK$46,2,FALSE),"")</f>
        <v/>
      </c>
      <c r="O12" t="str">
        <f>IFERROR(VLOOKUP($B12,[1]Aug!AM$5:AN$46,2,FALSE),"")</f>
        <v/>
      </c>
      <c r="P12" t="str">
        <f>IFERROR(VLOOKUP($B12,[1]Aug!AP$5:AQ$46,2,FALSE),"")</f>
        <v/>
      </c>
      <c r="Q12" s="6">
        <f>SUM($C12:P12)</f>
        <v>4</v>
      </c>
      <c r="R12">
        <f>COUNTIF($C12:P12,"Late*")</f>
        <v>1</v>
      </c>
      <c r="S12" s="11">
        <f t="shared" si="2"/>
        <v>5</v>
      </c>
      <c r="T12" s="7">
        <f>COUNTIF($C12:P12,"Absent")</f>
        <v>0</v>
      </c>
      <c r="U12">
        <f>COUNTIF($C12:P12,"Withdrawn")+COUNTIF($C12:P12,"Absent*")-T12</f>
        <v>0</v>
      </c>
      <c r="V12" s="10">
        <f t="shared" si="3"/>
        <v>5</v>
      </c>
    </row>
    <row r="13" spans="1:23" x14ac:dyDescent="0.3">
      <c r="A13" s="22" t="s">
        <v>242</v>
      </c>
      <c r="B13" s="28" t="s">
        <v>243</v>
      </c>
      <c r="C13" s="6" t="str">
        <f>IFERROR(VLOOKUP($B13,[1]Aug!C$5:D$46,2,FALSE),"")</f>
        <v/>
      </c>
      <c r="D13" t="str">
        <f>IFERROR(VLOOKUP($B13,[1]Aug!F$5:G$46,2,FALSE),"")</f>
        <v/>
      </c>
      <c r="E13" t="str">
        <f>IFERROR(VLOOKUP($B13,[1]Aug!I$5:J$46,2,FALSE),"")</f>
        <v/>
      </c>
      <c r="F13" t="str">
        <f>IFERROR(VLOOKUP($B13,[1]Aug!L$5:M$46,2,FALSE),"")</f>
        <v/>
      </c>
      <c r="G13" t="str">
        <f>IFERROR(VLOOKUP($B13,[1]Aug!O$5:P$46,2,FALSE),"")</f>
        <v/>
      </c>
      <c r="H13" t="str">
        <f>IFERROR(VLOOKUP($B13,[1]Aug!R$5:S$46,2,FALSE),"")</f>
        <v/>
      </c>
      <c r="I13">
        <f>IFERROR(VLOOKUP($B13,[1]Aug!U$5:V$46,2,FALSE),"")</f>
        <v>1</v>
      </c>
      <c r="J13" t="str">
        <f>IFERROR(VLOOKUP($B13,[1]Aug!X$5:Y$46,2,FALSE),"")</f>
        <v/>
      </c>
      <c r="K13" t="str">
        <f>IFERROR(VLOOKUP($B13,[1]Aug!AA$5:AB$46,2,FALSE),"")</f>
        <v/>
      </c>
      <c r="L13">
        <f>IFERROR(VLOOKUP($B13,[1]Aug!AD$5:AE$46,2,FALSE),"")</f>
        <v>1</v>
      </c>
      <c r="M13" t="str">
        <f>IFERROR(VLOOKUP($B13,[1]Aug!AG$5:AH$46,2,FALSE),"")</f>
        <v/>
      </c>
      <c r="N13" t="str">
        <f>IFERROR(VLOOKUP($B13,[1]Aug!AJ$5:AK$46,2,FALSE),"")</f>
        <v/>
      </c>
      <c r="O13" t="str">
        <f>IFERROR(VLOOKUP($B13,[1]Aug!AM$5:AN$46,2,FALSE),"")</f>
        <v/>
      </c>
      <c r="P13" t="str">
        <f>IFERROR(VLOOKUP($B13,[1]Aug!AP$5:AQ$46,2,FALSE),"")</f>
        <v/>
      </c>
      <c r="Q13" s="6">
        <f>SUM($C13:P13)</f>
        <v>2</v>
      </c>
      <c r="R13">
        <f>COUNTIF($C13:P13,"Late*")</f>
        <v>0</v>
      </c>
      <c r="S13" s="11">
        <f t="shared" si="2"/>
        <v>2</v>
      </c>
      <c r="T13" s="7">
        <f>COUNTIF($C13:P13,"Absent")</f>
        <v>0</v>
      </c>
      <c r="U13">
        <f>COUNTIF($C13:P13,"Withdrawn")+COUNTIF($C13:P13,"Absent*")-T13</f>
        <v>0</v>
      </c>
      <c r="V13" s="10">
        <f t="shared" si="3"/>
        <v>2</v>
      </c>
    </row>
    <row r="14" spans="1:23" x14ac:dyDescent="0.3">
      <c r="A14" s="22" t="s">
        <v>244</v>
      </c>
      <c r="B14" s="28" t="s">
        <v>245</v>
      </c>
      <c r="C14" s="6" t="str">
        <f>IFERROR(VLOOKUP($B14,[1]Aug!C$5:D$46,2,FALSE),"")</f>
        <v/>
      </c>
      <c r="D14" t="str">
        <f>IFERROR(VLOOKUP($B14,[1]Aug!F$5:G$46,2,FALSE),"")</f>
        <v/>
      </c>
      <c r="E14" t="str">
        <f>IFERROR(VLOOKUP($B14,[1]Aug!I$5:J$46,2,FALSE),"")</f>
        <v/>
      </c>
      <c r="F14" t="str">
        <f>IFERROR(VLOOKUP($B14,[1]Aug!L$5:M$46,2,FALSE),"")</f>
        <v/>
      </c>
      <c r="G14" t="str">
        <f>IFERROR(VLOOKUP($B14,[1]Aug!O$5:P$46,2,FALSE),"")</f>
        <v/>
      </c>
      <c r="H14" t="str">
        <f>IFERROR(VLOOKUP($B14,[1]Aug!R$5:S$46,2,FALSE),"")</f>
        <v/>
      </c>
      <c r="I14">
        <f>IFERROR(VLOOKUP($B14,[1]Aug!U$5:V$46,2,FALSE),"")</f>
        <v>1</v>
      </c>
      <c r="J14" t="str">
        <f>IFERROR(VLOOKUP($B14,[1]Aug!X$5:Y$46,2,FALSE),"")</f>
        <v/>
      </c>
      <c r="K14" t="str">
        <f>IFERROR(VLOOKUP($B14,[1]Aug!AA$5:AB$46,2,FALSE),"")</f>
        <v/>
      </c>
      <c r="L14">
        <f>IFERROR(VLOOKUP($B14,[1]Aug!AD$5:AE$46,2,FALSE),"")</f>
        <v>1</v>
      </c>
      <c r="M14" t="str">
        <f>IFERROR(VLOOKUP($B14,[1]Aug!AG$5:AH$46,2,FALSE),"")</f>
        <v/>
      </c>
      <c r="N14" t="str">
        <f>IFERROR(VLOOKUP($B14,[1]Aug!AJ$5:AK$46,2,FALSE),"")</f>
        <v/>
      </c>
      <c r="O14" t="str">
        <f>IFERROR(VLOOKUP($B14,[1]Aug!AM$5:AN$46,2,FALSE),"")</f>
        <v/>
      </c>
      <c r="P14" t="str">
        <f>IFERROR(VLOOKUP($B14,[1]Aug!AP$5:AQ$46,2,FALSE),"")</f>
        <v/>
      </c>
      <c r="Q14" s="6">
        <f>SUM($C14:P14)</f>
        <v>2</v>
      </c>
      <c r="R14">
        <f>COUNTIF($C14:P14,"Late*")</f>
        <v>0</v>
      </c>
      <c r="S14" s="11">
        <f t="shared" si="2"/>
        <v>2</v>
      </c>
      <c r="T14" s="7">
        <f>COUNTIF($C14:P14,"Absent")</f>
        <v>0</v>
      </c>
      <c r="U14">
        <f>COUNTIF($C14:P14,"Withdrawn")+COUNTIF($C14:P14,"Absent*")-T14</f>
        <v>0</v>
      </c>
      <c r="V14" s="10">
        <f t="shared" si="3"/>
        <v>2</v>
      </c>
    </row>
    <row r="15" spans="1:23" x14ac:dyDescent="0.3">
      <c r="A15" s="22" t="s">
        <v>246</v>
      </c>
      <c r="B15" s="28" t="s">
        <v>129</v>
      </c>
      <c r="C15" s="6" t="str">
        <f>IFERROR(VLOOKUP($B15,[1]Aug!C$5:D$46,2,FALSE),"")</f>
        <v/>
      </c>
      <c r="D15" t="str">
        <f>IFERROR(VLOOKUP($B15,[1]Aug!F$5:G$46,2,FALSE),"")</f>
        <v/>
      </c>
      <c r="E15" t="str">
        <f>IFERROR(VLOOKUP($B15,[1]Aug!I$5:J$46,2,FALSE),"")</f>
        <v/>
      </c>
      <c r="F15" t="str">
        <f>IFERROR(VLOOKUP($B15,[1]Aug!L$5:M$46,2,FALSE),"")</f>
        <v/>
      </c>
      <c r="G15" t="str">
        <f>IFERROR(VLOOKUP($B15,[1]Aug!O$5:P$46,2,FALSE),"")</f>
        <v/>
      </c>
      <c r="H15">
        <f>IFERROR(VLOOKUP($B15,[1]Aug!R$5:S$46,2,FALSE),"")</f>
        <v>1</v>
      </c>
      <c r="I15" t="str">
        <f>IFERROR(VLOOKUP($B15,[1]Aug!U$5:V$46,2,FALSE),"")</f>
        <v/>
      </c>
      <c r="J15" t="str">
        <f>IFERROR(VLOOKUP($B15,[1]Aug!X$5:Y$46,2,FALSE),"")</f>
        <v/>
      </c>
      <c r="K15" t="str">
        <f>IFERROR(VLOOKUP($B15,[1]Aug!AA$5:AB$46,2,FALSE),"")</f>
        <v/>
      </c>
      <c r="L15" t="str">
        <f>IFERROR(VLOOKUP($B15,[1]Aug!AD$5:AE$46,2,FALSE),"")</f>
        <v/>
      </c>
      <c r="M15" t="str">
        <f>IFERROR(VLOOKUP($B15,[1]Aug!AG$5:AH$46,2,FALSE),"")</f>
        <v/>
      </c>
      <c r="N15" t="str">
        <f>IFERROR(VLOOKUP($B15,[1]Aug!AJ$5:AK$46,2,FALSE),"")</f>
        <v/>
      </c>
      <c r="O15" t="str">
        <f>IFERROR(VLOOKUP($B15,[1]Aug!AM$5:AN$46,2,FALSE),"")</f>
        <v/>
      </c>
      <c r="P15" t="str">
        <f>IFERROR(VLOOKUP($B15,[1]Aug!AP$5:AQ$46,2,FALSE),"")</f>
        <v/>
      </c>
      <c r="Q15" s="6">
        <f>SUM($C15:P15)</f>
        <v>1</v>
      </c>
      <c r="R15">
        <f>COUNTIF($C15:P15,"Late*")</f>
        <v>0</v>
      </c>
      <c r="S15" s="11">
        <f t="shared" si="2"/>
        <v>1</v>
      </c>
      <c r="T15" s="7">
        <f>COUNTIF($C15:P15,"Absent")</f>
        <v>0</v>
      </c>
      <c r="U15">
        <f>COUNTIF($C15:P15,"Withdrawn")+COUNTIF($C15:P15,"Absent*")-T15</f>
        <v>0</v>
      </c>
      <c r="V15" s="10">
        <f t="shared" si="3"/>
        <v>1</v>
      </c>
    </row>
    <row r="16" spans="1:23" x14ac:dyDescent="0.3">
      <c r="A16" s="22" t="s">
        <v>88</v>
      </c>
      <c r="B16" s="28" t="s">
        <v>89</v>
      </c>
      <c r="C16" s="6" t="str">
        <f>IFERROR(VLOOKUP($B16,[1]Aug!C$5:D$46,2,FALSE),"")</f>
        <v/>
      </c>
      <c r="D16" t="str">
        <f>IFERROR(VLOOKUP($B16,[1]Aug!F$5:G$46,2,FALSE),"")</f>
        <v/>
      </c>
      <c r="E16" t="str">
        <f>IFERROR(VLOOKUP($B16,[1]Aug!I$5:J$46,2,FALSE),"")</f>
        <v/>
      </c>
      <c r="F16" t="str">
        <f>IFERROR(VLOOKUP($B16,[1]Aug!L$5:M$46,2,FALSE),"")</f>
        <v/>
      </c>
      <c r="G16" t="str">
        <f>IFERROR(VLOOKUP($B16,[1]Aug!O$5:P$46,2,FALSE),"")</f>
        <v/>
      </c>
      <c r="H16" t="str">
        <f>IFERROR(VLOOKUP($B16,[1]Aug!R$5:S$46,2,FALSE),"")</f>
        <v/>
      </c>
      <c r="I16" t="str">
        <f>IFERROR(VLOOKUP($B16,[1]Aug!U$5:V$46,2,FALSE),"")</f>
        <v>Late*</v>
      </c>
      <c r="J16" t="str">
        <f>IFERROR(VLOOKUP($B16,[1]Aug!X$5:Y$46,2,FALSE),"")</f>
        <v/>
      </c>
      <c r="K16" t="str">
        <f>IFERROR(VLOOKUP($B16,[1]Aug!AA$5:AB$46,2,FALSE),"")</f>
        <v/>
      </c>
      <c r="L16" t="str">
        <f>IFERROR(VLOOKUP($B16,[1]Aug!AD$5:AE$46,2,FALSE),"")</f>
        <v/>
      </c>
      <c r="M16" t="str">
        <f>IFERROR(VLOOKUP($B16,[1]Aug!AG$5:AH$46,2,FALSE),"")</f>
        <v/>
      </c>
      <c r="N16" t="str">
        <f>IFERROR(VLOOKUP($B16,[1]Aug!AJ$5:AK$46,2,FALSE),"")</f>
        <v/>
      </c>
      <c r="O16" t="str">
        <f>IFERROR(VLOOKUP($B16,[1]Aug!AM$5:AN$46,2,FALSE),"")</f>
        <v/>
      </c>
      <c r="P16" t="str">
        <f>IFERROR(VLOOKUP($B16,[1]Aug!AP$5:AQ$46,2,FALSE),"")</f>
        <v/>
      </c>
      <c r="Q16" s="6">
        <f>SUM($C16:P16)</f>
        <v>0</v>
      </c>
      <c r="R16">
        <f>COUNTIF($C16:P16,"Late*")</f>
        <v>1</v>
      </c>
      <c r="S16" s="11">
        <f t="shared" si="2"/>
        <v>1</v>
      </c>
      <c r="T16" s="7">
        <f>COUNTIF($C16:P16,"Absent")</f>
        <v>0</v>
      </c>
      <c r="U16">
        <f>COUNTIF($C16:P16,"Withdrawn")+COUNTIF($C16:P16,"Absent*")-T16</f>
        <v>0</v>
      </c>
      <c r="V16" s="10">
        <f t="shared" si="3"/>
        <v>1</v>
      </c>
    </row>
    <row r="17" spans="1:22" x14ac:dyDescent="0.3">
      <c r="A17" s="22" t="s">
        <v>36</v>
      </c>
      <c r="B17" s="28" t="s">
        <v>37</v>
      </c>
      <c r="C17" s="6" t="str">
        <f>IFERROR(VLOOKUP($B17,[1]Aug!C$5:D$46,2,FALSE),"")</f>
        <v/>
      </c>
      <c r="D17">
        <f>IFERROR(VLOOKUP($B17,[1]Aug!F$5:G$46,2,FALSE),"")</f>
        <v>1</v>
      </c>
      <c r="E17" t="str">
        <f>IFERROR(VLOOKUP($B17,[1]Aug!I$5:J$46,2,FALSE),"")</f>
        <v/>
      </c>
      <c r="F17" t="str">
        <f>IFERROR(VLOOKUP($B17,[1]Aug!L$5:M$46,2,FALSE),"")</f>
        <v/>
      </c>
      <c r="G17">
        <f>IFERROR(VLOOKUP($B17,[1]Aug!O$5:P$46,2,FALSE),"")</f>
        <v>1</v>
      </c>
      <c r="H17" t="str">
        <f>IFERROR(VLOOKUP($B17,[1]Aug!R$5:S$46,2,FALSE),"")</f>
        <v/>
      </c>
      <c r="I17" t="str">
        <f>IFERROR(VLOOKUP($B17,[1]Aug!U$5:V$46,2,FALSE),"")</f>
        <v/>
      </c>
      <c r="J17" t="str">
        <f>IFERROR(VLOOKUP($B17,[1]Aug!X$5:Y$46,2,FALSE),"")</f>
        <v/>
      </c>
      <c r="K17" t="str">
        <f>IFERROR(VLOOKUP($B17,[1]Aug!AA$5:AB$46,2,FALSE),"")</f>
        <v/>
      </c>
      <c r="L17" t="str">
        <f>IFERROR(VLOOKUP($B17,[1]Aug!AD$5:AE$46,2,FALSE),"")</f>
        <v/>
      </c>
      <c r="M17" t="str">
        <f>IFERROR(VLOOKUP($B17,[1]Aug!AG$5:AH$46,2,FALSE),"")</f>
        <v/>
      </c>
      <c r="N17" t="str">
        <f>IFERROR(VLOOKUP($B17,[1]Aug!AJ$5:AK$46,2,FALSE),"")</f>
        <v/>
      </c>
      <c r="O17" t="str">
        <f>IFERROR(VLOOKUP($B17,[1]Aug!AM$5:AN$46,2,FALSE),"")</f>
        <v/>
      </c>
      <c r="P17" t="str">
        <f>IFERROR(VLOOKUP($B17,[1]Aug!AP$5:AQ$46,2,FALSE),"")</f>
        <v/>
      </c>
      <c r="Q17" s="6">
        <f>SUM($C17:P17)</f>
        <v>2</v>
      </c>
      <c r="R17">
        <f>COUNTIF($C17:P17,"Late*")</f>
        <v>0</v>
      </c>
      <c r="S17" s="11">
        <f t="shared" si="2"/>
        <v>2</v>
      </c>
      <c r="T17" s="7">
        <f>COUNTIF($C17:P17,"Absent")</f>
        <v>0</v>
      </c>
      <c r="U17">
        <f>COUNTIF($C17:P17,"Withdrawn")+COUNTIF($C17:P17,"Absent*")-T17</f>
        <v>0</v>
      </c>
      <c r="V17" s="10">
        <f t="shared" si="3"/>
        <v>2</v>
      </c>
    </row>
    <row r="18" spans="1:22" x14ac:dyDescent="0.3">
      <c r="A18" s="22" t="s">
        <v>10</v>
      </c>
      <c r="B18" s="28" t="s">
        <v>11</v>
      </c>
      <c r="C18" s="6" t="str">
        <f>IFERROR(VLOOKUP($B18,[1]Aug!C$5:D$46,2,FALSE),"")</f>
        <v/>
      </c>
      <c r="D18">
        <f>IFERROR(VLOOKUP($B18,[1]Aug!F$5:G$46,2,FALSE),"")</f>
        <v>1</v>
      </c>
      <c r="E18" t="str">
        <f>IFERROR(VLOOKUP($B18,[1]Aug!I$5:J$46,2,FALSE),"")</f>
        <v/>
      </c>
      <c r="F18" t="str">
        <f>IFERROR(VLOOKUP($B18,[1]Aug!L$5:M$46,2,FALSE),"")</f>
        <v/>
      </c>
      <c r="G18">
        <f>IFERROR(VLOOKUP($B18,[1]Aug!O$5:P$46,2,FALSE),"")</f>
        <v>1</v>
      </c>
      <c r="H18" t="str">
        <f>IFERROR(VLOOKUP($B18,[1]Aug!R$5:S$46,2,FALSE),"")</f>
        <v/>
      </c>
      <c r="I18" t="str">
        <f>IFERROR(VLOOKUP($B18,[1]Aug!U$5:V$46,2,FALSE),"")</f>
        <v/>
      </c>
      <c r="J18">
        <f>IFERROR(VLOOKUP($B18,[1]Aug!X$5:Y$46,2,FALSE),"")</f>
        <v>1</v>
      </c>
      <c r="K18" t="str">
        <f>IFERROR(VLOOKUP($B18,[1]Aug!AA$5:AB$46,2,FALSE),"")</f>
        <v/>
      </c>
      <c r="L18" t="str">
        <f>IFERROR(VLOOKUP($B18,[1]Aug!AD$5:AE$46,2,FALSE),"")</f>
        <v/>
      </c>
      <c r="M18" t="str">
        <f>IFERROR(VLOOKUP($B18,[1]Aug!AG$5:AH$46,2,FALSE),"")</f>
        <v/>
      </c>
      <c r="N18" t="str">
        <f>IFERROR(VLOOKUP($B18,[1]Aug!AJ$5:AK$46,2,FALSE),"")</f>
        <v/>
      </c>
      <c r="O18" t="str">
        <f>IFERROR(VLOOKUP($B18,[1]Aug!AM$5:AN$46,2,FALSE),"")</f>
        <v/>
      </c>
      <c r="P18" t="str">
        <f>IFERROR(VLOOKUP($B18,[1]Aug!AP$5:AQ$46,2,FALSE),"")</f>
        <v/>
      </c>
      <c r="Q18" s="6">
        <f>SUM($C18:P18)</f>
        <v>3</v>
      </c>
      <c r="R18">
        <f>COUNTIF($C18:P18,"Late*")</f>
        <v>0</v>
      </c>
      <c r="S18" s="11">
        <f t="shared" si="2"/>
        <v>3</v>
      </c>
      <c r="T18" s="7">
        <f>COUNTIF($C18:P18,"Absent")</f>
        <v>0</v>
      </c>
      <c r="U18">
        <f>COUNTIF($C18:P18,"Withdrawn")+COUNTIF($C18:P18,"Absent*")-T18</f>
        <v>0</v>
      </c>
      <c r="V18" s="10">
        <f t="shared" si="3"/>
        <v>3</v>
      </c>
    </row>
    <row r="19" spans="1:22" x14ac:dyDescent="0.3">
      <c r="A19" s="22" t="s">
        <v>247</v>
      </c>
      <c r="B19" s="28" t="s">
        <v>248</v>
      </c>
      <c r="C19" s="6" t="str">
        <f>IFERROR(VLOOKUP($B19,[1]Aug!C$5:D$46,2,FALSE),"")</f>
        <v/>
      </c>
      <c r="D19" t="str">
        <f>IFERROR(VLOOKUP($B19,[1]Aug!F$5:G$46,2,FALSE),"")</f>
        <v/>
      </c>
      <c r="E19" t="str">
        <f>IFERROR(VLOOKUP($B19,[1]Aug!I$5:J$46,2,FALSE),"")</f>
        <v/>
      </c>
      <c r="F19" t="str">
        <f>IFERROR(VLOOKUP($B19,[1]Aug!L$5:M$46,2,FALSE),"")</f>
        <v/>
      </c>
      <c r="G19" t="str">
        <f>IFERROR(VLOOKUP($B19,[1]Aug!O$5:P$46,2,FALSE),"")</f>
        <v/>
      </c>
      <c r="H19" t="str">
        <f>IFERROR(VLOOKUP($B19,[1]Aug!R$5:S$46,2,FALSE),"")</f>
        <v/>
      </c>
      <c r="I19">
        <f>IFERROR(VLOOKUP($B19,[1]Aug!U$5:V$46,2,FALSE),"")</f>
        <v>1</v>
      </c>
      <c r="J19" t="str">
        <f>IFERROR(VLOOKUP($B19,[1]Aug!X$5:Y$46,2,FALSE),"")</f>
        <v/>
      </c>
      <c r="K19" t="str">
        <f>IFERROR(VLOOKUP($B19,[1]Aug!AA$5:AB$46,2,FALSE),"")</f>
        <v/>
      </c>
      <c r="L19" t="str">
        <f>IFERROR(VLOOKUP($B19,[1]Aug!AD$5:AE$46,2,FALSE),"")</f>
        <v/>
      </c>
      <c r="M19" t="str">
        <f>IFERROR(VLOOKUP($B19,[1]Aug!AG$5:AH$46,2,FALSE),"")</f>
        <v/>
      </c>
      <c r="N19" t="str">
        <f>IFERROR(VLOOKUP($B19,[1]Aug!AJ$5:AK$46,2,FALSE),"")</f>
        <v/>
      </c>
      <c r="O19" t="str">
        <f>IFERROR(VLOOKUP($B19,[1]Aug!AM$5:AN$46,2,FALSE),"")</f>
        <v/>
      </c>
      <c r="P19" t="str">
        <f>IFERROR(VLOOKUP($B19,[1]Aug!AP$5:AQ$46,2,FALSE),"")</f>
        <v/>
      </c>
      <c r="Q19" s="6">
        <f>SUM($C19:P19)</f>
        <v>1</v>
      </c>
      <c r="R19">
        <f>COUNTIF($C19:P19,"Late*")</f>
        <v>0</v>
      </c>
      <c r="S19" s="11">
        <f t="shared" si="2"/>
        <v>1</v>
      </c>
      <c r="T19" s="7">
        <f>COUNTIF($C19:P19,"Absent")</f>
        <v>0</v>
      </c>
      <c r="U19">
        <f>COUNTIF($C19:P19,"Withdrawn")+COUNTIF($C19:P19,"Absent*")-T19</f>
        <v>0</v>
      </c>
      <c r="V19" s="10">
        <f t="shared" si="3"/>
        <v>1</v>
      </c>
    </row>
    <row r="20" spans="1:22" x14ac:dyDescent="0.3">
      <c r="A20" s="6" t="s">
        <v>754</v>
      </c>
      <c r="B20" t="s">
        <v>755</v>
      </c>
      <c r="C20" s="6" t="str">
        <f>IFERROR(VLOOKUP($B20,[1]Aug!C$5:D$46,2,FALSE),"")</f>
        <v/>
      </c>
      <c r="D20" t="str">
        <f>IFERROR(VLOOKUP($B20,[1]Aug!F$5:G$46,2,FALSE),"")</f>
        <v/>
      </c>
      <c r="E20" t="str">
        <f>IFERROR(VLOOKUP($B20,[1]Aug!I$5:J$46,2,FALSE),"")</f>
        <v/>
      </c>
      <c r="F20" t="str">
        <f>IFERROR(VLOOKUP($B20,[1]Aug!L$5:M$46,2,FALSE),"")</f>
        <v/>
      </c>
      <c r="G20" t="str">
        <f>IFERROR(VLOOKUP($B20,[1]Aug!O$5:P$46,2,FALSE),"")</f>
        <v/>
      </c>
      <c r="H20" t="str">
        <f>IFERROR(VLOOKUP($B20,[1]Aug!R$5:S$46,2,FALSE),"")</f>
        <v/>
      </c>
      <c r="I20" t="str">
        <f>IFERROR(VLOOKUP($B20,[1]Aug!U$5:V$46,2,FALSE),"")</f>
        <v/>
      </c>
      <c r="J20" t="str">
        <f>IFERROR(VLOOKUP($B20,[1]Aug!X$5:Y$46,2,FALSE),"")</f>
        <v/>
      </c>
      <c r="K20" t="str">
        <f>IFERROR(VLOOKUP($B20,[1]Aug!AA$5:AB$46,2,FALSE),"")</f>
        <v/>
      </c>
      <c r="L20">
        <f>IFERROR(VLOOKUP($B20,[1]Aug!AD$5:AE$46,2,FALSE),"")</f>
        <v>1</v>
      </c>
      <c r="M20" t="str">
        <f>IFERROR(VLOOKUP($B20,[1]Aug!AG$5:AH$46,2,FALSE),"")</f>
        <v/>
      </c>
      <c r="N20" t="str">
        <f>IFERROR(VLOOKUP($B20,[1]Aug!AJ$5:AK$46,2,FALSE),"")</f>
        <v/>
      </c>
      <c r="O20" t="str">
        <f>IFERROR(VLOOKUP($B20,[1]Aug!AM$5:AN$46,2,FALSE),"")</f>
        <v/>
      </c>
      <c r="P20" t="str">
        <f>IFERROR(VLOOKUP($B20,[1]Aug!AP$5:AQ$46,2,FALSE),"")</f>
        <v/>
      </c>
      <c r="Q20" s="6">
        <f>SUM($C20:P20)</f>
        <v>1</v>
      </c>
      <c r="R20">
        <f>COUNTIF($C20:P20,"Late*")</f>
        <v>0</v>
      </c>
      <c r="S20" s="11">
        <f t="shared" si="2"/>
        <v>1</v>
      </c>
      <c r="T20" s="7">
        <f>COUNTIF($C20:P20,"Absent")</f>
        <v>0</v>
      </c>
      <c r="U20">
        <f>COUNTIF($C20:P20,"Withdrawn")+COUNTIF($C20:P20,"Absent*")-T20</f>
        <v>0</v>
      </c>
      <c r="V20" s="10">
        <f t="shared" si="3"/>
        <v>1</v>
      </c>
    </row>
    <row r="21" spans="1:22" x14ac:dyDescent="0.3">
      <c r="A21" s="22" t="s">
        <v>142</v>
      </c>
      <c r="B21" s="28" t="s">
        <v>58</v>
      </c>
      <c r="C21" s="6" t="str">
        <f>IFERROR(VLOOKUP($B21,[1]Aug!C$5:D$46,2,FALSE),"")</f>
        <v/>
      </c>
      <c r="D21" t="str">
        <f>IFERROR(VLOOKUP($B21,[1]Aug!F$5:G$46,2,FALSE),"")</f>
        <v/>
      </c>
      <c r="E21">
        <f>IFERROR(VLOOKUP($B21,[1]Aug!I$5:J$46,2,FALSE),"")</f>
        <v>1</v>
      </c>
      <c r="F21">
        <f>IFERROR(VLOOKUP($B21,[1]Aug!L$5:M$46,2,FALSE),"")</f>
        <v>1</v>
      </c>
      <c r="G21" t="str">
        <f>IFERROR(VLOOKUP($B21,[1]Aug!O$5:P$46,2,FALSE),"")</f>
        <v/>
      </c>
      <c r="H21" t="str">
        <f>IFERROR(VLOOKUP($B21,[1]Aug!R$5:S$46,2,FALSE),"")</f>
        <v>Late</v>
      </c>
      <c r="I21" t="str">
        <f>IFERROR(VLOOKUP($B21,[1]Aug!U$5:V$46,2,FALSE),"")</f>
        <v/>
      </c>
      <c r="J21" t="str">
        <f>IFERROR(VLOOKUP($B21,[1]Aug!X$5:Y$46,2,FALSE),"")</f>
        <v/>
      </c>
      <c r="K21" t="str">
        <f>IFERROR(VLOOKUP($B21,[1]Aug!AA$5:AB$46,2,FALSE),"")</f>
        <v>Withdrawn</v>
      </c>
      <c r="L21" t="str">
        <f>IFERROR(VLOOKUP($B21,[1]Aug!AD$5:AE$46,2,FALSE),"")</f>
        <v/>
      </c>
      <c r="M21" t="str">
        <f>IFERROR(VLOOKUP($B21,[1]Aug!AG$5:AH$46,2,FALSE),"")</f>
        <v/>
      </c>
      <c r="N21" t="str">
        <f>IFERROR(VLOOKUP($B21,[1]Aug!AJ$5:AK$46,2,FALSE),"")</f>
        <v/>
      </c>
      <c r="O21" t="str">
        <f>IFERROR(VLOOKUP($B21,[1]Aug!AM$5:AN$46,2,FALSE),"")</f>
        <v/>
      </c>
      <c r="P21" t="str">
        <f>IFERROR(VLOOKUP($B21,[1]Aug!AP$5:AQ$46,2,FALSE),"")</f>
        <v/>
      </c>
      <c r="Q21" s="6">
        <f>SUM($C21:P21)</f>
        <v>2</v>
      </c>
      <c r="R21">
        <f>COUNTIF($C21:P21,"Late*")</f>
        <v>1</v>
      </c>
      <c r="S21" s="11">
        <f t="shared" si="2"/>
        <v>3</v>
      </c>
      <c r="T21" s="7">
        <f>COUNTIF($C21:P21,"Absent")</f>
        <v>0</v>
      </c>
      <c r="U21">
        <f>COUNTIF($C21:P21,"Withdrawn")+COUNTIF($C21:P21,"Absent*")-T21</f>
        <v>1</v>
      </c>
      <c r="V21" s="10">
        <f t="shared" si="3"/>
        <v>4</v>
      </c>
    </row>
    <row r="22" spans="1:22" x14ac:dyDescent="0.3">
      <c r="A22" s="6" t="s">
        <v>756</v>
      </c>
      <c r="B22" t="s">
        <v>757</v>
      </c>
      <c r="C22" s="6" t="str">
        <f>IFERROR(VLOOKUP($B22,[1]Aug!C$5:D$46,2,FALSE),"")</f>
        <v/>
      </c>
      <c r="D22" t="str">
        <f>IFERROR(VLOOKUP($B22,[1]Aug!F$5:G$46,2,FALSE),"")</f>
        <v/>
      </c>
      <c r="E22" t="str">
        <f>IFERROR(VLOOKUP($B22,[1]Aug!I$5:J$46,2,FALSE),"")</f>
        <v/>
      </c>
      <c r="F22" t="str">
        <f>IFERROR(VLOOKUP($B22,[1]Aug!L$5:M$46,2,FALSE),"")</f>
        <v/>
      </c>
      <c r="G22" t="str">
        <f>IFERROR(VLOOKUP($B22,[1]Aug!O$5:P$46,2,FALSE),"")</f>
        <v/>
      </c>
      <c r="H22" t="str">
        <f>IFERROR(VLOOKUP($B22,[1]Aug!R$5:S$46,2,FALSE),"")</f>
        <v/>
      </c>
      <c r="I22" t="str">
        <f>IFERROR(VLOOKUP($B22,[1]Aug!U$5:V$46,2,FALSE),"")</f>
        <v/>
      </c>
      <c r="J22" t="str">
        <f>IFERROR(VLOOKUP($B22,[1]Aug!X$5:Y$46,2,FALSE),"")</f>
        <v/>
      </c>
      <c r="K22" t="str">
        <f>IFERROR(VLOOKUP($B22,[1]Aug!AA$5:AB$46,2,FALSE),"")</f>
        <v/>
      </c>
      <c r="L22">
        <f>IFERROR(VLOOKUP($B22,[1]Aug!AD$5:AE$46,2,FALSE),"")</f>
        <v>1</v>
      </c>
      <c r="M22" t="str">
        <f>IFERROR(VLOOKUP($B22,[1]Aug!AG$5:AH$46,2,FALSE),"")</f>
        <v/>
      </c>
      <c r="N22" t="str">
        <f>IFERROR(VLOOKUP($B22,[1]Aug!AJ$5:AK$46,2,FALSE),"")</f>
        <v/>
      </c>
      <c r="O22" t="str">
        <f>IFERROR(VLOOKUP($B22,[1]Aug!AM$5:AN$46,2,FALSE),"")</f>
        <v/>
      </c>
      <c r="P22" t="str">
        <f>IFERROR(VLOOKUP($B22,[1]Aug!AP$5:AQ$46,2,FALSE),"")</f>
        <v/>
      </c>
      <c r="Q22" s="6">
        <f>SUM($C22:P22)</f>
        <v>1</v>
      </c>
      <c r="R22">
        <f>COUNTIF($C22:P22,"Late*")</f>
        <v>0</v>
      </c>
      <c r="S22" s="11">
        <f t="shared" si="2"/>
        <v>1</v>
      </c>
      <c r="T22" s="7">
        <f>COUNTIF($C22:P22,"Absent")</f>
        <v>0</v>
      </c>
      <c r="U22">
        <f>COUNTIF($C22:P22,"Withdrawn")+COUNTIF($C22:P22,"Absent*")-T22</f>
        <v>0</v>
      </c>
      <c r="V22" s="10">
        <f t="shared" si="3"/>
        <v>1</v>
      </c>
    </row>
    <row r="23" spans="1:22" x14ac:dyDescent="0.3">
      <c r="A23" s="22" t="s">
        <v>16</v>
      </c>
      <c r="B23" s="28" t="s">
        <v>17</v>
      </c>
      <c r="C23" s="6">
        <f>IFERROR(VLOOKUP($B23,[1]Aug!C$5:D$46,2,FALSE),"")</f>
        <v>1</v>
      </c>
      <c r="D23" t="str">
        <f>IFERROR(VLOOKUP($B23,[1]Aug!F$5:G$46,2,FALSE),"")</f>
        <v>Withdrawn</v>
      </c>
      <c r="E23" t="str">
        <f>IFERROR(VLOOKUP($B23,[1]Aug!I$5:J$46,2,FALSE),"")</f>
        <v/>
      </c>
      <c r="F23" t="str">
        <f>IFERROR(VLOOKUP($B23,[1]Aug!L$5:M$46,2,FALSE),"")</f>
        <v/>
      </c>
      <c r="G23" t="str">
        <f>IFERROR(VLOOKUP($B23,[1]Aug!O$5:P$46,2,FALSE),"")</f>
        <v>Late*</v>
      </c>
      <c r="H23" t="str">
        <f>IFERROR(VLOOKUP($B23,[1]Aug!R$5:S$46,2,FALSE),"")</f>
        <v/>
      </c>
      <c r="I23" t="str">
        <f>IFERROR(VLOOKUP($B23,[1]Aug!U$5:V$46,2,FALSE),"")</f>
        <v/>
      </c>
      <c r="J23" t="str">
        <f>IFERROR(VLOOKUP($B23,[1]Aug!X$5:Y$46,2,FALSE),"")</f>
        <v/>
      </c>
      <c r="K23" t="str">
        <f>IFERROR(VLOOKUP($B23,[1]Aug!AA$5:AB$46,2,FALSE),"")</f>
        <v/>
      </c>
      <c r="L23" t="str">
        <f>IFERROR(VLOOKUP($B23,[1]Aug!AD$5:AE$46,2,FALSE),"")</f>
        <v/>
      </c>
      <c r="M23" t="str">
        <f>IFERROR(VLOOKUP($B23,[1]Aug!AG$5:AH$46,2,FALSE),"")</f>
        <v/>
      </c>
      <c r="N23" t="str">
        <f>IFERROR(VLOOKUP($B23,[1]Aug!AJ$5:AK$46,2,FALSE),"")</f>
        <v/>
      </c>
      <c r="O23" t="str">
        <f>IFERROR(VLOOKUP($B23,[1]Aug!AM$5:AN$46,2,FALSE),"")</f>
        <v/>
      </c>
      <c r="P23" t="str">
        <f>IFERROR(VLOOKUP($B23,[1]Aug!AP$5:AQ$46,2,FALSE),"")</f>
        <v/>
      </c>
      <c r="Q23" s="6">
        <f>SUM($C23:P23)</f>
        <v>1</v>
      </c>
      <c r="R23">
        <f>COUNTIF($C23:P23,"Late*")</f>
        <v>1</v>
      </c>
      <c r="S23" s="11">
        <f t="shared" si="2"/>
        <v>2</v>
      </c>
      <c r="T23" s="7">
        <f>COUNTIF($C23:P23,"Absent")</f>
        <v>0</v>
      </c>
      <c r="U23">
        <f>COUNTIF($C23:P23,"Withdrawn")+COUNTIF($C23:P23,"Absent*")-T23</f>
        <v>1</v>
      </c>
      <c r="V23" s="10">
        <f t="shared" si="3"/>
        <v>3</v>
      </c>
    </row>
    <row r="24" spans="1:22" x14ac:dyDescent="0.3">
      <c r="A24" s="22" t="s">
        <v>134</v>
      </c>
      <c r="B24" s="28" t="s">
        <v>124</v>
      </c>
      <c r="C24" s="6" t="str">
        <f>IFERROR(VLOOKUP($B24,[1]Aug!C$5:D$46,2,FALSE),"")</f>
        <v/>
      </c>
      <c r="D24" t="str">
        <f>IFERROR(VLOOKUP($B24,[1]Aug!F$5:G$46,2,FALSE),"")</f>
        <v/>
      </c>
      <c r="E24">
        <f>IFERROR(VLOOKUP($B24,[1]Aug!I$5:J$46,2,FALSE),"")</f>
        <v>1</v>
      </c>
      <c r="F24" t="str">
        <f>IFERROR(VLOOKUP($B24,[1]Aug!L$5:M$46,2,FALSE),"")</f>
        <v/>
      </c>
      <c r="G24" t="str">
        <f>IFERROR(VLOOKUP($B24,[1]Aug!O$5:P$46,2,FALSE),"")</f>
        <v/>
      </c>
      <c r="H24" t="str">
        <f>IFERROR(VLOOKUP($B24,[1]Aug!R$5:S$46,2,FALSE),"")</f>
        <v/>
      </c>
      <c r="I24" t="str">
        <f>IFERROR(VLOOKUP($B24,[1]Aug!U$5:V$46,2,FALSE),"")</f>
        <v/>
      </c>
      <c r="J24" t="str">
        <f>IFERROR(VLOOKUP($B24,[1]Aug!X$5:Y$46,2,FALSE),"")</f>
        <v/>
      </c>
      <c r="K24" t="str">
        <f>IFERROR(VLOOKUP($B24,[1]Aug!AA$5:AB$46,2,FALSE),"")</f>
        <v/>
      </c>
      <c r="L24" t="str">
        <f>IFERROR(VLOOKUP($B24,[1]Aug!AD$5:AE$46,2,FALSE),"")</f>
        <v/>
      </c>
      <c r="M24" t="str">
        <f>IFERROR(VLOOKUP($B24,[1]Aug!AG$5:AH$46,2,FALSE),"")</f>
        <v/>
      </c>
      <c r="N24" t="str">
        <f>IFERROR(VLOOKUP($B24,[1]Aug!AJ$5:AK$46,2,FALSE),"")</f>
        <v/>
      </c>
      <c r="O24" t="str">
        <f>IFERROR(VLOOKUP($B24,[1]Aug!AM$5:AN$46,2,FALSE),"")</f>
        <v/>
      </c>
      <c r="P24" t="str">
        <f>IFERROR(VLOOKUP($B24,[1]Aug!AP$5:AQ$46,2,FALSE),"")</f>
        <v/>
      </c>
      <c r="Q24" s="6">
        <f>SUM($C24:P24)</f>
        <v>1</v>
      </c>
      <c r="R24">
        <f>COUNTIF($C24:P24,"Late*")</f>
        <v>0</v>
      </c>
      <c r="S24" s="11">
        <f t="shared" si="2"/>
        <v>1</v>
      </c>
      <c r="T24" s="7">
        <f>COUNTIF($C24:P24,"Absent")</f>
        <v>0</v>
      </c>
      <c r="U24">
        <f>COUNTIF($C24:P24,"Withdrawn")+COUNTIF($C24:P24,"Absent*")-T24</f>
        <v>0</v>
      </c>
      <c r="V24" s="10">
        <f t="shared" si="3"/>
        <v>1</v>
      </c>
    </row>
    <row r="25" spans="1:22" x14ac:dyDescent="0.3">
      <c r="A25" s="22" t="s">
        <v>40</v>
      </c>
      <c r="B25" s="28" t="s">
        <v>120</v>
      </c>
      <c r="C25" s="6" t="str">
        <f>IFERROR(VLOOKUP($B25,[1]Aug!C$5:D$46,2,FALSE),"")</f>
        <v/>
      </c>
      <c r="D25" t="str">
        <f>IFERROR(VLOOKUP($B25,[1]Aug!F$5:G$46,2,FALSE),"")</f>
        <v>Withdrawn</v>
      </c>
      <c r="E25" t="str">
        <f>IFERROR(VLOOKUP($B25,[1]Aug!I$5:J$46,2,FALSE),"")</f>
        <v/>
      </c>
      <c r="F25" t="str">
        <f>IFERROR(VLOOKUP($B25,[1]Aug!L$5:M$46,2,FALSE),"")</f>
        <v/>
      </c>
      <c r="G25">
        <f>IFERROR(VLOOKUP($B25,[1]Aug!O$5:P$46,2,FALSE),"")</f>
        <v>1</v>
      </c>
      <c r="H25" t="str">
        <f>IFERROR(VLOOKUP($B25,[1]Aug!R$5:S$46,2,FALSE),"")</f>
        <v>Withdrawn</v>
      </c>
      <c r="I25" t="str">
        <f>IFERROR(VLOOKUP($B25,[1]Aug!U$5:V$46,2,FALSE),"")</f>
        <v/>
      </c>
      <c r="J25" t="str">
        <f>IFERROR(VLOOKUP($B25,[1]Aug!X$5:Y$46,2,FALSE),"")</f>
        <v/>
      </c>
      <c r="K25" t="str">
        <f>IFERROR(VLOOKUP($B25,[1]Aug!AA$5:AB$46,2,FALSE),"")</f>
        <v/>
      </c>
      <c r="L25" t="str">
        <f>IFERROR(VLOOKUP($B25,[1]Aug!AD$5:AE$46,2,FALSE),"")</f>
        <v/>
      </c>
      <c r="M25" t="str">
        <f>IFERROR(VLOOKUP($B25,[1]Aug!AG$5:AH$46,2,FALSE),"")</f>
        <v/>
      </c>
      <c r="N25" t="str">
        <f>IFERROR(VLOOKUP($B25,[1]Aug!AJ$5:AK$46,2,FALSE),"")</f>
        <v/>
      </c>
      <c r="O25" t="str">
        <f>IFERROR(VLOOKUP($B25,[1]Aug!AM$5:AN$46,2,FALSE),"")</f>
        <v/>
      </c>
      <c r="P25" t="str">
        <f>IFERROR(VLOOKUP($B25,[1]Aug!AP$5:AQ$46,2,FALSE),"")</f>
        <v/>
      </c>
      <c r="Q25" s="6">
        <f>SUM($C25:P25)</f>
        <v>1</v>
      </c>
      <c r="R25">
        <f>COUNTIF($C25:P25,"Late*")</f>
        <v>0</v>
      </c>
      <c r="S25" s="11">
        <f t="shared" si="2"/>
        <v>1</v>
      </c>
      <c r="T25" s="7">
        <f>COUNTIF($C25:P25,"Absent")</f>
        <v>0</v>
      </c>
      <c r="U25">
        <f>COUNTIF($C25:P25,"Withdrawn")+COUNTIF($C25:P25,"Absent*")-T25</f>
        <v>2</v>
      </c>
      <c r="V25" s="10">
        <f t="shared" si="3"/>
        <v>3</v>
      </c>
    </row>
    <row r="26" spans="1:22" x14ac:dyDescent="0.3">
      <c r="A26" s="22" t="s">
        <v>96</v>
      </c>
      <c r="B26" s="28" t="s">
        <v>97</v>
      </c>
      <c r="C26" s="6" t="str">
        <f>IFERROR(VLOOKUP($B26,[1]Aug!C$5:D$46,2,FALSE),"")</f>
        <v/>
      </c>
      <c r="D26" t="str">
        <f>IFERROR(VLOOKUP($B26,[1]Aug!F$5:G$46,2,FALSE),"")</f>
        <v>Absent</v>
      </c>
      <c r="E26" t="str">
        <f>IFERROR(VLOOKUP($B26,[1]Aug!I$5:J$46,2,FALSE),"")</f>
        <v/>
      </c>
      <c r="F26" t="str">
        <f>IFERROR(VLOOKUP($B26,[1]Aug!L$5:M$46,2,FALSE),"")</f>
        <v>Absent*</v>
      </c>
      <c r="G26" t="str">
        <f>IFERROR(VLOOKUP($B26,[1]Aug!O$5:P$46,2,FALSE),"")</f>
        <v/>
      </c>
      <c r="H26" t="str">
        <f>IFERROR(VLOOKUP($B26,[1]Aug!R$5:S$46,2,FALSE),"")</f>
        <v/>
      </c>
      <c r="I26" t="str">
        <f>IFERROR(VLOOKUP($B26,[1]Aug!U$5:V$46,2,FALSE),"")</f>
        <v/>
      </c>
      <c r="J26" t="str">
        <f>IFERROR(VLOOKUP($B26,[1]Aug!X$5:Y$46,2,FALSE),"")</f>
        <v>Withdrawn</v>
      </c>
      <c r="K26" t="str">
        <f>IFERROR(VLOOKUP($B26,[1]Aug!AA$5:AB$46,2,FALSE),"")</f>
        <v/>
      </c>
      <c r="L26" t="str">
        <f>IFERROR(VLOOKUP($B26,[1]Aug!AD$5:AE$46,2,FALSE),"")</f>
        <v/>
      </c>
      <c r="M26" t="str">
        <f>IFERROR(VLOOKUP($B26,[1]Aug!AG$5:AH$46,2,FALSE),"")</f>
        <v/>
      </c>
      <c r="N26" t="str">
        <f>IFERROR(VLOOKUP($B26,[1]Aug!AJ$5:AK$46,2,FALSE),"")</f>
        <v/>
      </c>
      <c r="O26" t="str">
        <f>IFERROR(VLOOKUP($B26,[1]Aug!AM$5:AN$46,2,FALSE),"")</f>
        <v/>
      </c>
      <c r="P26" t="str">
        <f>IFERROR(VLOOKUP($B26,[1]Aug!AP$5:AQ$46,2,FALSE),"")</f>
        <v/>
      </c>
      <c r="Q26" s="6">
        <f>SUM($C26:P26)</f>
        <v>0</v>
      </c>
      <c r="R26">
        <f>COUNTIF($C26:P26,"Late*")</f>
        <v>0</v>
      </c>
      <c r="S26" s="11">
        <f t="shared" si="2"/>
        <v>0</v>
      </c>
      <c r="T26" s="7">
        <f>COUNTIF($C26:P26,"Absent")</f>
        <v>1</v>
      </c>
      <c r="U26">
        <f>COUNTIF($C26:P26,"Withdrawn")+COUNTIF($C26:P26,"Absent*")-T26</f>
        <v>2</v>
      </c>
      <c r="V26" s="10">
        <f t="shared" si="3"/>
        <v>3</v>
      </c>
    </row>
    <row r="27" spans="1:22" x14ac:dyDescent="0.3">
      <c r="A27" s="6" t="s">
        <v>758</v>
      </c>
      <c r="B27" t="s">
        <v>759</v>
      </c>
      <c r="C27" s="6" t="str">
        <f>IFERROR(VLOOKUP($B27,[1]Aug!C$5:D$46,2,FALSE),"")</f>
        <v/>
      </c>
      <c r="D27" t="str">
        <f>IFERROR(VLOOKUP($B27,[1]Aug!F$5:G$46,2,FALSE),"")</f>
        <v/>
      </c>
      <c r="E27" t="str">
        <f>IFERROR(VLOOKUP($B27,[1]Aug!I$5:J$46,2,FALSE),"")</f>
        <v/>
      </c>
      <c r="F27" t="str">
        <f>IFERROR(VLOOKUP($B27,[1]Aug!L$5:M$46,2,FALSE),"")</f>
        <v/>
      </c>
      <c r="G27" t="str">
        <f>IFERROR(VLOOKUP($B27,[1]Aug!O$5:P$46,2,FALSE),"")</f>
        <v/>
      </c>
      <c r="H27" t="str">
        <f>IFERROR(VLOOKUP($B27,[1]Aug!R$5:S$46,2,FALSE),"")</f>
        <v/>
      </c>
      <c r="I27" t="str">
        <f>IFERROR(VLOOKUP($B27,[1]Aug!U$5:V$46,2,FALSE),"")</f>
        <v/>
      </c>
      <c r="J27" t="str">
        <f>IFERROR(VLOOKUP($B27,[1]Aug!X$5:Y$46,2,FALSE),"")</f>
        <v/>
      </c>
      <c r="K27" t="str">
        <f>IFERROR(VLOOKUP($B27,[1]Aug!AA$5:AB$46,2,FALSE),"")</f>
        <v/>
      </c>
      <c r="L27">
        <f>IFERROR(VLOOKUP($B27,[1]Aug!AD$5:AE$46,2,FALSE),"")</f>
        <v>1</v>
      </c>
      <c r="M27" t="str">
        <f>IFERROR(VLOOKUP($B27,[1]Aug!AG$5:AH$46,2,FALSE),"")</f>
        <v/>
      </c>
      <c r="N27" t="str">
        <f>IFERROR(VLOOKUP($B27,[1]Aug!AJ$5:AK$46,2,FALSE),"")</f>
        <v/>
      </c>
      <c r="O27" t="str">
        <f>IFERROR(VLOOKUP($B27,[1]Aug!AM$5:AN$46,2,FALSE),"")</f>
        <v/>
      </c>
      <c r="P27" t="str">
        <f>IFERROR(VLOOKUP($B27,[1]Aug!AP$5:AQ$46,2,FALSE),"")</f>
        <v/>
      </c>
      <c r="Q27" s="6">
        <f>SUM($C27:P27)</f>
        <v>1</v>
      </c>
      <c r="R27">
        <f>COUNTIF($C27:P27,"Late*")</f>
        <v>0</v>
      </c>
      <c r="S27" s="11">
        <f t="shared" si="2"/>
        <v>1</v>
      </c>
      <c r="T27" s="7">
        <f>COUNTIF($C27:P27,"Absent")</f>
        <v>0</v>
      </c>
      <c r="U27">
        <f>COUNTIF($C27:P27,"Withdrawn")+COUNTIF($C27:P27,"Absent*")-T27</f>
        <v>0</v>
      </c>
      <c r="V27" s="10">
        <f t="shared" si="3"/>
        <v>1</v>
      </c>
    </row>
    <row r="28" spans="1:22" x14ac:dyDescent="0.3">
      <c r="A28" s="22" t="s">
        <v>760</v>
      </c>
      <c r="B28" s="28" t="s">
        <v>761</v>
      </c>
      <c r="C28" s="6" t="str">
        <f>IFERROR(VLOOKUP($B28,[1]Aug!C$5:D$46,2,FALSE),"")</f>
        <v/>
      </c>
      <c r="D28" t="str">
        <f>IFERROR(VLOOKUP($B28,[1]Aug!F$5:G$46,2,FALSE),"")</f>
        <v/>
      </c>
      <c r="E28" t="str">
        <f>IFERROR(VLOOKUP($B28,[1]Aug!I$5:J$46,2,FALSE),"")</f>
        <v/>
      </c>
      <c r="F28" t="str">
        <f>IFERROR(VLOOKUP($B28,[1]Aug!L$5:M$46,2,FALSE),"")</f>
        <v/>
      </c>
      <c r="G28" t="str">
        <f>IFERROR(VLOOKUP($B28,[1]Aug!O$5:P$46,2,FALSE),"")</f>
        <v/>
      </c>
      <c r="H28" t="str">
        <f>IFERROR(VLOOKUP($B28,[1]Aug!R$5:S$46,2,FALSE),"")</f>
        <v/>
      </c>
      <c r="I28" t="str">
        <f>IFERROR(VLOOKUP($B28,[1]Aug!U$5:V$46,2,FALSE),"")</f>
        <v/>
      </c>
      <c r="J28" t="str">
        <f>IFERROR(VLOOKUP($B28,[1]Aug!X$5:Y$46,2,FALSE),"")</f>
        <v/>
      </c>
      <c r="K28">
        <f>IFERROR(VLOOKUP($B28,[1]Aug!AA$5:AB$46,2,FALSE),"")</f>
        <v>1</v>
      </c>
      <c r="L28" t="str">
        <f>IFERROR(VLOOKUP($B28,[1]Aug!AD$5:AE$46,2,FALSE),"")</f>
        <v/>
      </c>
      <c r="M28" t="str">
        <f>IFERROR(VLOOKUP($B28,[1]Aug!AG$5:AH$46,2,FALSE),"")</f>
        <v/>
      </c>
      <c r="N28" t="str">
        <f>IFERROR(VLOOKUP($B28,[1]Aug!AJ$5:AK$46,2,FALSE),"")</f>
        <v/>
      </c>
      <c r="O28" t="str">
        <f>IFERROR(VLOOKUP($B28,[1]Aug!AM$5:AN$46,2,FALSE),"")</f>
        <v/>
      </c>
      <c r="P28" t="str">
        <f>IFERROR(VLOOKUP($B28,[1]Aug!AP$5:AQ$46,2,FALSE),"")</f>
        <v/>
      </c>
      <c r="Q28" s="6">
        <f>SUM($C28:P28)</f>
        <v>1</v>
      </c>
      <c r="R28">
        <f>COUNTIF($C28:P28,"Late*")</f>
        <v>0</v>
      </c>
      <c r="S28" s="11">
        <f t="shared" si="2"/>
        <v>1</v>
      </c>
      <c r="T28" s="7">
        <f>COUNTIF($C28:P28,"Absent")</f>
        <v>0</v>
      </c>
      <c r="U28">
        <f>COUNTIF($C28:P28,"Withdrawn")+COUNTIF($C28:P28,"Absent*")-T28</f>
        <v>0</v>
      </c>
      <c r="V28" s="10">
        <f t="shared" si="3"/>
        <v>1</v>
      </c>
    </row>
    <row r="29" spans="1:22" x14ac:dyDescent="0.3">
      <c r="A29" s="22" t="s">
        <v>77</v>
      </c>
      <c r="B29" s="28" t="s">
        <v>78</v>
      </c>
      <c r="C29" s="6">
        <f>IFERROR(VLOOKUP($B29,[1]Aug!C$5:D$46,2,FALSE),"")</f>
        <v>1</v>
      </c>
      <c r="D29" t="str">
        <f>IFERROR(VLOOKUP($B29,[1]Aug!F$5:G$46,2,FALSE),"")</f>
        <v/>
      </c>
      <c r="E29" t="str">
        <f>IFERROR(VLOOKUP($B29,[1]Aug!I$5:J$46,2,FALSE),"")</f>
        <v/>
      </c>
      <c r="F29">
        <f>IFERROR(VLOOKUP($B29,[1]Aug!L$5:M$46,2,FALSE),"")</f>
        <v>1</v>
      </c>
      <c r="G29" t="str">
        <f>IFERROR(VLOOKUP($B29,[1]Aug!O$5:P$46,2,FALSE),"")</f>
        <v/>
      </c>
      <c r="H29" t="str">
        <f>IFERROR(VLOOKUP($B29,[1]Aug!R$5:S$46,2,FALSE),"")</f>
        <v/>
      </c>
      <c r="I29" t="str">
        <f>IFERROR(VLOOKUP($B29,[1]Aug!U$5:V$46,2,FALSE),"")</f>
        <v>Withdrawn</v>
      </c>
      <c r="J29" t="str">
        <f>IFERROR(VLOOKUP($B29,[1]Aug!X$5:Y$46,2,FALSE),"")</f>
        <v/>
      </c>
      <c r="K29" t="str">
        <f>IFERROR(VLOOKUP($B29,[1]Aug!AA$5:AB$46,2,FALSE),"")</f>
        <v/>
      </c>
      <c r="L29" t="str">
        <f>IFERROR(VLOOKUP($B29,[1]Aug!AD$5:AE$46,2,FALSE),"")</f>
        <v/>
      </c>
      <c r="M29" t="str">
        <f>IFERROR(VLOOKUP($B29,[1]Aug!AG$5:AH$46,2,FALSE),"")</f>
        <v/>
      </c>
      <c r="N29" t="str">
        <f>IFERROR(VLOOKUP($B29,[1]Aug!AJ$5:AK$46,2,FALSE),"")</f>
        <v/>
      </c>
      <c r="O29" t="str">
        <f>IFERROR(VLOOKUP($B29,[1]Aug!AM$5:AN$46,2,FALSE),"")</f>
        <v/>
      </c>
      <c r="P29" t="str">
        <f>IFERROR(VLOOKUP($B29,[1]Aug!AP$5:AQ$46,2,FALSE),"")</f>
        <v/>
      </c>
      <c r="Q29" s="6">
        <f>SUM($C29:P29)</f>
        <v>2</v>
      </c>
      <c r="R29">
        <f>COUNTIF($C29:P29,"Late*")</f>
        <v>0</v>
      </c>
      <c r="S29" s="11">
        <f t="shared" si="2"/>
        <v>2</v>
      </c>
      <c r="T29" s="7">
        <f>COUNTIF($C29:P29,"Absent")</f>
        <v>0</v>
      </c>
      <c r="U29">
        <f>COUNTIF($C29:P29,"Withdrawn")+COUNTIF($C29:P29,"Absent*")-T29</f>
        <v>1</v>
      </c>
      <c r="V29" s="10">
        <f t="shared" si="3"/>
        <v>3</v>
      </c>
    </row>
    <row r="30" spans="1:22" x14ac:dyDescent="0.3">
      <c r="A30" s="6" t="s">
        <v>762</v>
      </c>
      <c r="B30" t="s">
        <v>763</v>
      </c>
      <c r="C30" s="6" t="str">
        <f>IFERROR(VLOOKUP($B30,[1]Aug!C$5:D$46,2,FALSE),"")</f>
        <v/>
      </c>
      <c r="D30" t="str">
        <f>IFERROR(VLOOKUP($B30,[1]Aug!F$5:G$46,2,FALSE),"")</f>
        <v/>
      </c>
      <c r="E30" t="str">
        <f>IFERROR(VLOOKUP($B30,[1]Aug!I$5:J$46,2,FALSE),"")</f>
        <v/>
      </c>
      <c r="F30" t="str">
        <f>IFERROR(VLOOKUP($B30,[1]Aug!L$5:M$46,2,FALSE),"")</f>
        <v/>
      </c>
      <c r="G30" t="str">
        <f>IFERROR(VLOOKUP($B30,[1]Aug!O$5:P$46,2,FALSE),"")</f>
        <v/>
      </c>
      <c r="H30" t="str">
        <f>IFERROR(VLOOKUP($B30,[1]Aug!R$5:S$46,2,FALSE),"")</f>
        <v/>
      </c>
      <c r="I30" t="str">
        <f>IFERROR(VLOOKUP($B30,[1]Aug!U$5:V$46,2,FALSE),"")</f>
        <v/>
      </c>
      <c r="J30" t="str">
        <f>IFERROR(VLOOKUP($B30,[1]Aug!X$5:Y$46,2,FALSE),"")</f>
        <v/>
      </c>
      <c r="K30" t="str">
        <f>IFERROR(VLOOKUP($B30,[1]Aug!AA$5:AB$46,2,FALSE),"")</f>
        <v/>
      </c>
      <c r="L30">
        <f>IFERROR(VLOOKUP($B30,[1]Aug!AD$5:AE$46,2,FALSE),"")</f>
        <v>1</v>
      </c>
      <c r="M30" t="str">
        <f>IFERROR(VLOOKUP($B30,[1]Aug!AG$5:AH$46,2,FALSE),"")</f>
        <v/>
      </c>
      <c r="N30" t="str">
        <f>IFERROR(VLOOKUP($B30,[1]Aug!AJ$5:AK$46,2,FALSE),"")</f>
        <v/>
      </c>
      <c r="O30" t="str">
        <f>IFERROR(VLOOKUP($B30,[1]Aug!AM$5:AN$46,2,FALSE),"")</f>
        <v/>
      </c>
      <c r="P30" t="str">
        <f>IFERROR(VLOOKUP($B30,[1]Aug!AP$5:AQ$46,2,FALSE),"")</f>
        <v/>
      </c>
      <c r="Q30" s="6">
        <f>SUM($C30:P30)</f>
        <v>1</v>
      </c>
      <c r="R30">
        <f>COUNTIF($C30:P30,"Late*")</f>
        <v>0</v>
      </c>
      <c r="S30" s="11">
        <f t="shared" si="2"/>
        <v>1</v>
      </c>
      <c r="T30" s="7">
        <f>COUNTIF($C30:P30,"Absent")</f>
        <v>0</v>
      </c>
      <c r="U30">
        <f>COUNTIF($C30:P30,"Withdrawn")+COUNTIF($C30:P30,"Absent*")-T30</f>
        <v>0</v>
      </c>
      <c r="V30" s="10">
        <f t="shared" si="3"/>
        <v>1</v>
      </c>
    </row>
    <row r="31" spans="1:22" x14ac:dyDescent="0.3">
      <c r="A31" s="22" t="s">
        <v>135</v>
      </c>
      <c r="B31" s="28" t="s">
        <v>126</v>
      </c>
      <c r="C31" s="6" t="str">
        <f>IFERROR(VLOOKUP($B31,[1]Aug!C$5:D$46,2,FALSE),"")</f>
        <v/>
      </c>
      <c r="D31" t="str">
        <f>IFERROR(VLOOKUP($B31,[1]Aug!F$5:G$46,2,FALSE),"")</f>
        <v/>
      </c>
      <c r="E31" t="str">
        <f>IFERROR(VLOOKUP($B31,[1]Aug!I$5:J$46,2,FALSE),"")</f>
        <v/>
      </c>
      <c r="F31" t="str">
        <f>IFERROR(VLOOKUP($B31,[1]Aug!L$5:M$46,2,FALSE),"")</f>
        <v/>
      </c>
      <c r="G31" t="str">
        <f>IFERROR(VLOOKUP($B31,[1]Aug!O$5:P$46,2,FALSE),"")</f>
        <v/>
      </c>
      <c r="H31" t="str">
        <f>IFERROR(VLOOKUP($B31,[1]Aug!R$5:S$46,2,FALSE),"")</f>
        <v>Late</v>
      </c>
      <c r="I31" t="str">
        <f>IFERROR(VLOOKUP($B31,[1]Aug!U$5:V$46,2,FALSE),"")</f>
        <v/>
      </c>
      <c r="J31" t="str">
        <f>IFERROR(VLOOKUP($B31,[1]Aug!X$5:Y$46,2,FALSE),"")</f>
        <v/>
      </c>
      <c r="K31" t="str">
        <f>IFERROR(VLOOKUP($B31,[1]Aug!AA$5:AB$46,2,FALSE),"")</f>
        <v/>
      </c>
      <c r="L31" t="str">
        <f>IFERROR(VLOOKUP($B31,[1]Aug!AD$5:AE$46,2,FALSE),"")</f>
        <v/>
      </c>
      <c r="M31" t="str">
        <f>IFERROR(VLOOKUP($B31,[1]Aug!AG$5:AH$46,2,FALSE),"")</f>
        <v/>
      </c>
      <c r="N31" t="str">
        <f>IFERROR(VLOOKUP($B31,[1]Aug!AJ$5:AK$46,2,FALSE),"")</f>
        <v/>
      </c>
      <c r="O31" t="str">
        <f>IFERROR(VLOOKUP($B31,[1]Aug!AM$5:AN$46,2,FALSE),"")</f>
        <v/>
      </c>
      <c r="P31" t="str">
        <f>IFERROR(VLOOKUP($B31,[1]Aug!AP$5:AQ$46,2,FALSE),"")</f>
        <v/>
      </c>
      <c r="Q31" s="6">
        <f>SUM($C31:P31)</f>
        <v>0</v>
      </c>
      <c r="R31">
        <f>COUNTIF($C31:P31,"Late*")</f>
        <v>1</v>
      </c>
      <c r="S31" s="11">
        <f t="shared" si="2"/>
        <v>1</v>
      </c>
      <c r="T31" s="7">
        <f>COUNTIF($C31:P31,"Absent")</f>
        <v>0</v>
      </c>
      <c r="U31">
        <f>COUNTIF($C31:P31,"Withdrawn")+COUNTIF($C31:P31,"Absent*")-T31</f>
        <v>0</v>
      </c>
      <c r="V31" s="10">
        <f t="shared" si="3"/>
        <v>1</v>
      </c>
    </row>
    <row r="32" spans="1:22" x14ac:dyDescent="0.3">
      <c r="A32" s="22" t="s">
        <v>50</v>
      </c>
      <c r="B32" s="28" t="s">
        <v>51</v>
      </c>
      <c r="C32" s="6" t="str">
        <f>IFERROR(VLOOKUP($B32,[1]Aug!C$5:D$46,2,FALSE),"")</f>
        <v/>
      </c>
      <c r="D32" t="str">
        <f>IFERROR(VLOOKUP($B32,[1]Aug!F$5:G$46,2,FALSE),"")</f>
        <v>Late</v>
      </c>
      <c r="E32" t="str">
        <f>IFERROR(VLOOKUP($B32,[1]Aug!I$5:J$46,2,FALSE),"")</f>
        <v/>
      </c>
      <c r="F32" t="str">
        <f>IFERROR(VLOOKUP($B32,[1]Aug!L$5:M$46,2,FALSE),"")</f>
        <v/>
      </c>
      <c r="G32" t="str">
        <f>IFERROR(VLOOKUP($B32,[1]Aug!O$5:P$46,2,FALSE),"")</f>
        <v>Withdrawn</v>
      </c>
      <c r="H32" t="str">
        <f>IFERROR(VLOOKUP($B32,[1]Aug!R$5:S$46,2,FALSE),"")</f>
        <v/>
      </c>
      <c r="I32" t="str">
        <f>IFERROR(VLOOKUP($B32,[1]Aug!U$5:V$46,2,FALSE),"")</f>
        <v/>
      </c>
      <c r="J32" t="str">
        <f>IFERROR(VLOOKUP($B32,[1]Aug!X$5:Y$46,2,FALSE),"")</f>
        <v>Withdrawn</v>
      </c>
      <c r="K32" t="str">
        <f>IFERROR(VLOOKUP($B32,[1]Aug!AA$5:AB$46,2,FALSE),"")</f>
        <v/>
      </c>
      <c r="L32" t="str">
        <f>IFERROR(VLOOKUP($B32,[1]Aug!AD$5:AE$46,2,FALSE),"")</f>
        <v/>
      </c>
      <c r="M32" t="str">
        <f>IFERROR(VLOOKUP($B32,[1]Aug!AG$5:AH$46,2,FALSE),"")</f>
        <v/>
      </c>
      <c r="N32" t="str">
        <f>IFERROR(VLOOKUP($B32,[1]Aug!AJ$5:AK$46,2,FALSE),"")</f>
        <v/>
      </c>
      <c r="O32" t="str">
        <f>IFERROR(VLOOKUP($B32,[1]Aug!AM$5:AN$46,2,FALSE),"")</f>
        <v/>
      </c>
      <c r="P32" t="str">
        <f>IFERROR(VLOOKUP($B32,[1]Aug!AP$5:AQ$46,2,FALSE),"")</f>
        <v/>
      </c>
      <c r="Q32" s="6">
        <f>SUM($C32:P32)</f>
        <v>0</v>
      </c>
      <c r="R32">
        <f>COUNTIF($C32:P32,"Late*")</f>
        <v>1</v>
      </c>
      <c r="S32" s="11">
        <f t="shared" si="2"/>
        <v>1</v>
      </c>
      <c r="T32" s="7">
        <f>COUNTIF($C32:P32,"Absent")</f>
        <v>0</v>
      </c>
      <c r="U32">
        <f>COUNTIF($C32:P32,"Withdrawn")+COUNTIF($C32:P32,"Absent*")-T32</f>
        <v>2</v>
      </c>
      <c r="V32" s="10">
        <f t="shared" si="3"/>
        <v>3</v>
      </c>
    </row>
    <row r="33" spans="1:22" x14ac:dyDescent="0.3">
      <c r="A33" s="22" t="s">
        <v>136</v>
      </c>
      <c r="B33" s="28" t="s">
        <v>131</v>
      </c>
      <c r="C33" s="6" t="str">
        <f>IFERROR(VLOOKUP($B33,[1]Aug!C$5:D$46,2,FALSE),"")</f>
        <v/>
      </c>
      <c r="D33" t="str">
        <f>IFERROR(VLOOKUP($B33,[1]Aug!F$5:G$46,2,FALSE),"")</f>
        <v/>
      </c>
      <c r="E33" t="str">
        <f>IFERROR(VLOOKUP($B33,[1]Aug!I$5:J$46,2,FALSE),"")</f>
        <v/>
      </c>
      <c r="F33" t="str">
        <f>IFERROR(VLOOKUP($B33,[1]Aug!L$5:M$46,2,FALSE),"")</f>
        <v/>
      </c>
      <c r="G33" t="str">
        <f>IFERROR(VLOOKUP($B33,[1]Aug!O$5:P$46,2,FALSE),"")</f>
        <v/>
      </c>
      <c r="H33" t="str">
        <f>IFERROR(VLOOKUP($B33,[1]Aug!R$5:S$46,2,FALSE),"")</f>
        <v>Late</v>
      </c>
      <c r="I33" t="str">
        <f>IFERROR(VLOOKUP($B33,[1]Aug!U$5:V$46,2,FALSE),"")</f>
        <v/>
      </c>
      <c r="J33" t="str">
        <f>IFERROR(VLOOKUP($B33,[1]Aug!X$5:Y$46,2,FALSE),"")</f>
        <v/>
      </c>
      <c r="K33" t="str">
        <f>IFERROR(VLOOKUP($B33,[1]Aug!AA$5:AB$46,2,FALSE),"")</f>
        <v/>
      </c>
      <c r="L33" t="str">
        <f>IFERROR(VLOOKUP($B33,[1]Aug!AD$5:AE$46,2,FALSE),"")</f>
        <v/>
      </c>
      <c r="M33" t="str">
        <f>IFERROR(VLOOKUP($B33,[1]Aug!AG$5:AH$46,2,FALSE),"")</f>
        <v/>
      </c>
      <c r="N33" t="str">
        <f>IFERROR(VLOOKUP($B33,[1]Aug!AJ$5:AK$46,2,FALSE),"")</f>
        <v/>
      </c>
      <c r="O33" t="str">
        <f>IFERROR(VLOOKUP($B33,[1]Aug!AM$5:AN$46,2,FALSE),"")</f>
        <v/>
      </c>
      <c r="P33" t="str">
        <f>IFERROR(VLOOKUP($B33,[1]Aug!AP$5:AQ$46,2,FALSE),"")</f>
        <v/>
      </c>
      <c r="Q33" s="6">
        <f>SUM($C33:P33)</f>
        <v>0</v>
      </c>
      <c r="R33">
        <f>COUNTIF($C33:P33,"Late*")</f>
        <v>1</v>
      </c>
      <c r="S33" s="11">
        <f t="shared" si="2"/>
        <v>1</v>
      </c>
      <c r="T33" s="7">
        <f>COUNTIF($C33:P33,"Absent")</f>
        <v>0</v>
      </c>
      <c r="U33">
        <f>COUNTIF($C33:P33,"Withdrawn")+COUNTIF($C33:P33,"Absent*")-T33</f>
        <v>0</v>
      </c>
      <c r="V33" s="10">
        <f t="shared" si="3"/>
        <v>1</v>
      </c>
    </row>
    <row r="34" spans="1:22" x14ac:dyDescent="0.3">
      <c r="A34" s="22" t="s">
        <v>102</v>
      </c>
      <c r="B34" s="28" t="s">
        <v>103</v>
      </c>
      <c r="C34" s="6" t="str">
        <f>IFERROR(VLOOKUP($B34,[1]Aug!C$5:D$46,2,FALSE),"")</f>
        <v/>
      </c>
      <c r="D34" t="str">
        <f>IFERROR(VLOOKUP($B34,[1]Aug!F$5:G$46,2,FALSE),"")</f>
        <v/>
      </c>
      <c r="E34" t="str">
        <f>IFERROR(VLOOKUP($B34,[1]Aug!I$5:J$46,2,FALSE),"")</f>
        <v/>
      </c>
      <c r="F34" t="str">
        <f>IFERROR(VLOOKUP($B34,[1]Aug!L$5:M$46,2,FALSE),"")</f>
        <v/>
      </c>
      <c r="G34" t="str">
        <f>IFERROR(VLOOKUP($B34,[1]Aug!O$5:P$46,2,FALSE),"")</f>
        <v/>
      </c>
      <c r="H34" t="str">
        <f>IFERROR(VLOOKUP($B34,[1]Aug!R$5:S$46,2,FALSE),"")</f>
        <v>Late</v>
      </c>
      <c r="I34" t="str">
        <f>IFERROR(VLOOKUP($B34,[1]Aug!U$5:V$46,2,FALSE),"")</f>
        <v/>
      </c>
      <c r="J34" t="str">
        <f>IFERROR(VLOOKUP($B34,[1]Aug!X$5:Y$46,2,FALSE),"")</f>
        <v/>
      </c>
      <c r="K34" t="str">
        <f>IFERROR(VLOOKUP($B34,[1]Aug!AA$5:AB$46,2,FALSE),"")</f>
        <v>Late</v>
      </c>
      <c r="L34" t="str">
        <f>IFERROR(VLOOKUP($B34,[1]Aug!AD$5:AE$46,2,FALSE),"")</f>
        <v/>
      </c>
      <c r="M34" t="str">
        <f>IFERROR(VLOOKUP($B34,[1]Aug!AG$5:AH$46,2,FALSE),"")</f>
        <v/>
      </c>
      <c r="N34" t="str">
        <f>IFERROR(VLOOKUP($B34,[1]Aug!AJ$5:AK$46,2,FALSE),"")</f>
        <v/>
      </c>
      <c r="O34" t="str">
        <f>IFERROR(VLOOKUP($B34,[1]Aug!AM$5:AN$46,2,FALSE),"")</f>
        <v/>
      </c>
      <c r="P34" t="str">
        <f>IFERROR(VLOOKUP($B34,[1]Aug!AP$5:AQ$46,2,FALSE),"")</f>
        <v/>
      </c>
      <c r="Q34" s="6">
        <f>SUM($C34:P34)</f>
        <v>0</v>
      </c>
      <c r="R34">
        <f>COUNTIF($C34:P34,"Late*")</f>
        <v>2</v>
      </c>
      <c r="S34" s="11">
        <f t="shared" si="2"/>
        <v>2</v>
      </c>
      <c r="T34" s="7">
        <f>COUNTIF($C34:P34,"Absent")</f>
        <v>0</v>
      </c>
      <c r="U34">
        <f>COUNTIF($C34:P34,"Withdrawn")+COUNTIF($C34:P34,"Absent*")-T34</f>
        <v>0</v>
      </c>
      <c r="V34" s="10">
        <f t="shared" si="3"/>
        <v>2</v>
      </c>
    </row>
    <row r="35" spans="1:22" x14ac:dyDescent="0.3">
      <c r="A35" s="22" t="s">
        <v>67</v>
      </c>
      <c r="B35" s="28" t="s">
        <v>68</v>
      </c>
      <c r="C35" s="6" t="str">
        <f>IFERROR(VLOOKUP($B35,[1]Aug!C$5:D$46,2,FALSE),"")</f>
        <v/>
      </c>
      <c r="D35" t="str">
        <f>IFERROR(VLOOKUP($B35,[1]Aug!F$5:G$46,2,FALSE),"")</f>
        <v/>
      </c>
      <c r="E35" t="str">
        <f>IFERROR(VLOOKUP($B35,[1]Aug!I$5:J$46,2,FALSE),"")</f>
        <v>Withdrawn</v>
      </c>
      <c r="F35">
        <f>IFERROR(VLOOKUP($B35,[1]Aug!L$5:M$46,2,FALSE),"")</f>
        <v>1</v>
      </c>
      <c r="G35" t="str">
        <f>IFERROR(VLOOKUP($B35,[1]Aug!O$5:P$46,2,FALSE),"")</f>
        <v/>
      </c>
      <c r="H35" t="str">
        <f>IFERROR(VLOOKUP($B35,[1]Aug!R$5:S$46,2,FALSE),"")</f>
        <v>Late</v>
      </c>
      <c r="I35" t="str">
        <f>IFERROR(VLOOKUP($B35,[1]Aug!U$5:V$46,2,FALSE),"")</f>
        <v/>
      </c>
      <c r="J35" t="str">
        <f>IFERROR(VLOOKUP($B35,[1]Aug!X$5:Y$46,2,FALSE),"")</f>
        <v/>
      </c>
      <c r="K35" t="str">
        <f>IFERROR(VLOOKUP($B35,[1]Aug!AA$5:AB$46,2,FALSE),"")</f>
        <v/>
      </c>
      <c r="L35" t="str">
        <f>IFERROR(VLOOKUP($B35,[1]Aug!AD$5:AE$46,2,FALSE),"")</f>
        <v/>
      </c>
      <c r="M35" t="str">
        <f>IFERROR(VLOOKUP($B35,[1]Aug!AG$5:AH$46,2,FALSE),"")</f>
        <v/>
      </c>
      <c r="N35" t="str">
        <f>IFERROR(VLOOKUP($B35,[1]Aug!AJ$5:AK$46,2,FALSE),"")</f>
        <v/>
      </c>
      <c r="O35" t="str">
        <f>IFERROR(VLOOKUP($B35,[1]Aug!AM$5:AN$46,2,FALSE),"")</f>
        <v/>
      </c>
      <c r="P35" t="str">
        <f>IFERROR(VLOOKUP($B35,[1]Aug!AP$5:AQ$46,2,FALSE),"")</f>
        <v/>
      </c>
      <c r="Q35" s="6">
        <f>SUM($C35:P35)</f>
        <v>1</v>
      </c>
      <c r="R35">
        <f>COUNTIF($C35:P35,"Late*")</f>
        <v>1</v>
      </c>
      <c r="S35" s="11">
        <f t="shared" si="2"/>
        <v>2</v>
      </c>
      <c r="T35" s="7">
        <f>COUNTIF($C35:P35,"Absent")</f>
        <v>0</v>
      </c>
      <c r="U35">
        <f>COUNTIF($C35:P35,"Withdrawn")+COUNTIF($C35:P35,"Absent*")-T35</f>
        <v>1</v>
      </c>
      <c r="V35" s="10">
        <f t="shared" si="3"/>
        <v>3</v>
      </c>
    </row>
    <row r="36" spans="1:22" x14ac:dyDescent="0.3">
      <c r="A36" s="6" t="s">
        <v>764</v>
      </c>
      <c r="B36" t="s">
        <v>765</v>
      </c>
      <c r="C36" s="6" t="str">
        <f>IFERROR(VLOOKUP($B36,[1]Aug!C$5:D$46,2,FALSE),"")</f>
        <v/>
      </c>
      <c r="D36" t="str">
        <f>IFERROR(VLOOKUP($B36,[1]Aug!F$5:G$46,2,FALSE),"")</f>
        <v/>
      </c>
      <c r="E36" t="str">
        <f>IFERROR(VLOOKUP($B36,[1]Aug!I$5:J$46,2,FALSE),"")</f>
        <v/>
      </c>
      <c r="F36" t="str">
        <f>IFERROR(VLOOKUP($B36,[1]Aug!L$5:M$46,2,FALSE),"")</f>
        <v/>
      </c>
      <c r="G36" t="str">
        <f>IFERROR(VLOOKUP($B36,[1]Aug!O$5:P$46,2,FALSE),"")</f>
        <v/>
      </c>
      <c r="H36" t="str">
        <f>IFERROR(VLOOKUP($B36,[1]Aug!R$5:S$46,2,FALSE),"")</f>
        <v/>
      </c>
      <c r="I36" t="str">
        <f>IFERROR(VLOOKUP($B36,[1]Aug!U$5:V$46,2,FALSE),"")</f>
        <v/>
      </c>
      <c r="J36" t="str">
        <f>IFERROR(VLOOKUP($B36,[1]Aug!X$5:Y$46,2,FALSE),"")</f>
        <v/>
      </c>
      <c r="K36" t="str">
        <f>IFERROR(VLOOKUP($B36,[1]Aug!AA$5:AB$46,2,FALSE),"")</f>
        <v/>
      </c>
      <c r="L36">
        <f>IFERROR(VLOOKUP($B36,[1]Aug!AD$5:AE$46,2,FALSE),"")</f>
        <v>1</v>
      </c>
      <c r="M36" t="str">
        <f>IFERROR(VLOOKUP($B36,[1]Aug!AG$5:AH$46,2,FALSE),"")</f>
        <v/>
      </c>
      <c r="N36" t="str">
        <f>IFERROR(VLOOKUP($B36,[1]Aug!AJ$5:AK$46,2,FALSE),"")</f>
        <v/>
      </c>
      <c r="O36" t="str">
        <f>IFERROR(VLOOKUP($B36,[1]Aug!AM$5:AN$46,2,FALSE),"")</f>
        <v/>
      </c>
      <c r="P36" t="str">
        <f>IFERROR(VLOOKUP($B36,[1]Aug!AP$5:AQ$46,2,FALSE),"")</f>
        <v/>
      </c>
      <c r="Q36" s="6">
        <f>SUM($C36:P36)</f>
        <v>1</v>
      </c>
      <c r="R36">
        <f>COUNTIF($C36:P36,"Late*")</f>
        <v>0</v>
      </c>
      <c r="S36" s="11">
        <f t="shared" si="2"/>
        <v>1</v>
      </c>
      <c r="T36" s="7">
        <f>COUNTIF($C36:P36,"Absent")</f>
        <v>0</v>
      </c>
      <c r="U36">
        <f>COUNTIF($C36:P36,"Withdrawn")+COUNTIF($C36:P36,"Absent*")-T36</f>
        <v>0</v>
      </c>
      <c r="V36" s="10">
        <f t="shared" si="3"/>
        <v>1</v>
      </c>
    </row>
    <row r="37" spans="1:22" x14ac:dyDescent="0.3">
      <c r="A37" s="22" t="s">
        <v>43</v>
      </c>
      <c r="B37" s="28" t="s">
        <v>44</v>
      </c>
      <c r="C37" s="6" t="str">
        <f>IFERROR(VLOOKUP($B37,[1]Aug!C$5:D$46,2,FALSE),"")</f>
        <v/>
      </c>
      <c r="D37" t="str">
        <f>IFERROR(VLOOKUP($B37,[1]Aug!F$5:G$46,2,FALSE),"")</f>
        <v/>
      </c>
      <c r="E37" t="str">
        <f>IFERROR(VLOOKUP($B37,[1]Aug!I$5:J$46,2,FALSE),"")</f>
        <v>Withdrawn</v>
      </c>
      <c r="F37" t="str">
        <f>IFERROR(VLOOKUP($B37,[1]Aug!L$5:M$46,2,FALSE),"")</f>
        <v/>
      </c>
      <c r="G37" t="str">
        <f>IFERROR(VLOOKUP($B37,[1]Aug!O$5:P$46,2,FALSE),"")</f>
        <v>Withdrawn</v>
      </c>
      <c r="H37" t="str">
        <f>IFERROR(VLOOKUP($B37,[1]Aug!R$5:S$46,2,FALSE),"")</f>
        <v/>
      </c>
      <c r="I37" t="str">
        <f>IFERROR(VLOOKUP($B37,[1]Aug!U$5:V$46,2,FALSE),"")</f>
        <v/>
      </c>
      <c r="J37" t="str">
        <f>IFERROR(VLOOKUP($B37,[1]Aug!X$5:Y$46,2,FALSE),"")</f>
        <v/>
      </c>
      <c r="K37" t="str">
        <f>IFERROR(VLOOKUP($B37,[1]Aug!AA$5:AB$46,2,FALSE),"")</f>
        <v>Withdrawn</v>
      </c>
      <c r="L37" t="str">
        <f>IFERROR(VLOOKUP($B37,[1]Aug!AD$5:AE$46,2,FALSE),"")</f>
        <v/>
      </c>
      <c r="M37" t="str">
        <f>IFERROR(VLOOKUP($B37,[1]Aug!AG$5:AH$46,2,FALSE),"")</f>
        <v/>
      </c>
      <c r="N37" t="str">
        <f>IFERROR(VLOOKUP($B37,[1]Aug!AJ$5:AK$46,2,FALSE),"")</f>
        <v/>
      </c>
      <c r="O37" t="str">
        <f>IFERROR(VLOOKUP($B37,[1]Aug!AM$5:AN$46,2,FALSE),"")</f>
        <v/>
      </c>
      <c r="P37" t="str">
        <f>IFERROR(VLOOKUP($B37,[1]Aug!AP$5:AQ$46,2,FALSE),"")</f>
        <v/>
      </c>
      <c r="Q37" s="6">
        <f>SUM($C37:P37)</f>
        <v>0</v>
      </c>
      <c r="R37">
        <f>COUNTIF($C37:P37,"Late*")</f>
        <v>0</v>
      </c>
      <c r="S37" s="11">
        <f t="shared" si="2"/>
        <v>0</v>
      </c>
      <c r="T37" s="7">
        <f>COUNTIF($C37:P37,"Absent")</f>
        <v>0</v>
      </c>
      <c r="U37">
        <f>COUNTIF($C37:P37,"Withdrawn")+COUNTIF($C37:P37,"Absent*")-T37</f>
        <v>3</v>
      </c>
      <c r="V37" s="10">
        <f t="shared" si="3"/>
        <v>3</v>
      </c>
    </row>
    <row r="38" spans="1:22" x14ac:dyDescent="0.3">
      <c r="A38" s="22" t="s">
        <v>34</v>
      </c>
      <c r="B38" s="28" t="s">
        <v>35</v>
      </c>
      <c r="C38" s="6" t="str">
        <f>IFERROR(VLOOKUP($B38,[1]Aug!C$5:D$46,2,FALSE),"")</f>
        <v/>
      </c>
      <c r="D38">
        <f>IFERROR(VLOOKUP($B38,[1]Aug!F$5:G$46,2,FALSE),"")</f>
        <v>1</v>
      </c>
      <c r="E38" t="str">
        <f>IFERROR(VLOOKUP($B38,[1]Aug!I$5:J$46,2,FALSE),"")</f>
        <v/>
      </c>
      <c r="F38" t="str">
        <f>IFERROR(VLOOKUP($B38,[1]Aug!L$5:M$46,2,FALSE),"")</f>
        <v/>
      </c>
      <c r="G38" t="str">
        <f>IFERROR(VLOOKUP($B38,[1]Aug!O$5:P$46,2,FALSE),"")</f>
        <v>Withdrawn</v>
      </c>
      <c r="H38" t="str">
        <f>IFERROR(VLOOKUP($B38,[1]Aug!R$5:S$46,2,FALSE),"")</f>
        <v/>
      </c>
      <c r="I38" t="str">
        <f>IFERROR(VLOOKUP($B38,[1]Aug!U$5:V$46,2,FALSE),"")</f>
        <v/>
      </c>
      <c r="J38">
        <f>IFERROR(VLOOKUP($B38,[1]Aug!X$5:Y$46,2,FALSE),"")</f>
        <v>1</v>
      </c>
      <c r="K38" t="str">
        <f>IFERROR(VLOOKUP($B38,[1]Aug!AA$5:AB$46,2,FALSE),"")</f>
        <v/>
      </c>
      <c r="L38" t="str">
        <f>IFERROR(VLOOKUP($B38,[1]Aug!AD$5:AE$46,2,FALSE),"")</f>
        <v/>
      </c>
      <c r="M38" t="str">
        <f>IFERROR(VLOOKUP($B38,[1]Aug!AG$5:AH$46,2,FALSE),"")</f>
        <v/>
      </c>
      <c r="N38" t="str">
        <f>IFERROR(VLOOKUP($B38,[1]Aug!AJ$5:AK$46,2,FALSE),"")</f>
        <v/>
      </c>
      <c r="O38" t="str">
        <f>IFERROR(VLOOKUP($B38,[1]Aug!AM$5:AN$46,2,FALSE),"")</f>
        <v/>
      </c>
      <c r="P38" t="str">
        <f>IFERROR(VLOOKUP($B38,[1]Aug!AP$5:AQ$46,2,FALSE),"")</f>
        <v/>
      </c>
      <c r="Q38" s="6">
        <f>SUM($C38:P38)</f>
        <v>2</v>
      </c>
      <c r="R38">
        <f>COUNTIF($C38:P38,"Late*")</f>
        <v>0</v>
      </c>
      <c r="S38" s="11">
        <f t="shared" si="2"/>
        <v>2</v>
      </c>
      <c r="T38" s="7">
        <f>COUNTIF($C38:P38,"Absent")</f>
        <v>0</v>
      </c>
      <c r="U38">
        <f>COUNTIF($C38:P38,"Withdrawn")+COUNTIF($C38:P38,"Absent*")-T38</f>
        <v>1</v>
      </c>
      <c r="V38" s="10">
        <f t="shared" si="3"/>
        <v>3</v>
      </c>
    </row>
    <row r="39" spans="1:22" x14ac:dyDescent="0.3">
      <c r="A39" s="22" t="s">
        <v>30</v>
      </c>
      <c r="B39" s="28" t="s">
        <v>31</v>
      </c>
      <c r="C39" s="6" t="str">
        <f>IFERROR(VLOOKUP($B39,[1]Aug!C$5:D$46,2,FALSE),"")</f>
        <v/>
      </c>
      <c r="D39">
        <f>IFERROR(VLOOKUP($B39,[1]Aug!F$5:G$46,2,FALSE),"")</f>
        <v>1</v>
      </c>
      <c r="E39" t="str">
        <f>IFERROR(VLOOKUP($B39,[1]Aug!I$5:J$46,2,FALSE),"")</f>
        <v/>
      </c>
      <c r="F39" t="str">
        <f>IFERROR(VLOOKUP($B39,[1]Aug!L$5:M$46,2,FALSE),"")</f>
        <v/>
      </c>
      <c r="G39">
        <f>IFERROR(VLOOKUP($B39,[1]Aug!O$5:P$46,2,FALSE),"")</f>
        <v>1</v>
      </c>
      <c r="H39" t="str">
        <f>IFERROR(VLOOKUP($B39,[1]Aug!R$5:S$46,2,FALSE),"")</f>
        <v/>
      </c>
      <c r="I39" t="str">
        <f>IFERROR(VLOOKUP($B39,[1]Aug!U$5:V$46,2,FALSE),"")</f>
        <v>Withdrawn</v>
      </c>
      <c r="J39" t="str">
        <f>IFERROR(VLOOKUP($B39,[1]Aug!X$5:Y$46,2,FALSE),"")</f>
        <v/>
      </c>
      <c r="K39" t="str">
        <f>IFERROR(VLOOKUP($B39,[1]Aug!AA$5:AB$46,2,FALSE),"")</f>
        <v/>
      </c>
      <c r="L39" t="str">
        <f>IFERROR(VLOOKUP($B39,[1]Aug!AD$5:AE$46,2,FALSE),"")</f>
        <v/>
      </c>
      <c r="M39" t="str">
        <f>IFERROR(VLOOKUP($B39,[1]Aug!AG$5:AH$46,2,FALSE),"")</f>
        <v/>
      </c>
      <c r="N39" t="str">
        <f>IFERROR(VLOOKUP($B39,[1]Aug!AJ$5:AK$46,2,FALSE),"")</f>
        <v/>
      </c>
      <c r="O39" t="str">
        <f>IFERROR(VLOOKUP($B39,[1]Aug!AM$5:AN$46,2,FALSE),"")</f>
        <v/>
      </c>
      <c r="P39" t="str">
        <f>IFERROR(VLOOKUP($B39,[1]Aug!AP$5:AQ$46,2,FALSE),"")</f>
        <v/>
      </c>
      <c r="Q39" s="6">
        <f>SUM($C39:P39)</f>
        <v>2</v>
      </c>
      <c r="R39">
        <f>COUNTIF($C39:P39,"Late*")</f>
        <v>0</v>
      </c>
      <c r="S39" s="11">
        <f t="shared" si="2"/>
        <v>2</v>
      </c>
      <c r="T39" s="7">
        <f>COUNTIF($C39:P39,"Absent")</f>
        <v>0</v>
      </c>
      <c r="U39">
        <f>COUNTIF($C39:P39,"Withdrawn")+COUNTIF($C39:P39,"Absent*")-T39</f>
        <v>1</v>
      </c>
      <c r="V39" s="10">
        <f t="shared" si="3"/>
        <v>3</v>
      </c>
    </row>
    <row r="40" spans="1:22" x14ac:dyDescent="0.3">
      <c r="A40" s="22" t="s">
        <v>71</v>
      </c>
      <c r="B40" s="28" t="s">
        <v>72</v>
      </c>
      <c r="C40" s="6">
        <f>IFERROR(VLOOKUP($B40,[1]Aug!C$5:D$46,2,FALSE),"")</f>
        <v>1</v>
      </c>
      <c r="D40" t="str">
        <f>IFERROR(VLOOKUP($B40,[1]Aug!F$5:G$46,2,FALSE),"")</f>
        <v/>
      </c>
      <c r="E40" t="str">
        <f>IFERROR(VLOOKUP($B40,[1]Aug!I$5:J$46,2,FALSE),"")</f>
        <v/>
      </c>
      <c r="F40">
        <f>IFERROR(VLOOKUP($B40,[1]Aug!L$5:M$46,2,FALSE),"")</f>
        <v>1</v>
      </c>
      <c r="G40" t="str">
        <f>IFERROR(VLOOKUP($B40,[1]Aug!O$5:P$46,2,FALSE),"")</f>
        <v/>
      </c>
      <c r="H40" t="str">
        <f>IFERROR(VLOOKUP($B40,[1]Aug!R$5:S$46,2,FALSE),"")</f>
        <v/>
      </c>
      <c r="I40" t="str">
        <f>IFERROR(VLOOKUP($B40,[1]Aug!U$5:V$46,2,FALSE),"")</f>
        <v/>
      </c>
      <c r="J40" t="str">
        <f>IFERROR(VLOOKUP($B40,[1]Aug!X$5:Y$46,2,FALSE),"")</f>
        <v/>
      </c>
      <c r="K40" t="str">
        <f>IFERROR(VLOOKUP($B40,[1]Aug!AA$5:AB$46,2,FALSE),"")</f>
        <v/>
      </c>
      <c r="L40">
        <f>IFERROR(VLOOKUP($B40,[1]Aug!AD$5:AE$46,2,FALSE),"")</f>
        <v>1</v>
      </c>
      <c r="M40" t="str">
        <f>IFERROR(VLOOKUP($B40,[1]Aug!AG$5:AH$46,2,FALSE),"")</f>
        <v/>
      </c>
      <c r="N40" t="str">
        <f>IFERROR(VLOOKUP($B40,[1]Aug!AJ$5:AK$46,2,FALSE),"")</f>
        <v/>
      </c>
      <c r="O40" t="str">
        <f>IFERROR(VLOOKUP($B40,[1]Aug!AM$5:AN$46,2,FALSE),"")</f>
        <v/>
      </c>
      <c r="P40" t="str">
        <f>IFERROR(VLOOKUP($B40,[1]Aug!AP$5:AQ$46,2,FALSE),"")</f>
        <v/>
      </c>
      <c r="Q40" s="6">
        <f>SUM($C40:P40)</f>
        <v>3</v>
      </c>
      <c r="R40">
        <f>COUNTIF($C40:P40,"Late*")</f>
        <v>0</v>
      </c>
      <c r="S40" s="11">
        <f t="shared" si="2"/>
        <v>3</v>
      </c>
      <c r="T40" s="7">
        <f>COUNTIF($C40:P40,"Absent")</f>
        <v>0</v>
      </c>
      <c r="U40">
        <f>COUNTIF($C40:P40,"Withdrawn")+COUNTIF($C40:P40,"Absent*")-T40</f>
        <v>0</v>
      </c>
      <c r="V40" s="10">
        <f t="shared" si="3"/>
        <v>3</v>
      </c>
    </row>
    <row r="41" spans="1:22" x14ac:dyDescent="0.3">
      <c r="A41" s="22" t="s">
        <v>215</v>
      </c>
      <c r="B41" s="28" t="s">
        <v>125</v>
      </c>
      <c r="C41" s="6" t="str">
        <f>IFERROR(VLOOKUP($B41,[1]Aug!C$5:D$46,2,FALSE),"")</f>
        <v/>
      </c>
      <c r="D41" t="str">
        <f>IFERROR(VLOOKUP($B41,[1]Aug!F$5:G$46,2,FALSE),"")</f>
        <v/>
      </c>
      <c r="E41" t="str">
        <f>IFERROR(VLOOKUP($B41,[1]Aug!I$5:J$46,2,FALSE),"")</f>
        <v/>
      </c>
      <c r="F41" t="str">
        <f>IFERROR(VLOOKUP($B41,[1]Aug!L$5:M$46,2,FALSE),"")</f>
        <v/>
      </c>
      <c r="G41" t="str">
        <f>IFERROR(VLOOKUP($B41,[1]Aug!O$5:P$46,2,FALSE),"")</f>
        <v/>
      </c>
      <c r="H41">
        <f>IFERROR(VLOOKUP($B41,[1]Aug!R$5:S$46,2,FALSE),"")</f>
        <v>1</v>
      </c>
      <c r="I41" t="str">
        <f>IFERROR(VLOOKUP($B41,[1]Aug!U$5:V$46,2,FALSE),"")</f>
        <v/>
      </c>
      <c r="J41" t="str">
        <f>IFERROR(VLOOKUP($B41,[1]Aug!X$5:Y$46,2,FALSE),"")</f>
        <v/>
      </c>
      <c r="K41" t="str">
        <f>IFERROR(VLOOKUP($B41,[1]Aug!AA$5:AB$46,2,FALSE),"")</f>
        <v/>
      </c>
      <c r="L41" t="str">
        <f>IFERROR(VLOOKUP($B41,[1]Aug!AD$5:AE$46,2,FALSE),"")</f>
        <v/>
      </c>
      <c r="M41" t="str">
        <f>IFERROR(VLOOKUP($B41,[1]Aug!AG$5:AH$46,2,FALSE),"")</f>
        <v/>
      </c>
      <c r="N41" t="str">
        <f>IFERROR(VLOOKUP($B41,[1]Aug!AJ$5:AK$46,2,FALSE),"")</f>
        <v/>
      </c>
      <c r="O41" t="str">
        <f>IFERROR(VLOOKUP($B41,[1]Aug!AM$5:AN$46,2,FALSE),"")</f>
        <v/>
      </c>
      <c r="P41" t="str">
        <f>IFERROR(VLOOKUP($B41,[1]Aug!AP$5:AQ$46,2,FALSE),"")</f>
        <v/>
      </c>
      <c r="Q41" s="6">
        <f>SUM($C41:P41)</f>
        <v>1</v>
      </c>
      <c r="R41">
        <f>COUNTIF($C41:P41,"Late*")</f>
        <v>0</v>
      </c>
      <c r="S41" s="11">
        <f t="shared" si="2"/>
        <v>1</v>
      </c>
      <c r="T41" s="7">
        <f>COUNTIF($C41:P41,"Absent")</f>
        <v>0</v>
      </c>
      <c r="U41">
        <f>COUNTIF($C41:P41,"Withdrawn")+COUNTIF($C41:P41,"Absent*")-T41</f>
        <v>0</v>
      </c>
      <c r="V41" s="10">
        <f t="shared" si="3"/>
        <v>1</v>
      </c>
    </row>
    <row r="42" spans="1:22" x14ac:dyDescent="0.3">
      <c r="A42" s="6" t="s">
        <v>766</v>
      </c>
      <c r="B42" t="s">
        <v>767</v>
      </c>
      <c r="C42" s="6" t="str">
        <f>IFERROR(VLOOKUP($B42,[1]Aug!C$5:D$46,2,FALSE),"")</f>
        <v/>
      </c>
      <c r="D42" t="str">
        <f>IFERROR(VLOOKUP($B42,[1]Aug!F$5:G$46,2,FALSE),"")</f>
        <v/>
      </c>
      <c r="E42" t="str">
        <f>IFERROR(VLOOKUP($B42,[1]Aug!I$5:J$46,2,FALSE),"")</f>
        <v/>
      </c>
      <c r="F42" t="str">
        <f>IFERROR(VLOOKUP($B42,[1]Aug!L$5:M$46,2,FALSE),"")</f>
        <v/>
      </c>
      <c r="G42" t="str">
        <f>IFERROR(VLOOKUP($B42,[1]Aug!O$5:P$46,2,FALSE),"")</f>
        <v/>
      </c>
      <c r="H42" t="str">
        <f>IFERROR(VLOOKUP($B42,[1]Aug!R$5:S$46,2,FALSE),"")</f>
        <v/>
      </c>
      <c r="I42" t="str">
        <f>IFERROR(VLOOKUP($B42,[1]Aug!U$5:V$46,2,FALSE),"")</f>
        <v/>
      </c>
      <c r="J42" t="str">
        <f>IFERROR(VLOOKUP($B42,[1]Aug!X$5:Y$46,2,FALSE),"")</f>
        <v/>
      </c>
      <c r="K42" t="str">
        <f>IFERROR(VLOOKUP($B42,[1]Aug!AA$5:AB$46,2,FALSE),"")</f>
        <v/>
      </c>
      <c r="L42" t="str">
        <f>IFERROR(VLOOKUP($B42,[1]Aug!AD$5:AE$46,2,FALSE),"")</f>
        <v>Late</v>
      </c>
      <c r="M42" t="str">
        <f>IFERROR(VLOOKUP($B42,[1]Aug!AG$5:AH$46,2,FALSE),"")</f>
        <v/>
      </c>
      <c r="N42" t="str">
        <f>IFERROR(VLOOKUP($B42,[1]Aug!AJ$5:AK$46,2,FALSE),"")</f>
        <v/>
      </c>
      <c r="O42" t="str">
        <f>IFERROR(VLOOKUP($B42,[1]Aug!AM$5:AN$46,2,FALSE),"")</f>
        <v/>
      </c>
      <c r="P42" t="str">
        <f>IFERROR(VLOOKUP($B42,[1]Aug!AP$5:AQ$46,2,FALSE),"")</f>
        <v/>
      </c>
      <c r="Q42" s="6">
        <f>SUM($C42:P42)</f>
        <v>0</v>
      </c>
      <c r="R42">
        <f>COUNTIF($C42:P42,"Late*")</f>
        <v>1</v>
      </c>
      <c r="S42" s="11">
        <f t="shared" si="2"/>
        <v>1</v>
      </c>
      <c r="T42" s="7">
        <f>COUNTIF($C42:P42,"Absent")</f>
        <v>0</v>
      </c>
      <c r="U42">
        <f>COUNTIF($C42:P42,"Withdrawn")+COUNTIF($C42:P42,"Absent*")-T42</f>
        <v>0</v>
      </c>
      <c r="V42" s="10">
        <f t="shared" si="3"/>
        <v>1</v>
      </c>
    </row>
    <row r="43" spans="1:22" x14ac:dyDescent="0.3">
      <c r="A43" s="22" t="s">
        <v>94</v>
      </c>
      <c r="B43" s="28" t="s">
        <v>95</v>
      </c>
      <c r="C43" s="6" t="str">
        <f>IFERROR(VLOOKUP($B43,[1]Aug!C$5:D$46,2,FALSE),"")</f>
        <v/>
      </c>
      <c r="D43" t="str">
        <f>IFERROR(VLOOKUP($B43,[1]Aug!F$5:G$46,2,FALSE),"")</f>
        <v/>
      </c>
      <c r="E43" t="str">
        <f>IFERROR(VLOOKUP($B43,[1]Aug!I$5:J$46,2,FALSE),"")</f>
        <v/>
      </c>
      <c r="F43" t="str">
        <f>IFERROR(VLOOKUP($B43,[1]Aug!L$5:M$46,2,FALSE),"")</f>
        <v/>
      </c>
      <c r="G43" t="str">
        <f>IFERROR(VLOOKUP($B43,[1]Aug!O$5:P$46,2,FALSE),"")</f>
        <v/>
      </c>
      <c r="H43" t="str">
        <f>IFERROR(VLOOKUP($B43,[1]Aug!R$5:S$46,2,FALSE),"")</f>
        <v/>
      </c>
      <c r="I43">
        <f>IFERROR(VLOOKUP($B43,[1]Aug!U$5:V$46,2,FALSE),"")</f>
        <v>1</v>
      </c>
      <c r="J43" t="str">
        <f>IFERROR(VLOOKUP($B43,[1]Aug!X$5:Y$46,2,FALSE),"")</f>
        <v/>
      </c>
      <c r="K43" t="str">
        <f>IFERROR(VLOOKUP($B43,[1]Aug!AA$5:AB$46,2,FALSE),"")</f>
        <v/>
      </c>
      <c r="L43" t="str">
        <f>IFERROR(VLOOKUP($B43,[1]Aug!AD$5:AE$46,2,FALSE),"")</f>
        <v>Withdrawn</v>
      </c>
      <c r="M43" t="str">
        <f>IFERROR(VLOOKUP($B43,[1]Aug!AG$5:AH$46,2,FALSE),"")</f>
        <v/>
      </c>
      <c r="N43" t="str">
        <f>IFERROR(VLOOKUP($B43,[1]Aug!AJ$5:AK$46,2,FALSE),"")</f>
        <v/>
      </c>
      <c r="O43" t="str">
        <f>IFERROR(VLOOKUP($B43,[1]Aug!AM$5:AN$46,2,FALSE),"")</f>
        <v/>
      </c>
      <c r="P43" t="str">
        <f>IFERROR(VLOOKUP($B43,[1]Aug!AP$5:AQ$46,2,FALSE),"")</f>
        <v/>
      </c>
      <c r="Q43" s="6">
        <f>SUM($C43:P43)</f>
        <v>1</v>
      </c>
      <c r="R43">
        <f>COUNTIF($C43:P43,"Late*")</f>
        <v>0</v>
      </c>
      <c r="S43" s="11">
        <f t="shared" si="2"/>
        <v>1</v>
      </c>
      <c r="T43" s="7">
        <f>COUNTIF($C43:P43,"Absent")</f>
        <v>0</v>
      </c>
      <c r="U43">
        <f>COUNTIF($C43:P43,"Withdrawn")+COUNTIF($C43:P43,"Absent*")-T43</f>
        <v>1</v>
      </c>
      <c r="V43" s="10">
        <f t="shared" si="3"/>
        <v>2</v>
      </c>
    </row>
    <row r="44" spans="1:22" x14ac:dyDescent="0.3">
      <c r="A44" s="22" t="s">
        <v>153</v>
      </c>
      <c r="B44" s="28" t="s">
        <v>154</v>
      </c>
      <c r="C44" s="6" t="str">
        <f>IFERROR(VLOOKUP($B44,[1]Aug!C$5:D$46,2,FALSE),"")</f>
        <v/>
      </c>
      <c r="D44" t="str">
        <f>IFERROR(VLOOKUP($B44,[1]Aug!F$5:G$46,2,FALSE),"")</f>
        <v/>
      </c>
      <c r="E44" t="str">
        <f>IFERROR(VLOOKUP($B44,[1]Aug!I$5:J$46,2,FALSE),"")</f>
        <v/>
      </c>
      <c r="F44" t="str">
        <f>IFERROR(VLOOKUP($B44,[1]Aug!L$5:M$46,2,FALSE),"")</f>
        <v/>
      </c>
      <c r="G44" t="str">
        <f>IFERROR(VLOOKUP($B44,[1]Aug!O$5:P$46,2,FALSE),"")</f>
        <v/>
      </c>
      <c r="H44" t="str">
        <f>IFERROR(VLOOKUP($B44,[1]Aug!R$5:S$46,2,FALSE),"")</f>
        <v/>
      </c>
      <c r="I44">
        <f>IFERROR(VLOOKUP($B44,[1]Aug!U$5:V$46,2,FALSE),"")</f>
        <v>1</v>
      </c>
      <c r="J44" t="str">
        <f>IFERROR(VLOOKUP($B44,[1]Aug!X$5:Y$46,2,FALSE),"")</f>
        <v/>
      </c>
      <c r="K44" t="str">
        <f>IFERROR(VLOOKUP($B44,[1]Aug!AA$5:AB$46,2,FALSE),"")</f>
        <v/>
      </c>
      <c r="L44" t="str">
        <f>IFERROR(VLOOKUP($B44,[1]Aug!AD$5:AE$46,2,FALSE),"")</f>
        <v/>
      </c>
      <c r="M44" t="str">
        <f>IFERROR(VLOOKUP($B44,[1]Aug!AG$5:AH$46,2,FALSE),"")</f>
        <v/>
      </c>
      <c r="N44" t="str">
        <f>IFERROR(VLOOKUP($B44,[1]Aug!AJ$5:AK$46,2,FALSE),"")</f>
        <v/>
      </c>
      <c r="O44" t="str">
        <f>IFERROR(VLOOKUP($B44,[1]Aug!AM$5:AN$46,2,FALSE),"")</f>
        <v/>
      </c>
      <c r="P44" t="str">
        <f>IFERROR(VLOOKUP($B44,[1]Aug!AP$5:AQ$46,2,FALSE),"")</f>
        <v/>
      </c>
      <c r="Q44" s="6">
        <f>SUM($C44:P44)</f>
        <v>1</v>
      </c>
      <c r="R44">
        <f>COUNTIF($C44:P44,"Late*")</f>
        <v>0</v>
      </c>
      <c r="S44" s="11">
        <f t="shared" si="2"/>
        <v>1</v>
      </c>
      <c r="T44" s="7">
        <f>COUNTIF($C44:P44,"Absent")</f>
        <v>0</v>
      </c>
      <c r="U44">
        <f>COUNTIF($C44:P44,"Withdrawn")+COUNTIF($C44:P44,"Absent*")-T44</f>
        <v>0</v>
      </c>
      <c r="V44" s="10">
        <f t="shared" si="3"/>
        <v>1</v>
      </c>
    </row>
    <row r="45" spans="1:22" x14ac:dyDescent="0.3">
      <c r="A45" s="22" t="s">
        <v>249</v>
      </c>
      <c r="B45" s="28" t="s">
        <v>250</v>
      </c>
      <c r="C45" s="6" t="str">
        <f>IFERROR(VLOOKUP($B45,[1]Aug!C$5:D$46,2,FALSE),"")</f>
        <v/>
      </c>
      <c r="D45" t="str">
        <f>IFERROR(VLOOKUP($B45,[1]Aug!F$5:G$46,2,FALSE),"")</f>
        <v/>
      </c>
      <c r="E45" t="str">
        <f>IFERROR(VLOOKUP($B45,[1]Aug!I$5:J$46,2,FALSE),"")</f>
        <v/>
      </c>
      <c r="F45" t="str">
        <f>IFERROR(VLOOKUP($B45,[1]Aug!L$5:M$46,2,FALSE),"")</f>
        <v/>
      </c>
      <c r="G45" t="str">
        <f>IFERROR(VLOOKUP($B45,[1]Aug!O$5:P$46,2,FALSE),"")</f>
        <v/>
      </c>
      <c r="H45" t="str">
        <f>IFERROR(VLOOKUP($B45,[1]Aug!R$5:S$46,2,FALSE),"")</f>
        <v/>
      </c>
      <c r="I45">
        <f>IFERROR(VLOOKUP($B45,[1]Aug!U$5:V$46,2,FALSE),"")</f>
        <v>1</v>
      </c>
      <c r="J45" t="str">
        <f>IFERROR(VLOOKUP($B45,[1]Aug!X$5:Y$46,2,FALSE),"")</f>
        <v/>
      </c>
      <c r="K45" t="str">
        <f>IFERROR(VLOOKUP($B45,[1]Aug!AA$5:AB$46,2,FALSE),"")</f>
        <v/>
      </c>
      <c r="L45" t="str">
        <f>IFERROR(VLOOKUP($B45,[1]Aug!AD$5:AE$46,2,FALSE),"")</f>
        <v/>
      </c>
      <c r="M45" t="str">
        <f>IFERROR(VLOOKUP($B45,[1]Aug!AG$5:AH$46,2,FALSE),"")</f>
        <v/>
      </c>
      <c r="N45" t="str">
        <f>IFERROR(VLOOKUP($B45,[1]Aug!AJ$5:AK$46,2,FALSE),"")</f>
        <v/>
      </c>
      <c r="O45" t="str">
        <f>IFERROR(VLOOKUP($B45,[1]Aug!AM$5:AN$46,2,FALSE),"")</f>
        <v/>
      </c>
      <c r="P45" t="str">
        <f>IFERROR(VLOOKUP($B45,[1]Aug!AP$5:AQ$46,2,FALSE),"")</f>
        <v/>
      </c>
      <c r="Q45" s="6">
        <f>SUM($C45:P45)</f>
        <v>1</v>
      </c>
      <c r="R45">
        <f>COUNTIF($C45:P45,"Late*")</f>
        <v>0</v>
      </c>
      <c r="S45" s="11">
        <f t="shared" si="2"/>
        <v>1</v>
      </c>
      <c r="T45" s="7">
        <f>COUNTIF($C45:P45,"Absent")</f>
        <v>0</v>
      </c>
      <c r="U45">
        <f>COUNTIF($C45:P45,"Withdrawn")+COUNTIF($C45:P45,"Absent*")-T45</f>
        <v>0</v>
      </c>
      <c r="V45" s="10">
        <f t="shared" si="3"/>
        <v>1</v>
      </c>
    </row>
    <row r="46" spans="1:22" x14ac:dyDescent="0.3">
      <c r="A46" s="22" t="s">
        <v>251</v>
      </c>
      <c r="B46" s="28" t="s">
        <v>252</v>
      </c>
      <c r="C46" s="6" t="str">
        <f>IFERROR(VLOOKUP($B46,[1]Aug!C$5:D$46,2,FALSE),"")</f>
        <v/>
      </c>
      <c r="D46" t="str">
        <f>IFERROR(VLOOKUP($B46,[1]Aug!F$5:G$46,2,FALSE),"")</f>
        <v/>
      </c>
      <c r="E46" t="str">
        <f>IFERROR(VLOOKUP($B46,[1]Aug!I$5:J$46,2,FALSE),"")</f>
        <v/>
      </c>
      <c r="F46" t="str">
        <f>IFERROR(VLOOKUP($B46,[1]Aug!L$5:M$46,2,FALSE),"")</f>
        <v/>
      </c>
      <c r="G46" t="str">
        <f>IFERROR(VLOOKUP($B46,[1]Aug!O$5:P$46,2,FALSE),"")</f>
        <v/>
      </c>
      <c r="H46" t="str">
        <f>IFERROR(VLOOKUP($B46,[1]Aug!R$5:S$46,2,FALSE),"")</f>
        <v/>
      </c>
      <c r="I46" t="str">
        <f>IFERROR(VLOOKUP($B46,[1]Aug!U$5:V$46,2,FALSE),"")</f>
        <v>Absent</v>
      </c>
      <c r="J46" t="str">
        <f>IFERROR(VLOOKUP($B46,[1]Aug!X$5:Y$46,2,FALSE),"")</f>
        <v/>
      </c>
      <c r="K46" t="str">
        <f>IFERROR(VLOOKUP($B46,[1]Aug!AA$5:AB$46,2,FALSE),"")</f>
        <v/>
      </c>
      <c r="L46" t="str">
        <f>IFERROR(VLOOKUP($B46,[1]Aug!AD$5:AE$46,2,FALSE),"")</f>
        <v/>
      </c>
      <c r="M46" t="str">
        <f>IFERROR(VLOOKUP($B46,[1]Aug!AG$5:AH$46,2,FALSE),"")</f>
        <v/>
      </c>
      <c r="N46" t="str">
        <f>IFERROR(VLOOKUP($B46,[1]Aug!AJ$5:AK$46,2,FALSE),"")</f>
        <v/>
      </c>
      <c r="O46" t="str">
        <f>IFERROR(VLOOKUP($B46,[1]Aug!AM$5:AN$46,2,FALSE),"")</f>
        <v/>
      </c>
      <c r="P46" t="str">
        <f>IFERROR(VLOOKUP($B46,[1]Aug!AP$5:AQ$46,2,FALSE),"")</f>
        <v/>
      </c>
      <c r="Q46" s="6">
        <f>SUM($C46:P46)</f>
        <v>0</v>
      </c>
      <c r="R46">
        <f>COUNTIF($C46:P46,"Late*")</f>
        <v>0</v>
      </c>
      <c r="S46" s="11">
        <f t="shared" si="2"/>
        <v>0</v>
      </c>
      <c r="T46" s="7">
        <f>COUNTIF($C46:P46,"Absent")</f>
        <v>1</v>
      </c>
      <c r="U46">
        <f>COUNTIF($C46:P46,"Withdrawn")+COUNTIF($C46:P46,"Absent*")-T46</f>
        <v>0</v>
      </c>
      <c r="V46" s="10">
        <f t="shared" si="3"/>
        <v>1</v>
      </c>
    </row>
    <row r="47" spans="1:22" x14ac:dyDescent="0.3">
      <c r="A47" s="22" t="s">
        <v>132</v>
      </c>
      <c r="B47" s="28" t="s">
        <v>127</v>
      </c>
      <c r="C47" s="6" t="str">
        <f>IFERROR(VLOOKUP($B47,[1]Aug!C$5:D$46,2,FALSE),"")</f>
        <v/>
      </c>
      <c r="D47" t="str">
        <f>IFERROR(VLOOKUP($B47,[1]Aug!F$5:G$46,2,FALSE),"")</f>
        <v/>
      </c>
      <c r="E47" t="str">
        <f>IFERROR(VLOOKUP($B47,[1]Aug!I$5:J$46,2,FALSE),"")</f>
        <v/>
      </c>
      <c r="F47" t="str">
        <f>IFERROR(VLOOKUP($B47,[1]Aug!L$5:M$46,2,FALSE),"")</f>
        <v/>
      </c>
      <c r="G47" t="str">
        <f>IFERROR(VLOOKUP($B47,[1]Aug!O$5:P$46,2,FALSE),"")</f>
        <v/>
      </c>
      <c r="H47" t="str">
        <f>IFERROR(VLOOKUP($B47,[1]Aug!R$5:S$46,2,FALSE),"")</f>
        <v>Late</v>
      </c>
      <c r="I47" t="str">
        <f>IFERROR(VLOOKUP($B47,[1]Aug!U$5:V$46,2,FALSE),"")</f>
        <v/>
      </c>
      <c r="J47" t="str">
        <f>IFERROR(VLOOKUP($B47,[1]Aug!X$5:Y$46,2,FALSE),"")</f>
        <v/>
      </c>
      <c r="K47" t="str">
        <f>IFERROR(VLOOKUP($B47,[1]Aug!AA$5:AB$46,2,FALSE),"")</f>
        <v>Withdrawn</v>
      </c>
      <c r="L47" t="str">
        <f>IFERROR(VLOOKUP($B47,[1]Aug!AD$5:AE$46,2,FALSE),"")</f>
        <v/>
      </c>
      <c r="M47" t="str">
        <f>IFERROR(VLOOKUP($B47,[1]Aug!AG$5:AH$46,2,FALSE),"")</f>
        <v/>
      </c>
      <c r="N47" t="str">
        <f>IFERROR(VLOOKUP($B47,[1]Aug!AJ$5:AK$46,2,FALSE),"")</f>
        <v/>
      </c>
      <c r="O47" t="str">
        <f>IFERROR(VLOOKUP($B47,[1]Aug!AM$5:AN$46,2,FALSE),"")</f>
        <v/>
      </c>
      <c r="P47" t="str">
        <f>IFERROR(VLOOKUP($B47,[1]Aug!AP$5:AQ$46,2,FALSE),"")</f>
        <v/>
      </c>
      <c r="Q47" s="6">
        <f>SUM($C47:P47)</f>
        <v>0</v>
      </c>
      <c r="R47">
        <f>COUNTIF($C47:P47,"Late*")</f>
        <v>1</v>
      </c>
      <c r="S47" s="11">
        <f t="shared" si="2"/>
        <v>1</v>
      </c>
      <c r="T47" s="7">
        <f>COUNTIF($C47:P47,"Absent")</f>
        <v>0</v>
      </c>
      <c r="U47">
        <f>COUNTIF($C47:P47,"Withdrawn")+COUNTIF($C47:P47,"Absent*")-T47</f>
        <v>1</v>
      </c>
      <c r="V47" s="10">
        <f t="shared" si="3"/>
        <v>2</v>
      </c>
    </row>
    <row r="48" spans="1:22" x14ac:dyDescent="0.3">
      <c r="A48" s="22" t="s">
        <v>253</v>
      </c>
      <c r="B48" s="28" t="s">
        <v>254</v>
      </c>
      <c r="C48" s="6" t="str">
        <f>IFERROR(VLOOKUP($B48,[1]Aug!C$5:D$46,2,FALSE),"")</f>
        <v/>
      </c>
      <c r="D48" t="str">
        <f>IFERROR(VLOOKUP($B48,[1]Aug!F$5:G$46,2,FALSE),"")</f>
        <v/>
      </c>
      <c r="E48" t="str">
        <f>IFERROR(VLOOKUP($B48,[1]Aug!I$5:J$46,2,FALSE),"")</f>
        <v/>
      </c>
      <c r="F48" t="str">
        <f>IFERROR(VLOOKUP($B48,[1]Aug!L$5:M$46,2,FALSE),"")</f>
        <v/>
      </c>
      <c r="G48" t="str">
        <f>IFERROR(VLOOKUP($B48,[1]Aug!O$5:P$46,2,FALSE),"")</f>
        <v/>
      </c>
      <c r="H48" t="str">
        <f>IFERROR(VLOOKUP($B48,[1]Aug!R$5:S$46,2,FALSE),"")</f>
        <v/>
      </c>
      <c r="I48">
        <f>IFERROR(VLOOKUP($B48,[1]Aug!U$5:V$46,2,FALSE),"")</f>
        <v>1</v>
      </c>
      <c r="J48" t="str">
        <f>IFERROR(VLOOKUP($B48,[1]Aug!X$5:Y$46,2,FALSE),"")</f>
        <v/>
      </c>
      <c r="K48" t="str">
        <f>IFERROR(VLOOKUP($B48,[1]Aug!AA$5:AB$46,2,FALSE),"")</f>
        <v/>
      </c>
      <c r="L48" t="str">
        <f>IFERROR(VLOOKUP($B48,[1]Aug!AD$5:AE$46,2,FALSE),"")</f>
        <v/>
      </c>
      <c r="M48" t="str">
        <f>IFERROR(VLOOKUP($B48,[1]Aug!AG$5:AH$46,2,FALSE),"")</f>
        <v/>
      </c>
      <c r="N48" t="str">
        <f>IFERROR(VLOOKUP($B48,[1]Aug!AJ$5:AK$46,2,FALSE),"")</f>
        <v/>
      </c>
      <c r="O48" t="str">
        <f>IFERROR(VLOOKUP($B48,[1]Aug!AM$5:AN$46,2,FALSE),"")</f>
        <v/>
      </c>
      <c r="P48" t="str">
        <f>IFERROR(VLOOKUP($B48,[1]Aug!AP$5:AQ$46,2,FALSE),"")</f>
        <v/>
      </c>
      <c r="Q48" s="6">
        <f>SUM($C48:P48)</f>
        <v>1</v>
      </c>
      <c r="R48">
        <f>COUNTIF($C48:P48,"Late*")</f>
        <v>0</v>
      </c>
      <c r="S48" s="11">
        <f t="shared" si="2"/>
        <v>1</v>
      </c>
      <c r="T48" s="7">
        <f>COUNTIF($C48:P48,"Absent")</f>
        <v>0</v>
      </c>
      <c r="U48">
        <f>COUNTIF($C48:P48,"Withdrawn")+COUNTIF($C48:P48,"Absent*")-T48</f>
        <v>0</v>
      </c>
      <c r="V48" s="10">
        <f t="shared" si="3"/>
        <v>1</v>
      </c>
    </row>
    <row r="49" spans="1:23" x14ac:dyDescent="0.3">
      <c r="A49" s="22" t="s">
        <v>56</v>
      </c>
      <c r="B49" s="28" t="s">
        <v>57</v>
      </c>
      <c r="C49" s="6" t="str">
        <f>IFERROR(VLOOKUP($B49,[1]Aug!C$5:D$46,2,FALSE),"")</f>
        <v/>
      </c>
      <c r="D49" t="str">
        <f>IFERROR(VLOOKUP($B49,[1]Aug!F$5:G$46,2,FALSE),"")</f>
        <v/>
      </c>
      <c r="E49">
        <f>IFERROR(VLOOKUP($B49,[1]Aug!I$5:J$46,2,FALSE),"")</f>
        <v>1</v>
      </c>
      <c r="F49" t="str">
        <f>IFERROR(VLOOKUP($B49,[1]Aug!L$5:M$46,2,FALSE),"")</f>
        <v/>
      </c>
      <c r="G49" t="str">
        <f>IFERROR(VLOOKUP($B49,[1]Aug!O$5:P$46,2,FALSE),"")</f>
        <v/>
      </c>
      <c r="H49" t="str">
        <f>IFERROR(VLOOKUP($B49,[1]Aug!R$5:S$46,2,FALSE),"")</f>
        <v>Withdrawn</v>
      </c>
      <c r="I49" t="str">
        <f>IFERROR(VLOOKUP($B49,[1]Aug!U$5:V$46,2,FALSE),"")</f>
        <v/>
      </c>
      <c r="J49" t="str">
        <f>IFERROR(VLOOKUP($B49,[1]Aug!X$5:Y$46,2,FALSE),"")</f>
        <v/>
      </c>
      <c r="K49" t="str">
        <f>IFERROR(VLOOKUP($B49,[1]Aug!AA$5:AB$46,2,FALSE),"")</f>
        <v>Absent*</v>
      </c>
      <c r="L49" t="str">
        <f>IFERROR(VLOOKUP($B49,[1]Aug!AD$5:AE$46,2,FALSE),"")</f>
        <v/>
      </c>
      <c r="M49" t="str">
        <f>IFERROR(VLOOKUP($B49,[1]Aug!AG$5:AH$46,2,FALSE),"")</f>
        <v/>
      </c>
      <c r="N49" t="str">
        <f>IFERROR(VLOOKUP($B49,[1]Aug!AJ$5:AK$46,2,FALSE),"")</f>
        <v/>
      </c>
      <c r="O49" t="str">
        <f>IFERROR(VLOOKUP($B49,[1]Aug!AM$5:AN$46,2,FALSE),"")</f>
        <v/>
      </c>
      <c r="P49" t="str">
        <f>IFERROR(VLOOKUP($B49,[1]Aug!AP$5:AQ$46,2,FALSE),"")</f>
        <v/>
      </c>
      <c r="Q49" s="6">
        <f>SUM($C49:P49)</f>
        <v>1</v>
      </c>
      <c r="R49">
        <f>COUNTIF($C49:P49,"Late*")</f>
        <v>0</v>
      </c>
      <c r="S49" s="11">
        <f t="shared" si="2"/>
        <v>1</v>
      </c>
      <c r="T49" s="7">
        <f>COUNTIF($C49:P49,"Absent")</f>
        <v>0</v>
      </c>
      <c r="U49">
        <f>COUNTIF($C49:P49,"Withdrawn")+COUNTIF($C49:P49,"Absent*")-T49</f>
        <v>2</v>
      </c>
      <c r="V49" s="10">
        <f t="shared" si="3"/>
        <v>3</v>
      </c>
    </row>
    <row r="50" spans="1:23" x14ac:dyDescent="0.3">
      <c r="A50" s="22" t="s">
        <v>83</v>
      </c>
      <c r="B50" s="28" t="s">
        <v>121</v>
      </c>
      <c r="C50" s="6" t="str">
        <f>IFERROR(VLOOKUP($B50,[1]Aug!C$5:D$46,2,FALSE),"")</f>
        <v>Withdrawn</v>
      </c>
      <c r="D50" t="str">
        <f>IFERROR(VLOOKUP($B50,[1]Aug!F$5:G$46,2,FALSE),"")</f>
        <v/>
      </c>
      <c r="E50" t="str">
        <f>IFERROR(VLOOKUP($B50,[1]Aug!I$5:J$46,2,FALSE),"")</f>
        <v/>
      </c>
      <c r="F50" t="str">
        <f>IFERROR(VLOOKUP($B50,[1]Aug!L$5:M$46,2,FALSE),"")</f>
        <v>Withdrawn</v>
      </c>
      <c r="G50" t="str">
        <f>IFERROR(VLOOKUP($B50,[1]Aug!O$5:P$46,2,FALSE),"")</f>
        <v/>
      </c>
      <c r="H50" t="str">
        <f>IFERROR(VLOOKUP($B50,[1]Aug!R$5:S$46,2,FALSE),"")</f>
        <v/>
      </c>
      <c r="I50" t="str">
        <f>IFERROR(VLOOKUP($B50,[1]Aug!U$5:V$46,2,FALSE),"")</f>
        <v>Withdrawn</v>
      </c>
      <c r="J50" t="str">
        <f>IFERROR(VLOOKUP($B50,[1]Aug!X$5:Y$46,2,FALSE),"")</f>
        <v/>
      </c>
      <c r="K50" t="str">
        <f>IFERROR(VLOOKUP($B50,[1]Aug!AA$5:AB$46,2,FALSE),"")</f>
        <v/>
      </c>
      <c r="L50" t="str">
        <f>IFERROR(VLOOKUP($B50,[1]Aug!AD$5:AE$46,2,FALSE),"")</f>
        <v/>
      </c>
      <c r="M50" t="str">
        <f>IFERROR(VLOOKUP($B50,[1]Aug!AG$5:AH$46,2,FALSE),"")</f>
        <v/>
      </c>
      <c r="N50" t="str">
        <f>IFERROR(VLOOKUP($B50,[1]Aug!AJ$5:AK$46,2,FALSE),"")</f>
        <v/>
      </c>
      <c r="O50" t="str">
        <f>IFERROR(VLOOKUP($B50,[1]Aug!AM$5:AN$46,2,FALSE),"")</f>
        <v/>
      </c>
      <c r="P50" t="str">
        <f>IFERROR(VLOOKUP($B50,[1]Aug!AP$5:AQ$46,2,FALSE),"")</f>
        <v/>
      </c>
      <c r="Q50" s="6">
        <f>SUM($C50:P50)</f>
        <v>0</v>
      </c>
      <c r="R50">
        <f>COUNTIF($C50:P50,"Late*")</f>
        <v>0</v>
      </c>
      <c r="S50" s="11">
        <f t="shared" si="2"/>
        <v>0</v>
      </c>
      <c r="T50" s="7">
        <f>COUNTIF($C50:P50,"Absent")</f>
        <v>0</v>
      </c>
      <c r="U50">
        <f>COUNTIF($C50:P50,"Withdrawn")+COUNTIF($C50:P50,"Absent*")-T50</f>
        <v>3</v>
      </c>
      <c r="V50" s="10">
        <f t="shared" si="3"/>
        <v>3</v>
      </c>
      <c r="W50" s="1"/>
    </row>
    <row r="51" spans="1:23" ht="14.4" customHeight="1" x14ac:dyDescent="0.3">
      <c r="A51" s="22" t="s">
        <v>75</v>
      </c>
      <c r="B51" s="28" t="s">
        <v>76</v>
      </c>
      <c r="C51" s="6" t="str">
        <f>IFERROR(VLOOKUP($B51,[1]Aug!C$5:D$46,2,FALSE),"")</f>
        <v>Late</v>
      </c>
      <c r="D51" t="str">
        <f>IFERROR(VLOOKUP($B51,[1]Aug!F$5:G$46,2,FALSE),"")</f>
        <v/>
      </c>
      <c r="E51" t="str">
        <f>IFERROR(VLOOKUP($B51,[1]Aug!I$5:J$46,2,FALSE),"")</f>
        <v/>
      </c>
      <c r="F51" t="str">
        <f>IFERROR(VLOOKUP($B51,[1]Aug!L$5:M$46,2,FALSE),"")</f>
        <v>Withdrawn</v>
      </c>
      <c r="G51" t="str">
        <f>IFERROR(VLOOKUP($B51,[1]Aug!O$5:P$46,2,FALSE),"")</f>
        <v/>
      </c>
      <c r="H51" t="str">
        <f>IFERROR(VLOOKUP($B51,[1]Aug!R$5:S$46,2,FALSE),"")</f>
        <v/>
      </c>
      <c r="I51" t="str">
        <f>IFERROR(VLOOKUP($B51,[1]Aug!U$5:V$46,2,FALSE),"")</f>
        <v/>
      </c>
      <c r="J51" t="str">
        <f>IFERROR(VLOOKUP($B51,[1]Aug!X$5:Y$46,2,FALSE),"")</f>
        <v/>
      </c>
      <c r="K51" t="str">
        <f>IFERROR(VLOOKUP($B51,[1]Aug!AA$5:AB$46,2,FALSE),"")</f>
        <v/>
      </c>
      <c r="L51" t="str">
        <f>IFERROR(VLOOKUP($B51,[1]Aug!AD$5:AE$46,2,FALSE),"")</f>
        <v>Withdrawn</v>
      </c>
      <c r="M51" t="str">
        <f>IFERROR(VLOOKUP($B51,[1]Aug!AG$5:AH$46,2,FALSE),"")</f>
        <v/>
      </c>
      <c r="N51" t="str">
        <f>IFERROR(VLOOKUP($B51,[1]Aug!AJ$5:AK$46,2,FALSE),"")</f>
        <v/>
      </c>
      <c r="O51" t="str">
        <f>IFERROR(VLOOKUP($B51,[1]Aug!AM$5:AN$46,2,FALSE),"")</f>
        <v/>
      </c>
      <c r="P51" t="str">
        <f>IFERROR(VLOOKUP($B51,[1]Aug!AP$5:AQ$46,2,FALSE),"")</f>
        <v/>
      </c>
      <c r="Q51" s="6">
        <f>SUM($C51:P51)</f>
        <v>0</v>
      </c>
      <c r="R51">
        <f>COUNTIF($C51:P51,"Late*")</f>
        <v>1</v>
      </c>
      <c r="S51" s="11">
        <f t="shared" si="2"/>
        <v>1</v>
      </c>
      <c r="T51" s="7">
        <f>COUNTIF($C51:P51,"Absent")</f>
        <v>0</v>
      </c>
      <c r="U51">
        <f>COUNTIF($C51:P51,"Withdrawn")+COUNTIF($C51:P51,"Absent*")-T51</f>
        <v>2</v>
      </c>
      <c r="V51" s="10">
        <f t="shared" si="3"/>
        <v>3</v>
      </c>
    </row>
    <row r="52" spans="1:23" s="1" customFormat="1" x14ac:dyDescent="0.3">
      <c r="A52" s="22" t="s">
        <v>73</v>
      </c>
      <c r="B52" s="28" t="s">
        <v>74</v>
      </c>
      <c r="C52" s="6">
        <f>IFERROR(VLOOKUP($B52,[1]Aug!C$5:D$46,2,FALSE),"")</f>
        <v>1</v>
      </c>
      <c r="D52" t="str">
        <f>IFERROR(VLOOKUP($B52,[1]Aug!F$5:G$46,2,FALSE),"")</f>
        <v/>
      </c>
      <c r="E52" t="str">
        <f>IFERROR(VLOOKUP($B52,[1]Aug!I$5:J$46,2,FALSE),"")</f>
        <v/>
      </c>
      <c r="F52" t="str">
        <f>IFERROR(VLOOKUP($B52,[1]Aug!L$5:M$46,2,FALSE),"")</f>
        <v/>
      </c>
      <c r="G52" t="str">
        <f>IFERROR(VLOOKUP($B52,[1]Aug!O$5:P$46,2,FALSE),"")</f>
        <v/>
      </c>
      <c r="H52" t="str">
        <f>IFERROR(VLOOKUP($B52,[1]Aug!R$5:S$46,2,FALSE),"")</f>
        <v/>
      </c>
      <c r="I52">
        <f>IFERROR(VLOOKUP($B52,[1]Aug!U$5:V$46,2,FALSE),"")</f>
        <v>1</v>
      </c>
      <c r="J52" t="str">
        <f>IFERROR(VLOOKUP($B52,[1]Aug!X$5:Y$46,2,FALSE),"")</f>
        <v>Withdrawn</v>
      </c>
      <c r="K52" t="str">
        <f>IFERROR(VLOOKUP($B52,[1]Aug!AA$5:AB$46,2,FALSE),"")</f>
        <v/>
      </c>
      <c r="L52" t="str">
        <f>IFERROR(VLOOKUP($B52,[1]Aug!AD$5:AE$46,2,FALSE),"")</f>
        <v/>
      </c>
      <c r="M52" t="str">
        <f>IFERROR(VLOOKUP($B52,[1]Aug!AG$5:AH$46,2,FALSE),"")</f>
        <v/>
      </c>
      <c r="N52" t="str">
        <f>IFERROR(VLOOKUP($B52,[1]Aug!AJ$5:AK$46,2,FALSE),"")</f>
        <v/>
      </c>
      <c r="O52" t="str">
        <f>IFERROR(VLOOKUP($B52,[1]Aug!AM$5:AN$46,2,FALSE),"")</f>
        <v/>
      </c>
      <c r="P52" t="str">
        <f>IFERROR(VLOOKUP($B52,[1]Aug!AP$5:AQ$46,2,FALSE),"")</f>
        <v/>
      </c>
      <c r="Q52" s="6">
        <f>SUM($C52:P52)</f>
        <v>2</v>
      </c>
      <c r="R52">
        <f>COUNTIF($C52:P52,"Late*")</f>
        <v>0</v>
      </c>
      <c r="S52" s="11">
        <f t="shared" si="2"/>
        <v>2</v>
      </c>
      <c r="T52" s="7">
        <f>COUNTIF($C52:P52,"Absent")</f>
        <v>0</v>
      </c>
      <c r="U52">
        <f>COUNTIF($C52:P52,"Withdrawn")+COUNTIF($C52:P52,"Absent*")-T52</f>
        <v>1</v>
      </c>
      <c r="V52" s="10">
        <f t="shared" si="3"/>
        <v>3</v>
      </c>
      <c r="W52"/>
    </row>
    <row r="53" spans="1:23" x14ac:dyDescent="0.3">
      <c r="A53" s="22" t="s">
        <v>768</v>
      </c>
      <c r="B53" s="28" t="s">
        <v>769</v>
      </c>
      <c r="C53" s="6" t="str">
        <f>IFERROR(VLOOKUP($B53,[1]Aug!C$5:D$46,2,FALSE),"")</f>
        <v/>
      </c>
      <c r="D53" t="str">
        <f>IFERROR(VLOOKUP($B53,[1]Aug!F$5:G$46,2,FALSE),"")</f>
        <v/>
      </c>
      <c r="E53" t="str">
        <f>IFERROR(VLOOKUP($B53,[1]Aug!I$5:J$46,2,FALSE),"")</f>
        <v/>
      </c>
      <c r="F53" t="str">
        <f>IFERROR(VLOOKUP($B53,[1]Aug!L$5:M$46,2,FALSE),"")</f>
        <v/>
      </c>
      <c r="G53" t="str">
        <f>IFERROR(VLOOKUP($B53,[1]Aug!O$5:P$46,2,FALSE),"")</f>
        <v/>
      </c>
      <c r="H53" t="str">
        <f>IFERROR(VLOOKUP($B53,[1]Aug!R$5:S$46,2,FALSE),"")</f>
        <v/>
      </c>
      <c r="I53" t="str">
        <f>IFERROR(VLOOKUP($B53,[1]Aug!U$5:V$46,2,FALSE),"")</f>
        <v/>
      </c>
      <c r="J53" t="str">
        <f>IFERROR(VLOOKUP($B53,[1]Aug!X$5:Y$46,2,FALSE),"")</f>
        <v/>
      </c>
      <c r="K53">
        <f>IFERROR(VLOOKUP($B53,[1]Aug!AA$5:AB$46,2,FALSE),"")</f>
        <v>1</v>
      </c>
      <c r="L53" t="str">
        <f>IFERROR(VLOOKUP($B53,[1]Aug!AD$5:AE$46,2,FALSE),"")</f>
        <v/>
      </c>
      <c r="M53" t="str">
        <f>IFERROR(VLOOKUP($B53,[1]Aug!AG$5:AH$46,2,FALSE),"")</f>
        <v/>
      </c>
      <c r="N53" t="str">
        <f>IFERROR(VLOOKUP($B53,[1]Aug!AJ$5:AK$46,2,FALSE),"")</f>
        <v/>
      </c>
      <c r="O53" t="str">
        <f>IFERROR(VLOOKUP($B53,[1]Aug!AM$5:AN$46,2,FALSE),"")</f>
        <v/>
      </c>
      <c r="P53" t="str">
        <f>IFERROR(VLOOKUP($B53,[1]Aug!AP$5:AQ$46,2,FALSE),"")</f>
        <v/>
      </c>
      <c r="Q53" s="6">
        <f>SUM($C53:P53)</f>
        <v>1</v>
      </c>
      <c r="R53">
        <f>COUNTIF($C53:P53,"Late*")</f>
        <v>0</v>
      </c>
      <c r="S53" s="11">
        <f t="shared" si="2"/>
        <v>1</v>
      </c>
      <c r="T53" s="7">
        <f>COUNTIF($C53:P53,"Absent")</f>
        <v>0</v>
      </c>
      <c r="U53">
        <f>COUNTIF($C53:P53,"Withdrawn")+COUNTIF($C53:P53,"Absent*")-T53</f>
        <v>0</v>
      </c>
      <c r="V53" s="10">
        <f t="shared" si="3"/>
        <v>1</v>
      </c>
    </row>
    <row r="54" spans="1:23" x14ac:dyDescent="0.3">
      <c r="A54" s="22" t="s">
        <v>84</v>
      </c>
      <c r="B54" s="28" t="s">
        <v>85</v>
      </c>
      <c r="C54" s="6" t="str">
        <f>IFERROR(VLOOKUP($B54,[1]Aug!C$5:D$46,2,FALSE),"")</f>
        <v>Withdrawn</v>
      </c>
      <c r="D54" t="str">
        <f>IFERROR(VLOOKUP($B54,[1]Aug!F$5:G$46,2,FALSE),"")</f>
        <v>Withdrawn</v>
      </c>
      <c r="E54">
        <f>IFERROR(VLOOKUP($B54,[1]Aug!I$5:J$46,2,FALSE),"")</f>
        <v>1</v>
      </c>
      <c r="F54" t="str">
        <f>IFERROR(VLOOKUP($B54,[1]Aug!L$5:M$46,2,FALSE),"")</f>
        <v>Withdrawn</v>
      </c>
      <c r="G54" t="str">
        <f>IFERROR(VLOOKUP($B54,[1]Aug!O$5:P$46,2,FALSE),"")</f>
        <v/>
      </c>
      <c r="H54" t="str">
        <f>IFERROR(VLOOKUP($B54,[1]Aug!R$5:S$46,2,FALSE),"")</f>
        <v/>
      </c>
      <c r="I54" t="str">
        <f>IFERROR(VLOOKUP($B54,[1]Aug!U$5:V$46,2,FALSE),"")</f>
        <v/>
      </c>
      <c r="J54" t="str">
        <f>IFERROR(VLOOKUP($B54,[1]Aug!X$5:Y$46,2,FALSE),"")</f>
        <v/>
      </c>
      <c r="K54" t="str">
        <f>IFERROR(VLOOKUP($B54,[1]Aug!AA$5:AB$46,2,FALSE),"")</f>
        <v/>
      </c>
      <c r="L54" t="str">
        <f>IFERROR(VLOOKUP($B54,[1]Aug!AD$5:AE$46,2,FALSE),"")</f>
        <v/>
      </c>
      <c r="M54" t="str">
        <f>IFERROR(VLOOKUP($B54,[1]Aug!AG$5:AH$46,2,FALSE),"")</f>
        <v/>
      </c>
      <c r="N54" t="str">
        <f>IFERROR(VLOOKUP($B54,[1]Aug!AJ$5:AK$46,2,FALSE),"")</f>
        <v/>
      </c>
      <c r="O54" t="str">
        <f>IFERROR(VLOOKUP($B54,[1]Aug!AM$5:AN$46,2,FALSE),"")</f>
        <v/>
      </c>
      <c r="P54" t="str">
        <f>IFERROR(VLOOKUP($B54,[1]Aug!AP$5:AQ$46,2,FALSE),"")</f>
        <v/>
      </c>
      <c r="Q54" s="6">
        <f>SUM($C54:P54)</f>
        <v>1</v>
      </c>
      <c r="R54">
        <f>COUNTIF($C54:P54,"Late*")</f>
        <v>0</v>
      </c>
      <c r="S54" s="11">
        <f t="shared" si="2"/>
        <v>1</v>
      </c>
      <c r="T54" s="7">
        <f>COUNTIF($C54:P54,"Absent")</f>
        <v>0</v>
      </c>
      <c r="U54">
        <f>COUNTIF($C54:P54,"Withdrawn")+COUNTIF($C54:P54,"Absent*")-T54</f>
        <v>3</v>
      </c>
      <c r="V54" s="10">
        <f t="shared" si="3"/>
        <v>4</v>
      </c>
    </row>
    <row r="55" spans="1:23" x14ac:dyDescent="0.3">
      <c r="A55" s="6" t="s">
        <v>770</v>
      </c>
      <c r="B55" t="s">
        <v>771</v>
      </c>
      <c r="C55" s="6" t="str">
        <f>IFERROR(VLOOKUP($B55,[1]Aug!C$5:D$46,2,FALSE),"")</f>
        <v/>
      </c>
      <c r="D55" t="str">
        <f>IFERROR(VLOOKUP($B55,[1]Aug!F$5:G$46,2,FALSE),"")</f>
        <v/>
      </c>
      <c r="E55" t="str">
        <f>IFERROR(VLOOKUP($B55,[1]Aug!I$5:J$46,2,FALSE),"")</f>
        <v/>
      </c>
      <c r="F55" t="str">
        <f>IFERROR(VLOOKUP($B55,[1]Aug!L$5:M$46,2,FALSE),"")</f>
        <v/>
      </c>
      <c r="G55" t="str">
        <f>IFERROR(VLOOKUP($B55,[1]Aug!O$5:P$46,2,FALSE),"")</f>
        <v/>
      </c>
      <c r="H55" t="str">
        <f>IFERROR(VLOOKUP($B55,[1]Aug!R$5:S$46,2,FALSE),"")</f>
        <v/>
      </c>
      <c r="I55" t="str">
        <f>IFERROR(VLOOKUP($B55,[1]Aug!U$5:V$46,2,FALSE),"")</f>
        <v/>
      </c>
      <c r="J55" t="str">
        <f>IFERROR(VLOOKUP($B55,[1]Aug!X$5:Y$46,2,FALSE),"")</f>
        <v/>
      </c>
      <c r="K55" t="str">
        <f>IFERROR(VLOOKUP($B55,[1]Aug!AA$5:AB$46,2,FALSE),"")</f>
        <v/>
      </c>
      <c r="L55" t="str">
        <f>IFERROR(VLOOKUP($B55,[1]Aug!AD$5:AE$46,2,FALSE),"")</f>
        <v>Late</v>
      </c>
      <c r="M55" t="str">
        <f>IFERROR(VLOOKUP($B55,[1]Aug!AG$5:AH$46,2,FALSE),"")</f>
        <v/>
      </c>
      <c r="N55" t="str">
        <f>IFERROR(VLOOKUP($B55,[1]Aug!AJ$5:AK$46,2,FALSE),"")</f>
        <v/>
      </c>
      <c r="O55" t="str">
        <f>IFERROR(VLOOKUP($B55,[1]Aug!AM$5:AN$46,2,FALSE),"")</f>
        <v/>
      </c>
      <c r="P55" t="str">
        <f>IFERROR(VLOOKUP($B55,[1]Aug!AP$5:AQ$46,2,FALSE),"")</f>
        <v/>
      </c>
      <c r="Q55" s="6">
        <f>SUM($C55:P55)</f>
        <v>0</v>
      </c>
      <c r="R55">
        <f>COUNTIF($C55:P55,"Late*")</f>
        <v>1</v>
      </c>
      <c r="S55" s="11">
        <f t="shared" si="2"/>
        <v>1</v>
      </c>
      <c r="T55" s="7">
        <f>COUNTIF($C55:P55,"Absent")</f>
        <v>0</v>
      </c>
      <c r="U55">
        <f>COUNTIF($C55:P55,"Withdrawn")+COUNTIF($C55:P55,"Absent*")-T55</f>
        <v>0</v>
      </c>
      <c r="V55" s="10">
        <f t="shared" si="3"/>
        <v>1</v>
      </c>
    </row>
    <row r="56" spans="1:23" x14ac:dyDescent="0.3">
      <c r="A56" s="22" t="s">
        <v>236</v>
      </c>
      <c r="B56" s="28" t="s">
        <v>122</v>
      </c>
      <c r="C56" s="6" t="str">
        <f>IFERROR(VLOOKUP($B56,[1]Aug!C$5:D$46,2,FALSE),"")</f>
        <v/>
      </c>
      <c r="D56" t="str">
        <f>IFERROR(VLOOKUP($B56,[1]Aug!F$5:G$46,2,FALSE),"")</f>
        <v>Late</v>
      </c>
      <c r="E56" t="str">
        <f>IFERROR(VLOOKUP($B56,[1]Aug!I$5:J$46,2,FALSE),"")</f>
        <v/>
      </c>
      <c r="F56" t="str">
        <f>IFERROR(VLOOKUP($B56,[1]Aug!L$5:M$46,2,FALSE),"")</f>
        <v/>
      </c>
      <c r="G56" t="str">
        <f>IFERROR(VLOOKUP($B56,[1]Aug!O$5:P$46,2,FALSE),"")</f>
        <v/>
      </c>
      <c r="H56" t="str">
        <f>IFERROR(VLOOKUP($B56,[1]Aug!R$5:S$46,2,FALSE),"")</f>
        <v/>
      </c>
      <c r="I56" t="str">
        <f>IFERROR(VLOOKUP($B56,[1]Aug!U$5:V$46,2,FALSE),"")</f>
        <v/>
      </c>
      <c r="J56" t="str">
        <f>IFERROR(VLOOKUP($B56,[1]Aug!X$5:Y$46,2,FALSE),"")</f>
        <v/>
      </c>
      <c r="K56" t="str">
        <f>IFERROR(VLOOKUP($B56,[1]Aug!AA$5:AB$46,2,FALSE),"")</f>
        <v/>
      </c>
      <c r="L56" t="str">
        <f>IFERROR(VLOOKUP($B56,[1]Aug!AD$5:AE$46,2,FALSE),"")</f>
        <v/>
      </c>
      <c r="M56" t="str">
        <f>IFERROR(VLOOKUP($B56,[1]Aug!AG$5:AH$46,2,FALSE),"")</f>
        <v/>
      </c>
      <c r="N56" t="str">
        <f>IFERROR(VLOOKUP($B56,[1]Aug!AJ$5:AK$46,2,FALSE),"")</f>
        <v/>
      </c>
      <c r="O56" t="str">
        <f>IFERROR(VLOOKUP($B56,[1]Aug!AM$5:AN$46,2,FALSE),"")</f>
        <v/>
      </c>
      <c r="P56" t="str">
        <f>IFERROR(VLOOKUP($B56,[1]Aug!AP$5:AQ$46,2,FALSE),"")</f>
        <v/>
      </c>
      <c r="Q56" s="6">
        <f>SUM($C56:P56)</f>
        <v>0</v>
      </c>
      <c r="R56">
        <f>COUNTIF($C56:P56,"Late*")</f>
        <v>1</v>
      </c>
      <c r="S56" s="11">
        <f t="shared" si="2"/>
        <v>1</v>
      </c>
      <c r="T56" s="7">
        <f>COUNTIF($C56:P56,"Absent")</f>
        <v>0</v>
      </c>
      <c r="U56">
        <f>COUNTIF($C56:P56,"Withdrawn")+COUNTIF($C56:P56,"Absent*")-T56</f>
        <v>0</v>
      </c>
      <c r="V56" s="10">
        <f t="shared" si="3"/>
        <v>1</v>
      </c>
    </row>
    <row r="57" spans="1:23" x14ac:dyDescent="0.3">
      <c r="A57" s="22" t="s">
        <v>63</v>
      </c>
      <c r="B57" s="28" t="s">
        <v>64</v>
      </c>
      <c r="C57" s="6" t="str">
        <f>IFERROR(VLOOKUP($B57,[1]Aug!C$5:D$46,2,FALSE),"")</f>
        <v/>
      </c>
      <c r="D57" t="str">
        <f>IFERROR(VLOOKUP($B57,[1]Aug!F$5:G$46,2,FALSE),"")</f>
        <v/>
      </c>
      <c r="E57">
        <f>IFERROR(VLOOKUP($B57,[1]Aug!I$5:J$46,2,FALSE),"")</f>
        <v>1</v>
      </c>
      <c r="F57" t="str">
        <f>IFERROR(VLOOKUP($B57,[1]Aug!L$5:M$46,2,FALSE),"")</f>
        <v/>
      </c>
      <c r="G57" t="str">
        <f>IFERROR(VLOOKUP($B57,[1]Aug!O$5:P$46,2,FALSE),"")</f>
        <v/>
      </c>
      <c r="H57" t="str">
        <f>IFERROR(VLOOKUP($B57,[1]Aug!R$5:S$46,2,FALSE),"")</f>
        <v/>
      </c>
      <c r="I57" t="str">
        <f>IFERROR(VLOOKUP($B57,[1]Aug!U$5:V$46,2,FALSE),"")</f>
        <v/>
      </c>
      <c r="J57">
        <f>IFERROR(VLOOKUP($B57,[1]Aug!X$5:Y$46,2,FALSE),"")</f>
        <v>1</v>
      </c>
      <c r="K57" t="str">
        <f>IFERROR(VLOOKUP($B57,[1]Aug!AA$5:AB$46,2,FALSE),"")</f>
        <v/>
      </c>
      <c r="L57" t="str">
        <f>IFERROR(VLOOKUP($B57,[1]Aug!AD$5:AE$46,2,FALSE),"")</f>
        <v/>
      </c>
      <c r="M57" t="str">
        <f>IFERROR(VLOOKUP($B57,[1]Aug!AG$5:AH$46,2,FALSE),"")</f>
        <v/>
      </c>
      <c r="N57" t="str">
        <f>IFERROR(VLOOKUP($B57,[1]Aug!AJ$5:AK$46,2,FALSE),"")</f>
        <v/>
      </c>
      <c r="O57" t="str">
        <f>IFERROR(VLOOKUP($B57,[1]Aug!AM$5:AN$46,2,FALSE),"")</f>
        <v/>
      </c>
      <c r="P57" t="str">
        <f>IFERROR(VLOOKUP($B57,[1]Aug!AP$5:AQ$46,2,FALSE),"")</f>
        <v/>
      </c>
      <c r="Q57" s="6">
        <f>SUM($C57:P57)</f>
        <v>2</v>
      </c>
      <c r="R57">
        <f>COUNTIF($C57:P57,"Late*")</f>
        <v>0</v>
      </c>
      <c r="S57" s="11">
        <f t="shared" si="2"/>
        <v>2</v>
      </c>
      <c r="T57" s="7">
        <f>COUNTIF($C57:P57,"Absent")</f>
        <v>0</v>
      </c>
      <c r="U57">
        <f>COUNTIF($C57:P57,"Withdrawn")+COUNTIF($C57:P57,"Absent*")-T57</f>
        <v>0</v>
      </c>
      <c r="V57" s="10">
        <f t="shared" si="3"/>
        <v>2</v>
      </c>
    </row>
    <row r="58" spans="1:23" x14ac:dyDescent="0.3">
      <c r="A58" s="6" t="s">
        <v>286</v>
      </c>
      <c r="B58" t="s">
        <v>287</v>
      </c>
      <c r="C58" s="6" t="str">
        <f>IFERROR(VLOOKUP($B58,[1]Aug!C$5:D$46,2,FALSE),"")</f>
        <v/>
      </c>
      <c r="D58" t="str">
        <f>IFERROR(VLOOKUP($B58,[1]Aug!F$5:G$46,2,FALSE),"")</f>
        <v/>
      </c>
      <c r="E58" t="str">
        <f>IFERROR(VLOOKUP($B58,[1]Aug!I$5:J$46,2,FALSE),"")</f>
        <v/>
      </c>
      <c r="F58" t="str">
        <f>IFERROR(VLOOKUP($B58,[1]Aug!L$5:M$46,2,FALSE),"")</f>
        <v/>
      </c>
      <c r="G58" t="str">
        <f>IFERROR(VLOOKUP($B58,[1]Aug!O$5:P$46,2,FALSE),"")</f>
        <v/>
      </c>
      <c r="H58" t="str">
        <f>IFERROR(VLOOKUP($B58,[1]Aug!R$5:S$46,2,FALSE),"")</f>
        <v/>
      </c>
      <c r="I58" t="str">
        <f>IFERROR(VLOOKUP($B58,[1]Aug!U$5:V$46,2,FALSE),"")</f>
        <v/>
      </c>
      <c r="J58" t="str">
        <f>IFERROR(VLOOKUP($B58,[1]Aug!X$5:Y$46,2,FALSE),"")</f>
        <v>Absent</v>
      </c>
      <c r="K58" t="str">
        <f>IFERROR(VLOOKUP($B58,[1]Aug!AA$5:AB$46,2,FALSE),"")</f>
        <v/>
      </c>
      <c r="L58" t="str">
        <f>IFERROR(VLOOKUP($B58,[1]Aug!AD$5:AE$46,2,FALSE),"")</f>
        <v/>
      </c>
      <c r="M58" t="str">
        <f>IFERROR(VLOOKUP($B58,[1]Aug!AG$5:AH$46,2,FALSE),"")</f>
        <v/>
      </c>
      <c r="N58" t="str">
        <f>IFERROR(VLOOKUP($B58,[1]Aug!AJ$5:AK$46,2,FALSE),"")</f>
        <v/>
      </c>
      <c r="O58" t="str">
        <f>IFERROR(VLOOKUP($B58,[1]Aug!AM$5:AN$46,2,FALSE),"")</f>
        <v/>
      </c>
      <c r="P58" t="str">
        <f>IFERROR(VLOOKUP($B58,[1]Aug!AP$5:AQ$46,2,FALSE),"")</f>
        <v/>
      </c>
      <c r="Q58" s="6">
        <f>SUM($C58:P58)</f>
        <v>0</v>
      </c>
      <c r="R58">
        <f>COUNTIF($C58:P58,"Late*")</f>
        <v>0</v>
      </c>
      <c r="S58" s="11">
        <f t="shared" si="2"/>
        <v>0</v>
      </c>
      <c r="T58" s="7">
        <f>COUNTIF($C58:P58,"Absent")</f>
        <v>1</v>
      </c>
      <c r="U58">
        <f>COUNTIF($C58:P58,"Withdrawn")+COUNTIF($C58:P58,"Absent*")-T58</f>
        <v>0</v>
      </c>
      <c r="V58" s="10">
        <f t="shared" si="3"/>
        <v>1</v>
      </c>
    </row>
    <row r="59" spans="1:23" x14ac:dyDescent="0.3">
      <c r="A59" s="22" t="s">
        <v>38</v>
      </c>
      <c r="B59" s="28" t="s">
        <v>39</v>
      </c>
      <c r="C59" s="6" t="str">
        <f>IFERROR(VLOOKUP($B59,[1]Aug!C$5:D$46,2,FALSE),"")</f>
        <v/>
      </c>
      <c r="D59" t="str">
        <f>IFERROR(VLOOKUP($B59,[1]Aug!F$5:G$46,2,FALSE),"")</f>
        <v>Withdrawn</v>
      </c>
      <c r="E59" t="str">
        <f>IFERROR(VLOOKUP($B59,[1]Aug!I$5:J$46,2,FALSE),"")</f>
        <v/>
      </c>
      <c r="F59" t="str">
        <f>IFERROR(VLOOKUP($B59,[1]Aug!L$5:M$46,2,FALSE),"")</f>
        <v/>
      </c>
      <c r="G59">
        <f>IFERROR(VLOOKUP($B59,[1]Aug!O$5:P$46,2,FALSE),"")</f>
        <v>1</v>
      </c>
      <c r="H59" t="str">
        <f>IFERROR(VLOOKUP($B59,[1]Aug!R$5:S$46,2,FALSE),"")</f>
        <v/>
      </c>
      <c r="I59" t="str">
        <f>IFERROR(VLOOKUP($B59,[1]Aug!U$5:V$46,2,FALSE),"")</f>
        <v/>
      </c>
      <c r="J59" t="str">
        <f>IFERROR(VLOOKUP($B59,[1]Aug!X$5:Y$46,2,FALSE),"")</f>
        <v/>
      </c>
      <c r="K59" t="str">
        <f>IFERROR(VLOOKUP($B59,[1]Aug!AA$5:AB$46,2,FALSE),"")</f>
        <v>Withdrawn</v>
      </c>
      <c r="L59" t="str">
        <f>IFERROR(VLOOKUP($B59,[1]Aug!AD$5:AE$46,2,FALSE),"")</f>
        <v/>
      </c>
      <c r="M59" t="str">
        <f>IFERROR(VLOOKUP($B59,[1]Aug!AG$5:AH$46,2,FALSE),"")</f>
        <v/>
      </c>
      <c r="N59" t="str">
        <f>IFERROR(VLOOKUP($B59,[1]Aug!AJ$5:AK$46,2,FALSE),"")</f>
        <v/>
      </c>
      <c r="O59" t="str">
        <f>IFERROR(VLOOKUP($B59,[1]Aug!AM$5:AN$46,2,FALSE),"")</f>
        <v/>
      </c>
      <c r="P59" t="str">
        <f>IFERROR(VLOOKUP($B59,[1]Aug!AP$5:AQ$46,2,FALSE),"")</f>
        <v/>
      </c>
      <c r="Q59" s="6">
        <f>SUM($C59:P59)</f>
        <v>1</v>
      </c>
      <c r="R59">
        <f>COUNTIF($C59:P59,"Late*")</f>
        <v>0</v>
      </c>
      <c r="S59" s="11">
        <f t="shared" si="2"/>
        <v>1</v>
      </c>
      <c r="T59" s="7">
        <f>COUNTIF($C59:P59,"Absent")</f>
        <v>0</v>
      </c>
      <c r="U59">
        <f>COUNTIF($C59:P59,"Withdrawn")+COUNTIF($C59:P59,"Absent*")-T59</f>
        <v>2</v>
      </c>
      <c r="V59" s="10">
        <f t="shared" si="3"/>
        <v>3</v>
      </c>
    </row>
    <row r="60" spans="1:23" x14ac:dyDescent="0.3">
      <c r="A60" s="22" t="s">
        <v>255</v>
      </c>
      <c r="B60" s="28" t="s">
        <v>256</v>
      </c>
      <c r="C60" s="6" t="str">
        <f>IFERROR(VLOOKUP($B60,[1]Aug!C$5:D$46,2,FALSE),"")</f>
        <v/>
      </c>
      <c r="D60" t="str">
        <f>IFERROR(VLOOKUP($B60,[1]Aug!F$5:G$46,2,FALSE),"")</f>
        <v/>
      </c>
      <c r="E60" t="str">
        <f>IFERROR(VLOOKUP($B60,[1]Aug!I$5:J$46,2,FALSE),"")</f>
        <v/>
      </c>
      <c r="F60" t="str">
        <f>IFERROR(VLOOKUP($B60,[1]Aug!L$5:M$46,2,FALSE),"")</f>
        <v/>
      </c>
      <c r="G60" t="str">
        <f>IFERROR(VLOOKUP($B60,[1]Aug!O$5:P$46,2,FALSE),"")</f>
        <v/>
      </c>
      <c r="H60" t="str">
        <f>IFERROR(VLOOKUP($B60,[1]Aug!R$5:S$46,2,FALSE),"")</f>
        <v/>
      </c>
      <c r="I60">
        <f>IFERROR(VLOOKUP($B60,[1]Aug!U$5:V$46,2,FALSE),"")</f>
        <v>1</v>
      </c>
      <c r="J60" t="str">
        <f>IFERROR(VLOOKUP($B60,[1]Aug!X$5:Y$46,2,FALSE),"")</f>
        <v>Absent*</v>
      </c>
      <c r="K60" t="str">
        <f>IFERROR(VLOOKUP($B60,[1]Aug!AA$5:AB$46,2,FALSE),"")</f>
        <v/>
      </c>
      <c r="L60" t="str">
        <f>IFERROR(VLOOKUP($B60,[1]Aug!AD$5:AE$46,2,FALSE),"")</f>
        <v/>
      </c>
      <c r="M60" t="str">
        <f>IFERROR(VLOOKUP($B60,[1]Aug!AG$5:AH$46,2,FALSE),"")</f>
        <v/>
      </c>
      <c r="N60" t="str">
        <f>IFERROR(VLOOKUP($B60,[1]Aug!AJ$5:AK$46,2,FALSE),"")</f>
        <v/>
      </c>
      <c r="O60" t="str">
        <f>IFERROR(VLOOKUP($B60,[1]Aug!AM$5:AN$46,2,FALSE),"")</f>
        <v/>
      </c>
      <c r="P60" t="str">
        <f>IFERROR(VLOOKUP($B60,[1]Aug!AP$5:AQ$46,2,FALSE),"")</f>
        <v/>
      </c>
      <c r="Q60" s="6">
        <f>SUM($C60:P60)</f>
        <v>1</v>
      </c>
      <c r="R60">
        <f>COUNTIF($C60:P60,"Late*")</f>
        <v>0</v>
      </c>
      <c r="S60" s="11">
        <f t="shared" si="2"/>
        <v>1</v>
      </c>
      <c r="T60" s="7">
        <f>COUNTIF($C60:P60,"Absent")</f>
        <v>0</v>
      </c>
      <c r="U60">
        <f>COUNTIF($C60:P60,"Withdrawn")+COUNTIF($C60:P60,"Absent*")-T60</f>
        <v>1</v>
      </c>
      <c r="V60" s="10">
        <f t="shared" si="3"/>
        <v>2</v>
      </c>
    </row>
    <row r="61" spans="1:23" x14ac:dyDescent="0.3">
      <c r="A61" s="22" t="s">
        <v>92</v>
      </c>
      <c r="B61" s="28" t="s">
        <v>93</v>
      </c>
      <c r="C61" s="6" t="str">
        <f>IFERROR(VLOOKUP($B61,[1]Aug!C$5:D$46,2,FALSE),"")</f>
        <v/>
      </c>
      <c r="D61" t="str">
        <f>IFERROR(VLOOKUP($B61,[1]Aug!F$5:G$46,2,FALSE),"")</f>
        <v/>
      </c>
      <c r="E61" t="str">
        <f>IFERROR(VLOOKUP($B61,[1]Aug!I$5:J$46,2,FALSE),"")</f>
        <v/>
      </c>
      <c r="F61" t="str">
        <f>IFERROR(VLOOKUP($B61,[1]Aug!L$5:M$46,2,FALSE),"")</f>
        <v/>
      </c>
      <c r="G61" t="str">
        <f>IFERROR(VLOOKUP($B61,[1]Aug!O$5:P$46,2,FALSE),"")</f>
        <v/>
      </c>
      <c r="H61" t="str">
        <f>IFERROR(VLOOKUP($B61,[1]Aug!R$5:S$46,2,FALSE),"")</f>
        <v/>
      </c>
      <c r="I61">
        <f>IFERROR(VLOOKUP($B61,[1]Aug!U$5:V$46,2,FALSE),"")</f>
        <v>1</v>
      </c>
      <c r="J61" t="str">
        <f>IFERROR(VLOOKUP($B61,[1]Aug!X$5:Y$46,2,FALSE),"")</f>
        <v>Withdrawn</v>
      </c>
      <c r="K61" t="str">
        <f>IFERROR(VLOOKUP($B61,[1]Aug!AA$5:AB$46,2,FALSE),"")</f>
        <v/>
      </c>
      <c r="L61" t="str">
        <f>IFERROR(VLOOKUP($B61,[1]Aug!AD$5:AE$46,2,FALSE),"")</f>
        <v>Withdrawn</v>
      </c>
      <c r="M61" t="str">
        <f>IFERROR(VLOOKUP($B61,[1]Aug!AG$5:AH$46,2,FALSE),"")</f>
        <v/>
      </c>
      <c r="N61" t="str">
        <f>IFERROR(VLOOKUP($B61,[1]Aug!AJ$5:AK$46,2,FALSE),"")</f>
        <v/>
      </c>
      <c r="O61" t="str">
        <f>IFERROR(VLOOKUP($B61,[1]Aug!AM$5:AN$46,2,FALSE),"")</f>
        <v/>
      </c>
      <c r="P61" t="str">
        <f>IFERROR(VLOOKUP($B61,[1]Aug!AP$5:AQ$46,2,FALSE),"")</f>
        <v/>
      </c>
      <c r="Q61" s="6">
        <f>SUM($C61:P61)</f>
        <v>1</v>
      </c>
      <c r="R61">
        <f>COUNTIF($C61:P61,"Late*")</f>
        <v>0</v>
      </c>
      <c r="S61" s="11">
        <f t="shared" si="2"/>
        <v>1</v>
      </c>
      <c r="T61" s="7">
        <f>COUNTIF($C61:P61,"Absent")</f>
        <v>0</v>
      </c>
      <c r="U61">
        <f>COUNTIF($C61:P61,"Withdrawn")+COUNTIF($C61:P61,"Absent*")-T61</f>
        <v>2</v>
      </c>
      <c r="V61" s="10">
        <f t="shared" si="3"/>
        <v>3</v>
      </c>
    </row>
    <row r="62" spans="1:23" x14ac:dyDescent="0.3">
      <c r="A62" s="22" t="s">
        <v>41</v>
      </c>
      <c r="B62" s="28" t="s">
        <v>42</v>
      </c>
      <c r="C62" s="6" t="str">
        <f>IFERROR(VLOOKUP($B62,[1]Aug!C$5:D$46,2,FALSE),"")</f>
        <v/>
      </c>
      <c r="D62" t="str">
        <f>IFERROR(VLOOKUP($B62,[1]Aug!F$5:G$46,2,FALSE),"")</f>
        <v/>
      </c>
      <c r="E62" t="str">
        <f>IFERROR(VLOOKUP($B62,[1]Aug!I$5:J$46,2,FALSE),"")</f>
        <v/>
      </c>
      <c r="F62" t="str">
        <f>IFERROR(VLOOKUP($B62,[1]Aug!L$5:M$46,2,FALSE),"")</f>
        <v/>
      </c>
      <c r="G62" t="str">
        <f>IFERROR(VLOOKUP($B62,[1]Aug!O$5:P$46,2,FALSE),"")</f>
        <v>Withdrawn</v>
      </c>
      <c r="H62" t="str">
        <f>IFERROR(VLOOKUP($B62,[1]Aug!R$5:S$46,2,FALSE),"")</f>
        <v/>
      </c>
      <c r="I62" t="str">
        <f>IFERROR(VLOOKUP($B62,[1]Aug!U$5:V$46,2,FALSE),"")</f>
        <v/>
      </c>
      <c r="J62">
        <f>IFERROR(VLOOKUP($B62,[1]Aug!X$5:Y$46,2,FALSE),"")</f>
        <v>1</v>
      </c>
      <c r="K62" t="str">
        <f>IFERROR(VLOOKUP($B62,[1]Aug!AA$5:AB$46,2,FALSE),"")</f>
        <v/>
      </c>
      <c r="L62" t="str">
        <f>IFERROR(VLOOKUP($B62,[1]Aug!AD$5:AE$46,2,FALSE),"")</f>
        <v/>
      </c>
      <c r="M62" t="str">
        <f>IFERROR(VLOOKUP($B62,[1]Aug!AG$5:AH$46,2,FALSE),"")</f>
        <v/>
      </c>
      <c r="N62" t="str">
        <f>IFERROR(VLOOKUP($B62,[1]Aug!AJ$5:AK$46,2,FALSE),"")</f>
        <v/>
      </c>
      <c r="O62" t="str">
        <f>IFERROR(VLOOKUP($B62,[1]Aug!AM$5:AN$46,2,FALSE),"")</f>
        <v/>
      </c>
      <c r="P62" t="str">
        <f>IFERROR(VLOOKUP($B62,[1]Aug!AP$5:AQ$46,2,FALSE),"")</f>
        <v/>
      </c>
      <c r="Q62" s="6">
        <f>SUM($C62:P62)</f>
        <v>1</v>
      </c>
      <c r="R62">
        <f>COUNTIF($C62:P62,"Late*")</f>
        <v>0</v>
      </c>
      <c r="S62" s="11">
        <f t="shared" si="2"/>
        <v>1</v>
      </c>
      <c r="T62" s="7">
        <f>COUNTIF($C62:P62,"Absent")</f>
        <v>0</v>
      </c>
      <c r="U62">
        <f>COUNTIF($C62:P62,"Withdrawn")+COUNTIF($C62:P62,"Absent*")-T62</f>
        <v>1</v>
      </c>
      <c r="V62" s="10">
        <f t="shared" si="3"/>
        <v>2</v>
      </c>
    </row>
    <row r="63" spans="1:23" x14ac:dyDescent="0.3">
      <c r="A63" s="22" t="s">
        <v>257</v>
      </c>
      <c r="B63" s="28" t="s">
        <v>258</v>
      </c>
      <c r="C63" s="6" t="str">
        <f>IFERROR(VLOOKUP($B63,[1]Aug!C$5:D$46,2,FALSE),"")</f>
        <v/>
      </c>
      <c r="D63" t="str">
        <f>IFERROR(VLOOKUP($B63,[1]Aug!F$5:G$46,2,FALSE),"")</f>
        <v/>
      </c>
      <c r="E63" t="str">
        <f>IFERROR(VLOOKUP($B63,[1]Aug!I$5:J$46,2,FALSE),"")</f>
        <v/>
      </c>
      <c r="F63" t="str">
        <f>IFERROR(VLOOKUP($B63,[1]Aug!L$5:M$46,2,FALSE),"")</f>
        <v/>
      </c>
      <c r="G63" t="str">
        <f>IFERROR(VLOOKUP($B63,[1]Aug!O$5:P$46,2,FALSE),"")</f>
        <v/>
      </c>
      <c r="H63" t="str">
        <f>IFERROR(VLOOKUP($B63,[1]Aug!R$5:S$46,2,FALSE),"")</f>
        <v/>
      </c>
      <c r="I63">
        <f>IFERROR(VLOOKUP($B63,[1]Aug!U$5:V$46,2,FALSE),"")</f>
        <v>1</v>
      </c>
      <c r="J63" t="str">
        <f>IFERROR(VLOOKUP($B63,[1]Aug!X$5:Y$46,2,FALSE),"")</f>
        <v/>
      </c>
      <c r="K63" t="str">
        <f>IFERROR(VLOOKUP($B63,[1]Aug!AA$5:AB$46,2,FALSE),"")</f>
        <v/>
      </c>
      <c r="L63">
        <f>IFERROR(VLOOKUP($B63,[1]Aug!AD$5:AE$46,2,FALSE),"")</f>
        <v>1</v>
      </c>
      <c r="M63" t="str">
        <f>IFERROR(VLOOKUP($B63,[1]Aug!AG$5:AH$46,2,FALSE),"")</f>
        <v/>
      </c>
      <c r="N63" t="str">
        <f>IFERROR(VLOOKUP($B63,[1]Aug!AJ$5:AK$46,2,FALSE),"")</f>
        <v/>
      </c>
      <c r="O63" t="str">
        <f>IFERROR(VLOOKUP($B63,[1]Aug!AM$5:AN$46,2,FALSE),"")</f>
        <v/>
      </c>
      <c r="P63" t="str">
        <f>IFERROR(VLOOKUP($B63,[1]Aug!AP$5:AQ$46,2,FALSE),"")</f>
        <v/>
      </c>
      <c r="Q63" s="6">
        <f>SUM($C63:P63)</f>
        <v>2</v>
      </c>
      <c r="R63">
        <f>COUNTIF($C63:P63,"Late*")</f>
        <v>0</v>
      </c>
      <c r="S63" s="11">
        <f t="shared" si="2"/>
        <v>2</v>
      </c>
      <c r="T63" s="7">
        <f>COUNTIF($C63:P63,"Absent")</f>
        <v>0</v>
      </c>
      <c r="U63">
        <f>COUNTIF($C63:P63,"Withdrawn")+COUNTIF($C63:P63,"Absent*")-T63</f>
        <v>0</v>
      </c>
      <c r="V63" s="10">
        <f t="shared" si="3"/>
        <v>2</v>
      </c>
    </row>
    <row r="64" spans="1:23" x14ac:dyDescent="0.3">
      <c r="A64" s="22" t="s">
        <v>14</v>
      </c>
      <c r="B64" s="28" t="s">
        <v>15</v>
      </c>
      <c r="C64" s="6" t="str">
        <f>IFERROR(VLOOKUP($B64,[1]Aug!C$5:D$46,2,FALSE),"")</f>
        <v/>
      </c>
      <c r="D64">
        <f>IFERROR(VLOOKUP($B64,[1]Aug!F$5:G$46,2,FALSE),"")</f>
        <v>1</v>
      </c>
      <c r="E64" t="str">
        <f>IFERROR(VLOOKUP($B64,[1]Aug!I$5:J$46,2,FALSE),"")</f>
        <v/>
      </c>
      <c r="F64" t="str">
        <f>IFERROR(VLOOKUP($B64,[1]Aug!L$5:M$46,2,FALSE),"")</f>
        <v/>
      </c>
      <c r="G64">
        <f>IFERROR(VLOOKUP($B64,[1]Aug!O$5:P$46,2,FALSE),"")</f>
        <v>1</v>
      </c>
      <c r="H64" t="str">
        <f>IFERROR(VLOOKUP($B64,[1]Aug!R$5:S$46,2,FALSE),"")</f>
        <v/>
      </c>
      <c r="I64" t="str">
        <f>IFERROR(VLOOKUP($B64,[1]Aug!U$5:V$46,2,FALSE),"")</f>
        <v/>
      </c>
      <c r="J64" t="str">
        <f>IFERROR(VLOOKUP($B64,[1]Aug!X$5:Y$46,2,FALSE),"")</f>
        <v/>
      </c>
      <c r="K64" t="str">
        <f>IFERROR(VLOOKUP($B64,[1]Aug!AA$5:AB$46,2,FALSE),"")</f>
        <v/>
      </c>
      <c r="L64" t="str">
        <f>IFERROR(VLOOKUP($B64,[1]Aug!AD$5:AE$46,2,FALSE),"")</f>
        <v/>
      </c>
      <c r="M64" t="str">
        <f>IFERROR(VLOOKUP($B64,[1]Aug!AG$5:AH$46,2,FALSE),"")</f>
        <v/>
      </c>
      <c r="N64" t="str">
        <f>IFERROR(VLOOKUP($B64,[1]Aug!AJ$5:AK$46,2,FALSE),"")</f>
        <v/>
      </c>
      <c r="O64" t="str">
        <f>IFERROR(VLOOKUP($B64,[1]Aug!AM$5:AN$46,2,FALSE),"")</f>
        <v/>
      </c>
      <c r="P64" t="str">
        <f>IFERROR(VLOOKUP($B64,[1]Aug!AP$5:AQ$46,2,FALSE),"")</f>
        <v/>
      </c>
      <c r="Q64" s="6">
        <f>SUM($C64:P64)</f>
        <v>2</v>
      </c>
      <c r="R64">
        <f>COUNTIF($C64:P64,"Late*")</f>
        <v>0</v>
      </c>
      <c r="S64" s="11">
        <f t="shared" si="2"/>
        <v>2</v>
      </c>
      <c r="T64" s="7">
        <f>COUNTIF($C64:P64,"Absent")</f>
        <v>0</v>
      </c>
      <c r="U64">
        <f>COUNTIF($C64:P64,"Withdrawn")+COUNTIF($C64:P64,"Absent*")-T64</f>
        <v>0</v>
      </c>
      <c r="V64" s="10">
        <f t="shared" si="3"/>
        <v>2</v>
      </c>
    </row>
    <row r="65" spans="1:22" x14ac:dyDescent="0.3">
      <c r="A65" s="6" t="s">
        <v>772</v>
      </c>
      <c r="B65" t="s">
        <v>773</v>
      </c>
      <c r="C65" s="6" t="str">
        <f>IFERROR(VLOOKUP($B65,[1]Aug!C$5:D$46,2,FALSE),"")</f>
        <v/>
      </c>
      <c r="D65" t="str">
        <f>IFERROR(VLOOKUP($B65,[1]Aug!F$5:G$46,2,FALSE),"")</f>
        <v/>
      </c>
      <c r="E65" t="str">
        <f>IFERROR(VLOOKUP($B65,[1]Aug!I$5:J$46,2,FALSE),"")</f>
        <v/>
      </c>
      <c r="F65" t="str">
        <f>IFERROR(VLOOKUP($B65,[1]Aug!L$5:M$46,2,FALSE),"")</f>
        <v/>
      </c>
      <c r="G65" t="str">
        <f>IFERROR(VLOOKUP($B65,[1]Aug!O$5:P$46,2,FALSE),"")</f>
        <v/>
      </c>
      <c r="H65" t="str">
        <f>IFERROR(VLOOKUP($B65,[1]Aug!R$5:S$46,2,FALSE),"")</f>
        <v/>
      </c>
      <c r="I65" t="str">
        <f>IFERROR(VLOOKUP($B65,[1]Aug!U$5:V$46,2,FALSE),"")</f>
        <v/>
      </c>
      <c r="J65" t="str">
        <f>IFERROR(VLOOKUP($B65,[1]Aug!X$5:Y$46,2,FALSE),"")</f>
        <v/>
      </c>
      <c r="K65" t="str">
        <f>IFERROR(VLOOKUP($B65,[1]Aug!AA$5:AB$46,2,FALSE),"")</f>
        <v/>
      </c>
      <c r="L65" t="str">
        <f>IFERROR(VLOOKUP($B65,[1]Aug!AD$5:AE$46,2,FALSE),"")</f>
        <v>Withdrawn</v>
      </c>
      <c r="M65" t="str">
        <f>IFERROR(VLOOKUP($B65,[1]Aug!AG$5:AH$46,2,FALSE),"")</f>
        <v/>
      </c>
      <c r="N65" t="str">
        <f>IFERROR(VLOOKUP($B65,[1]Aug!AJ$5:AK$46,2,FALSE),"")</f>
        <v/>
      </c>
      <c r="O65" t="str">
        <f>IFERROR(VLOOKUP($B65,[1]Aug!AM$5:AN$46,2,FALSE),"")</f>
        <v/>
      </c>
      <c r="P65" t="str">
        <f>IFERROR(VLOOKUP($B65,[1]Aug!AP$5:AQ$46,2,FALSE),"")</f>
        <v/>
      </c>
      <c r="Q65" s="6">
        <f>SUM($C65:P65)</f>
        <v>0</v>
      </c>
      <c r="R65">
        <f>COUNTIF($C65:P65,"Late*")</f>
        <v>0</v>
      </c>
      <c r="S65" s="11">
        <f t="shared" si="2"/>
        <v>0</v>
      </c>
      <c r="T65" s="7">
        <f>COUNTIF($C65:P65,"Absent")</f>
        <v>0</v>
      </c>
      <c r="U65">
        <f>COUNTIF($C65:P65,"Withdrawn")+COUNTIF($C65:P65,"Absent*")-T65</f>
        <v>1</v>
      </c>
      <c r="V65" s="10">
        <f t="shared" si="3"/>
        <v>1</v>
      </c>
    </row>
    <row r="66" spans="1:22" x14ac:dyDescent="0.3">
      <c r="A66" s="22" t="s">
        <v>104</v>
      </c>
      <c r="B66" s="28" t="s">
        <v>105</v>
      </c>
      <c r="C66" s="6" t="str">
        <f>IFERROR(VLOOKUP($B66,[1]Aug!C$5:D$46,2,FALSE),"")</f>
        <v/>
      </c>
      <c r="D66" t="str">
        <f>IFERROR(VLOOKUP($B66,[1]Aug!F$5:G$46,2,FALSE),"")</f>
        <v/>
      </c>
      <c r="E66" t="str">
        <f>IFERROR(VLOOKUP($B66,[1]Aug!I$5:J$46,2,FALSE),"")</f>
        <v/>
      </c>
      <c r="F66" t="str">
        <f>IFERROR(VLOOKUP($B66,[1]Aug!L$5:M$46,2,FALSE),"")</f>
        <v/>
      </c>
      <c r="G66" t="str">
        <f>IFERROR(VLOOKUP($B66,[1]Aug!O$5:P$46,2,FALSE),"")</f>
        <v/>
      </c>
      <c r="H66" t="str">
        <f>IFERROR(VLOOKUP($B66,[1]Aug!R$5:S$46,2,FALSE),"")</f>
        <v/>
      </c>
      <c r="I66" t="str">
        <f>IFERROR(VLOOKUP($B66,[1]Aug!U$5:V$46,2,FALSE),"")</f>
        <v>Late*</v>
      </c>
      <c r="J66">
        <f>IFERROR(VLOOKUP($B66,[1]Aug!X$5:Y$46,2,FALSE),"")</f>
        <v>1</v>
      </c>
      <c r="K66" t="str">
        <f>IFERROR(VLOOKUP($B66,[1]Aug!AA$5:AB$46,2,FALSE),"")</f>
        <v/>
      </c>
      <c r="L66" t="str">
        <f>IFERROR(VLOOKUP($B66,[1]Aug!AD$5:AE$46,2,FALSE),"")</f>
        <v/>
      </c>
      <c r="M66" t="str">
        <f>IFERROR(VLOOKUP($B66,[1]Aug!AG$5:AH$46,2,FALSE),"")</f>
        <v/>
      </c>
      <c r="N66" t="str">
        <f>IFERROR(VLOOKUP($B66,[1]Aug!AJ$5:AK$46,2,FALSE),"")</f>
        <v/>
      </c>
      <c r="O66" t="str">
        <f>IFERROR(VLOOKUP($B66,[1]Aug!AM$5:AN$46,2,FALSE),"")</f>
        <v/>
      </c>
      <c r="P66" t="str">
        <f>IFERROR(VLOOKUP($B66,[1]Aug!AP$5:AQ$46,2,FALSE),"")</f>
        <v/>
      </c>
      <c r="Q66" s="6">
        <f>SUM($C66:P66)</f>
        <v>1</v>
      </c>
      <c r="R66">
        <f>COUNTIF($C66:P66,"Late*")</f>
        <v>1</v>
      </c>
      <c r="S66" s="11">
        <f t="shared" si="2"/>
        <v>2</v>
      </c>
      <c r="T66" s="7">
        <f>COUNTIF($C66:P66,"Absent")</f>
        <v>0</v>
      </c>
      <c r="U66">
        <f>COUNTIF($C66:P66,"Withdrawn")+COUNTIF($C66:P66,"Absent*")-T66</f>
        <v>0</v>
      </c>
      <c r="V66" s="10">
        <f t="shared" si="3"/>
        <v>2</v>
      </c>
    </row>
    <row r="67" spans="1:22" x14ac:dyDescent="0.3">
      <c r="A67" s="22" t="s">
        <v>12</v>
      </c>
      <c r="B67" s="28" t="s">
        <v>13</v>
      </c>
      <c r="C67" s="6" t="str">
        <f>IFERROR(VLOOKUP($B67,[1]Aug!C$5:D$46,2,FALSE),"")</f>
        <v>Withdrawn</v>
      </c>
      <c r="D67" t="str">
        <f>IFERROR(VLOOKUP($B67,[1]Aug!F$5:G$46,2,FALSE),"")</f>
        <v>Withdrawn</v>
      </c>
      <c r="E67" t="str">
        <f>IFERROR(VLOOKUP($B67,[1]Aug!I$5:J$46,2,FALSE),"")</f>
        <v/>
      </c>
      <c r="F67" t="str">
        <f>IFERROR(VLOOKUP($B67,[1]Aug!L$5:M$46,2,FALSE),"")</f>
        <v/>
      </c>
      <c r="G67">
        <f>IFERROR(VLOOKUP($B67,[1]Aug!O$5:P$46,2,FALSE),"")</f>
        <v>1</v>
      </c>
      <c r="H67" t="str">
        <f>IFERROR(VLOOKUP($B67,[1]Aug!R$5:S$46,2,FALSE),"")</f>
        <v/>
      </c>
      <c r="I67" t="str">
        <f>IFERROR(VLOOKUP($B67,[1]Aug!U$5:V$46,2,FALSE),"")</f>
        <v/>
      </c>
      <c r="J67" t="str">
        <f>IFERROR(VLOOKUP($B67,[1]Aug!X$5:Y$46,2,FALSE),"")</f>
        <v/>
      </c>
      <c r="K67" t="str">
        <f>IFERROR(VLOOKUP($B67,[1]Aug!AA$5:AB$46,2,FALSE),"")</f>
        <v/>
      </c>
      <c r="L67" t="str">
        <f>IFERROR(VLOOKUP($B67,[1]Aug!AD$5:AE$46,2,FALSE),"")</f>
        <v/>
      </c>
      <c r="M67" t="str">
        <f>IFERROR(VLOOKUP($B67,[1]Aug!AG$5:AH$46,2,FALSE),"")</f>
        <v/>
      </c>
      <c r="N67" t="str">
        <f>IFERROR(VLOOKUP($B67,[1]Aug!AJ$5:AK$46,2,FALSE),"")</f>
        <v/>
      </c>
      <c r="O67" t="str">
        <f>IFERROR(VLOOKUP($B67,[1]Aug!AM$5:AN$46,2,FALSE),"")</f>
        <v/>
      </c>
      <c r="P67" t="str">
        <f>IFERROR(VLOOKUP($B67,[1]Aug!AP$5:AQ$46,2,FALSE),"")</f>
        <v/>
      </c>
      <c r="Q67" s="6">
        <f>SUM($C67:P67)</f>
        <v>1</v>
      </c>
      <c r="R67">
        <f>COUNTIF($C67:P67,"Late*")</f>
        <v>0</v>
      </c>
      <c r="S67" s="11">
        <f t="shared" si="2"/>
        <v>1</v>
      </c>
      <c r="T67" s="7">
        <f>COUNTIF($C67:P67,"Absent")</f>
        <v>0</v>
      </c>
      <c r="U67">
        <f>COUNTIF($C67:P67,"Withdrawn")+COUNTIF($C67:P67,"Absent*")-T67</f>
        <v>2</v>
      </c>
      <c r="V67" s="10">
        <f t="shared" si="3"/>
        <v>3</v>
      </c>
    </row>
    <row r="68" spans="1:22" x14ac:dyDescent="0.3">
      <c r="A68" s="22" t="s">
        <v>20</v>
      </c>
      <c r="B68" s="28" t="s">
        <v>21</v>
      </c>
      <c r="C68" s="6" t="str">
        <f>IFERROR(VLOOKUP($B68,[1]Aug!C$5:D$46,2,FALSE),"")</f>
        <v/>
      </c>
      <c r="D68" t="str">
        <f>IFERROR(VLOOKUP($B68,[1]Aug!F$5:G$46,2,FALSE),"")</f>
        <v>Absent</v>
      </c>
      <c r="E68" t="str">
        <f>IFERROR(VLOOKUP($B68,[1]Aug!I$5:J$46,2,FALSE),"")</f>
        <v/>
      </c>
      <c r="F68" t="str">
        <f>IFERROR(VLOOKUP($B68,[1]Aug!L$5:M$46,2,FALSE),"")</f>
        <v/>
      </c>
      <c r="G68">
        <f>IFERROR(VLOOKUP($B68,[1]Aug!O$5:P$46,2,FALSE),"")</f>
        <v>1</v>
      </c>
      <c r="H68" t="str">
        <f>IFERROR(VLOOKUP($B68,[1]Aug!R$5:S$46,2,FALSE),"")</f>
        <v/>
      </c>
      <c r="I68" t="str">
        <f>IFERROR(VLOOKUP($B68,[1]Aug!U$5:V$46,2,FALSE),"")</f>
        <v/>
      </c>
      <c r="J68" t="str">
        <f>IFERROR(VLOOKUP($B68,[1]Aug!X$5:Y$46,2,FALSE),"")</f>
        <v/>
      </c>
      <c r="K68" t="str">
        <f>IFERROR(VLOOKUP($B68,[1]Aug!AA$5:AB$46,2,FALSE),"")</f>
        <v>Withdrawn</v>
      </c>
      <c r="L68" t="str">
        <f>IFERROR(VLOOKUP($B68,[1]Aug!AD$5:AE$46,2,FALSE),"")</f>
        <v/>
      </c>
      <c r="M68" t="str">
        <f>IFERROR(VLOOKUP($B68,[1]Aug!AG$5:AH$46,2,FALSE),"")</f>
        <v/>
      </c>
      <c r="N68" t="str">
        <f>IFERROR(VLOOKUP($B68,[1]Aug!AJ$5:AK$46,2,FALSE),"")</f>
        <v/>
      </c>
      <c r="O68" t="str">
        <f>IFERROR(VLOOKUP($B68,[1]Aug!AM$5:AN$46,2,FALSE),"")</f>
        <v/>
      </c>
      <c r="P68" t="str">
        <f>IFERROR(VLOOKUP($B68,[1]Aug!AP$5:AQ$46,2,FALSE),"")</f>
        <v/>
      </c>
      <c r="Q68" s="6">
        <f>SUM($C68:P68)</f>
        <v>1</v>
      </c>
      <c r="R68">
        <f>COUNTIF($C68:P68,"Late*")</f>
        <v>0</v>
      </c>
      <c r="S68" s="11">
        <f t="shared" si="2"/>
        <v>1</v>
      </c>
      <c r="T68" s="7">
        <f>COUNTIF($C68:P68,"Absent")</f>
        <v>1</v>
      </c>
      <c r="U68">
        <f>COUNTIF($C68:P68,"Withdrawn")+COUNTIF($C68:P68,"Absent*")-T68</f>
        <v>1</v>
      </c>
      <c r="V68" s="10">
        <f t="shared" si="3"/>
        <v>3</v>
      </c>
    </row>
    <row r="69" spans="1:22" x14ac:dyDescent="0.3">
      <c r="A69" s="22" t="s">
        <v>24</v>
      </c>
      <c r="B69" s="28" t="s">
        <v>25</v>
      </c>
      <c r="C69" s="6" t="str">
        <f>IFERROR(VLOOKUP($B69,[1]Aug!C$5:D$46,2,FALSE),"")</f>
        <v/>
      </c>
      <c r="D69" t="str">
        <f>IFERROR(VLOOKUP($B69,[1]Aug!F$5:G$46,2,FALSE),"")</f>
        <v/>
      </c>
      <c r="E69" t="str">
        <f>IFERROR(VLOOKUP($B69,[1]Aug!I$5:J$46,2,FALSE),"")</f>
        <v>Late</v>
      </c>
      <c r="F69" t="str">
        <f>IFERROR(VLOOKUP($B69,[1]Aug!L$5:M$46,2,FALSE),"")</f>
        <v/>
      </c>
      <c r="G69">
        <f>IFERROR(VLOOKUP($B69,[1]Aug!O$5:P$46,2,FALSE),"")</f>
        <v>1</v>
      </c>
      <c r="H69">
        <f>IFERROR(VLOOKUP($B69,[1]Aug!R$5:S$46,2,FALSE),"")</f>
        <v>1</v>
      </c>
      <c r="I69" t="str">
        <f>IFERROR(VLOOKUP($B69,[1]Aug!U$5:V$46,2,FALSE),"")</f>
        <v/>
      </c>
      <c r="J69" t="str">
        <f>IFERROR(VLOOKUP($B69,[1]Aug!X$5:Y$46,2,FALSE),"")</f>
        <v/>
      </c>
      <c r="K69">
        <f>IFERROR(VLOOKUP($B69,[1]Aug!AA$5:AB$46,2,FALSE),"")</f>
        <v>1</v>
      </c>
      <c r="L69" t="str">
        <f>IFERROR(VLOOKUP($B69,[1]Aug!AD$5:AE$46,2,FALSE),"")</f>
        <v/>
      </c>
      <c r="M69" t="str">
        <f>IFERROR(VLOOKUP($B69,[1]Aug!AG$5:AH$46,2,FALSE),"")</f>
        <v/>
      </c>
      <c r="N69" t="str">
        <f>IFERROR(VLOOKUP($B69,[1]Aug!AJ$5:AK$46,2,FALSE),"")</f>
        <v/>
      </c>
      <c r="O69" t="str">
        <f>IFERROR(VLOOKUP($B69,[1]Aug!AM$5:AN$46,2,FALSE),"")</f>
        <v/>
      </c>
      <c r="P69" t="str">
        <f>IFERROR(VLOOKUP($B69,[1]Aug!AP$5:AQ$46,2,FALSE),"")</f>
        <v/>
      </c>
      <c r="Q69" s="6">
        <f>SUM($C69:P69)</f>
        <v>3</v>
      </c>
      <c r="R69">
        <f>COUNTIF($C69:P69,"Late*")</f>
        <v>1</v>
      </c>
      <c r="S69" s="11">
        <f t="shared" ref="S69:S130" si="4">SUM(Q69:R69)</f>
        <v>4</v>
      </c>
      <c r="T69" s="7">
        <f>COUNTIF($C69:P69,"Absent")</f>
        <v>0</v>
      </c>
      <c r="U69">
        <f>COUNTIF($C69:P69,"Withdrawn")+COUNTIF($C69:P69,"Absent*")-T69</f>
        <v>0</v>
      </c>
      <c r="V69" s="10">
        <f t="shared" ref="V69:V130" si="5">SUM(S69:U69)</f>
        <v>4</v>
      </c>
    </row>
    <row r="70" spans="1:22" x14ac:dyDescent="0.3">
      <c r="A70" s="22" t="s">
        <v>28</v>
      </c>
      <c r="B70" s="28" t="s">
        <v>29</v>
      </c>
      <c r="C70" s="6" t="str">
        <f>IFERROR(VLOOKUP($B70,[1]Aug!C$5:D$46,2,FALSE),"")</f>
        <v/>
      </c>
      <c r="D70">
        <f>IFERROR(VLOOKUP($B70,[1]Aug!F$5:G$46,2,FALSE),"")</f>
        <v>1</v>
      </c>
      <c r="E70" t="str">
        <f>IFERROR(VLOOKUP($B70,[1]Aug!I$5:J$46,2,FALSE),"")</f>
        <v/>
      </c>
      <c r="F70" t="str">
        <f>IFERROR(VLOOKUP($B70,[1]Aug!L$5:M$46,2,FALSE),"")</f>
        <v/>
      </c>
      <c r="G70">
        <f>IFERROR(VLOOKUP($B70,[1]Aug!O$5:P$46,2,FALSE),"")</f>
        <v>1</v>
      </c>
      <c r="H70" t="str">
        <f>IFERROR(VLOOKUP($B70,[1]Aug!R$5:S$46,2,FALSE),"")</f>
        <v/>
      </c>
      <c r="I70" t="str">
        <f>IFERROR(VLOOKUP($B70,[1]Aug!U$5:V$46,2,FALSE),"")</f>
        <v>Withdrawn</v>
      </c>
      <c r="J70" t="str">
        <f>IFERROR(VLOOKUP($B70,[1]Aug!X$5:Y$46,2,FALSE),"")</f>
        <v/>
      </c>
      <c r="K70" t="str">
        <f>IFERROR(VLOOKUP($B70,[1]Aug!AA$5:AB$46,2,FALSE),"")</f>
        <v/>
      </c>
      <c r="L70" t="str">
        <f>IFERROR(VLOOKUP($B70,[1]Aug!AD$5:AE$46,2,FALSE),"")</f>
        <v/>
      </c>
      <c r="M70" t="str">
        <f>IFERROR(VLOOKUP($B70,[1]Aug!AG$5:AH$46,2,FALSE),"")</f>
        <v/>
      </c>
      <c r="N70" t="str">
        <f>IFERROR(VLOOKUP($B70,[1]Aug!AJ$5:AK$46,2,FALSE),"")</f>
        <v/>
      </c>
      <c r="O70" t="str">
        <f>IFERROR(VLOOKUP($B70,[1]Aug!AM$5:AN$46,2,FALSE),"")</f>
        <v/>
      </c>
      <c r="P70" t="str">
        <f>IFERROR(VLOOKUP($B70,[1]Aug!AP$5:AQ$46,2,FALSE),"")</f>
        <v/>
      </c>
      <c r="Q70" s="6">
        <f>SUM($C70:P70)</f>
        <v>2</v>
      </c>
      <c r="R70">
        <f>COUNTIF($C70:P70,"Late*")</f>
        <v>0</v>
      </c>
      <c r="S70" s="11">
        <f t="shared" si="4"/>
        <v>2</v>
      </c>
      <c r="T70" s="7">
        <f>COUNTIF($C70:P70,"Absent")</f>
        <v>0</v>
      </c>
      <c r="U70">
        <f>COUNTIF($C70:P70,"Withdrawn")+COUNTIF($C70:P70,"Absent*")-T70</f>
        <v>1</v>
      </c>
      <c r="V70" s="10">
        <f t="shared" si="5"/>
        <v>3</v>
      </c>
    </row>
    <row r="71" spans="1:22" x14ac:dyDescent="0.3">
      <c r="A71" s="6" t="s">
        <v>774</v>
      </c>
      <c r="B71" t="s">
        <v>775</v>
      </c>
      <c r="C71" s="6" t="str">
        <f>IFERROR(VLOOKUP($B71,[1]Aug!C$5:D$46,2,FALSE),"")</f>
        <v/>
      </c>
      <c r="D71" t="str">
        <f>IFERROR(VLOOKUP($B71,[1]Aug!F$5:G$46,2,FALSE),"")</f>
        <v/>
      </c>
      <c r="E71" t="str">
        <f>IFERROR(VLOOKUP($B71,[1]Aug!I$5:J$46,2,FALSE),"")</f>
        <v/>
      </c>
      <c r="F71" t="str">
        <f>IFERROR(VLOOKUP($B71,[1]Aug!L$5:M$46,2,FALSE),"")</f>
        <v/>
      </c>
      <c r="G71" t="str">
        <f>IFERROR(VLOOKUP($B71,[1]Aug!O$5:P$46,2,FALSE),"")</f>
        <v/>
      </c>
      <c r="H71" t="str">
        <f>IFERROR(VLOOKUP($B71,[1]Aug!R$5:S$46,2,FALSE),"")</f>
        <v/>
      </c>
      <c r="I71" t="str">
        <f>IFERROR(VLOOKUP($B71,[1]Aug!U$5:V$46,2,FALSE),"")</f>
        <v/>
      </c>
      <c r="J71" t="str">
        <f>IFERROR(VLOOKUP($B71,[1]Aug!X$5:Y$46,2,FALSE),"")</f>
        <v/>
      </c>
      <c r="K71" t="str">
        <f>IFERROR(VLOOKUP($B71,[1]Aug!AA$5:AB$46,2,FALSE),"")</f>
        <v/>
      </c>
      <c r="L71" t="str">
        <f>IFERROR(VLOOKUP($B71,[1]Aug!AD$5:AE$46,2,FALSE),"")</f>
        <v>Absent</v>
      </c>
      <c r="M71" t="str">
        <f>IFERROR(VLOOKUP($B71,[1]Aug!AG$5:AH$46,2,FALSE),"")</f>
        <v/>
      </c>
      <c r="N71" t="str">
        <f>IFERROR(VLOOKUP($B71,[1]Aug!AJ$5:AK$46,2,FALSE),"")</f>
        <v/>
      </c>
      <c r="O71" t="str">
        <f>IFERROR(VLOOKUP($B71,[1]Aug!AM$5:AN$46,2,FALSE),"")</f>
        <v/>
      </c>
      <c r="P71" t="str">
        <f>IFERROR(VLOOKUP($B71,[1]Aug!AP$5:AQ$46,2,FALSE),"")</f>
        <v/>
      </c>
      <c r="Q71" s="6">
        <f>SUM($C71:P71)</f>
        <v>0</v>
      </c>
      <c r="R71">
        <f>COUNTIF($C71:P71,"Late*")</f>
        <v>0</v>
      </c>
      <c r="S71" s="11">
        <f t="shared" si="4"/>
        <v>0</v>
      </c>
      <c r="T71" s="7">
        <f>COUNTIF($C71:P71,"Absent")</f>
        <v>1</v>
      </c>
      <c r="U71">
        <f>COUNTIF($C71:P71,"Withdrawn")+COUNTIF($C71:P71,"Absent*")-T71</f>
        <v>0</v>
      </c>
      <c r="V71" s="10">
        <f t="shared" si="5"/>
        <v>1</v>
      </c>
    </row>
    <row r="72" spans="1:22" x14ac:dyDescent="0.3">
      <c r="A72" s="22" t="s">
        <v>776</v>
      </c>
      <c r="B72" s="28" t="s">
        <v>130</v>
      </c>
      <c r="C72" s="6" t="str">
        <f>IFERROR(VLOOKUP($B72,[1]Aug!C$5:D$46,2,FALSE),"")</f>
        <v/>
      </c>
      <c r="D72" t="str">
        <f>IFERROR(VLOOKUP($B72,[1]Aug!F$5:G$46,2,FALSE),"")</f>
        <v/>
      </c>
      <c r="E72" t="str">
        <f>IFERROR(VLOOKUP($B72,[1]Aug!I$5:J$46,2,FALSE),"")</f>
        <v/>
      </c>
      <c r="F72" t="str">
        <f>IFERROR(VLOOKUP($B72,[1]Aug!L$5:M$46,2,FALSE),"")</f>
        <v/>
      </c>
      <c r="G72" t="str">
        <f>IFERROR(VLOOKUP($B72,[1]Aug!O$5:P$46,2,FALSE),"")</f>
        <v/>
      </c>
      <c r="H72">
        <f>IFERROR(VLOOKUP($B72,[1]Aug!R$5:S$46,2,FALSE),"")</f>
        <v>1</v>
      </c>
      <c r="I72">
        <f>IFERROR(VLOOKUP($B72,[1]Aug!U$5:V$46,2,FALSE),"")</f>
        <v>1</v>
      </c>
      <c r="J72" t="str">
        <f>IFERROR(VLOOKUP($B72,[1]Aug!X$5:Y$46,2,FALSE),"")</f>
        <v/>
      </c>
      <c r="K72">
        <f>IFERROR(VLOOKUP($B72,[1]Aug!AA$5:AB$46,2,FALSE),"")</f>
        <v>1</v>
      </c>
      <c r="L72" t="str">
        <f>IFERROR(VLOOKUP($B72,[1]Aug!AD$5:AE$46,2,FALSE),"")</f>
        <v/>
      </c>
      <c r="M72" t="str">
        <f>IFERROR(VLOOKUP($B72,[1]Aug!AG$5:AH$46,2,FALSE),"")</f>
        <v/>
      </c>
      <c r="N72" t="str">
        <f>IFERROR(VLOOKUP($B72,[1]Aug!AJ$5:AK$46,2,FALSE),"")</f>
        <v/>
      </c>
      <c r="O72" t="str">
        <f>IFERROR(VLOOKUP($B72,[1]Aug!AM$5:AN$46,2,FALSE),"")</f>
        <v/>
      </c>
      <c r="P72" t="str">
        <f>IFERROR(VLOOKUP($B72,[1]Aug!AP$5:AQ$46,2,FALSE),"")</f>
        <v/>
      </c>
      <c r="Q72" s="6">
        <f>SUM($C72:P72)</f>
        <v>3</v>
      </c>
      <c r="R72">
        <f>COUNTIF($C72:P72,"Late*")</f>
        <v>0</v>
      </c>
      <c r="S72" s="11">
        <f t="shared" si="4"/>
        <v>3</v>
      </c>
      <c r="T72" s="7">
        <f>COUNTIF($C72:P72,"Absent")</f>
        <v>0</v>
      </c>
      <c r="U72">
        <f>COUNTIF($C72:P72,"Withdrawn")+COUNTIF($C72:P72,"Absent*")-T72</f>
        <v>0</v>
      </c>
      <c r="V72" s="10">
        <f t="shared" si="5"/>
        <v>3</v>
      </c>
    </row>
    <row r="73" spans="1:22" x14ac:dyDescent="0.3">
      <c r="A73" s="22" t="s">
        <v>54</v>
      </c>
      <c r="B73" s="28" t="s">
        <v>55</v>
      </c>
      <c r="C73" s="6" t="str">
        <f>IFERROR(VLOOKUP($B73,[1]Aug!C$5:D$46,2,FALSE),"")</f>
        <v/>
      </c>
      <c r="D73" t="str">
        <f>IFERROR(VLOOKUP($B73,[1]Aug!F$5:G$46,2,FALSE),"")</f>
        <v/>
      </c>
      <c r="E73">
        <f>IFERROR(VLOOKUP($B73,[1]Aug!I$5:J$46,2,FALSE),"")</f>
        <v>1</v>
      </c>
      <c r="F73" t="str">
        <f>IFERROR(VLOOKUP($B73,[1]Aug!L$5:M$46,2,FALSE),"")</f>
        <v/>
      </c>
      <c r="G73" t="str">
        <f>IFERROR(VLOOKUP($B73,[1]Aug!O$5:P$46,2,FALSE),"")</f>
        <v/>
      </c>
      <c r="H73">
        <f>IFERROR(VLOOKUP($B73,[1]Aug!R$5:S$46,2,FALSE),"")</f>
        <v>1</v>
      </c>
      <c r="I73" t="str">
        <f>IFERROR(VLOOKUP($B73,[1]Aug!U$5:V$46,2,FALSE),"")</f>
        <v/>
      </c>
      <c r="J73" t="str">
        <f>IFERROR(VLOOKUP($B73,[1]Aug!X$5:Y$46,2,FALSE),"")</f>
        <v/>
      </c>
      <c r="K73">
        <f>IFERROR(VLOOKUP($B73,[1]Aug!AA$5:AB$46,2,FALSE),"")</f>
        <v>1</v>
      </c>
      <c r="L73" t="str">
        <f>IFERROR(VLOOKUP($B73,[1]Aug!AD$5:AE$46,2,FALSE),"")</f>
        <v/>
      </c>
      <c r="M73" t="str">
        <f>IFERROR(VLOOKUP($B73,[1]Aug!AG$5:AH$46,2,FALSE),"")</f>
        <v/>
      </c>
      <c r="N73" t="str">
        <f>IFERROR(VLOOKUP($B73,[1]Aug!AJ$5:AK$46,2,FALSE),"")</f>
        <v/>
      </c>
      <c r="O73" t="str">
        <f>IFERROR(VLOOKUP($B73,[1]Aug!AM$5:AN$46,2,FALSE),"")</f>
        <v/>
      </c>
      <c r="P73" t="str">
        <f>IFERROR(VLOOKUP($B73,[1]Aug!AP$5:AQ$46,2,FALSE),"")</f>
        <v/>
      </c>
      <c r="Q73" s="6">
        <f>SUM($C73:P73)</f>
        <v>3</v>
      </c>
      <c r="R73">
        <f>COUNTIF($C73:P73,"Late*")</f>
        <v>0</v>
      </c>
      <c r="S73" s="11">
        <f t="shared" si="4"/>
        <v>3</v>
      </c>
      <c r="T73" s="7">
        <f>COUNTIF($C73:P73,"Absent")</f>
        <v>0</v>
      </c>
      <c r="U73">
        <f>COUNTIF($C73:P73,"Withdrawn")+COUNTIF($C73:P73,"Absent*")-T73</f>
        <v>0</v>
      </c>
      <c r="V73" s="10">
        <f t="shared" si="5"/>
        <v>3</v>
      </c>
    </row>
    <row r="74" spans="1:22" x14ac:dyDescent="0.3">
      <c r="A74" s="22" t="s">
        <v>133</v>
      </c>
      <c r="B74" s="28" t="s">
        <v>128</v>
      </c>
      <c r="C74" s="6" t="str">
        <f>IFERROR(VLOOKUP($B74,[1]Aug!C$5:D$46,2,FALSE),"")</f>
        <v/>
      </c>
      <c r="D74" t="str">
        <f>IFERROR(VLOOKUP($B74,[1]Aug!F$5:G$46,2,FALSE),"")</f>
        <v/>
      </c>
      <c r="E74" t="str">
        <f>IFERROR(VLOOKUP($B74,[1]Aug!I$5:J$46,2,FALSE),"")</f>
        <v/>
      </c>
      <c r="F74" t="str">
        <f>IFERROR(VLOOKUP($B74,[1]Aug!L$5:M$46,2,FALSE),"")</f>
        <v/>
      </c>
      <c r="G74" t="str">
        <f>IFERROR(VLOOKUP($B74,[1]Aug!O$5:P$46,2,FALSE),"")</f>
        <v/>
      </c>
      <c r="H74">
        <f>IFERROR(VLOOKUP($B74,[1]Aug!R$5:S$46,2,FALSE),"")</f>
        <v>1</v>
      </c>
      <c r="I74">
        <f>IFERROR(VLOOKUP($B74,[1]Aug!U$5:V$46,2,FALSE),"")</f>
        <v>1</v>
      </c>
      <c r="J74" t="str">
        <f>IFERROR(VLOOKUP($B74,[1]Aug!X$5:Y$46,2,FALSE),"")</f>
        <v/>
      </c>
      <c r="K74" t="str">
        <f>IFERROR(VLOOKUP($B74,[1]Aug!AA$5:AB$46,2,FALSE),"")</f>
        <v/>
      </c>
      <c r="L74" t="str">
        <f>IFERROR(VLOOKUP($B74,[1]Aug!AD$5:AE$46,2,FALSE),"")</f>
        <v/>
      </c>
      <c r="M74" t="str">
        <f>IFERROR(VLOOKUP($B74,[1]Aug!AG$5:AH$46,2,FALSE),"")</f>
        <v/>
      </c>
      <c r="N74" t="str">
        <f>IFERROR(VLOOKUP($B74,[1]Aug!AJ$5:AK$46,2,FALSE),"")</f>
        <v/>
      </c>
      <c r="O74" t="str">
        <f>IFERROR(VLOOKUP($B74,[1]Aug!AM$5:AN$46,2,FALSE),"")</f>
        <v/>
      </c>
      <c r="P74" t="str">
        <f>IFERROR(VLOOKUP($B74,[1]Aug!AP$5:AQ$46,2,FALSE),"")</f>
        <v/>
      </c>
      <c r="Q74" s="6">
        <f>SUM($C74:P74)</f>
        <v>2</v>
      </c>
      <c r="R74">
        <f>COUNTIF($C74:P74,"Late*")</f>
        <v>0</v>
      </c>
      <c r="S74" s="11">
        <f t="shared" si="4"/>
        <v>2</v>
      </c>
      <c r="T74" s="7">
        <f>COUNTIF($C74:P74,"Absent")</f>
        <v>0</v>
      </c>
      <c r="U74">
        <f>COUNTIF($C74:P74,"Withdrawn")+COUNTIF($C74:P74,"Absent*")-T74</f>
        <v>0</v>
      </c>
      <c r="V74" s="10">
        <f t="shared" si="5"/>
        <v>2</v>
      </c>
    </row>
    <row r="75" spans="1:22" x14ac:dyDescent="0.3">
      <c r="A75" s="22" t="s">
        <v>777</v>
      </c>
      <c r="B75" s="28" t="s">
        <v>778</v>
      </c>
      <c r="C75" s="6" t="str">
        <f>IFERROR(VLOOKUP($B75,[1]Aug!C$5:D$46,2,FALSE),"")</f>
        <v/>
      </c>
      <c r="D75" t="str">
        <f>IFERROR(VLOOKUP($B75,[1]Aug!F$5:G$46,2,FALSE),"")</f>
        <v/>
      </c>
      <c r="E75" t="str">
        <f>IFERROR(VLOOKUP($B75,[1]Aug!I$5:J$46,2,FALSE),"")</f>
        <v/>
      </c>
      <c r="F75" t="str">
        <f>IFERROR(VLOOKUP($B75,[1]Aug!L$5:M$46,2,FALSE),"")</f>
        <v/>
      </c>
      <c r="G75" t="str">
        <f>IFERROR(VLOOKUP($B75,[1]Aug!O$5:P$46,2,FALSE),"")</f>
        <v/>
      </c>
      <c r="H75" t="str">
        <f>IFERROR(VLOOKUP($B75,[1]Aug!R$5:S$46,2,FALSE),"")</f>
        <v/>
      </c>
      <c r="I75" t="str">
        <f>IFERROR(VLOOKUP($B75,[1]Aug!U$5:V$46,2,FALSE),"")</f>
        <v/>
      </c>
      <c r="J75" t="str">
        <f>IFERROR(VLOOKUP($B75,[1]Aug!X$5:Y$46,2,FALSE),"")</f>
        <v/>
      </c>
      <c r="K75" t="str">
        <f>IFERROR(VLOOKUP($B75,[1]Aug!AA$5:AB$46,2,FALSE),"")</f>
        <v>Withdrawn</v>
      </c>
      <c r="L75" t="str">
        <f>IFERROR(VLOOKUP($B75,[1]Aug!AD$5:AE$46,2,FALSE),"")</f>
        <v/>
      </c>
      <c r="M75" t="str">
        <f>IFERROR(VLOOKUP($B75,[1]Aug!AG$5:AH$46,2,FALSE),"")</f>
        <v/>
      </c>
      <c r="N75" t="str">
        <f>IFERROR(VLOOKUP($B75,[1]Aug!AJ$5:AK$46,2,FALSE),"")</f>
        <v/>
      </c>
      <c r="O75" t="str">
        <f>IFERROR(VLOOKUP($B75,[1]Aug!AM$5:AN$46,2,FALSE),"")</f>
        <v/>
      </c>
      <c r="P75" t="str">
        <f>IFERROR(VLOOKUP($B75,[1]Aug!AP$5:AQ$46,2,FALSE),"")</f>
        <v/>
      </c>
      <c r="Q75" s="6">
        <f>SUM($C75:P75)</f>
        <v>0</v>
      </c>
      <c r="R75">
        <f>COUNTIF($C75:P75,"Late*")</f>
        <v>0</v>
      </c>
      <c r="S75" s="11">
        <f t="shared" si="4"/>
        <v>0</v>
      </c>
      <c r="T75" s="7">
        <f>COUNTIF($C75:P75,"Absent")</f>
        <v>0</v>
      </c>
      <c r="U75">
        <f>COUNTIF($C75:P75,"Withdrawn")+COUNTIF($C75:P75,"Absent*")-T75</f>
        <v>1</v>
      </c>
      <c r="V75" s="10">
        <f t="shared" si="5"/>
        <v>1</v>
      </c>
    </row>
    <row r="76" spans="1:22" x14ac:dyDescent="0.3">
      <c r="A76" s="22" t="s">
        <v>100</v>
      </c>
      <c r="B76" s="28" t="s">
        <v>101</v>
      </c>
      <c r="C76" s="6" t="str">
        <f>IFERROR(VLOOKUP($B76,[1]Aug!C$5:D$46,2,FALSE),"")</f>
        <v/>
      </c>
      <c r="D76" t="str">
        <f>IFERROR(VLOOKUP($B76,[1]Aug!F$5:G$46,2,FALSE),"")</f>
        <v/>
      </c>
      <c r="E76" t="str">
        <f>IFERROR(VLOOKUP($B76,[1]Aug!I$5:J$46,2,FALSE),"")</f>
        <v/>
      </c>
      <c r="F76" t="str">
        <f>IFERROR(VLOOKUP($B76,[1]Aug!L$5:M$46,2,FALSE),"")</f>
        <v/>
      </c>
      <c r="G76" t="str">
        <f>IFERROR(VLOOKUP($B76,[1]Aug!O$5:P$46,2,FALSE),"")</f>
        <v/>
      </c>
      <c r="H76" t="str">
        <f>IFERROR(VLOOKUP($B76,[1]Aug!R$5:S$46,2,FALSE),"")</f>
        <v>Withdrawn</v>
      </c>
      <c r="I76" t="str">
        <f>IFERROR(VLOOKUP($B76,[1]Aug!U$5:V$46,2,FALSE),"")</f>
        <v/>
      </c>
      <c r="J76" t="str">
        <f>IFERROR(VLOOKUP($B76,[1]Aug!X$5:Y$46,2,FALSE),"")</f>
        <v>Withdrawn</v>
      </c>
      <c r="K76" t="str">
        <f>IFERROR(VLOOKUP($B76,[1]Aug!AA$5:AB$46,2,FALSE),"")</f>
        <v>Withdrawn</v>
      </c>
      <c r="L76" t="str">
        <f>IFERROR(VLOOKUP($B76,[1]Aug!AD$5:AE$46,2,FALSE),"")</f>
        <v/>
      </c>
      <c r="M76" t="str">
        <f>IFERROR(VLOOKUP($B76,[1]Aug!AG$5:AH$46,2,FALSE),"")</f>
        <v/>
      </c>
      <c r="N76" t="str">
        <f>IFERROR(VLOOKUP($B76,[1]Aug!AJ$5:AK$46,2,FALSE),"")</f>
        <v/>
      </c>
      <c r="O76" t="str">
        <f>IFERROR(VLOOKUP($B76,[1]Aug!AM$5:AN$46,2,FALSE),"")</f>
        <v/>
      </c>
      <c r="P76" t="str">
        <f>IFERROR(VLOOKUP($B76,[1]Aug!AP$5:AQ$46,2,FALSE),"")</f>
        <v/>
      </c>
      <c r="Q76" s="6">
        <f>SUM($C76:P76)</f>
        <v>0</v>
      </c>
      <c r="R76">
        <f>COUNTIF($C76:P76,"Late*")</f>
        <v>0</v>
      </c>
      <c r="S76" s="11">
        <f t="shared" si="4"/>
        <v>0</v>
      </c>
      <c r="T76" s="7">
        <f>COUNTIF($C76:P76,"Absent")</f>
        <v>0</v>
      </c>
      <c r="U76">
        <f>COUNTIF($C76:P76,"Withdrawn")+COUNTIF($C76:P76,"Absent*")-T76</f>
        <v>3</v>
      </c>
      <c r="V76" s="10">
        <f t="shared" si="5"/>
        <v>3</v>
      </c>
    </row>
    <row r="77" spans="1:22" x14ac:dyDescent="0.3">
      <c r="A77" s="22" t="s">
        <v>237</v>
      </c>
      <c r="B77" s="28" t="s">
        <v>123</v>
      </c>
      <c r="C77" s="6" t="str">
        <f>IFERROR(VLOOKUP($B77,[1]Aug!C$5:D$46,2,FALSE),"")</f>
        <v/>
      </c>
      <c r="D77" t="str">
        <f>IFERROR(VLOOKUP($B77,[1]Aug!F$5:G$46,2,FALSE),"")</f>
        <v>Late</v>
      </c>
      <c r="E77" t="str">
        <f>IFERROR(VLOOKUP($B77,[1]Aug!I$5:J$46,2,FALSE),"")</f>
        <v/>
      </c>
      <c r="F77" t="str">
        <f>IFERROR(VLOOKUP($B77,[1]Aug!L$5:M$46,2,FALSE),"")</f>
        <v/>
      </c>
      <c r="G77" t="str">
        <f>IFERROR(VLOOKUP($B77,[1]Aug!O$5:P$46,2,FALSE),"")</f>
        <v/>
      </c>
      <c r="H77" t="str">
        <f>IFERROR(VLOOKUP($B77,[1]Aug!R$5:S$46,2,FALSE),"")</f>
        <v/>
      </c>
      <c r="I77" t="str">
        <f>IFERROR(VLOOKUP($B77,[1]Aug!U$5:V$46,2,FALSE),"")</f>
        <v/>
      </c>
      <c r="J77" t="str">
        <f>IFERROR(VLOOKUP($B77,[1]Aug!X$5:Y$46,2,FALSE),"")</f>
        <v/>
      </c>
      <c r="K77" t="str">
        <f>IFERROR(VLOOKUP($B77,[1]Aug!AA$5:AB$46,2,FALSE),"")</f>
        <v/>
      </c>
      <c r="L77" t="str">
        <f>IFERROR(VLOOKUP($B77,[1]Aug!AD$5:AE$46,2,FALSE),"")</f>
        <v/>
      </c>
      <c r="M77" t="str">
        <f>IFERROR(VLOOKUP($B77,[1]Aug!AG$5:AH$46,2,FALSE),"")</f>
        <v/>
      </c>
      <c r="N77" t="str">
        <f>IFERROR(VLOOKUP($B77,[1]Aug!AJ$5:AK$46,2,FALSE),"")</f>
        <v/>
      </c>
      <c r="O77" t="str">
        <f>IFERROR(VLOOKUP($B77,[1]Aug!AM$5:AN$46,2,FALSE),"")</f>
        <v/>
      </c>
      <c r="P77" t="str">
        <f>IFERROR(VLOOKUP($B77,[1]Aug!AP$5:AQ$46,2,FALSE),"")</f>
        <v/>
      </c>
      <c r="Q77" s="6">
        <f>SUM($C77:P77)</f>
        <v>0</v>
      </c>
      <c r="R77">
        <f>COUNTIF($C77:P77,"Late*")</f>
        <v>1</v>
      </c>
      <c r="S77" s="11">
        <f t="shared" si="4"/>
        <v>1</v>
      </c>
      <c r="T77" s="7">
        <f>COUNTIF($C77:P77,"Absent")</f>
        <v>0</v>
      </c>
      <c r="U77">
        <f>COUNTIF($C77:P77,"Withdrawn")+COUNTIF($C77:P77,"Absent*")-T77</f>
        <v>0</v>
      </c>
      <c r="V77" s="10">
        <f t="shared" si="5"/>
        <v>1</v>
      </c>
    </row>
    <row r="78" spans="1:22" x14ac:dyDescent="0.3">
      <c r="A78" s="22" t="s">
        <v>106</v>
      </c>
      <c r="B78" s="28" t="s">
        <v>107</v>
      </c>
      <c r="C78" s="6" t="str">
        <f>IFERROR(VLOOKUP($B78,[1]Aug!C$5:D$46,2,FALSE),"")</f>
        <v/>
      </c>
      <c r="D78" t="str">
        <f>IFERROR(VLOOKUP($B78,[1]Aug!F$5:G$46,2,FALSE),"")</f>
        <v/>
      </c>
      <c r="E78" t="str">
        <f>IFERROR(VLOOKUP($B78,[1]Aug!I$5:J$46,2,FALSE),"")</f>
        <v/>
      </c>
      <c r="F78" t="str">
        <f>IFERROR(VLOOKUP($B78,[1]Aug!L$5:M$46,2,FALSE),"")</f>
        <v/>
      </c>
      <c r="G78" t="str">
        <f>IFERROR(VLOOKUP($B78,[1]Aug!O$5:P$46,2,FALSE),"")</f>
        <v/>
      </c>
      <c r="H78" t="str">
        <f>IFERROR(VLOOKUP($B78,[1]Aug!R$5:S$46,2,FALSE),"")</f>
        <v/>
      </c>
      <c r="I78" t="str">
        <f>IFERROR(VLOOKUP($B78,[1]Aug!U$5:V$46,2,FALSE),"")</f>
        <v/>
      </c>
      <c r="J78" t="str">
        <f>IFERROR(VLOOKUP($B78,[1]Aug!X$5:Y$46,2,FALSE),"")</f>
        <v/>
      </c>
      <c r="K78">
        <f>IFERROR(VLOOKUP($B78,[1]Aug!AA$5:AB$46,2,FALSE),"")</f>
        <v>1</v>
      </c>
      <c r="L78" t="str">
        <f>IFERROR(VLOOKUP($B78,[1]Aug!AD$5:AE$46,2,FALSE),"")</f>
        <v/>
      </c>
      <c r="M78" t="str">
        <f>IFERROR(VLOOKUP($B78,[1]Aug!AG$5:AH$46,2,FALSE),"")</f>
        <v/>
      </c>
      <c r="N78" t="str">
        <f>IFERROR(VLOOKUP($B78,[1]Aug!AJ$5:AK$46,2,FALSE),"")</f>
        <v/>
      </c>
      <c r="O78" t="str">
        <f>IFERROR(VLOOKUP($B78,[1]Aug!AM$5:AN$46,2,FALSE),"")</f>
        <v/>
      </c>
      <c r="P78" t="str">
        <f>IFERROR(VLOOKUP($B78,[1]Aug!AP$5:AQ$46,2,FALSE),"")</f>
        <v/>
      </c>
      <c r="Q78" s="6">
        <f>SUM($C78:P78)</f>
        <v>1</v>
      </c>
      <c r="R78">
        <f>COUNTIF($C78:P78,"Late*")</f>
        <v>0</v>
      </c>
      <c r="S78" s="11">
        <f t="shared" si="4"/>
        <v>1</v>
      </c>
      <c r="T78" s="7">
        <f>COUNTIF($C78:P78,"Absent")</f>
        <v>0</v>
      </c>
      <c r="U78">
        <f>COUNTIF($C78:P78,"Withdrawn")+COUNTIF($C78:P78,"Absent*")-T78</f>
        <v>0</v>
      </c>
      <c r="V78" s="10">
        <f t="shared" si="5"/>
        <v>1</v>
      </c>
    </row>
    <row r="79" spans="1:22" x14ac:dyDescent="0.3">
      <c r="A79" s="22" t="s">
        <v>98</v>
      </c>
      <c r="B79" s="28" t="s">
        <v>99</v>
      </c>
      <c r="C79" s="6" t="str">
        <f>IFERROR(VLOOKUP($B79,[1]Aug!C$5:D$46,2,FALSE),"")</f>
        <v/>
      </c>
      <c r="D79" t="str">
        <f>IFERROR(VLOOKUP($B79,[1]Aug!F$5:G$46,2,FALSE),"")</f>
        <v/>
      </c>
      <c r="E79" t="str">
        <f>IFERROR(VLOOKUP($B79,[1]Aug!I$5:J$46,2,FALSE),"")</f>
        <v/>
      </c>
      <c r="F79" t="str">
        <f>IFERROR(VLOOKUP($B79,[1]Aug!L$5:M$46,2,FALSE),"")</f>
        <v>Absent</v>
      </c>
      <c r="G79" t="str">
        <f>IFERROR(VLOOKUP($B79,[1]Aug!O$5:P$46,2,FALSE),"")</f>
        <v/>
      </c>
      <c r="H79" t="str">
        <f>IFERROR(VLOOKUP($B79,[1]Aug!R$5:S$46,2,FALSE),"")</f>
        <v>Withdrawn</v>
      </c>
      <c r="I79" t="str">
        <f>IFERROR(VLOOKUP($B79,[1]Aug!U$5:V$46,2,FALSE),"")</f>
        <v/>
      </c>
      <c r="J79" t="str">
        <f>IFERROR(VLOOKUP($B79,[1]Aug!X$5:Y$46,2,FALSE),"")</f>
        <v/>
      </c>
      <c r="K79" t="str">
        <f>IFERROR(VLOOKUP($B79,[1]Aug!AA$5:AB$46,2,FALSE),"")</f>
        <v>Withdrawn</v>
      </c>
      <c r="L79" t="str">
        <f>IFERROR(VLOOKUP($B79,[1]Aug!AD$5:AE$46,2,FALSE),"")</f>
        <v/>
      </c>
      <c r="M79" t="str">
        <f>IFERROR(VLOOKUP($B79,[1]Aug!AG$5:AH$46,2,FALSE),"")</f>
        <v/>
      </c>
      <c r="N79" t="str">
        <f>IFERROR(VLOOKUP($B79,[1]Aug!AJ$5:AK$46,2,FALSE),"")</f>
        <v/>
      </c>
      <c r="O79" t="str">
        <f>IFERROR(VLOOKUP($B79,[1]Aug!AM$5:AN$46,2,FALSE),"")</f>
        <v/>
      </c>
      <c r="P79" t="str">
        <f>IFERROR(VLOOKUP($B79,[1]Aug!AP$5:AQ$46,2,FALSE),"")</f>
        <v/>
      </c>
      <c r="Q79" s="6">
        <f>SUM($C79:P79)</f>
        <v>0</v>
      </c>
      <c r="R79">
        <f>COUNTIF($C79:P79,"Late*")</f>
        <v>0</v>
      </c>
      <c r="S79" s="11">
        <f t="shared" si="4"/>
        <v>0</v>
      </c>
      <c r="T79" s="7">
        <f>COUNTIF($C79:P79,"Absent")</f>
        <v>1</v>
      </c>
      <c r="U79">
        <f>COUNTIF($C79:P79,"Withdrawn")+COUNTIF($C79:P79,"Absent*")-T79</f>
        <v>2</v>
      </c>
      <c r="V79" s="10">
        <f t="shared" si="5"/>
        <v>3</v>
      </c>
    </row>
    <row r="80" spans="1:22" x14ac:dyDescent="0.3">
      <c r="A80" s="22" t="s">
        <v>779</v>
      </c>
      <c r="B80" s="28" t="s">
        <v>780</v>
      </c>
      <c r="C80" s="6" t="str">
        <f>IFERROR(VLOOKUP($B80,[1]Aug!C$5:D$46,2,FALSE),"")</f>
        <v/>
      </c>
      <c r="D80" t="str">
        <f>IFERROR(VLOOKUP($B80,[1]Aug!F$5:G$46,2,FALSE),"")</f>
        <v/>
      </c>
      <c r="E80" t="str">
        <f>IFERROR(VLOOKUP($B80,[1]Aug!I$5:J$46,2,FALSE),"")</f>
        <v/>
      </c>
      <c r="F80" t="str">
        <f>IFERROR(VLOOKUP($B80,[1]Aug!L$5:M$46,2,FALSE),"")</f>
        <v/>
      </c>
      <c r="G80" t="str">
        <f>IFERROR(VLOOKUP($B80,[1]Aug!O$5:P$46,2,FALSE),"")</f>
        <v/>
      </c>
      <c r="H80" t="str">
        <f>IFERROR(VLOOKUP($B80,[1]Aug!R$5:S$46,2,FALSE),"")</f>
        <v/>
      </c>
      <c r="I80" t="str">
        <f>IFERROR(VLOOKUP($B80,[1]Aug!U$5:V$46,2,FALSE),"")</f>
        <v/>
      </c>
      <c r="J80" t="str">
        <f>IFERROR(VLOOKUP($B80,[1]Aug!X$5:Y$46,2,FALSE),"")</f>
        <v/>
      </c>
      <c r="K80">
        <f>IFERROR(VLOOKUP($B80,[1]Aug!AA$5:AB$46,2,FALSE),"")</f>
        <v>1</v>
      </c>
      <c r="L80" t="str">
        <f>IFERROR(VLOOKUP($B80,[1]Aug!AD$5:AE$46,2,FALSE),"")</f>
        <v/>
      </c>
      <c r="M80" t="str">
        <f>IFERROR(VLOOKUP($B80,[1]Aug!AG$5:AH$46,2,FALSE),"")</f>
        <v/>
      </c>
      <c r="N80" t="str">
        <f>IFERROR(VLOOKUP($B80,[1]Aug!AJ$5:AK$46,2,FALSE),"")</f>
        <v/>
      </c>
      <c r="O80" t="str">
        <f>IFERROR(VLOOKUP($B80,[1]Aug!AM$5:AN$46,2,FALSE),"")</f>
        <v/>
      </c>
      <c r="P80" t="str">
        <f>IFERROR(VLOOKUP($B80,[1]Aug!AP$5:AQ$46,2,FALSE),"")</f>
        <v/>
      </c>
      <c r="Q80" s="6">
        <f>SUM($C80:P80)</f>
        <v>1</v>
      </c>
      <c r="R80">
        <f>COUNTIF($C80:P80,"Late*")</f>
        <v>0</v>
      </c>
      <c r="S80" s="11">
        <f t="shared" si="4"/>
        <v>1</v>
      </c>
      <c r="T80" s="7">
        <f>COUNTIF($C80:P80,"Absent")</f>
        <v>0</v>
      </c>
      <c r="U80">
        <f>COUNTIF($C80:P80,"Withdrawn")+COUNTIF($C80:P80,"Absent*")-T80</f>
        <v>0</v>
      </c>
      <c r="V80" s="10">
        <f t="shared" si="5"/>
        <v>1</v>
      </c>
    </row>
    <row r="81" spans="1:23" ht="14.4" customHeight="1" x14ac:dyDescent="0.3">
      <c r="A81" s="22" t="s">
        <v>90</v>
      </c>
      <c r="B81" s="28" t="s">
        <v>91</v>
      </c>
      <c r="C81" s="6" t="str">
        <f>IFERROR(VLOOKUP($B81,[1]Aug!C$5:D$46,2,FALSE),"")</f>
        <v/>
      </c>
      <c r="D81" t="str">
        <f>IFERROR(VLOOKUP($B81,[1]Aug!F$5:G$46,2,FALSE),"")</f>
        <v/>
      </c>
      <c r="E81" t="str">
        <f>IFERROR(VLOOKUP($B81,[1]Aug!I$5:J$46,2,FALSE),"")</f>
        <v/>
      </c>
      <c r="F81" t="str">
        <f>IFERROR(VLOOKUP($B81,[1]Aug!L$5:M$46,2,FALSE),"")</f>
        <v/>
      </c>
      <c r="G81" t="str">
        <f>IFERROR(VLOOKUP($B81,[1]Aug!O$5:P$46,2,FALSE),"")</f>
        <v/>
      </c>
      <c r="H81" t="str">
        <f>IFERROR(VLOOKUP($B81,[1]Aug!R$5:S$46,2,FALSE),"")</f>
        <v/>
      </c>
      <c r="I81">
        <f>IFERROR(VLOOKUP($B81,[1]Aug!U$5:V$46,2,FALSE),"")</f>
        <v>1</v>
      </c>
      <c r="J81" t="str">
        <f>IFERROR(VLOOKUP($B81,[1]Aug!X$5:Y$46,2,FALSE),"")</f>
        <v/>
      </c>
      <c r="K81" t="str">
        <f>IFERROR(VLOOKUP($B81,[1]Aug!AA$5:AB$46,2,FALSE),"")</f>
        <v/>
      </c>
      <c r="L81" t="str">
        <f>IFERROR(VLOOKUP($B81,[1]Aug!AD$5:AE$46,2,FALSE),"")</f>
        <v/>
      </c>
      <c r="M81" t="str">
        <f>IFERROR(VLOOKUP($B81,[1]Aug!AG$5:AH$46,2,FALSE),"")</f>
        <v/>
      </c>
      <c r="N81" t="str">
        <f>IFERROR(VLOOKUP($B81,[1]Aug!AJ$5:AK$46,2,FALSE),"")</f>
        <v/>
      </c>
      <c r="O81" t="str">
        <f>IFERROR(VLOOKUP($B81,[1]Aug!AM$5:AN$46,2,FALSE),"")</f>
        <v/>
      </c>
      <c r="P81" t="str">
        <f>IFERROR(VLOOKUP($B81,[1]Aug!AP$5:AQ$46,2,FALSE),"")</f>
        <v/>
      </c>
      <c r="Q81" s="6">
        <f>SUM($C81:P81)</f>
        <v>1</v>
      </c>
      <c r="R81">
        <f>COUNTIF($C81:P81,"Late*")</f>
        <v>0</v>
      </c>
      <c r="S81" s="11">
        <f t="shared" si="4"/>
        <v>1</v>
      </c>
      <c r="T81" s="7">
        <f>COUNTIF($C81:P81,"Absent")</f>
        <v>0</v>
      </c>
      <c r="U81">
        <f>COUNTIF($C81:P81,"Withdrawn")+COUNTIF($C81:P81,"Absent*")-T81</f>
        <v>0</v>
      </c>
      <c r="V81" s="10">
        <f t="shared" si="5"/>
        <v>1</v>
      </c>
    </row>
    <row r="82" spans="1:23" x14ac:dyDescent="0.3">
      <c r="A82" s="22" t="s">
        <v>69</v>
      </c>
      <c r="B82" s="28" t="s">
        <v>70</v>
      </c>
      <c r="C82" s="6" t="str">
        <f>IFERROR(VLOOKUP($B82,[1]Aug!C$5:D$46,2,FALSE),"")</f>
        <v>Withdrawn</v>
      </c>
      <c r="D82" t="str">
        <f>IFERROR(VLOOKUP($B82,[1]Aug!F$5:G$46,2,FALSE),"")</f>
        <v/>
      </c>
      <c r="E82" t="str">
        <f>IFERROR(VLOOKUP($B82,[1]Aug!I$5:J$46,2,FALSE),"")</f>
        <v/>
      </c>
      <c r="F82">
        <f>IFERROR(VLOOKUP($B82,[1]Aug!L$5:M$46,2,FALSE),"")</f>
        <v>1</v>
      </c>
      <c r="G82" t="str">
        <f>IFERROR(VLOOKUP($B82,[1]Aug!O$5:P$46,2,FALSE),"")</f>
        <v/>
      </c>
      <c r="H82" t="str">
        <f>IFERROR(VLOOKUP($B82,[1]Aug!R$5:S$46,2,FALSE),"")</f>
        <v/>
      </c>
      <c r="I82" t="str">
        <f>IFERROR(VLOOKUP($B82,[1]Aug!U$5:V$46,2,FALSE),"")</f>
        <v/>
      </c>
      <c r="J82" t="str">
        <f>IFERROR(VLOOKUP($B82,[1]Aug!X$5:Y$46,2,FALSE),"")</f>
        <v/>
      </c>
      <c r="K82" t="str">
        <f>IFERROR(VLOOKUP($B82,[1]Aug!AA$5:AB$46,2,FALSE),"")</f>
        <v/>
      </c>
      <c r="L82">
        <f>IFERROR(VLOOKUP($B82,[1]Aug!AD$5:AE$46,2,FALSE),"")</f>
        <v>1</v>
      </c>
      <c r="M82" t="str">
        <f>IFERROR(VLOOKUP($B82,[1]Aug!AG$5:AH$46,2,FALSE),"")</f>
        <v/>
      </c>
      <c r="N82" t="str">
        <f>IFERROR(VLOOKUP($B82,[1]Aug!AJ$5:AK$46,2,FALSE),"")</f>
        <v/>
      </c>
      <c r="O82" t="str">
        <f>IFERROR(VLOOKUP($B82,[1]Aug!AM$5:AN$46,2,FALSE),"")</f>
        <v/>
      </c>
      <c r="P82" t="str">
        <f>IFERROR(VLOOKUP($B82,[1]Aug!AP$5:AQ$46,2,FALSE),"")</f>
        <v/>
      </c>
      <c r="Q82" s="6">
        <f>SUM($C82:P82)</f>
        <v>2</v>
      </c>
      <c r="R82">
        <f>COUNTIF($C82:P82,"Late*")</f>
        <v>0</v>
      </c>
      <c r="S82" s="11">
        <f t="shared" si="4"/>
        <v>2</v>
      </c>
      <c r="T82" s="7">
        <f>COUNTIF($C82:P82,"Absent")</f>
        <v>0</v>
      </c>
      <c r="U82">
        <f>COUNTIF($C82:P82,"Withdrawn")+COUNTIF($C82:P82,"Absent*")-T82</f>
        <v>1</v>
      </c>
      <c r="V82" s="10">
        <f t="shared" si="5"/>
        <v>3</v>
      </c>
    </row>
    <row r="83" spans="1:23" x14ac:dyDescent="0.3">
      <c r="A83" s="22" t="s">
        <v>18</v>
      </c>
      <c r="B83" s="28" t="s">
        <v>19</v>
      </c>
      <c r="C83" s="6" t="str">
        <f>IFERROR(VLOOKUP($B83,[1]Aug!C$5:D$46,2,FALSE),"")</f>
        <v/>
      </c>
      <c r="D83" t="str">
        <f>IFERROR(VLOOKUP($B83,[1]Aug!F$5:G$46,2,FALSE),"")</f>
        <v/>
      </c>
      <c r="E83" t="str">
        <f>IFERROR(VLOOKUP($B83,[1]Aug!I$5:J$46,2,FALSE),"")</f>
        <v/>
      </c>
      <c r="F83" t="str">
        <f>IFERROR(VLOOKUP($B83,[1]Aug!L$5:M$46,2,FALSE),"")</f>
        <v/>
      </c>
      <c r="G83">
        <f>IFERROR(VLOOKUP($B83,[1]Aug!O$5:P$46,2,FALSE),"")</f>
        <v>1</v>
      </c>
      <c r="H83">
        <f>IFERROR(VLOOKUP($B83,[1]Aug!R$5:S$46,2,FALSE),"")</f>
        <v>1</v>
      </c>
      <c r="I83" t="str">
        <f>IFERROR(VLOOKUP($B83,[1]Aug!U$5:V$46,2,FALSE),"")</f>
        <v/>
      </c>
      <c r="J83" t="str">
        <f>IFERROR(VLOOKUP($B83,[1]Aug!X$5:Y$46,2,FALSE),"")</f>
        <v/>
      </c>
      <c r="K83">
        <f>IFERROR(VLOOKUP($B83,[1]Aug!AA$5:AB$46,2,FALSE),"")</f>
        <v>1</v>
      </c>
      <c r="L83" t="str">
        <f>IFERROR(VLOOKUP($B83,[1]Aug!AD$5:AE$46,2,FALSE),"")</f>
        <v/>
      </c>
      <c r="M83" t="str">
        <f>IFERROR(VLOOKUP($B83,[1]Aug!AG$5:AH$46,2,FALSE),"")</f>
        <v/>
      </c>
      <c r="N83" t="str">
        <f>IFERROR(VLOOKUP($B83,[1]Aug!AJ$5:AK$46,2,FALSE),"")</f>
        <v/>
      </c>
      <c r="O83" t="str">
        <f>IFERROR(VLOOKUP($B83,[1]Aug!AM$5:AN$46,2,FALSE),"")</f>
        <v/>
      </c>
      <c r="P83" t="str">
        <f>IFERROR(VLOOKUP($B83,[1]Aug!AP$5:AQ$46,2,FALSE),"")</f>
        <v/>
      </c>
      <c r="Q83" s="6">
        <f>SUM($C83:P83)</f>
        <v>3</v>
      </c>
      <c r="R83">
        <f>COUNTIF($C83:P83,"Late*")</f>
        <v>0</v>
      </c>
      <c r="S83" s="11">
        <f t="shared" si="4"/>
        <v>3</v>
      </c>
      <c r="T83" s="7">
        <f>COUNTIF($C83:P83,"Absent")</f>
        <v>0</v>
      </c>
      <c r="U83">
        <f>COUNTIF($C83:P83,"Withdrawn")+COUNTIF($C83:P83,"Absent*")-T83</f>
        <v>0</v>
      </c>
      <c r="V83" s="10">
        <f t="shared" si="5"/>
        <v>3</v>
      </c>
    </row>
    <row r="84" spans="1:23" ht="18" x14ac:dyDescent="0.35">
      <c r="A84" s="22" t="s">
        <v>65</v>
      </c>
      <c r="B84" s="28" t="s">
        <v>66</v>
      </c>
      <c r="C84" s="6" t="str">
        <f>IFERROR(VLOOKUP($B84,[1]Aug!C$5:D$46,2,FALSE),"")</f>
        <v/>
      </c>
      <c r="D84" t="str">
        <f>IFERROR(VLOOKUP($B84,[1]Aug!F$5:G$46,2,FALSE),"")</f>
        <v/>
      </c>
      <c r="E84" t="str">
        <f>IFERROR(VLOOKUP($B84,[1]Aug!I$5:J$46,2,FALSE),"")</f>
        <v>Absent</v>
      </c>
      <c r="F84" t="str">
        <f>IFERROR(VLOOKUP($B84,[1]Aug!L$5:M$46,2,FALSE),"")</f>
        <v/>
      </c>
      <c r="G84" t="str">
        <f>IFERROR(VLOOKUP($B84,[1]Aug!O$5:P$46,2,FALSE),"")</f>
        <v/>
      </c>
      <c r="H84" t="str">
        <f>IFERROR(VLOOKUP($B84,[1]Aug!R$5:S$46,2,FALSE),"")</f>
        <v/>
      </c>
      <c r="I84" t="str">
        <f>IFERROR(VLOOKUP($B84,[1]Aug!U$5:V$46,2,FALSE),"")</f>
        <v/>
      </c>
      <c r="J84" t="str">
        <f>IFERROR(VLOOKUP($B84,[1]Aug!X$5:Y$46,2,FALSE),"")</f>
        <v>Withdrawn</v>
      </c>
      <c r="K84" t="str">
        <f>IFERROR(VLOOKUP($B84,[1]Aug!AA$5:AB$46,2,FALSE),"")</f>
        <v/>
      </c>
      <c r="L84" t="str">
        <f>IFERROR(VLOOKUP($B84,[1]Aug!AD$5:AE$46,2,FALSE),"")</f>
        <v/>
      </c>
      <c r="M84" t="str">
        <f>IFERROR(VLOOKUP($B84,[1]Aug!AG$5:AH$46,2,FALSE),"")</f>
        <v/>
      </c>
      <c r="N84" t="str">
        <f>IFERROR(VLOOKUP($B84,[1]Aug!AJ$5:AK$46,2,FALSE),"")</f>
        <v/>
      </c>
      <c r="O84" t="str">
        <f>IFERROR(VLOOKUP($B84,[1]Aug!AM$5:AN$46,2,FALSE),"")</f>
        <v/>
      </c>
      <c r="P84" t="str">
        <f>IFERROR(VLOOKUP($B84,[1]Aug!AP$5:AQ$46,2,FALSE),"")</f>
        <v/>
      </c>
      <c r="Q84" s="6">
        <f>SUM($C84:P84)</f>
        <v>0</v>
      </c>
      <c r="R84">
        <f>COUNTIF($C84:P84,"Late*")</f>
        <v>0</v>
      </c>
      <c r="S84" s="11">
        <f t="shared" si="4"/>
        <v>0</v>
      </c>
      <c r="T84" s="7">
        <f>COUNTIF($C84:P84,"Absent")</f>
        <v>1</v>
      </c>
      <c r="U84">
        <f>COUNTIF($C84:P84,"Withdrawn")+COUNTIF($C84:P84,"Absent*")-T84</f>
        <v>1</v>
      </c>
      <c r="V84" s="10">
        <f t="shared" si="5"/>
        <v>2</v>
      </c>
      <c r="W84" s="2"/>
    </row>
    <row r="85" spans="1:23" x14ac:dyDescent="0.3">
      <c r="A85" s="22" t="s">
        <v>45</v>
      </c>
      <c r="B85" s="28" t="s">
        <v>46</v>
      </c>
      <c r="C85" s="6" t="str">
        <f>IFERROR(VLOOKUP($B85,[1]Aug!C$5:D$46,2,FALSE),"")</f>
        <v/>
      </c>
      <c r="D85" t="str">
        <f>IFERROR(VLOOKUP($B85,[1]Aug!F$5:G$46,2,FALSE),"")</f>
        <v>Absent</v>
      </c>
      <c r="E85" t="str">
        <f>IFERROR(VLOOKUP($B85,[1]Aug!I$5:J$46,2,FALSE),"")</f>
        <v/>
      </c>
      <c r="F85" t="str">
        <f>IFERROR(VLOOKUP($B85,[1]Aug!L$5:M$46,2,FALSE),"")</f>
        <v/>
      </c>
      <c r="G85" t="str">
        <f>IFERROR(VLOOKUP($B85,[1]Aug!O$5:P$46,2,FALSE),"")</f>
        <v>Absent</v>
      </c>
      <c r="H85" t="str">
        <f>IFERROR(VLOOKUP($B85,[1]Aug!R$5:S$46,2,FALSE),"")</f>
        <v/>
      </c>
      <c r="I85" t="str">
        <f>IFERROR(VLOOKUP($B85,[1]Aug!U$5:V$46,2,FALSE),"")</f>
        <v/>
      </c>
      <c r="J85" t="str">
        <f>IFERROR(VLOOKUP($B85,[1]Aug!X$5:Y$46,2,FALSE),"")</f>
        <v>Late</v>
      </c>
      <c r="K85" t="str">
        <f>IFERROR(VLOOKUP($B85,[1]Aug!AA$5:AB$46,2,FALSE),"")</f>
        <v/>
      </c>
      <c r="L85" t="str">
        <f>IFERROR(VLOOKUP($B85,[1]Aug!AD$5:AE$46,2,FALSE),"")</f>
        <v/>
      </c>
      <c r="M85" t="str">
        <f>IFERROR(VLOOKUP($B85,[1]Aug!AG$5:AH$46,2,FALSE),"")</f>
        <v/>
      </c>
      <c r="N85" t="str">
        <f>IFERROR(VLOOKUP($B85,[1]Aug!AJ$5:AK$46,2,FALSE),"")</f>
        <v/>
      </c>
      <c r="O85" t="str">
        <f>IFERROR(VLOOKUP($B85,[1]Aug!AM$5:AN$46,2,FALSE),"")</f>
        <v/>
      </c>
      <c r="P85" t="str">
        <f>IFERROR(VLOOKUP($B85,[1]Aug!AP$5:AQ$46,2,FALSE),"")</f>
        <v/>
      </c>
      <c r="Q85" s="6">
        <f>SUM($C85:P85)</f>
        <v>0</v>
      </c>
      <c r="R85">
        <f>COUNTIF($C85:P85,"Late*")</f>
        <v>1</v>
      </c>
      <c r="S85" s="11">
        <f t="shared" si="4"/>
        <v>1</v>
      </c>
      <c r="T85" s="7">
        <f>COUNTIF($C85:P85,"Absent")</f>
        <v>2</v>
      </c>
      <c r="U85">
        <f>COUNTIF($C85:P85,"Withdrawn")+COUNTIF($C85:P85,"Absent*")-T85</f>
        <v>0</v>
      </c>
      <c r="V85" s="10">
        <f t="shared" si="5"/>
        <v>3</v>
      </c>
    </row>
    <row r="86" spans="1:23" x14ac:dyDescent="0.3">
      <c r="A86" s="22" t="s">
        <v>61</v>
      </c>
      <c r="B86" s="28" t="s">
        <v>62</v>
      </c>
      <c r="C86" s="6" t="str">
        <f>IFERROR(VLOOKUP($B86,[1]Aug!C$5:D$46,2,FALSE),"")</f>
        <v/>
      </c>
      <c r="D86" t="str">
        <f>IFERROR(VLOOKUP($B86,[1]Aug!F$5:G$46,2,FALSE),"")</f>
        <v/>
      </c>
      <c r="E86" t="str">
        <f>IFERROR(VLOOKUP($B86,[1]Aug!I$5:J$46,2,FALSE),"")</f>
        <v>Absent</v>
      </c>
      <c r="F86" t="str">
        <f>IFERROR(VLOOKUP($B86,[1]Aug!L$5:M$46,2,FALSE),"")</f>
        <v/>
      </c>
      <c r="G86" t="str">
        <f>IFERROR(VLOOKUP($B86,[1]Aug!O$5:P$46,2,FALSE),"")</f>
        <v/>
      </c>
      <c r="H86" t="str">
        <f>IFERROR(VLOOKUP($B86,[1]Aug!R$5:S$46,2,FALSE),"")</f>
        <v>Withdrawn</v>
      </c>
      <c r="I86" t="str">
        <f>IFERROR(VLOOKUP($B86,[1]Aug!U$5:V$46,2,FALSE),"")</f>
        <v/>
      </c>
      <c r="J86">
        <f>IFERROR(VLOOKUP($B86,[1]Aug!X$5:Y$46,2,FALSE),"")</f>
        <v>1</v>
      </c>
      <c r="K86" t="str">
        <f>IFERROR(VLOOKUP($B86,[1]Aug!AA$5:AB$46,2,FALSE),"")</f>
        <v/>
      </c>
      <c r="L86" t="str">
        <f>IFERROR(VLOOKUP($B86,[1]Aug!AD$5:AE$46,2,FALSE),"")</f>
        <v/>
      </c>
      <c r="M86" t="str">
        <f>IFERROR(VLOOKUP($B86,[1]Aug!AG$5:AH$46,2,FALSE),"")</f>
        <v/>
      </c>
      <c r="N86" t="str">
        <f>IFERROR(VLOOKUP($B86,[1]Aug!AJ$5:AK$46,2,FALSE),"")</f>
        <v/>
      </c>
      <c r="O86" t="str">
        <f>IFERROR(VLOOKUP($B86,[1]Aug!AM$5:AN$46,2,FALSE),"")</f>
        <v/>
      </c>
      <c r="P86" t="str">
        <f>IFERROR(VLOOKUP($B86,[1]Aug!AP$5:AQ$46,2,FALSE),"")</f>
        <v/>
      </c>
      <c r="Q86" s="6">
        <f>SUM($C86:P86)</f>
        <v>1</v>
      </c>
      <c r="R86">
        <f>COUNTIF($C86:P86,"Late*")</f>
        <v>0</v>
      </c>
      <c r="S86" s="11">
        <f t="shared" si="4"/>
        <v>1</v>
      </c>
      <c r="T86" s="7">
        <f>COUNTIF($C86:P86,"Absent")</f>
        <v>1</v>
      </c>
      <c r="U86">
        <f>COUNTIF($C86:P86,"Withdrawn")+COUNTIF($C86:P86,"Absent*")-T86</f>
        <v>1</v>
      </c>
      <c r="V86" s="10">
        <f t="shared" si="5"/>
        <v>3</v>
      </c>
    </row>
    <row r="87" spans="1:23" x14ac:dyDescent="0.3">
      <c r="A87" s="22" t="s">
        <v>81</v>
      </c>
      <c r="B87" s="28" t="s">
        <v>82</v>
      </c>
      <c r="C87" s="6" t="str">
        <f>IFERROR(VLOOKUP($B87,[1]Aug!C$5:D$46,2,FALSE),"")</f>
        <v>Late</v>
      </c>
      <c r="D87" t="str">
        <f>IFERROR(VLOOKUP($B87,[1]Aug!F$5:G$46,2,FALSE),"")</f>
        <v/>
      </c>
      <c r="E87" t="str">
        <f>IFERROR(VLOOKUP($B87,[1]Aug!I$5:J$46,2,FALSE),"")</f>
        <v/>
      </c>
      <c r="F87" t="str">
        <f>IFERROR(VLOOKUP($B87,[1]Aug!L$5:M$46,2,FALSE),"")</f>
        <v>Withdrawn</v>
      </c>
      <c r="G87" t="str">
        <f>IFERROR(VLOOKUP($B87,[1]Aug!O$5:P$46,2,FALSE),"")</f>
        <v/>
      </c>
      <c r="H87" t="str">
        <f>IFERROR(VLOOKUP($B87,[1]Aug!R$5:S$46,2,FALSE),"")</f>
        <v/>
      </c>
      <c r="I87" t="str">
        <f>IFERROR(VLOOKUP($B87,[1]Aug!U$5:V$46,2,FALSE),"")</f>
        <v/>
      </c>
      <c r="J87" t="str">
        <f>IFERROR(VLOOKUP($B87,[1]Aug!X$5:Y$46,2,FALSE),"")</f>
        <v/>
      </c>
      <c r="K87" t="str">
        <f>IFERROR(VLOOKUP($B87,[1]Aug!AA$5:AB$46,2,FALSE),"")</f>
        <v/>
      </c>
      <c r="L87" t="str">
        <f>IFERROR(VLOOKUP($B87,[1]Aug!AD$5:AE$46,2,FALSE),"")</f>
        <v>Withdrawn</v>
      </c>
      <c r="M87" t="str">
        <f>IFERROR(VLOOKUP($B87,[1]Aug!AG$5:AH$46,2,FALSE),"")</f>
        <v/>
      </c>
      <c r="N87" t="str">
        <f>IFERROR(VLOOKUP($B87,[1]Aug!AJ$5:AK$46,2,FALSE),"")</f>
        <v/>
      </c>
      <c r="O87" t="str">
        <f>IFERROR(VLOOKUP($B87,[1]Aug!AM$5:AN$46,2,FALSE),"")</f>
        <v/>
      </c>
      <c r="P87" t="str">
        <f>IFERROR(VLOOKUP($B87,[1]Aug!AP$5:AQ$46,2,FALSE),"")</f>
        <v/>
      </c>
      <c r="Q87" s="6">
        <f>SUM($C87:P87)</f>
        <v>0</v>
      </c>
      <c r="R87">
        <f>COUNTIF($C87:P87,"Late*")</f>
        <v>1</v>
      </c>
      <c r="S87" s="11">
        <f t="shared" si="4"/>
        <v>1</v>
      </c>
      <c r="T87" s="7">
        <f>COUNTIF($C87:P87,"Absent")</f>
        <v>0</v>
      </c>
      <c r="U87">
        <f>COUNTIF($C87:P87,"Withdrawn")+COUNTIF($C87:P87,"Absent*")-T87</f>
        <v>2</v>
      </c>
      <c r="V87" s="10">
        <f t="shared" si="5"/>
        <v>3</v>
      </c>
    </row>
    <row r="88" spans="1:23" x14ac:dyDescent="0.3">
      <c r="A88" s="22" t="s">
        <v>52</v>
      </c>
      <c r="B88" s="28" t="s">
        <v>53</v>
      </c>
      <c r="C88" s="6" t="str">
        <f>IFERROR(VLOOKUP($B88,[1]Aug!C$5:D$46,2,FALSE),"")</f>
        <v>Absent</v>
      </c>
      <c r="D88" t="str">
        <f>IFERROR(VLOOKUP($B88,[1]Aug!F$5:G$46,2,FALSE),"")</f>
        <v>Withdrawn</v>
      </c>
      <c r="E88" t="str">
        <f>IFERROR(VLOOKUP($B88,[1]Aug!I$5:J$46,2,FALSE),"")</f>
        <v>Withdrawn</v>
      </c>
      <c r="F88" t="str">
        <f>IFERROR(VLOOKUP($B88,[1]Aug!L$5:M$46,2,FALSE),"")</f>
        <v/>
      </c>
      <c r="G88" t="str">
        <f>IFERROR(VLOOKUP($B88,[1]Aug!O$5:P$46,2,FALSE),"")</f>
        <v/>
      </c>
      <c r="H88" t="str">
        <f>IFERROR(VLOOKUP($B88,[1]Aug!R$5:S$46,2,FALSE),"")</f>
        <v/>
      </c>
      <c r="I88" t="str">
        <f>IFERROR(VLOOKUP($B88,[1]Aug!U$5:V$46,2,FALSE),"")</f>
        <v/>
      </c>
      <c r="J88" t="str">
        <f>IFERROR(VLOOKUP($B88,[1]Aug!X$5:Y$46,2,FALSE),"")</f>
        <v/>
      </c>
      <c r="K88" t="str">
        <f>IFERROR(VLOOKUP($B88,[1]Aug!AA$5:AB$46,2,FALSE),"")</f>
        <v/>
      </c>
      <c r="L88" t="str">
        <f>IFERROR(VLOOKUP($B88,[1]Aug!AD$5:AE$46,2,FALSE),"")</f>
        <v/>
      </c>
      <c r="M88" t="str">
        <f>IFERROR(VLOOKUP($B88,[1]Aug!AG$5:AH$46,2,FALSE),"")</f>
        <v/>
      </c>
      <c r="N88" t="str">
        <f>IFERROR(VLOOKUP($B88,[1]Aug!AJ$5:AK$46,2,FALSE),"")</f>
        <v/>
      </c>
      <c r="O88" t="str">
        <f>IFERROR(VLOOKUP($B88,[1]Aug!AM$5:AN$46,2,FALSE),"")</f>
        <v/>
      </c>
      <c r="P88" t="str">
        <f>IFERROR(VLOOKUP($B88,[1]Aug!AP$5:AQ$46,2,FALSE),"")</f>
        <v/>
      </c>
      <c r="Q88" s="6">
        <f>SUM($C88:P88)</f>
        <v>0</v>
      </c>
      <c r="R88">
        <f>COUNTIF($C88:P88,"Late*")</f>
        <v>0</v>
      </c>
      <c r="S88" s="11">
        <f t="shared" si="4"/>
        <v>0</v>
      </c>
      <c r="T88" s="7">
        <f>COUNTIF($C88:P88,"Absent")</f>
        <v>1</v>
      </c>
      <c r="U88">
        <f>COUNTIF($C88:P88,"Withdrawn")+COUNTIF($C88:P88,"Absent*")-T88</f>
        <v>2</v>
      </c>
      <c r="V88" s="10">
        <f t="shared" si="5"/>
        <v>3</v>
      </c>
    </row>
    <row r="89" spans="1:23" x14ac:dyDescent="0.3">
      <c r="A89" s="22" t="s">
        <v>259</v>
      </c>
      <c r="B89" s="28" t="s">
        <v>47</v>
      </c>
      <c r="C89" s="6" t="str">
        <f>IFERROR(VLOOKUP($B89,[1]Aug!C$5:D$46,2,FALSE),"")</f>
        <v/>
      </c>
      <c r="D89" t="str">
        <f>IFERROR(VLOOKUP($B89,[1]Aug!F$5:G$46,2,FALSE),"")</f>
        <v>Absent</v>
      </c>
      <c r="E89" t="str">
        <f>IFERROR(VLOOKUP($B89,[1]Aug!I$5:J$46,2,FALSE),"")</f>
        <v/>
      </c>
      <c r="F89" t="str">
        <f>IFERROR(VLOOKUP($B89,[1]Aug!L$5:M$46,2,FALSE),"")</f>
        <v/>
      </c>
      <c r="G89" t="str">
        <f>IFERROR(VLOOKUP($B89,[1]Aug!O$5:P$46,2,FALSE),"")</f>
        <v>Withdrawn</v>
      </c>
      <c r="H89" t="str">
        <f>IFERROR(VLOOKUP($B89,[1]Aug!R$5:S$46,2,FALSE),"")</f>
        <v/>
      </c>
      <c r="I89" t="str">
        <f>IFERROR(VLOOKUP($B89,[1]Aug!U$5:V$46,2,FALSE),"")</f>
        <v/>
      </c>
      <c r="J89" t="str">
        <f>IFERROR(VLOOKUP($B89,[1]Aug!X$5:Y$46,2,FALSE),"")</f>
        <v>Withdrawn</v>
      </c>
      <c r="K89" t="str">
        <f>IFERROR(VLOOKUP($B89,[1]Aug!AA$5:AB$46,2,FALSE),"")</f>
        <v/>
      </c>
      <c r="L89" t="str">
        <f>IFERROR(VLOOKUP($B89,[1]Aug!AD$5:AE$46,2,FALSE),"")</f>
        <v/>
      </c>
      <c r="M89" t="str">
        <f>IFERROR(VLOOKUP($B89,[1]Aug!AG$5:AH$46,2,FALSE),"")</f>
        <v/>
      </c>
      <c r="N89" t="str">
        <f>IFERROR(VLOOKUP($B89,[1]Aug!AJ$5:AK$46,2,FALSE),"")</f>
        <v/>
      </c>
      <c r="O89" t="str">
        <f>IFERROR(VLOOKUP($B89,[1]Aug!AM$5:AN$46,2,FALSE),"")</f>
        <v/>
      </c>
      <c r="P89" t="str">
        <f>IFERROR(VLOOKUP($B89,[1]Aug!AP$5:AQ$46,2,FALSE),"")</f>
        <v/>
      </c>
      <c r="Q89" s="6">
        <f>SUM($C89:P89)</f>
        <v>0</v>
      </c>
      <c r="R89">
        <f>COUNTIF($C89:P89,"Late*")</f>
        <v>0</v>
      </c>
      <c r="S89" s="11">
        <f t="shared" si="4"/>
        <v>0</v>
      </c>
      <c r="T89" s="7">
        <f>COUNTIF($C89:P89,"Absent")</f>
        <v>1</v>
      </c>
      <c r="U89">
        <f>COUNTIF($C89:P89,"Withdrawn")+COUNTIF($C89:P89,"Absent*")-T89</f>
        <v>2</v>
      </c>
      <c r="V89" s="10">
        <f t="shared" si="5"/>
        <v>3</v>
      </c>
    </row>
    <row r="90" spans="1:23" x14ac:dyDescent="0.3">
      <c r="A90" s="6" t="s">
        <v>284</v>
      </c>
      <c r="B90" t="s">
        <v>285</v>
      </c>
      <c r="C90" s="6" t="str">
        <f>IFERROR(VLOOKUP($B90,[1]Aug!C$5:D$46,2,FALSE),"")</f>
        <v/>
      </c>
      <c r="D90" t="str">
        <f>IFERROR(VLOOKUP($B90,[1]Aug!F$5:G$46,2,FALSE),"")</f>
        <v/>
      </c>
      <c r="E90" t="str">
        <f>IFERROR(VLOOKUP($B90,[1]Aug!I$5:J$46,2,FALSE),"")</f>
        <v/>
      </c>
      <c r="F90" t="str">
        <f>IFERROR(VLOOKUP($B90,[1]Aug!L$5:M$46,2,FALSE),"")</f>
        <v/>
      </c>
      <c r="G90" t="str">
        <f>IFERROR(VLOOKUP($B90,[1]Aug!O$5:P$46,2,FALSE),"")</f>
        <v/>
      </c>
      <c r="H90" t="str">
        <f>IFERROR(VLOOKUP($B90,[1]Aug!R$5:S$46,2,FALSE),"")</f>
        <v/>
      </c>
      <c r="I90" t="str">
        <f>IFERROR(VLOOKUP($B90,[1]Aug!U$5:V$46,2,FALSE),"")</f>
        <v/>
      </c>
      <c r="J90" t="str">
        <f>IFERROR(VLOOKUP($B90,[1]Aug!X$5:Y$46,2,FALSE),"")</f>
        <v>Absent</v>
      </c>
      <c r="K90" t="str">
        <f>IFERROR(VLOOKUP($B90,[1]Aug!AA$5:AB$46,2,FALSE),"")</f>
        <v/>
      </c>
      <c r="L90" t="str">
        <f>IFERROR(VLOOKUP($B90,[1]Aug!AD$5:AE$46,2,FALSE),"")</f>
        <v/>
      </c>
      <c r="M90" t="str">
        <f>IFERROR(VLOOKUP($B90,[1]Aug!AG$5:AH$46,2,FALSE),"")</f>
        <v/>
      </c>
      <c r="N90" t="str">
        <f>IFERROR(VLOOKUP($B90,[1]Aug!AJ$5:AK$46,2,FALSE),"")</f>
        <v/>
      </c>
      <c r="O90" t="str">
        <f>IFERROR(VLOOKUP($B90,[1]Aug!AM$5:AN$46,2,FALSE),"")</f>
        <v/>
      </c>
      <c r="P90" t="str">
        <f>IFERROR(VLOOKUP($B90,[1]Aug!AP$5:AQ$46,2,FALSE),"")</f>
        <v/>
      </c>
      <c r="Q90" s="6">
        <f>SUM($C90:P90)</f>
        <v>0</v>
      </c>
      <c r="R90">
        <f>COUNTIF($C90:P90,"Late*")</f>
        <v>0</v>
      </c>
      <c r="S90" s="11">
        <f t="shared" si="4"/>
        <v>0</v>
      </c>
      <c r="T90" s="7">
        <f>COUNTIF($C90:P90,"Absent")</f>
        <v>1</v>
      </c>
      <c r="U90">
        <f>COUNTIF($C90:P90,"Withdrawn")+COUNTIF($C90:P90,"Absent*")-T90</f>
        <v>0</v>
      </c>
      <c r="V90" s="10">
        <f t="shared" si="5"/>
        <v>1</v>
      </c>
    </row>
    <row r="91" spans="1:23" x14ac:dyDescent="0.3">
      <c r="A91" s="22" t="s">
        <v>268</v>
      </c>
      <c r="B91" s="28" t="s">
        <v>269</v>
      </c>
      <c r="C91" s="6" t="str">
        <f>IFERROR(VLOOKUP($B91,[1]Aug!C$5:D$46,2,FALSE),"")</f>
        <v/>
      </c>
      <c r="D91" t="str">
        <f>IFERROR(VLOOKUP($B91,[1]Aug!F$5:G$46,2,FALSE),"")</f>
        <v/>
      </c>
      <c r="E91" t="str">
        <f>IFERROR(VLOOKUP($B91,[1]Aug!I$5:J$46,2,FALSE),"")</f>
        <v/>
      </c>
      <c r="F91" t="str">
        <f>IFERROR(VLOOKUP($B91,[1]Aug!L$5:M$46,2,FALSE),"")</f>
        <v/>
      </c>
      <c r="G91" t="str">
        <f>IFERROR(VLOOKUP($B91,[1]Aug!O$5:P$46,2,FALSE),"")</f>
        <v/>
      </c>
      <c r="H91" t="str">
        <f>IFERROR(VLOOKUP($B91,[1]Aug!R$5:S$46,2,FALSE),"")</f>
        <v/>
      </c>
      <c r="I91" t="str">
        <f>IFERROR(VLOOKUP($B91,[1]Aug!U$5:V$46,2,FALSE),"")</f>
        <v/>
      </c>
      <c r="J91" t="str">
        <f>IFERROR(VLOOKUP($B91,[1]Aug!X$5:Y$46,2,FALSE),"")</f>
        <v>Late</v>
      </c>
      <c r="K91" t="str">
        <f>IFERROR(VLOOKUP($B91,[1]Aug!AA$5:AB$46,2,FALSE),"")</f>
        <v/>
      </c>
      <c r="L91" t="str">
        <f>IFERROR(VLOOKUP($B91,[1]Aug!AD$5:AE$46,2,FALSE),"")</f>
        <v/>
      </c>
      <c r="M91" t="str">
        <f>IFERROR(VLOOKUP($B91,[1]Aug!AG$5:AH$46,2,FALSE),"")</f>
        <v/>
      </c>
      <c r="N91" t="str">
        <f>IFERROR(VLOOKUP($B91,[1]Aug!AJ$5:AK$46,2,FALSE),"")</f>
        <v/>
      </c>
      <c r="O91" t="str">
        <f>IFERROR(VLOOKUP($B91,[1]Aug!AM$5:AN$46,2,FALSE),"")</f>
        <v/>
      </c>
      <c r="P91" t="str">
        <f>IFERROR(VLOOKUP($B91,[1]Aug!AP$5:AQ$46,2,FALSE),"")</f>
        <v/>
      </c>
      <c r="Q91" s="6">
        <f>SUM($C91:P91)</f>
        <v>0</v>
      </c>
      <c r="R91">
        <f>COUNTIF($C91:P91,"Late*")</f>
        <v>1</v>
      </c>
      <c r="S91" s="11">
        <f t="shared" si="4"/>
        <v>1</v>
      </c>
      <c r="T91" s="7">
        <f>COUNTIF($C91:P91,"Absent")</f>
        <v>0</v>
      </c>
      <c r="U91">
        <f>COUNTIF($C91:P91,"Withdrawn")+COUNTIF($C91:P91,"Absent*")-T91</f>
        <v>0</v>
      </c>
      <c r="V91" s="10">
        <f t="shared" si="5"/>
        <v>1</v>
      </c>
    </row>
    <row r="92" spans="1:23" x14ac:dyDescent="0.3">
      <c r="A92" s="6" t="s">
        <v>781</v>
      </c>
      <c r="B92" t="s">
        <v>782</v>
      </c>
      <c r="C92" s="6" t="str">
        <f>IFERROR(VLOOKUP($B92,[1]Aug!C$5:D$46,2,FALSE),"")</f>
        <v/>
      </c>
      <c r="D92" t="str">
        <f>IFERROR(VLOOKUP($B92,[1]Aug!F$5:G$46,2,FALSE),"")</f>
        <v/>
      </c>
      <c r="E92" t="str">
        <f>IFERROR(VLOOKUP($B92,[1]Aug!I$5:J$46,2,FALSE),"")</f>
        <v/>
      </c>
      <c r="F92" t="str">
        <f>IFERROR(VLOOKUP($B92,[1]Aug!L$5:M$46,2,FALSE),"")</f>
        <v/>
      </c>
      <c r="G92" t="str">
        <f>IFERROR(VLOOKUP($B92,[1]Aug!O$5:P$46,2,FALSE),"")</f>
        <v/>
      </c>
      <c r="H92" t="str">
        <f>IFERROR(VLOOKUP($B92,[1]Aug!R$5:S$46,2,FALSE),"")</f>
        <v/>
      </c>
      <c r="I92" t="str">
        <f>IFERROR(VLOOKUP($B92,[1]Aug!U$5:V$46,2,FALSE),"")</f>
        <v/>
      </c>
      <c r="J92" t="str">
        <f>IFERROR(VLOOKUP($B92,[1]Aug!X$5:Y$46,2,FALSE),"")</f>
        <v/>
      </c>
      <c r="K92" t="str">
        <f>IFERROR(VLOOKUP($B92,[1]Aug!AA$5:AB$46,2,FALSE),"")</f>
        <v/>
      </c>
      <c r="L92">
        <f>IFERROR(VLOOKUP($B92,[1]Aug!AD$5:AE$46,2,FALSE),"")</f>
        <v>1</v>
      </c>
      <c r="M92" t="str">
        <f>IFERROR(VLOOKUP($B92,[1]Aug!AG$5:AH$46,2,FALSE),"")</f>
        <v/>
      </c>
      <c r="N92" t="str">
        <f>IFERROR(VLOOKUP($B92,[1]Aug!AJ$5:AK$46,2,FALSE),"")</f>
        <v/>
      </c>
      <c r="O92" t="str">
        <f>IFERROR(VLOOKUP($B92,[1]Aug!AM$5:AN$46,2,FALSE),"")</f>
        <v/>
      </c>
      <c r="P92" t="str">
        <f>IFERROR(VLOOKUP($B92,[1]Aug!AP$5:AQ$46,2,FALSE),"")</f>
        <v/>
      </c>
      <c r="Q92" s="6">
        <f>SUM($C92:P92)</f>
        <v>1</v>
      </c>
      <c r="R92">
        <f>COUNTIF($C92:P92,"Late*")</f>
        <v>0</v>
      </c>
      <c r="S92" s="11">
        <f t="shared" si="4"/>
        <v>1</v>
      </c>
      <c r="T92" s="7">
        <f>COUNTIF($C92:P92,"Absent")</f>
        <v>0</v>
      </c>
      <c r="U92">
        <f>COUNTIF($C92:P92,"Withdrawn")+COUNTIF($C92:P92,"Absent*")-T92</f>
        <v>0</v>
      </c>
      <c r="V92" s="10">
        <f t="shared" si="5"/>
        <v>1</v>
      </c>
    </row>
    <row r="93" spans="1:23" x14ac:dyDescent="0.3">
      <c r="A93" s="22" t="s">
        <v>86</v>
      </c>
      <c r="B93" s="28" t="s">
        <v>87</v>
      </c>
      <c r="C93" s="6" t="str">
        <f>IFERROR(VLOOKUP($B93,[1]Aug!C$5:D$46,2,FALSE),"")</f>
        <v/>
      </c>
      <c r="D93" t="str">
        <f>IFERROR(VLOOKUP($B93,[1]Aug!F$5:G$46,2,FALSE),"")</f>
        <v/>
      </c>
      <c r="E93" t="str">
        <f>IFERROR(VLOOKUP($B93,[1]Aug!I$5:J$46,2,FALSE),"")</f>
        <v/>
      </c>
      <c r="F93" t="str">
        <f>IFERROR(VLOOKUP($B93,[1]Aug!L$5:M$46,2,FALSE),"")</f>
        <v>Withdrawn</v>
      </c>
      <c r="G93" t="str">
        <f>IFERROR(VLOOKUP($B93,[1]Aug!O$5:P$46,2,FALSE),"")</f>
        <v/>
      </c>
      <c r="H93">
        <f>IFERROR(VLOOKUP($B93,[1]Aug!R$5:S$46,2,FALSE),"")</f>
        <v>1</v>
      </c>
      <c r="I93" t="str">
        <f>IFERROR(VLOOKUP($B93,[1]Aug!U$5:V$46,2,FALSE),"")</f>
        <v>Withdrawn</v>
      </c>
      <c r="J93" t="str">
        <f>IFERROR(VLOOKUP($B93,[1]Aug!X$5:Y$46,2,FALSE),"")</f>
        <v/>
      </c>
      <c r="K93">
        <f>IFERROR(VLOOKUP($B93,[1]Aug!AA$5:AB$46,2,FALSE),"")</f>
        <v>1</v>
      </c>
      <c r="L93" t="str">
        <f>IFERROR(VLOOKUP($B93,[1]Aug!AD$5:AE$46,2,FALSE),"")</f>
        <v>Withdrawn</v>
      </c>
      <c r="M93" t="str">
        <f>IFERROR(VLOOKUP($B93,[1]Aug!AG$5:AH$46,2,FALSE),"")</f>
        <v/>
      </c>
      <c r="N93" t="str">
        <f>IFERROR(VLOOKUP($B93,[1]Aug!AJ$5:AK$46,2,FALSE),"")</f>
        <v/>
      </c>
      <c r="O93" t="str">
        <f>IFERROR(VLOOKUP($B93,[1]Aug!AM$5:AN$46,2,FALSE),"")</f>
        <v/>
      </c>
      <c r="P93" t="str">
        <f>IFERROR(VLOOKUP($B93,[1]Aug!AP$5:AQ$46,2,FALSE),"")</f>
        <v/>
      </c>
      <c r="Q93" s="6">
        <f>SUM($C93:P93)</f>
        <v>2</v>
      </c>
      <c r="R93">
        <f>COUNTIF($C93:P93,"Late*")</f>
        <v>0</v>
      </c>
      <c r="S93" s="11">
        <f t="shared" si="4"/>
        <v>2</v>
      </c>
      <c r="T93" s="7">
        <f>COUNTIF($C93:P93,"Absent")</f>
        <v>0</v>
      </c>
      <c r="U93">
        <f>COUNTIF($C93:P93,"Withdrawn")+COUNTIF($C93:P93,"Absent*")-T93</f>
        <v>3</v>
      </c>
      <c r="V93" s="10">
        <f t="shared" si="5"/>
        <v>5</v>
      </c>
    </row>
    <row r="94" spans="1:23" x14ac:dyDescent="0.3">
      <c r="A94" s="22" t="s">
        <v>32</v>
      </c>
      <c r="B94" s="28" t="s">
        <v>33</v>
      </c>
      <c r="C94" s="6" t="str">
        <f>IFERROR(VLOOKUP($B94,[1]Aug!C$5:D$46,2,FALSE),"")</f>
        <v/>
      </c>
      <c r="D94">
        <f>IFERROR(VLOOKUP($B94,[1]Aug!F$5:G$46,2,FALSE),"")</f>
        <v>1</v>
      </c>
      <c r="E94" t="str">
        <f>IFERROR(VLOOKUP($B94,[1]Aug!I$5:J$46,2,FALSE),"")</f>
        <v/>
      </c>
      <c r="F94" t="str">
        <f>IFERROR(VLOOKUP($B94,[1]Aug!L$5:M$46,2,FALSE),"")</f>
        <v/>
      </c>
      <c r="G94" t="str">
        <f>IFERROR(VLOOKUP($B94,[1]Aug!O$5:P$46,2,FALSE),"")</f>
        <v>Withdrawn</v>
      </c>
      <c r="H94" t="str">
        <f>IFERROR(VLOOKUP($B94,[1]Aug!R$5:S$46,2,FALSE),"")</f>
        <v/>
      </c>
      <c r="I94" t="str">
        <f>IFERROR(VLOOKUP($B94,[1]Aug!U$5:V$46,2,FALSE),"")</f>
        <v/>
      </c>
      <c r="J94">
        <f>IFERROR(VLOOKUP($B94,[1]Aug!X$5:Y$46,2,FALSE),"")</f>
        <v>1</v>
      </c>
      <c r="K94" t="str">
        <f>IFERROR(VLOOKUP($B94,[1]Aug!AA$5:AB$46,2,FALSE),"")</f>
        <v/>
      </c>
      <c r="L94" t="str">
        <f>IFERROR(VLOOKUP($B94,[1]Aug!AD$5:AE$46,2,FALSE),"")</f>
        <v/>
      </c>
      <c r="M94" t="str">
        <f>IFERROR(VLOOKUP($B94,[1]Aug!AG$5:AH$46,2,FALSE),"")</f>
        <v/>
      </c>
      <c r="N94" t="str">
        <f>IFERROR(VLOOKUP($B94,[1]Aug!AJ$5:AK$46,2,FALSE),"")</f>
        <v/>
      </c>
      <c r="O94" t="str">
        <f>IFERROR(VLOOKUP($B94,[1]Aug!AM$5:AN$46,2,FALSE),"")</f>
        <v/>
      </c>
      <c r="P94" t="str">
        <f>IFERROR(VLOOKUP($B94,[1]Aug!AP$5:AQ$46,2,FALSE),"")</f>
        <v/>
      </c>
      <c r="Q94" s="6">
        <f>SUM($C94:P94)</f>
        <v>2</v>
      </c>
      <c r="R94">
        <f>COUNTIF($C94:P94,"Late*")</f>
        <v>0</v>
      </c>
      <c r="S94" s="11">
        <f t="shared" si="4"/>
        <v>2</v>
      </c>
      <c r="T94" s="7">
        <f>COUNTIF($C94:P94,"Absent")</f>
        <v>0</v>
      </c>
      <c r="U94">
        <f>COUNTIF($C94:P94,"Withdrawn")+COUNTIF($C94:P94,"Absent*")-T94</f>
        <v>1</v>
      </c>
      <c r="V94" s="10">
        <f t="shared" si="5"/>
        <v>3</v>
      </c>
    </row>
    <row r="95" spans="1:23" x14ac:dyDescent="0.3">
      <c r="A95" s="22" t="s">
        <v>22</v>
      </c>
      <c r="B95" s="28" t="s">
        <v>23</v>
      </c>
      <c r="C95" s="6" t="str">
        <f>IFERROR(VLOOKUP($B95,[1]Aug!C$5:D$46,2,FALSE),"")</f>
        <v/>
      </c>
      <c r="D95" t="str">
        <f>IFERROR(VLOOKUP($B95,[1]Aug!F$5:G$46,2,FALSE),"")</f>
        <v>Withdrawn</v>
      </c>
      <c r="E95" t="str">
        <f>IFERROR(VLOOKUP($B95,[1]Aug!I$5:J$46,2,FALSE),"")</f>
        <v/>
      </c>
      <c r="F95" t="str">
        <f>IFERROR(VLOOKUP($B95,[1]Aug!L$5:M$46,2,FALSE),"")</f>
        <v/>
      </c>
      <c r="G95">
        <f>IFERROR(VLOOKUP($B95,[1]Aug!O$5:P$46,2,FALSE),"")</f>
        <v>1</v>
      </c>
      <c r="H95" t="str">
        <f>IFERROR(VLOOKUP($B95,[1]Aug!R$5:S$46,2,FALSE),"")</f>
        <v/>
      </c>
      <c r="I95" t="str">
        <f>IFERROR(VLOOKUP($B95,[1]Aug!U$5:V$46,2,FALSE),"")</f>
        <v/>
      </c>
      <c r="J95">
        <f>IFERROR(VLOOKUP($B95,[1]Aug!X$5:Y$46,2,FALSE),"")</f>
        <v>1</v>
      </c>
      <c r="K95" t="str">
        <f>IFERROR(VLOOKUP($B95,[1]Aug!AA$5:AB$46,2,FALSE),"")</f>
        <v/>
      </c>
      <c r="L95" t="str">
        <f>IFERROR(VLOOKUP($B95,[1]Aug!AD$5:AE$46,2,FALSE),"")</f>
        <v/>
      </c>
      <c r="M95" t="str">
        <f>IFERROR(VLOOKUP($B95,[1]Aug!AG$5:AH$46,2,FALSE),"")</f>
        <v/>
      </c>
      <c r="N95" t="str">
        <f>IFERROR(VLOOKUP($B95,[1]Aug!AJ$5:AK$46,2,FALSE),"")</f>
        <v/>
      </c>
      <c r="O95" t="str">
        <f>IFERROR(VLOOKUP($B95,[1]Aug!AM$5:AN$46,2,FALSE),"")</f>
        <v/>
      </c>
      <c r="P95" t="str">
        <f>IFERROR(VLOOKUP($B95,[1]Aug!AP$5:AQ$46,2,FALSE),"")</f>
        <v/>
      </c>
      <c r="Q95" s="6">
        <f>SUM($C95:P95)</f>
        <v>2</v>
      </c>
      <c r="R95">
        <f>COUNTIF($C95:P95,"Late*")</f>
        <v>0</v>
      </c>
      <c r="S95" s="11">
        <f t="shared" si="4"/>
        <v>2</v>
      </c>
      <c r="T95" s="7">
        <f>COUNTIF($C95:P95,"Absent")</f>
        <v>0</v>
      </c>
      <c r="U95">
        <f>COUNTIF($C95:P95,"Withdrawn")+COUNTIF($C95:P95,"Absent*")-T95</f>
        <v>1</v>
      </c>
      <c r="V95" s="10">
        <f t="shared" si="5"/>
        <v>3</v>
      </c>
    </row>
    <row r="96" spans="1:23" x14ac:dyDescent="0.3">
      <c r="C96" s="6" t="str">
        <f>IFERROR(VLOOKUP($B96,[1]Aug!C$5:D$46,2,FALSE),"")</f>
        <v/>
      </c>
      <c r="D96" t="str">
        <f>IFERROR(VLOOKUP($B96,[1]Aug!F$5:G$46,2,FALSE),"")</f>
        <v/>
      </c>
      <c r="E96" t="str">
        <f>IFERROR(VLOOKUP($B96,[1]Aug!I$5:J$46,2,FALSE),"")</f>
        <v/>
      </c>
      <c r="F96" t="str">
        <f>IFERROR(VLOOKUP($B96,[1]Aug!L$5:M$46,2,FALSE),"")</f>
        <v/>
      </c>
      <c r="G96" t="str">
        <f>IFERROR(VLOOKUP($B96,[1]Aug!O$5:P$46,2,FALSE),"")</f>
        <v/>
      </c>
      <c r="H96" t="str">
        <f>IFERROR(VLOOKUP($B96,[1]Aug!R$5:S$46,2,FALSE),"")</f>
        <v/>
      </c>
      <c r="I96" t="str">
        <f>IFERROR(VLOOKUP($B96,[1]Aug!U$5:V$46,2,FALSE),"")</f>
        <v/>
      </c>
      <c r="J96" t="str">
        <f>IFERROR(VLOOKUP($B96,[1]Aug!X$5:Y$46,2,FALSE),"")</f>
        <v/>
      </c>
      <c r="K96" t="str">
        <f>IFERROR(VLOOKUP($B96,[1]Aug!AA$5:AB$46,2,FALSE),"")</f>
        <v/>
      </c>
      <c r="L96" t="str">
        <f>IFERROR(VLOOKUP($B96,[1]Aug!AD$5:AE$46,2,FALSE),"")</f>
        <v/>
      </c>
      <c r="M96" t="str">
        <f>IFERROR(VLOOKUP($B96,[1]Aug!AG$5:AH$46,2,FALSE),"")</f>
        <v/>
      </c>
      <c r="N96" t="str">
        <f>IFERROR(VLOOKUP($B96,[1]Aug!AJ$5:AK$46,2,FALSE),"")</f>
        <v/>
      </c>
      <c r="O96" t="str">
        <f>IFERROR(VLOOKUP($B96,[1]Aug!AM$5:AN$46,2,FALSE),"")</f>
        <v/>
      </c>
      <c r="P96" t="str">
        <f>IFERROR(VLOOKUP($B96,[1]Aug!AP$5:AQ$46,2,FALSE),"")</f>
        <v/>
      </c>
      <c r="Q96" s="6">
        <f>SUM($C96:P96)</f>
        <v>0</v>
      </c>
      <c r="R96">
        <f>COUNTIF($C96:P96,"Late*")</f>
        <v>0</v>
      </c>
      <c r="S96" s="11">
        <f t="shared" si="4"/>
        <v>0</v>
      </c>
      <c r="T96" s="7">
        <f>COUNTIF($C96:P96,"Absent")</f>
        <v>0</v>
      </c>
      <c r="U96">
        <f>COUNTIF($C96:P96,"Withdrawn")+COUNTIF($C96:P96,"Absent*")-T96</f>
        <v>0</v>
      </c>
      <c r="V96" s="10">
        <f t="shared" si="5"/>
        <v>0</v>
      </c>
    </row>
    <row r="97" spans="1:23" x14ac:dyDescent="0.3">
      <c r="C97" s="6" t="str">
        <f>IFERROR(VLOOKUP($B97,[1]Aug!C$5:D$46,2,FALSE),"")</f>
        <v/>
      </c>
      <c r="D97" t="str">
        <f>IFERROR(VLOOKUP($B97,[1]Aug!F$5:G$46,2,FALSE),"")</f>
        <v/>
      </c>
      <c r="E97" t="str">
        <f>IFERROR(VLOOKUP($B97,[1]Aug!I$5:J$46,2,FALSE),"")</f>
        <v/>
      </c>
      <c r="F97" t="str">
        <f>IFERROR(VLOOKUP($B97,[1]Aug!L$5:M$46,2,FALSE),"")</f>
        <v/>
      </c>
      <c r="G97" t="str">
        <f>IFERROR(VLOOKUP($B97,[1]Aug!O$5:P$46,2,FALSE),"")</f>
        <v/>
      </c>
      <c r="H97" t="str">
        <f>IFERROR(VLOOKUP($B97,[1]Aug!R$5:S$46,2,FALSE),"")</f>
        <v/>
      </c>
      <c r="I97" t="str">
        <f>IFERROR(VLOOKUP($B97,[1]Aug!U$5:V$46,2,FALSE),"")</f>
        <v/>
      </c>
      <c r="J97" t="str">
        <f>IFERROR(VLOOKUP($B97,[1]Aug!X$5:Y$46,2,FALSE),"")</f>
        <v/>
      </c>
      <c r="K97" t="str">
        <f>IFERROR(VLOOKUP($B97,[1]Aug!AA$5:AB$46,2,FALSE),"")</f>
        <v/>
      </c>
      <c r="L97" t="str">
        <f>IFERROR(VLOOKUP($B97,[1]Aug!AD$5:AE$46,2,FALSE),"")</f>
        <v/>
      </c>
      <c r="M97" t="str">
        <f>IFERROR(VLOOKUP($B97,[1]Aug!AG$5:AH$46,2,FALSE),"")</f>
        <v/>
      </c>
      <c r="N97" t="str">
        <f>IFERROR(VLOOKUP($B97,[1]Aug!AJ$5:AK$46,2,FALSE),"")</f>
        <v/>
      </c>
      <c r="O97" t="str">
        <f>IFERROR(VLOOKUP($B97,[1]Aug!AM$5:AN$46,2,FALSE),"")</f>
        <v/>
      </c>
      <c r="P97" t="str">
        <f>IFERROR(VLOOKUP($B97,[1]Aug!AP$5:AQ$46,2,FALSE),"")</f>
        <v/>
      </c>
      <c r="Q97" s="6">
        <f>SUM($C97:P97)</f>
        <v>0</v>
      </c>
      <c r="R97">
        <f>COUNTIF($C97:P97,"Late*")</f>
        <v>0</v>
      </c>
      <c r="S97" s="11">
        <f t="shared" si="4"/>
        <v>0</v>
      </c>
      <c r="T97" s="7">
        <f>COUNTIF($C97:P97,"Absent")</f>
        <v>0</v>
      </c>
      <c r="U97">
        <f>COUNTIF($C97:P97,"Withdrawn")+COUNTIF($C97:P97,"Absent*")-T97</f>
        <v>0</v>
      </c>
      <c r="V97" s="10">
        <f t="shared" si="5"/>
        <v>0</v>
      </c>
    </row>
    <row r="98" spans="1:23" x14ac:dyDescent="0.3">
      <c r="C98" s="6" t="str">
        <f>IFERROR(VLOOKUP($B98,[1]Aug!C$5:D$46,2,FALSE),"")</f>
        <v/>
      </c>
      <c r="D98" t="str">
        <f>IFERROR(VLOOKUP($B98,[1]Aug!F$5:G$46,2,FALSE),"")</f>
        <v/>
      </c>
      <c r="E98" t="str">
        <f>IFERROR(VLOOKUP($B98,[1]Aug!I$5:J$46,2,FALSE),"")</f>
        <v/>
      </c>
      <c r="F98" t="str">
        <f>IFERROR(VLOOKUP($B98,[1]Aug!L$5:M$46,2,FALSE),"")</f>
        <v/>
      </c>
      <c r="G98" t="str">
        <f>IFERROR(VLOOKUP($B98,[1]Aug!O$5:P$46,2,FALSE),"")</f>
        <v/>
      </c>
      <c r="H98" t="str">
        <f>IFERROR(VLOOKUP($B98,[1]Aug!R$5:S$46,2,FALSE),"")</f>
        <v/>
      </c>
      <c r="I98" t="str">
        <f>IFERROR(VLOOKUP($B98,[1]Aug!U$5:V$46,2,FALSE),"")</f>
        <v/>
      </c>
      <c r="J98" t="str">
        <f>IFERROR(VLOOKUP($B98,[1]Aug!X$5:Y$46,2,FALSE),"")</f>
        <v/>
      </c>
      <c r="K98" t="str">
        <f>IFERROR(VLOOKUP($B98,[1]Aug!AA$5:AB$46,2,FALSE),"")</f>
        <v/>
      </c>
      <c r="L98" t="str">
        <f>IFERROR(VLOOKUP($B98,[1]Aug!AD$5:AE$46,2,FALSE),"")</f>
        <v/>
      </c>
      <c r="M98" t="str">
        <f>IFERROR(VLOOKUP($B98,[1]Aug!AG$5:AH$46,2,FALSE),"")</f>
        <v/>
      </c>
      <c r="N98" t="str">
        <f>IFERROR(VLOOKUP($B98,[1]Aug!AJ$5:AK$46,2,FALSE),"")</f>
        <v/>
      </c>
      <c r="O98" t="str">
        <f>IFERROR(VLOOKUP($B98,[1]Aug!AM$5:AN$46,2,FALSE),"")</f>
        <v/>
      </c>
      <c r="P98" t="str">
        <f>IFERROR(VLOOKUP($B98,[1]Aug!AP$5:AQ$46,2,FALSE),"")</f>
        <v/>
      </c>
      <c r="Q98" s="6">
        <f>SUM($C98:P98)</f>
        <v>0</v>
      </c>
      <c r="R98">
        <f>COUNTIF($C98:P98,"Late*")</f>
        <v>0</v>
      </c>
      <c r="S98" s="11">
        <f t="shared" si="4"/>
        <v>0</v>
      </c>
      <c r="T98" s="7">
        <f>COUNTIF($C98:P98,"Absent")</f>
        <v>0</v>
      </c>
      <c r="U98">
        <f>COUNTIF($C98:P98,"Withdrawn")+COUNTIF($C98:P98,"Absent*")-T98</f>
        <v>0</v>
      </c>
      <c r="V98" s="10">
        <f t="shared" si="5"/>
        <v>0</v>
      </c>
    </row>
    <row r="99" spans="1:23" x14ac:dyDescent="0.3">
      <c r="C99" s="6" t="str">
        <f>IFERROR(VLOOKUP($B99,[1]Aug!C$5:D$46,2,FALSE),"")</f>
        <v/>
      </c>
      <c r="D99" t="str">
        <f>IFERROR(VLOOKUP($B99,[1]Aug!F$5:G$46,2,FALSE),"")</f>
        <v/>
      </c>
      <c r="E99" t="str">
        <f>IFERROR(VLOOKUP($B99,[1]Aug!I$5:J$46,2,FALSE),"")</f>
        <v/>
      </c>
      <c r="F99" t="str">
        <f>IFERROR(VLOOKUP($B99,[1]Aug!L$5:M$46,2,FALSE),"")</f>
        <v/>
      </c>
      <c r="G99" t="str">
        <f>IFERROR(VLOOKUP($B99,[1]Aug!O$5:P$46,2,FALSE),"")</f>
        <v/>
      </c>
      <c r="H99" t="str">
        <f>IFERROR(VLOOKUP($B99,[1]Aug!R$5:S$46,2,FALSE),"")</f>
        <v/>
      </c>
      <c r="I99" t="str">
        <f>IFERROR(VLOOKUP($B99,[1]Aug!U$5:V$46,2,FALSE),"")</f>
        <v/>
      </c>
      <c r="J99" t="str">
        <f>IFERROR(VLOOKUP($B99,[1]Aug!X$5:Y$46,2,FALSE),"")</f>
        <v/>
      </c>
      <c r="K99" t="str">
        <f>IFERROR(VLOOKUP($B99,[1]Aug!AA$5:AB$46,2,FALSE),"")</f>
        <v/>
      </c>
      <c r="L99" t="str">
        <f>IFERROR(VLOOKUP($B99,[1]Aug!AD$5:AE$46,2,FALSE),"")</f>
        <v/>
      </c>
      <c r="M99" t="str">
        <f>IFERROR(VLOOKUP($B99,[1]Aug!AG$5:AH$46,2,FALSE),"")</f>
        <v/>
      </c>
      <c r="N99" t="str">
        <f>IFERROR(VLOOKUP($B99,[1]Aug!AJ$5:AK$46,2,FALSE),"")</f>
        <v/>
      </c>
      <c r="O99" t="str">
        <f>IFERROR(VLOOKUP($B99,[1]Aug!AM$5:AN$46,2,FALSE),"")</f>
        <v/>
      </c>
      <c r="P99" t="str">
        <f>IFERROR(VLOOKUP($B99,[1]Aug!AP$5:AQ$46,2,FALSE),"")</f>
        <v/>
      </c>
      <c r="Q99" s="6">
        <f>SUM($C99:P99)</f>
        <v>0</v>
      </c>
      <c r="R99">
        <f>COUNTIF($C99:P99,"Late*")</f>
        <v>0</v>
      </c>
      <c r="S99" s="11">
        <f t="shared" si="4"/>
        <v>0</v>
      </c>
      <c r="T99" s="7">
        <f>COUNTIF($C99:P99,"Absent")</f>
        <v>0</v>
      </c>
      <c r="U99">
        <f>COUNTIF($C99:P99,"Withdrawn")+COUNTIF($C99:P99,"Absent*")-T99</f>
        <v>0</v>
      </c>
      <c r="V99" s="10">
        <f t="shared" si="5"/>
        <v>0</v>
      </c>
    </row>
    <row r="100" spans="1:23" x14ac:dyDescent="0.3">
      <c r="C100" s="6" t="str">
        <f>IFERROR(VLOOKUP($B100,[1]Aug!C$5:D$46,2,FALSE),"")</f>
        <v/>
      </c>
      <c r="D100" t="str">
        <f>IFERROR(VLOOKUP($B100,[1]Aug!F$5:G$46,2,FALSE),"")</f>
        <v/>
      </c>
      <c r="E100" t="str">
        <f>IFERROR(VLOOKUP($B100,[1]Aug!I$5:J$46,2,FALSE),"")</f>
        <v/>
      </c>
      <c r="F100" t="str">
        <f>IFERROR(VLOOKUP($B100,[1]Aug!L$5:M$46,2,FALSE),"")</f>
        <v/>
      </c>
      <c r="G100" t="str">
        <f>IFERROR(VLOOKUP($B100,[1]Aug!O$5:P$46,2,FALSE),"")</f>
        <v/>
      </c>
      <c r="H100" t="str">
        <f>IFERROR(VLOOKUP($B100,[1]Aug!R$5:S$46,2,FALSE),"")</f>
        <v/>
      </c>
      <c r="I100" t="str">
        <f>IFERROR(VLOOKUP($B100,[1]Aug!U$5:V$46,2,FALSE),"")</f>
        <v/>
      </c>
      <c r="J100" t="str">
        <f>IFERROR(VLOOKUP($B100,[1]Aug!X$5:Y$46,2,FALSE),"")</f>
        <v/>
      </c>
      <c r="K100" t="str">
        <f>IFERROR(VLOOKUP($B100,[1]Aug!AA$5:AB$46,2,FALSE),"")</f>
        <v/>
      </c>
      <c r="L100" t="str">
        <f>IFERROR(VLOOKUP($B100,[1]Aug!AD$5:AE$46,2,FALSE),"")</f>
        <v/>
      </c>
      <c r="M100" t="str">
        <f>IFERROR(VLOOKUP($B100,[1]Aug!AG$5:AH$46,2,FALSE),"")</f>
        <v/>
      </c>
      <c r="N100" t="str">
        <f>IFERROR(VLOOKUP($B100,[1]Aug!AJ$5:AK$46,2,FALSE),"")</f>
        <v/>
      </c>
      <c r="O100" t="str">
        <f>IFERROR(VLOOKUP($B100,[1]Aug!AM$5:AN$46,2,FALSE),"")</f>
        <v/>
      </c>
      <c r="P100" t="str">
        <f>IFERROR(VLOOKUP($B100,[1]Aug!AP$5:AQ$46,2,FALSE),"")</f>
        <v/>
      </c>
      <c r="Q100" s="6">
        <f>SUM($C100:P100)</f>
        <v>0</v>
      </c>
      <c r="R100">
        <f>COUNTIF($C100:P100,"Late*")</f>
        <v>0</v>
      </c>
      <c r="S100" s="11">
        <f t="shared" si="4"/>
        <v>0</v>
      </c>
      <c r="T100" s="7">
        <f>COUNTIF($C100:P100,"Absent")</f>
        <v>0</v>
      </c>
      <c r="U100">
        <f>COUNTIF($C100:P100,"Withdrawn")+COUNTIF($C100:P100,"Absent*")-T100</f>
        <v>0</v>
      </c>
      <c r="V100" s="10">
        <f t="shared" si="5"/>
        <v>0</v>
      </c>
    </row>
    <row r="101" spans="1:23" x14ac:dyDescent="0.3">
      <c r="C101" s="6" t="str">
        <f>IFERROR(VLOOKUP($B101,[1]Aug!C$5:D$46,2,FALSE),"")</f>
        <v/>
      </c>
      <c r="D101" t="str">
        <f>IFERROR(VLOOKUP($B101,[1]Aug!F$5:G$46,2,FALSE),"")</f>
        <v/>
      </c>
      <c r="E101" t="str">
        <f>IFERROR(VLOOKUP($B101,[1]Aug!I$5:J$46,2,FALSE),"")</f>
        <v/>
      </c>
      <c r="F101" t="str">
        <f>IFERROR(VLOOKUP($B101,[1]Aug!L$5:M$46,2,FALSE),"")</f>
        <v/>
      </c>
      <c r="G101" t="str">
        <f>IFERROR(VLOOKUP($B101,[1]Aug!O$5:P$46,2,FALSE),"")</f>
        <v/>
      </c>
      <c r="H101" t="str">
        <f>IFERROR(VLOOKUP($B101,[1]Aug!R$5:S$46,2,FALSE),"")</f>
        <v/>
      </c>
      <c r="I101" t="str">
        <f>IFERROR(VLOOKUP($B101,[1]Aug!U$5:V$46,2,FALSE),"")</f>
        <v/>
      </c>
      <c r="J101" t="str">
        <f>IFERROR(VLOOKUP($B101,[1]Aug!X$5:Y$46,2,FALSE),"")</f>
        <v/>
      </c>
      <c r="K101" t="str">
        <f>IFERROR(VLOOKUP($B101,[1]Aug!AA$5:AB$46,2,FALSE),"")</f>
        <v/>
      </c>
      <c r="L101" t="str">
        <f>IFERROR(VLOOKUP($B101,[1]Aug!AD$5:AE$46,2,FALSE),"")</f>
        <v/>
      </c>
      <c r="M101" t="str">
        <f>IFERROR(VLOOKUP($B101,[1]Aug!AG$5:AH$46,2,FALSE),"")</f>
        <v/>
      </c>
      <c r="N101" t="str">
        <f>IFERROR(VLOOKUP($B101,[1]Aug!AJ$5:AK$46,2,FALSE),"")</f>
        <v/>
      </c>
      <c r="O101" t="str">
        <f>IFERROR(VLOOKUP($B101,[1]Aug!AM$5:AN$46,2,FALSE),"")</f>
        <v/>
      </c>
      <c r="P101" t="str">
        <f>IFERROR(VLOOKUP($B101,[1]Aug!AP$5:AQ$46,2,FALSE),"")</f>
        <v/>
      </c>
      <c r="Q101" s="6">
        <f>SUM($C101:P101)</f>
        <v>0</v>
      </c>
      <c r="R101">
        <f>COUNTIF($C101:P101,"Late*")</f>
        <v>0</v>
      </c>
      <c r="S101" s="11">
        <f t="shared" si="4"/>
        <v>0</v>
      </c>
      <c r="T101" s="7">
        <f>COUNTIF($C101:P101,"Absent")</f>
        <v>0</v>
      </c>
      <c r="U101">
        <f>COUNTIF($C101:P101,"Withdrawn")+COUNTIF($C101:P101,"Absent*")-T101</f>
        <v>0</v>
      </c>
      <c r="V101" s="10">
        <f t="shared" si="5"/>
        <v>0</v>
      </c>
    </row>
    <row r="102" spans="1:23" x14ac:dyDescent="0.3">
      <c r="C102" s="6" t="str">
        <f>IFERROR(VLOOKUP($B102,[1]Aug!C$5:D$46,2,FALSE),"")</f>
        <v/>
      </c>
      <c r="D102" t="str">
        <f>IFERROR(VLOOKUP($B102,[1]Aug!F$5:G$46,2,FALSE),"")</f>
        <v/>
      </c>
      <c r="E102" t="str">
        <f>IFERROR(VLOOKUP($B102,[1]Aug!I$5:J$46,2,FALSE),"")</f>
        <v/>
      </c>
      <c r="F102" t="str">
        <f>IFERROR(VLOOKUP($B102,[1]Aug!L$5:M$46,2,FALSE),"")</f>
        <v/>
      </c>
      <c r="G102" t="str">
        <f>IFERROR(VLOOKUP($B102,[1]Aug!O$5:P$46,2,FALSE),"")</f>
        <v/>
      </c>
      <c r="H102" t="str">
        <f>IFERROR(VLOOKUP($B102,[1]Aug!R$5:S$46,2,FALSE),"")</f>
        <v/>
      </c>
      <c r="I102" t="str">
        <f>IFERROR(VLOOKUP($B102,[1]Aug!U$5:V$46,2,FALSE),"")</f>
        <v/>
      </c>
      <c r="J102" t="str">
        <f>IFERROR(VLOOKUP($B102,[1]Aug!X$5:Y$46,2,FALSE),"")</f>
        <v/>
      </c>
      <c r="K102" t="str">
        <f>IFERROR(VLOOKUP($B102,[1]Aug!AA$5:AB$46,2,FALSE),"")</f>
        <v/>
      </c>
      <c r="L102" t="str">
        <f>IFERROR(VLOOKUP($B102,[1]Aug!AD$5:AE$46,2,FALSE),"")</f>
        <v/>
      </c>
      <c r="M102" t="str">
        <f>IFERROR(VLOOKUP($B102,[1]Aug!AG$5:AH$46,2,FALSE),"")</f>
        <v/>
      </c>
      <c r="N102" t="str">
        <f>IFERROR(VLOOKUP($B102,[1]Aug!AJ$5:AK$46,2,FALSE),"")</f>
        <v/>
      </c>
      <c r="O102" t="str">
        <f>IFERROR(VLOOKUP($B102,[1]Aug!AM$5:AN$46,2,FALSE),"")</f>
        <v/>
      </c>
      <c r="P102" t="str">
        <f>IFERROR(VLOOKUP($B102,[1]Aug!AP$5:AQ$46,2,FALSE),"")</f>
        <v/>
      </c>
      <c r="Q102" s="6">
        <f>SUM($C102:P102)</f>
        <v>0</v>
      </c>
      <c r="R102">
        <f>COUNTIF($C102:P102,"Late*")</f>
        <v>0</v>
      </c>
      <c r="S102" s="11">
        <f t="shared" si="4"/>
        <v>0</v>
      </c>
      <c r="T102" s="7">
        <f>COUNTIF($C102:P102,"Absent")</f>
        <v>0</v>
      </c>
      <c r="U102">
        <f>COUNTIF($C102:P102,"Withdrawn")+COUNTIF($C102:P102,"Absent*")-T102</f>
        <v>0</v>
      </c>
      <c r="V102" s="10">
        <f t="shared" si="5"/>
        <v>0</v>
      </c>
      <c r="W102" s="1"/>
    </row>
    <row r="103" spans="1:23" x14ac:dyDescent="0.3">
      <c r="A103" s="44"/>
      <c r="B103" s="23"/>
      <c r="C103" s="6" t="str">
        <f>IFERROR(VLOOKUP($B103,[1]Aug!C$5:D$46,2,FALSE),"")</f>
        <v/>
      </c>
      <c r="D103" t="str">
        <f>IFERROR(VLOOKUP($B103,[1]Aug!F$5:G$46,2,FALSE),"")</f>
        <v/>
      </c>
      <c r="E103" t="str">
        <f>IFERROR(VLOOKUP($B103,[1]Aug!I$5:J$46,2,FALSE),"")</f>
        <v/>
      </c>
      <c r="F103" t="str">
        <f>IFERROR(VLOOKUP($B103,[1]Aug!L$5:M$46,2,FALSE),"")</f>
        <v/>
      </c>
      <c r="G103" t="str">
        <f>IFERROR(VLOOKUP($B103,[1]Aug!O$5:P$46,2,FALSE),"")</f>
        <v/>
      </c>
      <c r="H103" t="str">
        <f>IFERROR(VLOOKUP($B103,[1]Aug!R$5:S$46,2,FALSE),"")</f>
        <v/>
      </c>
      <c r="I103" t="str">
        <f>IFERROR(VLOOKUP($B103,[1]Aug!U$5:V$46,2,FALSE),"")</f>
        <v/>
      </c>
      <c r="J103" t="str">
        <f>IFERROR(VLOOKUP($B103,[1]Aug!X$5:Y$46,2,FALSE),"")</f>
        <v/>
      </c>
      <c r="K103" t="str">
        <f>IFERROR(VLOOKUP($B103,[1]Aug!AA$5:AB$46,2,FALSE),"")</f>
        <v/>
      </c>
      <c r="L103" t="str">
        <f>IFERROR(VLOOKUP($B103,[1]Aug!AD$5:AE$46,2,FALSE),"")</f>
        <v/>
      </c>
      <c r="M103" t="str">
        <f>IFERROR(VLOOKUP($B103,[1]Aug!AG$5:AH$46,2,FALSE),"")</f>
        <v/>
      </c>
      <c r="N103" t="str">
        <f>IFERROR(VLOOKUP($B103,[1]Aug!AJ$5:AK$46,2,FALSE),"")</f>
        <v/>
      </c>
      <c r="O103" t="str">
        <f>IFERROR(VLOOKUP($B103,[1]Aug!AM$5:AN$46,2,FALSE),"")</f>
        <v/>
      </c>
      <c r="P103" t="str">
        <f>IFERROR(VLOOKUP($B103,[1]Aug!AP$5:AQ$46,2,FALSE),"")</f>
        <v/>
      </c>
      <c r="Q103" s="6">
        <f>SUM($C103:P103)</f>
        <v>0</v>
      </c>
      <c r="R103">
        <f>COUNTIF($C103:P103,"Late*")</f>
        <v>0</v>
      </c>
      <c r="S103" s="11">
        <f t="shared" si="4"/>
        <v>0</v>
      </c>
      <c r="T103" s="7">
        <f>COUNTIF($C103:P103,"Absent")</f>
        <v>0</v>
      </c>
      <c r="U103">
        <f>COUNTIF($C103:P103,"Withdrawn")+COUNTIF($C103:P103,"Absent*")-T103</f>
        <v>0</v>
      </c>
      <c r="V103" s="10">
        <f t="shared" si="5"/>
        <v>0</v>
      </c>
    </row>
    <row r="104" spans="1:23" x14ac:dyDescent="0.3">
      <c r="C104" s="6" t="str">
        <f>IFERROR(VLOOKUP($B104,[1]Aug!C$5:D$46,2,FALSE),"")</f>
        <v/>
      </c>
      <c r="D104" t="str">
        <f>IFERROR(VLOOKUP($B104,[1]Aug!F$5:G$46,2,FALSE),"")</f>
        <v/>
      </c>
      <c r="E104" t="str">
        <f>IFERROR(VLOOKUP($B104,[1]Aug!I$5:J$46,2,FALSE),"")</f>
        <v/>
      </c>
      <c r="F104" t="str">
        <f>IFERROR(VLOOKUP($B104,[1]Aug!L$5:M$46,2,FALSE),"")</f>
        <v/>
      </c>
      <c r="G104" t="str">
        <f>IFERROR(VLOOKUP($B104,[1]Aug!O$5:P$46,2,FALSE),"")</f>
        <v/>
      </c>
      <c r="H104" t="str">
        <f>IFERROR(VLOOKUP($B104,[1]Aug!R$5:S$46,2,FALSE),"")</f>
        <v/>
      </c>
      <c r="I104" t="str">
        <f>IFERROR(VLOOKUP($B104,[1]Aug!U$5:V$46,2,FALSE),"")</f>
        <v/>
      </c>
      <c r="J104" t="str">
        <f>IFERROR(VLOOKUP($B104,[1]Aug!X$5:Y$46,2,FALSE),"")</f>
        <v/>
      </c>
      <c r="K104" t="str">
        <f>IFERROR(VLOOKUP($B104,[1]Aug!AA$5:AB$46,2,FALSE),"")</f>
        <v/>
      </c>
      <c r="L104" t="str">
        <f>IFERROR(VLOOKUP($B104,[1]Aug!AD$5:AE$46,2,FALSE),"")</f>
        <v/>
      </c>
      <c r="M104" t="str">
        <f>IFERROR(VLOOKUP($B104,[1]Aug!AG$5:AH$46,2,FALSE),"")</f>
        <v/>
      </c>
      <c r="N104" t="str">
        <f>IFERROR(VLOOKUP($B104,[1]Aug!AJ$5:AK$46,2,FALSE),"")</f>
        <v/>
      </c>
      <c r="O104" t="str">
        <f>IFERROR(VLOOKUP($B104,[1]Aug!AM$5:AN$46,2,FALSE),"")</f>
        <v/>
      </c>
      <c r="P104" t="str">
        <f>IFERROR(VLOOKUP($B104,[1]Aug!AP$5:AQ$46,2,FALSE),"")</f>
        <v/>
      </c>
      <c r="Q104" s="6">
        <f>SUM($C104:P104)</f>
        <v>0</v>
      </c>
      <c r="R104">
        <f>COUNTIF($C104:P104,"Late*")</f>
        <v>0</v>
      </c>
      <c r="S104" s="11">
        <f t="shared" si="4"/>
        <v>0</v>
      </c>
      <c r="T104" s="7">
        <f>COUNTIF($C104:P104,"Absent")</f>
        <v>0</v>
      </c>
      <c r="U104">
        <f>COUNTIF($C104:P104,"Withdrawn")+COUNTIF($C104:P104,"Absent*")-T104</f>
        <v>0</v>
      </c>
      <c r="V104" s="10">
        <f t="shared" si="5"/>
        <v>0</v>
      </c>
    </row>
    <row r="105" spans="1:23" x14ac:dyDescent="0.3">
      <c r="C105" s="6" t="str">
        <f>IFERROR(VLOOKUP($B105,[1]Aug!C$5:D$46,2,FALSE),"")</f>
        <v/>
      </c>
      <c r="D105" t="str">
        <f>IFERROR(VLOOKUP($B105,[1]Aug!F$5:G$46,2,FALSE),"")</f>
        <v/>
      </c>
      <c r="E105" t="str">
        <f>IFERROR(VLOOKUP($B105,[1]Aug!I$5:J$46,2,FALSE),"")</f>
        <v/>
      </c>
      <c r="F105" t="str">
        <f>IFERROR(VLOOKUP($B105,[1]Aug!L$5:M$46,2,FALSE),"")</f>
        <v/>
      </c>
      <c r="G105" t="str">
        <f>IFERROR(VLOOKUP($B105,[1]Aug!O$5:P$46,2,FALSE),"")</f>
        <v/>
      </c>
      <c r="H105" t="str">
        <f>IFERROR(VLOOKUP($B105,[1]Aug!R$5:S$46,2,FALSE),"")</f>
        <v/>
      </c>
      <c r="I105" t="str">
        <f>IFERROR(VLOOKUP($B105,[1]Aug!U$5:V$46,2,FALSE),"")</f>
        <v/>
      </c>
      <c r="J105" t="str">
        <f>IFERROR(VLOOKUP($B105,[1]Aug!X$5:Y$46,2,FALSE),"")</f>
        <v/>
      </c>
      <c r="K105" t="str">
        <f>IFERROR(VLOOKUP($B105,[1]Aug!AA$5:AB$46,2,FALSE),"")</f>
        <v/>
      </c>
      <c r="L105" t="str">
        <f>IFERROR(VLOOKUP($B105,[1]Aug!AD$5:AE$46,2,FALSE),"")</f>
        <v/>
      </c>
      <c r="M105" t="str">
        <f>IFERROR(VLOOKUP($B105,[1]Aug!AG$5:AH$46,2,FALSE),"")</f>
        <v/>
      </c>
      <c r="N105" t="str">
        <f>IFERROR(VLOOKUP($B105,[1]Aug!AJ$5:AK$46,2,FALSE),"")</f>
        <v/>
      </c>
      <c r="O105" t="str">
        <f>IFERROR(VLOOKUP($B105,[1]Aug!AM$5:AN$46,2,FALSE),"")</f>
        <v/>
      </c>
      <c r="P105" t="str">
        <f>IFERROR(VLOOKUP($B105,[1]Aug!AP$5:AQ$46,2,FALSE),"")</f>
        <v/>
      </c>
      <c r="Q105" s="6">
        <f>SUM($C105:P105)</f>
        <v>0</v>
      </c>
      <c r="R105">
        <f>COUNTIF($C105:P105,"Late*")</f>
        <v>0</v>
      </c>
      <c r="S105" s="11">
        <f t="shared" si="4"/>
        <v>0</v>
      </c>
      <c r="T105" s="7">
        <f>COUNTIF($C105:P105,"Absent")</f>
        <v>0</v>
      </c>
      <c r="U105">
        <f>COUNTIF($C105:P105,"Withdrawn")+COUNTIF($C105:P105,"Absent*")-T105</f>
        <v>0</v>
      </c>
      <c r="V105" s="10">
        <f t="shared" si="5"/>
        <v>0</v>
      </c>
    </row>
    <row r="106" spans="1:23" x14ac:dyDescent="0.3">
      <c r="C106" s="6" t="str">
        <f>IFERROR(VLOOKUP($B106,[1]Aug!C$5:D$46,2,FALSE),"")</f>
        <v/>
      </c>
      <c r="D106" t="str">
        <f>IFERROR(VLOOKUP($B106,[1]Aug!F$5:G$46,2,FALSE),"")</f>
        <v/>
      </c>
      <c r="E106" t="str">
        <f>IFERROR(VLOOKUP($B106,[1]Aug!I$5:J$46,2,FALSE),"")</f>
        <v/>
      </c>
      <c r="F106" t="str">
        <f>IFERROR(VLOOKUP($B106,[1]Aug!L$5:M$46,2,FALSE),"")</f>
        <v/>
      </c>
      <c r="G106" t="str">
        <f>IFERROR(VLOOKUP($B106,[1]Aug!O$5:P$46,2,FALSE),"")</f>
        <v/>
      </c>
      <c r="H106" t="str">
        <f>IFERROR(VLOOKUP($B106,[1]Aug!R$5:S$46,2,FALSE),"")</f>
        <v/>
      </c>
      <c r="I106" t="str">
        <f>IFERROR(VLOOKUP($B106,[1]Aug!U$5:V$46,2,FALSE),"")</f>
        <v/>
      </c>
      <c r="J106" t="str">
        <f>IFERROR(VLOOKUP($B106,[1]Aug!X$5:Y$46,2,FALSE),"")</f>
        <v/>
      </c>
      <c r="K106" t="str">
        <f>IFERROR(VLOOKUP($B106,[1]Aug!AA$5:AB$46,2,FALSE),"")</f>
        <v/>
      </c>
      <c r="L106" t="str">
        <f>IFERROR(VLOOKUP($B106,[1]Aug!AD$5:AE$46,2,FALSE),"")</f>
        <v/>
      </c>
      <c r="M106" t="str">
        <f>IFERROR(VLOOKUP($B106,[1]Aug!AG$5:AH$46,2,FALSE),"")</f>
        <v/>
      </c>
      <c r="N106" t="str">
        <f>IFERROR(VLOOKUP($B106,[1]Aug!AJ$5:AK$46,2,FALSE),"")</f>
        <v/>
      </c>
      <c r="O106" t="str">
        <f>IFERROR(VLOOKUP($B106,[1]Aug!AM$5:AN$46,2,FALSE),"")</f>
        <v/>
      </c>
      <c r="P106" t="str">
        <f>IFERROR(VLOOKUP($B106,[1]Aug!AP$5:AQ$46,2,FALSE),"")</f>
        <v/>
      </c>
      <c r="Q106" s="6">
        <f>SUM($C106:P106)</f>
        <v>0</v>
      </c>
      <c r="R106">
        <f>COUNTIF($C106:P106,"Late*")</f>
        <v>0</v>
      </c>
      <c r="S106" s="11">
        <f t="shared" si="4"/>
        <v>0</v>
      </c>
      <c r="T106" s="7">
        <f>COUNTIF($C106:P106,"Absent")</f>
        <v>0</v>
      </c>
      <c r="U106">
        <f>COUNTIF($C106:P106,"Withdrawn")+COUNTIF($C106:P106,"Absent*")-T106</f>
        <v>0</v>
      </c>
      <c r="V106" s="10">
        <f t="shared" si="5"/>
        <v>0</v>
      </c>
    </row>
    <row r="107" spans="1:23" x14ac:dyDescent="0.3">
      <c r="C107" s="6" t="str">
        <f>IFERROR(VLOOKUP($B107,[1]Aug!C$5:D$46,2,FALSE),"")</f>
        <v/>
      </c>
      <c r="D107" t="str">
        <f>IFERROR(VLOOKUP($B107,[1]Aug!F$5:G$46,2,FALSE),"")</f>
        <v/>
      </c>
      <c r="E107" t="str">
        <f>IFERROR(VLOOKUP($B107,[1]Aug!I$5:J$46,2,FALSE),"")</f>
        <v/>
      </c>
      <c r="F107" t="str">
        <f>IFERROR(VLOOKUP($B107,[1]Aug!L$5:M$46,2,FALSE),"")</f>
        <v/>
      </c>
      <c r="G107" t="str">
        <f>IFERROR(VLOOKUP($B107,[1]Aug!O$5:P$46,2,FALSE),"")</f>
        <v/>
      </c>
      <c r="H107" t="str">
        <f>IFERROR(VLOOKUP($B107,[1]Aug!R$5:S$46,2,FALSE),"")</f>
        <v/>
      </c>
      <c r="I107" t="str">
        <f>IFERROR(VLOOKUP($B107,[1]Aug!U$5:V$46,2,FALSE),"")</f>
        <v/>
      </c>
      <c r="J107" t="str">
        <f>IFERROR(VLOOKUP($B107,[1]Aug!X$5:Y$46,2,FALSE),"")</f>
        <v/>
      </c>
      <c r="K107" t="str">
        <f>IFERROR(VLOOKUP($B107,[1]Aug!AA$5:AB$46,2,FALSE),"")</f>
        <v/>
      </c>
      <c r="L107" t="str">
        <f>IFERROR(VLOOKUP($B107,[1]Aug!AD$5:AE$46,2,FALSE),"")</f>
        <v/>
      </c>
      <c r="M107" t="str">
        <f>IFERROR(VLOOKUP($B107,[1]Aug!AG$5:AH$46,2,FALSE),"")</f>
        <v/>
      </c>
      <c r="N107" t="str">
        <f>IFERROR(VLOOKUP($B107,[1]Aug!AJ$5:AK$46,2,FALSE),"")</f>
        <v/>
      </c>
      <c r="O107" t="str">
        <f>IFERROR(VLOOKUP($B107,[1]Aug!AM$5:AN$46,2,FALSE),"")</f>
        <v/>
      </c>
      <c r="P107" t="str">
        <f>IFERROR(VLOOKUP($B107,[1]Aug!AP$5:AQ$46,2,FALSE),"")</f>
        <v/>
      </c>
      <c r="Q107" s="6">
        <f>SUM($C107:P107)</f>
        <v>0</v>
      </c>
      <c r="R107">
        <f>COUNTIF($C107:P107,"Late*")</f>
        <v>0</v>
      </c>
      <c r="S107" s="11">
        <f t="shared" si="4"/>
        <v>0</v>
      </c>
      <c r="T107" s="7">
        <f>COUNTIF($C107:P107,"Absent")</f>
        <v>0</v>
      </c>
      <c r="U107">
        <f>COUNTIF($C107:P107,"Withdrawn")+COUNTIF($C107:P107,"Absent*")-T107</f>
        <v>0</v>
      </c>
      <c r="V107" s="10">
        <f t="shared" si="5"/>
        <v>0</v>
      </c>
    </row>
    <row r="108" spans="1:23" x14ac:dyDescent="0.3">
      <c r="C108" s="6" t="str">
        <f>IFERROR(VLOOKUP($B108,[1]Aug!C$5:D$46,2,FALSE),"")</f>
        <v/>
      </c>
      <c r="D108" t="str">
        <f>IFERROR(VLOOKUP($B108,[1]Aug!F$5:G$46,2,FALSE),"")</f>
        <v/>
      </c>
      <c r="E108" t="str">
        <f>IFERROR(VLOOKUP($B108,[1]Aug!I$5:J$46,2,FALSE),"")</f>
        <v/>
      </c>
      <c r="F108" t="str">
        <f>IFERROR(VLOOKUP($B108,[1]Aug!L$5:M$46,2,FALSE),"")</f>
        <v/>
      </c>
      <c r="G108" t="str">
        <f>IFERROR(VLOOKUP($B108,[1]Aug!O$5:P$46,2,FALSE),"")</f>
        <v/>
      </c>
      <c r="H108" t="str">
        <f>IFERROR(VLOOKUP($B108,[1]Aug!R$5:S$46,2,FALSE),"")</f>
        <v/>
      </c>
      <c r="I108" t="str">
        <f>IFERROR(VLOOKUP($B108,[1]Aug!U$5:V$46,2,FALSE),"")</f>
        <v/>
      </c>
      <c r="J108" t="str">
        <f>IFERROR(VLOOKUP($B108,[1]Aug!X$5:Y$46,2,FALSE),"")</f>
        <v/>
      </c>
      <c r="K108" t="str">
        <f>IFERROR(VLOOKUP($B108,[1]Aug!AA$5:AB$46,2,FALSE),"")</f>
        <v/>
      </c>
      <c r="L108" t="str">
        <f>IFERROR(VLOOKUP($B108,[1]Aug!AD$5:AE$46,2,FALSE),"")</f>
        <v/>
      </c>
      <c r="M108" t="str">
        <f>IFERROR(VLOOKUP($B108,[1]Aug!AG$5:AH$46,2,FALSE),"")</f>
        <v/>
      </c>
      <c r="N108" t="str">
        <f>IFERROR(VLOOKUP($B108,[1]Aug!AJ$5:AK$46,2,FALSE),"")</f>
        <v/>
      </c>
      <c r="O108" t="str">
        <f>IFERROR(VLOOKUP($B108,[1]Aug!AM$5:AN$46,2,FALSE),"")</f>
        <v/>
      </c>
      <c r="P108" t="str">
        <f>IFERROR(VLOOKUP($B108,[1]Aug!AP$5:AQ$46,2,FALSE),"")</f>
        <v/>
      </c>
      <c r="Q108" s="6">
        <f>SUM($C108:P108)</f>
        <v>0</v>
      </c>
      <c r="R108">
        <f>COUNTIF($C108:P108,"Late*")</f>
        <v>0</v>
      </c>
      <c r="S108" s="11">
        <f t="shared" si="4"/>
        <v>0</v>
      </c>
      <c r="T108" s="7">
        <f>COUNTIF($C108:P108,"Absent")</f>
        <v>0</v>
      </c>
      <c r="U108">
        <f>COUNTIF($C108:P108,"Withdrawn")+COUNTIF($C108:P108,"Absent*")-T108</f>
        <v>0</v>
      </c>
      <c r="V108" s="10">
        <f t="shared" si="5"/>
        <v>0</v>
      </c>
    </row>
    <row r="109" spans="1:23" x14ac:dyDescent="0.3">
      <c r="C109" s="6" t="str">
        <f>IFERROR(VLOOKUP($B109,[1]Aug!C$5:D$46,2,FALSE),"")</f>
        <v/>
      </c>
      <c r="D109" t="str">
        <f>IFERROR(VLOOKUP($B109,[1]Aug!F$5:G$46,2,FALSE),"")</f>
        <v/>
      </c>
      <c r="E109" t="str">
        <f>IFERROR(VLOOKUP($B109,[1]Aug!I$5:J$46,2,FALSE),"")</f>
        <v/>
      </c>
      <c r="F109" t="str">
        <f>IFERROR(VLOOKUP($B109,[1]Aug!L$5:M$46,2,FALSE),"")</f>
        <v/>
      </c>
      <c r="G109" t="str">
        <f>IFERROR(VLOOKUP($B109,[1]Aug!O$5:P$46,2,FALSE),"")</f>
        <v/>
      </c>
      <c r="H109" t="str">
        <f>IFERROR(VLOOKUP($B109,[1]Aug!R$5:S$46,2,FALSE),"")</f>
        <v/>
      </c>
      <c r="I109" t="str">
        <f>IFERROR(VLOOKUP($B109,[1]Aug!U$5:V$46,2,FALSE),"")</f>
        <v/>
      </c>
      <c r="J109" t="str">
        <f>IFERROR(VLOOKUP($B109,[1]Aug!X$5:Y$46,2,FALSE),"")</f>
        <v/>
      </c>
      <c r="K109" t="str">
        <f>IFERROR(VLOOKUP($B109,[1]Aug!AA$5:AB$46,2,FALSE),"")</f>
        <v/>
      </c>
      <c r="L109" t="str">
        <f>IFERROR(VLOOKUP($B109,[1]Aug!AD$5:AE$46,2,FALSE),"")</f>
        <v/>
      </c>
      <c r="M109" t="str">
        <f>IFERROR(VLOOKUP($B109,[1]Aug!AG$5:AH$46,2,FALSE),"")</f>
        <v/>
      </c>
      <c r="N109" t="str">
        <f>IFERROR(VLOOKUP($B109,[1]Aug!AJ$5:AK$46,2,FALSE),"")</f>
        <v/>
      </c>
      <c r="O109" t="str">
        <f>IFERROR(VLOOKUP($B109,[1]Aug!AM$5:AN$46,2,FALSE),"")</f>
        <v/>
      </c>
      <c r="P109" t="str">
        <f>IFERROR(VLOOKUP($B109,[1]Aug!AP$5:AQ$46,2,FALSE),"")</f>
        <v/>
      </c>
      <c r="Q109" s="6">
        <f>SUM($C109:P109)</f>
        <v>0</v>
      </c>
      <c r="R109">
        <f>COUNTIF($C109:P109,"Late*")</f>
        <v>0</v>
      </c>
      <c r="S109" s="11">
        <f t="shared" si="4"/>
        <v>0</v>
      </c>
      <c r="T109" s="7">
        <f>COUNTIF($C109:P109,"Absent")</f>
        <v>0</v>
      </c>
      <c r="U109">
        <f>COUNTIF($C109:P109,"Withdrawn")+COUNTIF($C109:P109,"Absent*")-T109</f>
        <v>0</v>
      </c>
      <c r="V109" s="10">
        <f t="shared" si="5"/>
        <v>0</v>
      </c>
    </row>
    <row r="110" spans="1:23" x14ac:dyDescent="0.3">
      <c r="C110" s="6" t="str">
        <f>IFERROR(VLOOKUP($B110,[1]Aug!C$5:D$46,2,FALSE),"")</f>
        <v/>
      </c>
      <c r="D110" t="str">
        <f>IFERROR(VLOOKUP($B110,[1]Aug!F$5:G$46,2,FALSE),"")</f>
        <v/>
      </c>
      <c r="E110" t="str">
        <f>IFERROR(VLOOKUP($B110,[1]Aug!I$5:J$46,2,FALSE),"")</f>
        <v/>
      </c>
      <c r="F110" t="str">
        <f>IFERROR(VLOOKUP($B110,[1]Aug!L$5:M$46,2,FALSE),"")</f>
        <v/>
      </c>
      <c r="G110" t="str">
        <f>IFERROR(VLOOKUP($B110,[1]Aug!O$5:P$46,2,FALSE),"")</f>
        <v/>
      </c>
      <c r="H110" t="str">
        <f>IFERROR(VLOOKUP($B110,[1]Aug!R$5:S$46,2,FALSE),"")</f>
        <v/>
      </c>
      <c r="I110" t="str">
        <f>IFERROR(VLOOKUP($B110,[1]Aug!U$5:V$46,2,FALSE),"")</f>
        <v/>
      </c>
      <c r="J110" t="str">
        <f>IFERROR(VLOOKUP($B110,[1]Aug!X$5:Y$46,2,FALSE),"")</f>
        <v/>
      </c>
      <c r="K110" t="str">
        <f>IFERROR(VLOOKUP($B110,[1]Aug!AA$5:AB$46,2,FALSE),"")</f>
        <v/>
      </c>
      <c r="L110" t="str">
        <f>IFERROR(VLOOKUP($B110,[1]Aug!AD$5:AE$46,2,FALSE),"")</f>
        <v/>
      </c>
      <c r="M110" t="str">
        <f>IFERROR(VLOOKUP($B110,[1]Aug!AG$5:AH$46,2,FALSE),"")</f>
        <v/>
      </c>
      <c r="N110" t="str">
        <f>IFERROR(VLOOKUP($B110,[1]Aug!AJ$5:AK$46,2,FALSE),"")</f>
        <v/>
      </c>
      <c r="O110" t="str">
        <f>IFERROR(VLOOKUP($B110,[1]Aug!AM$5:AN$46,2,FALSE),"")</f>
        <v/>
      </c>
      <c r="P110" t="str">
        <f>IFERROR(VLOOKUP($B110,[1]Aug!AP$5:AQ$46,2,FALSE),"")</f>
        <v/>
      </c>
      <c r="Q110" s="6">
        <f>SUM($C110:P110)</f>
        <v>0</v>
      </c>
      <c r="R110">
        <f>COUNTIF($C110:P110,"Late*")</f>
        <v>0</v>
      </c>
      <c r="S110" s="11">
        <f t="shared" si="4"/>
        <v>0</v>
      </c>
      <c r="T110" s="7">
        <f>COUNTIF($C110:P110,"Absent")</f>
        <v>0</v>
      </c>
      <c r="U110">
        <f>COUNTIF($C110:P110,"Withdrawn")+COUNTIF($C110:P110,"Absent*")-T110</f>
        <v>0</v>
      </c>
      <c r="V110" s="10">
        <f t="shared" si="5"/>
        <v>0</v>
      </c>
    </row>
    <row r="111" spans="1:23" x14ac:dyDescent="0.3">
      <c r="C111" s="6" t="str">
        <f>IFERROR(VLOOKUP($B111,[1]Aug!C$5:D$46,2,FALSE),"")</f>
        <v/>
      </c>
      <c r="D111" t="str">
        <f>IFERROR(VLOOKUP($B111,[1]Aug!F$5:G$46,2,FALSE),"")</f>
        <v/>
      </c>
      <c r="E111" t="str">
        <f>IFERROR(VLOOKUP($B111,[1]Aug!I$5:J$46,2,FALSE),"")</f>
        <v/>
      </c>
      <c r="F111" t="str">
        <f>IFERROR(VLOOKUP($B111,[1]Aug!L$5:M$46,2,FALSE),"")</f>
        <v/>
      </c>
      <c r="G111" t="str">
        <f>IFERROR(VLOOKUP($B111,[1]Aug!O$5:P$46,2,FALSE),"")</f>
        <v/>
      </c>
      <c r="H111" t="str">
        <f>IFERROR(VLOOKUP($B111,[1]Aug!R$5:S$46,2,FALSE),"")</f>
        <v/>
      </c>
      <c r="I111" t="str">
        <f>IFERROR(VLOOKUP($B111,[1]Aug!U$5:V$46,2,FALSE),"")</f>
        <v/>
      </c>
      <c r="J111" t="str">
        <f>IFERROR(VLOOKUP($B111,[1]Aug!X$5:Y$46,2,FALSE),"")</f>
        <v/>
      </c>
      <c r="K111" t="str">
        <f>IFERROR(VLOOKUP($B111,[1]Aug!AA$5:AB$46,2,FALSE),"")</f>
        <v/>
      </c>
      <c r="L111" t="str">
        <f>IFERROR(VLOOKUP($B111,[1]Aug!AD$5:AE$46,2,FALSE),"")</f>
        <v/>
      </c>
      <c r="M111" t="str">
        <f>IFERROR(VLOOKUP($B111,[1]Aug!AG$5:AH$46,2,FALSE),"")</f>
        <v/>
      </c>
      <c r="N111" t="str">
        <f>IFERROR(VLOOKUP($B111,[1]Aug!AJ$5:AK$46,2,FALSE),"")</f>
        <v/>
      </c>
      <c r="O111" t="str">
        <f>IFERROR(VLOOKUP($B111,[1]Aug!AM$5:AN$46,2,FALSE),"")</f>
        <v/>
      </c>
      <c r="P111" t="str">
        <f>IFERROR(VLOOKUP($B111,[1]Aug!AP$5:AQ$46,2,FALSE),"")</f>
        <v/>
      </c>
      <c r="Q111" s="6">
        <f>SUM($C111:P111)</f>
        <v>0</v>
      </c>
      <c r="R111">
        <f>COUNTIF($C111:P111,"Late*")</f>
        <v>0</v>
      </c>
      <c r="S111" s="11">
        <f t="shared" si="4"/>
        <v>0</v>
      </c>
      <c r="T111" s="7">
        <f>COUNTIF($C111:P111,"Absent")</f>
        <v>0</v>
      </c>
      <c r="U111">
        <f>COUNTIF($C111:P111,"Withdrawn")+COUNTIF($C111:P111,"Absent*")-T111</f>
        <v>0</v>
      </c>
      <c r="V111" s="10">
        <f t="shared" si="5"/>
        <v>0</v>
      </c>
    </row>
    <row r="112" spans="1:23" x14ac:dyDescent="0.3">
      <c r="C112" s="6" t="str">
        <f>IFERROR(VLOOKUP($B112,[1]Aug!C$5:D$46,2,FALSE),"")</f>
        <v/>
      </c>
      <c r="D112" t="str">
        <f>IFERROR(VLOOKUP($B112,[1]Aug!F$5:G$46,2,FALSE),"")</f>
        <v/>
      </c>
      <c r="E112" t="str">
        <f>IFERROR(VLOOKUP($B112,[1]Aug!I$5:J$46,2,FALSE),"")</f>
        <v/>
      </c>
      <c r="F112" t="str">
        <f>IFERROR(VLOOKUP($B112,[1]Aug!L$5:M$46,2,FALSE),"")</f>
        <v/>
      </c>
      <c r="G112" t="str">
        <f>IFERROR(VLOOKUP($B112,[1]Aug!O$5:P$46,2,FALSE),"")</f>
        <v/>
      </c>
      <c r="H112" t="str">
        <f>IFERROR(VLOOKUP($B112,[1]Aug!R$5:S$46,2,FALSE),"")</f>
        <v/>
      </c>
      <c r="I112" t="str">
        <f>IFERROR(VLOOKUP($B112,[1]Aug!U$5:V$46,2,FALSE),"")</f>
        <v/>
      </c>
      <c r="J112" t="str">
        <f>IFERROR(VLOOKUP($B112,[1]Aug!X$5:Y$46,2,FALSE),"")</f>
        <v/>
      </c>
      <c r="K112" t="str">
        <f>IFERROR(VLOOKUP($B112,[1]Aug!AA$5:AB$46,2,FALSE),"")</f>
        <v/>
      </c>
      <c r="L112" t="str">
        <f>IFERROR(VLOOKUP($B112,[1]Aug!AD$5:AE$46,2,FALSE),"")</f>
        <v/>
      </c>
      <c r="M112" t="str">
        <f>IFERROR(VLOOKUP($B112,[1]Aug!AG$5:AH$46,2,FALSE),"")</f>
        <v/>
      </c>
      <c r="N112" t="str">
        <f>IFERROR(VLOOKUP($B112,[1]Aug!AJ$5:AK$46,2,FALSE),"")</f>
        <v/>
      </c>
      <c r="O112" t="str">
        <f>IFERROR(VLOOKUP($B112,[1]Aug!AM$5:AN$46,2,FALSE),"")</f>
        <v/>
      </c>
      <c r="P112" t="str">
        <f>IFERROR(VLOOKUP($B112,[1]Aug!AP$5:AQ$46,2,FALSE),"")</f>
        <v/>
      </c>
      <c r="Q112" s="6">
        <f>SUM($C112:P112)</f>
        <v>0</v>
      </c>
      <c r="R112">
        <f>COUNTIF($C112:P112,"Late*")</f>
        <v>0</v>
      </c>
      <c r="S112" s="11">
        <f t="shared" si="4"/>
        <v>0</v>
      </c>
      <c r="T112" s="7">
        <f>COUNTIF($C112:P112,"Absent")</f>
        <v>0</v>
      </c>
      <c r="U112">
        <f>COUNTIF($C112:P112,"Withdrawn")+COUNTIF($C112:P112,"Absent*")-T112</f>
        <v>0</v>
      </c>
      <c r="V112" s="10">
        <f t="shared" si="5"/>
        <v>0</v>
      </c>
    </row>
    <row r="113" spans="1:22" x14ac:dyDescent="0.3">
      <c r="C113" s="6" t="str">
        <f>IFERROR(VLOOKUP($B113,[1]Aug!C$5:D$46,2,FALSE),"")</f>
        <v/>
      </c>
      <c r="D113" t="str">
        <f>IFERROR(VLOOKUP($B113,[1]Aug!F$5:G$46,2,FALSE),"")</f>
        <v/>
      </c>
      <c r="E113" t="str">
        <f>IFERROR(VLOOKUP($B113,[1]Aug!I$5:J$46,2,FALSE),"")</f>
        <v/>
      </c>
      <c r="F113" t="str">
        <f>IFERROR(VLOOKUP($B113,[1]Aug!L$5:M$46,2,FALSE),"")</f>
        <v/>
      </c>
      <c r="G113" t="str">
        <f>IFERROR(VLOOKUP($B113,[1]Aug!O$5:P$46,2,FALSE),"")</f>
        <v/>
      </c>
      <c r="H113" t="str">
        <f>IFERROR(VLOOKUP($B113,[1]Aug!R$5:S$46,2,FALSE),"")</f>
        <v/>
      </c>
      <c r="I113" t="str">
        <f>IFERROR(VLOOKUP($B113,[1]Aug!U$5:V$46,2,FALSE),"")</f>
        <v/>
      </c>
      <c r="J113" t="str">
        <f>IFERROR(VLOOKUP($B113,[1]Aug!X$5:Y$46,2,FALSE),"")</f>
        <v/>
      </c>
      <c r="K113" t="str">
        <f>IFERROR(VLOOKUP($B113,[1]Aug!AA$5:AB$46,2,FALSE),"")</f>
        <v/>
      </c>
      <c r="L113" t="str">
        <f>IFERROR(VLOOKUP($B113,[1]Aug!AD$5:AE$46,2,FALSE),"")</f>
        <v/>
      </c>
      <c r="M113" t="str">
        <f>IFERROR(VLOOKUP($B113,[1]Aug!AG$5:AH$46,2,FALSE),"")</f>
        <v/>
      </c>
      <c r="N113" t="str">
        <f>IFERROR(VLOOKUP($B113,[1]Aug!AJ$5:AK$46,2,FALSE),"")</f>
        <v/>
      </c>
      <c r="O113" t="str">
        <f>IFERROR(VLOOKUP($B113,[1]Aug!AM$5:AN$46,2,FALSE),"")</f>
        <v/>
      </c>
      <c r="P113" t="str">
        <f>IFERROR(VLOOKUP($B113,[1]Aug!AP$5:AQ$46,2,FALSE),"")</f>
        <v/>
      </c>
      <c r="Q113" s="6">
        <f>SUM($C113:P113)</f>
        <v>0</v>
      </c>
      <c r="R113">
        <f>COUNTIF($C113:P113,"Late*")</f>
        <v>0</v>
      </c>
      <c r="S113" s="11">
        <f t="shared" si="4"/>
        <v>0</v>
      </c>
      <c r="T113" s="7">
        <f>COUNTIF($C113:P113,"Absent")</f>
        <v>0</v>
      </c>
      <c r="U113">
        <f>COUNTIF($C113:P113,"Withdrawn")+COUNTIF($C113:P113,"Absent*")-T113</f>
        <v>0</v>
      </c>
      <c r="V113" s="10">
        <f t="shared" si="5"/>
        <v>0</v>
      </c>
    </row>
    <row r="114" spans="1:22" x14ac:dyDescent="0.3">
      <c r="B114"/>
      <c r="C114" s="6" t="str">
        <f>IFERROR(VLOOKUP($B114,[1]Aug!C$5:D$46,2,FALSE),"")</f>
        <v/>
      </c>
      <c r="D114" t="str">
        <f>IFERROR(VLOOKUP($B114,[1]Aug!F$5:G$46,2,FALSE),"")</f>
        <v/>
      </c>
      <c r="E114" t="str">
        <f>IFERROR(VLOOKUP($B114,[1]Aug!I$5:J$46,2,FALSE),"")</f>
        <v/>
      </c>
      <c r="F114" t="str">
        <f>IFERROR(VLOOKUP($B114,[1]Aug!L$5:M$46,2,FALSE),"")</f>
        <v/>
      </c>
      <c r="G114" t="str">
        <f>IFERROR(VLOOKUP($B114,[1]Aug!O$5:P$46,2,FALSE),"")</f>
        <v/>
      </c>
      <c r="H114" t="str">
        <f>IFERROR(VLOOKUP($B114,[1]Aug!R$5:S$46,2,FALSE),"")</f>
        <v/>
      </c>
      <c r="I114" t="str">
        <f>IFERROR(VLOOKUP($B114,[1]Aug!U$5:V$46,2,FALSE),"")</f>
        <v/>
      </c>
      <c r="J114" t="str">
        <f>IFERROR(VLOOKUP($B114,[1]Aug!X$5:Y$46,2,FALSE),"")</f>
        <v/>
      </c>
      <c r="K114" t="str">
        <f>IFERROR(VLOOKUP($B114,[1]Aug!AA$5:AB$46,2,FALSE),"")</f>
        <v/>
      </c>
      <c r="L114" t="str">
        <f>IFERROR(VLOOKUP($B114,[1]Aug!AD$5:AE$46,2,FALSE),"")</f>
        <v/>
      </c>
      <c r="M114" t="str">
        <f>IFERROR(VLOOKUP($B114,[1]Aug!AG$5:AH$46,2,FALSE),"")</f>
        <v/>
      </c>
      <c r="N114" t="str">
        <f>IFERROR(VLOOKUP($B114,[1]Aug!AJ$5:AK$46,2,FALSE),"")</f>
        <v/>
      </c>
      <c r="O114" t="str">
        <f>IFERROR(VLOOKUP($B114,[1]Aug!AM$5:AN$46,2,FALSE),"")</f>
        <v/>
      </c>
      <c r="P114" t="str">
        <f>IFERROR(VLOOKUP($B114,[1]Aug!AP$5:AQ$46,2,FALSE),"")</f>
        <v/>
      </c>
      <c r="Q114" s="6">
        <f>SUM($C114:P114)</f>
        <v>0</v>
      </c>
      <c r="R114">
        <f>COUNTIF($C114:P114,"Late*")</f>
        <v>0</v>
      </c>
      <c r="S114" s="11">
        <f t="shared" si="4"/>
        <v>0</v>
      </c>
      <c r="T114" s="7">
        <f>COUNTIF($C114:P114,"Absent")</f>
        <v>0</v>
      </c>
      <c r="U114">
        <f>COUNTIF($C114:P114,"Withdrawn")+COUNTIF($C114:P114,"Absent*")-T114</f>
        <v>0</v>
      </c>
      <c r="V114" s="10">
        <f t="shared" si="5"/>
        <v>0</v>
      </c>
    </row>
    <row r="115" spans="1:22" x14ac:dyDescent="0.3">
      <c r="A115"/>
      <c r="B115"/>
      <c r="C115" s="6" t="str">
        <f>IFERROR(VLOOKUP($B115,[1]Aug!C$5:D$46,2,FALSE),"")</f>
        <v/>
      </c>
      <c r="D115" t="str">
        <f>IFERROR(VLOOKUP($B115,[1]Aug!F$5:G$46,2,FALSE),"")</f>
        <v/>
      </c>
      <c r="E115" t="str">
        <f>IFERROR(VLOOKUP($B115,[1]Aug!I$5:J$46,2,FALSE),"")</f>
        <v/>
      </c>
      <c r="F115" t="str">
        <f>IFERROR(VLOOKUP($B115,[1]Aug!L$5:M$46,2,FALSE),"")</f>
        <v/>
      </c>
      <c r="G115" t="str">
        <f>IFERROR(VLOOKUP($B115,[1]Aug!O$5:P$46,2,FALSE),"")</f>
        <v/>
      </c>
      <c r="H115" t="str">
        <f>IFERROR(VLOOKUP($B115,[1]Aug!R$5:S$46,2,FALSE),"")</f>
        <v/>
      </c>
      <c r="I115" t="str">
        <f>IFERROR(VLOOKUP($B115,[1]Aug!U$5:V$46,2,FALSE),"")</f>
        <v/>
      </c>
      <c r="J115" t="str">
        <f>IFERROR(VLOOKUP($B115,[1]Aug!X$5:Y$46,2,FALSE),"")</f>
        <v/>
      </c>
      <c r="K115" t="str">
        <f>IFERROR(VLOOKUP($B115,[1]Aug!AA$5:AB$46,2,FALSE),"")</f>
        <v/>
      </c>
      <c r="L115" t="str">
        <f>IFERROR(VLOOKUP($B115,[1]Aug!AD$5:AE$46,2,FALSE),"")</f>
        <v/>
      </c>
      <c r="M115" t="str">
        <f>IFERROR(VLOOKUP($B115,[1]Aug!AG$5:AH$46,2,FALSE),"")</f>
        <v/>
      </c>
      <c r="N115" t="str">
        <f>IFERROR(VLOOKUP($B115,[1]Aug!AJ$5:AK$46,2,FALSE),"")</f>
        <v/>
      </c>
      <c r="O115" t="str">
        <f>IFERROR(VLOOKUP($B115,[1]Aug!AM$5:AN$46,2,FALSE),"")</f>
        <v/>
      </c>
      <c r="P115" t="str">
        <f>IFERROR(VLOOKUP($B115,[1]Aug!AP$5:AQ$46,2,FALSE),"")</f>
        <v/>
      </c>
      <c r="Q115" s="6">
        <f>SUM($C115:P115)</f>
        <v>0</v>
      </c>
      <c r="R115">
        <f>COUNTIF($C115:P115,"Late*")</f>
        <v>0</v>
      </c>
      <c r="S115" s="11">
        <f t="shared" si="4"/>
        <v>0</v>
      </c>
      <c r="T115" s="7">
        <f>COUNTIF($C115:P115,"Absent")</f>
        <v>0</v>
      </c>
      <c r="U115">
        <f>COUNTIF($C115:P115,"Withdrawn")+COUNTIF($C115:P115,"Absent*")-T115</f>
        <v>0</v>
      </c>
      <c r="V115" s="10">
        <f t="shared" si="5"/>
        <v>0</v>
      </c>
    </row>
    <row r="116" spans="1:22" x14ac:dyDescent="0.3">
      <c r="B116"/>
      <c r="C116" s="6" t="str">
        <f>IFERROR(VLOOKUP($B116,[1]Aug!C$5:D$46,2,FALSE),"")</f>
        <v/>
      </c>
      <c r="D116" t="str">
        <f>IFERROR(VLOOKUP($B116,[1]Aug!F$5:G$46,2,FALSE),"")</f>
        <v/>
      </c>
      <c r="E116" t="str">
        <f>IFERROR(VLOOKUP($B116,[1]Aug!I$5:J$46,2,FALSE),"")</f>
        <v/>
      </c>
      <c r="F116" t="str">
        <f>IFERROR(VLOOKUP($B116,[1]Aug!L$5:M$46,2,FALSE),"")</f>
        <v/>
      </c>
      <c r="G116" t="str">
        <f>IFERROR(VLOOKUP($B116,[1]Aug!O$5:P$46,2,FALSE),"")</f>
        <v/>
      </c>
      <c r="H116" t="str">
        <f>IFERROR(VLOOKUP($B116,[1]Aug!R$5:S$46,2,FALSE),"")</f>
        <v/>
      </c>
      <c r="I116" t="str">
        <f>IFERROR(VLOOKUP($B116,[1]Aug!U$5:V$46,2,FALSE),"")</f>
        <v/>
      </c>
      <c r="J116" t="str">
        <f>IFERROR(VLOOKUP($B116,[1]Aug!X$5:Y$46,2,FALSE),"")</f>
        <v/>
      </c>
      <c r="K116" t="str">
        <f>IFERROR(VLOOKUP($B116,[1]Aug!AA$5:AB$46,2,FALSE),"")</f>
        <v/>
      </c>
      <c r="L116" t="str">
        <f>IFERROR(VLOOKUP($B116,[1]Aug!AD$5:AE$46,2,FALSE),"")</f>
        <v/>
      </c>
      <c r="M116" t="str">
        <f>IFERROR(VLOOKUP($B116,[1]Aug!AG$5:AH$46,2,FALSE),"")</f>
        <v/>
      </c>
      <c r="N116" t="str">
        <f>IFERROR(VLOOKUP($B116,[1]Aug!AJ$5:AK$46,2,FALSE),"")</f>
        <v/>
      </c>
      <c r="O116" t="str">
        <f>IFERROR(VLOOKUP($B116,[1]Aug!AM$5:AN$46,2,FALSE),"")</f>
        <v/>
      </c>
      <c r="P116" t="str">
        <f>IFERROR(VLOOKUP($B116,[1]Aug!AP$5:AQ$46,2,FALSE),"")</f>
        <v/>
      </c>
      <c r="Q116" s="6">
        <f>SUM($C116:P116)</f>
        <v>0</v>
      </c>
      <c r="R116">
        <f>COUNTIF($C116:P116,"Late*")</f>
        <v>0</v>
      </c>
      <c r="S116" s="11">
        <f t="shared" si="4"/>
        <v>0</v>
      </c>
      <c r="T116" s="7">
        <f>COUNTIF($C116:P116,"Absent")</f>
        <v>0</v>
      </c>
      <c r="U116">
        <f>COUNTIF($C116:P116,"Withdrawn")+COUNTIF($C116:P116,"Absent*")-T116</f>
        <v>0</v>
      </c>
      <c r="V116" s="10">
        <f t="shared" si="5"/>
        <v>0</v>
      </c>
    </row>
    <row r="117" spans="1:22" x14ac:dyDescent="0.3">
      <c r="B117"/>
      <c r="C117" s="6" t="str">
        <f>IFERROR(VLOOKUP($B117,[1]Aug!C$5:D$46,2,FALSE),"")</f>
        <v/>
      </c>
      <c r="D117" t="str">
        <f>IFERROR(VLOOKUP($B117,[1]Aug!F$5:G$46,2,FALSE),"")</f>
        <v/>
      </c>
      <c r="E117" t="str">
        <f>IFERROR(VLOOKUP($B117,[1]Aug!I$5:J$46,2,FALSE),"")</f>
        <v/>
      </c>
      <c r="F117" t="str">
        <f>IFERROR(VLOOKUP($B117,[1]Aug!L$5:M$46,2,FALSE),"")</f>
        <v/>
      </c>
      <c r="G117" t="str">
        <f>IFERROR(VLOOKUP($B117,[1]Aug!O$5:P$46,2,FALSE),"")</f>
        <v/>
      </c>
      <c r="H117" t="str">
        <f>IFERROR(VLOOKUP($B117,[1]Aug!R$5:S$46,2,FALSE),"")</f>
        <v/>
      </c>
      <c r="I117" t="str">
        <f>IFERROR(VLOOKUP($B117,[1]Aug!U$5:V$46,2,FALSE),"")</f>
        <v/>
      </c>
      <c r="J117" t="str">
        <f>IFERROR(VLOOKUP($B117,[1]Aug!X$5:Y$46,2,FALSE),"")</f>
        <v/>
      </c>
      <c r="K117" t="str">
        <f>IFERROR(VLOOKUP($B117,[1]Aug!AA$5:AB$46,2,FALSE),"")</f>
        <v/>
      </c>
      <c r="L117" t="str">
        <f>IFERROR(VLOOKUP($B117,[1]Aug!AD$5:AE$46,2,FALSE),"")</f>
        <v/>
      </c>
      <c r="M117" t="str">
        <f>IFERROR(VLOOKUP($B117,[1]Aug!AG$5:AH$46,2,FALSE),"")</f>
        <v/>
      </c>
      <c r="N117" t="str">
        <f>IFERROR(VLOOKUP($B117,[1]Aug!AJ$5:AK$46,2,FALSE),"")</f>
        <v/>
      </c>
      <c r="O117" t="str">
        <f>IFERROR(VLOOKUP($B117,[1]Aug!AM$5:AN$46,2,FALSE),"")</f>
        <v/>
      </c>
      <c r="P117" t="str">
        <f>IFERROR(VLOOKUP($B117,[1]Aug!AP$5:AQ$46,2,FALSE),"")</f>
        <v/>
      </c>
      <c r="Q117" s="6">
        <f>SUM($C117:P117)</f>
        <v>0</v>
      </c>
      <c r="R117">
        <f>COUNTIF($C117:P117,"Late*")</f>
        <v>0</v>
      </c>
      <c r="S117" s="11">
        <f t="shared" si="4"/>
        <v>0</v>
      </c>
      <c r="T117" s="7">
        <f>COUNTIF($C117:P117,"Absent")</f>
        <v>0</v>
      </c>
      <c r="U117">
        <f>COUNTIF($C117:P117,"Withdrawn")+COUNTIF($C117:P117,"Absent*")-T117</f>
        <v>0</v>
      </c>
      <c r="V117" s="10">
        <f t="shared" si="5"/>
        <v>0</v>
      </c>
    </row>
    <row r="118" spans="1:22" x14ac:dyDescent="0.3">
      <c r="B118"/>
      <c r="C118" s="6" t="str">
        <f>IFERROR(VLOOKUP($B118,[1]Aug!C$5:D$46,2,FALSE),"")</f>
        <v/>
      </c>
      <c r="D118" t="str">
        <f>IFERROR(VLOOKUP($B118,[1]Aug!F$5:G$46,2,FALSE),"")</f>
        <v/>
      </c>
      <c r="E118" t="str">
        <f>IFERROR(VLOOKUP($B118,[1]Aug!I$5:J$46,2,FALSE),"")</f>
        <v/>
      </c>
      <c r="F118" t="str">
        <f>IFERROR(VLOOKUP($B118,[1]Aug!L$5:M$46,2,FALSE),"")</f>
        <v/>
      </c>
      <c r="G118" t="str">
        <f>IFERROR(VLOOKUP($B118,[1]Aug!O$5:P$46,2,FALSE),"")</f>
        <v/>
      </c>
      <c r="H118" t="str">
        <f>IFERROR(VLOOKUP($B118,[1]Aug!R$5:S$46,2,FALSE),"")</f>
        <v/>
      </c>
      <c r="I118" t="str">
        <f>IFERROR(VLOOKUP($B118,[1]Aug!U$5:V$46,2,FALSE),"")</f>
        <v/>
      </c>
      <c r="J118" t="str">
        <f>IFERROR(VLOOKUP($B118,[1]Aug!X$5:Y$46,2,FALSE),"")</f>
        <v/>
      </c>
      <c r="K118" t="str">
        <f>IFERROR(VLOOKUP($B118,[1]Aug!AA$5:AB$46,2,FALSE),"")</f>
        <v/>
      </c>
      <c r="L118" t="str">
        <f>IFERROR(VLOOKUP($B118,[1]Aug!AD$5:AE$46,2,FALSE),"")</f>
        <v/>
      </c>
      <c r="M118" t="str">
        <f>IFERROR(VLOOKUP($B118,[1]Aug!AG$5:AH$46,2,FALSE),"")</f>
        <v/>
      </c>
      <c r="N118" t="str">
        <f>IFERROR(VLOOKUP($B118,[1]Aug!AJ$5:AK$46,2,FALSE),"")</f>
        <v/>
      </c>
      <c r="O118" t="str">
        <f>IFERROR(VLOOKUP($B118,[1]Aug!AM$5:AN$46,2,FALSE),"")</f>
        <v/>
      </c>
      <c r="P118" t="str">
        <f>IFERROR(VLOOKUP($B118,[1]Aug!AP$5:AQ$46,2,FALSE),"")</f>
        <v/>
      </c>
      <c r="Q118" s="6">
        <f>SUM($C118:P118)</f>
        <v>0</v>
      </c>
      <c r="R118">
        <f>COUNTIF($C118:P118,"Late*")</f>
        <v>0</v>
      </c>
      <c r="S118" s="11">
        <f t="shared" si="4"/>
        <v>0</v>
      </c>
      <c r="T118" s="7">
        <f>COUNTIF($C118:P118,"Absent")</f>
        <v>0</v>
      </c>
      <c r="U118">
        <f>COUNTIF($C118:P118,"Withdrawn")+COUNTIF($C118:P118,"Absent*")-T118</f>
        <v>0</v>
      </c>
      <c r="V118" s="10">
        <f t="shared" si="5"/>
        <v>0</v>
      </c>
    </row>
    <row r="119" spans="1:22" x14ac:dyDescent="0.3">
      <c r="B119"/>
      <c r="C119" s="6" t="str">
        <f>IFERROR(VLOOKUP($B119,[1]Aug!C$5:D$46,2,FALSE),"")</f>
        <v/>
      </c>
      <c r="D119" t="str">
        <f>IFERROR(VLOOKUP($B119,[1]Aug!F$5:G$46,2,FALSE),"")</f>
        <v/>
      </c>
      <c r="E119" t="str">
        <f>IFERROR(VLOOKUP($B119,[1]Aug!I$5:J$46,2,FALSE),"")</f>
        <v/>
      </c>
      <c r="F119" t="str">
        <f>IFERROR(VLOOKUP($B119,[1]Aug!L$5:M$46,2,FALSE),"")</f>
        <v/>
      </c>
      <c r="G119" t="str">
        <f>IFERROR(VLOOKUP($B119,[1]Aug!O$5:P$46,2,FALSE),"")</f>
        <v/>
      </c>
      <c r="H119" t="str">
        <f>IFERROR(VLOOKUP($B119,[1]Aug!R$5:S$46,2,FALSE),"")</f>
        <v/>
      </c>
      <c r="I119" t="str">
        <f>IFERROR(VLOOKUP($B119,[1]Aug!U$5:V$46,2,FALSE),"")</f>
        <v/>
      </c>
      <c r="J119" t="str">
        <f>IFERROR(VLOOKUP($B119,[1]Aug!X$5:Y$46,2,FALSE),"")</f>
        <v/>
      </c>
      <c r="K119" t="str">
        <f>IFERROR(VLOOKUP($B119,[1]Aug!AA$5:AB$46,2,FALSE),"")</f>
        <v/>
      </c>
      <c r="L119" t="str">
        <f>IFERROR(VLOOKUP($B119,[1]Aug!AD$5:AE$46,2,FALSE),"")</f>
        <v/>
      </c>
      <c r="M119" t="str">
        <f>IFERROR(VLOOKUP($B119,[1]Aug!AG$5:AH$46,2,FALSE),"")</f>
        <v/>
      </c>
      <c r="N119" t="str">
        <f>IFERROR(VLOOKUP($B119,[1]Aug!AJ$5:AK$46,2,FALSE),"")</f>
        <v/>
      </c>
      <c r="O119" t="str">
        <f>IFERROR(VLOOKUP($B119,[1]Aug!AM$5:AN$46,2,FALSE),"")</f>
        <v/>
      </c>
      <c r="P119" t="str">
        <f>IFERROR(VLOOKUP($B119,[1]Aug!AP$5:AQ$46,2,FALSE),"")</f>
        <v/>
      </c>
      <c r="Q119" s="6">
        <f>SUM($C119:P119)</f>
        <v>0</v>
      </c>
      <c r="R119">
        <f>COUNTIF($C119:P119,"Late*")</f>
        <v>0</v>
      </c>
      <c r="S119" s="11">
        <f t="shared" si="4"/>
        <v>0</v>
      </c>
      <c r="T119" s="7">
        <f>COUNTIF($C119:P119,"Absent")</f>
        <v>0</v>
      </c>
      <c r="U119">
        <f>COUNTIF($C119:P119,"Withdrawn")+COUNTIF($C119:P119,"Absent*")-T119</f>
        <v>0</v>
      </c>
      <c r="V119" s="10">
        <f t="shared" si="5"/>
        <v>0</v>
      </c>
    </row>
    <row r="120" spans="1:22" x14ac:dyDescent="0.3">
      <c r="A120" s="43"/>
      <c r="B120" s="43"/>
      <c r="C120" s="6" t="str">
        <f>IFERROR(VLOOKUP($B120,[1]Aug!C$5:D$46,2,FALSE),"")</f>
        <v/>
      </c>
      <c r="D120" t="str">
        <f>IFERROR(VLOOKUP($B120,[1]Aug!F$5:G$46,2,FALSE),"")</f>
        <v/>
      </c>
      <c r="E120" t="str">
        <f>IFERROR(VLOOKUP($B120,[1]Aug!I$5:J$46,2,FALSE),"")</f>
        <v/>
      </c>
      <c r="F120" t="str">
        <f>IFERROR(VLOOKUP($B120,[1]Aug!L$5:M$46,2,FALSE),"")</f>
        <v/>
      </c>
      <c r="G120" t="str">
        <f>IFERROR(VLOOKUP($B120,[1]Aug!O$5:P$46,2,FALSE),"")</f>
        <v/>
      </c>
      <c r="H120" t="str">
        <f>IFERROR(VLOOKUP($B120,[1]Aug!R$5:S$46,2,FALSE),"")</f>
        <v/>
      </c>
      <c r="I120" t="str">
        <f>IFERROR(VLOOKUP($B120,[1]Aug!U$5:V$46,2,FALSE),"")</f>
        <v/>
      </c>
      <c r="J120" t="str">
        <f>IFERROR(VLOOKUP($B120,[1]Aug!X$5:Y$46,2,FALSE),"")</f>
        <v/>
      </c>
      <c r="K120" t="str">
        <f>IFERROR(VLOOKUP($B120,[1]Aug!AA$5:AB$46,2,FALSE),"")</f>
        <v/>
      </c>
      <c r="L120" t="str">
        <f>IFERROR(VLOOKUP($B120,[1]Aug!AD$5:AE$46,2,FALSE),"")</f>
        <v/>
      </c>
      <c r="M120" t="str">
        <f>IFERROR(VLOOKUP($B120,[1]Aug!AG$5:AH$46,2,FALSE),"")</f>
        <v/>
      </c>
      <c r="N120" t="str">
        <f>IFERROR(VLOOKUP($B120,[1]Aug!AJ$5:AK$46,2,FALSE),"")</f>
        <v/>
      </c>
      <c r="O120" t="str">
        <f>IFERROR(VLOOKUP($B120,[1]Aug!AM$5:AN$46,2,FALSE),"")</f>
        <v/>
      </c>
      <c r="P120" t="str">
        <f>IFERROR(VLOOKUP($B120,[1]Aug!AP$5:AQ$46,2,FALSE),"")</f>
        <v/>
      </c>
      <c r="Q120" s="6">
        <f>SUM($C120:P120)</f>
        <v>0</v>
      </c>
      <c r="R120">
        <f>COUNTIF($C120:P120,"Late*")</f>
        <v>0</v>
      </c>
      <c r="S120" s="11">
        <f t="shared" si="4"/>
        <v>0</v>
      </c>
      <c r="T120" s="7">
        <f>COUNTIF($C120:P120,"Absent")</f>
        <v>0</v>
      </c>
      <c r="U120">
        <f>COUNTIF($C120:P120,"Withdrawn")+COUNTIF($C120:P120,"Absent*")-T120</f>
        <v>0</v>
      </c>
      <c r="V120" s="10">
        <f t="shared" si="5"/>
        <v>0</v>
      </c>
    </row>
    <row r="121" spans="1:22" x14ac:dyDescent="0.3">
      <c r="A121" s="44"/>
      <c r="B121" s="43"/>
      <c r="C121" s="6" t="str">
        <f>IFERROR(VLOOKUP($B121,[1]Aug!C$5:D$46,2,FALSE),"")</f>
        <v/>
      </c>
      <c r="D121" t="str">
        <f>IFERROR(VLOOKUP($B121,[1]Aug!F$5:G$46,2,FALSE),"")</f>
        <v/>
      </c>
      <c r="E121" t="str">
        <f>IFERROR(VLOOKUP($B121,[1]Aug!I$5:J$46,2,FALSE),"")</f>
        <v/>
      </c>
      <c r="F121" t="str">
        <f>IFERROR(VLOOKUP($B121,[1]Aug!L$5:M$46,2,FALSE),"")</f>
        <v/>
      </c>
      <c r="G121" t="str">
        <f>IFERROR(VLOOKUP($B121,[1]Aug!O$5:P$46,2,FALSE),"")</f>
        <v/>
      </c>
      <c r="H121" t="str">
        <f>IFERROR(VLOOKUP($B121,[1]Aug!R$5:S$46,2,FALSE),"")</f>
        <v/>
      </c>
      <c r="I121" t="str">
        <f>IFERROR(VLOOKUP($B121,[1]Aug!U$5:V$46,2,FALSE),"")</f>
        <v/>
      </c>
      <c r="J121" t="str">
        <f>IFERROR(VLOOKUP($B121,[1]Aug!X$5:Y$46,2,FALSE),"")</f>
        <v/>
      </c>
      <c r="K121" t="str">
        <f>IFERROR(VLOOKUP($B121,[1]Aug!AA$5:AB$46,2,FALSE),"")</f>
        <v/>
      </c>
      <c r="L121" t="str">
        <f>IFERROR(VLOOKUP($B121,[1]Aug!AD$5:AE$46,2,FALSE),"")</f>
        <v/>
      </c>
      <c r="M121" t="str">
        <f>IFERROR(VLOOKUP($B121,[1]Aug!AG$5:AH$46,2,FALSE),"")</f>
        <v/>
      </c>
      <c r="N121" t="str">
        <f>IFERROR(VLOOKUP($B121,[1]Aug!AJ$5:AK$46,2,FALSE),"")</f>
        <v/>
      </c>
      <c r="O121" t="str">
        <f>IFERROR(VLOOKUP($B121,[1]Aug!AM$5:AN$46,2,FALSE),"")</f>
        <v/>
      </c>
      <c r="P121" t="str">
        <f>IFERROR(VLOOKUP($B121,[1]Aug!AP$5:AQ$46,2,FALSE),"")</f>
        <v/>
      </c>
      <c r="Q121" s="6">
        <f>SUM($C121:P121)</f>
        <v>0</v>
      </c>
      <c r="R121">
        <f>COUNTIF($C121:P121,"Late*")</f>
        <v>0</v>
      </c>
      <c r="S121" s="11">
        <f t="shared" si="4"/>
        <v>0</v>
      </c>
      <c r="T121" s="7">
        <f>COUNTIF($C121:P121,"Absent")</f>
        <v>0</v>
      </c>
      <c r="U121">
        <f>COUNTIF($C121:P121,"Withdrawn")+COUNTIF($C121:P121,"Absent*")-T121</f>
        <v>0</v>
      </c>
      <c r="V121" s="10">
        <f t="shared" si="5"/>
        <v>0</v>
      </c>
    </row>
    <row r="122" spans="1:22" x14ac:dyDescent="0.3">
      <c r="A122" s="44"/>
      <c r="B122" s="43"/>
      <c r="C122" s="6" t="str">
        <f>IFERROR(VLOOKUP($B122,[1]Aug!C$5:D$46,2,FALSE),"")</f>
        <v/>
      </c>
      <c r="D122" t="str">
        <f>IFERROR(VLOOKUP($B122,[1]Aug!F$5:G$46,2,FALSE),"")</f>
        <v/>
      </c>
      <c r="E122" t="str">
        <f>IFERROR(VLOOKUP($B122,[1]Aug!I$5:J$46,2,FALSE),"")</f>
        <v/>
      </c>
      <c r="F122" t="str">
        <f>IFERROR(VLOOKUP($B122,[1]Aug!L$5:M$46,2,FALSE),"")</f>
        <v/>
      </c>
      <c r="G122" t="str">
        <f>IFERROR(VLOOKUP($B122,[1]Aug!O$5:P$46,2,FALSE),"")</f>
        <v/>
      </c>
      <c r="H122" t="str">
        <f>IFERROR(VLOOKUP($B122,[1]Aug!R$5:S$46,2,FALSE),"")</f>
        <v/>
      </c>
      <c r="I122" t="str">
        <f>IFERROR(VLOOKUP($B122,[1]Aug!U$5:V$46,2,FALSE),"")</f>
        <v/>
      </c>
      <c r="J122" t="str">
        <f>IFERROR(VLOOKUP($B122,[1]Aug!X$5:Y$46,2,FALSE),"")</f>
        <v/>
      </c>
      <c r="K122" t="str">
        <f>IFERROR(VLOOKUP($B122,[1]Aug!AA$5:AB$46,2,FALSE),"")</f>
        <v/>
      </c>
      <c r="L122" t="str">
        <f>IFERROR(VLOOKUP($B122,[1]Aug!AD$5:AE$46,2,FALSE),"")</f>
        <v/>
      </c>
      <c r="M122" t="str">
        <f>IFERROR(VLOOKUP($B122,[1]Aug!AG$5:AH$46,2,FALSE),"")</f>
        <v/>
      </c>
      <c r="N122" t="str">
        <f>IFERROR(VLOOKUP($B122,[1]Aug!AJ$5:AK$46,2,FALSE),"")</f>
        <v/>
      </c>
      <c r="O122" t="str">
        <f>IFERROR(VLOOKUP($B122,[1]Aug!AM$5:AN$46,2,FALSE),"")</f>
        <v/>
      </c>
      <c r="P122" t="str">
        <f>IFERROR(VLOOKUP($B122,[1]Aug!AP$5:AQ$46,2,FALSE),"")</f>
        <v/>
      </c>
      <c r="Q122" s="6">
        <f>SUM($C122:P122)</f>
        <v>0</v>
      </c>
      <c r="R122">
        <f>COUNTIF($C122:P122,"Late*")</f>
        <v>0</v>
      </c>
      <c r="S122" s="11">
        <f t="shared" si="4"/>
        <v>0</v>
      </c>
      <c r="T122" s="7">
        <f>COUNTIF($C122:P122,"Absent")</f>
        <v>0</v>
      </c>
      <c r="U122">
        <f>COUNTIF($C122:P122,"Withdrawn")+COUNTIF($C122:P122,"Absent*")-T122</f>
        <v>0</v>
      </c>
      <c r="V122" s="10">
        <f t="shared" si="5"/>
        <v>0</v>
      </c>
    </row>
    <row r="123" spans="1:22" x14ac:dyDescent="0.3">
      <c r="C123" s="6" t="str">
        <f>IFERROR(VLOOKUP($B123,[1]Aug!C$5:D$46,2,FALSE),"")</f>
        <v/>
      </c>
      <c r="D123" t="str">
        <f>IFERROR(VLOOKUP($B123,[1]Aug!F$5:G$46,2,FALSE),"")</f>
        <v/>
      </c>
      <c r="E123" t="str">
        <f>IFERROR(VLOOKUP($B123,[1]Aug!I$5:J$46,2,FALSE),"")</f>
        <v/>
      </c>
      <c r="F123" t="str">
        <f>IFERROR(VLOOKUP($B123,[1]Aug!L$5:M$46,2,FALSE),"")</f>
        <v/>
      </c>
      <c r="G123" t="str">
        <f>IFERROR(VLOOKUP($B123,[1]Aug!O$5:P$46,2,FALSE),"")</f>
        <v/>
      </c>
      <c r="H123" t="str">
        <f>IFERROR(VLOOKUP($B123,[1]Aug!R$5:S$46,2,FALSE),"")</f>
        <v/>
      </c>
      <c r="I123" t="str">
        <f>IFERROR(VLOOKUP($B123,[1]Aug!U$5:V$46,2,FALSE),"")</f>
        <v/>
      </c>
      <c r="J123" t="str">
        <f>IFERROR(VLOOKUP($B123,[1]Aug!X$5:Y$46,2,FALSE),"")</f>
        <v/>
      </c>
      <c r="K123" t="str">
        <f>IFERROR(VLOOKUP($B123,[1]Aug!AA$5:AB$46,2,FALSE),"")</f>
        <v/>
      </c>
      <c r="L123" t="str">
        <f>IFERROR(VLOOKUP($B123,[1]Aug!AD$5:AE$46,2,FALSE),"")</f>
        <v/>
      </c>
      <c r="M123" t="str">
        <f>IFERROR(VLOOKUP($B123,[1]Aug!AG$5:AH$46,2,FALSE),"")</f>
        <v/>
      </c>
      <c r="N123" t="str">
        <f>IFERROR(VLOOKUP($B123,[1]Aug!AJ$5:AK$46,2,FALSE),"")</f>
        <v/>
      </c>
      <c r="O123" t="str">
        <f>IFERROR(VLOOKUP($B123,[1]Aug!AM$5:AN$46,2,FALSE),"")</f>
        <v/>
      </c>
      <c r="P123" t="str">
        <f>IFERROR(VLOOKUP($B123,[1]Aug!AP$5:AQ$46,2,FALSE),"")</f>
        <v/>
      </c>
      <c r="Q123" s="6">
        <f>SUM($C123:P123)</f>
        <v>0</v>
      </c>
      <c r="R123">
        <f>COUNTIF($C123:P123,"Late*")</f>
        <v>0</v>
      </c>
      <c r="S123" s="11">
        <f t="shared" si="4"/>
        <v>0</v>
      </c>
      <c r="T123" s="7">
        <f>COUNTIF($C123:P123,"Absent")</f>
        <v>0</v>
      </c>
      <c r="U123">
        <f>COUNTIF($C123:P123,"Withdrawn")+COUNTIF($C123:P123,"Absent*")-T123</f>
        <v>0</v>
      </c>
      <c r="V123" s="10">
        <f t="shared" si="5"/>
        <v>0</v>
      </c>
    </row>
    <row r="124" spans="1:22" x14ac:dyDescent="0.3">
      <c r="C124" s="6" t="str">
        <f>IFERROR(VLOOKUP($B124,[1]Aug!C$5:D$46,2,FALSE),"")</f>
        <v/>
      </c>
      <c r="D124" t="str">
        <f>IFERROR(VLOOKUP($B124,[1]Aug!F$5:G$46,2,FALSE),"")</f>
        <v/>
      </c>
      <c r="E124" t="str">
        <f>IFERROR(VLOOKUP($B124,[1]Aug!I$5:J$46,2,FALSE),"")</f>
        <v/>
      </c>
      <c r="F124" t="str">
        <f>IFERROR(VLOOKUP($B124,[1]Aug!L$5:M$46,2,FALSE),"")</f>
        <v/>
      </c>
      <c r="G124" t="str">
        <f>IFERROR(VLOOKUP($B124,[1]Aug!O$5:P$46,2,FALSE),"")</f>
        <v/>
      </c>
      <c r="H124" t="str">
        <f>IFERROR(VLOOKUP($B124,[1]Aug!R$5:S$46,2,FALSE),"")</f>
        <v/>
      </c>
      <c r="I124" t="str">
        <f>IFERROR(VLOOKUP($B124,[1]Aug!U$5:V$46,2,FALSE),"")</f>
        <v/>
      </c>
      <c r="J124" t="str">
        <f>IFERROR(VLOOKUP($B124,[1]Aug!X$5:Y$46,2,FALSE),"")</f>
        <v/>
      </c>
      <c r="K124" t="str">
        <f>IFERROR(VLOOKUP($B124,[1]Aug!AA$5:AB$46,2,FALSE),"")</f>
        <v/>
      </c>
      <c r="L124" t="str">
        <f>IFERROR(VLOOKUP($B124,[1]Aug!AD$5:AE$46,2,FALSE),"")</f>
        <v/>
      </c>
      <c r="M124" t="str">
        <f>IFERROR(VLOOKUP($B124,[1]Aug!AG$5:AH$46,2,FALSE),"")</f>
        <v/>
      </c>
      <c r="N124" t="str">
        <f>IFERROR(VLOOKUP($B124,[1]Aug!AJ$5:AK$46,2,FALSE),"")</f>
        <v/>
      </c>
      <c r="O124" t="str">
        <f>IFERROR(VLOOKUP($B124,[1]Aug!AM$5:AN$46,2,FALSE),"")</f>
        <v/>
      </c>
      <c r="P124" t="str">
        <f>IFERROR(VLOOKUP($B124,[1]Aug!AP$5:AQ$46,2,FALSE),"")</f>
        <v/>
      </c>
      <c r="Q124" s="6">
        <f>SUM($C124:P124)</f>
        <v>0</v>
      </c>
      <c r="R124">
        <f>COUNTIF($C124:P124,"Late*")</f>
        <v>0</v>
      </c>
      <c r="S124" s="11">
        <f t="shared" si="4"/>
        <v>0</v>
      </c>
      <c r="T124" s="7">
        <f>COUNTIF($C124:P124,"Absent")</f>
        <v>0</v>
      </c>
      <c r="U124">
        <f>COUNTIF($C124:P124,"Withdrawn")+COUNTIF($C124:P124,"Absent*")-T124</f>
        <v>0</v>
      </c>
      <c r="V124" s="10">
        <f t="shared" si="5"/>
        <v>0</v>
      </c>
    </row>
    <row r="125" spans="1:22" x14ac:dyDescent="0.3">
      <c r="C125" s="6" t="str">
        <f>IFERROR(VLOOKUP($B125,[1]Aug!C$5:D$46,2,FALSE),"")</f>
        <v/>
      </c>
      <c r="D125" t="str">
        <f>IFERROR(VLOOKUP($B125,[1]Aug!F$5:G$46,2,FALSE),"")</f>
        <v/>
      </c>
      <c r="E125" t="str">
        <f>IFERROR(VLOOKUP($B125,[1]Aug!I$5:J$46,2,FALSE),"")</f>
        <v/>
      </c>
      <c r="F125" t="str">
        <f>IFERROR(VLOOKUP($B125,[1]Aug!L$5:M$46,2,FALSE),"")</f>
        <v/>
      </c>
      <c r="G125" t="str">
        <f>IFERROR(VLOOKUP($B125,[1]Aug!O$5:P$46,2,FALSE),"")</f>
        <v/>
      </c>
      <c r="H125" t="str">
        <f>IFERROR(VLOOKUP($B125,[1]Aug!R$5:S$46,2,FALSE),"")</f>
        <v/>
      </c>
      <c r="I125" t="str">
        <f>IFERROR(VLOOKUP($B125,[1]Aug!U$5:V$46,2,FALSE),"")</f>
        <v/>
      </c>
      <c r="J125" t="str">
        <f>IFERROR(VLOOKUP($B125,[1]Aug!X$5:Y$46,2,FALSE),"")</f>
        <v/>
      </c>
      <c r="K125" t="str">
        <f>IFERROR(VLOOKUP($B125,[1]Aug!AA$5:AB$46,2,FALSE),"")</f>
        <v/>
      </c>
      <c r="L125" t="str">
        <f>IFERROR(VLOOKUP($B125,[1]Aug!AD$5:AE$46,2,FALSE),"")</f>
        <v/>
      </c>
      <c r="M125" t="str">
        <f>IFERROR(VLOOKUP($B125,[1]Aug!AG$5:AH$46,2,FALSE),"")</f>
        <v/>
      </c>
      <c r="N125" t="str">
        <f>IFERROR(VLOOKUP($B125,[1]Aug!AJ$5:AK$46,2,FALSE),"")</f>
        <v/>
      </c>
      <c r="O125" t="str">
        <f>IFERROR(VLOOKUP($B125,[1]Aug!AM$5:AN$46,2,FALSE),"")</f>
        <v/>
      </c>
      <c r="P125" t="str">
        <f>IFERROR(VLOOKUP($B125,[1]Aug!AP$5:AQ$46,2,FALSE),"")</f>
        <v/>
      </c>
      <c r="Q125" s="6">
        <f>SUM($C125:P125)</f>
        <v>0</v>
      </c>
      <c r="R125">
        <f>COUNTIF($C125:P125,"Late*")</f>
        <v>0</v>
      </c>
      <c r="S125" s="11">
        <f t="shared" si="4"/>
        <v>0</v>
      </c>
      <c r="T125" s="7">
        <f>COUNTIF($C125:P125,"Absent")</f>
        <v>0</v>
      </c>
      <c r="U125">
        <f>COUNTIF($C125:P125,"Withdrawn")+COUNTIF($C125:P125,"Absent*")-T125</f>
        <v>0</v>
      </c>
      <c r="V125" s="10">
        <f t="shared" si="5"/>
        <v>0</v>
      </c>
    </row>
    <row r="126" spans="1:22" x14ac:dyDescent="0.3">
      <c r="C126" s="6" t="str">
        <f>IFERROR(VLOOKUP($B126,[1]Aug!C$5:D$46,2,FALSE),"")</f>
        <v/>
      </c>
      <c r="D126" t="str">
        <f>IFERROR(VLOOKUP($B126,[1]Aug!F$5:G$46,2,FALSE),"")</f>
        <v/>
      </c>
      <c r="E126" t="str">
        <f>IFERROR(VLOOKUP($B126,[1]Aug!I$5:J$46,2,FALSE),"")</f>
        <v/>
      </c>
      <c r="F126" t="str">
        <f>IFERROR(VLOOKUP($B126,[1]Aug!L$5:M$46,2,FALSE),"")</f>
        <v/>
      </c>
      <c r="G126" t="str">
        <f>IFERROR(VLOOKUP($B126,[1]Aug!O$5:P$46,2,FALSE),"")</f>
        <v/>
      </c>
      <c r="H126" t="str">
        <f>IFERROR(VLOOKUP($B126,[1]Aug!R$5:S$46,2,FALSE),"")</f>
        <v/>
      </c>
      <c r="I126" t="str">
        <f>IFERROR(VLOOKUP($B126,[1]Aug!U$5:V$46,2,FALSE),"")</f>
        <v/>
      </c>
      <c r="J126" t="str">
        <f>IFERROR(VLOOKUP($B126,[1]Aug!X$5:Y$46,2,FALSE),"")</f>
        <v/>
      </c>
      <c r="K126" t="str">
        <f>IFERROR(VLOOKUP($B126,[1]Aug!AA$5:AB$46,2,FALSE),"")</f>
        <v/>
      </c>
      <c r="L126" t="str">
        <f>IFERROR(VLOOKUP($B126,[1]Aug!AD$5:AE$46,2,FALSE),"")</f>
        <v/>
      </c>
      <c r="M126" t="str">
        <f>IFERROR(VLOOKUP($B126,[1]Aug!AG$5:AH$46,2,FALSE),"")</f>
        <v/>
      </c>
      <c r="N126" t="str">
        <f>IFERROR(VLOOKUP($B126,[1]Aug!AJ$5:AK$46,2,FALSE),"")</f>
        <v/>
      </c>
      <c r="O126" t="str">
        <f>IFERROR(VLOOKUP($B126,[1]Aug!AM$5:AN$46,2,FALSE),"")</f>
        <v/>
      </c>
      <c r="P126" t="str">
        <f>IFERROR(VLOOKUP($B126,[1]Aug!AP$5:AQ$46,2,FALSE),"")</f>
        <v/>
      </c>
      <c r="Q126" s="6">
        <f>SUM($C126:P126)</f>
        <v>0</v>
      </c>
      <c r="R126">
        <f>COUNTIF($C126:P126,"Late*")</f>
        <v>0</v>
      </c>
      <c r="S126" s="11">
        <f t="shared" si="4"/>
        <v>0</v>
      </c>
      <c r="T126" s="7">
        <f>COUNTIF($C126:P126,"Absent")</f>
        <v>0</v>
      </c>
      <c r="U126">
        <f>COUNTIF($C126:P126,"Withdrawn")+COUNTIF($C126:P126,"Absent*")-T126</f>
        <v>0</v>
      </c>
      <c r="V126" s="10">
        <f t="shared" si="5"/>
        <v>0</v>
      </c>
    </row>
    <row r="127" spans="1:22" x14ac:dyDescent="0.3">
      <c r="C127" s="6" t="str">
        <f>IFERROR(VLOOKUP($B127,[1]Aug!C$5:D$46,2,FALSE),"")</f>
        <v/>
      </c>
      <c r="D127" t="str">
        <f>IFERROR(VLOOKUP($B127,[1]Aug!F$5:G$46,2,FALSE),"")</f>
        <v/>
      </c>
      <c r="E127" t="str">
        <f>IFERROR(VLOOKUP($B127,[1]Aug!I$5:J$46,2,FALSE),"")</f>
        <v/>
      </c>
      <c r="F127" t="str">
        <f>IFERROR(VLOOKUP($B127,[1]Aug!L$5:M$46,2,FALSE),"")</f>
        <v/>
      </c>
      <c r="G127" t="str">
        <f>IFERROR(VLOOKUP($B127,[1]Aug!O$5:P$46,2,FALSE),"")</f>
        <v/>
      </c>
      <c r="H127" t="str">
        <f>IFERROR(VLOOKUP($B127,[1]Aug!R$5:S$46,2,FALSE),"")</f>
        <v/>
      </c>
      <c r="I127" t="str">
        <f>IFERROR(VLOOKUP($B127,[1]Aug!U$5:V$46,2,FALSE),"")</f>
        <v/>
      </c>
      <c r="J127" t="str">
        <f>IFERROR(VLOOKUP($B127,[1]Aug!X$5:Y$46,2,FALSE),"")</f>
        <v/>
      </c>
      <c r="K127" t="str">
        <f>IFERROR(VLOOKUP($B127,[1]Aug!AA$5:AB$46,2,FALSE),"")</f>
        <v/>
      </c>
      <c r="L127" t="str">
        <f>IFERROR(VLOOKUP($B127,[1]Aug!AD$5:AE$46,2,FALSE),"")</f>
        <v/>
      </c>
      <c r="M127" t="str">
        <f>IFERROR(VLOOKUP($B127,[1]Aug!AG$5:AH$46,2,FALSE),"")</f>
        <v/>
      </c>
      <c r="N127" t="str">
        <f>IFERROR(VLOOKUP($B127,[1]Aug!AJ$5:AK$46,2,FALSE),"")</f>
        <v/>
      </c>
      <c r="O127" t="str">
        <f>IFERROR(VLOOKUP($B127,[1]Aug!AM$5:AN$46,2,FALSE),"")</f>
        <v/>
      </c>
      <c r="P127" t="str">
        <f>IFERROR(VLOOKUP($B127,[1]Aug!AP$5:AQ$46,2,FALSE),"")</f>
        <v/>
      </c>
      <c r="Q127" s="6">
        <f>SUM($C127:P127)</f>
        <v>0</v>
      </c>
      <c r="R127">
        <f>COUNTIF($C127:P127,"Late*")</f>
        <v>0</v>
      </c>
      <c r="S127" s="11">
        <f t="shared" si="4"/>
        <v>0</v>
      </c>
      <c r="T127" s="7">
        <f>COUNTIF($C127:P127,"Absent")</f>
        <v>0</v>
      </c>
      <c r="U127">
        <f>COUNTIF($C127:P127,"Withdrawn")+COUNTIF($C127:P127,"Absent*")-T127</f>
        <v>0</v>
      </c>
      <c r="V127" s="10">
        <f t="shared" si="5"/>
        <v>0</v>
      </c>
    </row>
    <row r="128" spans="1:22" x14ac:dyDescent="0.3">
      <c r="C128" s="6" t="str">
        <f>IFERROR(VLOOKUP($B128,[1]Aug!C$5:D$46,2,FALSE),"")</f>
        <v/>
      </c>
      <c r="D128" t="str">
        <f>IFERROR(VLOOKUP($B128,[1]Aug!F$5:G$46,2,FALSE),"")</f>
        <v/>
      </c>
      <c r="E128" t="str">
        <f>IFERROR(VLOOKUP($B128,[1]Aug!I$5:J$46,2,FALSE),"")</f>
        <v/>
      </c>
      <c r="F128" t="str">
        <f>IFERROR(VLOOKUP($B128,[1]Aug!L$5:M$46,2,FALSE),"")</f>
        <v/>
      </c>
      <c r="G128" t="str">
        <f>IFERROR(VLOOKUP($B128,[1]Aug!O$5:P$46,2,FALSE),"")</f>
        <v/>
      </c>
      <c r="H128" t="str">
        <f>IFERROR(VLOOKUP($B128,[1]Aug!R$5:S$46,2,FALSE),"")</f>
        <v/>
      </c>
      <c r="I128" t="str">
        <f>IFERROR(VLOOKUP($B128,[1]Aug!U$5:V$46,2,FALSE),"")</f>
        <v/>
      </c>
      <c r="J128" t="str">
        <f>IFERROR(VLOOKUP($B128,[1]Aug!X$5:Y$46,2,FALSE),"")</f>
        <v/>
      </c>
      <c r="K128" t="str">
        <f>IFERROR(VLOOKUP($B128,[1]Aug!AA$5:AB$46,2,FALSE),"")</f>
        <v/>
      </c>
      <c r="L128" t="str">
        <f>IFERROR(VLOOKUP($B128,[1]Aug!AD$5:AE$46,2,FALSE),"")</f>
        <v/>
      </c>
      <c r="M128" t="str">
        <f>IFERROR(VLOOKUP($B128,[1]Aug!AG$5:AH$46,2,FALSE),"")</f>
        <v/>
      </c>
      <c r="N128" t="str">
        <f>IFERROR(VLOOKUP($B128,[1]Aug!AJ$5:AK$46,2,FALSE),"")</f>
        <v/>
      </c>
      <c r="O128" t="str">
        <f>IFERROR(VLOOKUP($B128,[1]Aug!AM$5:AN$46,2,FALSE),"")</f>
        <v/>
      </c>
      <c r="P128" t="str">
        <f>IFERROR(VLOOKUP($B128,[1]Aug!AP$5:AQ$46,2,FALSE),"")</f>
        <v/>
      </c>
      <c r="Q128" s="6">
        <f>SUM($C128:P128)</f>
        <v>0</v>
      </c>
      <c r="R128">
        <f>COUNTIF($C128:P128,"Late*")</f>
        <v>0</v>
      </c>
      <c r="S128" s="11">
        <f t="shared" si="4"/>
        <v>0</v>
      </c>
      <c r="T128" s="7">
        <f>COUNTIF($C128:P128,"Absent")</f>
        <v>0</v>
      </c>
      <c r="U128">
        <f>COUNTIF($C128:P128,"Withdrawn")+COUNTIF($C128:P128,"Absent*")-T128</f>
        <v>0</v>
      </c>
      <c r="V128" s="10">
        <f t="shared" si="5"/>
        <v>0</v>
      </c>
    </row>
    <row r="129" spans="3:22" x14ac:dyDescent="0.3">
      <c r="C129" s="6" t="str">
        <f>IFERROR(VLOOKUP($B129,[1]Aug!C$5:D$46,2,FALSE),"")</f>
        <v/>
      </c>
      <c r="D129" t="str">
        <f>IFERROR(VLOOKUP($B129,[1]Aug!F$5:G$46,2,FALSE),"")</f>
        <v/>
      </c>
      <c r="E129" t="str">
        <f>IFERROR(VLOOKUP($B129,[1]Aug!I$5:J$46,2,FALSE),"")</f>
        <v/>
      </c>
      <c r="F129" t="str">
        <f>IFERROR(VLOOKUP($B129,[1]Aug!L$5:M$46,2,FALSE),"")</f>
        <v/>
      </c>
      <c r="G129" t="str">
        <f>IFERROR(VLOOKUP($B129,[1]Aug!O$5:P$46,2,FALSE),"")</f>
        <v/>
      </c>
      <c r="H129" t="str">
        <f>IFERROR(VLOOKUP($B129,[1]Aug!R$5:S$46,2,FALSE),"")</f>
        <v/>
      </c>
      <c r="I129" t="str">
        <f>IFERROR(VLOOKUP($B129,[1]Aug!U$5:V$46,2,FALSE),"")</f>
        <v/>
      </c>
      <c r="J129" t="str">
        <f>IFERROR(VLOOKUP($B129,[1]Aug!X$5:Y$46,2,FALSE),"")</f>
        <v/>
      </c>
      <c r="K129" t="str">
        <f>IFERROR(VLOOKUP($B129,[1]Aug!AA$5:AB$46,2,FALSE),"")</f>
        <v/>
      </c>
      <c r="L129" t="str">
        <f>IFERROR(VLOOKUP($B129,[1]Aug!AD$5:AE$46,2,FALSE),"")</f>
        <v/>
      </c>
      <c r="M129" t="str">
        <f>IFERROR(VLOOKUP($B129,[1]Aug!AG$5:AH$46,2,FALSE),"")</f>
        <v/>
      </c>
      <c r="N129" t="str">
        <f>IFERROR(VLOOKUP($B129,[1]Aug!AJ$5:AK$46,2,FALSE),"")</f>
        <v/>
      </c>
      <c r="O129" t="str">
        <f>IFERROR(VLOOKUP($B129,[1]Aug!AM$5:AN$46,2,FALSE),"")</f>
        <v/>
      </c>
      <c r="P129" t="str">
        <f>IFERROR(VLOOKUP($B129,[1]Aug!AP$5:AQ$46,2,FALSE),"")</f>
        <v/>
      </c>
      <c r="Q129" s="6">
        <f>SUM($C129:P129)</f>
        <v>0</v>
      </c>
      <c r="R129">
        <f>COUNTIF($C129:P129,"Late*")</f>
        <v>0</v>
      </c>
      <c r="S129" s="11">
        <f t="shared" si="4"/>
        <v>0</v>
      </c>
      <c r="T129" s="7">
        <f>COUNTIF($C129:P129,"Absent")</f>
        <v>0</v>
      </c>
      <c r="U129">
        <f>COUNTIF($C129:P129,"Withdrawn")+COUNTIF($C129:P129,"Absent*")-T129</f>
        <v>0</v>
      </c>
      <c r="V129" s="10">
        <f t="shared" si="5"/>
        <v>0</v>
      </c>
    </row>
    <row r="130" spans="3:22" x14ac:dyDescent="0.3">
      <c r="C130" s="6" t="str">
        <f>IFERROR(VLOOKUP($B130,[1]Aug!C$5:D$46,2,FALSE),"")</f>
        <v/>
      </c>
      <c r="D130" t="str">
        <f>IFERROR(VLOOKUP($B130,[1]Aug!F$5:G$46,2,FALSE),"")</f>
        <v/>
      </c>
      <c r="E130" t="str">
        <f>IFERROR(VLOOKUP($B130,[1]Aug!I$5:J$46,2,FALSE),"")</f>
        <v/>
      </c>
      <c r="F130" t="str">
        <f>IFERROR(VLOOKUP($B130,[1]Aug!L$5:M$46,2,FALSE),"")</f>
        <v/>
      </c>
      <c r="G130" t="str">
        <f>IFERROR(VLOOKUP($B130,[1]Aug!O$5:P$46,2,FALSE),"")</f>
        <v/>
      </c>
      <c r="H130" t="str">
        <f>IFERROR(VLOOKUP($B130,[1]Aug!R$5:S$46,2,FALSE),"")</f>
        <v/>
      </c>
      <c r="I130" t="str">
        <f>IFERROR(VLOOKUP($B130,[1]Aug!U$5:V$46,2,FALSE),"")</f>
        <v/>
      </c>
      <c r="J130" t="str">
        <f>IFERROR(VLOOKUP($B130,[1]Aug!X$5:Y$46,2,FALSE),"")</f>
        <v/>
      </c>
      <c r="K130" t="str">
        <f>IFERROR(VLOOKUP($B130,[1]Aug!AA$5:AB$46,2,FALSE),"")</f>
        <v/>
      </c>
      <c r="L130" t="str">
        <f>IFERROR(VLOOKUP($B130,[1]Aug!AD$5:AE$46,2,FALSE),"")</f>
        <v/>
      </c>
      <c r="M130" t="str">
        <f>IFERROR(VLOOKUP($B130,[1]Aug!AG$5:AH$46,2,FALSE),"")</f>
        <v/>
      </c>
      <c r="N130" t="str">
        <f>IFERROR(VLOOKUP($B130,[1]Aug!AJ$5:AK$46,2,FALSE),"")</f>
        <v/>
      </c>
      <c r="O130" t="str">
        <f>IFERROR(VLOOKUP($B130,[1]Aug!AM$5:AN$46,2,FALSE),"")</f>
        <v/>
      </c>
      <c r="P130" t="str">
        <f>IFERROR(VLOOKUP($B130,[1]Aug!AP$5:AQ$46,2,FALSE),"")</f>
        <v/>
      </c>
      <c r="Q130" s="6">
        <f>SUM($C130:P130)</f>
        <v>0</v>
      </c>
      <c r="R130">
        <f>COUNTIF($C130:P130,"Late*")</f>
        <v>0</v>
      </c>
      <c r="S130" s="11">
        <f t="shared" si="4"/>
        <v>0</v>
      </c>
      <c r="T130" s="7">
        <f>COUNTIF($C130:P130,"Absent")</f>
        <v>0</v>
      </c>
      <c r="U130">
        <f>COUNTIF($C130:P130,"Withdrawn")+COUNTIF($C130:P130,"Absent*")-T130</f>
        <v>0</v>
      </c>
      <c r="V130" s="10">
        <f t="shared" si="5"/>
        <v>0</v>
      </c>
    </row>
  </sheetData>
  <autoFilter ref="A4:W4" xr:uid="{51874988-2050-4D00-8D39-D8B7D96E5D80}">
    <sortState xmlns:xlrd2="http://schemas.microsoft.com/office/spreadsheetml/2017/richdata2" ref="A5:W130">
      <sortCondition ref="A4"/>
    </sortState>
  </autoFilter>
  <mergeCells count="6">
    <mergeCell ref="A1:B1"/>
    <mergeCell ref="C1:V1"/>
    <mergeCell ref="A2:B2"/>
    <mergeCell ref="C2:P2"/>
    <mergeCell ref="Q2:T2"/>
    <mergeCell ref="U2:V2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6D376-0075-4E59-AA23-D2C3C9DAC58A}">
  <dimension ref="A1:W130"/>
  <sheetViews>
    <sheetView workbookViewId="0">
      <pane xSplit="2" ySplit="4" topLeftCell="G5" activePane="bottomRight" state="frozen"/>
      <selection pane="topRight" activeCell="C1" sqref="C1"/>
      <selection pane="bottomLeft" activeCell="A4" sqref="A4"/>
      <selection pane="bottomRight" activeCell="Q3" sqref="Q1:T1048576"/>
    </sheetView>
  </sheetViews>
  <sheetFormatPr defaultRowHeight="14.4" x14ac:dyDescent="0.3"/>
  <cols>
    <col min="1" max="1" width="37.109375" style="6" bestFit="1" customWidth="1"/>
    <col min="2" max="2" width="16.6640625" style="7" bestFit="1" customWidth="1"/>
    <col min="3" max="3" width="10" style="6" customWidth="1"/>
    <col min="4" max="6" width="10" customWidth="1"/>
    <col min="7" max="7" width="10" style="67" customWidth="1"/>
    <col min="8" max="10" width="10" customWidth="1"/>
    <col min="11" max="12" width="10" style="67" customWidth="1"/>
    <col min="13" max="14" width="10" customWidth="1"/>
    <col min="15" max="16" width="10" hidden="1" customWidth="1"/>
    <col min="17" max="17" width="15.109375" style="6" customWidth="1"/>
    <col min="18" max="18" width="15.109375" customWidth="1"/>
    <col min="19" max="19" width="13.44140625" style="11" bestFit="1" customWidth="1"/>
    <col min="20" max="20" width="15.109375" style="7" customWidth="1"/>
    <col min="21" max="21" width="13.77734375" customWidth="1"/>
    <col min="22" max="22" width="13.77734375" style="10" customWidth="1"/>
  </cols>
  <sheetData>
    <row r="1" spans="1:23" s="8" customFormat="1" ht="14.4" customHeight="1" thickBot="1" x14ac:dyDescent="0.35">
      <c r="A1" s="86" t="s">
        <v>6</v>
      </c>
      <c r="B1" s="87"/>
      <c r="C1" s="88" t="s">
        <v>7</v>
      </c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</row>
    <row r="2" spans="1:23" s="35" customFormat="1" ht="18" customHeight="1" thickBot="1" x14ac:dyDescent="0.4">
      <c r="A2" s="90" t="s">
        <v>112</v>
      </c>
      <c r="B2" s="91"/>
      <c r="C2" s="90" t="s">
        <v>113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1"/>
      <c r="Q2" s="90" t="s">
        <v>116</v>
      </c>
      <c r="R2" s="92"/>
      <c r="S2" s="92"/>
      <c r="T2" s="91"/>
      <c r="U2" s="90" t="s">
        <v>115</v>
      </c>
      <c r="V2" s="91"/>
    </row>
    <row r="3" spans="1:23" s="8" customFormat="1" ht="14.4" customHeight="1" x14ac:dyDescent="0.3">
      <c r="A3" s="32" t="s">
        <v>314</v>
      </c>
      <c r="B3" s="33">
        <f>COUNTA(B5:B200)</f>
        <v>105</v>
      </c>
      <c r="C3" s="52">
        <f t="shared" ref="C3:P3" si="0">200-COUNTBLANK(C5:C204)</f>
        <v>23</v>
      </c>
      <c r="D3" s="53">
        <f t="shared" si="0"/>
        <v>16</v>
      </c>
      <c r="E3" s="53">
        <f t="shared" si="0"/>
        <v>24</v>
      </c>
      <c r="F3" s="53">
        <f t="shared" si="0"/>
        <v>29</v>
      </c>
      <c r="G3" s="66">
        <f t="shared" si="0"/>
        <v>0</v>
      </c>
      <c r="H3" s="53">
        <f t="shared" si="0"/>
        <v>30</v>
      </c>
      <c r="I3" s="53">
        <f t="shared" si="0"/>
        <v>24</v>
      </c>
      <c r="J3" s="53">
        <f t="shared" si="0"/>
        <v>23</v>
      </c>
      <c r="K3" s="66">
        <f t="shared" si="0"/>
        <v>0</v>
      </c>
      <c r="L3" s="66">
        <f t="shared" si="0"/>
        <v>0</v>
      </c>
      <c r="M3" s="53">
        <f t="shared" si="0"/>
        <v>22</v>
      </c>
      <c r="N3" s="53">
        <f t="shared" si="0"/>
        <v>26</v>
      </c>
      <c r="O3" s="53">
        <f t="shared" si="0"/>
        <v>0</v>
      </c>
      <c r="P3" s="53">
        <f t="shared" si="0"/>
        <v>0</v>
      </c>
      <c r="Q3" s="17">
        <f t="shared" ref="Q3:V3" si="1">SUM(Q5:Q196)</f>
        <v>112</v>
      </c>
      <c r="R3" s="5">
        <f t="shared" si="1"/>
        <v>17</v>
      </c>
      <c r="S3" s="5">
        <f t="shared" si="1"/>
        <v>129</v>
      </c>
      <c r="T3" s="50">
        <f t="shared" si="1"/>
        <v>5</v>
      </c>
      <c r="U3" s="5">
        <f t="shared" si="1"/>
        <v>83</v>
      </c>
      <c r="V3" s="50">
        <f t="shared" si="1"/>
        <v>217</v>
      </c>
    </row>
    <row r="4" spans="1:23" s="14" customFormat="1" ht="15" thickBot="1" x14ac:dyDescent="0.35">
      <c r="A4" s="40" t="s">
        <v>0</v>
      </c>
      <c r="B4" s="51" t="s">
        <v>1</v>
      </c>
      <c r="C4" s="57">
        <v>44806</v>
      </c>
      <c r="D4" s="57">
        <v>44809</v>
      </c>
      <c r="E4" s="57">
        <v>44811</v>
      </c>
      <c r="F4" s="57">
        <v>44813</v>
      </c>
      <c r="G4" s="59">
        <v>44816</v>
      </c>
      <c r="H4" s="57">
        <v>44820</v>
      </c>
      <c r="I4" s="57">
        <v>44823</v>
      </c>
      <c r="J4" s="57">
        <v>44825</v>
      </c>
      <c r="K4" s="59">
        <v>44827</v>
      </c>
      <c r="L4" s="59">
        <v>44830</v>
      </c>
      <c r="M4" s="57">
        <v>44832</v>
      </c>
      <c r="N4" s="57">
        <v>44834</v>
      </c>
      <c r="O4" s="54"/>
      <c r="P4" s="54"/>
      <c r="Q4" s="68" t="s">
        <v>3</v>
      </c>
      <c r="R4" s="41" t="s">
        <v>108</v>
      </c>
      <c r="S4" s="15" t="s">
        <v>3</v>
      </c>
      <c r="T4" s="45" t="s">
        <v>4</v>
      </c>
      <c r="U4" s="14" t="s">
        <v>111</v>
      </c>
      <c r="V4" s="16" t="s">
        <v>5</v>
      </c>
    </row>
    <row r="5" spans="1:23" s="1" customFormat="1" x14ac:dyDescent="0.3">
      <c r="A5" s="6" t="s">
        <v>189</v>
      </c>
      <c r="B5" s="7" t="s">
        <v>190</v>
      </c>
      <c r="C5" s="6" t="str">
        <f>IFERROR(VLOOKUP($B5,[1]Sep!C$5:D$46,2,FALSE),"")</f>
        <v/>
      </c>
      <c r="D5" t="str">
        <f>IFERROR(VLOOKUP($B5,[1]Sep!F$5:G$46,2,FALSE),"")</f>
        <v/>
      </c>
      <c r="E5" t="str">
        <f>IFERROR(VLOOKUP($B5,[1]Sep!I$5:J$46,2,FALSE),"")</f>
        <v/>
      </c>
      <c r="F5" t="str">
        <f>IFERROR(VLOOKUP($B5,[1]Sep!L$5:M$46,2,FALSE),"")</f>
        <v>Withdrawn</v>
      </c>
      <c r="G5" s="67" t="str">
        <f>IFERROR(VLOOKUP($B5,[1]Sep!O$5:P$46,2,FALSE),"")</f>
        <v/>
      </c>
      <c r="H5">
        <f>IFERROR(VLOOKUP($B5,[1]Sep!R$5:S$46,2,FALSE),"")</f>
        <v>1</v>
      </c>
      <c r="I5" t="str">
        <f>IFERROR(VLOOKUP($B5,[1]Sep!U$5:V$46,2,FALSE),"")</f>
        <v/>
      </c>
      <c r="J5" t="str">
        <f>IFERROR(VLOOKUP($B5,[1]Sep!X$5:Y$46,2,FALSE),"")</f>
        <v/>
      </c>
      <c r="K5" s="67" t="str">
        <f>IFERROR(VLOOKUP($B5,[1]Sep!AA$5:AB$46,2,FALSE),"")</f>
        <v/>
      </c>
      <c r="L5" s="67" t="str">
        <f>IFERROR(VLOOKUP($B5,[1]Sep!AD$5:AE$46,2,FALSE),"")</f>
        <v/>
      </c>
      <c r="M5" t="str">
        <f>IFERROR(VLOOKUP($B5,[1]Sep!AG$5:AH$46,2,FALSE),"")</f>
        <v/>
      </c>
      <c r="N5" t="str">
        <f>IFERROR(VLOOKUP($B5,[1]Sep!AJ$5:AK$46,2,FALSE),"")</f>
        <v/>
      </c>
      <c r="O5" t="str">
        <f>IFERROR(VLOOKUP($B5,[1]Sep!AM$5:AN$46,2,FALSE),"")</f>
        <v/>
      </c>
      <c r="P5" t="str">
        <f>IFERROR(VLOOKUP($B5,[1]Sep!AP$5:AQ$46,2,FALSE),"")</f>
        <v/>
      </c>
      <c r="Q5" s="6">
        <f>SUM($C5:P5)</f>
        <v>1</v>
      </c>
      <c r="R5">
        <f>COUNTIF($C5:P5,"Late*")</f>
        <v>0</v>
      </c>
      <c r="S5" s="11">
        <f t="shared" ref="S5:S68" si="2">SUM(Q5:R5)</f>
        <v>1</v>
      </c>
      <c r="T5" s="7">
        <f>COUNTIF($C5:P5,"Absent")</f>
        <v>0</v>
      </c>
      <c r="U5">
        <f>COUNTIF($C5:P5,"Withdrawn")+COUNTIF($C5:P5,"Absent*")-T5</f>
        <v>1</v>
      </c>
      <c r="V5" s="10">
        <f t="shared" ref="V5:V68" si="3">SUM(S5:U5)</f>
        <v>2</v>
      </c>
      <c r="W5"/>
    </row>
    <row r="6" spans="1:23" x14ac:dyDescent="0.3">
      <c r="A6" s="6" t="s">
        <v>48</v>
      </c>
      <c r="B6" s="7" t="s">
        <v>49</v>
      </c>
      <c r="C6" s="6" t="str">
        <f>IFERROR(VLOOKUP($B6,[1]Sep!C$5:D$46,2,FALSE),"")</f>
        <v/>
      </c>
      <c r="D6" t="str">
        <f>IFERROR(VLOOKUP($B6,[1]Sep!F$5:G$46,2,FALSE),"")</f>
        <v/>
      </c>
      <c r="E6" t="str">
        <f>IFERROR(VLOOKUP($B6,[1]Sep!I$5:J$46,2,FALSE),"")</f>
        <v/>
      </c>
      <c r="F6" t="str">
        <f>IFERROR(VLOOKUP($B6,[1]Sep!L$5:M$46,2,FALSE),"")</f>
        <v/>
      </c>
      <c r="G6" s="67" t="str">
        <f>IFERROR(VLOOKUP($B6,[1]Sep!O$5:P$46,2,FALSE),"")</f>
        <v/>
      </c>
      <c r="H6" t="str">
        <f>IFERROR(VLOOKUP($B6,[1]Sep!R$5:S$46,2,FALSE),"")</f>
        <v>Withdrawn</v>
      </c>
      <c r="I6" t="str">
        <f>IFERROR(VLOOKUP($B6,[1]Sep!U$5:V$46,2,FALSE),"")</f>
        <v/>
      </c>
      <c r="J6" t="str">
        <f>IFERROR(VLOOKUP($B6,[1]Sep!X$5:Y$46,2,FALSE),"")</f>
        <v/>
      </c>
      <c r="K6" s="67" t="str">
        <f>IFERROR(VLOOKUP($B6,[1]Sep!AA$5:AB$46,2,FALSE),"")</f>
        <v/>
      </c>
      <c r="L6" s="67" t="str">
        <f>IFERROR(VLOOKUP($B6,[1]Sep!AD$5:AE$46,2,FALSE),"")</f>
        <v/>
      </c>
      <c r="M6" t="str">
        <f>IFERROR(VLOOKUP($B6,[1]Sep!AG$5:AH$46,2,FALSE),"")</f>
        <v/>
      </c>
      <c r="N6" t="str">
        <f>IFERROR(VLOOKUP($B6,[1]Sep!AJ$5:AK$46,2,FALSE),"")</f>
        <v/>
      </c>
      <c r="O6" t="str">
        <f>IFERROR(VLOOKUP($B6,[1]Sep!AM$5:AN$46,2,FALSE),"")</f>
        <v/>
      </c>
      <c r="P6" t="str">
        <f>IFERROR(VLOOKUP($B6,[1]Sep!AP$5:AQ$46,2,FALSE),"")</f>
        <v/>
      </c>
      <c r="Q6" s="6">
        <f>SUM($C6:P6)</f>
        <v>0</v>
      </c>
      <c r="R6">
        <f>COUNTIF($C6:P6,"Late*")</f>
        <v>0</v>
      </c>
      <c r="S6" s="11">
        <f t="shared" si="2"/>
        <v>0</v>
      </c>
      <c r="T6" s="7">
        <f>COUNTIF($C6:P6,"Absent")</f>
        <v>0</v>
      </c>
      <c r="U6">
        <f>COUNTIF($C6:P6,"Withdrawn")+COUNTIF($C6:P6,"Absent*")-T6</f>
        <v>1</v>
      </c>
      <c r="V6" s="10">
        <f t="shared" si="3"/>
        <v>1</v>
      </c>
    </row>
    <row r="7" spans="1:23" x14ac:dyDescent="0.3">
      <c r="A7" s="6" t="s">
        <v>222</v>
      </c>
      <c r="B7" s="7" t="s">
        <v>223</v>
      </c>
      <c r="C7" s="6" t="str">
        <f>IFERROR(VLOOKUP($B7,[1]Sep!C$5:D$46,2,FALSE),"")</f>
        <v/>
      </c>
      <c r="D7" t="str">
        <f>IFERROR(VLOOKUP($B7,[1]Sep!F$5:G$46,2,FALSE),"")</f>
        <v/>
      </c>
      <c r="E7" t="str">
        <f>IFERROR(VLOOKUP($B7,[1]Sep!I$5:J$46,2,FALSE),"")</f>
        <v/>
      </c>
      <c r="F7" t="str">
        <f>IFERROR(VLOOKUP($B7,[1]Sep!L$5:M$46,2,FALSE),"")</f>
        <v>Withdrawn</v>
      </c>
      <c r="G7" s="67" t="str">
        <f>IFERROR(VLOOKUP($B7,[1]Sep!O$5:P$46,2,FALSE),"")</f>
        <v/>
      </c>
      <c r="H7" t="str">
        <f>IFERROR(VLOOKUP($B7,[1]Sep!R$5:S$46,2,FALSE),"")</f>
        <v/>
      </c>
      <c r="I7" t="str">
        <f>IFERROR(VLOOKUP($B7,[1]Sep!U$5:V$46,2,FALSE),"")</f>
        <v/>
      </c>
      <c r="J7" t="str">
        <f>IFERROR(VLOOKUP($B7,[1]Sep!X$5:Y$46,2,FALSE),"")</f>
        <v/>
      </c>
      <c r="K7" s="67" t="str">
        <f>IFERROR(VLOOKUP($B7,[1]Sep!AA$5:AB$46,2,FALSE),"")</f>
        <v/>
      </c>
      <c r="L7" s="67" t="str">
        <f>IFERROR(VLOOKUP($B7,[1]Sep!AD$5:AE$46,2,FALSE),"")</f>
        <v/>
      </c>
      <c r="M7" t="str">
        <f>IFERROR(VLOOKUP($B7,[1]Sep!AG$5:AH$46,2,FALSE),"")</f>
        <v/>
      </c>
      <c r="N7">
        <f>IFERROR(VLOOKUP($B7,[1]Sep!AJ$5:AK$46,2,FALSE),"")</f>
        <v>1</v>
      </c>
      <c r="O7" t="str">
        <f>IFERROR(VLOOKUP($B7,[1]Sep!AM$5:AN$46,2,FALSE),"")</f>
        <v/>
      </c>
      <c r="P7" t="str">
        <f>IFERROR(VLOOKUP($B7,[1]Sep!AP$5:AQ$46,2,FALSE),"")</f>
        <v/>
      </c>
      <c r="Q7" s="6">
        <f>SUM($C7:P7)</f>
        <v>1</v>
      </c>
      <c r="R7">
        <f>COUNTIF($C7:P7,"Late*")</f>
        <v>0</v>
      </c>
      <c r="S7" s="11">
        <f t="shared" si="2"/>
        <v>1</v>
      </c>
      <c r="T7" s="7">
        <f>COUNTIF($C7:P7,"Absent")</f>
        <v>0</v>
      </c>
      <c r="U7">
        <f>COUNTIF($C7:P7,"Withdrawn")+COUNTIF($C7:P7,"Absent*")-T7</f>
        <v>1</v>
      </c>
      <c r="V7" s="10">
        <f t="shared" si="3"/>
        <v>2</v>
      </c>
    </row>
    <row r="8" spans="1:23" x14ac:dyDescent="0.3">
      <c r="A8" s="6" t="s">
        <v>264</v>
      </c>
      <c r="B8" s="7" t="s">
        <v>265</v>
      </c>
      <c r="C8" s="6" t="str">
        <f>IFERROR(VLOOKUP($B8,[1]Sep!C$5:D$46,2,FALSE),"")</f>
        <v/>
      </c>
      <c r="D8" t="str">
        <f>IFERROR(VLOOKUP($B8,[1]Sep!F$5:G$46,2,FALSE),"")</f>
        <v/>
      </c>
      <c r="E8">
        <f>IFERROR(VLOOKUP($B8,[1]Sep!I$5:J$46,2,FALSE),"")</f>
        <v>1</v>
      </c>
      <c r="F8" t="str">
        <f>IFERROR(VLOOKUP($B8,[1]Sep!L$5:M$46,2,FALSE),"")</f>
        <v/>
      </c>
      <c r="G8" s="67" t="str">
        <f>IFERROR(VLOOKUP($B8,[1]Sep!O$5:P$46,2,FALSE),"")</f>
        <v/>
      </c>
      <c r="H8" t="str">
        <f>IFERROR(VLOOKUP($B8,[1]Sep!R$5:S$46,2,FALSE),"")</f>
        <v/>
      </c>
      <c r="I8" t="str">
        <f>IFERROR(VLOOKUP($B8,[1]Sep!U$5:V$46,2,FALSE),"")</f>
        <v/>
      </c>
      <c r="J8">
        <f>IFERROR(VLOOKUP($B8,[1]Sep!X$5:Y$46,2,FALSE),"")</f>
        <v>1</v>
      </c>
      <c r="K8" s="67" t="str">
        <f>IFERROR(VLOOKUP($B8,[1]Sep!AA$5:AB$46,2,FALSE),"")</f>
        <v/>
      </c>
      <c r="L8" s="67" t="str">
        <f>IFERROR(VLOOKUP($B8,[1]Sep!AD$5:AE$46,2,FALSE),"")</f>
        <v/>
      </c>
      <c r="M8">
        <f>IFERROR(VLOOKUP($B8,[1]Sep!AG$5:AH$46,2,FALSE),"")</f>
        <v>1</v>
      </c>
      <c r="N8" t="str">
        <f>IFERROR(VLOOKUP($B8,[1]Sep!AJ$5:AK$46,2,FALSE),"")</f>
        <v/>
      </c>
      <c r="O8" t="str">
        <f>IFERROR(VLOOKUP($B8,[1]Sep!AM$5:AN$46,2,FALSE),"")</f>
        <v/>
      </c>
      <c r="P8" t="str">
        <f>IFERROR(VLOOKUP($B8,[1]Sep!AP$5:AQ$46,2,FALSE),"")</f>
        <v/>
      </c>
      <c r="Q8" s="6">
        <f>SUM($C8:P8)</f>
        <v>3</v>
      </c>
      <c r="R8">
        <f>COUNTIF($C8:P8,"Late*")</f>
        <v>0</v>
      </c>
      <c r="S8" s="11">
        <f t="shared" si="2"/>
        <v>3</v>
      </c>
      <c r="T8" s="7">
        <f>COUNTIF($C8:P8,"Absent")</f>
        <v>0</v>
      </c>
      <c r="U8">
        <f>COUNTIF($C8:P8,"Withdrawn")+COUNTIF($C8:P8,"Absent*")-T8</f>
        <v>0</v>
      </c>
      <c r="V8" s="10">
        <f t="shared" si="3"/>
        <v>3</v>
      </c>
    </row>
    <row r="9" spans="1:23" x14ac:dyDescent="0.3">
      <c r="A9" s="6" t="s">
        <v>140</v>
      </c>
      <c r="B9" s="7" t="s">
        <v>141</v>
      </c>
      <c r="C9" s="6" t="str">
        <f>IFERROR(VLOOKUP($B9,[1]Sep!C$5:D$46,2,FALSE),"")</f>
        <v/>
      </c>
      <c r="D9" t="str">
        <f>IFERROR(VLOOKUP($B9,[1]Sep!F$5:G$46,2,FALSE),"")</f>
        <v>Withdrawn</v>
      </c>
      <c r="E9" t="str">
        <f>IFERROR(VLOOKUP($B9,[1]Sep!I$5:J$46,2,FALSE),"")</f>
        <v/>
      </c>
      <c r="F9" t="str">
        <f>IFERROR(VLOOKUP($B9,[1]Sep!L$5:M$46,2,FALSE),"")</f>
        <v/>
      </c>
      <c r="G9" s="67" t="str">
        <f>IFERROR(VLOOKUP($B9,[1]Sep!O$5:P$46,2,FALSE),"")</f>
        <v/>
      </c>
      <c r="H9" t="str">
        <f>IFERROR(VLOOKUP($B9,[1]Sep!R$5:S$46,2,FALSE),"")</f>
        <v/>
      </c>
      <c r="I9" t="str">
        <f>IFERROR(VLOOKUP($B9,[1]Sep!U$5:V$46,2,FALSE),"")</f>
        <v>Withdrawn</v>
      </c>
      <c r="J9" t="str">
        <f>IFERROR(VLOOKUP($B9,[1]Sep!X$5:Y$46,2,FALSE),"")</f>
        <v/>
      </c>
      <c r="K9" s="67" t="str">
        <f>IFERROR(VLOOKUP($B9,[1]Sep!AA$5:AB$46,2,FALSE),"")</f>
        <v/>
      </c>
      <c r="L9" s="67" t="str">
        <f>IFERROR(VLOOKUP($B9,[1]Sep!AD$5:AE$46,2,FALSE),"")</f>
        <v/>
      </c>
      <c r="M9" t="str">
        <f>IFERROR(VLOOKUP($B9,[1]Sep!AG$5:AH$46,2,FALSE),"")</f>
        <v/>
      </c>
      <c r="N9" t="str">
        <f>IFERROR(VLOOKUP($B9,[1]Sep!AJ$5:AK$46,2,FALSE),"")</f>
        <v/>
      </c>
      <c r="O9" t="str">
        <f>IFERROR(VLOOKUP($B9,[1]Sep!AM$5:AN$46,2,FALSE),"")</f>
        <v/>
      </c>
      <c r="P9" t="str">
        <f>IFERROR(VLOOKUP($B9,[1]Sep!AP$5:AQ$46,2,FALSE),"")</f>
        <v/>
      </c>
      <c r="Q9" s="6">
        <f>SUM($C9:P9)</f>
        <v>0</v>
      </c>
      <c r="R9">
        <f>COUNTIF($C9:P9,"Late*")</f>
        <v>0</v>
      </c>
      <c r="S9" s="11">
        <f t="shared" si="2"/>
        <v>0</v>
      </c>
      <c r="T9" s="7">
        <f>COUNTIF($C9:P9,"Absent")</f>
        <v>0</v>
      </c>
      <c r="U9">
        <f>COUNTIF($C9:P9,"Withdrawn")+COUNTIF($C9:P9,"Absent*")-T9</f>
        <v>2</v>
      </c>
      <c r="V9" s="10">
        <f t="shared" si="3"/>
        <v>2</v>
      </c>
    </row>
    <row r="10" spans="1:23" x14ac:dyDescent="0.3">
      <c r="A10" s="6" t="s">
        <v>26</v>
      </c>
      <c r="B10" s="7" t="s">
        <v>27</v>
      </c>
      <c r="C10" s="6" t="str">
        <f>IFERROR(VLOOKUP($B10,[1]Sep!C$5:D$46,2,FALSE),"")</f>
        <v/>
      </c>
      <c r="D10" t="str">
        <f>IFERROR(VLOOKUP($B10,[1]Sep!F$5:G$46,2,FALSE),"")</f>
        <v/>
      </c>
      <c r="E10">
        <f>IFERROR(VLOOKUP($B10,[1]Sep!I$5:J$46,2,FALSE),"")</f>
        <v>1</v>
      </c>
      <c r="F10" t="str">
        <f>IFERROR(VLOOKUP($B10,[1]Sep!L$5:M$46,2,FALSE),"")</f>
        <v/>
      </c>
      <c r="G10" s="67" t="str">
        <f>IFERROR(VLOOKUP($B10,[1]Sep!O$5:P$46,2,FALSE),"")</f>
        <v/>
      </c>
      <c r="H10" t="str">
        <f>IFERROR(VLOOKUP($B10,[1]Sep!R$5:S$46,2,FALSE),"")</f>
        <v/>
      </c>
      <c r="I10" t="str">
        <f>IFERROR(VLOOKUP($B10,[1]Sep!U$5:V$46,2,FALSE),"")</f>
        <v/>
      </c>
      <c r="J10" t="str">
        <f>IFERROR(VLOOKUP($B10,[1]Sep!X$5:Y$46,2,FALSE),"")</f>
        <v>Withdrawn</v>
      </c>
      <c r="K10" s="67" t="str">
        <f>IFERROR(VLOOKUP($B10,[1]Sep!AA$5:AB$46,2,FALSE),"")</f>
        <v/>
      </c>
      <c r="L10" s="67" t="str">
        <f>IFERROR(VLOOKUP($B10,[1]Sep!AD$5:AE$46,2,FALSE),"")</f>
        <v/>
      </c>
      <c r="M10" t="str">
        <f>IFERROR(VLOOKUP($B10,[1]Sep!AG$5:AH$46,2,FALSE),"")</f>
        <v/>
      </c>
      <c r="N10" t="str">
        <f>IFERROR(VLOOKUP($B10,[1]Sep!AJ$5:AK$46,2,FALSE),"")</f>
        <v>Withdrawn</v>
      </c>
      <c r="O10" t="str">
        <f>IFERROR(VLOOKUP($B10,[1]Sep!AM$5:AN$46,2,FALSE),"")</f>
        <v/>
      </c>
      <c r="P10" t="str">
        <f>IFERROR(VLOOKUP($B10,[1]Sep!AP$5:AQ$46,2,FALSE),"")</f>
        <v/>
      </c>
      <c r="Q10" s="6">
        <f>SUM($C10:P10)</f>
        <v>1</v>
      </c>
      <c r="R10">
        <f>COUNTIF($C10:P10,"Late*")</f>
        <v>0</v>
      </c>
      <c r="S10" s="11">
        <f t="shared" si="2"/>
        <v>1</v>
      </c>
      <c r="T10" s="7">
        <f>COUNTIF($C10:P10,"Absent")</f>
        <v>0</v>
      </c>
      <c r="U10">
        <f>COUNTIF($C10:P10,"Withdrawn")+COUNTIF($C10:P10,"Absent*")-T10</f>
        <v>2</v>
      </c>
      <c r="V10" s="10">
        <f t="shared" si="3"/>
        <v>3</v>
      </c>
    </row>
    <row r="11" spans="1:23" x14ac:dyDescent="0.3">
      <c r="A11" s="6" t="s">
        <v>783</v>
      </c>
      <c r="B11" s="7" t="s">
        <v>784</v>
      </c>
      <c r="C11" s="6" t="str">
        <f>IFERROR(VLOOKUP($B11,[1]Sep!C$5:D$46,2,FALSE),"")</f>
        <v/>
      </c>
      <c r="D11" t="str">
        <f>IFERROR(VLOOKUP($B11,[1]Sep!F$5:G$46,2,FALSE),"")</f>
        <v/>
      </c>
      <c r="E11" t="str">
        <f>IFERROR(VLOOKUP($B11,[1]Sep!I$5:J$46,2,FALSE),"")</f>
        <v/>
      </c>
      <c r="F11" t="str">
        <f>IFERROR(VLOOKUP($B11,[1]Sep!L$5:M$46,2,FALSE),"")</f>
        <v/>
      </c>
      <c r="G11" s="67" t="str">
        <f>IFERROR(VLOOKUP($B11,[1]Sep!O$5:P$46,2,FALSE),"")</f>
        <v/>
      </c>
      <c r="H11" t="str">
        <f>IFERROR(VLOOKUP($B11,[1]Sep!R$5:S$46,2,FALSE),"")</f>
        <v/>
      </c>
      <c r="I11" t="str">
        <f>IFERROR(VLOOKUP($B11,[1]Sep!U$5:V$46,2,FALSE),"")</f>
        <v/>
      </c>
      <c r="J11" t="str">
        <f>IFERROR(VLOOKUP($B11,[1]Sep!X$5:Y$46,2,FALSE),"")</f>
        <v/>
      </c>
      <c r="K11" s="67" t="str">
        <f>IFERROR(VLOOKUP($B11,[1]Sep!AA$5:AB$46,2,FALSE),"")</f>
        <v/>
      </c>
      <c r="L11" s="67" t="str">
        <f>IFERROR(VLOOKUP($B11,[1]Sep!AD$5:AE$46,2,FALSE),"")</f>
        <v/>
      </c>
      <c r="M11">
        <f>IFERROR(VLOOKUP($B11,[1]Sep!AG$5:AH$46,2,FALSE),"")</f>
        <v>1</v>
      </c>
      <c r="N11" t="str">
        <f>IFERROR(VLOOKUP($B11,[1]Sep!AJ$5:AK$46,2,FALSE),"")</f>
        <v/>
      </c>
      <c r="O11" t="str">
        <f>IFERROR(VLOOKUP($B11,[1]Sep!AM$5:AN$46,2,FALSE),"")</f>
        <v/>
      </c>
      <c r="P11" t="str">
        <f>IFERROR(VLOOKUP($B11,[1]Sep!AP$5:AQ$46,2,FALSE),"")</f>
        <v/>
      </c>
      <c r="Q11" s="6">
        <f>SUM($C11:P11)</f>
        <v>1</v>
      </c>
      <c r="R11">
        <f>COUNTIF($C11:P11,"Late*")</f>
        <v>0</v>
      </c>
      <c r="S11" s="11">
        <f t="shared" si="2"/>
        <v>1</v>
      </c>
      <c r="T11" s="7">
        <f>COUNTIF($C11:P11,"Absent")</f>
        <v>0</v>
      </c>
      <c r="U11">
        <f>COUNTIF($C11:P11,"Withdrawn")+COUNTIF($C11:P11,"Absent*")-T11</f>
        <v>0</v>
      </c>
      <c r="V11" s="10">
        <f t="shared" si="3"/>
        <v>1</v>
      </c>
    </row>
    <row r="12" spans="1:23" x14ac:dyDescent="0.3">
      <c r="A12" s="6" t="s">
        <v>785</v>
      </c>
      <c r="B12" s="7" t="s">
        <v>786</v>
      </c>
      <c r="C12" s="6" t="str">
        <f>IFERROR(VLOOKUP($B12,[1]Sep!C$5:D$46,2,FALSE),"")</f>
        <v/>
      </c>
      <c r="D12" t="str">
        <f>IFERROR(VLOOKUP($B12,[1]Sep!F$5:G$46,2,FALSE),"")</f>
        <v/>
      </c>
      <c r="E12" t="str">
        <f>IFERROR(VLOOKUP($B12,[1]Sep!I$5:J$46,2,FALSE),"")</f>
        <v/>
      </c>
      <c r="F12" t="str">
        <f>IFERROR(VLOOKUP($B12,[1]Sep!L$5:M$46,2,FALSE),"")</f>
        <v/>
      </c>
      <c r="G12" s="67" t="str">
        <f>IFERROR(VLOOKUP($B12,[1]Sep!O$5:P$46,2,FALSE),"")</f>
        <v/>
      </c>
      <c r="H12" t="str">
        <f>IFERROR(VLOOKUP($B12,[1]Sep!R$5:S$46,2,FALSE),"")</f>
        <v/>
      </c>
      <c r="I12" t="str">
        <f>IFERROR(VLOOKUP($B12,[1]Sep!U$5:V$46,2,FALSE),"")</f>
        <v/>
      </c>
      <c r="J12" t="str">
        <f>IFERROR(VLOOKUP($B12,[1]Sep!X$5:Y$46,2,FALSE),"")</f>
        <v/>
      </c>
      <c r="K12" s="67" t="str">
        <f>IFERROR(VLOOKUP($B12,[1]Sep!AA$5:AB$46,2,FALSE),"")</f>
        <v/>
      </c>
      <c r="L12" s="67" t="str">
        <f>IFERROR(VLOOKUP($B12,[1]Sep!AD$5:AE$46,2,FALSE),"")</f>
        <v/>
      </c>
      <c r="M12">
        <f>IFERROR(VLOOKUP($B12,[1]Sep!AG$5:AH$46,2,FALSE),"")</f>
        <v>1</v>
      </c>
      <c r="N12" t="str">
        <f>IFERROR(VLOOKUP($B12,[1]Sep!AJ$5:AK$46,2,FALSE),"")</f>
        <v/>
      </c>
      <c r="O12" t="str">
        <f>IFERROR(VLOOKUP($B12,[1]Sep!AM$5:AN$46,2,FALSE),"")</f>
        <v/>
      </c>
      <c r="P12" t="str">
        <f>IFERROR(VLOOKUP($B12,[1]Sep!AP$5:AQ$46,2,FALSE),"")</f>
        <v/>
      </c>
      <c r="Q12" s="6">
        <f>SUM($C12:P12)</f>
        <v>1</v>
      </c>
      <c r="R12">
        <f>COUNTIF($C12:P12,"Late*")</f>
        <v>0</v>
      </c>
      <c r="S12" s="11">
        <f t="shared" si="2"/>
        <v>1</v>
      </c>
      <c r="T12" s="7">
        <f>COUNTIF($C12:P12,"Absent")</f>
        <v>0</v>
      </c>
      <c r="U12">
        <f>COUNTIF($C12:P12,"Withdrawn")+COUNTIF($C12:P12,"Absent*")-T12</f>
        <v>0</v>
      </c>
      <c r="V12" s="10">
        <f t="shared" si="3"/>
        <v>1</v>
      </c>
    </row>
    <row r="13" spans="1:23" x14ac:dyDescent="0.3">
      <c r="A13" s="6" t="s">
        <v>173</v>
      </c>
      <c r="B13" s="7" t="s">
        <v>174</v>
      </c>
      <c r="C13" s="6" t="str">
        <f>IFERROR(VLOOKUP($B13,[1]Sep!C$5:D$46,2,FALSE),"")</f>
        <v>Absent</v>
      </c>
      <c r="D13" t="str">
        <f>IFERROR(VLOOKUP($B13,[1]Sep!F$5:G$46,2,FALSE),"")</f>
        <v/>
      </c>
      <c r="E13" t="str">
        <f>IFERROR(VLOOKUP($B13,[1]Sep!I$5:J$46,2,FALSE),"")</f>
        <v/>
      </c>
      <c r="F13" t="str">
        <f>IFERROR(VLOOKUP($B13,[1]Sep!L$5:M$46,2,FALSE),"")</f>
        <v>Late</v>
      </c>
      <c r="G13" s="67" t="str">
        <f>IFERROR(VLOOKUP($B13,[1]Sep!O$5:P$46,2,FALSE),"")</f>
        <v/>
      </c>
      <c r="H13" t="str">
        <f>IFERROR(VLOOKUP($B13,[1]Sep!R$5:S$46,2,FALSE),"")</f>
        <v/>
      </c>
      <c r="I13" t="str">
        <f>IFERROR(VLOOKUP($B13,[1]Sep!U$5:V$46,2,FALSE),"")</f>
        <v/>
      </c>
      <c r="J13" t="str">
        <f>IFERROR(VLOOKUP($B13,[1]Sep!X$5:Y$46,2,FALSE),"")</f>
        <v>Withdrawn</v>
      </c>
      <c r="K13" s="67" t="str">
        <f>IFERROR(VLOOKUP($B13,[1]Sep!AA$5:AB$46,2,FALSE),"")</f>
        <v/>
      </c>
      <c r="L13" s="67" t="str">
        <f>IFERROR(VLOOKUP($B13,[1]Sep!AD$5:AE$46,2,FALSE),"")</f>
        <v/>
      </c>
      <c r="M13" t="str">
        <f>IFERROR(VLOOKUP($B13,[1]Sep!AG$5:AH$46,2,FALSE),"")</f>
        <v/>
      </c>
      <c r="N13" t="str">
        <f>IFERROR(VLOOKUP($B13,[1]Sep!AJ$5:AK$46,2,FALSE),"")</f>
        <v/>
      </c>
      <c r="O13" t="str">
        <f>IFERROR(VLOOKUP($B13,[1]Sep!AM$5:AN$46,2,FALSE),"")</f>
        <v/>
      </c>
      <c r="P13" t="str">
        <f>IFERROR(VLOOKUP($B13,[1]Sep!AP$5:AQ$46,2,FALSE),"")</f>
        <v/>
      </c>
      <c r="Q13" s="6">
        <f>SUM($C13:P13)</f>
        <v>0</v>
      </c>
      <c r="R13">
        <f>COUNTIF($C13:P13,"Late*")</f>
        <v>1</v>
      </c>
      <c r="S13" s="11">
        <f t="shared" si="2"/>
        <v>1</v>
      </c>
      <c r="T13" s="7">
        <f>COUNTIF($C13:P13,"Absent")</f>
        <v>1</v>
      </c>
      <c r="U13">
        <f>COUNTIF($C13:P13,"Withdrawn")+COUNTIF($C13:P13,"Absent*")-T13</f>
        <v>1</v>
      </c>
      <c r="V13" s="10">
        <f t="shared" si="3"/>
        <v>3</v>
      </c>
    </row>
    <row r="14" spans="1:23" x14ac:dyDescent="0.3">
      <c r="A14" s="6" t="s">
        <v>36</v>
      </c>
      <c r="B14" s="7" t="s">
        <v>37</v>
      </c>
      <c r="C14" s="6" t="str">
        <f>IFERROR(VLOOKUP($B14,[1]Sep!C$5:D$46,2,FALSE),"")</f>
        <v/>
      </c>
      <c r="D14" t="str">
        <f>IFERROR(VLOOKUP($B14,[1]Sep!F$5:G$46,2,FALSE),"")</f>
        <v/>
      </c>
      <c r="E14" t="str">
        <f>IFERROR(VLOOKUP($B14,[1]Sep!I$5:J$46,2,FALSE),"")</f>
        <v/>
      </c>
      <c r="F14" t="str">
        <f>IFERROR(VLOOKUP($B14,[1]Sep!L$5:M$46,2,FALSE),"")</f>
        <v>Withdrawn</v>
      </c>
      <c r="G14" s="67" t="str">
        <f>IFERROR(VLOOKUP($B14,[1]Sep!O$5:P$46,2,FALSE),"")</f>
        <v/>
      </c>
      <c r="H14">
        <f>IFERROR(VLOOKUP($B14,[1]Sep!R$5:S$46,2,FALSE),"")</f>
        <v>1</v>
      </c>
      <c r="I14" t="str">
        <f>IFERROR(VLOOKUP($B14,[1]Sep!U$5:V$46,2,FALSE),"")</f>
        <v/>
      </c>
      <c r="J14" t="str">
        <f>IFERROR(VLOOKUP($B14,[1]Sep!X$5:Y$46,2,FALSE),"")</f>
        <v/>
      </c>
      <c r="K14" s="67" t="str">
        <f>IFERROR(VLOOKUP($B14,[1]Sep!AA$5:AB$46,2,FALSE),"")</f>
        <v/>
      </c>
      <c r="L14" s="67" t="str">
        <f>IFERROR(VLOOKUP($B14,[1]Sep!AD$5:AE$46,2,FALSE),"")</f>
        <v/>
      </c>
      <c r="M14" t="str">
        <f>IFERROR(VLOOKUP($B14,[1]Sep!AG$5:AH$46,2,FALSE),"")</f>
        <v/>
      </c>
      <c r="N14" t="str">
        <f>IFERROR(VLOOKUP($B14,[1]Sep!AJ$5:AK$46,2,FALSE),"")</f>
        <v>Absent</v>
      </c>
      <c r="O14" t="str">
        <f>IFERROR(VLOOKUP($B14,[1]Sep!AM$5:AN$46,2,FALSE),"")</f>
        <v/>
      </c>
      <c r="P14" t="str">
        <f>IFERROR(VLOOKUP($B14,[1]Sep!AP$5:AQ$46,2,FALSE),"")</f>
        <v/>
      </c>
      <c r="Q14" s="6">
        <f>SUM($C14:P14)</f>
        <v>1</v>
      </c>
      <c r="R14">
        <f>COUNTIF($C14:P14,"Late*")</f>
        <v>0</v>
      </c>
      <c r="S14" s="11">
        <f t="shared" si="2"/>
        <v>1</v>
      </c>
      <c r="T14" s="7">
        <f>COUNTIF($C14:P14,"Absent")</f>
        <v>1</v>
      </c>
      <c r="U14">
        <f>COUNTIF($C14:P14,"Withdrawn")+COUNTIF($C14:P14,"Absent*")-T14</f>
        <v>1</v>
      </c>
      <c r="V14" s="10">
        <f t="shared" si="3"/>
        <v>3</v>
      </c>
    </row>
    <row r="15" spans="1:23" x14ac:dyDescent="0.3">
      <c r="A15" s="22" t="s">
        <v>303</v>
      </c>
      <c r="B15" s="23" t="s">
        <v>304</v>
      </c>
      <c r="C15" s="6">
        <f>IFERROR(VLOOKUP($B15,[1]Sep!C$5:D$46,2,FALSE),"")</f>
        <v>1</v>
      </c>
      <c r="D15" t="str">
        <f>IFERROR(VLOOKUP($B15,[1]Sep!F$5:G$46,2,FALSE),"")</f>
        <v/>
      </c>
      <c r="E15" t="str">
        <f>IFERROR(VLOOKUP($B15,[1]Sep!I$5:J$46,2,FALSE),"")</f>
        <v/>
      </c>
      <c r="F15" t="str">
        <f>IFERROR(VLOOKUP($B15,[1]Sep!L$5:M$46,2,FALSE),"")</f>
        <v/>
      </c>
      <c r="G15" s="67" t="str">
        <f>IFERROR(VLOOKUP($B15,[1]Sep!O$5:P$46,2,FALSE),"")</f>
        <v/>
      </c>
      <c r="H15" t="str">
        <f>IFERROR(VLOOKUP($B15,[1]Sep!R$5:S$46,2,FALSE),"")</f>
        <v/>
      </c>
      <c r="I15" t="str">
        <f>IFERROR(VLOOKUP($B15,[1]Sep!U$5:V$46,2,FALSE),"")</f>
        <v/>
      </c>
      <c r="J15" t="str">
        <f>IFERROR(VLOOKUP($B15,[1]Sep!X$5:Y$46,2,FALSE),"")</f>
        <v/>
      </c>
      <c r="K15" s="67" t="str">
        <f>IFERROR(VLOOKUP($B15,[1]Sep!AA$5:AB$46,2,FALSE),"")</f>
        <v/>
      </c>
      <c r="L15" s="67" t="str">
        <f>IFERROR(VLOOKUP($B15,[1]Sep!AD$5:AE$46,2,FALSE),"")</f>
        <v/>
      </c>
      <c r="M15" t="str">
        <f>IFERROR(VLOOKUP($B15,[1]Sep!AG$5:AH$46,2,FALSE),"")</f>
        <v/>
      </c>
      <c r="N15" t="str">
        <f>IFERROR(VLOOKUP($B15,[1]Sep!AJ$5:AK$46,2,FALSE),"")</f>
        <v/>
      </c>
      <c r="O15" t="str">
        <f>IFERROR(VLOOKUP($B15,[1]Sep!AM$5:AN$46,2,FALSE),"")</f>
        <v/>
      </c>
      <c r="P15" t="str">
        <f>IFERROR(VLOOKUP($B15,[1]Sep!AP$5:AQ$46,2,FALSE),"")</f>
        <v/>
      </c>
      <c r="Q15" s="6">
        <f>SUM($C15:P15)</f>
        <v>1</v>
      </c>
      <c r="R15">
        <f>COUNTIF($C15:P15,"Late*")</f>
        <v>0</v>
      </c>
      <c r="S15" s="11">
        <f t="shared" si="2"/>
        <v>1</v>
      </c>
      <c r="T15" s="7">
        <f>COUNTIF($C15:P15,"Absent")</f>
        <v>0</v>
      </c>
      <c r="U15">
        <f>COUNTIF($C15:P15,"Withdrawn")+COUNTIF($C15:P15,"Absent*")-T15</f>
        <v>0</v>
      </c>
      <c r="V15" s="10">
        <f t="shared" si="3"/>
        <v>1</v>
      </c>
    </row>
    <row r="16" spans="1:23" x14ac:dyDescent="0.3">
      <c r="A16" s="6" t="s">
        <v>10</v>
      </c>
      <c r="B16" s="7" t="s">
        <v>11</v>
      </c>
      <c r="C16" s="6" t="str">
        <f>IFERROR(VLOOKUP($B16,[1]Sep!C$5:D$46,2,FALSE),"")</f>
        <v/>
      </c>
      <c r="D16" t="str">
        <f>IFERROR(VLOOKUP($B16,[1]Sep!F$5:G$46,2,FALSE),"")</f>
        <v/>
      </c>
      <c r="E16" t="str">
        <f>IFERROR(VLOOKUP($B16,[1]Sep!I$5:J$46,2,FALSE),"")</f>
        <v/>
      </c>
      <c r="F16">
        <f>IFERROR(VLOOKUP($B16,[1]Sep!L$5:M$46,2,FALSE),"")</f>
        <v>1</v>
      </c>
      <c r="G16" s="67" t="str">
        <f>IFERROR(VLOOKUP($B16,[1]Sep!O$5:P$46,2,FALSE),"")</f>
        <v/>
      </c>
      <c r="H16">
        <f>IFERROR(VLOOKUP($B16,[1]Sep!R$5:S$46,2,FALSE),"")</f>
        <v>1</v>
      </c>
      <c r="I16" t="str">
        <f>IFERROR(VLOOKUP($B16,[1]Sep!U$5:V$46,2,FALSE),"")</f>
        <v/>
      </c>
      <c r="J16" t="str">
        <f>IFERROR(VLOOKUP($B16,[1]Sep!X$5:Y$46,2,FALSE),"")</f>
        <v/>
      </c>
      <c r="K16" s="67" t="str">
        <f>IFERROR(VLOOKUP($B16,[1]Sep!AA$5:AB$46,2,FALSE),"")</f>
        <v/>
      </c>
      <c r="L16" s="67" t="str">
        <f>IFERROR(VLOOKUP($B16,[1]Sep!AD$5:AE$46,2,FALSE),"")</f>
        <v/>
      </c>
      <c r="M16" t="str">
        <f>IFERROR(VLOOKUP($B16,[1]Sep!AG$5:AH$46,2,FALSE),"")</f>
        <v/>
      </c>
      <c r="N16">
        <f>IFERROR(VLOOKUP($B16,[1]Sep!AJ$5:AK$46,2,FALSE),"")</f>
        <v>1</v>
      </c>
      <c r="O16" t="str">
        <f>IFERROR(VLOOKUP($B16,[1]Sep!AM$5:AN$46,2,FALSE),"")</f>
        <v/>
      </c>
      <c r="P16" t="str">
        <f>IFERROR(VLOOKUP($B16,[1]Sep!AP$5:AQ$46,2,FALSE),"")</f>
        <v/>
      </c>
      <c r="Q16" s="6">
        <f>SUM($C16:P16)</f>
        <v>3</v>
      </c>
      <c r="R16">
        <f>COUNTIF($C16:P16,"Late*")</f>
        <v>0</v>
      </c>
      <c r="S16" s="11">
        <f t="shared" si="2"/>
        <v>3</v>
      </c>
      <c r="T16" s="7">
        <f>COUNTIF($C16:P16,"Absent")</f>
        <v>0</v>
      </c>
      <c r="U16">
        <f>COUNTIF($C16:P16,"Withdrawn")+COUNTIF($C16:P16,"Absent*")-T16</f>
        <v>0</v>
      </c>
      <c r="V16" s="10">
        <f t="shared" si="3"/>
        <v>3</v>
      </c>
    </row>
    <row r="17" spans="1:22" x14ac:dyDescent="0.3">
      <c r="A17" s="6" t="s">
        <v>317</v>
      </c>
      <c r="B17" s="7" t="s">
        <v>318</v>
      </c>
      <c r="C17" s="6" t="str">
        <f>IFERROR(VLOOKUP($B17,[1]Sep!C$5:D$46,2,FALSE),"")</f>
        <v/>
      </c>
      <c r="D17" t="str">
        <f>IFERROR(VLOOKUP($B17,[1]Sep!F$5:G$46,2,FALSE),"")</f>
        <v/>
      </c>
      <c r="E17" t="str">
        <f>IFERROR(VLOOKUP($B17,[1]Sep!I$5:J$46,2,FALSE),"")</f>
        <v/>
      </c>
      <c r="F17" t="str">
        <f>IFERROR(VLOOKUP($B17,[1]Sep!L$5:M$46,2,FALSE),"")</f>
        <v/>
      </c>
      <c r="G17" s="67" t="str">
        <f>IFERROR(VLOOKUP($B17,[1]Sep!O$5:P$46,2,FALSE),"")</f>
        <v/>
      </c>
      <c r="H17" t="str">
        <f>IFERROR(VLOOKUP($B17,[1]Sep!R$5:S$46,2,FALSE),"")</f>
        <v/>
      </c>
      <c r="I17">
        <f>IFERROR(VLOOKUP($B17,[1]Sep!U$5:V$46,2,FALSE),"")</f>
        <v>1</v>
      </c>
      <c r="J17" t="str">
        <f>IFERROR(VLOOKUP($B17,[1]Sep!X$5:Y$46,2,FALSE),"")</f>
        <v/>
      </c>
      <c r="K17" s="67" t="str">
        <f>IFERROR(VLOOKUP($B17,[1]Sep!AA$5:AB$46,2,FALSE),"")</f>
        <v/>
      </c>
      <c r="L17" s="67" t="str">
        <f>IFERROR(VLOOKUP($B17,[1]Sep!AD$5:AE$46,2,FALSE),"")</f>
        <v/>
      </c>
      <c r="M17" t="str">
        <f>IFERROR(VLOOKUP($B17,[1]Sep!AG$5:AH$46,2,FALSE),"")</f>
        <v/>
      </c>
      <c r="N17" t="str">
        <f>IFERROR(VLOOKUP($B17,[1]Sep!AJ$5:AK$46,2,FALSE),"")</f>
        <v/>
      </c>
      <c r="O17" t="str">
        <f>IFERROR(VLOOKUP($B17,[1]Sep!AM$5:AN$46,2,FALSE),"")</f>
        <v/>
      </c>
      <c r="P17" t="str">
        <f>IFERROR(VLOOKUP($B17,[1]Sep!AP$5:AQ$46,2,FALSE),"")</f>
        <v/>
      </c>
      <c r="Q17" s="6">
        <f>SUM($C17:P17)</f>
        <v>1</v>
      </c>
      <c r="R17">
        <f>COUNTIF($C17:P17,"Late*")</f>
        <v>0</v>
      </c>
      <c r="S17" s="11">
        <f t="shared" si="2"/>
        <v>1</v>
      </c>
      <c r="T17" s="7">
        <f>COUNTIF($C17:P17,"Absent")</f>
        <v>0</v>
      </c>
      <c r="U17">
        <f>COUNTIF($C17:P17,"Withdrawn")+COUNTIF($C17:P17,"Absent*")-T17</f>
        <v>0</v>
      </c>
      <c r="V17" s="10">
        <f t="shared" si="3"/>
        <v>1</v>
      </c>
    </row>
    <row r="18" spans="1:22" x14ac:dyDescent="0.3">
      <c r="A18" s="6" t="s">
        <v>171</v>
      </c>
      <c r="B18" s="7" t="s">
        <v>172</v>
      </c>
      <c r="C18" s="6" t="str">
        <f>IFERROR(VLOOKUP($B18,[1]Sep!C$5:D$46,2,FALSE),"")</f>
        <v>Late</v>
      </c>
      <c r="D18" t="str">
        <f>IFERROR(VLOOKUP($B18,[1]Sep!F$5:G$46,2,FALSE),"")</f>
        <v>Absent*</v>
      </c>
      <c r="E18" t="str">
        <f>IFERROR(VLOOKUP($B18,[1]Sep!I$5:J$46,2,FALSE),"")</f>
        <v/>
      </c>
      <c r="F18" t="str">
        <f>IFERROR(VLOOKUP($B18,[1]Sep!L$5:M$46,2,FALSE),"")</f>
        <v/>
      </c>
      <c r="G18" s="67" t="str">
        <f>IFERROR(VLOOKUP($B18,[1]Sep!O$5:P$46,2,FALSE),"")</f>
        <v/>
      </c>
      <c r="H18" t="str">
        <f>IFERROR(VLOOKUP($B18,[1]Sep!R$5:S$46,2,FALSE),"")</f>
        <v/>
      </c>
      <c r="I18" t="str">
        <f>IFERROR(VLOOKUP($B18,[1]Sep!U$5:V$46,2,FALSE),"")</f>
        <v/>
      </c>
      <c r="J18" t="str">
        <f>IFERROR(VLOOKUP($B18,[1]Sep!X$5:Y$46,2,FALSE),"")</f>
        <v/>
      </c>
      <c r="K18" s="67" t="str">
        <f>IFERROR(VLOOKUP($B18,[1]Sep!AA$5:AB$46,2,FALSE),"")</f>
        <v/>
      </c>
      <c r="L18" s="67" t="str">
        <f>IFERROR(VLOOKUP($B18,[1]Sep!AD$5:AE$46,2,FALSE),"")</f>
        <v/>
      </c>
      <c r="M18" t="str">
        <f>IFERROR(VLOOKUP($B18,[1]Sep!AG$5:AH$46,2,FALSE),"")</f>
        <v/>
      </c>
      <c r="N18" t="str">
        <f>IFERROR(VLOOKUP($B18,[1]Sep!AJ$5:AK$46,2,FALSE),"")</f>
        <v/>
      </c>
      <c r="O18" t="str">
        <f>IFERROR(VLOOKUP($B18,[1]Sep!AM$5:AN$46,2,FALSE),"")</f>
        <v/>
      </c>
      <c r="P18" t="str">
        <f>IFERROR(VLOOKUP($B18,[1]Sep!AP$5:AQ$46,2,FALSE),"")</f>
        <v/>
      </c>
      <c r="Q18" s="6">
        <f>SUM($C18:P18)</f>
        <v>0</v>
      </c>
      <c r="R18">
        <f>COUNTIF($C18:P18,"Late*")</f>
        <v>1</v>
      </c>
      <c r="S18" s="11">
        <f t="shared" si="2"/>
        <v>1</v>
      </c>
      <c r="T18" s="7">
        <f>COUNTIF($C18:P18,"Absent")</f>
        <v>0</v>
      </c>
      <c r="U18">
        <f>COUNTIF($C18:P18,"Withdrawn")+COUNTIF($C18:P18,"Absent*")-T18</f>
        <v>1</v>
      </c>
      <c r="V18" s="10">
        <f t="shared" si="3"/>
        <v>2</v>
      </c>
    </row>
    <row r="19" spans="1:22" x14ac:dyDescent="0.3">
      <c r="A19" s="6" t="s">
        <v>216</v>
      </c>
      <c r="B19" s="7" t="s">
        <v>217</v>
      </c>
      <c r="C19" s="6" t="str">
        <f>IFERROR(VLOOKUP($B19,[1]Sep!C$5:D$46,2,FALSE),"")</f>
        <v/>
      </c>
      <c r="D19" t="str">
        <f>IFERROR(VLOOKUP($B19,[1]Sep!F$5:G$46,2,FALSE),"")</f>
        <v/>
      </c>
      <c r="E19" t="str">
        <f>IFERROR(VLOOKUP($B19,[1]Sep!I$5:J$46,2,FALSE),"")</f>
        <v/>
      </c>
      <c r="F19">
        <f>IFERROR(VLOOKUP($B19,[1]Sep!L$5:M$46,2,FALSE),"")</f>
        <v>1</v>
      </c>
      <c r="G19" s="67" t="str">
        <f>IFERROR(VLOOKUP($B19,[1]Sep!O$5:P$46,2,FALSE),"")</f>
        <v/>
      </c>
      <c r="H19" t="str">
        <f>IFERROR(VLOOKUP($B19,[1]Sep!R$5:S$46,2,FALSE),"")</f>
        <v>Withdrawn</v>
      </c>
      <c r="I19" t="str">
        <f>IFERROR(VLOOKUP($B19,[1]Sep!U$5:V$46,2,FALSE),"")</f>
        <v/>
      </c>
      <c r="J19" t="str">
        <f>IFERROR(VLOOKUP($B19,[1]Sep!X$5:Y$46,2,FALSE),"")</f>
        <v/>
      </c>
      <c r="K19" s="67" t="str">
        <f>IFERROR(VLOOKUP($B19,[1]Sep!AA$5:AB$46,2,FALSE),"")</f>
        <v/>
      </c>
      <c r="L19" s="67" t="str">
        <f>IFERROR(VLOOKUP($B19,[1]Sep!AD$5:AE$46,2,FALSE),"")</f>
        <v/>
      </c>
      <c r="M19" t="str">
        <f>IFERROR(VLOOKUP($B19,[1]Sep!AG$5:AH$46,2,FALSE),"")</f>
        <v/>
      </c>
      <c r="N19" t="str">
        <f>IFERROR(VLOOKUP($B19,[1]Sep!AJ$5:AK$46,2,FALSE),"")</f>
        <v>Withdrawn</v>
      </c>
      <c r="O19" t="str">
        <f>IFERROR(VLOOKUP($B19,[1]Sep!AM$5:AN$46,2,FALSE),"")</f>
        <v/>
      </c>
      <c r="P19" t="str">
        <f>IFERROR(VLOOKUP($B19,[1]Sep!AP$5:AQ$46,2,FALSE),"")</f>
        <v/>
      </c>
      <c r="Q19" s="6">
        <f>SUM($C19:P19)</f>
        <v>1</v>
      </c>
      <c r="R19">
        <f>COUNTIF($C19:P19,"Late*")</f>
        <v>0</v>
      </c>
      <c r="S19" s="11">
        <f t="shared" si="2"/>
        <v>1</v>
      </c>
      <c r="T19" s="7">
        <f>COUNTIF($C19:P19,"Absent")</f>
        <v>0</v>
      </c>
      <c r="U19">
        <f>COUNTIF($C19:P19,"Withdrawn")+COUNTIF($C19:P19,"Absent*")-T19</f>
        <v>2</v>
      </c>
      <c r="V19" s="10">
        <f t="shared" si="3"/>
        <v>3</v>
      </c>
    </row>
    <row r="20" spans="1:22" x14ac:dyDescent="0.3">
      <c r="A20" s="6" t="s">
        <v>142</v>
      </c>
      <c r="B20" s="7" t="s">
        <v>58</v>
      </c>
      <c r="C20" s="6" t="str">
        <f>IFERROR(VLOOKUP($B20,[1]Sep!C$5:D$46,2,FALSE),"")</f>
        <v/>
      </c>
      <c r="D20" t="str">
        <f>IFERROR(VLOOKUP($B20,[1]Sep!F$5:G$46,2,FALSE),"")</f>
        <v>Late</v>
      </c>
      <c r="E20" t="str">
        <f>IFERROR(VLOOKUP($B20,[1]Sep!I$5:J$46,2,FALSE),"")</f>
        <v/>
      </c>
      <c r="F20" t="str">
        <f>IFERROR(VLOOKUP($B20,[1]Sep!L$5:M$46,2,FALSE),"")</f>
        <v/>
      </c>
      <c r="G20" s="67" t="str">
        <f>IFERROR(VLOOKUP($B20,[1]Sep!O$5:P$46,2,FALSE),"")</f>
        <v/>
      </c>
      <c r="H20" t="str">
        <f>IFERROR(VLOOKUP($B20,[1]Sep!R$5:S$46,2,FALSE),"")</f>
        <v/>
      </c>
      <c r="I20" t="str">
        <f>IFERROR(VLOOKUP($B20,[1]Sep!U$5:V$46,2,FALSE),"")</f>
        <v>Withdrawn</v>
      </c>
      <c r="J20" t="str">
        <f>IFERROR(VLOOKUP($B20,[1]Sep!X$5:Y$46,2,FALSE),"")</f>
        <v/>
      </c>
      <c r="K20" s="67" t="str">
        <f>IFERROR(VLOOKUP($B20,[1]Sep!AA$5:AB$46,2,FALSE),"")</f>
        <v/>
      </c>
      <c r="L20" s="67" t="str">
        <f>IFERROR(VLOOKUP($B20,[1]Sep!AD$5:AE$46,2,FALSE),"")</f>
        <v/>
      </c>
      <c r="M20" t="str">
        <f>IFERROR(VLOOKUP($B20,[1]Sep!AG$5:AH$46,2,FALSE),"")</f>
        <v/>
      </c>
      <c r="N20" t="str">
        <f>IFERROR(VLOOKUP($B20,[1]Sep!AJ$5:AK$46,2,FALSE),"")</f>
        <v/>
      </c>
      <c r="O20" t="str">
        <f>IFERROR(VLOOKUP($B20,[1]Sep!AM$5:AN$46,2,FALSE),"")</f>
        <v/>
      </c>
      <c r="P20" t="str">
        <f>IFERROR(VLOOKUP($B20,[1]Sep!AP$5:AQ$46,2,FALSE),"")</f>
        <v/>
      </c>
      <c r="Q20" s="6">
        <f>SUM($C20:P20)</f>
        <v>0</v>
      </c>
      <c r="R20">
        <f>COUNTIF($C20:P20,"Late*")</f>
        <v>1</v>
      </c>
      <c r="S20" s="11">
        <f t="shared" si="2"/>
        <v>1</v>
      </c>
      <c r="T20" s="7">
        <f>COUNTIF($C20:P20,"Absent")</f>
        <v>0</v>
      </c>
      <c r="U20">
        <f>COUNTIF($C20:P20,"Withdrawn")+COUNTIF($C20:P20,"Absent*")-T20</f>
        <v>1</v>
      </c>
      <c r="V20" s="10">
        <f t="shared" si="3"/>
        <v>2</v>
      </c>
    </row>
    <row r="21" spans="1:22" x14ac:dyDescent="0.3">
      <c r="A21" s="22" t="s">
        <v>296</v>
      </c>
      <c r="B21" s="23" t="s">
        <v>297</v>
      </c>
      <c r="C21" s="6" t="str">
        <f>IFERROR(VLOOKUP($B21,[1]Sep!C$5:D$46,2,FALSE),"")</f>
        <v/>
      </c>
      <c r="D21" t="str">
        <f>IFERROR(VLOOKUP($B21,[1]Sep!F$5:G$46,2,FALSE),"")</f>
        <v/>
      </c>
      <c r="E21">
        <f>IFERROR(VLOOKUP($B21,[1]Sep!I$5:J$46,2,FALSE),"")</f>
        <v>1</v>
      </c>
      <c r="F21" t="str">
        <f>IFERROR(VLOOKUP($B21,[1]Sep!L$5:M$46,2,FALSE),"")</f>
        <v/>
      </c>
      <c r="G21" s="67" t="str">
        <f>IFERROR(VLOOKUP($B21,[1]Sep!O$5:P$46,2,FALSE),"")</f>
        <v/>
      </c>
      <c r="H21" t="str">
        <f>IFERROR(VLOOKUP($B21,[1]Sep!R$5:S$46,2,FALSE),"")</f>
        <v/>
      </c>
      <c r="I21" t="str">
        <f>IFERROR(VLOOKUP($B21,[1]Sep!U$5:V$46,2,FALSE),"")</f>
        <v/>
      </c>
      <c r="J21" t="str">
        <f>IFERROR(VLOOKUP($B21,[1]Sep!X$5:Y$46,2,FALSE),"")</f>
        <v/>
      </c>
      <c r="K21" s="67" t="str">
        <f>IFERROR(VLOOKUP($B21,[1]Sep!AA$5:AB$46,2,FALSE),"")</f>
        <v/>
      </c>
      <c r="L21" s="67" t="str">
        <f>IFERROR(VLOOKUP($B21,[1]Sep!AD$5:AE$46,2,FALSE),"")</f>
        <v/>
      </c>
      <c r="M21">
        <f>IFERROR(VLOOKUP($B21,[1]Sep!AG$5:AH$46,2,FALSE),"")</f>
        <v>1</v>
      </c>
      <c r="N21" t="str">
        <f>IFERROR(VLOOKUP($B21,[1]Sep!AJ$5:AK$46,2,FALSE),"")</f>
        <v/>
      </c>
      <c r="O21" t="str">
        <f>IFERROR(VLOOKUP($B21,[1]Sep!AM$5:AN$46,2,FALSE),"")</f>
        <v/>
      </c>
      <c r="P21" t="str">
        <f>IFERROR(VLOOKUP($B21,[1]Sep!AP$5:AQ$46,2,FALSE),"")</f>
        <v/>
      </c>
      <c r="Q21" s="6">
        <f>SUM($C21:P21)</f>
        <v>2</v>
      </c>
      <c r="R21">
        <f>COUNTIF($C21:P21,"Late*")</f>
        <v>0</v>
      </c>
      <c r="S21" s="11">
        <f t="shared" si="2"/>
        <v>2</v>
      </c>
      <c r="T21" s="7">
        <f>COUNTIF($C21:P21,"Absent")</f>
        <v>0</v>
      </c>
      <c r="U21">
        <f>COUNTIF($C21:P21,"Withdrawn")+COUNTIF($C21:P21,"Absent*")-T21</f>
        <v>0</v>
      </c>
      <c r="V21" s="10">
        <f t="shared" si="3"/>
        <v>2</v>
      </c>
    </row>
    <row r="22" spans="1:22" x14ac:dyDescent="0.3">
      <c r="A22" s="6" t="s">
        <v>224</v>
      </c>
      <c r="B22" s="7" t="s">
        <v>225</v>
      </c>
      <c r="C22" s="6" t="str">
        <f>IFERROR(VLOOKUP($B22,[1]Sep!C$5:D$46,2,FALSE),"")</f>
        <v/>
      </c>
      <c r="D22" t="str">
        <f>IFERROR(VLOOKUP($B22,[1]Sep!F$5:G$46,2,FALSE),"")</f>
        <v/>
      </c>
      <c r="E22" t="str">
        <f>IFERROR(VLOOKUP($B22,[1]Sep!I$5:J$46,2,FALSE),"")</f>
        <v/>
      </c>
      <c r="F22" t="str">
        <f>IFERROR(VLOOKUP($B22,[1]Sep!L$5:M$46,2,FALSE),"")</f>
        <v>Withdrawn</v>
      </c>
      <c r="G22" s="67" t="str">
        <f>IFERROR(VLOOKUP($B22,[1]Sep!O$5:P$46,2,FALSE),"")</f>
        <v/>
      </c>
      <c r="H22" t="str">
        <f>IFERROR(VLOOKUP($B22,[1]Sep!R$5:S$46,2,FALSE),"")</f>
        <v>Withdrawn</v>
      </c>
      <c r="I22" t="str">
        <f>IFERROR(VLOOKUP($B22,[1]Sep!U$5:V$46,2,FALSE),"")</f>
        <v/>
      </c>
      <c r="J22" t="str">
        <f>IFERROR(VLOOKUP($B22,[1]Sep!X$5:Y$46,2,FALSE),"")</f>
        <v/>
      </c>
      <c r="K22" s="67" t="str">
        <f>IFERROR(VLOOKUP($B22,[1]Sep!AA$5:AB$46,2,FALSE),"")</f>
        <v/>
      </c>
      <c r="L22" s="67" t="str">
        <f>IFERROR(VLOOKUP($B22,[1]Sep!AD$5:AE$46,2,FALSE),"")</f>
        <v/>
      </c>
      <c r="M22" t="str">
        <f>IFERROR(VLOOKUP($B22,[1]Sep!AG$5:AH$46,2,FALSE),"")</f>
        <v/>
      </c>
      <c r="N22" t="str">
        <f>IFERROR(VLOOKUP($B22,[1]Sep!AJ$5:AK$46,2,FALSE),"")</f>
        <v/>
      </c>
      <c r="O22" t="str">
        <f>IFERROR(VLOOKUP($B22,[1]Sep!AM$5:AN$46,2,FALSE),"")</f>
        <v/>
      </c>
      <c r="P22" t="str">
        <f>IFERROR(VLOOKUP($B22,[1]Sep!AP$5:AQ$46,2,FALSE),"")</f>
        <v/>
      </c>
      <c r="Q22" s="6">
        <f>SUM($C22:P22)</f>
        <v>0</v>
      </c>
      <c r="R22">
        <f>COUNTIF($C22:P22,"Late*")</f>
        <v>0</v>
      </c>
      <c r="S22" s="11">
        <f t="shared" si="2"/>
        <v>0</v>
      </c>
      <c r="T22" s="7">
        <f>COUNTIF($C22:P22,"Absent")</f>
        <v>0</v>
      </c>
      <c r="U22">
        <f>COUNTIF($C22:P22,"Withdrawn")+COUNTIF($C22:P22,"Absent*")-T22</f>
        <v>2</v>
      </c>
      <c r="V22" s="10">
        <f t="shared" si="3"/>
        <v>2</v>
      </c>
    </row>
    <row r="23" spans="1:22" x14ac:dyDescent="0.3">
      <c r="A23" s="6" t="s">
        <v>16</v>
      </c>
      <c r="B23" s="7" t="s">
        <v>17</v>
      </c>
      <c r="C23" s="6">
        <f>IFERROR(VLOOKUP($B23,[1]Sep!C$5:D$46,2,FALSE),"")</f>
        <v>1</v>
      </c>
      <c r="D23" t="str">
        <f>IFERROR(VLOOKUP($B23,[1]Sep!F$5:G$46,2,FALSE),"")</f>
        <v/>
      </c>
      <c r="E23" t="str">
        <f>IFERROR(VLOOKUP($B23,[1]Sep!I$5:J$46,2,FALSE),"")</f>
        <v/>
      </c>
      <c r="F23" t="str">
        <f>IFERROR(VLOOKUP($B23,[1]Sep!L$5:M$46,2,FALSE),"")</f>
        <v>Withdrawn</v>
      </c>
      <c r="G23" s="67" t="str">
        <f>IFERROR(VLOOKUP($B23,[1]Sep!O$5:P$46,2,FALSE),"")</f>
        <v/>
      </c>
      <c r="H23" t="str">
        <f>IFERROR(VLOOKUP($B23,[1]Sep!R$5:S$46,2,FALSE),"")</f>
        <v>Withdrawn</v>
      </c>
      <c r="I23" t="str">
        <f>IFERROR(VLOOKUP($B23,[1]Sep!U$5:V$46,2,FALSE),"")</f>
        <v/>
      </c>
      <c r="J23" t="str">
        <f>IFERROR(VLOOKUP($B23,[1]Sep!X$5:Y$46,2,FALSE),"")</f>
        <v/>
      </c>
      <c r="K23" s="67" t="str">
        <f>IFERROR(VLOOKUP($B23,[1]Sep!AA$5:AB$46,2,FALSE),"")</f>
        <v/>
      </c>
      <c r="L23" s="67" t="str">
        <f>IFERROR(VLOOKUP($B23,[1]Sep!AD$5:AE$46,2,FALSE),"")</f>
        <v/>
      </c>
      <c r="M23" t="str">
        <f>IFERROR(VLOOKUP($B23,[1]Sep!AG$5:AH$46,2,FALSE),"")</f>
        <v/>
      </c>
      <c r="N23" t="str">
        <f>IFERROR(VLOOKUP($B23,[1]Sep!AJ$5:AK$46,2,FALSE),"")</f>
        <v/>
      </c>
      <c r="O23" t="str">
        <f>IFERROR(VLOOKUP($B23,[1]Sep!AM$5:AN$46,2,FALSE),"")</f>
        <v/>
      </c>
      <c r="P23" t="str">
        <f>IFERROR(VLOOKUP($B23,[1]Sep!AP$5:AQ$46,2,FALSE),"")</f>
        <v/>
      </c>
      <c r="Q23" s="6">
        <f>SUM($C23:P23)</f>
        <v>1</v>
      </c>
      <c r="R23">
        <f>COUNTIF($C23:P23,"Late*")</f>
        <v>0</v>
      </c>
      <c r="S23" s="11">
        <f t="shared" si="2"/>
        <v>1</v>
      </c>
      <c r="T23" s="7">
        <f>COUNTIF($C23:P23,"Absent")</f>
        <v>0</v>
      </c>
      <c r="U23">
        <f>COUNTIF($C23:P23,"Withdrawn")+COUNTIF($C23:P23,"Absent*")-T23</f>
        <v>2</v>
      </c>
      <c r="V23" s="10">
        <f t="shared" si="3"/>
        <v>3</v>
      </c>
    </row>
    <row r="24" spans="1:22" x14ac:dyDescent="0.3">
      <c r="A24" s="6" t="s">
        <v>185</v>
      </c>
      <c r="B24" s="7" t="s">
        <v>186</v>
      </c>
      <c r="C24" s="6">
        <f>IFERROR(VLOOKUP($B24,[1]Sep!C$5:D$46,2,FALSE),"")</f>
        <v>1</v>
      </c>
      <c r="D24" t="str">
        <f>IFERROR(VLOOKUP($B24,[1]Sep!F$5:G$46,2,FALSE),"")</f>
        <v/>
      </c>
      <c r="E24" t="str">
        <f>IFERROR(VLOOKUP($B24,[1]Sep!I$5:J$46,2,FALSE),"")</f>
        <v/>
      </c>
      <c r="F24" t="str">
        <f>IFERROR(VLOOKUP($B24,[1]Sep!L$5:M$46,2,FALSE),"")</f>
        <v/>
      </c>
      <c r="G24" s="67" t="str">
        <f>IFERROR(VLOOKUP($B24,[1]Sep!O$5:P$46,2,FALSE),"")</f>
        <v/>
      </c>
      <c r="H24" t="str">
        <f>IFERROR(VLOOKUP($B24,[1]Sep!R$5:S$46,2,FALSE),"")</f>
        <v/>
      </c>
      <c r="I24" t="str">
        <f>IFERROR(VLOOKUP($B24,[1]Sep!U$5:V$46,2,FALSE),"")</f>
        <v/>
      </c>
      <c r="J24" t="str">
        <f>IFERROR(VLOOKUP($B24,[1]Sep!X$5:Y$46,2,FALSE),"")</f>
        <v/>
      </c>
      <c r="K24" s="67" t="str">
        <f>IFERROR(VLOOKUP($B24,[1]Sep!AA$5:AB$46,2,FALSE),"")</f>
        <v/>
      </c>
      <c r="L24" s="67" t="str">
        <f>IFERROR(VLOOKUP($B24,[1]Sep!AD$5:AE$46,2,FALSE),"")</f>
        <v/>
      </c>
      <c r="M24" t="str">
        <f>IFERROR(VLOOKUP($B24,[1]Sep!AG$5:AH$46,2,FALSE),"")</f>
        <v/>
      </c>
      <c r="N24" t="str">
        <f>IFERROR(VLOOKUP($B24,[1]Sep!AJ$5:AK$46,2,FALSE),"")</f>
        <v/>
      </c>
      <c r="O24" t="str">
        <f>IFERROR(VLOOKUP($B24,[1]Sep!AM$5:AN$46,2,FALSE),"")</f>
        <v/>
      </c>
      <c r="P24" t="str">
        <f>IFERROR(VLOOKUP($B24,[1]Sep!AP$5:AQ$46,2,FALSE),"")</f>
        <v/>
      </c>
      <c r="Q24" s="6">
        <f>SUM($C24:P24)</f>
        <v>1</v>
      </c>
      <c r="R24">
        <f>COUNTIF($C24:P24,"Late*")</f>
        <v>0</v>
      </c>
      <c r="S24" s="11">
        <f t="shared" si="2"/>
        <v>1</v>
      </c>
      <c r="T24" s="7">
        <f>COUNTIF($C24:P24,"Absent")</f>
        <v>0</v>
      </c>
      <c r="U24">
        <f>COUNTIF($C24:P24,"Withdrawn")+COUNTIF($C24:P24,"Absent*")-T24</f>
        <v>0</v>
      </c>
      <c r="V24" s="10">
        <f t="shared" si="3"/>
        <v>1</v>
      </c>
    </row>
    <row r="25" spans="1:22" x14ac:dyDescent="0.3">
      <c r="A25" s="6" t="s">
        <v>195</v>
      </c>
      <c r="B25" s="7" t="s">
        <v>196</v>
      </c>
      <c r="C25" s="6" t="str">
        <f>IFERROR(VLOOKUP($B25,[1]Sep!C$5:D$46,2,FALSE),"")</f>
        <v/>
      </c>
      <c r="D25" t="str">
        <f>IFERROR(VLOOKUP($B25,[1]Sep!F$5:G$46,2,FALSE),"")</f>
        <v/>
      </c>
      <c r="E25" t="str">
        <f>IFERROR(VLOOKUP($B25,[1]Sep!I$5:J$46,2,FALSE),"")</f>
        <v/>
      </c>
      <c r="F25">
        <f>IFERROR(VLOOKUP($B25,[1]Sep!L$5:M$46,2,FALSE),"")</f>
        <v>1</v>
      </c>
      <c r="G25" s="67" t="str">
        <f>IFERROR(VLOOKUP($B25,[1]Sep!O$5:P$46,2,FALSE),"")</f>
        <v/>
      </c>
      <c r="H25">
        <f>IFERROR(VLOOKUP($B25,[1]Sep!R$5:S$46,2,FALSE),"")</f>
        <v>1</v>
      </c>
      <c r="I25" t="str">
        <f>IFERROR(VLOOKUP($B25,[1]Sep!U$5:V$46,2,FALSE),"")</f>
        <v/>
      </c>
      <c r="J25" t="str">
        <f>IFERROR(VLOOKUP($B25,[1]Sep!X$5:Y$46,2,FALSE),"")</f>
        <v/>
      </c>
      <c r="K25" s="67" t="str">
        <f>IFERROR(VLOOKUP($B25,[1]Sep!AA$5:AB$46,2,FALSE),"")</f>
        <v/>
      </c>
      <c r="L25" s="67" t="str">
        <f>IFERROR(VLOOKUP($B25,[1]Sep!AD$5:AE$46,2,FALSE),"")</f>
        <v/>
      </c>
      <c r="M25" t="str">
        <f>IFERROR(VLOOKUP($B25,[1]Sep!AG$5:AH$46,2,FALSE),"")</f>
        <v/>
      </c>
      <c r="N25" t="str">
        <f>IFERROR(VLOOKUP($B25,[1]Sep!AJ$5:AK$46,2,FALSE),"")</f>
        <v/>
      </c>
      <c r="O25" t="str">
        <f>IFERROR(VLOOKUP($B25,[1]Sep!AM$5:AN$46,2,FALSE),"")</f>
        <v/>
      </c>
      <c r="P25" t="str">
        <f>IFERROR(VLOOKUP($B25,[1]Sep!AP$5:AQ$46,2,FALSE),"")</f>
        <v/>
      </c>
      <c r="Q25" s="6">
        <f>SUM($C25:P25)</f>
        <v>2</v>
      </c>
      <c r="R25">
        <f>COUNTIF($C25:P25,"Late*")</f>
        <v>0</v>
      </c>
      <c r="S25" s="11">
        <f t="shared" si="2"/>
        <v>2</v>
      </c>
      <c r="T25" s="7">
        <f>COUNTIF($C25:P25,"Absent")</f>
        <v>0</v>
      </c>
      <c r="U25">
        <f>COUNTIF($C25:P25,"Withdrawn")+COUNTIF($C25:P25,"Absent*")-T25</f>
        <v>0</v>
      </c>
      <c r="V25" s="10">
        <f t="shared" si="3"/>
        <v>2</v>
      </c>
    </row>
    <row r="26" spans="1:22" x14ac:dyDescent="0.3">
      <c r="A26" s="6" t="s">
        <v>787</v>
      </c>
      <c r="B26" s="7" t="s">
        <v>788</v>
      </c>
      <c r="C26" s="6" t="str">
        <f>IFERROR(VLOOKUP($B26,[1]Sep!C$5:D$46,2,FALSE),"")</f>
        <v/>
      </c>
      <c r="D26" t="str">
        <f>IFERROR(VLOOKUP($B26,[1]Sep!F$5:G$46,2,FALSE),"")</f>
        <v/>
      </c>
      <c r="E26" t="str">
        <f>IFERROR(VLOOKUP($B26,[1]Sep!I$5:J$46,2,FALSE),"")</f>
        <v/>
      </c>
      <c r="F26" t="str">
        <f>IFERROR(VLOOKUP($B26,[1]Sep!L$5:M$46,2,FALSE),"")</f>
        <v/>
      </c>
      <c r="G26" s="67" t="str">
        <f>IFERROR(VLOOKUP($B26,[1]Sep!O$5:P$46,2,FALSE),"")</f>
        <v/>
      </c>
      <c r="H26" t="str">
        <f>IFERROR(VLOOKUP($B26,[1]Sep!R$5:S$46,2,FALSE),"")</f>
        <v/>
      </c>
      <c r="I26" t="str">
        <f>IFERROR(VLOOKUP($B26,[1]Sep!U$5:V$46,2,FALSE),"")</f>
        <v/>
      </c>
      <c r="J26">
        <f>IFERROR(VLOOKUP($B26,[1]Sep!X$5:Y$46,2,FALSE),"")</f>
        <v>1</v>
      </c>
      <c r="K26" s="67" t="str">
        <f>IFERROR(VLOOKUP($B26,[1]Sep!AA$5:AB$46,2,FALSE),"")</f>
        <v/>
      </c>
      <c r="L26" s="67" t="str">
        <f>IFERROR(VLOOKUP($B26,[1]Sep!AD$5:AE$46,2,FALSE),"")</f>
        <v/>
      </c>
      <c r="M26" t="str">
        <f>IFERROR(VLOOKUP($B26,[1]Sep!AG$5:AH$46,2,FALSE),"")</f>
        <v/>
      </c>
      <c r="N26" t="str">
        <f>IFERROR(VLOOKUP($B26,[1]Sep!AJ$5:AK$46,2,FALSE),"")</f>
        <v/>
      </c>
      <c r="O26" t="str">
        <f>IFERROR(VLOOKUP($B26,[1]Sep!AM$5:AN$46,2,FALSE),"")</f>
        <v/>
      </c>
      <c r="P26" t="str">
        <f>IFERROR(VLOOKUP($B26,[1]Sep!AP$5:AQ$46,2,FALSE),"")</f>
        <v/>
      </c>
      <c r="Q26" s="6">
        <f>SUM($C26:P26)</f>
        <v>1</v>
      </c>
      <c r="R26">
        <f>COUNTIF($C26:P26,"Late*")</f>
        <v>0</v>
      </c>
      <c r="S26" s="11">
        <f t="shared" si="2"/>
        <v>1</v>
      </c>
      <c r="T26" s="7">
        <f>COUNTIF($C26:P26,"Absent")</f>
        <v>0</v>
      </c>
      <c r="U26">
        <f>COUNTIF($C26:P26,"Withdrawn")+COUNTIF($C26:P26,"Absent*")-T26</f>
        <v>0</v>
      </c>
      <c r="V26" s="10">
        <f t="shared" si="3"/>
        <v>1</v>
      </c>
    </row>
    <row r="27" spans="1:22" x14ac:dyDescent="0.3">
      <c r="A27" s="6" t="s">
        <v>789</v>
      </c>
      <c r="B27" s="7" t="s">
        <v>790</v>
      </c>
      <c r="C27" s="6" t="str">
        <f>IFERROR(VLOOKUP($B27,[1]Sep!C$5:D$46,2,FALSE),"")</f>
        <v/>
      </c>
      <c r="D27" t="str">
        <f>IFERROR(VLOOKUP($B27,[1]Sep!F$5:G$46,2,FALSE),"")</f>
        <v/>
      </c>
      <c r="E27" t="str">
        <f>IFERROR(VLOOKUP($B27,[1]Sep!I$5:J$46,2,FALSE),"")</f>
        <v/>
      </c>
      <c r="F27" t="str">
        <f>IFERROR(VLOOKUP($B27,[1]Sep!L$5:M$46,2,FALSE),"")</f>
        <v/>
      </c>
      <c r="G27" s="67" t="str">
        <f>IFERROR(VLOOKUP($B27,[1]Sep!O$5:P$46,2,FALSE),"")</f>
        <v/>
      </c>
      <c r="H27" t="str">
        <f>IFERROR(VLOOKUP($B27,[1]Sep!R$5:S$46,2,FALSE),"")</f>
        <v/>
      </c>
      <c r="I27" t="str">
        <f>IFERROR(VLOOKUP($B27,[1]Sep!U$5:V$46,2,FALSE),"")</f>
        <v/>
      </c>
      <c r="J27">
        <f>IFERROR(VLOOKUP($B27,[1]Sep!X$5:Y$46,2,FALSE),"")</f>
        <v>1</v>
      </c>
      <c r="K27" s="67" t="str">
        <f>IFERROR(VLOOKUP($B27,[1]Sep!AA$5:AB$46,2,FALSE),"")</f>
        <v/>
      </c>
      <c r="L27" s="67" t="str">
        <f>IFERROR(VLOOKUP($B27,[1]Sep!AD$5:AE$46,2,FALSE),"")</f>
        <v/>
      </c>
      <c r="M27" t="str">
        <f>IFERROR(VLOOKUP($B27,[1]Sep!AG$5:AH$46,2,FALSE),"")</f>
        <v/>
      </c>
      <c r="N27" t="str">
        <f>IFERROR(VLOOKUP($B27,[1]Sep!AJ$5:AK$46,2,FALSE),"")</f>
        <v/>
      </c>
      <c r="O27" t="str">
        <f>IFERROR(VLOOKUP($B27,[1]Sep!AM$5:AN$46,2,FALSE),"")</f>
        <v/>
      </c>
      <c r="P27" t="str">
        <f>IFERROR(VLOOKUP($B27,[1]Sep!AP$5:AQ$46,2,FALSE),"")</f>
        <v/>
      </c>
      <c r="Q27" s="6">
        <f>SUM($C27:P27)</f>
        <v>1</v>
      </c>
      <c r="R27">
        <f>COUNTIF($C27:P27,"Late*")</f>
        <v>0</v>
      </c>
      <c r="S27" s="11">
        <f t="shared" si="2"/>
        <v>1</v>
      </c>
      <c r="T27" s="7">
        <f>COUNTIF($C27:P27,"Absent")</f>
        <v>0</v>
      </c>
      <c r="U27">
        <f>COUNTIF($C27:P27,"Withdrawn")+COUNTIF($C27:P27,"Absent*")-T27</f>
        <v>0</v>
      </c>
      <c r="V27" s="10">
        <f t="shared" si="3"/>
        <v>1</v>
      </c>
    </row>
    <row r="28" spans="1:22" x14ac:dyDescent="0.3">
      <c r="A28" s="6" t="s">
        <v>134</v>
      </c>
      <c r="B28" s="7" t="s">
        <v>124</v>
      </c>
      <c r="C28" s="6" t="str">
        <f>IFERROR(VLOOKUP($B28,[1]Sep!C$5:D$46,2,FALSE),"")</f>
        <v/>
      </c>
      <c r="D28" t="str">
        <f>IFERROR(VLOOKUP($B28,[1]Sep!F$5:G$46,2,FALSE),"")</f>
        <v/>
      </c>
      <c r="E28" t="str">
        <f>IFERROR(VLOOKUP($B28,[1]Sep!I$5:J$46,2,FALSE),"")</f>
        <v/>
      </c>
      <c r="F28" t="str">
        <f>IFERROR(VLOOKUP($B28,[1]Sep!L$5:M$46,2,FALSE),"")</f>
        <v/>
      </c>
      <c r="G28" s="67" t="str">
        <f>IFERROR(VLOOKUP($B28,[1]Sep!O$5:P$46,2,FALSE),"")</f>
        <v/>
      </c>
      <c r="H28" t="str">
        <f>IFERROR(VLOOKUP($B28,[1]Sep!R$5:S$46,2,FALSE),"")</f>
        <v/>
      </c>
      <c r="I28" t="str">
        <f>IFERROR(VLOOKUP($B28,[1]Sep!U$5:V$46,2,FALSE),"")</f>
        <v/>
      </c>
      <c r="J28" t="str">
        <f>IFERROR(VLOOKUP($B28,[1]Sep!X$5:Y$46,2,FALSE),"")</f>
        <v/>
      </c>
      <c r="K28" s="67" t="str">
        <f>IFERROR(VLOOKUP($B28,[1]Sep!AA$5:AB$46,2,FALSE),"")</f>
        <v/>
      </c>
      <c r="L28" s="67" t="str">
        <f>IFERROR(VLOOKUP($B28,[1]Sep!AD$5:AE$46,2,FALSE),"")</f>
        <v/>
      </c>
      <c r="M28" t="str">
        <f>IFERROR(VLOOKUP($B28,[1]Sep!AG$5:AH$46,2,FALSE),"")</f>
        <v/>
      </c>
      <c r="N28">
        <f>IFERROR(VLOOKUP($B28,[1]Sep!AJ$5:AK$46,2,FALSE),"")</f>
        <v>1</v>
      </c>
      <c r="O28" t="str">
        <f>IFERROR(VLOOKUP($B28,[1]Sep!AM$5:AN$46,2,FALSE),"")</f>
        <v/>
      </c>
      <c r="P28" t="str">
        <f>IFERROR(VLOOKUP($B28,[1]Sep!AP$5:AQ$46,2,FALSE),"")</f>
        <v/>
      </c>
      <c r="Q28" s="6">
        <f>SUM($C28:P28)</f>
        <v>1</v>
      </c>
      <c r="R28">
        <f>COUNTIF($C28:P28,"Late*")</f>
        <v>0</v>
      </c>
      <c r="S28" s="11">
        <f t="shared" si="2"/>
        <v>1</v>
      </c>
      <c r="T28" s="7">
        <f>COUNTIF($C28:P28,"Absent")</f>
        <v>0</v>
      </c>
      <c r="U28">
        <f>COUNTIF($C28:P28,"Withdrawn")+COUNTIF($C28:P28,"Absent*")-T28</f>
        <v>0</v>
      </c>
      <c r="V28" s="10">
        <f t="shared" si="3"/>
        <v>1</v>
      </c>
    </row>
    <row r="29" spans="1:22" x14ac:dyDescent="0.3">
      <c r="A29" s="6" t="s">
        <v>220</v>
      </c>
      <c r="B29" s="7" t="s">
        <v>221</v>
      </c>
      <c r="C29" s="6" t="str">
        <f>IFERROR(VLOOKUP($B29,[1]Sep!C$5:D$46,2,FALSE),"")</f>
        <v/>
      </c>
      <c r="D29" t="str">
        <f>IFERROR(VLOOKUP($B29,[1]Sep!F$5:G$46,2,FALSE),"")</f>
        <v/>
      </c>
      <c r="E29" t="str">
        <f>IFERROR(VLOOKUP($B29,[1]Sep!I$5:J$46,2,FALSE),"")</f>
        <v/>
      </c>
      <c r="F29" t="str">
        <f>IFERROR(VLOOKUP($B29,[1]Sep!L$5:M$46,2,FALSE),"")</f>
        <v>Withdrawn</v>
      </c>
      <c r="G29" s="67" t="str">
        <f>IFERROR(VLOOKUP($B29,[1]Sep!O$5:P$46,2,FALSE),"")</f>
        <v/>
      </c>
      <c r="H29" t="str">
        <f>IFERROR(VLOOKUP($B29,[1]Sep!R$5:S$46,2,FALSE),"")</f>
        <v/>
      </c>
      <c r="I29" t="str">
        <f>IFERROR(VLOOKUP($B29,[1]Sep!U$5:V$46,2,FALSE),"")</f>
        <v/>
      </c>
      <c r="J29" t="str">
        <f>IFERROR(VLOOKUP($B29,[1]Sep!X$5:Y$46,2,FALSE),"")</f>
        <v/>
      </c>
      <c r="K29" s="67" t="str">
        <f>IFERROR(VLOOKUP($B29,[1]Sep!AA$5:AB$46,2,FALSE),"")</f>
        <v/>
      </c>
      <c r="L29" s="67" t="str">
        <f>IFERROR(VLOOKUP($B29,[1]Sep!AD$5:AE$46,2,FALSE),"")</f>
        <v/>
      </c>
      <c r="M29" t="str">
        <f>IFERROR(VLOOKUP($B29,[1]Sep!AG$5:AH$46,2,FALSE),"")</f>
        <v/>
      </c>
      <c r="N29">
        <f>IFERROR(VLOOKUP($B29,[1]Sep!AJ$5:AK$46,2,FALSE),"")</f>
        <v>1</v>
      </c>
      <c r="O29" t="str">
        <f>IFERROR(VLOOKUP($B29,[1]Sep!AM$5:AN$46,2,FALSE),"")</f>
        <v/>
      </c>
      <c r="P29" t="str">
        <f>IFERROR(VLOOKUP($B29,[1]Sep!AP$5:AQ$46,2,FALSE),"")</f>
        <v/>
      </c>
      <c r="Q29" s="6">
        <f>SUM($C29:P29)</f>
        <v>1</v>
      </c>
      <c r="R29">
        <f>COUNTIF($C29:P29,"Late*")</f>
        <v>0</v>
      </c>
      <c r="S29" s="11">
        <f t="shared" si="2"/>
        <v>1</v>
      </c>
      <c r="T29" s="7">
        <f>COUNTIF($C29:P29,"Absent")</f>
        <v>0</v>
      </c>
      <c r="U29">
        <f>COUNTIF($C29:P29,"Withdrawn")+COUNTIF($C29:P29,"Absent*")-T29</f>
        <v>1</v>
      </c>
      <c r="V29" s="10">
        <f t="shared" si="3"/>
        <v>2</v>
      </c>
    </row>
    <row r="30" spans="1:22" x14ac:dyDescent="0.3">
      <c r="A30" s="6" t="s">
        <v>138</v>
      </c>
      <c r="B30" s="7" t="s">
        <v>139</v>
      </c>
      <c r="C30" s="6" t="str">
        <f>IFERROR(VLOOKUP($B30,[1]Sep!C$5:D$46,2,FALSE),"")</f>
        <v/>
      </c>
      <c r="D30" t="str">
        <f>IFERROR(VLOOKUP($B30,[1]Sep!F$5:G$46,2,FALSE),"")</f>
        <v/>
      </c>
      <c r="E30">
        <f>IFERROR(VLOOKUP($B30,[1]Sep!I$5:J$46,2,FALSE),"")</f>
        <v>1</v>
      </c>
      <c r="F30" t="str">
        <f>IFERROR(VLOOKUP($B30,[1]Sep!L$5:M$46,2,FALSE),"")</f>
        <v/>
      </c>
      <c r="G30" s="67" t="str">
        <f>IFERROR(VLOOKUP($B30,[1]Sep!O$5:P$46,2,FALSE),"")</f>
        <v/>
      </c>
      <c r="H30" t="str">
        <f>IFERROR(VLOOKUP($B30,[1]Sep!R$5:S$46,2,FALSE),"")</f>
        <v/>
      </c>
      <c r="I30" t="str">
        <f>IFERROR(VLOOKUP($B30,[1]Sep!U$5:V$46,2,FALSE),"")</f>
        <v/>
      </c>
      <c r="J30" t="str">
        <f>IFERROR(VLOOKUP($B30,[1]Sep!X$5:Y$46,2,FALSE),"")</f>
        <v/>
      </c>
      <c r="K30" s="67" t="str">
        <f>IFERROR(VLOOKUP($B30,[1]Sep!AA$5:AB$46,2,FALSE),"")</f>
        <v/>
      </c>
      <c r="L30" s="67" t="str">
        <f>IFERROR(VLOOKUP($B30,[1]Sep!AD$5:AE$46,2,FALSE),"")</f>
        <v/>
      </c>
      <c r="M30">
        <f>IFERROR(VLOOKUP($B30,[1]Sep!AG$5:AH$46,2,FALSE),"")</f>
        <v>1</v>
      </c>
      <c r="N30" t="str">
        <f>IFERROR(VLOOKUP($B30,[1]Sep!AJ$5:AK$46,2,FALSE),"")</f>
        <v/>
      </c>
      <c r="O30" t="str">
        <f>IFERROR(VLOOKUP($B30,[1]Sep!AM$5:AN$46,2,FALSE),"")</f>
        <v/>
      </c>
      <c r="P30" t="str">
        <f>IFERROR(VLOOKUP($B30,[1]Sep!AP$5:AQ$46,2,FALSE),"")</f>
        <v/>
      </c>
      <c r="Q30" s="6">
        <f>SUM($C30:P30)</f>
        <v>2</v>
      </c>
      <c r="R30">
        <f>COUNTIF($C30:P30,"Late*")</f>
        <v>0</v>
      </c>
      <c r="S30" s="11">
        <f t="shared" si="2"/>
        <v>2</v>
      </c>
      <c r="T30" s="7">
        <f>COUNTIF($C30:P30,"Absent")</f>
        <v>0</v>
      </c>
      <c r="U30">
        <f>COUNTIF($C30:P30,"Withdrawn")+COUNTIF($C30:P30,"Absent*")-T30</f>
        <v>0</v>
      </c>
      <c r="V30" s="10">
        <f t="shared" si="3"/>
        <v>2</v>
      </c>
    </row>
    <row r="31" spans="1:22" x14ac:dyDescent="0.3">
      <c r="A31" s="6" t="s">
        <v>191</v>
      </c>
      <c r="B31" s="7" t="s">
        <v>192</v>
      </c>
      <c r="C31" s="6" t="str">
        <f>IFERROR(VLOOKUP($B31,[1]Sep!C$5:D$46,2,FALSE),"")</f>
        <v/>
      </c>
      <c r="D31" t="str">
        <f>IFERROR(VLOOKUP($B31,[1]Sep!F$5:G$46,2,FALSE),"")</f>
        <v/>
      </c>
      <c r="E31" t="str">
        <f>IFERROR(VLOOKUP($B31,[1]Sep!I$5:J$46,2,FALSE),"")</f>
        <v/>
      </c>
      <c r="F31">
        <f>IFERROR(VLOOKUP($B31,[1]Sep!L$5:M$46,2,FALSE),"")</f>
        <v>1</v>
      </c>
      <c r="G31" s="67" t="str">
        <f>IFERROR(VLOOKUP($B31,[1]Sep!O$5:P$46,2,FALSE),"")</f>
        <v/>
      </c>
      <c r="H31" t="str">
        <f>IFERROR(VLOOKUP($B31,[1]Sep!R$5:S$46,2,FALSE),"")</f>
        <v>Withdrawn</v>
      </c>
      <c r="I31" t="str">
        <f>IFERROR(VLOOKUP($B31,[1]Sep!U$5:V$46,2,FALSE),"")</f>
        <v/>
      </c>
      <c r="J31" t="str">
        <f>IFERROR(VLOOKUP($B31,[1]Sep!X$5:Y$46,2,FALSE),"")</f>
        <v/>
      </c>
      <c r="K31" s="67" t="str">
        <f>IFERROR(VLOOKUP($B31,[1]Sep!AA$5:AB$46,2,FALSE),"")</f>
        <v/>
      </c>
      <c r="L31" s="67" t="str">
        <f>IFERROR(VLOOKUP($B31,[1]Sep!AD$5:AE$46,2,FALSE),"")</f>
        <v/>
      </c>
      <c r="M31" t="str">
        <f>IFERROR(VLOOKUP($B31,[1]Sep!AG$5:AH$46,2,FALSE),"")</f>
        <v/>
      </c>
      <c r="N31" t="str">
        <f>IFERROR(VLOOKUP($B31,[1]Sep!AJ$5:AK$46,2,FALSE),"")</f>
        <v/>
      </c>
      <c r="O31" t="str">
        <f>IFERROR(VLOOKUP($B31,[1]Sep!AM$5:AN$46,2,FALSE),"")</f>
        <v/>
      </c>
      <c r="P31" t="str">
        <f>IFERROR(VLOOKUP($B31,[1]Sep!AP$5:AQ$46,2,FALSE),"")</f>
        <v/>
      </c>
      <c r="Q31" s="6">
        <f>SUM($C31:P31)</f>
        <v>1</v>
      </c>
      <c r="R31">
        <f>COUNTIF($C31:P31,"Late*")</f>
        <v>0</v>
      </c>
      <c r="S31" s="11">
        <f t="shared" si="2"/>
        <v>1</v>
      </c>
      <c r="T31" s="7">
        <f>COUNTIF($C31:P31,"Absent")</f>
        <v>0</v>
      </c>
      <c r="U31">
        <f>COUNTIF($C31:P31,"Withdrawn")+COUNTIF($C31:P31,"Absent*")-T31</f>
        <v>1</v>
      </c>
      <c r="V31" s="10">
        <f t="shared" si="3"/>
        <v>2</v>
      </c>
    </row>
    <row r="32" spans="1:22" x14ac:dyDescent="0.3">
      <c r="A32" s="6" t="s">
        <v>177</v>
      </c>
      <c r="B32" s="7" t="s">
        <v>178</v>
      </c>
      <c r="C32" s="6" t="str">
        <f>IFERROR(VLOOKUP($B32,[1]Sep!C$5:D$46,2,FALSE),"")</f>
        <v>Withdrawn</v>
      </c>
      <c r="D32" t="str">
        <f>IFERROR(VLOOKUP($B32,[1]Sep!F$5:G$46,2,FALSE),"")</f>
        <v/>
      </c>
      <c r="E32" t="str">
        <f>IFERROR(VLOOKUP($B32,[1]Sep!I$5:J$46,2,FALSE),"")</f>
        <v/>
      </c>
      <c r="F32" t="str">
        <f>IFERROR(VLOOKUP($B32,[1]Sep!L$5:M$46,2,FALSE),"")</f>
        <v>Withdrawn</v>
      </c>
      <c r="G32" s="67" t="str">
        <f>IFERROR(VLOOKUP($B32,[1]Sep!O$5:P$46,2,FALSE),"")</f>
        <v/>
      </c>
      <c r="H32" t="str">
        <f>IFERROR(VLOOKUP($B32,[1]Sep!R$5:S$46,2,FALSE),"")</f>
        <v>Withdrawn</v>
      </c>
      <c r="I32" t="str">
        <f>IFERROR(VLOOKUP($B32,[1]Sep!U$5:V$46,2,FALSE),"")</f>
        <v/>
      </c>
      <c r="J32" t="str">
        <f>IFERROR(VLOOKUP($B32,[1]Sep!X$5:Y$46,2,FALSE),"")</f>
        <v/>
      </c>
      <c r="K32" s="67" t="str">
        <f>IFERROR(VLOOKUP($B32,[1]Sep!AA$5:AB$46,2,FALSE),"")</f>
        <v/>
      </c>
      <c r="L32" s="67" t="str">
        <f>IFERROR(VLOOKUP($B32,[1]Sep!AD$5:AE$46,2,FALSE),"")</f>
        <v/>
      </c>
      <c r="M32" t="str">
        <f>IFERROR(VLOOKUP($B32,[1]Sep!AG$5:AH$46,2,FALSE),"")</f>
        <v/>
      </c>
      <c r="N32" t="str">
        <f>IFERROR(VLOOKUP($B32,[1]Sep!AJ$5:AK$46,2,FALSE),"")</f>
        <v/>
      </c>
      <c r="O32" t="str">
        <f>IFERROR(VLOOKUP($B32,[1]Sep!AM$5:AN$46,2,FALSE),"")</f>
        <v/>
      </c>
      <c r="P32" t="str">
        <f>IFERROR(VLOOKUP($B32,[1]Sep!AP$5:AQ$46,2,FALSE),"")</f>
        <v/>
      </c>
      <c r="Q32" s="6">
        <f>SUM($C32:P32)</f>
        <v>0</v>
      </c>
      <c r="R32">
        <f>COUNTIF($C32:P32,"Late*")</f>
        <v>0</v>
      </c>
      <c r="S32" s="11">
        <f t="shared" si="2"/>
        <v>0</v>
      </c>
      <c r="T32" s="7">
        <f>COUNTIF($C32:P32,"Absent")</f>
        <v>0</v>
      </c>
      <c r="U32">
        <f>COUNTIF($C32:P32,"Withdrawn")+COUNTIF($C32:P32,"Absent*")-T32</f>
        <v>3</v>
      </c>
      <c r="V32" s="10">
        <f t="shared" si="3"/>
        <v>3</v>
      </c>
    </row>
    <row r="33" spans="1:22" x14ac:dyDescent="0.3">
      <c r="A33" s="6" t="s">
        <v>159</v>
      </c>
      <c r="B33" s="7" t="s">
        <v>160</v>
      </c>
      <c r="C33" s="6" t="str">
        <f>IFERROR(VLOOKUP($B33,[1]Sep!C$5:D$46,2,FALSE),"")</f>
        <v/>
      </c>
      <c r="D33" t="str">
        <f>IFERROR(VLOOKUP($B33,[1]Sep!F$5:G$46,2,FALSE),"")</f>
        <v/>
      </c>
      <c r="E33">
        <f>IFERROR(VLOOKUP($B33,[1]Sep!I$5:J$46,2,FALSE),"")</f>
        <v>1</v>
      </c>
      <c r="F33" t="str">
        <f>IFERROR(VLOOKUP($B33,[1]Sep!L$5:M$46,2,FALSE),"")</f>
        <v/>
      </c>
      <c r="G33" s="67" t="str">
        <f>IFERROR(VLOOKUP($B33,[1]Sep!O$5:P$46,2,FALSE),"")</f>
        <v/>
      </c>
      <c r="H33" t="str">
        <f>IFERROR(VLOOKUP($B33,[1]Sep!R$5:S$46,2,FALSE),"")</f>
        <v/>
      </c>
      <c r="I33" t="str">
        <f>IFERROR(VLOOKUP($B33,[1]Sep!U$5:V$46,2,FALSE),"")</f>
        <v/>
      </c>
      <c r="J33" t="str">
        <f>IFERROR(VLOOKUP($B33,[1]Sep!X$5:Y$46,2,FALSE),"")</f>
        <v/>
      </c>
      <c r="K33" s="67" t="str">
        <f>IFERROR(VLOOKUP($B33,[1]Sep!AA$5:AB$46,2,FALSE),"")</f>
        <v/>
      </c>
      <c r="L33" s="67" t="str">
        <f>IFERROR(VLOOKUP($B33,[1]Sep!AD$5:AE$46,2,FALSE),"")</f>
        <v/>
      </c>
      <c r="M33">
        <f>IFERROR(VLOOKUP($B33,[1]Sep!AG$5:AH$46,2,FALSE),"")</f>
        <v>1</v>
      </c>
      <c r="N33" t="str">
        <f>IFERROR(VLOOKUP($B33,[1]Sep!AJ$5:AK$46,2,FALSE),"")</f>
        <v/>
      </c>
      <c r="O33" t="str">
        <f>IFERROR(VLOOKUP($B33,[1]Sep!AM$5:AN$46,2,FALSE),"")</f>
        <v/>
      </c>
      <c r="P33" t="str">
        <f>IFERROR(VLOOKUP($B33,[1]Sep!AP$5:AQ$46,2,FALSE),"")</f>
        <v/>
      </c>
      <c r="Q33" s="6">
        <f>SUM($C33:P33)</f>
        <v>2</v>
      </c>
      <c r="R33">
        <f>COUNTIF($C33:P33,"Late*")</f>
        <v>0</v>
      </c>
      <c r="S33" s="11">
        <f t="shared" si="2"/>
        <v>2</v>
      </c>
      <c r="T33" s="7">
        <f>COUNTIF($C33:P33,"Absent")</f>
        <v>0</v>
      </c>
      <c r="U33">
        <f>COUNTIF($C33:P33,"Withdrawn")+COUNTIF($C33:P33,"Absent*")-T33</f>
        <v>0</v>
      </c>
      <c r="V33" s="10">
        <f t="shared" si="3"/>
        <v>2</v>
      </c>
    </row>
    <row r="34" spans="1:22" x14ac:dyDescent="0.3">
      <c r="A34" s="6" t="s">
        <v>135</v>
      </c>
      <c r="B34" s="7" t="s">
        <v>126</v>
      </c>
      <c r="C34" s="6" t="str">
        <f>IFERROR(VLOOKUP($B34,[1]Sep!C$5:D$46,2,FALSE),"")</f>
        <v/>
      </c>
      <c r="D34" t="str">
        <f>IFERROR(VLOOKUP($B34,[1]Sep!F$5:G$46,2,FALSE),"")</f>
        <v>Late</v>
      </c>
      <c r="E34" t="str">
        <f>IFERROR(VLOOKUP($B34,[1]Sep!I$5:J$46,2,FALSE),"")</f>
        <v/>
      </c>
      <c r="F34" t="str">
        <f>IFERROR(VLOOKUP($B34,[1]Sep!L$5:M$46,2,FALSE),"")</f>
        <v/>
      </c>
      <c r="G34" s="67" t="str">
        <f>IFERROR(VLOOKUP($B34,[1]Sep!O$5:P$46,2,FALSE),"")</f>
        <v/>
      </c>
      <c r="H34" t="str">
        <f>IFERROR(VLOOKUP($B34,[1]Sep!R$5:S$46,2,FALSE),"")</f>
        <v/>
      </c>
      <c r="I34">
        <f>IFERROR(VLOOKUP($B34,[1]Sep!U$5:V$46,2,FALSE),"")</f>
        <v>1</v>
      </c>
      <c r="J34" t="str">
        <f>IFERROR(VLOOKUP($B34,[1]Sep!X$5:Y$46,2,FALSE),"")</f>
        <v/>
      </c>
      <c r="K34" s="67" t="str">
        <f>IFERROR(VLOOKUP($B34,[1]Sep!AA$5:AB$46,2,FALSE),"")</f>
        <v/>
      </c>
      <c r="L34" s="67" t="str">
        <f>IFERROR(VLOOKUP($B34,[1]Sep!AD$5:AE$46,2,FALSE),"")</f>
        <v/>
      </c>
      <c r="M34" t="str">
        <f>IFERROR(VLOOKUP($B34,[1]Sep!AG$5:AH$46,2,FALSE),"")</f>
        <v/>
      </c>
      <c r="N34" t="str">
        <f>IFERROR(VLOOKUP($B34,[1]Sep!AJ$5:AK$46,2,FALSE),"")</f>
        <v/>
      </c>
      <c r="O34" t="str">
        <f>IFERROR(VLOOKUP($B34,[1]Sep!AM$5:AN$46,2,FALSE),"")</f>
        <v/>
      </c>
      <c r="P34" t="str">
        <f>IFERROR(VLOOKUP($B34,[1]Sep!AP$5:AQ$46,2,FALSE),"")</f>
        <v/>
      </c>
      <c r="Q34" s="6">
        <f>SUM($C34:P34)</f>
        <v>1</v>
      </c>
      <c r="R34">
        <f>COUNTIF($C34:P34,"Late*")</f>
        <v>1</v>
      </c>
      <c r="S34" s="11">
        <f t="shared" si="2"/>
        <v>2</v>
      </c>
      <c r="T34" s="7">
        <f>COUNTIF($C34:P34,"Absent")</f>
        <v>0</v>
      </c>
      <c r="U34">
        <f>COUNTIF($C34:P34,"Withdrawn")+COUNTIF($C34:P34,"Absent*")-T34</f>
        <v>0</v>
      </c>
      <c r="V34" s="10">
        <f t="shared" si="3"/>
        <v>2</v>
      </c>
    </row>
    <row r="35" spans="1:22" x14ac:dyDescent="0.3">
      <c r="A35" s="6" t="s">
        <v>201</v>
      </c>
      <c r="B35" s="7" t="s">
        <v>202</v>
      </c>
      <c r="C35" s="6" t="str">
        <f>IFERROR(VLOOKUP($B35,[1]Sep!C$5:D$46,2,FALSE),"")</f>
        <v/>
      </c>
      <c r="D35" t="str">
        <f>IFERROR(VLOOKUP($B35,[1]Sep!F$5:G$46,2,FALSE),"")</f>
        <v/>
      </c>
      <c r="E35" t="str">
        <f>IFERROR(VLOOKUP($B35,[1]Sep!I$5:J$46,2,FALSE),"")</f>
        <v/>
      </c>
      <c r="F35">
        <f>IFERROR(VLOOKUP($B35,[1]Sep!L$5:M$46,2,FALSE),"")</f>
        <v>1</v>
      </c>
      <c r="G35" s="67" t="str">
        <f>IFERROR(VLOOKUP($B35,[1]Sep!O$5:P$46,2,FALSE),"")</f>
        <v/>
      </c>
      <c r="H35" t="str">
        <f>IFERROR(VLOOKUP($B35,[1]Sep!R$5:S$46,2,FALSE),"")</f>
        <v/>
      </c>
      <c r="I35" t="str">
        <f>IFERROR(VLOOKUP($B35,[1]Sep!U$5:V$46,2,FALSE),"")</f>
        <v/>
      </c>
      <c r="J35" t="str">
        <f>IFERROR(VLOOKUP($B35,[1]Sep!X$5:Y$46,2,FALSE),"")</f>
        <v/>
      </c>
      <c r="K35" s="67" t="str">
        <f>IFERROR(VLOOKUP($B35,[1]Sep!AA$5:AB$46,2,FALSE),"")</f>
        <v/>
      </c>
      <c r="L35" s="67" t="str">
        <f>IFERROR(VLOOKUP($B35,[1]Sep!AD$5:AE$46,2,FALSE),"")</f>
        <v/>
      </c>
      <c r="M35" t="str">
        <f>IFERROR(VLOOKUP($B35,[1]Sep!AG$5:AH$46,2,FALSE),"")</f>
        <v/>
      </c>
      <c r="N35" t="str">
        <f>IFERROR(VLOOKUP($B35,[1]Sep!AJ$5:AK$46,2,FALSE),"")</f>
        <v>Withdrawn</v>
      </c>
      <c r="O35" t="str">
        <f>IFERROR(VLOOKUP($B35,[1]Sep!AM$5:AN$46,2,FALSE),"")</f>
        <v/>
      </c>
      <c r="P35" t="str">
        <f>IFERROR(VLOOKUP($B35,[1]Sep!AP$5:AQ$46,2,FALSE),"")</f>
        <v/>
      </c>
      <c r="Q35" s="6">
        <f>SUM($C35:P35)</f>
        <v>1</v>
      </c>
      <c r="R35">
        <f>COUNTIF($C35:P35,"Late*")</f>
        <v>0</v>
      </c>
      <c r="S35" s="11">
        <f t="shared" si="2"/>
        <v>1</v>
      </c>
      <c r="T35" s="7">
        <f>COUNTIF($C35:P35,"Absent")</f>
        <v>0</v>
      </c>
      <c r="U35">
        <f>COUNTIF($C35:P35,"Withdrawn")+COUNTIF($C35:P35,"Absent*")-T35</f>
        <v>1</v>
      </c>
      <c r="V35" s="10">
        <f t="shared" si="3"/>
        <v>2</v>
      </c>
    </row>
    <row r="36" spans="1:22" x14ac:dyDescent="0.3">
      <c r="A36" s="6" t="s">
        <v>193</v>
      </c>
      <c r="B36" s="7" t="s">
        <v>194</v>
      </c>
      <c r="C36" s="6" t="str">
        <f>IFERROR(VLOOKUP($B36,[1]Sep!C$5:D$46,2,FALSE),"")</f>
        <v/>
      </c>
      <c r="D36" t="str">
        <f>IFERROR(VLOOKUP($B36,[1]Sep!F$5:G$46,2,FALSE),"")</f>
        <v/>
      </c>
      <c r="E36" t="str">
        <f>IFERROR(VLOOKUP($B36,[1]Sep!I$5:J$46,2,FALSE),"")</f>
        <v/>
      </c>
      <c r="F36">
        <f>IFERROR(VLOOKUP($B36,[1]Sep!L$5:M$46,2,FALSE),"")</f>
        <v>1</v>
      </c>
      <c r="G36" s="67" t="str">
        <f>IFERROR(VLOOKUP($B36,[1]Sep!O$5:P$46,2,FALSE),"")</f>
        <v/>
      </c>
      <c r="H36">
        <f>IFERROR(VLOOKUP($B36,[1]Sep!R$5:S$46,2,FALSE),"")</f>
        <v>1</v>
      </c>
      <c r="I36" t="str">
        <f>IFERROR(VLOOKUP($B36,[1]Sep!U$5:V$46,2,FALSE),"")</f>
        <v/>
      </c>
      <c r="J36" t="str">
        <f>IFERROR(VLOOKUP($B36,[1]Sep!X$5:Y$46,2,FALSE),"")</f>
        <v/>
      </c>
      <c r="K36" s="67" t="str">
        <f>IFERROR(VLOOKUP($B36,[1]Sep!AA$5:AB$46,2,FALSE),"")</f>
        <v/>
      </c>
      <c r="L36" s="67" t="str">
        <f>IFERROR(VLOOKUP($B36,[1]Sep!AD$5:AE$46,2,FALSE),"")</f>
        <v/>
      </c>
      <c r="M36" t="str">
        <f>IFERROR(VLOOKUP($B36,[1]Sep!AG$5:AH$46,2,FALSE),"")</f>
        <v/>
      </c>
      <c r="N36" t="str">
        <f>IFERROR(VLOOKUP($B36,[1]Sep!AJ$5:AK$46,2,FALSE),"")</f>
        <v/>
      </c>
      <c r="O36" t="str">
        <f>IFERROR(VLOOKUP($B36,[1]Sep!AM$5:AN$46,2,FALSE),"")</f>
        <v/>
      </c>
      <c r="P36" t="str">
        <f>IFERROR(VLOOKUP($B36,[1]Sep!AP$5:AQ$46,2,FALSE),"")</f>
        <v/>
      </c>
      <c r="Q36" s="6">
        <f>SUM($C36:P36)</f>
        <v>2</v>
      </c>
      <c r="R36">
        <f>COUNTIF($C36:P36,"Late*")</f>
        <v>0</v>
      </c>
      <c r="S36" s="11">
        <f t="shared" si="2"/>
        <v>2</v>
      </c>
      <c r="T36" s="7">
        <f>COUNTIF($C36:P36,"Absent")</f>
        <v>0</v>
      </c>
      <c r="U36">
        <f>COUNTIF($C36:P36,"Withdrawn")+COUNTIF($C36:P36,"Absent*")-T36</f>
        <v>0</v>
      </c>
      <c r="V36" s="10">
        <f t="shared" si="3"/>
        <v>2</v>
      </c>
    </row>
    <row r="37" spans="1:22" x14ac:dyDescent="0.3">
      <c r="A37" s="6" t="s">
        <v>187</v>
      </c>
      <c r="B37" s="7" t="s">
        <v>188</v>
      </c>
      <c r="C37" s="6">
        <f>IFERROR(VLOOKUP($B37,[1]Sep!C$5:D$46,2,FALSE),"")</f>
        <v>1</v>
      </c>
      <c r="D37" t="str">
        <f>IFERROR(VLOOKUP($B37,[1]Sep!F$5:G$46,2,FALSE),"")</f>
        <v/>
      </c>
      <c r="E37" t="str">
        <f>IFERROR(VLOOKUP($B37,[1]Sep!I$5:J$46,2,FALSE),"")</f>
        <v/>
      </c>
      <c r="F37" t="str">
        <f>IFERROR(VLOOKUP($B37,[1]Sep!L$5:M$46,2,FALSE),"")</f>
        <v>Withdrawn</v>
      </c>
      <c r="G37" s="67" t="str">
        <f>IFERROR(VLOOKUP($B37,[1]Sep!O$5:P$46,2,FALSE),"")</f>
        <v/>
      </c>
      <c r="H37">
        <f>IFERROR(VLOOKUP($B37,[1]Sep!R$5:S$46,2,FALSE),"")</f>
        <v>1</v>
      </c>
      <c r="I37" t="str">
        <f>IFERROR(VLOOKUP($B37,[1]Sep!U$5:V$46,2,FALSE),"")</f>
        <v/>
      </c>
      <c r="J37" t="str">
        <f>IFERROR(VLOOKUP($B37,[1]Sep!X$5:Y$46,2,FALSE),"")</f>
        <v/>
      </c>
      <c r="K37" s="67" t="str">
        <f>IFERROR(VLOOKUP($B37,[1]Sep!AA$5:AB$46,2,FALSE),"")</f>
        <v/>
      </c>
      <c r="L37" s="67" t="str">
        <f>IFERROR(VLOOKUP($B37,[1]Sep!AD$5:AE$46,2,FALSE),"")</f>
        <v/>
      </c>
      <c r="M37" t="str">
        <f>IFERROR(VLOOKUP($B37,[1]Sep!AG$5:AH$46,2,FALSE),"")</f>
        <v/>
      </c>
      <c r="N37">
        <f>IFERROR(VLOOKUP($B37,[1]Sep!AJ$5:AK$46,2,FALSE),"")</f>
        <v>1</v>
      </c>
      <c r="O37" t="str">
        <f>IFERROR(VLOOKUP($B37,[1]Sep!AM$5:AN$46,2,FALSE),"")</f>
        <v/>
      </c>
      <c r="P37" t="str">
        <f>IFERROR(VLOOKUP($B37,[1]Sep!AP$5:AQ$46,2,FALSE),"")</f>
        <v/>
      </c>
      <c r="Q37" s="6">
        <f>SUM($C37:P37)</f>
        <v>3</v>
      </c>
      <c r="R37">
        <f>COUNTIF($C37:P37,"Late*")</f>
        <v>0</v>
      </c>
      <c r="S37" s="11">
        <f t="shared" si="2"/>
        <v>3</v>
      </c>
      <c r="T37" s="7">
        <f>COUNTIF($C37:P37,"Absent")</f>
        <v>0</v>
      </c>
      <c r="U37">
        <f>COUNTIF($C37:P37,"Withdrawn")+COUNTIF($C37:P37,"Absent*")-T37</f>
        <v>1</v>
      </c>
      <c r="V37" s="10">
        <f t="shared" si="3"/>
        <v>4</v>
      </c>
    </row>
    <row r="38" spans="1:22" x14ac:dyDescent="0.3">
      <c r="A38" s="6" t="s">
        <v>167</v>
      </c>
      <c r="B38" s="7" t="s">
        <v>168</v>
      </c>
      <c r="C38" s="6">
        <f>IFERROR(VLOOKUP($B38,[1]Sep!C$5:D$46,2,FALSE),"")</f>
        <v>1</v>
      </c>
      <c r="D38" t="str">
        <f>IFERROR(VLOOKUP($B38,[1]Sep!F$5:G$46,2,FALSE),"")</f>
        <v/>
      </c>
      <c r="E38" t="str">
        <f>IFERROR(VLOOKUP($B38,[1]Sep!I$5:J$46,2,FALSE),"")</f>
        <v/>
      </c>
      <c r="F38" t="str">
        <f>IFERROR(VLOOKUP($B38,[1]Sep!L$5:M$46,2,FALSE),"")</f>
        <v>Withdrawn</v>
      </c>
      <c r="G38" s="67" t="str">
        <f>IFERROR(VLOOKUP($B38,[1]Sep!O$5:P$46,2,FALSE),"")</f>
        <v/>
      </c>
      <c r="H38" t="str">
        <f>IFERROR(VLOOKUP($B38,[1]Sep!R$5:S$46,2,FALSE),"")</f>
        <v>Withdrawn</v>
      </c>
      <c r="I38" t="str">
        <f>IFERROR(VLOOKUP($B38,[1]Sep!U$5:V$46,2,FALSE),"")</f>
        <v/>
      </c>
      <c r="J38" t="str">
        <f>IFERROR(VLOOKUP($B38,[1]Sep!X$5:Y$46,2,FALSE),"")</f>
        <v/>
      </c>
      <c r="K38" s="67" t="str">
        <f>IFERROR(VLOOKUP($B38,[1]Sep!AA$5:AB$46,2,FALSE),"")</f>
        <v/>
      </c>
      <c r="L38" s="67" t="str">
        <f>IFERROR(VLOOKUP($B38,[1]Sep!AD$5:AE$46,2,FALSE),"")</f>
        <v/>
      </c>
      <c r="M38" t="str">
        <f>IFERROR(VLOOKUP($B38,[1]Sep!AG$5:AH$46,2,FALSE),"")</f>
        <v/>
      </c>
      <c r="N38" t="str">
        <f>IFERROR(VLOOKUP($B38,[1]Sep!AJ$5:AK$46,2,FALSE),"")</f>
        <v/>
      </c>
      <c r="O38" t="str">
        <f>IFERROR(VLOOKUP($B38,[1]Sep!AM$5:AN$46,2,FALSE),"")</f>
        <v/>
      </c>
      <c r="P38" t="str">
        <f>IFERROR(VLOOKUP($B38,[1]Sep!AP$5:AQ$46,2,FALSE),"")</f>
        <v/>
      </c>
      <c r="Q38" s="6">
        <f>SUM($C38:P38)</f>
        <v>1</v>
      </c>
      <c r="R38">
        <f>COUNTIF($C38:P38,"Late*")</f>
        <v>0</v>
      </c>
      <c r="S38" s="11">
        <f t="shared" si="2"/>
        <v>1</v>
      </c>
      <c r="T38" s="7">
        <f>COUNTIF($C38:P38,"Absent")</f>
        <v>0</v>
      </c>
      <c r="U38">
        <f>COUNTIF($C38:P38,"Withdrawn")+COUNTIF($C38:P38,"Absent*")-T38</f>
        <v>2</v>
      </c>
      <c r="V38" s="10">
        <f t="shared" si="3"/>
        <v>3</v>
      </c>
    </row>
    <row r="39" spans="1:22" x14ac:dyDescent="0.3">
      <c r="A39" s="6" t="s">
        <v>307</v>
      </c>
      <c r="B39" s="7" t="s">
        <v>308</v>
      </c>
      <c r="C39" s="6" t="str">
        <f>IFERROR(VLOOKUP($B39,[1]Sep!C$5:D$46,2,FALSE),"")</f>
        <v/>
      </c>
      <c r="D39" t="str">
        <f>IFERROR(VLOOKUP($B39,[1]Sep!F$5:G$46,2,FALSE),"")</f>
        <v/>
      </c>
      <c r="E39" t="str">
        <f>IFERROR(VLOOKUP($B39,[1]Sep!I$5:J$46,2,FALSE),"")</f>
        <v/>
      </c>
      <c r="F39" t="str">
        <f>IFERROR(VLOOKUP($B39,[1]Sep!L$5:M$46,2,FALSE),"")</f>
        <v/>
      </c>
      <c r="G39" s="67" t="str">
        <f>IFERROR(VLOOKUP($B39,[1]Sep!O$5:P$46,2,FALSE),"")</f>
        <v/>
      </c>
      <c r="H39" t="str">
        <f>IFERROR(VLOOKUP($B39,[1]Sep!R$5:S$46,2,FALSE),"")</f>
        <v/>
      </c>
      <c r="I39" t="str">
        <f>IFERROR(VLOOKUP($B39,[1]Sep!U$5:V$46,2,FALSE),"")</f>
        <v>Withdrawn</v>
      </c>
      <c r="J39" t="str">
        <f>IFERROR(VLOOKUP($B39,[1]Sep!X$5:Y$46,2,FALSE),"")</f>
        <v/>
      </c>
      <c r="K39" s="67" t="str">
        <f>IFERROR(VLOOKUP($B39,[1]Sep!AA$5:AB$46,2,FALSE),"")</f>
        <v/>
      </c>
      <c r="L39" s="67" t="str">
        <f>IFERROR(VLOOKUP($B39,[1]Sep!AD$5:AE$46,2,FALSE),"")</f>
        <v/>
      </c>
      <c r="M39" t="str">
        <f>IFERROR(VLOOKUP($B39,[1]Sep!AG$5:AH$46,2,FALSE),"")</f>
        <v/>
      </c>
      <c r="N39" t="str">
        <f>IFERROR(VLOOKUP($B39,[1]Sep!AJ$5:AK$46,2,FALSE),"")</f>
        <v/>
      </c>
      <c r="O39" t="str">
        <f>IFERROR(VLOOKUP($B39,[1]Sep!AM$5:AN$46,2,FALSE),"")</f>
        <v/>
      </c>
      <c r="P39" t="str">
        <f>IFERROR(VLOOKUP($B39,[1]Sep!AP$5:AQ$46,2,FALSE),"")</f>
        <v/>
      </c>
      <c r="Q39" s="6">
        <f>SUM($C39:P39)</f>
        <v>0</v>
      </c>
      <c r="R39">
        <f>COUNTIF($C39:P39,"Late*")</f>
        <v>0</v>
      </c>
      <c r="S39" s="11">
        <f t="shared" si="2"/>
        <v>0</v>
      </c>
      <c r="T39" s="7">
        <f>COUNTIF($C39:P39,"Absent")</f>
        <v>0</v>
      </c>
      <c r="U39">
        <f>COUNTIF($C39:P39,"Withdrawn")+COUNTIF($C39:P39,"Absent*")-T39</f>
        <v>1</v>
      </c>
      <c r="V39" s="10">
        <f t="shared" si="3"/>
        <v>1</v>
      </c>
    </row>
    <row r="40" spans="1:22" x14ac:dyDescent="0.3">
      <c r="A40" s="6" t="s">
        <v>163</v>
      </c>
      <c r="B40" s="7" t="s">
        <v>164</v>
      </c>
      <c r="C40" s="6" t="str">
        <f>IFERROR(VLOOKUP($B40,[1]Sep!C$5:D$46,2,FALSE),"")</f>
        <v>Late</v>
      </c>
      <c r="D40" t="str">
        <f>IFERROR(VLOOKUP($B40,[1]Sep!F$5:G$46,2,FALSE),"")</f>
        <v/>
      </c>
      <c r="E40" t="str">
        <f>IFERROR(VLOOKUP($B40,[1]Sep!I$5:J$46,2,FALSE),"")</f>
        <v/>
      </c>
      <c r="F40">
        <f>IFERROR(VLOOKUP($B40,[1]Sep!L$5:M$46,2,FALSE),"")</f>
        <v>1</v>
      </c>
      <c r="G40" s="67" t="str">
        <f>IFERROR(VLOOKUP($B40,[1]Sep!O$5:P$46,2,FALSE),"")</f>
        <v/>
      </c>
      <c r="H40" t="str">
        <f>IFERROR(VLOOKUP($B40,[1]Sep!R$5:S$46,2,FALSE),"")</f>
        <v>Withdrawn</v>
      </c>
      <c r="I40" t="str">
        <f>IFERROR(VLOOKUP($B40,[1]Sep!U$5:V$46,2,FALSE),"")</f>
        <v/>
      </c>
      <c r="J40" t="str">
        <f>IFERROR(VLOOKUP($B40,[1]Sep!X$5:Y$46,2,FALSE),"")</f>
        <v/>
      </c>
      <c r="K40" s="67" t="str">
        <f>IFERROR(VLOOKUP($B40,[1]Sep!AA$5:AB$46,2,FALSE),"")</f>
        <v/>
      </c>
      <c r="L40" s="67" t="str">
        <f>IFERROR(VLOOKUP($B40,[1]Sep!AD$5:AE$46,2,FALSE),"")</f>
        <v/>
      </c>
      <c r="M40" t="str">
        <f>IFERROR(VLOOKUP($B40,[1]Sep!AG$5:AH$46,2,FALSE),"")</f>
        <v/>
      </c>
      <c r="N40" t="str">
        <f>IFERROR(VLOOKUP($B40,[1]Sep!AJ$5:AK$46,2,FALSE),"")</f>
        <v/>
      </c>
      <c r="O40" t="str">
        <f>IFERROR(VLOOKUP($B40,[1]Sep!AM$5:AN$46,2,FALSE),"")</f>
        <v/>
      </c>
      <c r="P40" t="str">
        <f>IFERROR(VLOOKUP($B40,[1]Sep!AP$5:AQ$46,2,FALSE),"")</f>
        <v/>
      </c>
      <c r="Q40" s="6">
        <f>SUM($C40:P40)</f>
        <v>1</v>
      </c>
      <c r="R40">
        <f>COUNTIF($C40:P40,"Late*")</f>
        <v>1</v>
      </c>
      <c r="S40" s="11">
        <f t="shared" si="2"/>
        <v>2</v>
      </c>
      <c r="T40" s="7">
        <f>COUNTIF($C40:P40,"Absent")</f>
        <v>0</v>
      </c>
      <c r="U40">
        <f>COUNTIF($C40:P40,"Withdrawn")+COUNTIF($C40:P40,"Absent*")-T40</f>
        <v>1</v>
      </c>
      <c r="V40" s="10">
        <f t="shared" si="3"/>
        <v>3</v>
      </c>
    </row>
    <row r="41" spans="1:22" x14ac:dyDescent="0.3">
      <c r="A41" s="6" t="s">
        <v>183</v>
      </c>
      <c r="B41" s="7" t="s">
        <v>184</v>
      </c>
      <c r="C41" s="6">
        <f>IFERROR(VLOOKUP($B41,[1]Sep!C$5:D$46,2,FALSE),"")</f>
        <v>1</v>
      </c>
      <c r="D41" t="str">
        <f>IFERROR(VLOOKUP($B41,[1]Sep!F$5:G$46,2,FALSE),"")</f>
        <v/>
      </c>
      <c r="E41" t="str">
        <f>IFERROR(VLOOKUP($B41,[1]Sep!I$5:J$46,2,FALSE),"")</f>
        <v/>
      </c>
      <c r="F41">
        <f>IFERROR(VLOOKUP($B41,[1]Sep!L$5:M$46,2,FALSE),"")</f>
        <v>1</v>
      </c>
      <c r="G41" s="67" t="str">
        <f>IFERROR(VLOOKUP($B41,[1]Sep!O$5:P$46,2,FALSE),"")</f>
        <v/>
      </c>
      <c r="H41" t="str">
        <f>IFERROR(VLOOKUP($B41,[1]Sep!R$5:S$46,2,FALSE),"")</f>
        <v>Withdrawn</v>
      </c>
      <c r="I41" t="str">
        <f>IFERROR(VLOOKUP($B41,[1]Sep!U$5:V$46,2,FALSE),"")</f>
        <v/>
      </c>
      <c r="J41" t="str">
        <f>IFERROR(VLOOKUP($B41,[1]Sep!X$5:Y$46,2,FALSE),"")</f>
        <v/>
      </c>
      <c r="K41" s="67" t="str">
        <f>IFERROR(VLOOKUP($B41,[1]Sep!AA$5:AB$46,2,FALSE),"")</f>
        <v/>
      </c>
      <c r="L41" s="67" t="str">
        <f>IFERROR(VLOOKUP($B41,[1]Sep!AD$5:AE$46,2,FALSE),"")</f>
        <v/>
      </c>
      <c r="M41" t="str">
        <f>IFERROR(VLOOKUP($B41,[1]Sep!AG$5:AH$46,2,FALSE),"")</f>
        <v/>
      </c>
      <c r="N41" t="str">
        <f>IFERROR(VLOOKUP($B41,[1]Sep!AJ$5:AK$46,2,FALSE),"")</f>
        <v/>
      </c>
      <c r="O41" t="str">
        <f>IFERROR(VLOOKUP($B41,[1]Sep!AM$5:AN$46,2,FALSE),"")</f>
        <v/>
      </c>
      <c r="P41" t="str">
        <f>IFERROR(VLOOKUP($B41,[1]Sep!AP$5:AQ$46,2,FALSE),"")</f>
        <v/>
      </c>
      <c r="Q41" s="6">
        <f>SUM($C41:P41)</f>
        <v>2</v>
      </c>
      <c r="R41">
        <f>COUNTIF($C41:P41,"Late*")</f>
        <v>0</v>
      </c>
      <c r="S41" s="11">
        <f t="shared" si="2"/>
        <v>2</v>
      </c>
      <c r="T41" s="7">
        <f>COUNTIF($C41:P41,"Absent")</f>
        <v>0</v>
      </c>
      <c r="U41">
        <f>COUNTIF($C41:P41,"Withdrawn")+COUNTIF($C41:P41,"Absent*")-T41</f>
        <v>1</v>
      </c>
      <c r="V41" s="10">
        <f t="shared" si="3"/>
        <v>3</v>
      </c>
    </row>
    <row r="42" spans="1:22" x14ac:dyDescent="0.3">
      <c r="A42" s="6" t="s">
        <v>136</v>
      </c>
      <c r="B42" s="7" t="s">
        <v>131</v>
      </c>
      <c r="C42" s="6" t="str">
        <f>IFERROR(VLOOKUP($B42,[1]Sep!C$5:D$46,2,FALSE),"")</f>
        <v/>
      </c>
      <c r="D42" t="str">
        <f>IFERROR(VLOOKUP($B42,[1]Sep!F$5:G$46,2,FALSE),"")</f>
        <v>Late*</v>
      </c>
      <c r="E42" t="str">
        <f>IFERROR(VLOOKUP($B42,[1]Sep!I$5:J$46,2,FALSE),"")</f>
        <v/>
      </c>
      <c r="F42" t="str">
        <f>IFERROR(VLOOKUP($B42,[1]Sep!L$5:M$46,2,FALSE),"")</f>
        <v/>
      </c>
      <c r="G42" s="67" t="str">
        <f>IFERROR(VLOOKUP($B42,[1]Sep!O$5:P$46,2,FALSE),"")</f>
        <v/>
      </c>
      <c r="H42" t="str">
        <f>IFERROR(VLOOKUP($B42,[1]Sep!R$5:S$46,2,FALSE),"")</f>
        <v/>
      </c>
      <c r="I42" t="str">
        <f>IFERROR(VLOOKUP($B42,[1]Sep!U$5:V$46,2,FALSE),"")</f>
        <v>Late</v>
      </c>
      <c r="J42" t="str">
        <f>IFERROR(VLOOKUP($B42,[1]Sep!X$5:Y$46,2,FALSE),"")</f>
        <v/>
      </c>
      <c r="K42" s="67" t="str">
        <f>IFERROR(VLOOKUP($B42,[1]Sep!AA$5:AB$46,2,FALSE),"")</f>
        <v/>
      </c>
      <c r="L42" s="67" t="str">
        <f>IFERROR(VLOOKUP($B42,[1]Sep!AD$5:AE$46,2,FALSE),"")</f>
        <v/>
      </c>
      <c r="M42" t="str">
        <f>IFERROR(VLOOKUP($B42,[1]Sep!AG$5:AH$46,2,FALSE),"")</f>
        <v/>
      </c>
      <c r="N42" t="str">
        <f>IFERROR(VLOOKUP($B42,[1]Sep!AJ$5:AK$46,2,FALSE),"")</f>
        <v/>
      </c>
      <c r="O42" t="str">
        <f>IFERROR(VLOOKUP($B42,[1]Sep!AM$5:AN$46,2,FALSE),"")</f>
        <v/>
      </c>
      <c r="P42" t="str">
        <f>IFERROR(VLOOKUP($B42,[1]Sep!AP$5:AQ$46,2,FALSE),"")</f>
        <v/>
      </c>
      <c r="Q42" s="6">
        <f>SUM($C42:P42)</f>
        <v>0</v>
      </c>
      <c r="R42">
        <f>COUNTIF($C42:P42,"Late*")</f>
        <v>2</v>
      </c>
      <c r="S42" s="11">
        <f t="shared" si="2"/>
        <v>2</v>
      </c>
      <c r="T42" s="7">
        <f>COUNTIF($C42:P42,"Absent")</f>
        <v>0</v>
      </c>
      <c r="U42">
        <f>COUNTIF($C42:P42,"Withdrawn")+COUNTIF($C42:P42,"Absent*")-T42</f>
        <v>0</v>
      </c>
      <c r="V42" s="10">
        <f t="shared" si="3"/>
        <v>2</v>
      </c>
    </row>
    <row r="43" spans="1:22" x14ac:dyDescent="0.3">
      <c r="A43" s="6" t="s">
        <v>209</v>
      </c>
      <c r="B43" s="7" t="s">
        <v>210</v>
      </c>
      <c r="C43" s="6" t="str">
        <f>IFERROR(VLOOKUP($B43,[1]Sep!C$5:D$46,2,FALSE),"")</f>
        <v/>
      </c>
      <c r="D43">
        <f>IFERROR(VLOOKUP($B43,[1]Sep!F$5:G$46,2,FALSE),"")</f>
        <v>1</v>
      </c>
      <c r="E43" t="str">
        <f>IFERROR(VLOOKUP($B43,[1]Sep!I$5:J$46,2,FALSE),"")</f>
        <v/>
      </c>
      <c r="F43" t="str">
        <f>IFERROR(VLOOKUP($B43,[1]Sep!L$5:M$46,2,FALSE),"")</f>
        <v/>
      </c>
      <c r="G43" s="67" t="str">
        <f>IFERROR(VLOOKUP($B43,[1]Sep!O$5:P$46,2,FALSE),"")</f>
        <v/>
      </c>
      <c r="H43" t="str">
        <f>IFERROR(VLOOKUP($B43,[1]Sep!R$5:S$46,2,FALSE),"")</f>
        <v/>
      </c>
      <c r="I43">
        <f>IFERROR(VLOOKUP($B43,[1]Sep!U$5:V$46,2,FALSE),"")</f>
        <v>1</v>
      </c>
      <c r="J43">
        <f>IFERROR(VLOOKUP($B43,[1]Sep!X$5:Y$46,2,FALSE),"")</f>
        <v>1</v>
      </c>
      <c r="K43" s="67" t="str">
        <f>IFERROR(VLOOKUP($B43,[1]Sep!AA$5:AB$46,2,FALSE),"")</f>
        <v/>
      </c>
      <c r="L43" s="67" t="str">
        <f>IFERROR(VLOOKUP($B43,[1]Sep!AD$5:AE$46,2,FALSE),"")</f>
        <v/>
      </c>
      <c r="M43" t="str">
        <f>IFERROR(VLOOKUP($B43,[1]Sep!AG$5:AH$46,2,FALSE),"")</f>
        <v/>
      </c>
      <c r="N43" t="str">
        <f>IFERROR(VLOOKUP($B43,[1]Sep!AJ$5:AK$46,2,FALSE),"")</f>
        <v/>
      </c>
      <c r="O43" t="str">
        <f>IFERROR(VLOOKUP($B43,[1]Sep!AM$5:AN$46,2,FALSE),"")</f>
        <v/>
      </c>
      <c r="P43" t="str">
        <f>IFERROR(VLOOKUP($B43,[1]Sep!AP$5:AQ$46,2,FALSE),"")</f>
        <v/>
      </c>
      <c r="Q43" s="6">
        <f>SUM($C43:P43)</f>
        <v>3</v>
      </c>
      <c r="R43">
        <f>COUNTIF($C43:P43,"Late*")</f>
        <v>0</v>
      </c>
      <c r="S43" s="11">
        <f t="shared" si="2"/>
        <v>3</v>
      </c>
      <c r="T43" s="7">
        <f>COUNTIF($C43:P43,"Absent")</f>
        <v>0</v>
      </c>
      <c r="U43">
        <f>COUNTIF($C43:P43,"Withdrawn")+COUNTIF($C43:P43,"Absent*")-T43</f>
        <v>0</v>
      </c>
      <c r="V43" s="10">
        <f t="shared" si="3"/>
        <v>3</v>
      </c>
    </row>
    <row r="44" spans="1:22" x14ac:dyDescent="0.3">
      <c r="A44" s="22" t="s">
        <v>311</v>
      </c>
      <c r="B44" s="23" t="s">
        <v>791</v>
      </c>
      <c r="C44" s="6" t="str">
        <f>IFERROR(VLOOKUP($B44,[1]Sep!C$5:D$46,2,FALSE),"")</f>
        <v/>
      </c>
      <c r="D44" t="str">
        <f>IFERROR(VLOOKUP($B44,[1]Sep!F$5:G$46,2,FALSE),"")</f>
        <v/>
      </c>
      <c r="E44">
        <f>IFERROR(VLOOKUP($B44,[1]Sep!I$5:J$46,2,FALSE),"")</f>
        <v>1</v>
      </c>
      <c r="F44" t="str">
        <f>IFERROR(VLOOKUP($B44,[1]Sep!L$5:M$46,2,FALSE),"")</f>
        <v/>
      </c>
      <c r="G44" s="67" t="str">
        <f>IFERROR(VLOOKUP($B44,[1]Sep!O$5:P$46,2,FALSE),"")</f>
        <v/>
      </c>
      <c r="H44" t="str">
        <f>IFERROR(VLOOKUP($B44,[1]Sep!R$5:S$46,2,FALSE),"")</f>
        <v/>
      </c>
      <c r="I44" t="str">
        <f>IFERROR(VLOOKUP($B44,[1]Sep!U$5:V$46,2,FALSE),"")</f>
        <v/>
      </c>
      <c r="J44" t="str">
        <f>IFERROR(VLOOKUP($B44,[1]Sep!X$5:Y$46,2,FALSE),"")</f>
        <v/>
      </c>
      <c r="K44" s="67" t="str">
        <f>IFERROR(VLOOKUP($B44,[1]Sep!AA$5:AB$46,2,FALSE),"")</f>
        <v/>
      </c>
      <c r="L44" s="67" t="str">
        <f>IFERROR(VLOOKUP($B44,[1]Sep!AD$5:AE$46,2,FALSE),"")</f>
        <v/>
      </c>
      <c r="M44" t="str">
        <f>IFERROR(VLOOKUP($B44,[1]Sep!AG$5:AH$46,2,FALSE),"")</f>
        <v/>
      </c>
      <c r="N44" t="str">
        <f>IFERROR(VLOOKUP($B44,[1]Sep!AJ$5:AK$46,2,FALSE),"")</f>
        <v/>
      </c>
      <c r="O44" t="str">
        <f>IFERROR(VLOOKUP($B44,[1]Sep!AM$5:AN$46,2,FALSE),"")</f>
        <v/>
      </c>
      <c r="P44" t="str">
        <f>IFERROR(VLOOKUP($B44,[1]Sep!AP$5:AQ$46,2,FALSE),"")</f>
        <v/>
      </c>
      <c r="Q44" s="6">
        <f>SUM($C44:P44)</f>
        <v>1</v>
      </c>
      <c r="R44">
        <f>COUNTIF($C44:P44,"Late*")</f>
        <v>0</v>
      </c>
      <c r="S44" s="11">
        <f t="shared" si="2"/>
        <v>1</v>
      </c>
      <c r="T44" s="7">
        <f>COUNTIF($C44:P44,"Absent")</f>
        <v>0</v>
      </c>
      <c r="U44">
        <f>COUNTIF($C44:P44,"Withdrawn")+COUNTIF($C44:P44,"Absent*")-T44</f>
        <v>0</v>
      </c>
      <c r="V44" s="10">
        <f t="shared" si="3"/>
        <v>1</v>
      </c>
    </row>
    <row r="45" spans="1:22" x14ac:dyDescent="0.3">
      <c r="A45" s="6" t="s">
        <v>102</v>
      </c>
      <c r="B45" s="7" t="s">
        <v>103</v>
      </c>
      <c r="C45" s="6" t="str">
        <f>IFERROR(VLOOKUP($B45,[1]Sep!C$5:D$46,2,FALSE),"")</f>
        <v>Withdrawn</v>
      </c>
      <c r="D45" t="str">
        <f>IFERROR(VLOOKUP($B45,[1]Sep!F$5:G$46,2,FALSE),"")</f>
        <v/>
      </c>
      <c r="E45" t="str">
        <f>IFERROR(VLOOKUP($B45,[1]Sep!I$5:J$46,2,FALSE),"")</f>
        <v/>
      </c>
      <c r="F45" t="str">
        <f>IFERROR(VLOOKUP($B45,[1]Sep!L$5:M$46,2,FALSE),"")</f>
        <v/>
      </c>
      <c r="G45" s="67" t="str">
        <f>IFERROR(VLOOKUP($B45,[1]Sep!O$5:P$46,2,FALSE),"")</f>
        <v/>
      </c>
      <c r="H45" t="str">
        <f>IFERROR(VLOOKUP($B45,[1]Sep!R$5:S$46,2,FALSE),"")</f>
        <v/>
      </c>
      <c r="I45" t="str">
        <f>IFERROR(VLOOKUP($B45,[1]Sep!U$5:V$46,2,FALSE),"")</f>
        <v/>
      </c>
      <c r="J45" t="str">
        <f>IFERROR(VLOOKUP($B45,[1]Sep!X$5:Y$46,2,FALSE),"")</f>
        <v/>
      </c>
      <c r="K45" s="67" t="str">
        <f>IFERROR(VLOOKUP($B45,[1]Sep!AA$5:AB$46,2,FALSE),"")</f>
        <v/>
      </c>
      <c r="L45" s="67" t="str">
        <f>IFERROR(VLOOKUP($B45,[1]Sep!AD$5:AE$46,2,FALSE),"")</f>
        <v/>
      </c>
      <c r="M45">
        <f>IFERROR(VLOOKUP($B45,[1]Sep!AG$5:AH$46,2,FALSE),"")</f>
        <v>1</v>
      </c>
      <c r="N45" t="str">
        <f>IFERROR(VLOOKUP($B45,[1]Sep!AJ$5:AK$46,2,FALSE),"")</f>
        <v/>
      </c>
      <c r="O45" t="str">
        <f>IFERROR(VLOOKUP($B45,[1]Sep!AM$5:AN$46,2,FALSE),"")</f>
        <v/>
      </c>
      <c r="P45" t="str">
        <f>IFERROR(VLOOKUP($B45,[1]Sep!AP$5:AQ$46,2,FALSE),"")</f>
        <v/>
      </c>
      <c r="Q45" s="6">
        <f>SUM($C45:P45)</f>
        <v>1</v>
      </c>
      <c r="R45">
        <f>COUNTIF($C45:P45,"Late*")</f>
        <v>0</v>
      </c>
      <c r="S45" s="11">
        <f t="shared" si="2"/>
        <v>1</v>
      </c>
      <c r="T45" s="7">
        <f>COUNTIF($C45:P45,"Absent")</f>
        <v>0</v>
      </c>
      <c r="U45">
        <f>COUNTIF($C45:P45,"Withdrawn")+COUNTIF($C45:P45,"Absent*")-T45</f>
        <v>1</v>
      </c>
      <c r="V45" s="10">
        <f t="shared" si="3"/>
        <v>2</v>
      </c>
    </row>
    <row r="46" spans="1:22" x14ac:dyDescent="0.3">
      <c r="A46" s="6" t="s">
        <v>67</v>
      </c>
      <c r="B46" s="7" t="s">
        <v>68</v>
      </c>
      <c r="C46" s="6" t="str">
        <f>IFERROR(VLOOKUP($B46,[1]Sep!C$5:D$46,2,FALSE),"")</f>
        <v/>
      </c>
      <c r="D46" t="str">
        <f>IFERROR(VLOOKUP($B46,[1]Sep!F$5:G$46,2,FALSE),"")</f>
        <v/>
      </c>
      <c r="E46" t="str">
        <f>IFERROR(VLOOKUP($B46,[1]Sep!I$5:J$46,2,FALSE),"")</f>
        <v/>
      </c>
      <c r="F46" t="str">
        <f>IFERROR(VLOOKUP($B46,[1]Sep!L$5:M$46,2,FALSE),"")</f>
        <v/>
      </c>
      <c r="G46" s="67" t="str">
        <f>IFERROR(VLOOKUP($B46,[1]Sep!O$5:P$46,2,FALSE),"")</f>
        <v/>
      </c>
      <c r="H46" t="str">
        <f>IFERROR(VLOOKUP($B46,[1]Sep!R$5:S$46,2,FALSE),"")</f>
        <v/>
      </c>
      <c r="I46" t="str">
        <f>IFERROR(VLOOKUP($B46,[1]Sep!U$5:V$46,2,FALSE),"")</f>
        <v>Withdrawn</v>
      </c>
      <c r="J46" t="str">
        <f>IFERROR(VLOOKUP($B46,[1]Sep!X$5:Y$46,2,FALSE),"")</f>
        <v/>
      </c>
      <c r="K46" s="67" t="str">
        <f>IFERROR(VLOOKUP($B46,[1]Sep!AA$5:AB$46,2,FALSE),"")</f>
        <v/>
      </c>
      <c r="L46" s="67" t="str">
        <f>IFERROR(VLOOKUP($B46,[1]Sep!AD$5:AE$46,2,FALSE),"")</f>
        <v/>
      </c>
      <c r="M46" t="str">
        <f>IFERROR(VLOOKUP($B46,[1]Sep!AG$5:AH$46,2,FALSE),"")</f>
        <v/>
      </c>
      <c r="N46" t="str">
        <f>IFERROR(VLOOKUP($B46,[1]Sep!AJ$5:AK$46,2,FALSE),"")</f>
        <v/>
      </c>
      <c r="O46" t="str">
        <f>IFERROR(VLOOKUP($B46,[1]Sep!AM$5:AN$46,2,FALSE),"")</f>
        <v/>
      </c>
      <c r="P46" t="str">
        <f>IFERROR(VLOOKUP($B46,[1]Sep!AP$5:AQ$46,2,FALSE),"")</f>
        <v/>
      </c>
      <c r="Q46" s="6">
        <f>SUM($C46:P46)</f>
        <v>0</v>
      </c>
      <c r="R46">
        <f>COUNTIF($C46:P46,"Late*")</f>
        <v>0</v>
      </c>
      <c r="S46" s="11">
        <f t="shared" si="2"/>
        <v>0</v>
      </c>
      <c r="T46" s="7">
        <f>COUNTIF($C46:P46,"Absent")</f>
        <v>0</v>
      </c>
      <c r="U46">
        <f>COUNTIF($C46:P46,"Withdrawn")+COUNTIF($C46:P46,"Absent*")-T46</f>
        <v>1</v>
      </c>
      <c r="V46" s="10">
        <f t="shared" si="3"/>
        <v>1</v>
      </c>
    </row>
    <row r="47" spans="1:22" x14ac:dyDescent="0.3">
      <c r="A47" s="6" t="s">
        <v>298</v>
      </c>
      <c r="B47" s="7" t="s">
        <v>299</v>
      </c>
      <c r="C47" s="6" t="str">
        <f>IFERROR(VLOOKUP($B47,[1]Sep!C$5:D$46,2,FALSE),"")</f>
        <v/>
      </c>
      <c r="D47" t="str">
        <f>IFERROR(VLOOKUP($B47,[1]Sep!F$5:G$46,2,FALSE),"")</f>
        <v/>
      </c>
      <c r="E47" t="str">
        <f>IFERROR(VLOOKUP($B47,[1]Sep!I$5:J$46,2,FALSE),"")</f>
        <v>Absent*</v>
      </c>
      <c r="F47" t="str">
        <f>IFERROR(VLOOKUP($B47,[1]Sep!L$5:M$46,2,FALSE),"")</f>
        <v/>
      </c>
      <c r="G47" s="67" t="str">
        <f>IFERROR(VLOOKUP($B47,[1]Sep!O$5:P$46,2,FALSE),"")</f>
        <v/>
      </c>
      <c r="H47" t="str">
        <f>IFERROR(VLOOKUP($B47,[1]Sep!R$5:S$46,2,FALSE),"")</f>
        <v/>
      </c>
      <c r="I47" t="str">
        <f>IFERROR(VLOOKUP($B47,[1]Sep!U$5:V$46,2,FALSE),"")</f>
        <v/>
      </c>
      <c r="J47" t="str">
        <f>IFERROR(VLOOKUP($B47,[1]Sep!X$5:Y$46,2,FALSE),"")</f>
        <v>Withdrawn</v>
      </c>
      <c r="K47" s="67" t="str">
        <f>IFERROR(VLOOKUP($B47,[1]Sep!AA$5:AB$46,2,FALSE),"")</f>
        <v/>
      </c>
      <c r="L47" s="67" t="str">
        <f>IFERROR(VLOOKUP($B47,[1]Sep!AD$5:AE$46,2,FALSE),"")</f>
        <v/>
      </c>
      <c r="M47" t="str">
        <f>IFERROR(VLOOKUP($B47,[1]Sep!AG$5:AH$46,2,FALSE),"")</f>
        <v>Withdrawn</v>
      </c>
      <c r="N47" t="str">
        <f>IFERROR(VLOOKUP($B47,[1]Sep!AJ$5:AK$46,2,FALSE),"")</f>
        <v/>
      </c>
      <c r="O47" t="str">
        <f>IFERROR(VLOOKUP($B47,[1]Sep!AM$5:AN$46,2,FALSE),"")</f>
        <v/>
      </c>
      <c r="P47" t="str">
        <f>IFERROR(VLOOKUP($B47,[1]Sep!AP$5:AQ$46,2,FALSE),"")</f>
        <v/>
      </c>
      <c r="Q47" s="6">
        <f>SUM($C47:P47)</f>
        <v>0</v>
      </c>
      <c r="R47">
        <f>COUNTIF($C47:P47,"Late*")</f>
        <v>0</v>
      </c>
      <c r="S47" s="11">
        <f t="shared" si="2"/>
        <v>0</v>
      </c>
      <c r="T47" s="7">
        <f>COUNTIF($C47:P47,"Absent")</f>
        <v>0</v>
      </c>
      <c r="U47">
        <f>COUNTIF($C47:P47,"Withdrawn")+COUNTIF($C47:P47,"Absent*")-T47</f>
        <v>3</v>
      </c>
      <c r="V47" s="10">
        <f t="shared" si="3"/>
        <v>3</v>
      </c>
    </row>
    <row r="48" spans="1:22" x14ac:dyDescent="0.3">
      <c r="A48" s="6" t="s">
        <v>43</v>
      </c>
      <c r="B48" s="7" t="s">
        <v>44</v>
      </c>
      <c r="C48" s="6" t="str">
        <f>IFERROR(VLOOKUP($B48,[1]Sep!C$5:D$46,2,FALSE),"")</f>
        <v>Late</v>
      </c>
      <c r="D48" t="str">
        <f>IFERROR(VLOOKUP($B48,[1]Sep!F$5:G$46,2,FALSE),"")</f>
        <v/>
      </c>
      <c r="E48" t="str">
        <f>IFERROR(VLOOKUP($B48,[1]Sep!I$5:J$46,2,FALSE),"")</f>
        <v/>
      </c>
      <c r="F48">
        <f>IFERROR(VLOOKUP($B48,[1]Sep!L$5:M$46,2,FALSE),"")</f>
        <v>1</v>
      </c>
      <c r="G48" s="67" t="str">
        <f>IFERROR(VLOOKUP($B48,[1]Sep!O$5:P$46,2,FALSE),"")</f>
        <v/>
      </c>
      <c r="H48" t="str">
        <f>IFERROR(VLOOKUP($B48,[1]Sep!R$5:S$46,2,FALSE),"")</f>
        <v/>
      </c>
      <c r="I48" t="str">
        <f>IFERROR(VLOOKUP($B48,[1]Sep!U$5:V$46,2,FALSE),"")</f>
        <v/>
      </c>
      <c r="J48" t="str">
        <f>IFERROR(VLOOKUP($B48,[1]Sep!X$5:Y$46,2,FALSE),"")</f>
        <v/>
      </c>
      <c r="K48" s="67" t="str">
        <f>IFERROR(VLOOKUP($B48,[1]Sep!AA$5:AB$46,2,FALSE),"")</f>
        <v/>
      </c>
      <c r="L48" s="67" t="str">
        <f>IFERROR(VLOOKUP($B48,[1]Sep!AD$5:AE$46,2,FALSE),"")</f>
        <v/>
      </c>
      <c r="M48" t="str">
        <f>IFERROR(VLOOKUP($B48,[1]Sep!AG$5:AH$46,2,FALSE),"")</f>
        <v/>
      </c>
      <c r="N48" t="str">
        <f>IFERROR(VLOOKUP($B48,[1]Sep!AJ$5:AK$46,2,FALSE),"")</f>
        <v/>
      </c>
      <c r="O48" t="str">
        <f>IFERROR(VLOOKUP($B48,[1]Sep!AM$5:AN$46,2,FALSE),"")</f>
        <v/>
      </c>
      <c r="P48" t="str">
        <f>IFERROR(VLOOKUP($B48,[1]Sep!AP$5:AQ$46,2,FALSE),"")</f>
        <v/>
      </c>
      <c r="Q48" s="6">
        <f>SUM($C48:P48)</f>
        <v>1</v>
      </c>
      <c r="R48">
        <f>COUNTIF($C48:P48,"Late*")</f>
        <v>1</v>
      </c>
      <c r="S48" s="11">
        <f t="shared" si="2"/>
        <v>2</v>
      </c>
      <c r="T48" s="7">
        <f>COUNTIF($C48:P48,"Absent")</f>
        <v>0</v>
      </c>
      <c r="U48">
        <f>COUNTIF($C48:P48,"Withdrawn")+COUNTIF($C48:P48,"Absent*")-T48</f>
        <v>0</v>
      </c>
      <c r="V48" s="10">
        <f t="shared" si="3"/>
        <v>2</v>
      </c>
    </row>
    <row r="49" spans="1:23" x14ac:dyDescent="0.3">
      <c r="A49" s="6" t="s">
        <v>34</v>
      </c>
      <c r="B49" s="7" t="s">
        <v>35</v>
      </c>
      <c r="C49" s="6" t="str">
        <f>IFERROR(VLOOKUP($B49,[1]Sep!C$5:D$46,2,FALSE),"")</f>
        <v/>
      </c>
      <c r="D49" t="str">
        <f>IFERROR(VLOOKUP($B49,[1]Sep!F$5:G$46,2,FALSE),"")</f>
        <v/>
      </c>
      <c r="E49">
        <f>IFERROR(VLOOKUP($B49,[1]Sep!I$5:J$46,2,FALSE),"")</f>
        <v>1</v>
      </c>
      <c r="F49" t="str">
        <f>IFERROR(VLOOKUP($B49,[1]Sep!L$5:M$46,2,FALSE),"")</f>
        <v/>
      </c>
      <c r="G49" s="67" t="str">
        <f>IFERROR(VLOOKUP($B49,[1]Sep!O$5:P$46,2,FALSE),"")</f>
        <v/>
      </c>
      <c r="H49" t="str">
        <f>IFERROR(VLOOKUP($B49,[1]Sep!R$5:S$46,2,FALSE),"")</f>
        <v/>
      </c>
      <c r="I49" t="str">
        <f>IFERROR(VLOOKUP($B49,[1]Sep!U$5:V$46,2,FALSE),"")</f>
        <v/>
      </c>
      <c r="J49" t="str">
        <f>IFERROR(VLOOKUP($B49,[1]Sep!X$5:Y$46,2,FALSE),"")</f>
        <v>Withdrawn</v>
      </c>
      <c r="K49" s="67" t="str">
        <f>IFERROR(VLOOKUP($B49,[1]Sep!AA$5:AB$46,2,FALSE),"")</f>
        <v/>
      </c>
      <c r="L49" s="67" t="str">
        <f>IFERROR(VLOOKUP($B49,[1]Sep!AD$5:AE$46,2,FALSE),"")</f>
        <v/>
      </c>
      <c r="M49" t="str">
        <f>IFERROR(VLOOKUP($B49,[1]Sep!AG$5:AH$46,2,FALSE),"")</f>
        <v>Withdrawn</v>
      </c>
      <c r="N49" t="str">
        <f>IFERROR(VLOOKUP($B49,[1]Sep!AJ$5:AK$46,2,FALSE),"")</f>
        <v/>
      </c>
      <c r="O49" t="str">
        <f>IFERROR(VLOOKUP($B49,[1]Sep!AM$5:AN$46,2,FALSE),"")</f>
        <v/>
      </c>
      <c r="P49" t="str">
        <f>IFERROR(VLOOKUP($B49,[1]Sep!AP$5:AQ$46,2,FALSE),"")</f>
        <v/>
      </c>
      <c r="Q49" s="6">
        <f>SUM($C49:P49)</f>
        <v>1</v>
      </c>
      <c r="R49">
        <f>COUNTIF($C49:P49,"Late*")</f>
        <v>0</v>
      </c>
      <c r="S49" s="11">
        <f t="shared" si="2"/>
        <v>1</v>
      </c>
      <c r="T49" s="7">
        <f>COUNTIF($C49:P49,"Absent")</f>
        <v>0</v>
      </c>
      <c r="U49">
        <f>COUNTIF($C49:P49,"Withdrawn")+COUNTIF($C49:P49,"Absent*")-T49</f>
        <v>2</v>
      </c>
      <c r="V49" s="10">
        <f t="shared" si="3"/>
        <v>3</v>
      </c>
    </row>
    <row r="50" spans="1:23" x14ac:dyDescent="0.3">
      <c r="A50" s="6" t="s">
        <v>30</v>
      </c>
      <c r="B50" s="7" t="s">
        <v>31</v>
      </c>
      <c r="C50" s="6" t="str">
        <f>IFERROR(VLOOKUP($B50,[1]Sep!C$5:D$46,2,FALSE),"")</f>
        <v/>
      </c>
      <c r="D50" t="str">
        <f>IFERROR(VLOOKUP($B50,[1]Sep!F$5:G$46,2,FALSE),"")</f>
        <v/>
      </c>
      <c r="E50" t="str">
        <f>IFERROR(VLOOKUP($B50,[1]Sep!I$5:J$46,2,FALSE),"")</f>
        <v/>
      </c>
      <c r="F50">
        <f>IFERROR(VLOOKUP($B50,[1]Sep!L$5:M$46,2,FALSE),"")</f>
        <v>1</v>
      </c>
      <c r="G50" s="67" t="str">
        <f>IFERROR(VLOOKUP($B50,[1]Sep!O$5:P$46,2,FALSE),"")</f>
        <v/>
      </c>
      <c r="H50">
        <f>IFERROR(VLOOKUP($B50,[1]Sep!R$5:S$46,2,FALSE),"")</f>
        <v>1</v>
      </c>
      <c r="I50" t="str">
        <f>IFERROR(VLOOKUP($B50,[1]Sep!U$5:V$46,2,FALSE),"")</f>
        <v/>
      </c>
      <c r="J50" t="str">
        <f>IFERROR(VLOOKUP($B50,[1]Sep!X$5:Y$46,2,FALSE),"")</f>
        <v/>
      </c>
      <c r="K50" s="67" t="str">
        <f>IFERROR(VLOOKUP($B50,[1]Sep!AA$5:AB$46,2,FALSE),"")</f>
        <v/>
      </c>
      <c r="L50" s="67" t="str">
        <f>IFERROR(VLOOKUP($B50,[1]Sep!AD$5:AE$46,2,FALSE),"")</f>
        <v/>
      </c>
      <c r="M50" t="str">
        <f>IFERROR(VLOOKUP($B50,[1]Sep!AG$5:AH$46,2,FALSE),"")</f>
        <v/>
      </c>
      <c r="N50">
        <f>IFERROR(VLOOKUP($B50,[1]Sep!AJ$5:AK$46,2,FALSE),"")</f>
        <v>1</v>
      </c>
      <c r="O50" t="str">
        <f>IFERROR(VLOOKUP($B50,[1]Sep!AM$5:AN$46,2,FALSE),"")</f>
        <v/>
      </c>
      <c r="P50" t="str">
        <f>IFERROR(VLOOKUP($B50,[1]Sep!AP$5:AQ$46,2,FALSE),"")</f>
        <v/>
      </c>
      <c r="Q50" s="6">
        <f>SUM($C50:P50)</f>
        <v>3</v>
      </c>
      <c r="R50">
        <f>COUNTIF($C50:P50,"Late*")</f>
        <v>0</v>
      </c>
      <c r="S50" s="11">
        <f t="shared" si="2"/>
        <v>3</v>
      </c>
      <c r="T50" s="7">
        <f>COUNTIF($C50:P50,"Absent")</f>
        <v>0</v>
      </c>
      <c r="U50">
        <f>COUNTIF($C50:P50,"Withdrawn")+COUNTIF($C50:P50,"Absent*")-T50</f>
        <v>0</v>
      </c>
      <c r="V50" s="10">
        <f t="shared" si="3"/>
        <v>3</v>
      </c>
      <c r="W50" s="1"/>
    </row>
    <row r="51" spans="1:23" ht="14.4" customHeight="1" x14ac:dyDescent="0.3">
      <c r="A51" s="6" t="s">
        <v>143</v>
      </c>
      <c r="B51" s="7" t="s">
        <v>144</v>
      </c>
      <c r="C51" s="6">
        <f>IFERROR(VLOOKUP($B51,[1]Sep!C$5:D$46,2,FALSE),"")</f>
        <v>1</v>
      </c>
      <c r="D51" t="str">
        <f>IFERROR(VLOOKUP($B51,[1]Sep!F$5:G$46,2,FALSE),"")</f>
        <v>Withdrawn</v>
      </c>
      <c r="E51" t="str">
        <f>IFERROR(VLOOKUP($B51,[1]Sep!I$5:J$46,2,FALSE),"")</f>
        <v>Withdrawn</v>
      </c>
      <c r="F51" t="str">
        <f>IFERROR(VLOOKUP($B51,[1]Sep!L$5:M$46,2,FALSE),"")</f>
        <v/>
      </c>
      <c r="G51" s="67" t="str">
        <f>IFERROR(VLOOKUP($B51,[1]Sep!O$5:P$46,2,FALSE),"")</f>
        <v/>
      </c>
      <c r="H51" t="str">
        <f>IFERROR(VLOOKUP($B51,[1]Sep!R$5:S$46,2,FALSE),"")</f>
        <v/>
      </c>
      <c r="I51" t="str">
        <f>IFERROR(VLOOKUP($B51,[1]Sep!U$5:V$46,2,FALSE),"")</f>
        <v/>
      </c>
      <c r="J51" t="str">
        <f>IFERROR(VLOOKUP($B51,[1]Sep!X$5:Y$46,2,FALSE),"")</f>
        <v/>
      </c>
      <c r="K51" s="67" t="str">
        <f>IFERROR(VLOOKUP($B51,[1]Sep!AA$5:AB$46,2,FALSE),"")</f>
        <v/>
      </c>
      <c r="L51" s="67" t="str">
        <f>IFERROR(VLOOKUP($B51,[1]Sep!AD$5:AE$46,2,FALSE),"")</f>
        <v/>
      </c>
      <c r="M51" t="str">
        <f>IFERROR(VLOOKUP($B51,[1]Sep!AG$5:AH$46,2,FALSE),"")</f>
        <v/>
      </c>
      <c r="N51" t="str">
        <f>IFERROR(VLOOKUP($B51,[1]Sep!AJ$5:AK$46,2,FALSE),"")</f>
        <v/>
      </c>
      <c r="O51" t="str">
        <f>IFERROR(VLOOKUP($B51,[1]Sep!AM$5:AN$46,2,FALSE),"")</f>
        <v/>
      </c>
      <c r="P51" t="str">
        <f>IFERROR(VLOOKUP($B51,[1]Sep!AP$5:AQ$46,2,FALSE),"")</f>
        <v/>
      </c>
      <c r="Q51" s="6">
        <f>SUM($C51:P51)</f>
        <v>1</v>
      </c>
      <c r="R51">
        <f>COUNTIF($C51:P51,"Late*")</f>
        <v>0</v>
      </c>
      <c r="S51" s="11">
        <f t="shared" si="2"/>
        <v>1</v>
      </c>
      <c r="T51" s="7">
        <f>COUNTIF($C51:P51,"Absent")</f>
        <v>0</v>
      </c>
      <c r="U51">
        <f>COUNTIF($C51:P51,"Withdrawn")+COUNTIF($C51:P51,"Absent*")-T51</f>
        <v>2</v>
      </c>
      <c r="V51" s="10">
        <f t="shared" si="3"/>
        <v>3</v>
      </c>
    </row>
    <row r="52" spans="1:23" s="1" customFormat="1" x14ac:dyDescent="0.3">
      <c r="A52" s="6" t="s">
        <v>205</v>
      </c>
      <c r="B52" s="7" t="s">
        <v>206</v>
      </c>
      <c r="C52" s="6" t="str">
        <f>IFERROR(VLOOKUP($B52,[1]Sep!C$5:D$46,2,FALSE),"")</f>
        <v/>
      </c>
      <c r="D52" t="str">
        <f>IFERROR(VLOOKUP($B52,[1]Sep!F$5:G$46,2,FALSE),"")</f>
        <v/>
      </c>
      <c r="E52" t="str">
        <f>IFERROR(VLOOKUP($B52,[1]Sep!I$5:J$46,2,FALSE),"")</f>
        <v/>
      </c>
      <c r="F52" t="str">
        <f>IFERROR(VLOOKUP($B52,[1]Sep!L$5:M$46,2,FALSE),"")</f>
        <v/>
      </c>
      <c r="G52" s="67" t="str">
        <f>IFERROR(VLOOKUP($B52,[1]Sep!O$5:P$46,2,FALSE),"")</f>
        <v/>
      </c>
      <c r="H52" t="str">
        <f>IFERROR(VLOOKUP($B52,[1]Sep!R$5:S$46,2,FALSE),"")</f>
        <v/>
      </c>
      <c r="I52" t="str">
        <f>IFERROR(VLOOKUP($B52,[1]Sep!U$5:V$46,2,FALSE),"")</f>
        <v>Withdrawn</v>
      </c>
      <c r="J52">
        <f>IFERROR(VLOOKUP($B52,[1]Sep!X$5:Y$46,2,FALSE),"")</f>
        <v>1</v>
      </c>
      <c r="K52" s="67" t="str">
        <f>IFERROR(VLOOKUP($B52,[1]Sep!AA$5:AB$46,2,FALSE),"")</f>
        <v/>
      </c>
      <c r="L52" s="67" t="str">
        <f>IFERROR(VLOOKUP($B52,[1]Sep!AD$5:AE$46,2,FALSE),"")</f>
        <v/>
      </c>
      <c r="M52">
        <f>IFERROR(VLOOKUP($B52,[1]Sep!AG$5:AH$46,2,FALSE),"")</f>
        <v>1</v>
      </c>
      <c r="N52">
        <f>IFERROR(VLOOKUP($B52,[1]Sep!AJ$5:AK$46,2,FALSE),"")</f>
        <v>1</v>
      </c>
      <c r="O52" t="str">
        <f>IFERROR(VLOOKUP($B52,[1]Sep!AM$5:AN$46,2,FALSE),"")</f>
        <v/>
      </c>
      <c r="P52" t="str">
        <f>IFERROR(VLOOKUP($B52,[1]Sep!AP$5:AQ$46,2,FALSE),"")</f>
        <v/>
      </c>
      <c r="Q52" s="6">
        <f>SUM($C52:P52)</f>
        <v>3</v>
      </c>
      <c r="R52">
        <f>COUNTIF($C52:P52,"Late*")</f>
        <v>0</v>
      </c>
      <c r="S52" s="11">
        <f t="shared" si="2"/>
        <v>3</v>
      </c>
      <c r="T52" s="7">
        <f>COUNTIF($C52:P52,"Absent")</f>
        <v>0</v>
      </c>
      <c r="U52">
        <f>COUNTIF($C52:P52,"Withdrawn")+COUNTIF($C52:P52,"Absent*")-T52</f>
        <v>1</v>
      </c>
      <c r="V52" s="10">
        <f t="shared" si="3"/>
        <v>4</v>
      </c>
      <c r="W52"/>
    </row>
    <row r="53" spans="1:23" x14ac:dyDescent="0.3">
      <c r="A53" s="6" t="s">
        <v>792</v>
      </c>
      <c r="B53" s="7" t="s">
        <v>793</v>
      </c>
      <c r="C53" s="6" t="str">
        <f>IFERROR(VLOOKUP($B53,[1]Sep!C$5:D$46,2,FALSE),"")</f>
        <v/>
      </c>
      <c r="D53" t="str">
        <f>IFERROR(VLOOKUP($B53,[1]Sep!F$5:G$46,2,FALSE),"")</f>
        <v/>
      </c>
      <c r="E53" t="str">
        <f>IFERROR(VLOOKUP($B53,[1]Sep!I$5:J$46,2,FALSE),"")</f>
        <v/>
      </c>
      <c r="F53" t="str">
        <f>IFERROR(VLOOKUP($B53,[1]Sep!L$5:M$46,2,FALSE),"")</f>
        <v/>
      </c>
      <c r="G53" s="67" t="str">
        <f>IFERROR(VLOOKUP($B53,[1]Sep!O$5:P$46,2,FALSE),"")</f>
        <v/>
      </c>
      <c r="H53" t="str">
        <f>IFERROR(VLOOKUP($B53,[1]Sep!R$5:S$46,2,FALSE),"")</f>
        <v/>
      </c>
      <c r="I53" t="str">
        <f>IFERROR(VLOOKUP($B53,[1]Sep!U$5:V$46,2,FALSE),"")</f>
        <v/>
      </c>
      <c r="J53">
        <f>IFERROR(VLOOKUP($B53,[1]Sep!X$5:Y$46,2,FALSE),"")</f>
        <v>1</v>
      </c>
      <c r="K53" s="67" t="str">
        <f>IFERROR(VLOOKUP($B53,[1]Sep!AA$5:AB$46,2,FALSE),"")</f>
        <v/>
      </c>
      <c r="L53" s="67" t="str">
        <f>IFERROR(VLOOKUP($B53,[1]Sep!AD$5:AE$46,2,FALSE),"")</f>
        <v/>
      </c>
      <c r="M53" t="str">
        <f>IFERROR(VLOOKUP($B53,[1]Sep!AG$5:AH$46,2,FALSE),"")</f>
        <v/>
      </c>
      <c r="N53" t="str">
        <f>IFERROR(VLOOKUP($B53,[1]Sep!AJ$5:AK$46,2,FALSE),"")</f>
        <v/>
      </c>
      <c r="O53" t="str">
        <f>IFERROR(VLOOKUP($B53,[1]Sep!AM$5:AN$46,2,FALSE),"")</f>
        <v/>
      </c>
      <c r="P53" t="str">
        <f>IFERROR(VLOOKUP($B53,[1]Sep!AP$5:AQ$46,2,FALSE),"")</f>
        <v/>
      </c>
      <c r="Q53" s="6">
        <f>SUM($C53:P53)</f>
        <v>1</v>
      </c>
      <c r="R53">
        <f>COUNTIF($C53:P53,"Late*")</f>
        <v>0</v>
      </c>
      <c r="S53" s="11">
        <f t="shared" si="2"/>
        <v>1</v>
      </c>
      <c r="T53" s="7">
        <f>COUNTIF($C53:P53,"Absent")</f>
        <v>0</v>
      </c>
      <c r="U53">
        <f>COUNTIF($C53:P53,"Withdrawn")+COUNTIF($C53:P53,"Absent*")-T53</f>
        <v>0</v>
      </c>
      <c r="V53" s="10">
        <f t="shared" si="3"/>
        <v>1</v>
      </c>
    </row>
    <row r="54" spans="1:23" x14ac:dyDescent="0.3">
      <c r="A54" s="6" t="s">
        <v>71</v>
      </c>
      <c r="B54" s="7" t="s">
        <v>72</v>
      </c>
      <c r="C54" s="6" t="str">
        <f>IFERROR(VLOOKUP($B54,[1]Sep!C$5:D$46,2,FALSE),"")</f>
        <v/>
      </c>
      <c r="D54" t="str">
        <f>IFERROR(VLOOKUP($B54,[1]Sep!F$5:G$46,2,FALSE),"")</f>
        <v/>
      </c>
      <c r="E54">
        <f>IFERROR(VLOOKUP($B54,[1]Sep!I$5:J$46,2,FALSE),"")</f>
        <v>1</v>
      </c>
      <c r="F54" t="str">
        <f>IFERROR(VLOOKUP($B54,[1]Sep!L$5:M$46,2,FALSE),"")</f>
        <v/>
      </c>
      <c r="G54" s="67" t="str">
        <f>IFERROR(VLOOKUP($B54,[1]Sep!O$5:P$46,2,FALSE),"")</f>
        <v/>
      </c>
      <c r="H54" t="str">
        <f>IFERROR(VLOOKUP($B54,[1]Sep!R$5:S$46,2,FALSE),"")</f>
        <v/>
      </c>
      <c r="I54" t="str">
        <f>IFERROR(VLOOKUP($B54,[1]Sep!U$5:V$46,2,FALSE),"")</f>
        <v/>
      </c>
      <c r="J54">
        <f>IFERROR(VLOOKUP($B54,[1]Sep!X$5:Y$46,2,FALSE),"")</f>
        <v>1</v>
      </c>
      <c r="K54" s="67" t="str">
        <f>IFERROR(VLOOKUP($B54,[1]Sep!AA$5:AB$46,2,FALSE),"")</f>
        <v/>
      </c>
      <c r="L54" s="67" t="str">
        <f>IFERROR(VLOOKUP($B54,[1]Sep!AD$5:AE$46,2,FALSE),"")</f>
        <v/>
      </c>
      <c r="M54">
        <f>IFERROR(VLOOKUP($B54,[1]Sep!AG$5:AH$46,2,FALSE),"")</f>
        <v>1</v>
      </c>
      <c r="N54" t="str">
        <f>IFERROR(VLOOKUP($B54,[1]Sep!AJ$5:AK$46,2,FALSE),"")</f>
        <v/>
      </c>
      <c r="O54" t="str">
        <f>IFERROR(VLOOKUP($B54,[1]Sep!AM$5:AN$46,2,FALSE),"")</f>
        <v/>
      </c>
      <c r="P54" t="str">
        <f>IFERROR(VLOOKUP($B54,[1]Sep!AP$5:AQ$46,2,FALSE),"")</f>
        <v/>
      </c>
      <c r="Q54" s="6">
        <f>SUM($C54:P54)</f>
        <v>3</v>
      </c>
      <c r="R54">
        <f>COUNTIF($C54:P54,"Late*")</f>
        <v>0</v>
      </c>
      <c r="S54" s="11">
        <f t="shared" si="2"/>
        <v>3</v>
      </c>
      <c r="T54" s="7">
        <f>COUNTIF($C54:P54,"Absent")</f>
        <v>0</v>
      </c>
      <c r="U54">
        <f>COUNTIF($C54:P54,"Withdrawn")+COUNTIF($C54:P54,"Absent*")-T54</f>
        <v>0</v>
      </c>
      <c r="V54" s="10">
        <f t="shared" si="3"/>
        <v>3</v>
      </c>
    </row>
    <row r="55" spans="1:23" x14ac:dyDescent="0.3">
      <c r="A55" s="6" t="s">
        <v>215</v>
      </c>
      <c r="B55" s="7" t="s">
        <v>125</v>
      </c>
      <c r="C55" s="6" t="str">
        <f>IFERROR(VLOOKUP($B55,[1]Sep!C$5:D$46,2,FALSE),"")</f>
        <v/>
      </c>
      <c r="D55">
        <f>IFERROR(VLOOKUP($B55,[1]Sep!F$5:G$46,2,FALSE),"")</f>
        <v>1</v>
      </c>
      <c r="E55" t="str">
        <f>IFERROR(VLOOKUP($B55,[1]Sep!I$5:J$46,2,FALSE),"")</f>
        <v/>
      </c>
      <c r="F55" t="str">
        <f>IFERROR(VLOOKUP($B55,[1]Sep!L$5:M$46,2,FALSE),"")</f>
        <v/>
      </c>
      <c r="G55" s="67" t="str">
        <f>IFERROR(VLOOKUP($B55,[1]Sep!O$5:P$46,2,FALSE),"")</f>
        <v/>
      </c>
      <c r="H55" t="str">
        <f>IFERROR(VLOOKUP($B55,[1]Sep!R$5:S$46,2,FALSE),"")</f>
        <v/>
      </c>
      <c r="I55" t="str">
        <f>IFERROR(VLOOKUP($B55,[1]Sep!U$5:V$46,2,FALSE),"")</f>
        <v>Withdrawn</v>
      </c>
      <c r="J55" t="str">
        <f>IFERROR(VLOOKUP($B55,[1]Sep!X$5:Y$46,2,FALSE),"")</f>
        <v/>
      </c>
      <c r="K55" s="67" t="str">
        <f>IFERROR(VLOOKUP($B55,[1]Sep!AA$5:AB$46,2,FALSE),"")</f>
        <v/>
      </c>
      <c r="L55" s="67" t="str">
        <f>IFERROR(VLOOKUP($B55,[1]Sep!AD$5:AE$46,2,FALSE),"")</f>
        <v/>
      </c>
      <c r="M55" t="str">
        <f>IFERROR(VLOOKUP($B55,[1]Sep!AG$5:AH$46,2,FALSE),"")</f>
        <v/>
      </c>
      <c r="N55" t="str">
        <f>IFERROR(VLOOKUP($B55,[1]Sep!AJ$5:AK$46,2,FALSE),"")</f>
        <v/>
      </c>
      <c r="O55" t="str">
        <f>IFERROR(VLOOKUP($B55,[1]Sep!AM$5:AN$46,2,FALSE),"")</f>
        <v/>
      </c>
      <c r="P55" t="str">
        <f>IFERROR(VLOOKUP($B55,[1]Sep!AP$5:AQ$46,2,FALSE),"")</f>
        <v/>
      </c>
      <c r="Q55" s="6">
        <f>SUM($C55:P55)</f>
        <v>1</v>
      </c>
      <c r="R55">
        <f>COUNTIF($C55:P55,"Late*")</f>
        <v>0</v>
      </c>
      <c r="S55" s="11">
        <f t="shared" si="2"/>
        <v>1</v>
      </c>
      <c r="T55" s="7">
        <f>COUNTIF($C55:P55,"Absent")</f>
        <v>0</v>
      </c>
      <c r="U55">
        <f>COUNTIF($C55:P55,"Withdrawn")+COUNTIF($C55:P55,"Absent*")-T55</f>
        <v>1</v>
      </c>
      <c r="V55" s="10">
        <f t="shared" si="3"/>
        <v>2</v>
      </c>
    </row>
    <row r="56" spans="1:23" x14ac:dyDescent="0.3">
      <c r="A56" s="6" t="s">
        <v>218</v>
      </c>
      <c r="B56" s="7" t="s">
        <v>219</v>
      </c>
      <c r="C56" s="6" t="str">
        <f>IFERROR(VLOOKUP($B56,[1]Sep!C$5:D$46,2,FALSE),"")</f>
        <v/>
      </c>
      <c r="D56" t="str">
        <f>IFERROR(VLOOKUP($B56,[1]Sep!F$5:G$46,2,FALSE),"")</f>
        <v/>
      </c>
      <c r="E56" t="str">
        <f>IFERROR(VLOOKUP($B56,[1]Sep!I$5:J$46,2,FALSE),"")</f>
        <v/>
      </c>
      <c r="F56" t="str">
        <f>IFERROR(VLOOKUP($B56,[1]Sep!L$5:M$46,2,FALSE),"")</f>
        <v>Late</v>
      </c>
      <c r="G56" s="67" t="str">
        <f>IFERROR(VLOOKUP($B56,[1]Sep!O$5:P$46,2,FALSE),"")</f>
        <v/>
      </c>
      <c r="H56" t="str">
        <f>IFERROR(VLOOKUP($B56,[1]Sep!R$5:S$46,2,FALSE),"")</f>
        <v>Withdrawn</v>
      </c>
      <c r="I56" t="str">
        <f>IFERROR(VLOOKUP($B56,[1]Sep!U$5:V$46,2,FALSE),"")</f>
        <v/>
      </c>
      <c r="J56" t="str">
        <f>IFERROR(VLOOKUP($B56,[1]Sep!X$5:Y$46,2,FALSE),"")</f>
        <v/>
      </c>
      <c r="K56" s="67" t="str">
        <f>IFERROR(VLOOKUP($B56,[1]Sep!AA$5:AB$46,2,FALSE),"")</f>
        <v/>
      </c>
      <c r="L56" s="67" t="str">
        <f>IFERROR(VLOOKUP($B56,[1]Sep!AD$5:AE$46,2,FALSE),"")</f>
        <v/>
      </c>
      <c r="M56" t="str">
        <f>IFERROR(VLOOKUP($B56,[1]Sep!AG$5:AH$46,2,FALSE),"")</f>
        <v/>
      </c>
      <c r="N56" t="str">
        <f>IFERROR(VLOOKUP($B56,[1]Sep!AJ$5:AK$46,2,FALSE),"")</f>
        <v>Withdrawn</v>
      </c>
      <c r="O56" t="str">
        <f>IFERROR(VLOOKUP($B56,[1]Sep!AM$5:AN$46,2,FALSE),"")</f>
        <v/>
      </c>
      <c r="P56" t="str">
        <f>IFERROR(VLOOKUP($B56,[1]Sep!AP$5:AQ$46,2,FALSE),"")</f>
        <v/>
      </c>
      <c r="Q56" s="6">
        <f>SUM($C56:P56)</f>
        <v>0</v>
      </c>
      <c r="R56">
        <f>COUNTIF($C56:P56,"Late*")</f>
        <v>1</v>
      </c>
      <c r="S56" s="11">
        <f t="shared" si="2"/>
        <v>1</v>
      </c>
      <c r="T56" s="7">
        <f>COUNTIF($C56:P56,"Absent")</f>
        <v>0</v>
      </c>
      <c r="U56">
        <f>COUNTIF($C56:P56,"Withdrawn")+COUNTIF($C56:P56,"Absent*")-T56</f>
        <v>2</v>
      </c>
      <c r="V56" s="10">
        <f t="shared" si="3"/>
        <v>3</v>
      </c>
    </row>
    <row r="57" spans="1:23" x14ac:dyDescent="0.3">
      <c r="A57" s="6" t="s">
        <v>153</v>
      </c>
      <c r="B57" s="7" t="s">
        <v>154</v>
      </c>
      <c r="C57" s="6" t="str">
        <f>IFERROR(VLOOKUP($B57,[1]Sep!C$5:D$46,2,FALSE),"")</f>
        <v/>
      </c>
      <c r="D57" t="str">
        <f>IFERROR(VLOOKUP($B57,[1]Sep!F$5:G$46,2,FALSE),"")</f>
        <v/>
      </c>
      <c r="E57">
        <f>IFERROR(VLOOKUP($B57,[1]Sep!I$5:J$46,2,FALSE),"")</f>
        <v>1</v>
      </c>
      <c r="F57" t="str">
        <f>IFERROR(VLOOKUP($B57,[1]Sep!L$5:M$46,2,FALSE),"")</f>
        <v/>
      </c>
      <c r="G57" s="67" t="str">
        <f>IFERROR(VLOOKUP($B57,[1]Sep!O$5:P$46,2,FALSE),"")</f>
        <v/>
      </c>
      <c r="H57">
        <f>IFERROR(VLOOKUP($B57,[1]Sep!R$5:S$46,2,FALSE),"")</f>
        <v>1</v>
      </c>
      <c r="I57" t="str">
        <f>IFERROR(VLOOKUP($B57,[1]Sep!U$5:V$46,2,FALSE),"")</f>
        <v/>
      </c>
      <c r="J57" t="str">
        <f>IFERROR(VLOOKUP($B57,[1]Sep!X$5:Y$46,2,FALSE),"")</f>
        <v/>
      </c>
      <c r="K57" s="67" t="str">
        <f>IFERROR(VLOOKUP($B57,[1]Sep!AA$5:AB$46,2,FALSE),"")</f>
        <v/>
      </c>
      <c r="L57" s="67" t="str">
        <f>IFERROR(VLOOKUP($B57,[1]Sep!AD$5:AE$46,2,FALSE),"")</f>
        <v/>
      </c>
      <c r="M57" t="str">
        <f>IFERROR(VLOOKUP($B57,[1]Sep!AG$5:AH$46,2,FALSE),"")</f>
        <v/>
      </c>
      <c r="N57" t="str">
        <f>IFERROR(VLOOKUP($B57,[1]Sep!AJ$5:AK$46,2,FALSE),"")</f>
        <v/>
      </c>
      <c r="O57" t="str">
        <f>IFERROR(VLOOKUP($B57,[1]Sep!AM$5:AN$46,2,FALSE),"")</f>
        <v/>
      </c>
      <c r="P57" t="str">
        <f>IFERROR(VLOOKUP($B57,[1]Sep!AP$5:AQ$46,2,FALSE),"")</f>
        <v/>
      </c>
      <c r="Q57" s="6">
        <f>SUM($C57:P57)</f>
        <v>2</v>
      </c>
      <c r="R57">
        <f>COUNTIF($C57:P57,"Late*")</f>
        <v>0</v>
      </c>
      <c r="S57" s="11">
        <f t="shared" si="2"/>
        <v>2</v>
      </c>
      <c r="T57" s="7">
        <f>COUNTIF($C57:P57,"Absent")</f>
        <v>0</v>
      </c>
      <c r="U57">
        <f>COUNTIF($C57:P57,"Withdrawn")+COUNTIF($C57:P57,"Absent*")-T57</f>
        <v>0</v>
      </c>
      <c r="V57" s="10">
        <f t="shared" si="3"/>
        <v>2</v>
      </c>
    </row>
    <row r="58" spans="1:23" x14ac:dyDescent="0.3">
      <c r="A58" s="6" t="s">
        <v>132</v>
      </c>
      <c r="B58" s="7" t="s">
        <v>127</v>
      </c>
      <c r="C58" s="6" t="str">
        <f>IFERROR(VLOOKUP($B58,[1]Sep!C$5:D$46,2,FALSE),"")</f>
        <v/>
      </c>
      <c r="D58" t="str">
        <f>IFERROR(VLOOKUP($B58,[1]Sep!F$5:G$46,2,FALSE),"")</f>
        <v>Late</v>
      </c>
      <c r="E58" t="str">
        <f>IFERROR(VLOOKUP($B58,[1]Sep!I$5:J$46,2,FALSE),"")</f>
        <v/>
      </c>
      <c r="F58" t="str">
        <f>IFERROR(VLOOKUP($B58,[1]Sep!L$5:M$46,2,FALSE),"")</f>
        <v/>
      </c>
      <c r="G58" s="67" t="str">
        <f>IFERROR(VLOOKUP($B58,[1]Sep!O$5:P$46,2,FALSE),"")</f>
        <v/>
      </c>
      <c r="H58" t="str">
        <f>IFERROR(VLOOKUP($B58,[1]Sep!R$5:S$46,2,FALSE),"")</f>
        <v/>
      </c>
      <c r="I58">
        <f>IFERROR(VLOOKUP($B58,[1]Sep!U$5:V$46,2,FALSE),"")</f>
        <v>1</v>
      </c>
      <c r="J58" t="str">
        <f>IFERROR(VLOOKUP($B58,[1]Sep!X$5:Y$46,2,FALSE),"")</f>
        <v/>
      </c>
      <c r="K58" s="67" t="str">
        <f>IFERROR(VLOOKUP($B58,[1]Sep!AA$5:AB$46,2,FALSE),"")</f>
        <v/>
      </c>
      <c r="L58" s="67" t="str">
        <f>IFERROR(VLOOKUP($B58,[1]Sep!AD$5:AE$46,2,FALSE),"")</f>
        <v/>
      </c>
      <c r="M58" t="str">
        <f>IFERROR(VLOOKUP($B58,[1]Sep!AG$5:AH$46,2,FALSE),"")</f>
        <v/>
      </c>
      <c r="N58" t="str">
        <f>IFERROR(VLOOKUP($B58,[1]Sep!AJ$5:AK$46,2,FALSE),"")</f>
        <v/>
      </c>
      <c r="O58" t="str">
        <f>IFERROR(VLOOKUP($B58,[1]Sep!AM$5:AN$46,2,FALSE),"")</f>
        <v/>
      </c>
      <c r="P58" t="str">
        <f>IFERROR(VLOOKUP($B58,[1]Sep!AP$5:AQ$46,2,FALSE),"")</f>
        <v/>
      </c>
      <c r="Q58" s="6">
        <f>SUM($C58:P58)</f>
        <v>1</v>
      </c>
      <c r="R58">
        <f>COUNTIF($C58:P58,"Late*")</f>
        <v>1</v>
      </c>
      <c r="S58" s="11">
        <f t="shared" si="2"/>
        <v>2</v>
      </c>
      <c r="T58" s="7">
        <f>COUNTIF($C58:P58,"Absent")</f>
        <v>0</v>
      </c>
      <c r="U58">
        <f>COUNTIF($C58:P58,"Withdrawn")+COUNTIF($C58:P58,"Absent*")-T58</f>
        <v>0</v>
      </c>
      <c r="V58" s="10">
        <f t="shared" si="3"/>
        <v>2</v>
      </c>
    </row>
    <row r="59" spans="1:23" x14ac:dyDescent="0.3">
      <c r="A59" s="6" t="s">
        <v>794</v>
      </c>
      <c r="B59" s="7" t="s">
        <v>795</v>
      </c>
      <c r="C59" s="6" t="str">
        <f>IFERROR(VLOOKUP($B59,[1]Sep!C$5:D$46,2,FALSE),"")</f>
        <v/>
      </c>
      <c r="D59" t="str">
        <f>IFERROR(VLOOKUP($B59,[1]Sep!F$5:G$46,2,FALSE),"")</f>
        <v/>
      </c>
      <c r="E59" t="str">
        <f>IFERROR(VLOOKUP($B59,[1]Sep!I$5:J$46,2,FALSE),"")</f>
        <v/>
      </c>
      <c r="F59" t="str">
        <f>IFERROR(VLOOKUP($B59,[1]Sep!L$5:M$46,2,FALSE),"")</f>
        <v/>
      </c>
      <c r="G59" s="67" t="str">
        <f>IFERROR(VLOOKUP($B59,[1]Sep!O$5:P$46,2,FALSE),"")</f>
        <v/>
      </c>
      <c r="H59" t="str">
        <f>IFERROR(VLOOKUP($B59,[1]Sep!R$5:S$46,2,FALSE),"")</f>
        <v/>
      </c>
      <c r="I59" t="str">
        <f>IFERROR(VLOOKUP($B59,[1]Sep!U$5:V$46,2,FALSE),"")</f>
        <v/>
      </c>
      <c r="J59">
        <f>IFERROR(VLOOKUP($B59,[1]Sep!X$5:Y$46,2,FALSE),"")</f>
        <v>1</v>
      </c>
      <c r="K59" s="67" t="str">
        <f>IFERROR(VLOOKUP($B59,[1]Sep!AA$5:AB$46,2,FALSE),"")</f>
        <v/>
      </c>
      <c r="L59" s="67" t="str">
        <f>IFERROR(VLOOKUP($B59,[1]Sep!AD$5:AE$46,2,FALSE),"")</f>
        <v/>
      </c>
      <c r="M59" t="str">
        <f>IFERROR(VLOOKUP($B59,[1]Sep!AG$5:AH$46,2,FALSE),"")</f>
        <v/>
      </c>
      <c r="N59" t="str">
        <f>IFERROR(VLOOKUP($B59,[1]Sep!AJ$5:AK$46,2,FALSE),"")</f>
        <v/>
      </c>
      <c r="O59" t="str">
        <f>IFERROR(VLOOKUP($B59,[1]Sep!AM$5:AN$46,2,FALSE),"")</f>
        <v/>
      </c>
      <c r="P59" t="str">
        <f>IFERROR(VLOOKUP($B59,[1]Sep!AP$5:AQ$46,2,FALSE),"")</f>
        <v/>
      </c>
      <c r="Q59" s="6">
        <f>SUM($C59:P59)</f>
        <v>1</v>
      </c>
      <c r="R59">
        <f>COUNTIF($C59:P59,"Late*")</f>
        <v>0</v>
      </c>
      <c r="S59" s="11">
        <f t="shared" si="2"/>
        <v>1</v>
      </c>
      <c r="T59" s="7">
        <f>COUNTIF($C59:P59,"Absent")</f>
        <v>0</v>
      </c>
      <c r="U59">
        <f>COUNTIF($C59:P59,"Withdrawn")+COUNTIF($C59:P59,"Absent*")-T59</f>
        <v>0</v>
      </c>
      <c r="V59" s="10">
        <f t="shared" si="3"/>
        <v>1</v>
      </c>
    </row>
    <row r="60" spans="1:23" x14ac:dyDescent="0.3">
      <c r="A60" s="6" t="s">
        <v>351</v>
      </c>
      <c r="B60" s="7" t="s">
        <v>352</v>
      </c>
      <c r="C60" s="6" t="str">
        <f>IFERROR(VLOOKUP($B60,[1]Sep!C$5:D$46,2,FALSE),"")</f>
        <v/>
      </c>
      <c r="D60" t="str">
        <f>IFERROR(VLOOKUP($B60,[1]Sep!F$5:G$46,2,FALSE),"")</f>
        <v/>
      </c>
      <c r="E60" t="str">
        <f>IFERROR(VLOOKUP($B60,[1]Sep!I$5:J$46,2,FALSE),"")</f>
        <v/>
      </c>
      <c r="F60" t="str">
        <f>IFERROR(VLOOKUP($B60,[1]Sep!L$5:M$46,2,FALSE),"")</f>
        <v/>
      </c>
      <c r="G60" s="67" t="str">
        <f>IFERROR(VLOOKUP($B60,[1]Sep!O$5:P$46,2,FALSE),"")</f>
        <v/>
      </c>
      <c r="H60" t="str">
        <f>IFERROR(VLOOKUP($B60,[1]Sep!R$5:S$46,2,FALSE),"")</f>
        <v/>
      </c>
      <c r="I60" t="str">
        <f>IFERROR(VLOOKUP($B60,[1]Sep!U$5:V$46,2,FALSE),"")</f>
        <v/>
      </c>
      <c r="J60" t="str">
        <f>IFERROR(VLOOKUP($B60,[1]Sep!X$5:Y$46,2,FALSE),"")</f>
        <v/>
      </c>
      <c r="K60" s="67" t="str">
        <f>IFERROR(VLOOKUP($B60,[1]Sep!AA$5:AB$46,2,FALSE),"")</f>
        <v/>
      </c>
      <c r="L60" s="67" t="str">
        <f>IFERROR(VLOOKUP($B60,[1]Sep!AD$5:AE$46,2,FALSE),"")</f>
        <v/>
      </c>
      <c r="M60" t="str">
        <f>IFERROR(VLOOKUP($B60,[1]Sep!AG$5:AH$46,2,FALSE),"")</f>
        <v/>
      </c>
      <c r="N60">
        <f>IFERROR(VLOOKUP($B60,[1]Sep!AJ$5:AK$46,2,FALSE),"")</f>
        <v>1</v>
      </c>
      <c r="O60" t="str">
        <f>IFERROR(VLOOKUP($B60,[1]Sep!AM$5:AN$46,2,FALSE),"")</f>
        <v/>
      </c>
      <c r="P60" t="str">
        <f>IFERROR(VLOOKUP($B60,[1]Sep!AP$5:AQ$46,2,FALSE),"")</f>
        <v/>
      </c>
      <c r="Q60" s="6">
        <f>SUM($C60:P60)</f>
        <v>1</v>
      </c>
      <c r="R60">
        <f>COUNTIF($C60:P60,"Late*")</f>
        <v>0</v>
      </c>
      <c r="S60" s="11">
        <f t="shared" si="2"/>
        <v>1</v>
      </c>
      <c r="T60" s="7">
        <f>COUNTIF($C60:P60,"Absent")</f>
        <v>0</v>
      </c>
      <c r="U60">
        <f>COUNTIF($C60:P60,"Withdrawn")+COUNTIF($C60:P60,"Absent*")-T60</f>
        <v>0</v>
      </c>
      <c r="V60" s="10">
        <f t="shared" si="3"/>
        <v>1</v>
      </c>
    </row>
    <row r="61" spans="1:23" x14ac:dyDescent="0.3">
      <c r="A61" s="6" t="s">
        <v>169</v>
      </c>
      <c r="B61" s="7" t="s">
        <v>170</v>
      </c>
      <c r="C61" s="6" t="str">
        <f>IFERROR(VLOOKUP($B61,[1]Sep!C$5:D$46,2,FALSE),"")</f>
        <v>Withdrawn</v>
      </c>
      <c r="D61" t="str">
        <f>IFERROR(VLOOKUP($B61,[1]Sep!F$5:G$46,2,FALSE),"")</f>
        <v/>
      </c>
      <c r="E61" t="str">
        <f>IFERROR(VLOOKUP($B61,[1]Sep!I$5:J$46,2,FALSE),"")</f>
        <v/>
      </c>
      <c r="F61" t="str">
        <f>IFERROR(VLOOKUP($B61,[1]Sep!L$5:M$46,2,FALSE),"")</f>
        <v>Withdrawn</v>
      </c>
      <c r="G61" s="67" t="str">
        <f>IFERROR(VLOOKUP($B61,[1]Sep!O$5:P$46,2,FALSE),"")</f>
        <v/>
      </c>
      <c r="H61" t="str">
        <f>IFERROR(VLOOKUP($B61,[1]Sep!R$5:S$46,2,FALSE),"")</f>
        <v>Withdrawn</v>
      </c>
      <c r="I61" t="str">
        <f>IFERROR(VLOOKUP($B61,[1]Sep!U$5:V$46,2,FALSE),"")</f>
        <v/>
      </c>
      <c r="J61" t="str">
        <f>IFERROR(VLOOKUP($B61,[1]Sep!X$5:Y$46,2,FALSE),"")</f>
        <v/>
      </c>
      <c r="K61" s="67" t="str">
        <f>IFERROR(VLOOKUP($B61,[1]Sep!AA$5:AB$46,2,FALSE),"")</f>
        <v/>
      </c>
      <c r="L61" s="67" t="str">
        <f>IFERROR(VLOOKUP($B61,[1]Sep!AD$5:AE$46,2,FALSE),"")</f>
        <v/>
      </c>
      <c r="M61" t="str">
        <f>IFERROR(VLOOKUP($B61,[1]Sep!AG$5:AH$46,2,FALSE),"")</f>
        <v/>
      </c>
      <c r="N61" t="str">
        <f>IFERROR(VLOOKUP($B61,[1]Sep!AJ$5:AK$46,2,FALSE),"")</f>
        <v/>
      </c>
      <c r="O61" t="str">
        <f>IFERROR(VLOOKUP($B61,[1]Sep!AM$5:AN$46,2,FALSE),"")</f>
        <v/>
      </c>
      <c r="P61" t="str">
        <f>IFERROR(VLOOKUP($B61,[1]Sep!AP$5:AQ$46,2,FALSE),"")</f>
        <v/>
      </c>
      <c r="Q61" s="6">
        <f>SUM($C61:P61)</f>
        <v>0</v>
      </c>
      <c r="R61">
        <f>COUNTIF($C61:P61,"Late*")</f>
        <v>0</v>
      </c>
      <c r="S61" s="11">
        <f t="shared" si="2"/>
        <v>0</v>
      </c>
      <c r="T61" s="7">
        <f>COUNTIF($C61:P61,"Absent")</f>
        <v>0</v>
      </c>
      <c r="U61">
        <f>COUNTIF($C61:P61,"Withdrawn")+COUNTIF($C61:P61,"Absent*")-T61</f>
        <v>3</v>
      </c>
      <c r="V61" s="10">
        <f t="shared" si="3"/>
        <v>3</v>
      </c>
    </row>
    <row r="62" spans="1:23" x14ac:dyDescent="0.3">
      <c r="A62" s="6" t="s">
        <v>151</v>
      </c>
      <c r="B62" s="7" t="s">
        <v>152</v>
      </c>
      <c r="C62" s="6" t="str">
        <f>IFERROR(VLOOKUP($B62,[1]Sep!C$5:D$46,2,FALSE),"")</f>
        <v/>
      </c>
      <c r="D62" t="str">
        <f>IFERROR(VLOOKUP($B62,[1]Sep!F$5:G$46,2,FALSE),"")</f>
        <v/>
      </c>
      <c r="E62" t="str">
        <f>IFERROR(VLOOKUP($B62,[1]Sep!I$5:J$46,2,FALSE),"")</f>
        <v>Withdrawn</v>
      </c>
      <c r="F62" t="str">
        <f>IFERROR(VLOOKUP($B62,[1]Sep!L$5:M$46,2,FALSE),"")</f>
        <v/>
      </c>
      <c r="G62" s="67" t="str">
        <f>IFERROR(VLOOKUP($B62,[1]Sep!O$5:P$46,2,FALSE),"")</f>
        <v/>
      </c>
      <c r="H62" t="str">
        <f>IFERROR(VLOOKUP($B62,[1]Sep!R$5:S$46,2,FALSE),"")</f>
        <v/>
      </c>
      <c r="I62" t="str">
        <f>IFERROR(VLOOKUP($B62,[1]Sep!U$5:V$46,2,FALSE),"")</f>
        <v/>
      </c>
      <c r="J62" t="str">
        <f>IFERROR(VLOOKUP($B62,[1]Sep!X$5:Y$46,2,FALSE),"")</f>
        <v/>
      </c>
      <c r="K62" s="67" t="str">
        <f>IFERROR(VLOOKUP($B62,[1]Sep!AA$5:AB$46,2,FALSE),"")</f>
        <v/>
      </c>
      <c r="L62" s="67" t="str">
        <f>IFERROR(VLOOKUP($B62,[1]Sep!AD$5:AE$46,2,FALSE),"")</f>
        <v/>
      </c>
      <c r="M62" t="str">
        <f>IFERROR(VLOOKUP($B62,[1]Sep!AG$5:AH$46,2,FALSE),"")</f>
        <v/>
      </c>
      <c r="N62" t="str">
        <f>IFERROR(VLOOKUP($B62,[1]Sep!AJ$5:AK$46,2,FALSE),"")</f>
        <v/>
      </c>
      <c r="O62" t="str">
        <f>IFERROR(VLOOKUP($B62,[1]Sep!AM$5:AN$46,2,FALSE),"")</f>
        <v/>
      </c>
      <c r="P62" t="str">
        <f>IFERROR(VLOOKUP($B62,[1]Sep!AP$5:AQ$46,2,FALSE),"")</f>
        <v/>
      </c>
      <c r="Q62" s="6">
        <f>SUM($C62:P62)</f>
        <v>0</v>
      </c>
      <c r="R62">
        <f>COUNTIF($C62:P62,"Late*")</f>
        <v>0</v>
      </c>
      <c r="S62" s="11">
        <f t="shared" si="2"/>
        <v>0</v>
      </c>
      <c r="T62" s="7">
        <f>COUNTIF($C62:P62,"Absent")</f>
        <v>0</v>
      </c>
      <c r="U62">
        <f>COUNTIF($C62:P62,"Withdrawn")+COUNTIF($C62:P62,"Absent*")-T62</f>
        <v>1</v>
      </c>
      <c r="V62" s="10">
        <f t="shared" si="3"/>
        <v>1</v>
      </c>
    </row>
    <row r="63" spans="1:23" x14ac:dyDescent="0.3">
      <c r="A63" s="6" t="s">
        <v>73</v>
      </c>
      <c r="B63" s="7" t="s">
        <v>74</v>
      </c>
      <c r="C63" s="6" t="str">
        <f>IFERROR(VLOOKUP($B63,[1]Sep!C$5:D$46,2,FALSE),"")</f>
        <v/>
      </c>
      <c r="D63" t="str">
        <f>IFERROR(VLOOKUP($B63,[1]Sep!F$5:G$46,2,FALSE),"")</f>
        <v/>
      </c>
      <c r="E63">
        <f>IFERROR(VLOOKUP($B63,[1]Sep!I$5:J$46,2,FALSE),"")</f>
        <v>1</v>
      </c>
      <c r="F63" t="str">
        <f>IFERROR(VLOOKUP($B63,[1]Sep!L$5:M$46,2,FALSE),"")</f>
        <v/>
      </c>
      <c r="G63" s="67" t="str">
        <f>IFERROR(VLOOKUP($B63,[1]Sep!O$5:P$46,2,FALSE),"")</f>
        <v/>
      </c>
      <c r="H63" t="str">
        <f>IFERROR(VLOOKUP($B63,[1]Sep!R$5:S$46,2,FALSE),"")</f>
        <v/>
      </c>
      <c r="I63" t="str">
        <f>IFERROR(VLOOKUP($B63,[1]Sep!U$5:V$46,2,FALSE),"")</f>
        <v/>
      </c>
      <c r="J63">
        <f>IFERROR(VLOOKUP($B63,[1]Sep!X$5:Y$46,2,FALSE),"")</f>
        <v>1</v>
      </c>
      <c r="K63" s="67" t="str">
        <f>IFERROR(VLOOKUP($B63,[1]Sep!AA$5:AB$46,2,FALSE),"")</f>
        <v/>
      </c>
      <c r="L63" s="67" t="str">
        <f>IFERROR(VLOOKUP($B63,[1]Sep!AD$5:AE$46,2,FALSE),"")</f>
        <v/>
      </c>
      <c r="M63" t="str">
        <f>IFERROR(VLOOKUP($B63,[1]Sep!AG$5:AH$46,2,FALSE),"")</f>
        <v/>
      </c>
      <c r="N63" t="str">
        <f>IFERROR(VLOOKUP($B63,[1]Sep!AJ$5:AK$46,2,FALSE),"")</f>
        <v/>
      </c>
      <c r="O63" t="str">
        <f>IFERROR(VLOOKUP($B63,[1]Sep!AM$5:AN$46,2,FALSE),"")</f>
        <v/>
      </c>
      <c r="P63" t="str">
        <f>IFERROR(VLOOKUP($B63,[1]Sep!AP$5:AQ$46,2,FALSE),"")</f>
        <v/>
      </c>
      <c r="Q63" s="6">
        <f>SUM($C63:P63)</f>
        <v>2</v>
      </c>
      <c r="R63">
        <f>COUNTIF($C63:P63,"Late*")</f>
        <v>0</v>
      </c>
      <c r="S63" s="11">
        <f t="shared" si="2"/>
        <v>2</v>
      </c>
      <c r="T63" s="7">
        <f>COUNTIF($C63:P63,"Absent")</f>
        <v>0</v>
      </c>
      <c r="U63">
        <f>COUNTIF($C63:P63,"Withdrawn")+COUNTIF($C63:P63,"Absent*")-T63</f>
        <v>0</v>
      </c>
      <c r="V63" s="10">
        <f t="shared" si="3"/>
        <v>2</v>
      </c>
    </row>
    <row r="64" spans="1:23" x14ac:dyDescent="0.3">
      <c r="A64" s="6" t="s">
        <v>175</v>
      </c>
      <c r="B64" s="7" t="s">
        <v>176</v>
      </c>
      <c r="C64" s="6" t="str">
        <f>IFERROR(VLOOKUP($B64,[1]Sep!C$5:D$46,2,FALSE),"")</f>
        <v>Absent</v>
      </c>
      <c r="D64" t="str">
        <f>IFERROR(VLOOKUP($B64,[1]Sep!F$5:G$46,2,FALSE),"")</f>
        <v/>
      </c>
      <c r="E64" t="str">
        <f>IFERROR(VLOOKUP($B64,[1]Sep!I$5:J$46,2,FALSE),"")</f>
        <v/>
      </c>
      <c r="F64" t="str">
        <f>IFERROR(VLOOKUP($B64,[1]Sep!L$5:M$46,2,FALSE),"")</f>
        <v>Withdrawn</v>
      </c>
      <c r="G64" s="67" t="str">
        <f>IFERROR(VLOOKUP($B64,[1]Sep!O$5:P$46,2,FALSE),"")</f>
        <v/>
      </c>
      <c r="H64" t="str">
        <f>IFERROR(VLOOKUP($B64,[1]Sep!R$5:S$46,2,FALSE),"")</f>
        <v>Withdrawn</v>
      </c>
      <c r="I64" t="str">
        <f>IFERROR(VLOOKUP($B64,[1]Sep!U$5:V$46,2,FALSE),"")</f>
        <v/>
      </c>
      <c r="J64" t="str">
        <f>IFERROR(VLOOKUP($B64,[1]Sep!X$5:Y$46,2,FALSE),"")</f>
        <v/>
      </c>
      <c r="K64" s="67" t="str">
        <f>IFERROR(VLOOKUP($B64,[1]Sep!AA$5:AB$46,2,FALSE),"")</f>
        <v/>
      </c>
      <c r="L64" s="67" t="str">
        <f>IFERROR(VLOOKUP($B64,[1]Sep!AD$5:AE$46,2,FALSE),"")</f>
        <v/>
      </c>
      <c r="M64" t="str">
        <f>IFERROR(VLOOKUP($B64,[1]Sep!AG$5:AH$46,2,FALSE),"")</f>
        <v/>
      </c>
      <c r="N64" t="str">
        <f>IFERROR(VLOOKUP($B64,[1]Sep!AJ$5:AK$46,2,FALSE),"")</f>
        <v/>
      </c>
      <c r="O64" t="str">
        <f>IFERROR(VLOOKUP($B64,[1]Sep!AM$5:AN$46,2,FALSE),"")</f>
        <v/>
      </c>
      <c r="P64" t="str">
        <f>IFERROR(VLOOKUP($B64,[1]Sep!AP$5:AQ$46,2,FALSE),"")</f>
        <v/>
      </c>
      <c r="Q64" s="6">
        <f>SUM($C64:P64)</f>
        <v>0</v>
      </c>
      <c r="R64">
        <f>COUNTIF($C64:P64,"Late*")</f>
        <v>0</v>
      </c>
      <c r="S64" s="11">
        <f t="shared" si="2"/>
        <v>0</v>
      </c>
      <c r="T64" s="7">
        <f>COUNTIF($C64:P64,"Absent")</f>
        <v>1</v>
      </c>
      <c r="U64">
        <f>COUNTIF($C64:P64,"Withdrawn")+COUNTIF($C64:P64,"Absent*")-T64</f>
        <v>2</v>
      </c>
      <c r="V64" s="10">
        <f t="shared" si="3"/>
        <v>3</v>
      </c>
    </row>
    <row r="65" spans="1:22" x14ac:dyDescent="0.3">
      <c r="A65" s="6" t="s">
        <v>796</v>
      </c>
      <c r="B65" s="7" t="s">
        <v>212</v>
      </c>
      <c r="C65" s="6" t="str">
        <f>IFERROR(VLOOKUP($B65,[1]Sep!C$5:D$46,2,FALSE),"")</f>
        <v/>
      </c>
      <c r="D65">
        <f>IFERROR(VLOOKUP($B65,[1]Sep!F$5:G$46,2,FALSE),"")</f>
        <v>1</v>
      </c>
      <c r="E65" t="str">
        <f>IFERROR(VLOOKUP($B65,[1]Sep!I$5:J$46,2,FALSE),"")</f>
        <v/>
      </c>
      <c r="F65" t="str">
        <f>IFERROR(VLOOKUP($B65,[1]Sep!L$5:M$46,2,FALSE),"")</f>
        <v/>
      </c>
      <c r="G65" s="67" t="str">
        <f>IFERROR(VLOOKUP($B65,[1]Sep!O$5:P$46,2,FALSE),"")</f>
        <v/>
      </c>
      <c r="H65" t="str">
        <f>IFERROR(VLOOKUP($B65,[1]Sep!R$5:S$46,2,FALSE),"")</f>
        <v/>
      </c>
      <c r="I65">
        <f>IFERROR(VLOOKUP($B65,[1]Sep!U$5:V$46,2,FALSE),"")</f>
        <v>1</v>
      </c>
      <c r="J65" t="str">
        <f>IFERROR(VLOOKUP($B65,[1]Sep!X$5:Y$46,2,FALSE),"")</f>
        <v>Withdrawn</v>
      </c>
      <c r="K65" s="67" t="str">
        <f>IFERROR(VLOOKUP($B65,[1]Sep!AA$5:AB$46,2,FALSE),"")</f>
        <v/>
      </c>
      <c r="L65" s="67" t="str">
        <f>IFERROR(VLOOKUP($B65,[1]Sep!AD$5:AE$46,2,FALSE),"")</f>
        <v/>
      </c>
      <c r="M65" t="str">
        <f>IFERROR(VLOOKUP($B65,[1]Sep!AG$5:AH$46,2,FALSE),"")</f>
        <v/>
      </c>
      <c r="N65">
        <f>IFERROR(VLOOKUP($B65,[1]Sep!AJ$5:AK$46,2,FALSE),"")</f>
        <v>1</v>
      </c>
      <c r="O65" t="str">
        <f>IFERROR(VLOOKUP($B65,[1]Sep!AM$5:AN$46,2,FALSE),"")</f>
        <v/>
      </c>
      <c r="P65" t="str">
        <f>IFERROR(VLOOKUP($B65,[1]Sep!AP$5:AQ$46,2,FALSE),"")</f>
        <v/>
      </c>
      <c r="Q65" s="6">
        <f>SUM($C65:P65)</f>
        <v>3</v>
      </c>
      <c r="R65">
        <f>COUNTIF($C65:P65,"Late*")</f>
        <v>0</v>
      </c>
      <c r="S65" s="11">
        <f t="shared" si="2"/>
        <v>3</v>
      </c>
      <c r="T65" s="7">
        <f>COUNTIF($C65:P65,"Absent")</f>
        <v>0</v>
      </c>
      <c r="U65">
        <f>COUNTIF($C65:P65,"Withdrawn")+COUNTIF($C65:P65,"Absent*")-T65</f>
        <v>1</v>
      </c>
      <c r="V65" s="10">
        <f t="shared" si="3"/>
        <v>4</v>
      </c>
    </row>
    <row r="66" spans="1:22" x14ac:dyDescent="0.3">
      <c r="A66" s="6" t="s">
        <v>797</v>
      </c>
      <c r="B66" s="7" t="s">
        <v>798</v>
      </c>
      <c r="C66" s="6" t="str">
        <f>IFERROR(VLOOKUP($B66,[1]Sep!C$5:D$46,2,FALSE),"")</f>
        <v/>
      </c>
      <c r="D66" t="str">
        <f>IFERROR(VLOOKUP($B66,[1]Sep!F$5:G$46,2,FALSE),"")</f>
        <v/>
      </c>
      <c r="E66" t="str">
        <f>IFERROR(VLOOKUP($B66,[1]Sep!I$5:J$46,2,FALSE),"")</f>
        <v/>
      </c>
      <c r="F66" t="str">
        <f>IFERROR(VLOOKUP($B66,[1]Sep!L$5:M$46,2,FALSE),"")</f>
        <v/>
      </c>
      <c r="G66" s="67" t="str">
        <f>IFERROR(VLOOKUP($B66,[1]Sep!O$5:P$46,2,FALSE),"")</f>
        <v/>
      </c>
      <c r="H66" t="str">
        <f>IFERROR(VLOOKUP($B66,[1]Sep!R$5:S$46,2,FALSE),"")</f>
        <v/>
      </c>
      <c r="I66" t="str">
        <f>IFERROR(VLOOKUP($B66,[1]Sep!U$5:V$46,2,FALSE),"")</f>
        <v/>
      </c>
      <c r="J66" t="str">
        <f>IFERROR(VLOOKUP($B66,[1]Sep!X$5:Y$46,2,FALSE),"")</f>
        <v>Withdrawn</v>
      </c>
      <c r="K66" s="67" t="str">
        <f>IFERROR(VLOOKUP($B66,[1]Sep!AA$5:AB$46,2,FALSE),"")</f>
        <v/>
      </c>
      <c r="L66" s="67" t="str">
        <f>IFERROR(VLOOKUP($B66,[1]Sep!AD$5:AE$46,2,FALSE),"")</f>
        <v/>
      </c>
      <c r="M66" t="str">
        <f>IFERROR(VLOOKUP($B66,[1]Sep!AG$5:AH$46,2,FALSE),"")</f>
        <v>Withdrawn</v>
      </c>
      <c r="N66" t="str">
        <f>IFERROR(VLOOKUP($B66,[1]Sep!AJ$5:AK$46,2,FALSE),"")</f>
        <v/>
      </c>
      <c r="O66" t="str">
        <f>IFERROR(VLOOKUP($B66,[1]Sep!AM$5:AN$46,2,FALSE),"")</f>
        <v/>
      </c>
      <c r="P66" t="str">
        <f>IFERROR(VLOOKUP($B66,[1]Sep!AP$5:AQ$46,2,FALSE),"")</f>
        <v/>
      </c>
      <c r="Q66" s="6">
        <f>SUM($C66:P66)</f>
        <v>0</v>
      </c>
      <c r="R66">
        <f>COUNTIF($C66:P66,"Late*")</f>
        <v>0</v>
      </c>
      <c r="S66" s="11">
        <f t="shared" si="2"/>
        <v>0</v>
      </c>
      <c r="T66" s="7">
        <f>COUNTIF($C66:P66,"Absent")</f>
        <v>0</v>
      </c>
      <c r="U66">
        <f>COUNTIF($C66:P66,"Withdrawn")+COUNTIF($C66:P66,"Absent*")-T66</f>
        <v>2</v>
      </c>
      <c r="V66" s="10">
        <f t="shared" si="3"/>
        <v>2</v>
      </c>
    </row>
    <row r="67" spans="1:22" x14ac:dyDescent="0.3">
      <c r="A67" s="6" t="s">
        <v>179</v>
      </c>
      <c r="B67" s="7" t="s">
        <v>180</v>
      </c>
      <c r="C67" s="6">
        <f>IFERROR(VLOOKUP($B67,[1]Sep!C$5:D$46,2,FALSE),"")</f>
        <v>1</v>
      </c>
      <c r="D67" t="str">
        <f>IFERROR(VLOOKUP($B67,[1]Sep!F$5:G$46,2,FALSE),"")</f>
        <v/>
      </c>
      <c r="E67" t="str">
        <f>IFERROR(VLOOKUP($B67,[1]Sep!I$5:J$46,2,FALSE),"")</f>
        <v/>
      </c>
      <c r="F67" t="str">
        <f>IFERROR(VLOOKUP($B67,[1]Sep!L$5:M$46,2,FALSE),"")</f>
        <v/>
      </c>
      <c r="G67" s="67" t="str">
        <f>IFERROR(VLOOKUP($B67,[1]Sep!O$5:P$46,2,FALSE),"")</f>
        <v/>
      </c>
      <c r="H67" t="str">
        <f>IFERROR(VLOOKUP($B67,[1]Sep!R$5:S$46,2,FALSE),"")</f>
        <v/>
      </c>
      <c r="I67" t="str">
        <f>IFERROR(VLOOKUP($B67,[1]Sep!U$5:V$46,2,FALSE),"")</f>
        <v/>
      </c>
      <c r="J67" t="str">
        <f>IFERROR(VLOOKUP($B67,[1]Sep!X$5:Y$46,2,FALSE),"")</f>
        <v/>
      </c>
      <c r="K67" s="67" t="str">
        <f>IFERROR(VLOOKUP($B67,[1]Sep!AA$5:AB$46,2,FALSE),"")</f>
        <v/>
      </c>
      <c r="L67" s="67" t="str">
        <f>IFERROR(VLOOKUP($B67,[1]Sep!AD$5:AE$46,2,FALSE),"")</f>
        <v/>
      </c>
      <c r="M67" t="str">
        <f>IFERROR(VLOOKUP($B67,[1]Sep!AG$5:AH$46,2,FALSE),"")</f>
        <v/>
      </c>
      <c r="N67" t="str">
        <f>IFERROR(VLOOKUP($B67,[1]Sep!AJ$5:AK$46,2,FALSE),"")</f>
        <v/>
      </c>
      <c r="O67" t="str">
        <f>IFERROR(VLOOKUP($B67,[1]Sep!AM$5:AN$46,2,FALSE),"")</f>
        <v/>
      </c>
      <c r="P67" t="str">
        <f>IFERROR(VLOOKUP($B67,[1]Sep!AP$5:AQ$46,2,FALSE),"")</f>
        <v/>
      </c>
      <c r="Q67" s="6">
        <f>SUM($C67:P67)</f>
        <v>1</v>
      </c>
      <c r="R67">
        <f>COUNTIF($C67:P67,"Late*")</f>
        <v>0</v>
      </c>
      <c r="S67" s="11">
        <f t="shared" si="2"/>
        <v>1</v>
      </c>
      <c r="T67" s="7">
        <f>COUNTIF($C67:P67,"Absent")</f>
        <v>0</v>
      </c>
      <c r="U67">
        <f>COUNTIF($C67:P67,"Withdrawn")+COUNTIF($C67:P67,"Absent*")-T67</f>
        <v>0</v>
      </c>
      <c r="V67" s="10">
        <f t="shared" si="3"/>
        <v>1</v>
      </c>
    </row>
    <row r="68" spans="1:22" x14ac:dyDescent="0.3">
      <c r="A68" s="6" t="s">
        <v>799</v>
      </c>
      <c r="B68" s="7" t="s">
        <v>800</v>
      </c>
      <c r="C68" s="6" t="str">
        <f>IFERROR(VLOOKUP($B68,[1]Sep!C$5:D$46,2,FALSE),"")</f>
        <v/>
      </c>
      <c r="D68" t="str">
        <f>IFERROR(VLOOKUP($B68,[1]Sep!F$5:G$46,2,FALSE),"")</f>
        <v/>
      </c>
      <c r="E68" t="str">
        <f>IFERROR(VLOOKUP($B68,[1]Sep!I$5:J$46,2,FALSE),"")</f>
        <v/>
      </c>
      <c r="F68" t="str">
        <f>IFERROR(VLOOKUP($B68,[1]Sep!L$5:M$46,2,FALSE),"")</f>
        <v/>
      </c>
      <c r="G68" s="67" t="str">
        <f>IFERROR(VLOOKUP($B68,[1]Sep!O$5:P$46,2,FALSE),"")</f>
        <v/>
      </c>
      <c r="H68" t="str">
        <f>IFERROR(VLOOKUP($B68,[1]Sep!R$5:S$46,2,FALSE),"")</f>
        <v/>
      </c>
      <c r="I68" t="str">
        <f>IFERROR(VLOOKUP($B68,[1]Sep!U$5:V$46,2,FALSE),"")</f>
        <v/>
      </c>
      <c r="J68" t="str">
        <f>IFERROR(VLOOKUP($B68,[1]Sep!X$5:Y$46,2,FALSE),"")</f>
        <v/>
      </c>
      <c r="K68" s="67" t="str">
        <f>IFERROR(VLOOKUP($B68,[1]Sep!AA$5:AB$46,2,FALSE),"")</f>
        <v/>
      </c>
      <c r="L68" s="67" t="str">
        <f>IFERROR(VLOOKUP($B68,[1]Sep!AD$5:AE$46,2,FALSE),"")</f>
        <v/>
      </c>
      <c r="M68">
        <f>IFERROR(VLOOKUP($B68,[1]Sep!AG$5:AH$46,2,FALSE),"")</f>
        <v>1</v>
      </c>
      <c r="N68" t="str">
        <f>IFERROR(VLOOKUP($B68,[1]Sep!AJ$5:AK$46,2,FALSE),"")</f>
        <v/>
      </c>
      <c r="O68" t="str">
        <f>IFERROR(VLOOKUP($B68,[1]Sep!AM$5:AN$46,2,FALSE),"")</f>
        <v/>
      </c>
      <c r="P68" t="str">
        <f>IFERROR(VLOOKUP($B68,[1]Sep!AP$5:AQ$46,2,FALSE),"")</f>
        <v/>
      </c>
      <c r="Q68" s="6">
        <f>SUM($C68:P68)</f>
        <v>1</v>
      </c>
      <c r="R68">
        <f>COUNTIF($C68:P68,"Late*")</f>
        <v>0</v>
      </c>
      <c r="S68" s="11">
        <f t="shared" si="2"/>
        <v>1</v>
      </c>
      <c r="T68" s="7">
        <f>COUNTIF($C68:P68,"Absent")</f>
        <v>0</v>
      </c>
      <c r="U68">
        <f>COUNTIF($C68:P68,"Withdrawn")+COUNTIF($C68:P68,"Absent*")-T68</f>
        <v>0</v>
      </c>
      <c r="V68" s="10">
        <f t="shared" si="3"/>
        <v>1</v>
      </c>
    </row>
    <row r="69" spans="1:22" x14ac:dyDescent="0.3">
      <c r="A69" s="6" t="s">
        <v>63</v>
      </c>
      <c r="B69" s="7" t="s">
        <v>64</v>
      </c>
      <c r="C69" s="6" t="str">
        <f>IFERROR(VLOOKUP($B69,[1]Sep!C$5:D$46,2,FALSE),"")</f>
        <v/>
      </c>
      <c r="D69">
        <f>IFERROR(VLOOKUP($B69,[1]Sep!F$5:G$46,2,FALSE),"")</f>
        <v>1</v>
      </c>
      <c r="E69" t="str">
        <f>IFERROR(VLOOKUP($B69,[1]Sep!I$5:J$46,2,FALSE),"")</f>
        <v/>
      </c>
      <c r="F69" t="str">
        <f>IFERROR(VLOOKUP($B69,[1]Sep!L$5:M$46,2,FALSE),"")</f>
        <v/>
      </c>
      <c r="G69" s="67" t="str">
        <f>IFERROR(VLOOKUP($B69,[1]Sep!O$5:P$46,2,FALSE),"")</f>
        <v/>
      </c>
      <c r="H69" t="str">
        <f>IFERROR(VLOOKUP($B69,[1]Sep!R$5:S$46,2,FALSE),"")</f>
        <v>Withdrawn</v>
      </c>
      <c r="I69" t="str">
        <f>IFERROR(VLOOKUP($B69,[1]Sep!U$5:V$46,2,FALSE),"")</f>
        <v>Withdrawn</v>
      </c>
      <c r="J69" t="str">
        <f>IFERROR(VLOOKUP($B69,[1]Sep!X$5:Y$46,2,FALSE),"")</f>
        <v/>
      </c>
      <c r="K69" s="67" t="str">
        <f>IFERROR(VLOOKUP($B69,[1]Sep!AA$5:AB$46,2,FALSE),"")</f>
        <v/>
      </c>
      <c r="L69" s="67" t="str">
        <f>IFERROR(VLOOKUP($B69,[1]Sep!AD$5:AE$46,2,FALSE),"")</f>
        <v/>
      </c>
      <c r="M69" t="str">
        <f>IFERROR(VLOOKUP($B69,[1]Sep!AG$5:AH$46,2,FALSE),"")</f>
        <v/>
      </c>
      <c r="N69" t="str">
        <f>IFERROR(VLOOKUP($B69,[1]Sep!AJ$5:AK$46,2,FALSE),"")</f>
        <v/>
      </c>
      <c r="O69" t="str">
        <f>IFERROR(VLOOKUP($B69,[1]Sep!AM$5:AN$46,2,FALSE),"")</f>
        <v/>
      </c>
      <c r="P69" t="str">
        <f>IFERROR(VLOOKUP($B69,[1]Sep!AP$5:AQ$46,2,FALSE),"")</f>
        <v/>
      </c>
      <c r="Q69" s="6">
        <f>SUM($C69:P69)</f>
        <v>1</v>
      </c>
      <c r="R69">
        <f>COUNTIF($C69:P69,"Late*")</f>
        <v>0</v>
      </c>
      <c r="S69" s="11">
        <f t="shared" ref="S69:S130" si="4">SUM(Q69:R69)</f>
        <v>1</v>
      </c>
      <c r="T69" s="7">
        <f>COUNTIF($C69:P69,"Absent")</f>
        <v>0</v>
      </c>
      <c r="U69">
        <f>COUNTIF($C69:P69,"Withdrawn")+COUNTIF($C69:P69,"Absent*")-T69</f>
        <v>2</v>
      </c>
      <c r="V69" s="10">
        <f t="shared" ref="V69:V130" si="5">SUM(S69:U69)</f>
        <v>3</v>
      </c>
    </row>
    <row r="70" spans="1:22" x14ac:dyDescent="0.3">
      <c r="A70" s="6" t="s">
        <v>149</v>
      </c>
      <c r="B70" s="7" t="s">
        <v>150</v>
      </c>
      <c r="C70" s="6" t="str">
        <f>IFERROR(VLOOKUP($B70,[1]Sep!C$5:D$46,2,FALSE),"")</f>
        <v/>
      </c>
      <c r="D70" t="str">
        <f>IFERROR(VLOOKUP($B70,[1]Sep!F$5:G$46,2,FALSE),"")</f>
        <v/>
      </c>
      <c r="E70" t="str">
        <f>IFERROR(VLOOKUP($B70,[1]Sep!I$5:J$46,2,FALSE),"")</f>
        <v>Withdrawn</v>
      </c>
      <c r="F70" t="str">
        <f>IFERROR(VLOOKUP($B70,[1]Sep!L$5:M$46,2,FALSE),"")</f>
        <v/>
      </c>
      <c r="G70" s="67" t="str">
        <f>IFERROR(VLOOKUP($B70,[1]Sep!O$5:P$46,2,FALSE),"")</f>
        <v/>
      </c>
      <c r="H70" t="str">
        <f>IFERROR(VLOOKUP($B70,[1]Sep!R$5:S$46,2,FALSE),"")</f>
        <v/>
      </c>
      <c r="I70" t="str">
        <f>IFERROR(VLOOKUP($B70,[1]Sep!U$5:V$46,2,FALSE),"")</f>
        <v/>
      </c>
      <c r="J70" t="str">
        <f>IFERROR(VLOOKUP($B70,[1]Sep!X$5:Y$46,2,FALSE),"")</f>
        <v/>
      </c>
      <c r="K70" s="67" t="str">
        <f>IFERROR(VLOOKUP($B70,[1]Sep!AA$5:AB$46,2,FALSE),"")</f>
        <v/>
      </c>
      <c r="L70" s="67" t="str">
        <f>IFERROR(VLOOKUP($B70,[1]Sep!AD$5:AE$46,2,FALSE),"")</f>
        <v/>
      </c>
      <c r="M70" t="str">
        <f>IFERROR(VLOOKUP($B70,[1]Sep!AG$5:AH$46,2,FALSE),"")</f>
        <v/>
      </c>
      <c r="N70" t="str">
        <f>IFERROR(VLOOKUP($B70,[1]Sep!AJ$5:AK$46,2,FALSE),"")</f>
        <v/>
      </c>
      <c r="O70" t="str">
        <f>IFERROR(VLOOKUP($B70,[1]Sep!AM$5:AN$46,2,FALSE),"")</f>
        <v/>
      </c>
      <c r="P70" t="str">
        <f>IFERROR(VLOOKUP($B70,[1]Sep!AP$5:AQ$46,2,FALSE),"")</f>
        <v/>
      </c>
      <c r="Q70" s="6">
        <f>SUM($C70:P70)</f>
        <v>0</v>
      </c>
      <c r="R70">
        <f>COUNTIF($C70:P70,"Late*")</f>
        <v>0</v>
      </c>
      <c r="S70" s="11">
        <f t="shared" si="4"/>
        <v>0</v>
      </c>
      <c r="T70" s="7">
        <f>COUNTIF($C70:P70,"Absent")</f>
        <v>0</v>
      </c>
      <c r="U70">
        <f>COUNTIF($C70:P70,"Withdrawn")+COUNTIF($C70:P70,"Absent*")-T70</f>
        <v>1</v>
      </c>
      <c r="V70" s="10">
        <f t="shared" si="5"/>
        <v>1</v>
      </c>
    </row>
    <row r="71" spans="1:22" x14ac:dyDescent="0.3">
      <c r="A71" s="6" t="s">
        <v>41</v>
      </c>
      <c r="B71" s="7" t="s">
        <v>42</v>
      </c>
      <c r="C71" s="6" t="str">
        <f>IFERROR(VLOOKUP($B71,[1]Sep!C$5:D$46,2,FALSE),"")</f>
        <v/>
      </c>
      <c r="D71" t="str">
        <f>IFERROR(VLOOKUP($B71,[1]Sep!F$5:G$46,2,FALSE),"")</f>
        <v/>
      </c>
      <c r="E71" t="str">
        <f>IFERROR(VLOOKUP($B71,[1]Sep!I$5:J$46,2,FALSE),"")</f>
        <v>Late</v>
      </c>
      <c r="F71" t="str">
        <f>IFERROR(VLOOKUP($B71,[1]Sep!L$5:M$46,2,FALSE),"")</f>
        <v/>
      </c>
      <c r="G71" s="67" t="str">
        <f>IFERROR(VLOOKUP($B71,[1]Sep!O$5:P$46,2,FALSE),"")</f>
        <v/>
      </c>
      <c r="H71" t="str">
        <f>IFERROR(VLOOKUP($B71,[1]Sep!R$5:S$46,2,FALSE),"")</f>
        <v/>
      </c>
      <c r="I71" t="str">
        <f>IFERROR(VLOOKUP($B71,[1]Sep!U$5:V$46,2,FALSE),"")</f>
        <v/>
      </c>
      <c r="J71" t="str">
        <f>IFERROR(VLOOKUP($B71,[1]Sep!X$5:Y$46,2,FALSE),"")</f>
        <v/>
      </c>
      <c r="K71" s="67" t="str">
        <f>IFERROR(VLOOKUP($B71,[1]Sep!AA$5:AB$46,2,FALSE),"")</f>
        <v/>
      </c>
      <c r="L71" s="67" t="str">
        <f>IFERROR(VLOOKUP($B71,[1]Sep!AD$5:AE$46,2,FALSE),"")</f>
        <v/>
      </c>
      <c r="M71" t="str">
        <f>IFERROR(VLOOKUP($B71,[1]Sep!AG$5:AH$46,2,FALSE),"")</f>
        <v/>
      </c>
      <c r="N71" t="str">
        <f>IFERROR(VLOOKUP($B71,[1]Sep!AJ$5:AK$46,2,FALSE),"")</f>
        <v/>
      </c>
      <c r="O71" t="str">
        <f>IFERROR(VLOOKUP($B71,[1]Sep!AM$5:AN$46,2,FALSE),"")</f>
        <v/>
      </c>
      <c r="P71" t="str">
        <f>IFERROR(VLOOKUP($B71,[1]Sep!AP$5:AQ$46,2,FALSE),"")</f>
        <v/>
      </c>
      <c r="Q71" s="6">
        <f>SUM($C71:P71)</f>
        <v>0</v>
      </c>
      <c r="R71">
        <f>COUNTIF($C71:P71,"Late*")</f>
        <v>1</v>
      </c>
      <c r="S71" s="11">
        <f t="shared" si="4"/>
        <v>1</v>
      </c>
      <c r="T71" s="7">
        <f>COUNTIF($C71:P71,"Absent")</f>
        <v>0</v>
      </c>
      <c r="U71">
        <f>COUNTIF($C71:P71,"Withdrawn")+COUNTIF($C71:P71,"Absent*")-T71</f>
        <v>0</v>
      </c>
      <c r="V71" s="10">
        <f t="shared" si="5"/>
        <v>1</v>
      </c>
    </row>
    <row r="72" spans="1:22" x14ac:dyDescent="0.3">
      <c r="A72" s="6" t="s">
        <v>145</v>
      </c>
      <c r="B72" s="7" t="s">
        <v>146</v>
      </c>
      <c r="C72" s="6" t="str">
        <f>IFERROR(VLOOKUP($B72,[1]Sep!C$5:D$46,2,FALSE),"")</f>
        <v>Absent</v>
      </c>
      <c r="D72" t="str">
        <f>IFERROR(VLOOKUP($B72,[1]Sep!F$5:G$46,2,FALSE),"")</f>
        <v/>
      </c>
      <c r="E72" t="str">
        <f>IFERROR(VLOOKUP($B72,[1]Sep!I$5:J$46,2,FALSE),"")</f>
        <v>Withdrawn</v>
      </c>
      <c r="F72" t="str">
        <f>IFERROR(VLOOKUP($B72,[1]Sep!L$5:M$46,2,FALSE),"")</f>
        <v/>
      </c>
      <c r="G72" s="67" t="str">
        <f>IFERROR(VLOOKUP($B72,[1]Sep!O$5:P$46,2,FALSE),"")</f>
        <v/>
      </c>
      <c r="H72" t="str">
        <f>IFERROR(VLOOKUP($B72,[1]Sep!R$5:S$46,2,FALSE),"")</f>
        <v/>
      </c>
      <c r="I72" t="str">
        <f>IFERROR(VLOOKUP($B72,[1]Sep!U$5:V$46,2,FALSE),"")</f>
        <v/>
      </c>
      <c r="J72" t="str">
        <f>IFERROR(VLOOKUP($B72,[1]Sep!X$5:Y$46,2,FALSE),"")</f>
        <v/>
      </c>
      <c r="K72" s="67" t="str">
        <f>IFERROR(VLOOKUP($B72,[1]Sep!AA$5:AB$46,2,FALSE),"")</f>
        <v/>
      </c>
      <c r="L72" s="67" t="str">
        <f>IFERROR(VLOOKUP($B72,[1]Sep!AD$5:AE$46,2,FALSE),"")</f>
        <v/>
      </c>
      <c r="M72" t="str">
        <f>IFERROR(VLOOKUP($B72,[1]Sep!AG$5:AH$46,2,FALSE),"")</f>
        <v/>
      </c>
      <c r="N72" t="str">
        <f>IFERROR(VLOOKUP($B72,[1]Sep!AJ$5:AK$46,2,FALSE),"")</f>
        <v/>
      </c>
      <c r="O72" t="str">
        <f>IFERROR(VLOOKUP($B72,[1]Sep!AM$5:AN$46,2,FALSE),"")</f>
        <v/>
      </c>
      <c r="P72" t="str">
        <f>IFERROR(VLOOKUP($B72,[1]Sep!AP$5:AQ$46,2,FALSE),"")</f>
        <v/>
      </c>
      <c r="Q72" s="6">
        <f>SUM($C72:P72)</f>
        <v>0</v>
      </c>
      <c r="R72">
        <f>COUNTIF($C72:P72,"Late*")</f>
        <v>0</v>
      </c>
      <c r="S72" s="11">
        <f t="shared" si="4"/>
        <v>0</v>
      </c>
      <c r="T72" s="7">
        <f>COUNTIF($C72:P72,"Absent")</f>
        <v>1</v>
      </c>
      <c r="U72">
        <f>COUNTIF($C72:P72,"Withdrawn")+COUNTIF($C72:P72,"Absent*")-T72</f>
        <v>1</v>
      </c>
      <c r="V72" s="10">
        <f t="shared" si="5"/>
        <v>2</v>
      </c>
    </row>
    <row r="73" spans="1:22" x14ac:dyDescent="0.3">
      <c r="A73" s="6" t="s">
        <v>155</v>
      </c>
      <c r="B73" s="7" t="s">
        <v>156</v>
      </c>
      <c r="C73" s="6" t="str">
        <f>IFERROR(VLOOKUP($B73,[1]Sep!C$5:D$46,2,FALSE),"")</f>
        <v/>
      </c>
      <c r="D73" t="str">
        <f>IFERROR(VLOOKUP($B73,[1]Sep!F$5:G$46,2,FALSE),"")</f>
        <v/>
      </c>
      <c r="E73" t="str">
        <f>IFERROR(VLOOKUP($B73,[1]Sep!I$5:J$46,2,FALSE),"")</f>
        <v>Withdrawn</v>
      </c>
      <c r="F73" t="str">
        <f>IFERROR(VLOOKUP($B73,[1]Sep!L$5:M$46,2,FALSE),"")</f>
        <v/>
      </c>
      <c r="G73" s="67" t="str">
        <f>IFERROR(VLOOKUP($B73,[1]Sep!O$5:P$46,2,FALSE),"")</f>
        <v/>
      </c>
      <c r="H73" t="str">
        <f>IFERROR(VLOOKUP($B73,[1]Sep!R$5:S$46,2,FALSE),"")</f>
        <v/>
      </c>
      <c r="I73" t="str">
        <f>IFERROR(VLOOKUP($B73,[1]Sep!U$5:V$46,2,FALSE),"")</f>
        <v/>
      </c>
      <c r="J73" t="str">
        <f>IFERROR(VLOOKUP($B73,[1]Sep!X$5:Y$46,2,FALSE),"")</f>
        <v/>
      </c>
      <c r="K73" s="67" t="str">
        <f>IFERROR(VLOOKUP($B73,[1]Sep!AA$5:AB$46,2,FALSE),"")</f>
        <v/>
      </c>
      <c r="L73" s="67" t="str">
        <f>IFERROR(VLOOKUP($B73,[1]Sep!AD$5:AE$46,2,FALSE),"")</f>
        <v/>
      </c>
      <c r="M73" t="str">
        <f>IFERROR(VLOOKUP($B73,[1]Sep!AG$5:AH$46,2,FALSE),"")</f>
        <v>Withdrawn</v>
      </c>
      <c r="N73" t="str">
        <f>IFERROR(VLOOKUP($B73,[1]Sep!AJ$5:AK$46,2,FALSE),"")</f>
        <v>Withdrawn</v>
      </c>
      <c r="O73" t="str">
        <f>IFERROR(VLOOKUP($B73,[1]Sep!AM$5:AN$46,2,FALSE),"")</f>
        <v/>
      </c>
      <c r="P73" t="str">
        <f>IFERROR(VLOOKUP($B73,[1]Sep!AP$5:AQ$46,2,FALSE),"")</f>
        <v/>
      </c>
      <c r="Q73" s="6">
        <f>SUM($C73:P73)</f>
        <v>0</v>
      </c>
      <c r="R73">
        <f>COUNTIF($C73:P73,"Late*")</f>
        <v>0</v>
      </c>
      <c r="S73" s="11">
        <f t="shared" si="4"/>
        <v>0</v>
      </c>
      <c r="T73" s="7">
        <f>COUNTIF($C73:P73,"Absent")</f>
        <v>0</v>
      </c>
      <c r="U73">
        <f>COUNTIF($C73:P73,"Withdrawn")+COUNTIF($C73:P73,"Absent*")-T73</f>
        <v>3</v>
      </c>
      <c r="V73" s="10">
        <f t="shared" si="5"/>
        <v>3</v>
      </c>
    </row>
    <row r="74" spans="1:22" x14ac:dyDescent="0.3">
      <c r="A74" s="6" t="s">
        <v>14</v>
      </c>
      <c r="B74" s="7" t="s">
        <v>15</v>
      </c>
      <c r="C74" s="6" t="str">
        <f>IFERROR(VLOOKUP($B74,[1]Sep!C$5:D$46,2,FALSE),"")</f>
        <v/>
      </c>
      <c r="D74" t="str">
        <f>IFERROR(VLOOKUP($B74,[1]Sep!F$5:G$46,2,FALSE),"")</f>
        <v/>
      </c>
      <c r="E74" t="str">
        <f>IFERROR(VLOOKUP($B74,[1]Sep!I$5:J$46,2,FALSE),"")</f>
        <v/>
      </c>
      <c r="F74">
        <f>IFERROR(VLOOKUP($B74,[1]Sep!L$5:M$46,2,FALSE),"")</f>
        <v>1</v>
      </c>
      <c r="G74" s="67" t="str">
        <f>IFERROR(VLOOKUP($B74,[1]Sep!O$5:P$46,2,FALSE),"")</f>
        <v/>
      </c>
      <c r="H74" t="str">
        <f>IFERROR(VLOOKUP($B74,[1]Sep!R$5:S$46,2,FALSE),"")</f>
        <v>Withdrawn</v>
      </c>
      <c r="I74" t="str">
        <f>IFERROR(VLOOKUP($B74,[1]Sep!U$5:V$46,2,FALSE),"")</f>
        <v/>
      </c>
      <c r="J74" t="str">
        <f>IFERROR(VLOOKUP($B74,[1]Sep!X$5:Y$46,2,FALSE),"")</f>
        <v/>
      </c>
      <c r="K74" s="67" t="str">
        <f>IFERROR(VLOOKUP($B74,[1]Sep!AA$5:AB$46,2,FALSE),"")</f>
        <v/>
      </c>
      <c r="L74" s="67" t="str">
        <f>IFERROR(VLOOKUP($B74,[1]Sep!AD$5:AE$46,2,FALSE),"")</f>
        <v/>
      </c>
      <c r="M74" t="str">
        <f>IFERROR(VLOOKUP($B74,[1]Sep!AG$5:AH$46,2,FALSE),"")</f>
        <v/>
      </c>
      <c r="N74">
        <f>IFERROR(VLOOKUP($B74,[1]Sep!AJ$5:AK$46,2,FALSE),"")</f>
        <v>1</v>
      </c>
      <c r="O74" t="str">
        <f>IFERROR(VLOOKUP($B74,[1]Sep!AM$5:AN$46,2,FALSE),"")</f>
        <v/>
      </c>
      <c r="P74" t="str">
        <f>IFERROR(VLOOKUP($B74,[1]Sep!AP$5:AQ$46,2,FALSE),"")</f>
        <v/>
      </c>
      <c r="Q74" s="6">
        <f>SUM($C74:P74)</f>
        <v>2</v>
      </c>
      <c r="R74">
        <f>COUNTIF($C74:P74,"Late*")</f>
        <v>0</v>
      </c>
      <c r="S74" s="11">
        <f t="shared" si="4"/>
        <v>2</v>
      </c>
      <c r="T74" s="7">
        <f>COUNTIF($C74:P74,"Absent")</f>
        <v>0</v>
      </c>
      <c r="U74">
        <f>COUNTIF($C74:P74,"Withdrawn")+COUNTIF($C74:P74,"Absent*")-T74</f>
        <v>1</v>
      </c>
      <c r="V74" s="10">
        <f t="shared" si="5"/>
        <v>3</v>
      </c>
    </row>
    <row r="75" spans="1:22" x14ac:dyDescent="0.3">
      <c r="A75" s="6" t="s">
        <v>315</v>
      </c>
      <c r="B75" s="7" t="s">
        <v>316</v>
      </c>
      <c r="C75" s="6" t="str">
        <f>IFERROR(VLOOKUP($B75,[1]Sep!C$5:D$46,2,FALSE),"")</f>
        <v/>
      </c>
      <c r="D75" t="str">
        <f>IFERROR(VLOOKUP($B75,[1]Sep!F$5:G$46,2,FALSE),"")</f>
        <v/>
      </c>
      <c r="E75" t="str">
        <f>IFERROR(VLOOKUP($B75,[1]Sep!I$5:J$46,2,FALSE),"")</f>
        <v/>
      </c>
      <c r="F75" t="str">
        <f>IFERROR(VLOOKUP($B75,[1]Sep!L$5:M$46,2,FALSE),"")</f>
        <v/>
      </c>
      <c r="G75" s="67" t="str">
        <f>IFERROR(VLOOKUP($B75,[1]Sep!O$5:P$46,2,FALSE),"")</f>
        <v/>
      </c>
      <c r="H75" t="str">
        <f>IFERROR(VLOOKUP($B75,[1]Sep!R$5:S$46,2,FALSE),"")</f>
        <v/>
      </c>
      <c r="I75">
        <f>IFERROR(VLOOKUP($B75,[1]Sep!U$5:V$46,2,FALSE),"")</f>
        <v>1</v>
      </c>
      <c r="J75" t="str">
        <f>IFERROR(VLOOKUP($B75,[1]Sep!X$5:Y$46,2,FALSE),"")</f>
        <v/>
      </c>
      <c r="K75" s="67" t="str">
        <f>IFERROR(VLOOKUP($B75,[1]Sep!AA$5:AB$46,2,FALSE),"")</f>
        <v/>
      </c>
      <c r="L75" s="67" t="str">
        <f>IFERROR(VLOOKUP($B75,[1]Sep!AD$5:AE$46,2,FALSE),"")</f>
        <v/>
      </c>
      <c r="M75" t="str">
        <f>IFERROR(VLOOKUP($B75,[1]Sep!AG$5:AH$46,2,FALSE),"")</f>
        <v/>
      </c>
      <c r="N75" t="str">
        <f>IFERROR(VLOOKUP($B75,[1]Sep!AJ$5:AK$46,2,FALSE),"")</f>
        <v/>
      </c>
      <c r="O75" t="str">
        <f>IFERROR(VLOOKUP($B75,[1]Sep!AM$5:AN$46,2,FALSE),"")</f>
        <v/>
      </c>
      <c r="P75" t="str">
        <f>IFERROR(VLOOKUP($B75,[1]Sep!AP$5:AQ$46,2,FALSE),"")</f>
        <v/>
      </c>
      <c r="Q75" s="6">
        <f>SUM($C75:P75)</f>
        <v>1</v>
      </c>
      <c r="R75">
        <f>COUNTIF($C75:P75,"Late*")</f>
        <v>0</v>
      </c>
      <c r="S75" s="11">
        <f t="shared" si="4"/>
        <v>1</v>
      </c>
      <c r="T75" s="7">
        <f>COUNTIF($C75:P75,"Absent")</f>
        <v>0</v>
      </c>
      <c r="U75">
        <f>COUNTIF($C75:P75,"Withdrawn")+COUNTIF($C75:P75,"Absent*")-T75</f>
        <v>0</v>
      </c>
      <c r="V75" s="10">
        <f t="shared" si="5"/>
        <v>1</v>
      </c>
    </row>
    <row r="76" spans="1:22" x14ac:dyDescent="0.3">
      <c r="A76" s="6" t="s">
        <v>801</v>
      </c>
      <c r="B76" s="7" t="s">
        <v>802</v>
      </c>
      <c r="C76" s="6" t="str">
        <f>IFERROR(VLOOKUP($B76,[1]Sep!C$5:D$46,2,FALSE),"")</f>
        <v/>
      </c>
      <c r="D76" t="str">
        <f>IFERROR(VLOOKUP($B76,[1]Sep!F$5:G$46,2,FALSE),"")</f>
        <v/>
      </c>
      <c r="E76" t="str">
        <f>IFERROR(VLOOKUP($B76,[1]Sep!I$5:J$46,2,FALSE),"")</f>
        <v/>
      </c>
      <c r="F76" t="str">
        <f>IFERROR(VLOOKUP($B76,[1]Sep!L$5:M$46,2,FALSE),"")</f>
        <v/>
      </c>
      <c r="G76" s="67" t="str">
        <f>IFERROR(VLOOKUP($B76,[1]Sep!O$5:P$46,2,FALSE),"")</f>
        <v/>
      </c>
      <c r="H76" t="str">
        <f>IFERROR(VLOOKUP($B76,[1]Sep!R$5:S$46,2,FALSE),"")</f>
        <v/>
      </c>
      <c r="I76" t="str">
        <f>IFERROR(VLOOKUP($B76,[1]Sep!U$5:V$46,2,FALSE),"")</f>
        <v/>
      </c>
      <c r="J76" t="str">
        <f>IFERROR(VLOOKUP($B76,[1]Sep!X$5:Y$46,2,FALSE),"")</f>
        <v/>
      </c>
      <c r="K76" s="67" t="str">
        <f>IFERROR(VLOOKUP($B76,[1]Sep!AA$5:AB$46,2,FALSE),"")</f>
        <v/>
      </c>
      <c r="L76" s="67" t="str">
        <f>IFERROR(VLOOKUP($B76,[1]Sep!AD$5:AE$46,2,FALSE),"")</f>
        <v/>
      </c>
      <c r="M76" t="str">
        <f>IFERROR(VLOOKUP($B76,[1]Sep!AG$5:AH$46,2,FALSE),"")</f>
        <v>Absent*</v>
      </c>
      <c r="N76" t="str">
        <f>IFERROR(VLOOKUP($B76,[1]Sep!AJ$5:AK$46,2,FALSE),"")</f>
        <v/>
      </c>
      <c r="O76" t="str">
        <f>IFERROR(VLOOKUP($B76,[1]Sep!AM$5:AN$46,2,FALSE),"")</f>
        <v/>
      </c>
      <c r="P76" t="str">
        <f>IFERROR(VLOOKUP($B76,[1]Sep!AP$5:AQ$46,2,FALSE),"")</f>
        <v/>
      </c>
      <c r="Q76" s="6">
        <f>SUM($C76:P76)</f>
        <v>0</v>
      </c>
      <c r="R76">
        <f>COUNTIF($C76:P76,"Late*")</f>
        <v>0</v>
      </c>
      <c r="S76" s="11">
        <f t="shared" si="4"/>
        <v>0</v>
      </c>
      <c r="T76" s="7">
        <f>COUNTIF($C76:P76,"Absent")</f>
        <v>0</v>
      </c>
      <c r="U76">
        <f>COUNTIF($C76:P76,"Withdrawn")+COUNTIF($C76:P76,"Absent*")-T76</f>
        <v>1</v>
      </c>
      <c r="V76" s="10">
        <f t="shared" si="5"/>
        <v>1</v>
      </c>
    </row>
    <row r="77" spans="1:22" x14ac:dyDescent="0.3">
      <c r="A77" s="6" t="s">
        <v>147</v>
      </c>
      <c r="B77" s="7" t="s">
        <v>148</v>
      </c>
      <c r="C77" s="6" t="str">
        <f>IFERROR(VLOOKUP($B77,[1]Sep!C$5:D$46,2,FALSE),"")</f>
        <v/>
      </c>
      <c r="D77" t="str">
        <f>IFERROR(VLOOKUP($B77,[1]Sep!F$5:G$46,2,FALSE),"")</f>
        <v/>
      </c>
      <c r="E77">
        <f>IFERROR(VLOOKUP($B77,[1]Sep!I$5:J$46,2,FALSE),"")</f>
        <v>1</v>
      </c>
      <c r="F77" t="str">
        <f>IFERROR(VLOOKUP($B77,[1]Sep!L$5:M$46,2,FALSE),"")</f>
        <v/>
      </c>
      <c r="G77" s="67" t="str">
        <f>IFERROR(VLOOKUP($B77,[1]Sep!O$5:P$46,2,FALSE),"")</f>
        <v/>
      </c>
      <c r="H77" t="str">
        <f>IFERROR(VLOOKUP($B77,[1]Sep!R$5:S$46,2,FALSE),"")</f>
        <v/>
      </c>
      <c r="I77" t="str">
        <f>IFERROR(VLOOKUP($B77,[1]Sep!U$5:V$46,2,FALSE),"")</f>
        <v/>
      </c>
      <c r="J77" t="str">
        <f>IFERROR(VLOOKUP($B77,[1]Sep!X$5:Y$46,2,FALSE),"")</f>
        <v/>
      </c>
      <c r="K77" s="67" t="str">
        <f>IFERROR(VLOOKUP($B77,[1]Sep!AA$5:AB$46,2,FALSE),"")</f>
        <v/>
      </c>
      <c r="L77" s="67" t="str">
        <f>IFERROR(VLOOKUP($B77,[1]Sep!AD$5:AE$46,2,FALSE),"")</f>
        <v/>
      </c>
      <c r="M77" t="str">
        <f>IFERROR(VLOOKUP($B77,[1]Sep!AG$5:AH$46,2,FALSE),"")</f>
        <v/>
      </c>
      <c r="N77" t="str">
        <f>IFERROR(VLOOKUP($B77,[1]Sep!AJ$5:AK$46,2,FALSE),"")</f>
        <v/>
      </c>
      <c r="O77" t="str">
        <f>IFERROR(VLOOKUP($B77,[1]Sep!AM$5:AN$46,2,FALSE),"")</f>
        <v/>
      </c>
      <c r="P77" t="str">
        <f>IFERROR(VLOOKUP($B77,[1]Sep!AP$5:AQ$46,2,FALSE),"")</f>
        <v/>
      </c>
      <c r="Q77" s="6">
        <f>SUM($C77:P77)</f>
        <v>1</v>
      </c>
      <c r="R77">
        <f>COUNTIF($C77:P77,"Late*")</f>
        <v>0</v>
      </c>
      <c r="S77" s="11">
        <f t="shared" si="4"/>
        <v>1</v>
      </c>
      <c r="T77" s="7">
        <f>COUNTIF($C77:P77,"Absent")</f>
        <v>0</v>
      </c>
      <c r="U77">
        <f>COUNTIF($C77:P77,"Withdrawn")+COUNTIF($C77:P77,"Absent*")-T77</f>
        <v>0</v>
      </c>
      <c r="V77" s="10">
        <f t="shared" si="5"/>
        <v>1</v>
      </c>
    </row>
    <row r="78" spans="1:22" x14ac:dyDescent="0.3">
      <c r="A78" s="6" t="s">
        <v>104</v>
      </c>
      <c r="B78" s="7" t="s">
        <v>105</v>
      </c>
      <c r="C78" s="6" t="str">
        <f>IFERROR(VLOOKUP($B78,[1]Sep!C$5:D$46,2,FALSE),"")</f>
        <v/>
      </c>
      <c r="D78" t="str">
        <f>IFERROR(VLOOKUP($B78,[1]Sep!F$5:G$46,2,FALSE),"")</f>
        <v/>
      </c>
      <c r="E78" t="str">
        <f>IFERROR(VLOOKUP($B78,[1]Sep!I$5:J$46,2,FALSE),"")</f>
        <v>Withdrawn</v>
      </c>
      <c r="F78" t="str">
        <f>IFERROR(VLOOKUP($B78,[1]Sep!L$5:M$46,2,FALSE),"")</f>
        <v/>
      </c>
      <c r="G78" s="67" t="str">
        <f>IFERROR(VLOOKUP($B78,[1]Sep!O$5:P$46,2,FALSE),"")</f>
        <v/>
      </c>
      <c r="H78">
        <f>IFERROR(VLOOKUP($B78,[1]Sep!R$5:S$46,2,FALSE),"")</f>
        <v>1</v>
      </c>
      <c r="I78" t="str">
        <f>IFERROR(VLOOKUP($B78,[1]Sep!U$5:V$46,2,FALSE),"")</f>
        <v/>
      </c>
      <c r="J78" t="str">
        <f>IFERROR(VLOOKUP($B78,[1]Sep!X$5:Y$46,2,FALSE),"")</f>
        <v/>
      </c>
      <c r="K78" s="67" t="str">
        <f>IFERROR(VLOOKUP($B78,[1]Sep!AA$5:AB$46,2,FALSE),"")</f>
        <v/>
      </c>
      <c r="L78" s="67" t="str">
        <f>IFERROR(VLOOKUP($B78,[1]Sep!AD$5:AE$46,2,FALSE),"")</f>
        <v/>
      </c>
      <c r="M78" t="str">
        <f>IFERROR(VLOOKUP($B78,[1]Sep!AG$5:AH$46,2,FALSE),"")</f>
        <v/>
      </c>
      <c r="N78" t="str">
        <f>IFERROR(VLOOKUP($B78,[1]Sep!AJ$5:AK$46,2,FALSE),"")</f>
        <v/>
      </c>
      <c r="O78" t="str">
        <f>IFERROR(VLOOKUP($B78,[1]Sep!AM$5:AN$46,2,FALSE),"")</f>
        <v/>
      </c>
      <c r="P78" t="str">
        <f>IFERROR(VLOOKUP($B78,[1]Sep!AP$5:AQ$46,2,FALSE),"")</f>
        <v/>
      </c>
      <c r="Q78" s="6">
        <f>SUM($C78:P78)</f>
        <v>1</v>
      </c>
      <c r="R78">
        <f>COUNTIF($C78:P78,"Late*")</f>
        <v>0</v>
      </c>
      <c r="S78" s="11">
        <f t="shared" si="4"/>
        <v>1</v>
      </c>
      <c r="T78" s="7">
        <f>COUNTIF($C78:P78,"Absent")</f>
        <v>0</v>
      </c>
      <c r="U78">
        <f>COUNTIF($C78:P78,"Withdrawn")+COUNTIF($C78:P78,"Absent*")-T78</f>
        <v>1</v>
      </c>
      <c r="V78" s="10">
        <f t="shared" si="5"/>
        <v>2</v>
      </c>
    </row>
    <row r="79" spans="1:22" x14ac:dyDescent="0.3">
      <c r="A79" s="6" t="s">
        <v>12</v>
      </c>
      <c r="B79" s="7" t="s">
        <v>13</v>
      </c>
      <c r="C79" s="6" t="str">
        <f>IFERROR(VLOOKUP($B79,[1]Sep!C$5:D$46,2,FALSE),"")</f>
        <v>Late*</v>
      </c>
      <c r="D79" t="str">
        <f>IFERROR(VLOOKUP($B79,[1]Sep!F$5:G$46,2,FALSE),"")</f>
        <v/>
      </c>
      <c r="E79" t="str">
        <f>IFERROR(VLOOKUP($B79,[1]Sep!I$5:J$46,2,FALSE),"")</f>
        <v/>
      </c>
      <c r="F79" t="str">
        <f>IFERROR(VLOOKUP($B79,[1]Sep!L$5:M$46,2,FALSE),"")</f>
        <v>Absent*</v>
      </c>
      <c r="G79" s="67" t="str">
        <f>IFERROR(VLOOKUP($B79,[1]Sep!O$5:P$46,2,FALSE),"")</f>
        <v/>
      </c>
      <c r="H79" t="str">
        <f>IFERROR(VLOOKUP($B79,[1]Sep!R$5:S$46,2,FALSE),"")</f>
        <v>Late</v>
      </c>
      <c r="I79" t="str">
        <f>IFERROR(VLOOKUP($B79,[1]Sep!U$5:V$46,2,FALSE),"")</f>
        <v/>
      </c>
      <c r="J79" t="str">
        <f>IFERROR(VLOOKUP($B79,[1]Sep!X$5:Y$46,2,FALSE),"")</f>
        <v/>
      </c>
      <c r="K79" s="67" t="str">
        <f>IFERROR(VLOOKUP($B79,[1]Sep!AA$5:AB$46,2,FALSE),"")</f>
        <v/>
      </c>
      <c r="L79" s="67" t="str">
        <f>IFERROR(VLOOKUP($B79,[1]Sep!AD$5:AE$46,2,FALSE),"")</f>
        <v/>
      </c>
      <c r="M79" t="str">
        <f>IFERROR(VLOOKUP($B79,[1]Sep!AG$5:AH$46,2,FALSE),"")</f>
        <v/>
      </c>
      <c r="N79" t="str">
        <f>IFERROR(VLOOKUP($B79,[1]Sep!AJ$5:AK$46,2,FALSE),"")</f>
        <v/>
      </c>
      <c r="O79" t="str">
        <f>IFERROR(VLOOKUP($B79,[1]Sep!AM$5:AN$46,2,FALSE),"")</f>
        <v/>
      </c>
      <c r="P79" t="str">
        <f>IFERROR(VLOOKUP($B79,[1]Sep!AP$5:AQ$46,2,FALSE),"")</f>
        <v/>
      </c>
      <c r="Q79" s="6">
        <f>SUM($C79:P79)</f>
        <v>0</v>
      </c>
      <c r="R79">
        <f>COUNTIF($C79:P79,"Late*")</f>
        <v>2</v>
      </c>
      <c r="S79" s="11">
        <f t="shared" si="4"/>
        <v>2</v>
      </c>
      <c r="T79" s="7">
        <f>COUNTIF($C79:P79,"Absent")</f>
        <v>0</v>
      </c>
      <c r="U79">
        <f>COUNTIF($C79:P79,"Withdrawn")+COUNTIF($C79:P79,"Absent*")-T79</f>
        <v>1</v>
      </c>
      <c r="V79" s="10">
        <f t="shared" si="5"/>
        <v>3</v>
      </c>
    </row>
    <row r="80" spans="1:22" x14ac:dyDescent="0.3">
      <c r="A80" s="6" t="s">
        <v>20</v>
      </c>
      <c r="B80" s="7" t="s">
        <v>21</v>
      </c>
      <c r="C80" s="6">
        <f>IFERROR(VLOOKUP($B80,[1]Sep!C$5:D$46,2,FALSE),"")</f>
        <v>1</v>
      </c>
      <c r="D80" t="str">
        <f>IFERROR(VLOOKUP($B80,[1]Sep!F$5:G$46,2,FALSE),"")</f>
        <v/>
      </c>
      <c r="E80" t="str">
        <f>IFERROR(VLOOKUP($B80,[1]Sep!I$5:J$46,2,FALSE),"")</f>
        <v/>
      </c>
      <c r="F80">
        <f>IFERROR(VLOOKUP($B80,[1]Sep!L$5:M$46,2,FALSE),"")</f>
        <v>1</v>
      </c>
      <c r="G80" s="67" t="str">
        <f>IFERROR(VLOOKUP($B80,[1]Sep!O$5:P$46,2,FALSE),"")</f>
        <v/>
      </c>
      <c r="H80" t="str">
        <f>IFERROR(VLOOKUP($B80,[1]Sep!R$5:S$46,2,FALSE),"")</f>
        <v/>
      </c>
      <c r="I80" t="str">
        <f>IFERROR(VLOOKUP($B80,[1]Sep!U$5:V$46,2,FALSE),"")</f>
        <v/>
      </c>
      <c r="J80">
        <f>IFERROR(VLOOKUP($B80,[1]Sep!X$5:Y$46,2,FALSE),"")</f>
        <v>1</v>
      </c>
      <c r="K80" s="67" t="str">
        <f>IFERROR(VLOOKUP($B80,[1]Sep!AA$5:AB$46,2,FALSE),"")</f>
        <v/>
      </c>
      <c r="L80" s="67" t="str">
        <f>IFERROR(VLOOKUP($B80,[1]Sep!AD$5:AE$46,2,FALSE),"")</f>
        <v/>
      </c>
      <c r="M80" t="str">
        <f>IFERROR(VLOOKUP($B80,[1]Sep!AG$5:AH$46,2,FALSE),"")</f>
        <v/>
      </c>
      <c r="N80" t="str">
        <f>IFERROR(VLOOKUP($B80,[1]Sep!AJ$5:AK$46,2,FALSE),"")</f>
        <v>Withdrawn</v>
      </c>
      <c r="O80" t="str">
        <f>IFERROR(VLOOKUP($B80,[1]Sep!AM$5:AN$46,2,FALSE),"")</f>
        <v/>
      </c>
      <c r="P80" t="str">
        <f>IFERROR(VLOOKUP($B80,[1]Sep!AP$5:AQ$46,2,FALSE),"")</f>
        <v/>
      </c>
      <c r="Q80" s="6">
        <f>SUM($C80:P80)</f>
        <v>3</v>
      </c>
      <c r="R80">
        <f>COUNTIF($C80:P80,"Late*")</f>
        <v>0</v>
      </c>
      <c r="S80" s="11">
        <f t="shared" si="4"/>
        <v>3</v>
      </c>
      <c r="T80" s="7">
        <f>COUNTIF($C80:P80,"Absent")</f>
        <v>0</v>
      </c>
      <c r="U80">
        <f>COUNTIF($C80:P80,"Withdrawn")+COUNTIF($C80:P80,"Absent*")-T80</f>
        <v>1</v>
      </c>
      <c r="V80" s="10">
        <f t="shared" si="5"/>
        <v>4</v>
      </c>
    </row>
    <row r="81" spans="1:23" ht="14.4" customHeight="1" x14ac:dyDescent="0.3">
      <c r="A81" s="6" t="s">
        <v>24</v>
      </c>
      <c r="B81" s="7" t="s">
        <v>25</v>
      </c>
      <c r="C81" s="6" t="str">
        <f>IFERROR(VLOOKUP($B81,[1]Sep!C$5:D$46,2,FALSE),"")</f>
        <v/>
      </c>
      <c r="D81" t="str">
        <f>IFERROR(VLOOKUP($B81,[1]Sep!F$5:G$46,2,FALSE),"")</f>
        <v/>
      </c>
      <c r="E81">
        <f>IFERROR(VLOOKUP($B81,[1]Sep!I$5:J$46,2,FALSE),"")</f>
        <v>1</v>
      </c>
      <c r="F81" t="str">
        <f>IFERROR(VLOOKUP($B81,[1]Sep!L$5:M$46,2,FALSE),"")</f>
        <v/>
      </c>
      <c r="G81" s="67" t="str">
        <f>IFERROR(VLOOKUP($B81,[1]Sep!O$5:P$46,2,FALSE),"")</f>
        <v/>
      </c>
      <c r="H81" t="str">
        <f>IFERROR(VLOOKUP($B81,[1]Sep!R$5:S$46,2,FALSE),"")</f>
        <v/>
      </c>
      <c r="I81" t="str">
        <f>IFERROR(VLOOKUP($B81,[1]Sep!U$5:V$46,2,FALSE),"")</f>
        <v/>
      </c>
      <c r="J81" t="str">
        <f>IFERROR(VLOOKUP($B81,[1]Sep!X$5:Y$46,2,FALSE),"")</f>
        <v>Withdrawn</v>
      </c>
      <c r="K81" s="67" t="str">
        <f>IFERROR(VLOOKUP($B81,[1]Sep!AA$5:AB$46,2,FALSE),"")</f>
        <v/>
      </c>
      <c r="L81" s="67" t="str">
        <f>IFERROR(VLOOKUP($B81,[1]Sep!AD$5:AE$46,2,FALSE),"")</f>
        <v/>
      </c>
      <c r="M81" t="str">
        <f>IFERROR(VLOOKUP($B81,[1]Sep!AG$5:AH$46,2,FALSE),"")</f>
        <v/>
      </c>
      <c r="N81" t="str">
        <f>IFERROR(VLOOKUP($B81,[1]Sep!AJ$5:AK$46,2,FALSE),"")</f>
        <v>Withdrawn</v>
      </c>
      <c r="O81" t="str">
        <f>IFERROR(VLOOKUP($B81,[1]Sep!AM$5:AN$46,2,FALSE),"")</f>
        <v/>
      </c>
      <c r="P81" t="str">
        <f>IFERROR(VLOOKUP($B81,[1]Sep!AP$5:AQ$46,2,FALSE),"")</f>
        <v/>
      </c>
      <c r="Q81" s="6">
        <f>SUM($C81:P81)</f>
        <v>1</v>
      </c>
      <c r="R81">
        <f>COUNTIF($C81:P81,"Late*")</f>
        <v>0</v>
      </c>
      <c r="S81" s="11">
        <f t="shared" si="4"/>
        <v>1</v>
      </c>
      <c r="T81" s="7">
        <f>COUNTIF($C81:P81,"Absent")</f>
        <v>0</v>
      </c>
      <c r="U81">
        <f>COUNTIF($C81:P81,"Withdrawn")+COUNTIF($C81:P81,"Absent*")-T81</f>
        <v>2</v>
      </c>
      <c r="V81" s="10">
        <f t="shared" si="5"/>
        <v>3</v>
      </c>
    </row>
    <row r="82" spans="1:23" x14ac:dyDescent="0.3">
      <c r="A82" s="6" t="s">
        <v>207</v>
      </c>
      <c r="B82" s="7" t="s">
        <v>208</v>
      </c>
      <c r="C82" s="6" t="str">
        <f>IFERROR(VLOOKUP($B82,[1]Sep!C$5:D$46,2,FALSE),"")</f>
        <v/>
      </c>
      <c r="D82" t="str">
        <f>IFERROR(VLOOKUP($B82,[1]Sep!F$5:G$46,2,FALSE),"")</f>
        <v/>
      </c>
      <c r="E82" t="str">
        <f>IFERROR(VLOOKUP($B82,[1]Sep!I$5:J$46,2,FALSE),"")</f>
        <v/>
      </c>
      <c r="F82" t="str">
        <f>IFERROR(VLOOKUP($B82,[1]Sep!L$5:M$46,2,FALSE),"")</f>
        <v/>
      </c>
      <c r="G82" s="67" t="str">
        <f>IFERROR(VLOOKUP($B82,[1]Sep!O$5:P$46,2,FALSE),"")</f>
        <v/>
      </c>
      <c r="H82" t="str">
        <f>IFERROR(VLOOKUP($B82,[1]Sep!R$5:S$46,2,FALSE),"")</f>
        <v/>
      </c>
      <c r="I82">
        <f>IFERROR(VLOOKUP($B82,[1]Sep!U$5:V$46,2,FALSE),"")</f>
        <v>1</v>
      </c>
      <c r="J82">
        <f>IFERROR(VLOOKUP($B82,[1]Sep!X$5:Y$46,2,FALSE),"")</f>
        <v>1</v>
      </c>
      <c r="K82" s="67" t="str">
        <f>IFERROR(VLOOKUP($B82,[1]Sep!AA$5:AB$46,2,FALSE),"")</f>
        <v/>
      </c>
      <c r="L82" s="67" t="str">
        <f>IFERROR(VLOOKUP($B82,[1]Sep!AD$5:AE$46,2,FALSE),"")</f>
        <v/>
      </c>
      <c r="M82">
        <f>IFERROR(VLOOKUP($B82,[1]Sep!AG$5:AH$46,2,FALSE),"")</f>
        <v>1</v>
      </c>
      <c r="N82" t="str">
        <f>IFERROR(VLOOKUP($B82,[1]Sep!AJ$5:AK$46,2,FALSE),"")</f>
        <v/>
      </c>
      <c r="O82" t="str">
        <f>IFERROR(VLOOKUP($B82,[1]Sep!AM$5:AN$46,2,FALSE),"")</f>
        <v/>
      </c>
      <c r="P82" t="str">
        <f>IFERROR(VLOOKUP($B82,[1]Sep!AP$5:AQ$46,2,FALSE),"")</f>
        <v/>
      </c>
      <c r="Q82" s="6">
        <f>SUM($C82:P82)</f>
        <v>3</v>
      </c>
      <c r="R82">
        <f>COUNTIF($C82:P82,"Late*")</f>
        <v>0</v>
      </c>
      <c r="S82" s="11">
        <f t="shared" si="4"/>
        <v>3</v>
      </c>
      <c r="T82" s="7">
        <f>COUNTIF($C82:P82,"Absent")</f>
        <v>0</v>
      </c>
      <c r="U82">
        <f>COUNTIF($C82:P82,"Withdrawn")+COUNTIF($C82:P82,"Absent*")-T82</f>
        <v>0</v>
      </c>
      <c r="V82" s="10">
        <f t="shared" si="5"/>
        <v>3</v>
      </c>
    </row>
    <row r="83" spans="1:23" x14ac:dyDescent="0.3">
      <c r="A83" s="6" t="s">
        <v>28</v>
      </c>
      <c r="B83" s="7" t="s">
        <v>29</v>
      </c>
      <c r="C83" s="6" t="str">
        <f>IFERROR(VLOOKUP($B83,[1]Sep!C$5:D$46,2,FALSE),"")</f>
        <v/>
      </c>
      <c r="D83" t="str">
        <f>IFERROR(VLOOKUP($B83,[1]Sep!F$5:G$46,2,FALSE),"")</f>
        <v/>
      </c>
      <c r="E83" t="str">
        <f>IFERROR(VLOOKUP($B83,[1]Sep!I$5:J$46,2,FALSE),"")</f>
        <v/>
      </c>
      <c r="F83">
        <f>IFERROR(VLOOKUP($B83,[1]Sep!L$5:M$46,2,FALSE),"")</f>
        <v>1</v>
      </c>
      <c r="G83" s="67" t="str">
        <f>IFERROR(VLOOKUP($B83,[1]Sep!O$5:P$46,2,FALSE),"")</f>
        <v/>
      </c>
      <c r="H83">
        <f>IFERROR(VLOOKUP($B83,[1]Sep!R$5:S$46,2,FALSE),"")</f>
        <v>1</v>
      </c>
      <c r="I83" t="str">
        <f>IFERROR(VLOOKUP($B83,[1]Sep!U$5:V$46,2,FALSE),"")</f>
        <v/>
      </c>
      <c r="J83" t="str">
        <f>IFERROR(VLOOKUP($B83,[1]Sep!X$5:Y$46,2,FALSE),"")</f>
        <v/>
      </c>
      <c r="K83" s="67" t="str">
        <f>IFERROR(VLOOKUP($B83,[1]Sep!AA$5:AB$46,2,FALSE),"")</f>
        <v/>
      </c>
      <c r="L83" s="67" t="str">
        <f>IFERROR(VLOOKUP($B83,[1]Sep!AD$5:AE$46,2,FALSE),"")</f>
        <v/>
      </c>
      <c r="M83" t="str">
        <f>IFERROR(VLOOKUP($B83,[1]Sep!AG$5:AH$46,2,FALSE),"")</f>
        <v/>
      </c>
      <c r="N83">
        <f>IFERROR(VLOOKUP($B83,[1]Sep!AJ$5:AK$46,2,FALSE),"")</f>
        <v>1</v>
      </c>
      <c r="O83" t="str">
        <f>IFERROR(VLOOKUP($B83,[1]Sep!AM$5:AN$46,2,FALSE),"")</f>
        <v/>
      </c>
      <c r="P83" t="str">
        <f>IFERROR(VLOOKUP($B83,[1]Sep!AP$5:AQ$46,2,FALSE),"")</f>
        <v/>
      </c>
      <c r="Q83" s="6">
        <f>SUM($C83:P83)</f>
        <v>3</v>
      </c>
      <c r="R83">
        <f>COUNTIF($C83:P83,"Late*")</f>
        <v>0</v>
      </c>
      <c r="S83" s="11">
        <f t="shared" si="4"/>
        <v>3</v>
      </c>
      <c r="T83" s="7">
        <f>COUNTIF($C83:P83,"Absent")</f>
        <v>0</v>
      </c>
      <c r="U83">
        <f>COUNTIF($C83:P83,"Withdrawn")+COUNTIF($C83:P83,"Absent*")-T83</f>
        <v>0</v>
      </c>
      <c r="V83" s="10">
        <f t="shared" si="5"/>
        <v>3</v>
      </c>
    </row>
    <row r="84" spans="1:23" ht="18" x14ac:dyDescent="0.35">
      <c r="A84" s="6" t="s">
        <v>280</v>
      </c>
      <c r="B84" s="7" t="s">
        <v>281</v>
      </c>
      <c r="C84" s="6" t="str">
        <f>IFERROR(VLOOKUP($B84,[1]Sep!C$5:D$46,2,FALSE),"")</f>
        <v/>
      </c>
      <c r="D84" t="str">
        <f>IFERROR(VLOOKUP($B84,[1]Sep!F$5:G$46,2,FALSE),"")</f>
        <v/>
      </c>
      <c r="E84" t="str">
        <f>IFERROR(VLOOKUP($B84,[1]Sep!I$5:J$46,2,FALSE),"")</f>
        <v/>
      </c>
      <c r="F84" t="str">
        <f>IFERROR(VLOOKUP($B84,[1]Sep!L$5:M$46,2,FALSE),"")</f>
        <v/>
      </c>
      <c r="G84" s="67" t="str">
        <f>IFERROR(VLOOKUP($B84,[1]Sep!O$5:P$46,2,FALSE),"")</f>
        <v/>
      </c>
      <c r="H84" t="str">
        <f>IFERROR(VLOOKUP($B84,[1]Sep!R$5:S$46,2,FALSE),"")</f>
        <v/>
      </c>
      <c r="I84" t="str">
        <f>IFERROR(VLOOKUP($B84,[1]Sep!U$5:V$46,2,FALSE),"")</f>
        <v/>
      </c>
      <c r="J84" t="str">
        <f>IFERROR(VLOOKUP($B84,[1]Sep!X$5:Y$46,2,FALSE),"")</f>
        <v/>
      </c>
      <c r="K84" s="67" t="str">
        <f>IFERROR(VLOOKUP($B84,[1]Sep!AA$5:AB$46,2,FALSE),"")</f>
        <v/>
      </c>
      <c r="L84" s="67" t="str">
        <f>IFERROR(VLOOKUP($B84,[1]Sep!AD$5:AE$46,2,FALSE),"")</f>
        <v/>
      </c>
      <c r="M84" t="str">
        <f>IFERROR(VLOOKUP($B84,[1]Sep!AG$5:AH$46,2,FALSE),"")</f>
        <v/>
      </c>
      <c r="N84">
        <f>IFERROR(VLOOKUP($B84,[1]Sep!AJ$5:AK$46,2,FALSE),"")</f>
        <v>1</v>
      </c>
      <c r="O84" t="str">
        <f>IFERROR(VLOOKUP($B84,[1]Sep!AM$5:AN$46,2,FALSE),"")</f>
        <v/>
      </c>
      <c r="P84" t="str">
        <f>IFERROR(VLOOKUP($B84,[1]Sep!AP$5:AQ$46,2,FALSE),"")</f>
        <v/>
      </c>
      <c r="Q84" s="6">
        <f>SUM($C84:P84)</f>
        <v>1</v>
      </c>
      <c r="R84">
        <f>COUNTIF($C84:P84,"Late*")</f>
        <v>0</v>
      </c>
      <c r="S84" s="11">
        <f t="shared" si="4"/>
        <v>1</v>
      </c>
      <c r="T84" s="7">
        <f>COUNTIF($C84:P84,"Absent")</f>
        <v>0</v>
      </c>
      <c r="U84">
        <f>COUNTIF($C84:P84,"Withdrawn")+COUNTIF($C84:P84,"Absent*")-T84</f>
        <v>0</v>
      </c>
      <c r="V84" s="10">
        <f t="shared" si="5"/>
        <v>1</v>
      </c>
      <c r="W84" s="2"/>
    </row>
    <row r="85" spans="1:23" x14ac:dyDescent="0.3">
      <c r="A85" s="6" t="s">
        <v>213</v>
      </c>
      <c r="B85" s="7" t="s">
        <v>214</v>
      </c>
      <c r="C85" s="6" t="str">
        <f>IFERROR(VLOOKUP($B85,[1]Sep!C$5:D$46,2,FALSE),"")</f>
        <v/>
      </c>
      <c r="D85" t="str">
        <f>IFERROR(VLOOKUP($B85,[1]Sep!F$5:G$46,2,FALSE),"")</f>
        <v/>
      </c>
      <c r="E85" t="str">
        <f>IFERROR(VLOOKUP($B85,[1]Sep!I$5:J$46,2,FALSE),"")</f>
        <v/>
      </c>
      <c r="F85" t="str">
        <f>IFERROR(VLOOKUP($B85,[1]Sep!L$5:M$46,2,FALSE),"")</f>
        <v/>
      </c>
      <c r="G85" s="67" t="str">
        <f>IFERROR(VLOOKUP($B85,[1]Sep!O$5:P$46,2,FALSE),"")</f>
        <v/>
      </c>
      <c r="H85" t="str">
        <f>IFERROR(VLOOKUP($B85,[1]Sep!R$5:S$46,2,FALSE),"")</f>
        <v/>
      </c>
      <c r="I85">
        <f>IFERROR(VLOOKUP($B85,[1]Sep!U$5:V$46,2,FALSE),"")</f>
        <v>1</v>
      </c>
      <c r="J85">
        <f>IFERROR(VLOOKUP($B85,[1]Sep!X$5:Y$46,2,FALSE),"")</f>
        <v>1</v>
      </c>
      <c r="K85" s="67" t="str">
        <f>IFERROR(VLOOKUP($B85,[1]Sep!AA$5:AB$46,2,FALSE),"")</f>
        <v/>
      </c>
      <c r="L85" s="67" t="str">
        <f>IFERROR(VLOOKUP($B85,[1]Sep!AD$5:AE$46,2,FALSE),"")</f>
        <v/>
      </c>
      <c r="M85" t="str">
        <f>IFERROR(VLOOKUP($B85,[1]Sep!AG$5:AH$46,2,FALSE),"")</f>
        <v>Late</v>
      </c>
      <c r="N85" t="str">
        <f>IFERROR(VLOOKUP($B85,[1]Sep!AJ$5:AK$46,2,FALSE),"")</f>
        <v/>
      </c>
      <c r="O85" t="str">
        <f>IFERROR(VLOOKUP($B85,[1]Sep!AM$5:AN$46,2,FALSE),"")</f>
        <v/>
      </c>
      <c r="P85" t="str">
        <f>IFERROR(VLOOKUP($B85,[1]Sep!AP$5:AQ$46,2,FALSE),"")</f>
        <v/>
      </c>
      <c r="Q85" s="6">
        <f>SUM($C85:P85)</f>
        <v>2</v>
      </c>
      <c r="R85">
        <f>COUNTIF($C85:P85,"Late*")</f>
        <v>1</v>
      </c>
      <c r="S85" s="11">
        <f t="shared" si="4"/>
        <v>3</v>
      </c>
      <c r="T85" s="7">
        <f>COUNTIF($C85:P85,"Absent")</f>
        <v>0</v>
      </c>
      <c r="U85">
        <f>COUNTIF($C85:P85,"Withdrawn")+COUNTIF($C85:P85,"Absent*")-T85</f>
        <v>0</v>
      </c>
      <c r="V85" s="10">
        <f t="shared" si="5"/>
        <v>3</v>
      </c>
    </row>
    <row r="86" spans="1:23" x14ac:dyDescent="0.3">
      <c r="A86" s="6" t="s">
        <v>165</v>
      </c>
      <c r="B86" s="7" t="s">
        <v>166</v>
      </c>
      <c r="C86" s="6">
        <f>IFERROR(VLOOKUP($B86,[1]Sep!C$5:D$46,2,FALSE),"")</f>
        <v>1</v>
      </c>
      <c r="D86" t="str">
        <f>IFERROR(VLOOKUP($B86,[1]Sep!F$5:G$46,2,FALSE),"")</f>
        <v/>
      </c>
      <c r="E86" t="str">
        <f>IFERROR(VLOOKUP($B86,[1]Sep!I$5:J$46,2,FALSE),"")</f>
        <v/>
      </c>
      <c r="F86" t="str">
        <f>IFERROR(VLOOKUP($B86,[1]Sep!L$5:M$46,2,FALSE),"")</f>
        <v/>
      </c>
      <c r="G86" s="67" t="str">
        <f>IFERROR(VLOOKUP($B86,[1]Sep!O$5:P$46,2,FALSE),"")</f>
        <v/>
      </c>
      <c r="H86" t="str">
        <f>IFERROR(VLOOKUP($B86,[1]Sep!R$5:S$46,2,FALSE),"")</f>
        <v/>
      </c>
      <c r="I86" t="str">
        <f>IFERROR(VLOOKUP($B86,[1]Sep!U$5:V$46,2,FALSE),"")</f>
        <v/>
      </c>
      <c r="J86" t="str">
        <f>IFERROR(VLOOKUP($B86,[1]Sep!X$5:Y$46,2,FALSE),"")</f>
        <v/>
      </c>
      <c r="K86" s="67" t="str">
        <f>IFERROR(VLOOKUP($B86,[1]Sep!AA$5:AB$46,2,FALSE),"")</f>
        <v/>
      </c>
      <c r="L86" s="67" t="str">
        <f>IFERROR(VLOOKUP($B86,[1]Sep!AD$5:AE$46,2,FALSE),"")</f>
        <v/>
      </c>
      <c r="M86" t="str">
        <f>IFERROR(VLOOKUP($B86,[1]Sep!AG$5:AH$46,2,FALSE),"")</f>
        <v/>
      </c>
      <c r="N86" t="str">
        <f>IFERROR(VLOOKUP($B86,[1]Sep!AJ$5:AK$46,2,FALSE),"")</f>
        <v/>
      </c>
      <c r="O86" t="str">
        <f>IFERROR(VLOOKUP($B86,[1]Sep!AM$5:AN$46,2,FALSE),"")</f>
        <v/>
      </c>
      <c r="P86" t="str">
        <f>IFERROR(VLOOKUP($B86,[1]Sep!AP$5:AQ$46,2,FALSE),"")</f>
        <v/>
      </c>
      <c r="Q86" s="6">
        <f>SUM($C86:P86)</f>
        <v>1</v>
      </c>
      <c r="R86">
        <f>COUNTIF($C86:P86,"Late*")</f>
        <v>0</v>
      </c>
      <c r="S86" s="11">
        <f t="shared" si="4"/>
        <v>1</v>
      </c>
      <c r="T86" s="7">
        <f>COUNTIF($C86:P86,"Absent")</f>
        <v>0</v>
      </c>
      <c r="U86">
        <f>COUNTIF($C86:P86,"Withdrawn")+COUNTIF($C86:P86,"Absent*")-T86</f>
        <v>0</v>
      </c>
      <c r="V86" s="10">
        <f t="shared" si="5"/>
        <v>1</v>
      </c>
    </row>
    <row r="87" spans="1:23" x14ac:dyDescent="0.3">
      <c r="A87" s="6" t="s">
        <v>262</v>
      </c>
      <c r="B87" s="7" t="s">
        <v>263</v>
      </c>
      <c r="C87" s="6" t="str">
        <f>IFERROR(VLOOKUP($B87,[1]Sep!C$5:D$46,2,FALSE),"")</f>
        <v/>
      </c>
      <c r="D87" t="str">
        <f>IFERROR(VLOOKUP($B87,[1]Sep!F$5:G$46,2,FALSE),"")</f>
        <v/>
      </c>
      <c r="E87" t="str">
        <f>IFERROR(VLOOKUP($B87,[1]Sep!I$5:J$46,2,FALSE),"")</f>
        <v>Withdrawn</v>
      </c>
      <c r="F87" t="str">
        <f>IFERROR(VLOOKUP($B87,[1]Sep!L$5:M$46,2,FALSE),"")</f>
        <v/>
      </c>
      <c r="G87" s="67" t="str">
        <f>IFERROR(VLOOKUP($B87,[1]Sep!O$5:P$46,2,FALSE),"")</f>
        <v/>
      </c>
      <c r="H87" t="str">
        <f>IFERROR(VLOOKUP($B87,[1]Sep!R$5:S$46,2,FALSE),"")</f>
        <v/>
      </c>
      <c r="I87" t="str">
        <f>IFERROR(VLOOKUP($B87,[1]Sep!U$5:V$46,2,FALSE),"")</f>
        <v/>
      </c>
      <c r="J87" t="str">
        <f>IFERROR(VLOOKUP($B87,[1]Sep!X$5:Y$46,2,FALSE),"")</f>
        <v>Withdrawn</v>
      </c>
      <c r="K87" s="67" t="str">
        <f>IFERROR(VLOOKUP($B87,[1]Sep!AA$5:AB$46,2,FALSE),"")</f>
        <v/>
      </c>
      <c r="L87" s="67" t="str">
        <f>IFERROR(VLOOKUP($B87,[1]Sep!AD$5:AE$46,2,FALSE),"")</f>
        <v/>
      </c>
      <c r="M87" t="str">
        <f>IFERROR(VLOOKUP($B87,[1]Sep!AG$5:AH$46,2,FALSE),"")</f>
        <v>Withdrawn</v>
      </c>
      <c r="N87" t="str">
        <f>IFERROR(VLOOKUP($B87,[1]Sep!AJ$5:AK$46,2,FALSE),"")</f>
        <v/>
      </c>
      <c r="O87" t="str">
        <f>IFERROR(VLOOKUP($B87,[1]Sep!AM$5:AN$46,2,FALSE),"")</f>
        <v/>
      </c>
      <c r="P87" t="str">
        <f>IFERROR(VLOOKUP($B87,[1]Sep!AP$5:AQ$46,2,FALSE),"")</f>
        <v/>
      </c>
      <c r="Q87" s="6">
        <f>SUM($C87:P87)</f>
        <v>0</v>
      </c>
      <c r="R87">
        <f>COUNTIF($C87:P87,"Late*")</f>
        <v>0</v>
      </c>
      <c r="S87" s="11">
        <f t="shared" si="4"/>
        <v>0</v>
      </c>
      <c r="T87" s="7">
        <f>COUNTIF($C87:P87,"Absent")</f>
        <v>0</v>
      </c>
      <c r="U87">
        <f>COUNTIF($C87:P87,"Withdrawn")+COUNTIF($C87:P87,"Absent*")-T87</f>
        <v>3</v>
      </c>
      <c r="V87" s="10">
        <f t="shared" si="5"/>
        <v>3</v>
      </c>
    </row>
    <row r="88" spans="1:23" x14ac:dyDescent="0.3">
      <c r="A88" s="6" t="s">
        <v>803</v>
      </c>
      <c r="B88" s="7" t="s">
        <v>804</v>
      </c>
      <c r="C88" s="6" t="str">
        <f>IFERROR(VLOOKUP($B88,[1]Sep!C$5:D$46,2,FALSE),"")</f>
        <v/>
      </c>
      <c r="D88" t="str">
        <f>IFERROR(VLOOKUP($B88,[1]Sep!F$5:G$46,2,FALSE),"")</f>
        <v/>
      </c>
      <c r="E88" t="str">
        <f>IFERROR(VLOOKUP($B88,[1]Sep!I$5:J$46,2,FALSE),"")</f>
        <v/>
      </c>
      <c r="F88" t="str">
        <f>IFERROR(VLOOKUP($B88,[1]Sep!L$5:M$46,2,FALSE),"")</f>
        <v/>
      </c>
      <c r="G88" s="67" t="str">
        <f>IFERROR(VLOOKUP($B88,[1]Sep!O$5:P$46,2,FALSE),"")</f>
        <v/>
      </c>
      <c r="H88">
        <f>IFERROR(VLOOKUP($B88,[1]Sep!R$5:S$46,2,FALSE),"")</f>
        <v>1</v>
      </c>
      <c r="I88" t="str">
        <f>IFERROR(VLOOKUP($B88,[1]Sep!U$5:V$46,2,FALSE),"")</f>
        <v/>
      </c>
      <c r="J88" t="str">
        <f>IFERROR(VLOOKUP($B88,[1]Sep!X$5:Y$46,2,FALSE),"")</f>
        <v/>
      </c>
      <c r="K88" s="67" t="str">
        <f>IFERROR(VLOOKUP($B88,[1]Sep!AA$5:AB$46,2,FALSE),"")</f>
        <v/>
      </c>
      <c r="L88" s="67" t="str">
        <f>IFERROR(VLOOKUP($B88,[1]Sep!AD$5:AE$46,2,FALSE),"")</f>
        <v/>
      </c>
      <c r="M88" t="str">
        <f>IFERROR(VLOOKUP($B88,[1]Sep!AG$5:AH$46,2,FALSE),"")</f>
        <v/>
      </c>
      <c r="N88" t="str">
        <f>IFERROR(VLOOKUP($B88,[1]Sep!AJ$5:AK$46,2,FALSE),"")</f>
        <v/>
      </c>
      <c r="O88" t="str">
        <f>IFERROR(VLOOKUP($B88,[1]Sep!AM$5:AN$46,2,FALSE),"")</f>
        <v/>
      </c>
      <c r="P88" t="str">
        <f>IFERROR(VLOOKUP($B88,[1]Sep!AP$5:AQ$46,2,FALSE),"")</f>
        <v/>
      </c>
      <c r="Q88" s="6">
        <f>SUM($C88:P88)</f>
        <v>1</v>
      </c>
      <c r="R88">
        <f>COUNTIF($C88:P88,"Late*")</f>
        <v>0</v>
      </c>
      <c r="S88" s="11">
        <f t="shared" si="4"/>
        <v>1</v>
      </c>
      <c r="T88" s="7">
        <f>COUNTIF($C88:P88,"Absent")</f>
        <v>0</v>
      </c>
      <c r="U88">
        <f>COUNTIF($C88:P88,"Withdrawn")+COUNTIF($C88:P88,"Absent*")-T88</f>
        <v>0</v>
      </c>
      <c r="V88" s="10">
        <f t="shared" si="5"/>
        <v>1</v>
      </c>
    </row>
    <row r="89" spans="1:23" x14ac:dyDescent="0.3">
      <c r="A89" s="6" t="s">
        <v>54</v>
      </c>
      <c r="B89" s="7" t="s">
        <v>55</v>
      </c>
      <c r="C89" s="6" t="str">
        <f>IFERROR(VLOOKUP($B89,[1]Sep!C$5:D$46,2,FALSE),"")</f>
        <v/>
      </c>
      <c r="D89">
        <f>IFERROR(VLOOKUP($B89,[1]Sep!F$5:G$46,2,FALSE),"")</f>
        <v>1</v>
      </c>
      <c r="E89" t="str">
        <f>IFERROR(VLOOKUP($B89,[1]Sep!I$5:J$46,2,FALSE),"")</f>
        <v/>
      </c>
      <c r="F89" t="str">
        <f>IFERROR(VLOOKUP($B89,[1]Sep!L$5:M$46,2,FALSE),"")</f>
        <v/>
      </c>
      <c r="G89" s="67" t="str">
        <f>IFERROR(VLOOKUP($B89,[1]Sep!O$5:P$46,2,FALSE),"")</f>
        <v/>
      </c>
      <c r="H89" t="str">
        <f>IFERROR(VLOOKUP($B89,[1]Sep!R$5:S$46,2,FALSE),"")</f>
        <v/>
      </c>
      <c r="I89">
        <f>IFERROR(VLOOKUP($B89,[1]Sep!U$5:V$46,2,FALSE),"")</f>
        <v>1</v>
      </c>
      <c r="J89" t="str">
        <f>IFERROR(VLOOKUP($B89,[1]Sep!X$5:Y$46,2,FALSE),"")</f>
        <v/>
      </c>
      <c r="K89" s="67" t="str">
        <f>IFERROR(VLOOKUP($B89,[1]Sep!AA$5:AB$46,2,FALSE),"")</f>
        <v/>
      </c>
      <c r="L89" s="67" t="str">
        <f>IFERROR(VLOOKUP($B89,[1]Sep!AD$5:AE$46,2,FALSE),"")</f>
        <v/>
      </c>
      <c r="M89" t="str">
        <f>IFERROR(VLOOKUP($B89,[1]Sep!AG$5:AH$46,2,FALSE),"")</f>
        <v/>
      </c>
      <c r="N89" t="str">
        <f>IFERROR(VLOOKUP($B89,[1]Sep!AJ$5:AK$46,2,FALSE),"")</f>
        <v/>
      </c>
      <c r="O89" t="str">
        <f>IFERROR(VLOOKUP($B89,[1]Sep!AM$5:AN$46,2,FALSE),"")</f>
        <v/>
      </c>
      <c r="P89" t="str">
        <f>IFERROR(VLOOKUP($B89,[1]Sep!AP$5:AQ$46,2,FALSE),"")</f>
        <v/>
      </c>
      <c r="Q89" s="6">
        <f>SUM($C89:P89)</f>
        <v>2</v>
      </c>
      <c r="R89">
        <f>COUNTIF($C89:P89,"Late*")</f>
        <v>0</v>
      </c>
      <c r="S89" s="11">
        <f t="shared" si="4"/>
        <v>2</v>
      </c>
      <c r="T89" s="7">
        <f>COUNTIF($C89:P89,"Absent")</f>
        <v>0</v>
      </c>
      <c r="U89">
        <f>COUNTIF($C89:P89,"Withdrawn")+COUNTIF($C89:P89,"Absent*")-T89</f>
        <v>0</v>
      </c>
      <c r="V89" s="10">
        <f t="shared" si="5"/>
        <v>2</v>
      </c>
    </row>
    <row r="90" spans="1:23" x14ac:dyDescent="0.3">
      <c r="A90" s="6" t="s">
        <v>133</v>
      </c>
      <c r="B90" s="7" t="s">
        <v>128</v>
      </c>
      <c r="C90" s="6" t="str">
        <f>IFERROR(VLOOKUP($B90,[1]Sep!C$5:D$46,2,FALSE),"")</f>
        <v/>
      </c>
      <c r="D90">
        <f>IFERROR(VLOOKUP($B90,[1]Sep!F$5:G$46,2,FALSE),"")</f>
        <v>1</v>
      </c>
      <c r="E90">
        <f>IFERROR(VLOOKUP($B90,[1]Sep!I$5:J$46,2,FALSE),"")</f>
        <v>1</v>
      </c>
      <c r="F90" t="str">
        <f>IFERROR(VLOOKUP($B90,[1]Sep!L$5:M$46,2,FALSE),"")</f>
        <v/>
      </c>
      <c r="G90" s="67" t="str">
        <f>IFERROR(VLOOKUP($B90,[1]Sep!O$5:P$46,2,FALSE),"")</f>
        <v/>
      </c>
      <c r="H90" t="str">
        <f>IFERROR(VLOOKUP($B90,[1]Sep!R$5:S$46,2,FALSE),"")</f>
        <v/>
      </c>
      <c r="I90" t="str">
        <f>IFERROR(VLOOKUP($B90,[1]Sep!U$5:V$46,2,FALSE),"")</f>
        <v/>
      </c>
      <c r="J90" t="str">
        <f>IFERROR(VLOOKUP($B90,[1]Sep!X$5:Y$46,2,FALSE),"")</f>
        <v/>
      </c>
      <c r="K90" s="67" t="str">
        <f>IFERROR(VLOOKUP($B90,[1]Sep!AA$5:AB$46,2,FALSE),"")</f>
        <v/>
      </c>
      <c r="L90" s="67" t="str">
        <f>IFERROR(VLOOKUP($B90,[1]Sep!AD$5:AE$46,2,FALSE),"")</f>
        <v/>
      </c>
      <c r="M90">
        <f>IFERROR(VLOOKUP($B90,[1]Sep!AG$5:AH$46,2,FALSE),"")</f>
        <v>1</v>
      </c>
      <c r="N90" t="str">
        <f>IFERROR(VLOOKUP($B90,[1]Sep!AJ$5:AK$46,2,FALSE),"")</f>
        <v/>
      </c>
      <c r="O90" t="str">
        <f>IFERROR(VLOOKUP($B90,[1]Sep!AM$5:AN$46,2,FALSE),"")</f>
        <v/>
      </c>
      <c r="P90" t="str">
        <f>IFERROR(VLOOKUP($B90,[1]Sep!AP$5:AQ$46,2,FALSE),"")</f>
        <v/>
      </c>
      <c r="Q90" s="6">
        <f>SUM($C90:P90)</f>
        <v>3</v>
      </c>
      <c r="R90">
        <f>COUNTIF($C90:P90,"Late*")</f>
        <v>0</v>
      </c>
      <c r="S90" s="11">
        <f t="shared" si="4"/>
        <v>3</v>
      </c>
      <c r="T90" s="7">
        <f>COUNTIF($C90:P90,"Absent")</f>
        <v>0</v>
      </c>
      <c r="U90">
        <f>COUNTIF($C90:P90,"Withdrawn")+COUNTIF($C90:P90,"Absent*")-T90</f>
        <v>0</v>
      </c>
      <c r="V90" s="10">
        <f t="shared" si="5"/>
        <v>3</v>
      </c>
    </row>
    <row r="91" spans="1:23" x14ac:dyDescent="0.3">
      <c r="A91" s="6" t="s">
        <v>100</v>
      </c>
      <c r="B91" s="7" t="s">
        <v>101</v>
      </c>
      <c r="C91" s="6" t="str">
        <f>IFERROR(VLOOKUP($B91,[1]Sep!C$5:D$46,2,FALSE),"")</f>
        <v/>
      </c>
      <c r="D91" t="str">
        <f>IFERROR(VLOOKUP($B91,[1]Sep!F$5:G$46,2,FALSE),"")</f>
        <v/>
      </c>
      <c r="E91" t="str">
        <f>IFERROR(VLOOKUP($B91,[1]Sep!I$5:J$46,2,FALSE),"")</f>
        <v/>
      </c>
      <c r="F91" t="str">
        <f>IFERROR(VLOOKUP($B91,[1]Sep!L$5:M$46,2,FALSE),"")</f>
        <v/>
      </c>
      <c r="G91" s="67" t="str">
        <f>IFERROR(VLOOKUP($B91,[1]Sep!O$5:P$46,2,FALSE),"")</f>
        <v/>
      </c>
      <c r="H91" t="str">
        <f>IFERROR(VLOOKUP($B91,[1]Sep!R$5:S$46,2,FALSE),"")</f>
        <v/>
      </c>
      <c r="I91" t="str">
        <f>IFERROR(VLOOKUP($B91,[1]Sep!U$5:V$46,2,FALSE),"")</f>
        <v>Withdrawn</v>
      </c>
      <c r="J91" t="str">
        <f>IFERROR(VLOOKUP($B91,[1]Sep!X$5:Y$46,2,FALSE),"")</f>
        <v>Withdrawn</v>
      </c>
      <c r="K91" s="67" t="str">
        <f>IFERROR(VLOOKUP($B91,[1]Sep!AA$5:AB$46,2,FALSE),"")</f>
        <v/>
      </c>
      <c r="L91" s="67" t="str">
        <f>IFERROR(VLOOKUP($B91,[1]Sep!AD$5:AE$46,2,FALSE),"")</f>
        <v/>
      </c>
      <c r="M91" t="str">
        <f>IFERROR(VLOOKUP($B91,[1]Sep!AG$5:AH$46,2,FALSE),"")</f>
        <v/>
      </c>
      <c r="N91" t="str">
        <f>IFERROR(VLOOKUP($B91,[1]Sep!AJ$5:AK$46,2,FALSE),"")</f>
        <v/>
      </c>
      <c r="O91" t="str">
        <f>IFERROR(VLOOKUP($B91,[1]Sep!AM$5:AN$46,2,FALSE),"")</f>
        <v/>
      </c>
      <c r="P91" t="str">
        <f>IFERROR(VLOOKUP($B91,[1]Sep!AP$5:AQ$46,2,FALSE),"")</f>
        <v/>
      </c>
      <c r="Q91" s="6">
        <f>SUM($C91:P91)</f>
        <v>0</v>
      </c>
      <c r="R91">
        <f>COUNTIF($C91:P91,"Late*")</f>
        <v>0</v>
      </c>
      <c r="S91" s="11">
        <f t="shared" si="4"/>
        <v>0</v>
      </c>
      <c r="T91" s="7">
        <f>COUNTIF($C91:P91,"Absent")</f>
        <v>0</v>
      </c>
      <c r="U91">
        <f>COUNTIF($C91:P91,"Withdrawn")+COUNTIF($C91:P91,"Absent*")-T91</f>
        <v>2</v>
      </c>
      <c r="V91" s="10">
        <f t="shared" si="5"/>
        <v>2</v>
      </c>
    </row>
    <row r="92" spans="1:23" x14ac:dyDescent="0.3">
      <c r="A92" s="6" t="s">
        <v>232</v>
      </c>
      <c r="B92" s="7" t="s">
        <v>233</v>
      </c>
      <c r="C92" s="6" t="str">
        <f>IFERROR(VLOOKUP($B92,[1]Sep!C$5:D$46,2,FALSE),"")</f>
        <v/>
      </c>
      <c r="D92" t="str">
        <f>IFERROR(VLOOKUP($B92,[1]Sep!F$5:G$46,2,FALSE),"")</f>
        <v/>
      </c>
      <c r="E92" t="str">
        <f>IFERROR(VLOOKUP($B92,[1]Sep!I$5:J$46,2,FALSE),"")</f>
        <v/>
      </c>
      <c r="F92" t="str">
        <f>IFERROR(VLOOKUP($B92,[1]Sep!L$5:M$46,2,FALSE),"")</f>
        <v/>
      </c>
      <c r="G92" s="67" t="str">
        <f>IFERROR(VLOOKUP($B92,[1]Sep!O$5:P$46,2,FALSE),"")</f>
        <v/>
      </c>
      <c r="H92" t="str">
        <f>IFERROR(VLOOKUP($B92,[1]Sep!R$5:S$46,2,FALSE),"")</f>
        <v/>
      </c>
      <c r="I92" t="str">
        <f>IFERROR(VLOOKUP($B92,[1]Sep!U$5:V$46,2,FALSE),"")</f>
        <v/>
      </c>
      <c r="J92" t="str">
        <f>IFERROR(VLOOKUP($B92,[1]Sep!X$5:Y$46,2,FALSE),"")</f>
        <v/>
      </c>
      <c r="K92" s="67" t="str">
        <f>IFERROR(VLOOKUP($B92,[1]Sep!AA$5:AB$46,2,FALSE),"")</f>
        <v/>
      </c>
      <c r="L92" s="67" t="str">
        <f>IFERROR(VLOOKUP($B92,[1]Sep!AD$5:AE$46,2,FALSE),"")</f>
        <v/>
      </c>
      <c r="M92" t="str">
        <f>IFERROR(VLOOKUP($B92,[1]Sep!AG$5:AH$46,2,FALSE),"")</f>
        <v/>
      </c>
      <c r="N92" t="str">
        <f>IFERROR(VLOOKUP($B92,[1]Sep!AJ$5:AK$46,2,FALSE),"")</f>
        <v>Withdrawn</v>
      </c>
      <c r="O92" t="str">
        <f>IFERROR(VLOOKUP($B92,[1]Sep!AM$5:AN$46,2,FALSE),"")</f>
        <v/>
      </c>
      <c r="P92" t="str">
        <f>IFERROR(VLOOKUP($B92,[1]Sep!AP$5:AQ$46,2,FALSE),"")</f>
        <v/>
      </c>
      <c r="Q92" s="6">
        <f>SUM($C92:P92)</f>
        <v>0</v>
      </c>
      <c r="R92">
        <f>COUNTIF($C92:P92,"Late*")</f>
        <v>0</v>
      </c>
      <c r="S92" s="11">
        <f t="shared" si="4"/>
        <v>0</v>
      </c>
      <c r="T92" s="7">
        <f>COUNTIF($C92:P92,"Absent")</f>
        <v>0</v>
      </c>
      <c r="U92">
        <f>COUNTIF($C92:P92,"Withdrawn")+COUNTIF($C92:P92,"Absent*")-T92</f>
        <v>1</v>
      </c>
      <c r="V92" s="10">
        <f t="shared" si="5"/>
        <v>1</v>
      </c>
    </row>
    <row r="93" spans="1:23" x14ac:dyDescent="0.3">
      <c r="A93" s="6" t="s">
        <v>161</v>
      </c>
      <c r="B93" s="7" t="s">
        <v>162</v>
      </c>
      <c r="C93" s="6" t="str">
        <f>IFERROR(VLOOKUP($B93,[1]Sep!C$5:D$46,2,FALSE),"")</f>
        <v>Withdrawn</v>
      </c>
      <c r="D93" t="str">
        <f>IFERROR(VLOOKUP($B93,[1]Sep!F$5:G$46,2,FALSE),"")</f>
        <v/>
      </c>
      <c r="E93" t="str">
        <f>IFERROR(VLOOKUP($B93,[1]Sep!I$5:J$46,2,FALSE),"")</f>
        <v/>
      </c>
      <c r="F93" t="str">
        <f>IFERROR(VLOOKUP($B93,[1]Sep!L$5:M$46,2,FALSE),"")</f>
        <v/>
      </c>
      <c r="G93" s="67" t="str">
        <f>IFERROR(VLOOKUP($B93,[1]Sep!O$5:P$46,2,FALSE),"")</f>
        <v/>
      </c>
      <c r="H93" t="str">
        <f>IFERROR(VLOOKUP($B93,[1]Sep!R$5:S$46,2,FALSE),"")</f>
        <v>Withdrawn</v>
      </c>
      <c r="I93" t="str">
        <f>IFERROR(VLOOKUP($B93,[1]Sep!U$5:V$46,2,FALSE),"")</f>
        <v/>
      </c>
      <c r="J93" t="str">
        <f>IFERROR(VLOOKUP($B93,[1]Sep!X$5:Y$46,2,FALSE),"")</f>
        <v/>
      </c>
      <c r="K93" s="67" t="str">
        <f>IFERROR(VLOOKUP($B93,[1]Sep!AA$5:AB$46,2,FALSE),"")</f>
        <v/>
      </c>
      <c r="L93" s="67" t="str">
        <f>IFERROR(VLOOKUP($B93,[1]Sep!AD$5:AE$46,2,FALSE),"")</f>
        <v/>
      </c>
      <c r="M93" t="str">
        <f>IFERROR(VLOOKUP($B93,[1]Sep!AG$5:AH$46,2,FALSE),"")</f>
        <v/>
      </c>
      <c r="N93" t="str">
        <f>IFERROR(VLOOKUP($B93,[1]Sep!AJ$5:AK$46,2,FALSE),"")</f>
        <v/>
      </c>
      <c r="O93" t="str">
        <f>IFERROR(VLOOKUP($B93,[1]Sep!AM$5:AN$46,2,FALSE),"")</f>
        <v/>
      </c>
      <c r="P93" t="str">
        <f>IFERROR(VLOOKUP($B93,[1]Sep!AP$5:AQ$46,2,FALSE),"")</f>
        <v/>
      </c>
      <c r="Q93" s="6">
        <f>SUM($C93:P93)</f>
        <v>0</v>
      </c>
      <c r="R93">
        <f>COUNTIF($C93:P93,"Late*")</f>
        <v>0</v>
      </c>
      <c r="S93" s="11">
        <f t="shared" si="4"/>
        <v>0</v>
      </c>
      <c r="T93" s="7">
        <f>COUNTIF($C93:P93,"Absent")</f>
        <v>0</v>
      </c>
      <c r="U93">
        <f>COUNTIF($C93:P93,"Withdrawn")+COUNTIF($C93:P93,"Absent*")-T93</f>
        <v>2</v>
      </c>
      <c r="V93" s="10">
        <f t="shared" si="5"/>
        <v>2</v>
      </c>
    </row>
    <row r="94" spans="1:23" x14ac:dyDescent="0.3">
      <c r="A94" s="6" t="s">
        <v>228</v>
      </c>
      <c r="B94" s="7" t="s">
        <v>229</v>
      </c>
      <c r="C94" s="6" t="str">
        <f>IFERROR(VLOOKUP($B94,[1]Sep!C$5:D$46,2,FALSE),"")</f>
        <v/>
      </c>
      <c r="D94" t="str">
        <f>IFERROR(VLOOKUP($B94,[1]Sep!F$5:G$46,2,FALSE),"")</f>
        <v/>
      </c>
      <c r="E94" t="str">
        <f>IFERROR(VLOOKUP($B94,[1]Sep!I$5:J$46,2,FALSE),"")</f>
        <v/>
      </c>
      <c r="F94" t="str">
        <f>IFERROR(VLOOKUP($B94,[1]Sep!L$5:M$46,2,FALSE),"")</f>
        <v/>
      </c>
      <c r="G94" s="67" t="str">
        <f>IFERROR(VLOOKUP($B94,[1]Sep!O$5:P$46,2,FALSE),"")</f>
        <v/>
      </c>
      <c r="H94" t="str">
        <f>IFERROR(VLOOKUP($B94,[1]Sep!R$5:S$46,2,FALSE),"")</f>
        <v/>
      </c>
      <c r="I94" t="str">
        <f>IFERROR(VLOOKUP($B94,[1]Sep!U$5:V$46,2,FALSE),"")</f>
        <v/>
      </c>
      <c r="J94" t="str">
        <f>IFERROR(VLOOKUP($B94,[1]Sep!X$5:Y$46,2,FALSE),"")</f>
        <v>Withdrawn</v>
      </c>
      <c r="K94" s="67" t="str">
        <f>IFERROR(VLOOKUP($B94,[1]Sep!AA$5:AB$46,2,FALSE),"")</f>
        <v/>
      </c>
      <c r="L94" s="67" t="str">
        <f>IFERROR(VLOOKUP($B94,[1]Sep!AD$5:AE$46,2,FALSE),"")</f>
        <v/>
      </c>
      <c r="M94" t="str">
        <f>IFERROR(VLOOKUP($B94,[1]Sep!AG$5:AH$46,2,FALSE),"")</f>
        <v>Withdrawn</v>
      </c>
      <c r="N94" t="str">
        <f>IFERROR(VLOOKUP($B94,[1]Sep!AJ$5:AK$46,2,FALSE),"")</f>
        <v/>
      </c>
      <c r="O94" t="str">
        <f>IFERROR(VLOOKUP($B94,[1]Sep!AM$5:AN$46,2,FALSE),"")</f>
        <v/>
      </c>
      <c r="P94" t="str">
        <f>IFERROR(VLOOKUP($B94,[1]Sep!AP$5:AQ$46,2,FALSE),"")</f>
        <v/>
      </c>
      <c r="Q94" s="6">
        <f>SUM($C94:P94)</f>
        <v>0</v>
      </c>
      <c r="R94">
        <f>COUNTIF($C94:P94,"Late*")</f>
        <v>0</v>
      </c>
      <c r="S94" s="11">
        <f t="shared" si="4"/>
        <v>0</v>
      </c>
      <c r="T94" s="7">
        <f>COUNTIF($C94:P94,"Absent")</f>
        <v>0</v>
      </c>
      <c r="U94">
        <f>COUNTIF($C94:P94,"Withdrawn")+COUNTIF($C94:P94,"Absent*")-T94</f>
        <v>2</v>
      </c>
      <c r="V94" s="10">
        <f t="shared" si="5"/>
        <v>2</v>
      </c>
    </row>
    <row r="95" spans="1:23" x14ac:dyDescent="0.3">
      <c r="A95" s="6" t="s">
        <v>181</v>
      </c>
      <c r="B95" s="7" t="s">
        <v>182</v>
      </c>
      <c r="C95" s="6">
        <f>IFERROR(VLOOKUP($B95,[1]Sep!C$5:D$46,2,FALSE),"")</f>
        <v>1</v>
      </c>
      <c r="D95" t="str">
        <f>IFERROR(VLOOKUP($B95,[1]Sep!F$5:G$46,2,FALSE),"")</f>
        <v/>
      </c>
      <c r="E95" t="str">
        <f>IFERROR(VLOOKUP($B95,[1]Sep!I$5:J$46,2,FALSE),"")</f>
        <v/>
      </c>
      <c r="F95" t="str">
        <f>IFERROR(VLOOKUP($B95,[1]Sep!L$5:M$46,2,FALSE),"")</f>
        <v/>
      </c>
      <c r="G95" s="67" t="str">
        <f>IFERROR(VLOOKUP($B95,[1]Sep!O$5:P$46,2,FALSE),"")</f>
        <v/>
      </c>
      <c r="H95" t="str">
        <f>IFERROR(VLOOKUP($B95,[1]Sep!R$5:S$46,2,FALSE),"")</f>
        <v/>
      </c>
      <c r="I95" t="str">
        <f>IFERROR(VLOOKUP($B95,[1]Sep!U$5:V$46,2,FALSE),"")</f>
        <v/>
      </c>
      <c r="J95" t="str">
        <f>IFERROR(VLOOKUP($B95,[1]Sep!X$5:Y$46,2,FALSE),"")</f>
        <v/>
      </c>
      <c r="K95" s="67" t="str">
        <f>IFERROR(VLOOKUP($B95,[1]Sep!AA$5:AB$46,2,FALSE),"")</f>
        <v/>
      </c>
      <c r="L95" s="67" t="str">
        <f>IFERROR(VLOOKUP($B95,[1]Sep!AD$5:AE$46,2,FALSE),"")</f>
        <v/>
      </c>
      <c r="M95" t="str">
        <f>IFERROR(VLOOKUP($B95,[1]Sep!AG$5:AH$46,2,FALSE),"")</f>
        <v/>
      </c>
      <c r="N95" t="str">
        <f>IFERROR(VLOOKUP($B95,[1]Sep!AJ$5:AK$46,2,FALSE),"")</f>
        <v/>
      </c>
      <c r="O95" t="str">
        <f>IFERROR(VLOOKUP($B95,[1]Sep!AM$5:AN$46,2,FALSE),"")</f>
        <v/>
      </c>
      <c r="P95" t="str">
        <f>IFERROR(VLOOKUP($B95,[1]Sep!AP$5:AQ$46,2,FALSE),"")</f>
        <v/>
      </c>
      <c r="Q95" s="6">
        <f>SUM($C95:P95)</f>
        <v>1</v>
      </c>
      <c r="R95">
        <f>COUNTIF($C95:P95,"Late*")</f>
        <v>0</v>
      </c>
      <c r="S95" s="11">
        <f t="shared" si="4"/>
        <v>1</v>
      </c>
      <c r="T95" s="7">
        <f>COUNTIF($C95:P95,"Absent")</f>
        <v>0</v>
      </c>
      <c r="U95">
        <f>COUNTIF($C95:P95,"Withdrawn")+COUNTIF($C95:P95,"Absent*")-T95</f>
        <v>0</v>
      </c>
      <c r="V95" s="10">
        <f t="shared" si="5"/>
        <v>1</v>
      </c>
    </row>
    <row r="96" spans="1:23" x14ac:dyDescent="0.3">
      <c r="A96" s="6" t="s">
        <v>69</v>
      </c>
      <c r="B96" s="7" t="s">
        <v>70</v>
      </c>
      <c r="C96" s="6" t="str">
        <f>IFERROR(VLOOKUP($B96,[1]Sep!C$5:D$46,2,FALSE),"")</f>
        <v/>
      </c>
      <c r="D96" t="str">
        <f>IFERROR(VLOOKUP($B96,[1]Sep!F$5:G$46,2,FALSE),"")</f>
        <v/>
      </c>
      <c r="E96" t="str">
        <f>IFERROR(VLOOKUP($B96,[1]Sep!I$5:J$46,2,FALSE),"")</f>
        <v/>
      </c>
      <c r="F96" t="str">
        <f>IFERROR(VLOOKUP($B96,[1]Sep!L$5:M$46,2,FALSE),"")</f>
        <v/>
      </c>
      <c r="G96" s="67" t="str">
        <f>IFERROR(VLOOKUP($B96,[1]Sep!O$5:P$46,2,FALSE),"")</f>
        <v/>
      </c>
      <c r="H96" t="str">
        <f>IFERROR(VLOOKUP($B96,[1]Sep!R$5:S$46,2,FALSE),"")</f>
        <v/>
      </c>
      <c r="I96" t="str">
        <f>IFERROR(VLOOKUP($B96,[1]Sep!U$5:V$46,2,FALSE),"")</f>
        <v/>
      </c>
      <c r="J96" t="str">
        <f>IFERROR(VLOOKUP($B96,[1]Sep!X$5:Y$46,2,FALSE),"")</f>
        <v>Withdrawn</v>
      </c>
      <c r="K96" s="67" t="str">
        <f>IFERROR(VLOOKUP($B96,[1]Sep!AA$5:AB$46,2,FALSE),"")</f>
        <v/>
      </c>
      <c r="L96" s="67" t="str">
        <f>IFERROR(VLOOKUP($B96,[1]Sep!AD$5:AE$46,2,FALSE),"")</f>
        <v/>
      </c>
      <c r="M96">
        <f>IFERROR(VLOOKUP($B96,[1]Sep!AG$5:AH$46,2,FALSE),"")</f>
        <v>1</v>
      </c>
      <c r="N96" t="str">
        <f>IFERROR(VLOOKUP($B96,[1]Sep!AJ$5:AK$46,2,FALSE),"")</f>
        <v/>
      </c>
      <c r="O96" t="str">
        <f>IFERROR(VLOOKUP($B96,[1]Sep!AM$5:AN$46,2,FALSE),"")</f>
        <v/>
      </c>
      <c r="P96" t="str">
        <f>IFERROR(VLOOKUP($B96,[1]Sep!AP$5:AQ$46,2,FALSE),"")</f>
        <v/>
      </c>
      <c r="Q96" s="6">
        <f>SUM($C96:P96)</f>
        <v>1</v>
      </c>
      <c r="R96">
        <f>COUNTIF($C96:P96,"Late*")</f>
        <v>0</v>
      </c>
      <c r="S96" s="11">
        <f t="shared" si="4"/>
        <v>1</v>
      </c>
      <c r="T96" s="7">
        <f>COUNTIF($C96:P96,"Absent")</f>
        <v>0</v>
      </c>
      <c r="U96">
        <f>COUNTIF($C96:P96,"Withdrawn")+COUNTIF($C96:P96,"Absent*")-T96</f>
        <v>1</v>
      </c>
      <c r="V96" s="10">
        <f t="shared" si="5"/>
        <v>2</v>
      </c>
    </row>
    <row r="97" spans="1:23" x14ac:dyDescent="0.3">
      <c r="A97" s="6" t="s">
        <v>197</v>
      </c>
      <c r="B97" s="7" t="s">
        <v>198</v>
      </c>
      <c r="C97" s="6" t="str">
        <f>IFERROR(VLOOKUP($B97,[1]Sep!C$5:D$46,2,FALSE),"")</f>
        <v/>
      </c>
      <c r="D97" t="str">
        <f>IFERROR(VLOOKUP($B97,[1]Sep!F$5:G$46,2,FALSE),"")</f>
        <v/>
      </c>
      <c r="E97" t="str">
        <f>IFERROR(VLOOKUP($B97,[1]Sep!I$5:J$46,2,FALSE),"")</f>
        <v/>
      </c>
      <c r="F97">
        <f>IFERROR(VLOOKUP($B97,[1]Sep!L$5:M$46,2,FALSE),"")</f>
        <v>1</v>
      </c>
      <c r="G97" s="67" t="str">
        <f>IFERROR(VLOOKUP($B97,[1]Sep!O$5:P$46,2,FALSE),"")</f>
        <v/>
      </c>
      <c r="H97" t="str">
        <f>IFERROR(VLOOKUP($B97,[1]Sep!R$5:S$46,2,FALSE),"")</f>
        <v/>
      </c>
      <c r="I97" t="str">
        <f>IFERROR(VLOOKUP($B97,[1]Sep!U$5:V$46,2,FALSE),"")</f>
        <v/>
      </c>
      <c r="J97" t="str">
        <f>IFERROR(VLOOKUP($B97,[1]Sep!X$5:Y$46,2,FALSE),"")</f>
        <v/>
      </c>
      <c r="K97" s="67" t="str">
        <f>IFERROR(VLOOKUP($B97,[1]Sep!AA$5:AB$46,2,FALSE),"")</f>
        <v/>
      </c>
      <c r="L97" s="67" t="str">
        <f>IFERROR(VLOOKUP($B97,[1]Sep!AD$5:AE$46,2,FALSE),"")</f>
        <v/>
      </c>
      <c r="M97" t="str">
        <f>IFERROR(VLOOKUP($B97,[1]Sep!AG$5:AH$46,2,FALSE),"")</f>
        <v/>
      </c>
      <c r="N97" t="str">
        <f>IFERROR(VLOOKUP($B97,[1]Sep!AJ$5:AK$46,2,FALSE),"")</f>
        <v/>
      </c>
      <c r="O97" t="str">
        <f>IFERROR(VLOOKUP($B97,[1]Sep!AM$5:AN$46,2,FALSE),"")</f>
        <v/>
      </c>
      <c r="P97" t="str">
        <f>IFERROR(VLOOKUP($B97,[1]Sep!AP$5:AQ$46,2,FALSE),"")</f>
        <v/>
      </c>
      <c r="Q97" s="6">
        <f>SUM($C97:P97)</f>
        <v>1</v>
      </c>
      <c r="R97">
        <f>COUNTIF($C97:P97,"Late*")</f>
        <v>0</v>
      </c>
      <c r="S97" s="11">
        <f t="shared" si="4"/>
        <v>1</v>
      </c>
      <c r="T97" s="7">
        <f>COUNTIF($C97:P97,"Absent")</f>
        <v>0</v>
      </c>
      <c r="U97">
        <f>COUNTIF($C97:P97,"Withdrawn")+COUNTIF($C97:P97,"Absent*")-T97</f>
        <v>0</v>
      </c>
      <c r="V97" s="10">
        <f t="shared" si="5"/>
        <v>1</v>
      </c>
    </row>
    <row r="98" spans="1:23" x14ac:dyDescent="0.3">
      <c r="A98" s="6" t="s">
        <v>18</v>
      </c>
      <c r="B98" s="7" t="s">
        <v>19</v>
      </c>
      <c r="C98" s="6" t="str">
        <f>IFERROR(VLOOKUP($B98,[1]Sep!C$5:D$46,2,FALSE),"")</f>
        <v/>
      </c>
      <c r="D98">
        <f>IFERROR(VLOOKUP($B98,[1]Sep!F$5:G$46,2,FALSE),"")</f>
        <v>1</v>
      </c>
      <c r="E98" t="str">
        <f>IFERROR(VLOOKUP($B98,[1]Sep!I$5:J$46,2,FALSE),"")</f>
        <v/>
      </c>
      <c r="F98" t="str">
        <f>IFERROR(VLOOKUP($B98,[1]Sep!L$5:M$46,2,FALSE),"")</f>
        <v/>
      </c>
      <c r="G98" s="67" t="str">
        <f>IFERROR(VLOOKUP($B98,[1]Sep!O$5:P$46,2,FALSE),"")</f>
        <v/>
      </c>
      <c r="H98" t="str">
        <f>IFERROR(VLOOKUP($B98,[1]Sep!R$5:S$46,2,FALSE),"")</f>
        <v/>
      </c>
      <c r="I98" t="str">
        <f>IFERROR(VLOOKUP($B98,[1]Sep!U$5:V$46,2,FALSE),"")</f>
        <v>Late</v>
      </c>
      <c r="J98" t="str">
        <f>IFERROR(VLOOKUP($B98,[1]Sep!X$5:Y$46,2,FALSE),"")</f>
        <v/>
      </c>
      <c r="K98" s="67" t="str">
        <f>IFERROR(VLOOKUP($B98,[1]Sep!AA$5:AB$46,2,FALSE),"")</f>
        <v/>
      </c>
      <c r="L98" s="67" t="str">
        <f>IFERROR(VLOOKUP($B98,[1]Sep!AD$5:AE$46,2,FALSE),"")</f>
        <v/>
      </c>
      <c r="M98" t="str">
        <f>IFERROR(VLOOKUP($B98,[1]Sep!AG$5:AH$46,2,FALSE),"")</f>
        <v/>
      </c>
      <c r="N98" t="str">
        <f>IFERROR(VLOOKUP($B98,[1]Sep!AJ$5:AK$46,2,FALSE),"")</f>
        <v/>
      </c>
      <c r="O98" t="str">
        <f>IFERROR(VLOOKUP($B98,[1]Sep!AM$5:AN$46,2,FALSE),"")</f>
        <v/>
      </c>
      <c r="P98" t="str">
        <f>IFERROR(VLOOKUP($B98,[1]Sep!AP$5:AQ$46,2,FALSE),"")</f>
        <v/>
      </c>
      <c r="Q98" s="6">
        <f>SUM($C98:P98)</f>
        <v>1</v>
      </c>
      <c r="R98">
        <f>COUNTIF($C98:P98,"Late*")</f>
        <v>1</v>
      </c>
      <c r="S98" s="11">
        <f t="shared" si="4"/>
        <v>2</v>
      </c>
      <c r="T98" s="7">
        <f>COUNTIF($C98:P98,"Absent")</f>
        <v>0</v>
      </c>
      <c r="U98">
        <f>COUNTIF($C98:P98,"Withdrawn")+COUNTIF($C98:P98,"Absent*")-T98</f>
        <v>0</v>
      </c>
      <c r="V98" s="10">
        <f t="shared" si="5"/>
        <v>2</v>
      </c>
    </row>
    <row r="99" spans="1:23" x14ac:dyDescent="0.3">
      <c r="A99" s="6" t="s">
        <v>340</v>
      </c>
      <c r="B99" s="7" t="s">
        <v>341</v>
      </c>
      <c r="C99" s="6" t="str">
        <f>IFERROR(VLOOKUP($B99,[1]Sep!C$5:D$46,2,FALSE),"")</f>
        <v/>
      </c>
      <c r="D99" t="str">
        <f>IFERROR(VLOOKUP($B99,[1]Sep!F$5:G$46,2,FALSE),"")</f>
        <v/>
      </c>
      <c r="E99" t="str">
        <f>IFERROR(VLOOKUP($B99,[1]Sep!I$5:J$46,2,FALSE),"")</f>
        <v/>
      </c>
      <c r="F99" t="str">
        <f>IFERROR(VLOOKUP($B99,[1]Sep!L$5:M$46,2,FALSE),"")</f>
        <v/>
      </c>
      <c r="G99" s="67" t="str">
        <f>IFERROR(VLOOKUP($B99,[1]Sep!O$5:P$46,2,FALSE),"")</f>
        <v/>
      </c>
      <c r="H99" t="str">
        <f>IFERROR(VLOOKUP($B99,[1]Sep!R$5:S$46,2,FALSE),"")</f>
        <v/>
      </c>
      <c r="I99" t="str">
        <f>IFERROR(VLOOKUP($B99,[1]Sep!U$5:V$46,2,FALSE),"")</f>
        <v/>
      </c>
      <c r="J99" t="str">
        <f>IFERROR(VLOOKUP($B99,[1]Sep!X$5:Y$46,2,FALSE),"")</f>
        <v/>
      </c>
      <c r="K99" s="67" t="str">
        <f>IFERROR(VLOOKUP($B99,[1]Sep!AA$5:AB$46,2,FALSE),"")</f>
        <v/>
      </c>
      <c r="L99" s="67" t="str">
        <f>IFERROR(VLOOKUP($B99,[1]Sep!AD$5:AE$46,2,FALSE),"")</f>
        <v/>
      </c>
      <c r="M99" t="str">
        <f>IFERROR(VLOOKUP($B99,[1]Sep!AG$5:AH$46,2,FALSE),"")</f>
        <v/>
      </c>
      <c r="N99">
        <f>IFERROR(VLOOKUP($B99,[1]Sep!AJ$5:AK$46,2,FALSE),"")</f>
        <v>1</v>
      </c>
      <c r="O99" t="str">
        <f>IFERROR(VLOOKUP($B99,[1]Sep!AM$5:AN$46,2,FALSE),"")</f>
        <v/>
      </c>
      <c r="P99" t="str">
        <f>IFERROR(VLOOKUP($B99,[1]Sep!AP$5:AQ$46,2,FALSE),"")</f>
        <v/>
      </c>
      <c r="Q99" s="6">
        <f>SUM($C99:P99)</f>
        <v>1</v>
      </c>
      <c r="R99">
        <f>COUNTIF($C99:P99,"Late*")</f>
        <v>0</v>
      </c>
      <c r="S99" s="11">
        <f t="shared" si="4"/>
        <v>1</v>
      </c>
      <c r="T99" s="7">
        <f>COUNTIF($C99:P99,"Absent")</f>
        <v>0</v>
      </c>
      <c r="U99">
        <f>COUNTIF($C99:P99,"Withdrawn")+COUNTIF($C99:P99,"Absent*")-T99</f>
        <v>0</v>
      </c>
      <c r="V99" s="10">
        <f t="shared" si="5"/>
        <v>1</v>
      </c>
    </row>
    <row r="100" spans="1:23" x14ac:dyDescent="0.3">
      <c r="A100" s="6" t="s">
        <v>45</v>
      </c>
      <c r="B100" s="7" t="s">
        <v>46</v>
      </c>
      <c r="C100" s="6" t="str">
        <f>IFERROR(VLOOKUP($B100,[1]Sep!C$5:D$46,2,FALSE),"")</f>
        <v/>
      </c>
      <c r="D100" t="str">
        <f>IFERROR(VLOOKUP($B100,[1]Sep!F$5:G$46,2,FALSE),"")</f>
        <v/>
      </c>
      <c r="E100" t="str">
        <f>IFERROR(VLOOKUP($B100,[1]Sep!I$5:J$46,2,FALSE),"")</f>
        <v/>
      </c>
      <c r="F100" t="str">
        <f>IFERROR(VLOOKUP($B100,[1]Sep!L$5:M$46,2,FALSE),"")</f>
        <v/>
      </c>
      <c r="G100" s="67" t="str">
        <f>IFERROR(VLOOKUP($B100,[1]Sep!O$5:P$46,2,FALSE),"")</f>
        <v/>
      </c>
      <c r="H100" t="str">
        <f>IFERROR(VLOOKUP($B100,[1]Sep!R$5:S$46,2,FALSE),"")</f>
        <v/>
      </c>
      <c r="I100">
        <f>IFERROR(VLOOKUP($B100,[1]Sep!U$5:V$46,2,FALSE),"")</f>
        <v>1</v>
      </c>
      <c r="J100" t="str">
        <f>IFERROR(VLOOKUP($B100,[1]Sep!X$5:Y$46,2,FALSE),"")</f>
        <v/>
      </c>
      <c r="K100" s="67" t="str">
        <f>IFERROR(VLOOKUP($B100,[1]Sep!AA$5:AB$46,2,FALSE),"")</f>
        <v/>
      </c>
      <c r="L100" s="67" t="str">
        <f>IFERROR(VLOOKUP($B100,[1]Sep!AD$5:AE$46,2,FALSE),"")</f>
        <v/>
      </c>
      <c r="M100" t="str">
        <f>IFERROR(VLOOKUP($B100,[1]Sep!AG$5:AH$46,2,FALSE),"")</f>
        <v/>
      </c>
      <c r="N100" t="str">
        <f>IFERROR(VLOOKUP($B100,[1]Sep!AJ$5:AK$46,2,FALSE),"")</f>
        <v>Withdrawn</v>
      </c>
      <c r="O100" t="str">
        <f>IFERROR(VLOOKUP($B100,[1]Sep!AM$5:AN$46,2,FALSE),"")</f>
        <v/>
      </c>
      <c r="P100" t="str">
        <f>IFERROR(VLOOKUP($B100,[1]Sep!AP$5:AQ$46,2,FALSE),"")</f>
        <v/>
      </c>
      <c r="Q100" s="6">
        <f>SUM($C100:P100)</f>
        <v>1</v>
      </c>
      <c r="R100">
        <f>COUNTIF($C100:P100,"Late*")</f>
        <v>0</v>
      </c>
      <c r="S100" s="11">
        <f t="shared" si="4"/>
        <v>1</v>
      </c>
      <c r="T100" s="7">
        <f>COUNTIF($C100:P100,"Absent")</f>
        <v>0</v>
      </c>
      <c r="U100">
        <f>COUNTIF($C100:P100,"Withdrawn")+COUNTIF($C100:P100,"Absent*")-T100</f>
        <v>1</v>
      </c>
      <c r="V100" s="10">
        <f t="shared" si="5"/>
        <v>2</v>
      </c>
    </row>
    <row r="101" spans="1:23" x14ac:dyDescent="0.3">
      <c r="A101" s="6" t="s">
        <v>61</v>
      </c>
      <c r="B101" s="7" t="s">
        <v>62</v>
      </c>
      <c r="C101" s="6" t="str">
        <f>IFERROR(VLOOKUP($B101,[1]Sep!C$5:D$46,2,FALSE),"")</f>
        <v/>
      </c>
      <c r="D101" t="str">
        <f>IFERROR(VLOOKUP($B101,[1]Sep!F$5:G$46,2,FALSE),"")</f>
        <v/>
      </c>
      <c r="E101" t="str">
        <f>IFERROR(VLOOKUP($B101,[1]Sep!I$5:J$46,2,FALSE),"")</f>
        <v/>
      </c>
      <c r="F101" t="str">
        <f>IFERROR(VLOOKUP($B101,[1]Sep!L$5:M$46,2,FALSE),"")</f>
        <v/>
      </c>
      <c r="G101" s="67" t="str">
        <f>IFERROR(VLOOKUP($B101,[1]Sep!O$5:P$46,2,FALSE),"")</f>
        <v/>
      </c>
      <c r="H101" t="str">
        <f>IFERROR(VLOOKUP($B101,[1]Sep!R$5:S$46,2,FALSE),"")</f>
        <v/>
      </c>
      <c r="I101">
        <f>IFERROR(VLOOKUP($B101,[1]Sep!U$5:V$46,2,FALSE),"")</f>
        <v>1</v>
      </c>
      <c r="J101" t="str">
        <f>IFERROR(VLOOKUP($B101,[1]Sep!X$5:Y$46,2,FALSE),"")</f>
        <v/>
      </c>
      <c r="K101" s="67" t="str">
        <f>IFERROR(VLOOKUP($B101,[1]Sep!AA$5:AB$46,2,FALSE),"")</f>
        <v/>
      </c>
      <c r="L101" s="67" t="str">
        <f>IFERROR(VLOOKUP($B101,[1]Sep!AD$5:AE$46,2,FALSE),"")</f>
        <v/>
      </c>
      <c r="M101" t="str">
        <f>IFERROR(VLOOKUP($B101,[1]Sep!AG$5:AH$46,2,FALSE),"")</f>
        <v/>
      </c>
      <c r="N101" t="str">
        <f>IFERROR(VLOOKUP($B101,[1]Sep!AJ$5:AK$46,2,FALSE),"")</f>
        <v>Withdrawn</v>
      </c>
      <c r="O101" t="str">
        <f>IFERROR(VLOOKUP($B101,[1]Sep!AM$5:AN$46,2,FALSE),"")</f>
        <v/>
      </c>
      <c r="P101" t="str">
        <f>IFERROR(VLOOKUP($B101,[1]Sep!AP$5:AQ$46,2,FALSE),"")</f>
        <v/>
      </c>
      <c r="Q101" s="6">
        <f>SUM($C101:P101)</f>
        <v>1</v>
      </c>
      <c r="R101">
        <f>COUNTIF($C101:P101,"Late*")</f>
        <v>0</v>
      </c>
      <c r="S101" s="11">
        <f t="shared" si="4"/>
        <v>1</v>
      </c>
      <c r="T101" s="7">
        <f>COUNTIF($C101:P101,"Absent")</f>
        <v>0</v>
      </c>
      <c r="U101">
        <f>COUNTIF($C101:P101,"Withdrawn")+COUNTIF($C101:P101,"Absent*")-T101</f>
        <v>1</v>
      </c>
      <c r="V101" s="10">
        <f t="shared" si="5"/>
        <v>2</v>
      </c>
    </row>
    <row r="102" spans="1:23" x14ac:dyDescent="0.3">
      <c r="A102" s="6" t="s">
        <v>276</v>
      </c>
      <c r="B102" s="7" t="s">
        <v>277</v>
      </c>
      <c r="C102" s="6" t="str">
        <f>IFERROR(VLOOKUP($B102,[1]Sep!C$5:D$46,2,FALSE),"")</f>
        <v/>
      </c>
      <c r="D102" t="str">
        <f>IFERROR(VLOOKUP($B102,[1]Sep!F$5:G$46,2,FALSE),"")</f>
        <v/>
      </c>
      <c r="E102" t="str">
        <f>IFERROR(VLOOKUP($B102,[1]Sep!I$5:J$46,2,FALSE),"")</f>
        <v/>
      </c>
      <c r="F102" t="str">
        <f>IFERROR(VLOOKUP($B102,[1]Sep!L$5:M$46,2,FALSE),"")</f>
        <v/>
      </c>
      <c r="G102" s="67" t="str">
        <f>IFERROR(VLOOKUP($B102,[1]Sep!O$5:P$46,2,FALSE),"")</f>
        <v/>
      </c>
      <c r="H102" t="str">
        <f>IFERROR(VLOOKUP($B102,[1]Sep!R$5:S$46,2,FALSE),"")</f>
        <v>Withdrawn</v>
      </c>
      <c r="I102" t="str">
        <f>IFERROR(VLOOKUP($B102,[1]Sep!U$5:V$46,2,FALSE),"")</f>
        <v/>
      </c>
      <c r="J102" t="str">
        <f>IFERROR(VLOOKUP($B102,[1]Sep!X$5:Y$46,2,FALSE),"")</f>
        <v/>
      </c>
      <c r="K102" s="67" t="str">
        <f>IFERROR(VLOOKUP($B102,[1]Sep!AA$5:AB$46,2,FALSE),"")</f>
        <v/>
      </c>
      <c r="L102" s="67" t="str">
        <f>IFERROR(VLOOKUP($B102,[1]Sep!AD$5:AE$46,2,FALSE),"")</f>
        <v/>
      </c>
      <c r="M102" t="str">
        <f>IFERROR(VLOOKUP($B102,[1]Sep!AG$5:AH$46,2,FALSE),"")</f>
        <v/>
      </c>
      <c r="N102" t="str">
        <f>IFERROR(VLOOKUP($B102,[1]Sep!AJ$5:AK$46,2,FALSE),"")</f>
        <v/>
      </c>
      <c r="O102" t="str">
        <f>IFERROR(VLOOKUP($B102,[1]Sep!AM$5:AN$46,2,FALSE),"")</f>
        <v/>
      </c>
      <c r="P102" t="str">
        <f>IFERROR(VLOOKUP($B102,[1]Sep!AP$5:AQ$46,2,FALSE),"")</f>
        <v/>
      </c>
      <c r="Q102" s="6">
        <f>SUM($C102:P102)</f>
        <v>0</v>
      </c>
      <c r="R102">
        <f>COUNTIF($C102:P102,"Late*")</f>
        <v>0</v>
      </c>
      <c r="S102" s="11">
        <f t="shared" si="4"/>
        <v>0</v>
      </c>
      <c r="T102" s="7">
        <f>COUNTIF($C102:P102,"Absent")</f>
        <v>0</v>
      </c>
      <c r="U102">
        <f>COUNTIF($C102:P102,"Withdrawn")+COUNTIF($C102:P102,"Absent*")-T102</f>
        <v>1</v>
      </c>
      <c r="V102" s="10">
        <f t="shared" si="5"/>
        <v>1</v>
      </c>
      <c r="W102" s="1"/>
    </row>
    <row r="103" spans="1:23" x14ac:dyDescent="0.3">
      <c r="A103" s="6" t="s">
        <v>226</v>
      </c>
      <c r="B103" s="7" t="s">
        <v>227</v>
      </c>
      <c r="C103" s="6" t="str">
        <f>IFERROR(VLOOKUP($B103,[1]Sep!C$5:D$46,2,FALSE),"")</f>
        <v/>
      </c>
      <c r="D103" t="str">
        <f>IFERROR(VLOOKUP($B103,[1]Sep!F$5:G$46,2,FALSE),"")</f>
        <v/>
      </c>
      <c r="E103" t="str">
        <f>IFERROR(VLOOKUP($B103,[1]Sep!I$5:J$46,2,FALSE),"")</f>
        <v/>
      </c>
      <c r="F103" t="str">
        <f>IFERROR(VLOOKUP($B103,[1]Sep!L$5:M$46,2,FALSE),"")</f>
        <v/>
      </c>
      <c r="G103" s="67" t="str">
        <f>IFERROR(VLOOKUP($B103,[1]Sep!O$5:P$46,2,FALSE),"")</f>
        <v/>
      </c>
      <c r="H103" t="str">
        <f>IFERROR(VLOOKUP($B103,[1]Sep!R$5:S$46,2,FALSE),"")</f>
        <v>Withdrawn</v>
      </c>
      <c r="I103" t="str">
        <f>IFERROR(VLOOKUP($B103,[1]Sep!U$5:V$46,2,FALSE),"")</f>
        <v/>
      </c>
      <c r="J103" t="str">
        <f>IFERROR(VLOOKUP($B103,[1]Sep!X$5:Y$46,2,FALSE),"")</f>
        <v/>
      </c>
      <c r="K103" s="67" t="str">
        <f>IFERROR(VLOOKUP($B103,[1]Sep!AA$5:AB$46,2,FALSE),"")</f>
        <v/>
      </c>
      <c r="L103" s="67" t="str">
        <f>IFERROR(VLOOKUP($B103,[1]Sep!AD$5:AE$46,2,FALSE),"")</f>
        <v/>
      </c>
      <c r="M103" t="str">
        <f>IFERROR(VLOOKUP($B103,[1]Sep!AG$5:AH$46,2,FALSE),"")</f>
        <v/>
      </c>
      <c r="N103" t="str">
        <f>IFERROR(VLOOKUP($B103,[1]Sep!AJ$5:AK$46,2,FALSE),"")</f>
        <v/>
      </c>
      <c r="O103" t="str">
        <f>IFERROR(VLOOKUP($B103,[1]Sep!AM$5:AN$46,2,FALSE),"")</f>
        <v/>
      </c>
      <c r="P103" t="str">
        <f>IFERROR(VLOOKUP($B103,[1]Sep!AP$5:AQ$46,2,FALSE),"")</f>
        <v/>
      </c>
      <c r="Q103" s="6">
        <f>SUM($C103:P103)</f>
        <v>0</v>
      </c>
      <c r="R103">
        <f>COUNTIF($C103:P103,"Late*")</f>
        <v>0</v>
      </c>
      <c r="S103" s="11">
        <f t="shared" si="4"/>
        <v>0</v>
      </c>
      <c r="T103" s="7">
        <f>COUNTIF($C103:P103,"Absent")</f>
        <v>0</v>
      </c>
      <c r="U103">
        <f>COUNTIF($C103:P103,"Withdrawn")+COUNTIF($C103:P103,"Absent*")-T103</f>
        <v>1</v>
      </c>
      <c r="V103" s="10">
        <f t="shared" si="5"/>
        <v>1</v>
      </c>
    </row>
    <row r="104" spans="1:23" x14ac:dyDescent="0.3">
      <c r="A104" s="6" t="s">
        <v>259</v>
      </c>
      <c r="B104" s="7" t="s">
        <v>47</v>
      </c>
      <c r="C104" s="6" t="str">
        <f>IFERROR(VLOOKUP($B104,[1]Sep!C$5:D$46,2,FALSE),"")</f>
        <v/>
      </c>
      <c r="D104" t="str">
        <f>IFERROR(VLOOKUP($B104,[1]Sep!F$5:G$46,2,FALSE),"")</f>
        <v/>
      </c>
      <c r="E104" t="str">
        <f>IFERROR(VLOOKUP($B104,[1]Sep!I$5:J$46,2,FALSE),"")</f>
        <v/>
      </c>
      <c r="F104" t="str">
        <f>IFERROR(VLOOKUP($B104,[1]Sep!L$5:M$46,2,FALSE),"")</f>
        <v/>
      </c>
      <c r="G104" s="67" t="str">
        <f>IFERROR(VLOOKUP($B104,[1]Sep!O$5:P$46,2,FALSE),"")</f>
        <v/>
      </c>
      <c r="H104" t="str">
        <f>IFERROR(VLOOKUP($B104,[1]Sep!R$5:S$46,2,FALSE),"")</f>
        <v/>
      </c>
      <c r="I104">
        <f>IFERROR(VLOOKUP($B104,[1]Sep!U$5:V$46,2,FALSE),"")</f>
        <v>1</v>
      </c>
      <c r="J104" t="str">
        <f>IFERROR(VLOOKUP($B104,[1]Sep!X$5:Y$46,2,FALSE),"")</f>
        <v/>
      </c>
      <c r="K104" s="67" t="str">
        <f>IFERROR(VLOOKUP($B104,[1]Sep!AA$5:AB$46,2,FALSE),"")</f>
        <v/>
      </c>
      <c r="L104" s="67" t="str">
        <f>IFERROR(VLOOKUP($B104,[1]Sep!AD$5:AE$46,2,FALSE),"")</f>
        <v/>
      </c>
      <c r="M104" t="str">
        <f>IFERROR(VLOOKUP($B104,[1]Sep!AG$5:AH$46,2,FALSE),"")</f>
        <v/>
      </c>
      <c r="N104" t="str">
        <f>IFERROR(VLOOKUP($B104,[1]Sep!AJ$5:AK$46,2,FALSE),"")</f>
        <v>Withdrawn</v>
      </c>
      <c r="O104" t="str">
        <f>IFERROR(VLOOKUP($B104,[1]Sep!AM$5:AN$46,2,FALSE),"")</f>
        <v/>
      </c>
      <c r="P104" t="str">
        <f>IFERROR(VLOOKUP($B104,[1]Sep!AP$5:AQ$46,2,FALSE),"")</f>
        <v/>
      </c>
      <c r="Q104" s="6">
        <f>SUM($C104:P104)</f>
        <v>1</v>
      </c>
      <c r="R104">
        <f>COUNTIF($C104:P104,"Late*")</f>
        <v>0</v>
      </c>
      <c r="S104" s="11">
        <f t="shared" si="4"/>
        <v>1</v>
      </c>
      <c r="T104" s="7">
        <f>COUNTIF($C104:P104,"Absent")</f>
        <v>0</v>
      </c>
      <c r="U104">
        <f>COUNTIF($C104:P104,"Withdrawn")+COUNTIF($C104:P104,"Absent*")-T104</f>
        <v>1</v>
      </c>
      <c r="V104" s="10">
        <f t="shared" si="5"/>
        <v>2</v>
      </c>
    </row>
    <row r="105" spans="1:23" x14ac:dyDescent="0.3">
      <c r="A105" s="6" t="s">
        <v>274</v>
      </c>
      <c r="B105" s="7" t="s">
        <v>275</v>
      </c>
      <c r="C105" s="6" t="str">
        <f>IFERROR(VLOOKUP($B105,[1]Sep!C$5:D$46,2,FALSE),"")</f>
        <v/>
      </c>
      <c r="D105" t="str">
        <f>IFERROR(VLOOKUP($B105,[1]Sep!F$5:G$46,2,FALSE),"")</f>
        <v>Withdrawn</v>
      </c>
      <c r="E105">
        <f>IFERROR(VLOOKUP($B105,[1]Sep!I$5:J$46,2,FALSE),"")</f>
        <v>1</v>
      </c>
      <c r="F105" t="str">
        <f>IFERROR(VLOOKUP($B105,[1]Sep!L$5:M$46,2,FALSE),"")</f>
        <v/>
      </c>
      <c r="G105" s="67" t="str">
        <f>IFERROR(VLOOKUP($B105,[1]Sep!O$5:P$46,2,FALSE),"")</f>
        <v/>
      </c>
      <c r="H105" t="str">
        <f>IFERROR(VLOOKUP($B105,[1]Sep!R$5:S$46,2,FALSE),"")</f>
        <v/>
      </c>
      <c r="I105" t="str">
        <f>IFERROR(VLOOKUP($B105,[1]Sep!U$5:V$46,2,FALSE),"")</f>
        <v/>
      </c>
      <c r="J105" t="str">
        <f>IFERROR(VLOOKUP($B105,[1]Sep!X$5:Y$46,2,FALSE),"")</f>
        <v/>
      </c>
      <c r="K105" s="67" t="str">
        <f>IFERROR(VLOOKUP($B105,[1]Sep!AA$5:AB$46,2,FALSE),"")</f>
        <v/>
      </c>
      <c r="L105" s="67" t="str">
        <f>IFERROR(VLOOKUP($B105,[1]Sep!AD$5:AE$46,2,FALSE),"")</f>
        <v/>
      </c>
      <c r="M105" t="str">
        <f>IFERROR(VLOOKUP($B105,[1]Sep!AG$5:AH$46,2,FALSE),"")</f>
        <v/>
      </c>
      <c r="N105" t="str">
        <f>IFERROR(VLOOKUP($B105,[1]Sep!AJ$5:AK$46,2,FALSE),"")</f>
        <v/>
      </c>
      <c r="O105" t="str">
        <f>IFERROR(VLOOKUP($B105,[1]Sep!AM$5:AN$46,2,FALSE),"")</f>
        <v/>
      </c>
      <c r="P105" t="str">
        <f>IFERROR(VLOOKUP($B105,[1]Sep!AP$5:AQ$46,2,FALSE),"")</f>
        <v/>
      </c>
      <c r="Q105" s="6">
        <f>SUM($C105:P105)</f>
        <v>1</v>
      </c>
      <c r="R105">
        <f>COUNTIF($C105:P105,"Late*")</f>
        <v>0</v>
      </c>
      <c r="S105" s="11">
        <f t="shared" si="4"/>
        <v>1</v>
      </c>
      <c r="T105" s="7">
        <f>COUNTIF($C105:P105,"Absent")</f>
        <v>0</v>
      </c>
      <c r="U105">
        <f>COUNTIF($C105:P105,"Withdrawn")+COUNTIF($C105:P105,"Absent*")-T105</f>
        <v>1</v>
      </c>
      <c r="V105" s="10">
        <f t="shared" si="5"/>
        <v>2</v>
      </c>
    </row>
    <row r="106" spans="1:23" x14ac:dyDescent="0.3">
      <c r="A106" s="6" t="s">
        <v>86</v>
      </c>
      <c r="B106" s="7" t="s">
        <v>87</v>
      </c>
      <c r="C106" s="6" t="str">
        <f>IFERROR(VLOOKUP($B106,[1]Sep!C$5:D$46,2,FALSE),"")</f>
        <v/>
      </c>
      <c r="D106" t="str">
        <f>IFERROR(VLOOKUP($B106,[1]Sep!F$5:G$46,2,FALSE),"")</f>
        <v>Late</v>
      </c>
      <c r="E106" t="str">
        <f>IFERROR(VLOOKUP($B106,[1]Sep!I$5:J$46,2,FALSE),"")</f>
        <v/>
      </c>
      <c r="F106" t="str">
        <f>IFERROR(VLOOKUP($B106,[1]Sep!L$5:M$46,2,FALSE),"")</f>
        <v/>
      </c>
      <c r="G106" s="67" t="str">
        <f>IFERROR(VLOOKUP($B106,[1]Sep!O$5:P$46,2,FALSE),"")</f>
        <v/>
      </c>
      <c r="H106" t="str">
        <f>IFERROR(VLOOKUP($B106,[1]Sep!R$5:S$46,2,FALSE),"")</f>
        <v/>
      </c>
      <c r="I106">
        <f>IFERROR(VLOOKUP($B106,[1]Sep!U$5:V$46,2,FALSE),"")</f>
        <v>1</v>
      </c>
      <c r="J106" t="str">
        <f>IFERROR(VLOOKUP($B106,[1]Sep!X$5:Y$46,2,FALSE),"")</f>
        <v/>
      </c>
      <c r="K106" s="67" t="str">
        <f>IFERROR(VLOOKUP($B106,[1]Sep!AA$5:AB$46,2,FALSE),"")</f>
        <v/>
      </c>
      <c r="L106" s="67" t="str">
        <f>IFERROR(VLOOKUP($B106,[1]Sep!AD$5:AE$46,2,FALSE),"")</f>
        <v/>
      </c>
      <c r="M106">
        <f>IFERROR(VLOOKUP($B106,[1]Sep!AG$5:AH$46,2,FALSE),"")</f>
        <v>1</v>
      </c>
      <c r="N106" t="str">
        <f>IFERROR(VLOOKUP($B106,[1]Sep!AJ$5:AK$46,2,FALSE),"")</f>
        <v/>
      </c>
      <c r="O106" t="str">
        <f>IFERROR(VLOOKUP($B106,[1]Sep!AM$5:AN$46,2,FALSE),"")</f>
        <v/>
      </c>
      <c r="P106" t="str">
        <f>IFERROR(VLOOKUP($B106,[1]Sep!AP$5:AQ$46,2,FALSE),"")</f>
        <v/>
      </c>
      <c r="Q106" s="6">
        <f>SUM($C106:P106)</f>
        <v>2</v>
      </c>
      <c r="R106">
        <f>COUNTIF($C106:P106,"Late*")</f>
        <v>1</v>
      </c>
      <c r="S106" s="11">
        <f t="shared" si="4"/>
        <v>3</v>
      </c>
      <c r="T106" s="7">
        <f>COUNTIF($C106:P106,"Absent")</f>
        <v>0</v>
      </c>
      <c r="U106">
        <f>COUNTIF($C106:P106,"Withdrawn")+COUNTIF($C106:P106,"Absent*")-T106</f>
        <v>0</v>
      </c>
      <c r="V106" s="10">
        <f t="shared" si="5"/>
        <v>3</v>
      </c>
    </row>
    <row r="107" spans="1:23" x14ac:dyDescent="0.3">
      <c r="A107" s="6" t="s">
        <v>260</v>
      </c>
      <c r="B107" s="7" t="s">
        <v>261</v>
      </c>
      <c r="C107" s="6" t="str">
        <f>IFERROR(VLOOKUP($B107,[1]Sep!C$5:D$46,2,FALSE),"")</f>
        <v/>
      </c>
      <c r="D107" t="str">
        <f>IFERROR(VLOOKUP($B107,[1]Sep!F$5:G$46,2,FALSE),"")</f>
        <v/>
      </c>
      <c r="E107" t="str">
        <f>IFERROR(VLOOKUP($B107,[1]Sep!I$5:J$46,2,FALSE),"")</f>
        <v/>
      </c>
      <c r="F107" t="str">
        <f>IFERROR(VLOOKUP($B107,[1]Sep!L$5:M$46,2,FALSE),"")</f>
        <v/>
      </c>
      <c r="G107" s="67" t="str">
        <f>IFERROR(VLOOKUP($B107,[1]Sep!O$5:P$46,2,FALSE),"")</f>
        <v/>
      </c>
      <c r="H107" t="str">
        <f>IFERROR(VLOOKUP($B107,[1]Sep!R$5:S$46,2,FALSE),"")</f>
        <v/>
      </c>
      <c r="I107" t="str">
        <f>IFERROR(VLOOKUP($B107,[1]Sep!U$5:V$46,2,FALSE),"")</f>
        <v>Withdrawn</v>
      </c>
      <c r="J107" t="str">
        <f>IFERROR(VLOOKUP($B107,[1]Sep!X$5:Y$46,2,FALSE),"")</f>
        <v/>
      </c>
      <c r="K107" s="67" t="str">
        <f>IFERROR(VLOOKUP($B107,[1]Sep!AA$5:AB$46,2,FALSE),"")</f>
        <v/>
      </c>
      <c r="L107" s="67" t="str">
        <f>IFERROR(VLOOKUP($B107,[1]Sep!AD$5:AE$46,2,FALSE),"")</f>
        <v/>
      </c>
      <c r="M107" t="str">
        <f>IFERROR(VLOOKUP($B107,[1]Sep!AG$5:AH$46,2,FALSE),"")</f>
        <v/>
      </c>
      <c r="N107" t="str">
        <f>IFERROR(VLOOKUP($B107,[1]Sep!AJ$5:AK$46,2,FALSE),"")</f>
        <v/>
      </c>
      <c r="O107" t="str">
        <f>IFERROR(VLOOKUP($B107,[1]Sep!AM$5:AN$46,2,FALSE),"")</f>
        <v/>
      </c>
      <c r="P107" t="str">
        <f>IFERROR(VLOOKUP($B107,[1]Sep!AP$5:AQ$46,2,FALSE),"")</f>
        <v/>
      </c>
      <c r="Q107" s="6">
        <f>SUM($C107:P107)</f>
        <v>0</v>
      </c>
      <c r="R107">
        <f>COUNTIF($C107:P107,"Late*")</f>
        <v>0</v>
      </c>
      <c r="S107" s="11">
        <f t="shared" si="4"/>
        <v>0</v>
      </c>
      <c r="T107" s="7">
        <f>COUNTIF($C107:P107,"Absent")</f>
        <v>0</v>
      </c>
      <c r="U107">
        <f>COUNTIF($C107:P107,"Withdrawn")+COUNTIF($C107:P107,"Absent*")-T107</f>
        <v>1</v>
      </c>
      <c r="V107" s="10">
        <f t="shared" si="5"/>
        <v>1</v>
      </c>
    </row>
    <row r="108" spans="1:23" x14ac:dyDescent="0.3">
      <c r="A108" s="6" t="s">
        <v>199</v>
      </c>
      <c r="B108" s="7" t="s">
        <v>200</v>
      </c>
      <c r="C108" s="6" t="str">
        <f>IFERROR(VLOOKUP($B108,[1]Sep!C$5:D$46,2,FALSE),"")</f>
        <v/>
      </c>
      <c r="D108" t="str">
        <f>IFERROR(VLOOKUP($B108,[1]Sep!F$5:G$46,2,FALSE),"")</f>
        <v/>
      </c>
      <c r="E108" t="str">
        <f>IFERROR(VLOOKUP($B108,[1]Sep!I$5:J$46,2,FALSE),"")</f>
        <v/>
      </c>
      <c r="F108">
        <f>IFERROR(VLOOKUP($B108,[1]Sep!L$5:M$46,2,FALSE),"")</f>
        <v>1</v>
      </c>
      <c r="G108" s="67" t="str">
        <f>IFERROR(VLOOKUP($B108,[1]Sep!O$5:P$46,2,FALSE),"")</f>
        <v/>
      </c>
      <c r="H108" t="str">
        <f>IFERROR(VLOOKUP($B108,[1]Sep!R$5:S$46,2,FALSE),"")</f>
        <v/>
      </c>
      <c r="I108" t="str">
        <f>IFERROR(VLOOKUP($B108,[1]Sep!U$5:V$46,2,FALSE),"")</f>
        <v/>
      </c>
      <c r="J108" t="str">
        <f>IFERROR(VLOOKUP($B108,[1]Sep!X$5:Y$46,2,FALSE),"")</f>
        <v/>
      </c>
      <c r="K108" s="67" t="str">
        <f>IFERROR(VLOOKUP($B108,[1]Sep!AA$5:AB$46,2,FALSE),"")</f>
        <v/>
      </c>
      <c r="L108" s="67" t="str">
        <f>IFERROR(VLOOKUP($B108,[1]Sep!AD$5:AE$46,2,FALSE),"")</f>
        <v/>
      </c>
      <c r="M108" t="str">
        <f>IFERROR(VLOOKUP($B108,[1]Sep!AG$5:AH$46,2,FALSE),"")</f>
        <v/>
      </c>
      <c r="N108" t="str">
        <f>IFERROR(VLOOKUP($B108,[1]Sep!AJ$5:AK$46,2,FALSE),"")</f>
        <v>Absent</v>
      </c>
      <c r="O108" t="str">
        <f>IFERROR(VLOOKUP($B108,[1]Sep!AM$5:AN$46,2,FALSE),"")</f>
        <v/>
      </c>
      <c r="P108" t="str">
        <f>IFERROR(VLOOKUP($B108,[1]Sep!AP$5:AQ$46,2,FALSE),"")</f>
        <v/>
      </c>
      <c r="Q108" s="6">
        <f>SUM($C108:P108)</f>
        <v>1</v>
      </c>
      <c r="R108">
        <f>COUNTIF($C108:P108,"Late*")</f>
        <v>0</v>
      </c>
      <c r="S108" s="11">
        <f t="shared" si="4"/>
        <v>1</v>
      </c>
      <c r="T108" s="7">
        <f>COUNTIF($C108:P108,"Absent")</f>
        <v>1</v>
      </c>
      <c r="U108">
        <f>COUNTIF($C108:P108,"Withdrawn")+COUNTIF($C108:P108,"Absent*")-T108</f>
        <v>0</v>
      </c>
      <c r="V108" s="10">
        <f t="shared" si="5"/>
        <v>2</v>
      </c>
    </row>
    <row r="109" spans="1:23" x14ac:dyDescent="0.3">
      <c r="A109" s="6" t="s">
        <v>22</v>
      </c>
      <c r="B109" s="7" t="s">
        <v>23</v>
      </c>
      <c r="C109" s="6" t="str">
        <f>IFERROR(VLOOKUP($B109,[1]Sep!C$5:D$46,2,FALSE),"")</f>
        <v>Late</v>
      </c>
      <c r="D109" t="str">
        <f>IFERROR(VLOOKUP($B109,[1]Sep!F$5:G$46,2,FALSE),"")</f>
        <v/>
      </c>
      <c r="E109">
        <f>IFERROR(VLOOKUP($B109,[1]Sep!I$5:J$46,2,FALSE),"")</f>
        <v>1</v>
      </c>
      <c r="F109" t="str">
        <f>IFERROR(VLOOKUP($B109,[1]Sep!L$5:M$46,2,FALSE),"")</f>
        <v/>
      </c>
      <c r="G109" s="67" t="str">
        <f>IFERROR(VLOOKUP($B109,[1]Sep!O$5:P$46,2,FALSE),"")</f>
        <v/>
      </c>
      <c r="H109">
        <f>IFERROR(VLOOKUP($B109,[1]Sep!R$5:S$46,2,FALSE),"")</f>
        <v>1</v>
      </c>
      <c r="I109" t="str">
        <f>IFERROR(VLOOKUP($B109,[1]Sep!U$5:V$46,2,FALSE),"")</f>
        <v/>
      </c>
      <c r="J109" t="str">
        <f>IFERROR(VLOOKUP($B109,[1]Sep!X$5:Y$46,2,FALSE),"")</f>
        <v/>
      </c>
      <c r="K109" s="67" t="str">
        <f>IFERROR(VLOOKUP($B109,[1]Sep!AA$5:AB$46,2,FALSE),"")</f>
        <v/>
      </c>
      <c r="L109" s="67" t="str">
        <f>IFERROR(VLOOKUP($B109,[1]Sep!AD$5:AE$46,2,FALSE),"")</f>
        <v/>
      </c>
      <c r="M109" t="str">
        <f>IFERROR(VLOOKUP($B109,[1]Sep!AG$5:AH$46,2,FALSE),"")</f>
        <v/>
      </c>
      <c r="N109" t="str">
        <f>IFERROR(VLOOKUP($B109,[1]Sep!AJ$5:AK$46,2,FALSE),"")</f>
        <v/>
      </c>
      <c r="O109" t="str">
        <f>IFERROR(VLOOKUP($B109,[1]Sep!AM$5:AN$46,2,FALSE),"")</f>
        <v/>
      </c>
      <c r="P109" t="str">
        <f>IFERROR(VLOOKUP($B109,[1]Sep!AP$5:AQ$46,2,FALSE),"")</f>
        <v/>
      </c>
      <c r="Q109" s="6">
        <f>SUM($C109:P109)</f>
        <v>2</v>
      </c>
      <c r="R109">
        <f>COUNTIF($C109:P109,"Late*")</f>
        <v>1</v>
      </c>
      <c r="S109" s="11">
        <f t="shared" si="4"/>
        <v>3</v>
      </c>
      <c r="T109" s="7">
        <f>COUNTIF($C109:P109,"Absent")</f>
        <v>0</v>
      </c>
      <c r="U109">
        <f>COUNTIF($C109:P109,"Withdrawn")+COUNTIF($C109:P109,"Absent*")-T109</f>
        <v>0</v>
      </c>
      <c r="V109" s="10">
        <f t="shared" si="5"/>
        <v>3</v>
      </c>
    </row>
    <row r="110" spans="1:23" x14ac:dyDescent="0.3">
      <c r="C110" s="6" t="str">
        <f>IFERROR(VLOOKUP($B110,[1]Sep!C$5:D$46,2,FALSE),"")</f>
        <v/>
      </c>
      <c r="D110" t="str">
        <f>IFERROR(VLOOKUP($B110,[1]Sep!F$5:G$46,2,FALSE),"")</f>
        <v/>
      </c>
      <c r="E110" t="str">
        <f>IFERROR(VLOOKUP($B110,[1]Sep!I$5:J$46,2,FALSE),"")</f>
        <v/>
      </c>
      <c r="F110" t="str">
        <f>IFERROR(VLOOKUP($B110,[1]Sep!L$5:M$46,2,FALSE),"")</f>
        <v/>
      </c>
      <c r="G110" s="67" t="str">
        <f>IFERROR(VLOOKUP($B110,[1]Sep!O$5:P$46,2,FALSE),"")</f>
        <v/>
      </c>
      <c r="H110" t="str">
        <f>IFERROR(VLOOKUP($B110,[1]Sep!R$5:S$46,2,FALSE),"")</f>
        <v/>
      </c>
      <c r="I110" t="str">
        <f>IFERROR(VLOOKUP($B110,[1]Sep!U$5:V$46,2,FALSE),"")</f>
        <v/>
      </c>
      <c r="J110" t="str">
        <f>IFERROR(VLOOKUP($B110,[1]Sep!X$5:Y$46,2,FALSE),"")</f>
        <v/>
      </c>
      <c r="K110" s="67" t="str">
        <f>IFERROR(VLOOKUP($B110,[1]Sep!AA$5:AB$46,2,FALSE),"")</f>
        <v/>
      </c>
      <c r="L110" s="67" t="str">
        <f>IFERROR(VLOOKUP($B110,[1]Sep!AD$5:AE$46,2,FALSE),"")</f>
        <v/>
      </c>
      <c r="M110" t="str">
        <f>IFERROR(VLOOKUP($B110,[1]Sep!AG$5:AH$46,2,FALSE),"")</f>
        <v/>
      </c>
      <c r="N110" t="str">
        <f>IFERROR(VLOOKUP($B110,[1]Sep!AJ$5:AK$46,2,FALSE),"")</f>
        <v/>
      </c>
      <c r="O110" t="str">
        <f>IFERROR(VLOOKUP($B110,[1]Sep!AM$5:AN$46,2,FALSE),"")</f>
        <v/>
      </c>
      <c r="P110" t="str">
        <f>IFERROR(VLOOKUP($B110,[1]Sep!AP$5:AQ$46,2,FALSE),"")</f>
        <v/>
      </c>
      <c r="Q110" s="6">
        <f>SUM($C110:P110)</f>
        <v>0</v>
      </c>
      <c r="R110">
        <f>COUNTIF($C110:P110,"Late*")</f>
        <v>0</v>
      </c>
      <c r="S110" s="11">
        <f t="shared" si="4"/>
        <v>0</v>
      </c>
      <c r="T110" s="7">
        <f>COUNTIF($C110:P110,"Absent")</f>
        <v>0</v>
      </c>
      <c r="U110">
        <f>COUNTIF($C110:P110,"Withdrawn")+COUNTIF($C110:P110,"Absent*")-T110</f>
        <v>0</v>
      </c>
      <c r="V110" s="10">
        <f t="shared" si="5"/>
        <v>0</v>
      </c>
    </row>
    <row r="111" spans="1:23" x14ac:dyDescent="0.3">
      <c r="C111" s="6" t="str">
        <f>IFERROR(VLOOKUP($B111,[1]Sep!C$5:D$46,2,FALSE),"")</f>
        <v/>
      </c>
      <c r="D111" t="str">
        <f>IFERROR(VLOOKUP($B111,[1]Sep!F$5:G$46,2,FALSE),"")</f>
        <v/>
      </c>
      <c r="E111" t="str">
        <f>IFERROR(VLOOKUP($B111,[1]Sep!I$5:J$46,2,FALSE),"")</f>
        <v/>
      </c>
      <c r="F111" t="str">
        <f>IFERROR(VLOOKUP($B111,[1]Sep!L$5:M$46,2,FALSE),"")</f>
        <v/>
      </c>
      <c r="G111" s="67" t="str">
        <f>IFERROR(VLOOKUP($B111,[1]Sep!O$5:P$46,2,FALSE),"")</f>
        <v/>
      </c>
      <c r="H111" t="str">
        <f>IFERROR(VLOOKUP($B111,[1]Sep!R$5:S$46,2,FALSE),"")</f>
        <v/>
      </c>
      <c r="I111" t="str">
        <f>IFERROR(VLOOKUP($B111,[1]Sep!U$5:V$46,2,FALSE),"")</f>
        <v/>
      </c>
      <c r="J111" t="str">
        <f>IFERROR(VLOOKUP($B111,[1]Sep!X$5:Y$46,2,FALSE),"")</f>
        <v/>
      </c>
      <c r="K111" s="67" t="str">
        <f>IFERROR(VLOOKUP($B111,[1]Sep!AA$5:AB$46,2,FALSE),"")</f>
        <v/>
      </c>
      <c r="L111" s="67" t="str">
        <f>IFERROR(VLOOKUP($B111,[1]Sep!AD$5:AE$46,2,FALSE),"")</f>
        <v/>
      </c>
      <c r="M111" t="str">
        <f>IFERROR(VLOOKUP($B111,[1]Sep!AG$5:AH$46,2,FALSE),"")</f>
        <v/>
      </c>
      <c r="N111" t="str">
        <f>IFERROR(VLOOKUP($B111,[1]Sep!AJ$5:AK$46,2,FALSE),"")</f>
        <v/>
      </c>
      <c r="O111" t="str">
        <f>IFERROR(VLOOKUP($B111,[1]Sep!AM$5:AN$46,2,FALSE),"")</f>
        <v/>
      </c>
      <c r="P111" t="str">
        <f>IFERROR(VLOOKUP($B111,[1]Sep!AP$5:AQ$46,2,FALSE),"")</f>
        <v/>
      </c>
      <c r="Q111" s="6">
        <f>SUM($C111:P111)</f>
        <v>0</v>
      </c>
      <c r="R111">
        <f>COUNTIF($C111:P111,"Late*")</f>
        <v>0</v>
      </c>
      <c r="S111" s="11">
        <f t="shared" si="4"/>
        <v>0</v>
      </c>
      <c r="T111" s="7">
        <f>COUNTIF($C111:P111,"Absent")</f>
        <v>0</v>
      </c>
      <c r="U111">
        <f>COUNTIF($C111:P111,"Withdrawn")+COUNTIF($C111:P111,"Absent*")-T111</f>
        <v>0</v>
      </c>
      <c r="V111" s="10">
        <f t="shared" si="5"/>
        <v>0</v>
      </c>
    </row>
    <row r="112" spans="1:23" x14ac:dyDescent="0.3">
      <c r="C112" s="6" t="str">
        <f>IFERROR(VLOOKUP($B112,[1]Sep!C$5:D$46,2,FALSE),"")</f>
        <v/>
      </c>
      <c r="D112" t="str">
        <f>IFERROR(VLOOKUP($B112,[1]Sep!F$5:G$46,2,FALSE),"")</f>
        <v/>
      </c>
      <c r="E112" t="str">
        <f>IFERROR(VLOOKUP($B112,[1]Sep!I$5:J$46,2,FALSE),"")</f>
        <v/>
      </c>
      <c r="F112" t="str">
        <f>IFERROR(VLOOKUP($B112,[1]Sep!L$5:M$46,2,FALSE),"")</f>
        <v/>
      </c>
      <c r="G112" s="67" t="str">
        <f>IFERROR(VLOOKUP($B112,[1]Sep!O$5:P$46,2,FALSE),"")</f>
        <v/>
      </c>
      <c r="H112" t="str">
        <f>IFERROR(VLOOKUP($B112,[1]Sep!R$5:S$46,2,FALSE),"")</f>
        <v/>
      </c>
      <c r="I112" t="str">
        <f>IFERROR(VLOOKUP($B112,[1]Sep!U$5:V$46,2,FALSE),"")</f>
        <v/>
      </c>
      <c r="J112" t="str">
        <f>IFERROR(VLOOKUP($B112,[1]Sep!X$5:Y$46,2,FALSE),"")</f>
        <v/>
      </c>
      <c r="K112" s="67" t="str">
        <f>IFERROR(VLOOKUP($B112,[1]Sep!AA$5:AB$46,2,FALSE),"")</f>
        <v/>
      </c>
      <c r="L112" s="67" t="str">
        <f>IFERROR(VLOOKUP($B112,[1]Sep!AD$5:AE$46,2,FALSE),"")</f>
        <v/>
      </c>
      <c r="M112" t="str">
        <f>IFERROR(VLOOKUP($B112,[1]Sep!AG$5:AH$46,2,FALSE),"")</f>
        <v/>
      </c>
      <c r="N112" t="str">
        <f>IFERROR(VLOOKUP($B112,[1]Sep!AJ$5:AK$46,2,FALSE),"")</f>
        <v/>
      </c>
      <c r="O112" t="str">
        <f>IFERROR(VLOOKUP($B112,[1]Sep!AM$5:AN$46,2,FALSE),"")</f>
        <v/>
      </c>
      <c r="P112" t="str">
        <f>IFERROR(VLOOKUP($B112,[1]Sep!AP$5:AQ$46,2,FALSE),"")</f>
        <v/>
      </c>
      <c r="Q112" s="6">
        <f>SUM($C112:P112)</f>
        <v>0</v>
      </c>
      <c r="R112">
        <f>COUNTIF($C112:P112,"Late*")</f>
        <v>0</v>
      </c>
      <c r="S112" s="11">
        <f t="shared" si="4"/>
        <v>0</v>
      </c>
      <c r="T112" s="7">
        <f>COUNTIF($C112:P112,"Absent")</f>
        <v>0</v>
      </c>
      <c r="U112">
        <f>COUNTIF($C112:P112,"Withdrawn")+COUNTIF($C112:P112,"Absent*")-T112</f>
        <v>0</v>
      </c>
      <c r="V112" s="10">
        <f t="shared" si="5"/>
        <v>0</v>
      </c>
    </row>
    <row r="113" spans="1:22" x14ac:dyDescent="0.3">
      <c r="C113" s="6" t="str">
        <f>IFERROR(VLOOKUP($B113,[1]Sep!C$5:D$46,2,FALSE),"")</f>
        <v/>
      </c>
      <c r="D113" t="str">
        <f>IFERROR(VLOOKUP($B113,[1]Sep!F$5:G$46,2,FALSE),"")</f>
        <v/>
      </c>
      <c r="E113" t="str">
        <f>IFERROR(VLOOKUP($B113,[1]Sep!I$5:J$46,2,FALSE),"")</f>
        <v/>
      </c>
      <c r="F113" t="str">
        <f>IFERROR(VLOOKUP($B113,[1]Sep!L$5:M$46,2,FALSE),"")</f>
        <v/>
      </c>
      <c r="G113" s="67" t="str">
        <f>IFERROR(VLOOKUP($B113,[1]Sep!O$5:P$46,2,FALSE),"")</f>
        <v/>
      </c>
      <c r="H113" t="str">
        <f>IFERROR(VLOOKUP($B113,[1]Sep!R$5:S$46,2,FALSE),"")</f>
        <v/>
      </c>
      <c r="I113" t="str">
        <f>IFERROR(VLOOKUP($B113,[1]Sep!U$5:V$46,2,FALSE),"")</f>
        <v/>
      </c>
      <c r="J113" t="str">
        <f>IFERROR(VLOOKUP($B113,[1]Sep!X$5:Y$46,2,FALSE),"")</f>
        <v/>
      </c>
      <c r="K113" s="67" t="str">
        <f>IFERROR(VLOOKUP($B113,[1]Sep!AA$5:AB$46,2,FALSE),"")</f>
        <v/>
      </c>
      <c r="L113" s="67" t="str">
        <f>IFERROR(VLOOKUP($B113,[1]Sep!AD$5:AE$46,2,FALSE),"")</f>
        <v/>
      </c>
      <c r="M113" t="str">
        <f>IFERROR(VLOOKUP($B113,[1]Sep!AG$5:AH$46,2,FALSE),"")</f>
        <v/>
      </c>
      <c r="N113" t="str">
        <f>IFERROR(VLOOKUP($B113,[1]Sep!AJ$5:AK$46,2,FALSE),"")</f>
        <v/>
      </c>
      <c r="O113" t="str">
        <f>IFERROR(VLOOKUP($B113,[1]Sep!AM$5:AN$46,2,FALSE),"")</f>
        <v/>
      </c>
      <c r="P113" t="str">
        <f>IFERROR(VLOOKUP($B113,[1]Sep!AP$5:AQ$46,2,FALSE),"")</f>
        <v/>
      </c>
      <c r="Q113" s="6">
        <f>SUM($C113:P113)</f>
        <v>0</v>
      </c>
      <c r="R113">
        <f>COUNTIF($C113:P113,"Late*")</f>
        <v>0</v>
      </c>
      <c r="S113" s="11">
        <f t="shared" si="4"/>
        <v>0</v>
      </c>
      <c r="T113" s="7">
        <f>COUNTIF($C113:P113,"Absent")</f>
        <v>0</v>
      </c>
      <c r="U113">
        <f>COUNTIF($C113:P113,"Withdrawn")+COUNTIF($C113:P113,"Absent*")-T113</f>
        <v>0</v>
      </c>
      <c r="V113" s="10">
        <f t="shared" si="5"/>
        <v>0</v>
      </c>
    </row>
    <row r="114" spans="1:22" x14ac:dyDescent="0.3">
      <c r="B114"/>
      <c r="C114" s="6" t="str">
        <f>IFERROR(VLOOKUP($B114,[1]Sep!C$5:D$46,2,FALSE),"")</f>
        <v/>
      </c>
      <c r="D114" t="str">
        <f>IFERROR(VLOOKUP($B114,[1]Sep!F$5:G$46,2,FALSE),"")</f>
        <v/>
      </c>
      <c r="E114" t="str">
        <f>IFERROR(VLOOKUP($B114,[1]Sep!I$5:J$46,2,FALSE),"")</f>
        <v/>
      </c>
      <c r="F114" t="str">
        <f>IFERROR(VLOOKUP($B114,[1]Sep!L$5:M$46,2,FALSE),"")</f>
        <v/>
      </c>
      <c r="G114" s="67" t="str">
        <f>IFERROR(VLOOKUP($B114,[1]Sep!O$5:P$46,2,FALSE),"")</f>
        <v/>
      </c>
      <c r="H114" t="str">
        <f>IFERROR(VLOOKUP($B114,[1]Sep!R$5:S$46,2,FALSE),"")</f>
        <v/>
      </c>
      <c r="I114" t="str">
        <f>IFERROR(VLOOKUP($B114,[1]Sep!U$5:V$46,2,FALSE),"")</f>
        <v/>
      </c>
      <c r="J114" t="str">
        <f>IFERROR(VLOOKUP($B114,[1]Sep!X$5:Y$46,2,FALSE),"")</f>
        <v/>
      </c>
      <c r="K114" s="67" t="str">
        <f>IFERROR(VLOOKUP($B114,[1]Sep!AA$5:AB$46,2,FALSE),"")</f>
        <v/>
      </c>
      <c r="L114" s="67" t="str">
        <f>IFERROR(VLOOKUP($B114,[1]Sep!AD$5:AE$46,2,FALSE),"")</f>
        <v/>
      </c>
      <c r="M114" t="str">
        <f>IFERROR(VLOOKUP($B114,[1]Sep!AG$5:AH$46,2,FALSE),"")</f>
        <v/>
      </c>
      <c r="N114" t="str">
        <f>IFERROR(VLOOKUP($B114,[1]Sep!AJ$5:AK$46,2,FALSE),"")</f>
        <v/>
      </c>
      <c r="O114" t="str">
        <f>IFERROR(VLOOKUP($B114,[1]Sep!AM$5:AN$46,2,FALSE),"")</f>
        <v/>
      </c>
      <c r="P114" t="str">
        <f>IFERROR(VLOOKUP($B114,[1]Sep!AP$5:AQ$46,2,FALSE),"")</f>
        <v/>
      </c>
      <c r="Q114" s="6">
        <f>SUM($C114:P114)</f>
        <v>0</v>
      </c>
      <c r="R114">
        <f>COUNTIF($C114:P114,"Late*")</f>
        <v>0</v>
      </c>
      <c r="S114" s="11">
        <f t="shared" si="4"/>
        <v>0</v>
      </c>
      <c r="T114" s="7">
        <f>COUNTIF($C114:P114,"Absent")</f>
        <v>0</v>
      </c>
      <c r="U114">
        <f>COUNTIF($C114:P114,"Withdrawn")+COUNTIF($C114:P114,"Absent*")-T114</f>
        <v>0</v>
      </c>
      <c r="V114" s="10">
        <f t="shared" si="5"/>
        <v>0</v>
      </c>
    </row>
    <row r="115" spans="1:22" x14ac:dyDescent="0.3">
      <c r="A115"/>
      <c r="B115"/>
      <c r="C115" s="6" t="str">
        <f>IFERROR(VLOOKUP($B115,[1]Sep!C$5:D$46,2,FALSE),"")</f>
        <v/>
      </c>
      <c r="D115" t="str">
        <f>IFERROR(VLOOKUP($B115,[1]Sep!F$5:G$46,2,FALSE),"")</f>
        <v/>
      </c>
      <c r="E115" t="str">
        <f>IFERROR(VLOOKUP($B115,[1]Sep!I$5:J$46,2,FALSE),"")</f>
        <v/>
      </c>
      <c r="F115" t="str">
        <f>IFERROR(VLOOKUP($B115,[1]Sep!L$5:M$46,2,FALSE),"")</f>
        <v/>
      </c>
      <c r="G115" s="67" t="str">
        <f>IFERROR(VLOOKUP($B115,[1]Sep!O$5:P$46,2,FALSE),"")</f>
        <v/>
      </c>
      <c r="H115" t="str">
        <f>IFERROR(VLOOKUP($B115,[1]Sep!R$5:S$46,2,FALSE),"")</f>
        <v/>
      </c>
      <c r="I115" t="str">
        <f>IFERROR(VLOOKUP($B115,[1]Sep!U$5:V$46,2,FALSE),"")</f>
        <v/>
      </c>
      <c r="J115" t="str">
        <f>IFERROR(VLOOKUP($B115,[1]Sep!X$5:Y$46,2,FALSE),"")</f>
        <v/>
      </c>
      <c r="K115" s="67" t="str">
        <f>IFERROR(VLOOKUP($B115,[1]Sep!AA$5:AB$46,2,FALSE),"")</f>
        <v/>
      </c>
      <c r="L115" s="67" t="str">
        <f>IFERROR(VLOOKUP($B115,[1]Sep!AD$5:AE$46,2,FALSE),"")</f>
        <v/>
      </c>
      <c r="M115" t="str">
        <f>IFERROR(VLOOKUP($B115,[1]Sep!AG$5:AH$46,2,FALSE),"")</f>
        <v/>
      </c>
      <c r="N115" t="str">
        <f>IFERROR(VLOOKUP($B115,[1]Sep!AJ$5:AK$46,2,FALSE),"")</f>
        <v/>
      </c>
      <c r="O115" t="str">
        <f>IFERROR(VLOOKUP($B115,[1]Sep!AM$5:AN$46,2,FALSE),"")</f>
        <v/>
      </c>
      <c r="P115" t="str">
        <f>IFERROR(VLOOKUP($B115,[1]Sep!AP$5:AQ$46,2,FALSE),"")</f>
        <v/>
      </c>
      <c r="Q115" s="6">
        <f>SUM($C115:P115)</f>
        <v>0</v>
      </c>
      <c r="R115">
        <f>COUNTIF($C115:P115,"Late*")</f>
        <v>0</v>
      </c>
      <c r="S115" s="11">
        <f t="shared" si="4"/>
        <v>0</v>
      </c>
      <c r="T115" s="7">
        <f>COUNTIF($C115:P115,"Absent")</f>
        <v>0</v>
      </c>
      <c r="U115">
        <f>COUNTIF($C115:P115,"Withdrawn")+COUNTIF($C115:P115,"Absent*")-T115</f>
        <v>0</v>
      </c>
      <c r="V115" s="10">
        <f t="shared" si="5"/>
        <v>0</v>
      </c>
    </row>
    <row r="116" spans="1:22" x14ac:dyDescent="0.3">
      <c r="B116"/>
      <c r="C116" s="6" t="str">
        <f>IFERROR(VLOOKUP($B116,[1]Sep!C$5:D$46,2,FALSE),"")</f>
        <v/>
      </c>
      <c r="D116" t="str">
        <f>IFERROR(VLOOKUP($B116,[1]Sep!F$5:G$46,2,FALSE),"")</f>
        <v/>
      </c>
      <c r="E116" t="str">
        <f>IFERROR(VLOOKUP($B116,[1]Sep!I$5:J$46,2,FALSE),"")</f>
        <v/>
      </c>
      <c r="F116" t="str">
        <f>IFERROR(VLOOKUP($B116,[1]Sep!L$5:M$46,2,FALSE),"")</f>
        <v/>
      </c>
      <c r="G116" s="67" t="str">
        <f>IFERROR(VLOOKUP($B116,[1]Sep!O$5:P$46,2,FALSE),"")</f>
        <v/>
      </c>
      <c r="H116" t="str">
        <f>IFERROR(VLOOKUP($B116,[1]Sep!R$5:S$46,2,FALSE),"")</f>
        <v/>
      </c>
      <c r="I116" t="str">
        <f>IFERROR(VLOOKUP($B116,[1]Sep!U$5:V$46,2,FALSE),"")</f>
        <v/>
      </c>
      <c r="J116" t="str">
        <f>IFERROR(VLOOKUP($B116,[1]Sep!X$5:Y$46,2,FALSE),"")</f>
        <v/>
      </c>
      <c r="K116" s="67" t="str">
        <f>IFERROR(VLOOKUP($B116,[1]Sep!AA$5:AB$46,2,FALSE),"")</f>
        <v/>
      </c>
      <c r="L116" s="67" t="str">
        <f>IFERROR(VLOOKUP($B116,[1]Sep!AD$5:AE$46,2,FALSE),"")</f>
        <v/>
      </c>
      <c r="M116" t="str">
        <f>IFERROR(VLOOKUP($B116,[1]Sep!AG$5:AH$46,2,FALSE),"")</f>
        <v/>
      </c>
      <c r="N116" t="str">
        <f>IFERROR(VLOOKUP($B116,[1]Sep!AJ$5:AK$46,2,FALSE),"")</f>
        <v/>
      </c>
      <c r="O116" t="str">
        <f>IFERROR(VLOOKUP($B116,[1]Sep!AM$5:AN$46,2,FALSE),"")</f>
        <v/>
      </c>
      <c r="P116" t="str">
        <f>IFERROR(VLOOKUP($B116,[1]Sep!AP$5:AQ$46,2,FALSE),"")</f>
        <v/>
      </c>
      <c r="Q116" s="6">
        <f>SUM($C116:P116)</f>
        <v>0</v>
      </c>
      <c r="R116">
        <f>COUNTIF($C116:P116,"Late*")</f>
        <v>0</v>
      </c>
      <c r="S116" s="11">
        <f t="shared" si="4"/>
        <v>0</v>
      </c>
      <c r="T116" s="7">
        <f>COUNTIF($C116:P116,"Absent")</f>
        <v>0</v>
      </c>
      <c r="U116">
        <f>COUNTIF($C116:P116,"Withdrawn")+COUNTIF($C116:P116,"Absent*")-T116</f>
        <v>0</v>
      </c>
      <c r="V116" s="10">
        <f t="shared" si="5"/>
        <v>0</v>
      </c>
    </row>
    <row r="117" spans="1:22" x14ac:dyDescent="0.3">
      <c r="B117"/>
      <c r="C117" s="6" t="str">
        <f>IFERROR(VLOOKUP($B117,[1]Sep!C$5:D$46,2,FALSE),"")</f>
        <v/>
      </c>
      <c r="D117" t="str">
        <f>IFERROR(VLOOKUP($B117,[1]Sep!F$5:G$46,2,FALSE),"")</f>
        <v/>
      </c>
      <c r="E117" t="str">
        <f>IFERROR(VLOOKUP($B117,[1]Sep!I$5:J$46,2,FALSE),"")</f>
        <v/>
      </c>
      <c r="F117" t="str">
        <f>IFERROR(VLOOKUP($B117,[1]Sep!L$5:M$46,2,FALSE),"")</f>
        <v/>
      </c>
      <c r="G117" s="67" t="str">
        <f>IFERROR(VLOOKUP($B117,[1]Sep!O$5:P$46,2,FALSE),"")</f>
        <v/>
      </c>
      <c r="H117" t="str">
        <f>IFERROR(VLOOKUP($B117,[1]Sep!R$5:S$46,2,FALSE),"")</f>
        <v/>
      </c>
      <c r="I117" t="str">
        <f>IFERROR(VLOOKUP($B117,[1]Sep!U$5:V$46,2,FALSE),"")</f>
        <v/>
      </c>
      <c r="J117" t="str">
        <f>IFERROR(VLOOKUP($B117,[1]Sep!X$5:Y$46,2,FALSE),"")</f>
        <v/>
      </c>
      <c r="K117" s="67" t="str">
        <f>IFERROR(VLOOKUP($B117,[1]Sep!AA$5:AB$46,2,FALSE),"")</f>
        <v/>
      </c>
      <c r="L117" s="67" t="str">
        <f>IFERROR(VLOOKUP($B117,[1]Sep!AD$5:AE$46,2,FALSE),"")</f>
        <v/>
      </c>
      <c r="M117" t="str">
        <f>IFERROR(VLOOKUP($B117,[1]Sep!AG$5:AH$46,2,FALSE),"")</f>
        <v/>
      </c>
      <c r="N117" t="str">
        <f>IFERROR(VLOOKUP($B117,[1]Sep!AJ$5:AK$46,2,FALSE),"")</f>
        <v/>
      </c>
      <c r="O117" t="str">
        <f>IFERROR(VLOOKUP($B117,[1]Sep!AM$5:AN$46,2,FALSE),"")</f>
        <v/>
      </c>
      <c r="P117" t="str">
        <f>IFERROR(VLOOKUP($B117,[1]Sep!AP$5:AQ$46,2,FALSE),"")</f>
        <v/>
      </c>
      <c r="Q117" s="6">
        <f>SUM($C117:P117)</f>
        <v>0</v>
      </c>
      <c r="R117">
        <f>COUNTIF($C117:P117,"Late*")</f>
        <v>0</v>
      </c>
      <c r="S117" s="11">
        <f t="shared" si="4"/>
        <v>0</v>
      </c>
      <c r="T117" s="7">
        <f>COUNTIF($C117:P117,"Absent")</f>
        <v>0</v>
      </c>
      <c r="U117">
        <f>COUNTIF($C117:P117,"Withdrawn")+COUNTIF($C117:P117,"Absent*")-T117</f>
        <v>0</v>
      </c>
      <c r="V117" s="10">
        <f t="shared" si="5"/>
        <v>0</v>
      </c>
    </row>
    <row r="118" spans="1:22" x14ac:dyDescent="0.3">
      <c r="B118"/>
      <c r="C118" s="6" t="str">
        <f>IFERROR(VLOOKUP($B118,[1]Sep!C$5:D$46,2,FALSE),"")</f>
        <v/>
      </c>
      <c r="D118" t="str">
        <f>IFERROR(VLOOKUP($B118,[1]Sep!F$5:G$46,2,FALSE),"")</f>
        <v/>
      </c>
      <c r="E118" t="str">
        <f>IFERROR(VLOOKUP($B118,[1]Sep!I$5:J$46,2,FALSE),"")</f>
        <v/>
      </c>
      <c r="F118" t="str">
        <f>IFERROR(VLOOKUP($B118,[1]Sep!L$5:M$46,2,FALSE),"")</f>
        <v/>
      </c>
      <c r="G118" s="67" t="str">
        <f>IFERROR(VLOOKUP($B118,[1]Sep!O$5:P$46,2,FALSE),"")</f>
        <v/>
      </c>
      <c r="H118" t="str">
        <f>IFERROR(VLOOKUP($B118,[1]Sep!R$5:S$46,2,FALSE),"")</f>
        <v/>
      </c>
      <c r="I118" t="str">
        <f>IFERROR(VLOOKUP($B118,[1]Sep!U$5:V$46,2,FALSE),"")</f>
        <v/>
      </c>
      <c r="J118" t="str">
        <f>IFERROR(VLOOKUP($B118,[1]Sep!X$5:Y$46,2,FALSE),"")</f>
        <v/>
      </c>
      <c r="K118" s="67" t="str">
        <f>IFERROR(VLOOKUP($B118,[1]Sep!AA$5:AB$46,2,FALSE),"")</f>
        <v/>
      </c>
      <c r="L118" s="67" t="str">
        <f>IFERROR(VLOOKUP($B118,[1]Sep!AD$5:AE$46,2,FALSE),"")</f>
        <v/>
      </c>
      <c r="M118" t="str">
        <f>IFERROR(VLOOKUP($B118,[1]Sep!AG$5:AH$46,2,FALSE),"")</f>
        <v/>
      </c>
      <c r="N118" t="str">
        <f>IFERROR(VLOOKUP($B118,[1]Sep!AJ$5:AK$46,2,FALSE),"")</f>
        <v/>
      </c>
      <c r="O118" t="str">
        <f>IFERROR(VLOOKUP($B118,[1]Sep!AM$5:AN$46,2,FALSE),"")</f>
        <v/>
      </c>
      <c r="P118" t="str">
        <f>IFERROR(VLOOKUP($B118,[1]Sep!AP$5:AQ$46,2,FALSE),"")</f>
        <v/>
      </c>
      <c r="Q118" s="6">
        <f>SUM($C118:P118)</f>
        <v>0</v>
      </c>
      <c r="R118">
        <f>COUNTIF($C118:P118,"Late*")</f>
        <v>0</v>
      </c>
      <c r="S118" s="11">
        <f t="shared" si="4"/>
        <v>0</v>
      </c>
      <c r="T118" s="7">
        <f>COUNTIF($C118:P118,"Absent")</f>
        <v>0</v>
      </c>
      <c r="U118">
        <f>COUNTIF($C118:P118,"Withdrawn")+COUNTIF($C118:P118,"Absent*")-T118</f>
        <v>0</v>
      </c>
      <c r="V118" s="10">
        <f t="shared" si="5"/>
        <v>0</v>
      </c>
    </row>
    <row r="119" spans="1:22" x14ac:dyDescent="0.3">
      <c r="B119"/>
      <c r="C119" s="6" t="str">
        <f>IFERROR(VLOOKUP($B119,[1]Sep!C$5:D$46,2,FALSE),"")</f>
        <v/>
      </c>
      <c r="D119" t="str">
        <f>IFERROR(VLOOKUP($B119,[1]Sep!F$5:G$46,2,FALSE),"")</f>
        <v/>
      </c>
      <c r="E119" t="str">
        <f>IFERROR(VLOOKUP($B119,[1]Sep!I$5:J$46,2,FALSE),"")</f>
        <v/>
      </c>
      <c r="F119" t="str">
        <f>IFERROR(VLOOKUP($B119,[1]Sep!L$5:M$46,2,FALSE),"")</f>
        <v/>
      </c>
      <c r="G119" s="67" t="str">
        <f>IFERROR(VLOOKUP($B119,[1]Sep!O$5:P$46,2,FALSE),"")</f>
        <v/>
      </c>
      <c r="H119" t="str">
        <f>IFERROR(VLOOKUP($B119,[1]Sep!R$5:S$46,2,FALSE),"")</f>
        <v/>
      </c>
      <c r="I119" t="str">
        <f>IFERROR(VLOOKUP($B119,[1]Sep!U$5:V$46,2,FALSE),"")</f>
        <v/>
      </c>
      <c r="J119" t="str">
        <f>IFERROR(VLOOKUP($B119,[1]Sep!X$5:Y$46,2,FALSE),"")</f>
        <v/>
      </c>
      <c r="K119" s="67" t="str">
        <f>IFERROR(VLOOKUP($B119,[1]Sep!AA$5:AB$46,2,FALSE),"")</f>
        <v/>
      </c>
      <c r="L119" s="67" t="str">
        <f>IFERROR(VLOOKUP($B119,[1]Sep!AD$5:AE$46,2,FALSE),"")</f>
        <v/>
      </c>
      <c r="M119" t="str">
        <f>IFERROR(VLOOKUP($B119,[1]Sep!AG$5:AH$46,2,FALSE),"")</f>
        <v/>
      </c>
      <c r="N119" t="str">
        <f>IFERROR(VLOOKUP($B119,[1]Sep!AJ$5:AK$46,2,FALSE),"")</f>
        <v/>
      </c>
      <c r="O119" t="str">
        <f>IFERROR(VLOOKUP($B119,[1]Sep!AM$5:AN$46,2,FALSE),"")</f>
        <v/>
      </c>
      <c r="P119" t="str">
        <f>IFERROR(VLOOKUP($B119,[1]Sep!AP$5:AQ$46,2,FALSE),"")</f>
        <v/>
      </c>
      <c r="Q119" s="6">
        <f>SUM($C119:P119)</f>
        <v>0</v>
      </c>
      <c r="R119">
        <f>COUNTIF($C119:P119,"Late*")</f>
        <v>0</v>
      </c>
      <c r="S119" s="11">
        <f t="shared" si="4"/>
        <v>0</v>
      </c>
      <c r="T119" s="7">
        <f>COUNTIF($C119:P119,"Absent")</f>
        <v>0</v>
      </c>
      <c r="U119">
        <f>COUNTIF($C119:P119,"Withdrawn")+COUNTIF($C119:P119,"Absent*")-T119</f>
        <v>0</v>
      </c>
      <c r="V119" s="10">
        <f t="shared" si="5"/>
        <v>0</v>
      </c>
    </row>
    <row r="120" spans="1:22" x14ac:dyDescent="0.3">
      <c r="A120" s="43"/>
      <c r="B120" s="43"/>
      <c r="C120" s="6" t="str">
        <f>IFERROR(VLOOKUP($B120,[1]Sep!C$5:D$46,2,FALSE),"")</f>
        <v/>
      </c>
      <c r="D120" t="str">
        <f>IFERROR(VLOOKUP($B120,[1]Sep!F$5:G$46,2,FALSE),"")</f>
        <v/>
      </c>
      <c r="E120" t="str">
        <f>IFERROR(VLOOKUP($B120,[1]Sep!I$5:J$46,2,FALSE),"")</f>
        <v/>
      </c>
      <c r="F120" t="str">
        <f>IFERROR(VLOOKUP($B120,[1]Sep!L$5:M$46,2,FALSE),"")</f>
        <v/>
      </c>
      <c r="G120" s="67" t="str">
        <f>IFERROR(VLOOKUP($B120,[1]Sep!O$5:P$46,2,FALSE),"")</f>
        <v/>
      </c>
      <c r="H120" t="str">
        <f>IFERROR(VLOOKUP($B120,[1]Sep!R$5:S$46,2,FALSE),"")</f>
        <v/>
      </c>
      <c r="I120" t="str">
        <f>IFERROR(VLOOKUP($B120,[1]Sep!U$5:V$46,2,FALSE),"")</f>
        <v/>
      </c>
      <c r="J120" t="str">
        <f>IFERROR(VLOOKUP($B120,[1]Sep!X$5:Y$46,2,FALSE),"")</f>
        <v/>
      </c>
      <c r="K120" s="67" t="str">
        <f>IFERROR(VLOOKUP($B120,[1]Sep!AA$5:AB$46,2,FALSE),"")</f>
        <v/>
      </c>
      <c r="L120" s="67" t="str">
        <f>IFERROR(VLOOKUP($B120,[1]Sep!AD$5:AE$46,2,FALSE),"")</f>
        <v/>
      </c>
      <c r="M120" t="str">
        <f>IFERROR(VLOOKUP($B120,[1]Sep!AG$5:AH$46,2,FALSE),"")</f>
        <v/>
      </c>
      <c r="N120" t="str">
        <f>IFERROR(VLOOKUP($B120,[1]Sep!AJ$5:AK$46,2,FALSE),"")</f>
        <v/>
      </c>
      <c r="O120" t="str">
        <f>IFERROR(VLOOKUP($B120,[1]Sep!AM$5:AN$46,2,FALSE),"")</f>
        <v/>
      </c>
      <c r="P120" t="str">
        <f>IFERROR(VLOOKUP($B120,[1]Sep!AP$5:AQ$46,2,FALSE),"")</f>
        <v/>
      </c>
      <c r="Q120" s="6">
        <f>SUM($C120:P120)</f>
        <v>0</v>
      </c>
      <c r="R120">
        <f>COUNTIF($C120:P120,"Late*")</f>
        <v>0</v>
      </c>
      <c r="S120" s="11">
        <f t="shared" si="4"/>
        <v>0</v>
      </c>
      <c r="T120" s="7">
        <f>COUNTIF($C120:P120,"Absent")</f>
        <v>0</v>
      </c>
      <c r="U120">
        <f>COUNTIF($C120:P120,"Withdrawn")+COUNTIF($C120:P120,"Absent*")-T120</f>
        <v>0</v>
      </c>
      <c r="V120" s="10">
        <f t="shared" si="5"/>
        <v>0</v>
      </c>
    </row>
    <row r="121" spans="1:22" x14ac:dyDescent="0.3">
      <c r="A121" s="44"/>
      <c r="B121" s="43"/>
      <c r="C121" s="6" t="str">
        <f>IFERROR(VLOOKUP($B121,[1]Sep!C$5:D$46,2,FALSE),"")</f>
        <v/>
      </c>
      <c r="D121" t="str">
        <f>IFERROR(VLOOKUP($B121,[1]Sep!F$5:G$46,2,FALSE),"")</f>
        <v/>
      </c>
      <c r="E121" t="str">
        <f>IFERROR(VLOOKUP($B121,[1]Sep!I$5:J$46,2,FALSE),"")</f>
        <v/>
      </c>
      <c r="F121" t="str">
        <f>IFERROR(VLOOKUP($B121,[1]Sep!L$5:M$46,2,FALSE),"")</f>
        <v/>
      </c>
      <c r="G121" s="67" t="str">
        <f>IFERROR(VLOOKUP($B121,[1]Sep!O$5:P$46,2,FALSE),"")</f>
        <v/>
      </c>
      <c r="H121" t="str">
        <f>IFERROR(VLOOKUP($B121,[1]Sep!R$5:S$46,2,FALSE),"")</f>
        <v/>
      </c>
      <c r="I121" t="str">
        <f>IFERROR(VLOOKUP($B121,[1]Sep!U$5:V$46,2,FALSE),"")</f>
        <v/>
      </c>
      <c r="J121" t="str">
        <f>IFERROR(VLOOKUP($B121,[1]Sep!X$5:Y$46,2,FALSE),"")</f>
        <v/>
      </c>
      <c r="K121" s="67" t="str">
        <f>IFERROR(VLOOKUP($B121,[1]Sep!AA$5:AB$46,2,FALSE),"")</f>
        <v/>
      </c>
      <c r="L121" s="67" t="str">
        <f>IFERROR(VLOOKUP($B121,[1]Sep!AD$5:AE$46,2,FALSE),"")</f>
        <v/>
      </c>
      <c r="M121" t="str">
        <f>IFERROR(VLOOKUP($B121,[1]Sep!AG$5:AH$46,2,FALSE),"")</f>
        <v/>
      </c>
      <c r="N121" t="str">
        <f>IFERROR(VLOOKUP($B121,[1]Sep!AJ$5:AK$46,2,FALSE),"")</f>
        <v/>
      </c>
      <c r="O121" t="str">
        <f>IFERROR(VLOOKUP($B121,[1]Sep!AM$5:AN$46,2,FALSE),"")</f>
        <v/>
      </c>
      <c r="P121" t="str">
        <f>IFERROR(VLOOKUP($B121,[1]Sep!AP$5:AQ$46,2,FALSE),"")</f>
        <v/>
      </c>
      <c r="Q121" s="6">
        <f>SUM($C121:P121)</f>
        <v>0</v>
      </c>
      <c r="R121">
        <f>COUNTIF($C121:P121,"Late*")</f>
        <v>0</v>
      </c>
      <c r="S121" s="11">
        <f t="shared" si="4"/>
        <v>0</v>
      </c>
      <c r="T121" s="7">
        <f>COUNTIF($C121:P121,"Absent")</f>
        <v>0</v>
      </c>
      <c r="U121">
        <f>COUNTIF($C121:P121,"Withdrawn")+COUNTIF($C121:P121,"Absent*")-T121</f>
        <v>0</v>
      </c>
      <c r="V121" s="10">
        <f t="shared" si="5"/>
        <v>0</v>
      </c>
    </row>
    <row r="122" spans="1:22" x14ac:dyDescent="0.3">
      <c r="A122" s="44"/>
      <c r="B122" s="43"/>
      <c r="C122" s="6" t="str">
        <f>IFERROR(VLOOKUP($B122,[1]Sep!C$5:D$46,2,FALSE),"")</f>
        <v/>
      </c>
      <c r="D122" t="str">
        <f>IFERROR(VLOOKUP($B122,[1]Sep!F$5:G$46,2,FALSE),"")</f>
        <v/>
      </c>
      <c r="E122" t="str">
        <f>IFERROR(VLOOKUP($B122,[1]Sep!I$5:J$46,2,FALSE),"")</f>
        <v/>
      </c>
      <c r="F122" t="str">
        <f>IFERROR(VLOOKUP($B122,[1]Sep!L$5:M$46,2,FALSE),"")</f>
        <v/>
      </c>
      <c r="G122" s="67" t="str">
        <f>IFERROR(VLOOKUP($B122,[1]Sep!O$5:P$46,2,FALSE),"")</f>
        <v/>
      </c>
      <c r="H122" t="str">
        <f>IFERROR(VLOOKUP($B122,[1]Sep!R$5:S$46,2,FALSE),"")</f>
        <v/>
      </c>
      <c r="I122" t="str">
        <f>IFERROR(VLOOKUP($B122,[1]Sep!U$5:V$46,2,FALSE),"")</f>
        <v/>
      </c>
      <c r="J122" t="str">
        <f>IFERROR(VLOOKUP($B122,[1]Sep!X$5:Y$46,2,FALSE),"")</f>
        <v/>
      </c>
      <c r="K122" s="67" t="str">
        <f>IFERROR(VLOOKUP($B122,[1]Sep!AA$5:AB$46,2,FALSE),"")</f>
        <v/>
      </c>
      <c r="L122" s="67" t="str">
        <f>IFERROR(VLOOKUP($B122,[1]Sep!AD$5:AE$46,2,FALSE),"")</f>
        <v/>
      </c>
      <c r="M122" t="str">
        <f>IFERROR(VLOOKUP($B122,[1]Sep!AG$5:AH$46,2,FALSE),"")</f>
        <v/>
      </c>
      <c r="N122" t="str">
        <f>IFERROR(VLOOKUP($B122,[1]Sep!AJ$5:AK$46,2,FALSE),"")</f>
        <v/>
      </c>
      <c r="O122" t="str">
        <f>IFERROR(VLOOKUP($B122,[1]Sep!AM$5:AN$46,2,FALSE),"")</f>
        <v/>
      </c>
      <c r="P122" t="str">
        <f>IFERROR(VLOOKUP($B122,[1]Sep!AP$5:AQ$46,2,FALSE),"")</f>
        <v/>
      </c>
      <c r="Q122" s="6">
        <f>SUM($C122:P122)</f>
        <v>0</v>
      </c>
      <c r="R122">
        <f>COUNTIF($C122:P122,"Late*")</f>
        <v>0</v>
      </c>
      <c r="S122" s="11">
        <f t="shared" si="4"/>
        <v>0</v>
      </c>
      <c r="T122" s="7">
        <f>COUNTIF($C122:P122,"Absent")</f>
        <v>0</v>
      </c>
      <c r="U122">
        <f>COUNTIF($C122:P122,"Withdrawn")+COUNTIF($C122:P122,"Absent*")-T122</f>
        <v>0</v>
      </c>
      <c r="V122" s="10">
        <f t="shared" si="5"/>
        <v>0</v>
      </c>
    </row>
    <row r="123" spans="1:22" x14ac:dyDescent="0.3">
      <c r="C123" s="6" t="str">
        <f>IFERROR(VLOOKUP($B123,[1]Sep!C$5:D$46,2,FALSE),"")</f>
        <v/>
      </c>
      <c r="D123" t="str">
        <f>IFERROR(VLOOKUP($B123,[1]Sep!F$5:G$46,2,FALSE),"")</f>
        <v/>
      </c>
      <c r="E123" t="str">
        <f>IFERROR(VLOOKUP($B123,[1]Sep!I$5:J$46,2,FALSE),"")</f>
        <v/>
      </c>
      <c r="F123" t="str">
        <f>IFERROR(VLOOKUP($B123,[1]Sep!L$5:M$46,2,FALSE),"")</f>
        <v/>
      </c>
      <c r="G123" s="67" t="str">
        <f>IFERROR(VLOOKUP($B123,[1]Sep!O$5:P$46,2,FALSE),"")</f>
        <v/>
      </c>
      <c r="H123" t="str">
        <f>IFERROR(VLOOKUP($B123,[1]Sep!R$5:S$46,2,FALSE),"")</f>
        <v/>
      </c>
      <c r="I123" t="str">
        <f>IFERROR(VLOOKUP($B123,[1]Sep!U$5:V$46,2,FALSE),"")</f>
        <v/>
      </c>
      <c r="J123" t="str">
        <f>IFERROR(VLOOKUP($B123,[1]Sep!X$5:Y$46,2,FALSE),"")</f>
        <v/>
      </c>
      <c r="K123" s="67" t="str">
        <f>IFERROR(VLOOKUP($B123,[1]Sep!AA$5:AB$46,2,FALSE),"")</f>
        <v/>
      </c>
      <c r="L123" s="67" t="str">
        <f>IFERROR(VLOOKUP($B123,[1]Sep!AD$5:AE$46,2,FALSE),"")</f>
        <v/>
      </c>
      <c r="M123" t="str">
        <f>IFERROR(VLOOKUP($B123,[1]Sep!AG$5:AH$46,2,FALSE),"")</f>
        <v/>
      </c>
      <c r="N123" t="str">
        <f>IFERROR(VLOOKUP($B123,[1]Sep!AJ$5:AK$46,2,FALSE),"")</f>
        <v/>
      </c>
      <c r="O123" t="str">
        <f>IFERROR(VLOOKUP($B123,[1]Sep!AM$5:AN$46,2,FALSE),"")</f>
        <v/>
      </c>
      <c r="P123" t="str">
        <f>IFERROR(VLOOKUP($B123,[1]Sep!AP$5:AQ$46,2,FALSE),"")</f>
        <v/>
      </c>
      <c r="Q123" s="6">
        <f>SUM($C123:P123)</f>
        <v>0</v>
      </c>
      <c r="R123">
        <f>COUNTIF($C123:P123,"Late*")</f>
        <v>0</v>
      </c>
      <c r="S123" s="11">
        <f t="shared" si="4"/>
        <v>0</v>
      </c>
      <c r="T123" s="7">
        <f>COUNTIF($C123:P123,"Absent")</f>
        <v>0</v>
      </c>
      <c r="U123">
        <f>COUNTIF($C123:P123,"Withdrawn")+COUNTIF($C123:P123,"Absent*")-T123</f>
        <v>0</v>
      </c>
      <c r="V123" s="10">
        <f t="shared" si="5"/>
        <v>0</v>
      </c>
    </row>
    <row r="124" spans="1:22" x14ac:dyDescent="0.3">
      <c r="C124" s="6" t="str">
        <f>IFERROR(VLOOKUP($B124,[1]Sep!C$5:D$46,2,FALSE),"")</f>
        <v/>
      </c>
      <c r="D124" t="str">
        <f>IFERROR(VLOOKUP($B124,[1]Sep!F$5:G$46,2,FALSE),"")</f>
        <v/>
      </c>
      <c r="E124" t="str">
        <f>IFERROR(VLOOKUP($B124,[1]Sep!I$5:J$46,2,FALSE),"")</f>
        <v/>
      </c>
      <c r="F124" t="str">
        <f>IFERROR(VLOOKUP($B124,[1]Sep!L$5:M$46,2,FALSE),"")</f>
        <v/>
      </c>
      <c r="G124" s="67" t="str">
        <f>IFERROR(VLOOKUP($B124,[1]Sep!O$5:P$46,2,FALSE),"")</f>
        <v/>
      </c>
      <c r="H124" t="str">
        <f>IFERROR(VLOOKUP($B124,[1]Sep!R$5:S$46,2,FALSE),"")</f>
        <v/>
      </c>
      <c r="I124" t="str">
        <f>IFERROR(VLOOKUP($B124,[1]Sep!U$5:V$46,2,FALSE),"")</f>
        <v/>
      </c>
      <c r="J124" t="str">
        <f>IFERROR(VLOOKUP($B124,[1]Sep!X$5:Y$46,2,FALSE),"")</f>
        <v/>
      </c>
      <c r="K124" s="67" t="str">
        <f>IFERROR(VLOOKUP($B124,[1]Sep!AA$5:AB$46,2,FALSE),"")</f>
        <v/>
      </c>
      <c r="L124" s="67" t="str">
        <f>IFERROR(VLOOKUP($B124,[1]Sep!AD$5:AE$46,2,FALSE),"")</f>
        <v/>
      </c>
      <c r="M124" t="str">
        <f>IFERROR(VLOOKUP($B124,[1]Sep!AG$5:AH$46,2,FALSE),"")</f>
        <v/>
      </c>
      <c r="N124" t="str">
        <f>IFERROR(VLOOKUP($B124,[1]Sep!AJ$5:AK$46,2,FALSE),"")</f>
        <v/>
      </c>
      <c r="O124" t="str">
        <f>IFERROR(VLOOKUP($B124,[1]Sep!AM$5:AN$46,2,FALSE),"")</f>
        <v/>
      </c>
      <c r="P124" t="str">
        <f>IFERROR(VLOOKUP($B124,[1]Sep!AP$5:AQ$46,2,FALSE),"")</f>
        <v/>
      </c>
      <c r="Q124" s="6">
        <f>SUM($C124:P124)</f>
        <v>0</v>
      </c>
      <c r="R124">
        <f>COUNTIF($C124:P124,"Late*")</f>
        <v>0</v>
      </c>
      <c r="S124" s="11">
        <f t="shared" si="4"/>
        <v>0</v>
      </c>
      <c r="T124" s="7">
        <f>COUNTIF($C124:P124,"Absent")</f>
        <v>0</v>
      </c>
      <c r="U124">
        <f>COUNTIF($C124:P124,"Withdrawn")+COUNTIF($C124:P124,"Absent*")-T124</f>
        <v>0</v>
      </c>
      <c r="V124" s="10">
        <f t="shared" si="5"/>
        <v>0</v>
      </c>
    </row>
    <row r="125" spans="1:22" x14ac:dyDescent="0.3">
      <c r="C125" s="6" t="str">
        <f>IFERROR(VLOOKUP($B125,[1]Sep!C$5:D$46,2,FALSE),"")</f>
        <v/>
      </c>
      <c r="D125" t="str">
        <f>IFERROR(VLOOKUP($B125,[1]Sep!F$5:G$46,2,FALSE),"")</f>
        <v/>
      </c>
      <c r="E125" t="str">
        <f>IFERROR(VLOOKUP($B125,[1]Sep!I$5:J$46,2,FALSE),"")</f>
        <v/>
      </c>
      <c r="F125" t="str">
        <f>IFERROR(VLOOKUP($B125,[1]Sep!L$5:M$46,2,FALSE),"")</f>
        <v/>
      </c>
      <c r="G125" s="67" t="str">
        <f>IFERROR(VLOOKUP($B125,[1]Sep!O$5:P$46,2,FALSE),"")</f>
        <v/>
      </c>
      <c r="H125" t="str">
        <f>IFERROR(VLOOKUP($B125,[1]Sep!R$5:S$46,2,FALSE),"")</f>
        <v/>
      </c>
      <c r="I125" t="str">
        <f>IFERROR(VLOOKUP($B125,[1]Sep!U$5:V$46,2,FALSE),"")</f>
        <v/>
      </c>
      <c r="J125" t="str">
        <f>IFERROR(VLOOKUP($B125,[1]Sep!X$5:Y$46,2,FALSE),"")</f>
        <v/>
      </c>
      <c r="K125" s="67" t="str">
        <f>IFERROR(VLOOKUP($B125,[1]Sep!AA$5:AB$46,2,FALSE),"")</f>
        <v/>
      </c>
      <c r="L125" s="67" t="str">
        <f>IFERROR(VLOOKUP($B125,[1]Sep!AD$5:AE$46,2,FALSE),"")</f>
        <v/>
      </c>
      <c r="M125" t="str">
        <f>IFERROR(VLOOKUP($B125,[1]Sep!AG$5:AH$46,2,FALSE),"")</f>
        <v/>
      </c>
      <c r="N125" t="str">
        <f>IFERROR(VLOOKUP($B125,[1]Sep!AJ$5:AK$46,2,FALSE),"")</f>
        <v/>
      </c>
      <c r="O125" t="str">
        <f>IFERROR(VLOOKUP($B125,[1]Sep!AM$5:AN$46,2,FALSE),"")</f>
        <v/>
      </c>
      <c r="P125" t="str">
        <f>IFERROR(VLOOKUP($B125,[1]Sep!AP$5:AQ$46,2,FALSE),"")</f>
        <v/>
      </c>
      <c r="Q125" s="6">
        <f>SUM($C125:P125)</f>
        <v>0</v>
      </c>
      <c r="R125">
        <f>COUNTIF($C125:P125,"Late*")</f>
        <v>0</v>
      </c>
      <c r="S125" s="11">
        <f t="shared" si="4"/>
        <v>0</v>
      </c>
      <c r="T125" s="7">
        <f>COUNTIF($C125:P125,"Absent")</f>
        <v>0</v>
      </c>
      <c r="U125">
        <f>COUNTIF($C125:P125,"Withdrawn")+COUNTIF($C125:P125,"Absent*")-T125</f>
        <v>0</v>
      </c>
      <c r="V125" s="10">
        <f t="shared" si="5"/>
        <v>0</v>
      </c>
    </row>
    <row r="126" spans="1:22" x14ac:dyDescent="0.3">
      <c r="C126" s="6" t="str">
        <f>IFERROR(VLOOKUP($B126,[1]Sep!C$5:D$46,2,FALSE),"")</f>
        <v/>
      </c>
      <c r="D126" t="str">
        <f>IFERROR(VLOOKUP($B126,[1]Sep!F$5:G$46,2,FALSE),"")</f>
        <v/>
      </c>
      <c r="E126" t="str">
        <f>IFERROR(VLOOKUP($B126,[1]Sep!I$5:J$46,2,FALSE),"")</f>
        <v/>
      </c>
      <c r="F126" t="str">
        <f>IFERROR(VLOOKUP($B126,[1]Sep!L$5:M$46,2,FALSE),"")</f>
        <v/>
      </c>
      <c r="G126" s="67" t="str">
        <f>IFERROR(VLOOKUP($B126,[1]Sep!O$5:P$46,2,FALSE),"")</f>
        <v/>
      </c>
      <c r="H126" t="str">
        <f>IFERROR(VLOOKUP($B126,[1]Sep!R$5:S$46,2,FALSE),"")</f>
        <v/>
      </c>
      <c r="I126" t="str">
        <f>IFERROR(VLOOKUP($B126,[1]Sep!U$5:V$46,2,FALSE),"")</f>
        <v/>
      </c>
      <c r="J126" t="str">
        <f>IFERROR(VLOOKUP($B126,[1]Sep!X$5:Y$46,2,FALSE),"")</f>
        <v/>
      </c>
      <c r="K126" s="67" t="str">
        <f>IFERROR(VLOOKUP($B126,[1]Sep!AA$5:AB$46,2,FALSE),"")</f>
        <v/>
      </c>
      <c r="L126" s="67" t="str">
        <f>IFERROR(VLOOKUP($B126,[1]Sep!AD$5:AE$46,2,FALSE),"")</f>
        <v/>
      </c>
      <c r="M126" t="str">
        <f>IFERROR(VLOOKUP($B126,[1]Sep!AG$5:AH$46,2,FALSE),"")</f>
        <v/>
      </c>
      <c r="N126" t="str">
        <f>IFERROR(VLOOKUP($B126,[1]Sep!AJ$5:AK$46,2,FALSE),"")</f>
        <v/>
      </c>
      <c r="O126" t="str">
        <f>IFERROR(VLOOKUP($B126,[1]Sep!AM$5:AN$46,2,FALSE),"")</f>
        <v/>
      </c>
      <c r="P126" t="str">
        <f>IFERROR(VLOOKUP($B126,[1]Sep!AP$5:AQ$46,2,FALSE),"")</f>
        <v/>
      </c>
      <c r="Q126" s="6">
        <f>SUM($C126:P126)</f>
        <v>0</v>
      </c>
      <c r="R126">
        <f>COUNTIF($C126:P126,"Late*")</f>
        <v>0</v>
      </c>
      <c r="S126" s="11">
        <f t="shared" si="4"/>
        <v>0</v>
      </c>
      <c r="T126" s="7">
        <f>COUNTIF($C126:P126,"Absent")</f>
        <v>0</v>
      </c>
      <c r="U126">
        <f>COUNTIF($C126:P126,"Withdrawn")+COUNTIF($C126:P126,"Absent*")-T126</f>
        <v>0</v>
      </c>
      <c r="V126" s="10">
        <f t="shared" si="5"/>
        <v>0</v>
      </c>
    </row>
    <row r="127" spans="1:22" x14ac:dyDescent="0.3">
      <c r="C127" s="6" t="str">
        <f>IFERROR(VLOOKUP($B127,[1]Sep!C$5:D$46,2,FALSE),"")</f>
        <v/>
      </c>
      <c r="D127" t="str">
        <f>IFERROR(VLOOKUP($B127,[1]Sep!F$5:G$46,2,FALSE),"")</f>
        <v/>
      </c>
      <c r="E127" t="str">
        <f>IFERROR(VLOOKUP($B127,[1]Sep!I$5:J$46,2,FALSE),"")</f>
        <v/>
      </c>
      <c r="F127" t="str">
        <f>IFERROR(VLOOKUP($B127,[1]Sep!L$5:M$46,2,FALSE),"")</f>
        <v/>
      </c>
      <c r="G127" s="67" t="str">
        <f>IFERROR(VLOOKUP($B127,[1]Sep!O$5:P$46,2,FALSE),"")</f>
        <v/>
      </c>
      <c r="H127" t="str">
        <f>IFERROR(VLOOKUP($B127,[1]Sep!R$5:S$46,2,FALSE),"")</f>
        <v/>
      </c>
      <c r="I127" t="str">
        <f>IFERROR(VLOOKUP($B127,[1]Sep!U$5:V$46,2,FALSE),"")</f>
        <v/>
      </c>
      <c r="J127" t="str">
        <f>IFERROR(VLOOKUP($B127,[1]Sep!X$5:Y$46,2,FALSE),"")</f>
        <v/>
      </c>
      <c r="K127" s="67" t="str">
        <f>IFERROR(VLOOKUP($B127,[1]Sep!AA$5:AB$46,2,FALSE),"")</f>
        <v/>
      </c>
      <c r="L127" s="67" t="str">
        <f>IFERROR(VLOOKUP($B127,[1]Sep!AD$5:AE$46,2,FALSE),"")</f>
        <v/>
      </c>
      <c r="M127" t="str">
        <f>IFERROR(VLOOKUP($B127,[1]Sep!AG$5:AH$46,2,FALSE),"")</f>
        <v/>
      </c>
      <c r="N127" t="str">
        <f>IFERROR(VLOOKUP($B127,[1]Sep!AJ$5:AK$46,2,FALSE),"")</f>
        <v/>
      </c>
      <c r="O127" t="str">
        <f>IFERROR(VLOOKUP($B127,[1]Sep!AM$5:AN$46,2,FALSE),"")</f>
        <v/>
      </c>
      <c r="P127" t="str">
        <f>IFERROR(VLOOKUP($B127,[1]Sep!AP$5:AQ$46,2,FALSE),"")</f>
        <v/>
      </c>
      <c r="Q127" s="6">
        <f>SUM($C127:P127)</f>
        <v>0</v>
      </c>
      <c r="R127">
        <f>COUNTIF($C127:P127,"Late*")</f>
        <v>0</v>
      </c>
      <c r="S127" s="11">
        <f t="shared" si="4"/>
        <v>0</v>
      </c>
      <c r="T127" s="7">
        <f>COUNTIF($C127:P127,"Absent")</f>
        <v>0</v>
      </c>
      <c r="U127">
        <f>COUNTIF($C127:P127,"Withdrawn")+COUNTIF($C127:P127,"Absent*")-T127</f>
        <v>0</v>
      </c>
      <c r="V127" s="10">
        <f t="shared" si="5"/>
        <v>0</v>
      </c>
    </row>
    <row r="128" spans="1:22" x14ac:dyDescent="0.3">
      <c r="C128" s="6" t="str">
        <f>IFERROR(VLOOKUP($B128,[1]Sep!C$5:D$46,2,FALSE),"")</f>
        <v/>
      </c>
      <c r="D128" t="str">
        <f>IFERROR(VLOOKUP($B128,[1]Sep!F$5:G$46,2,FALSE),"")</f>
        <v/>
      </c>
      <c r="E128" t="str">
        <f>IFERROR(VLOOKUP($B128,[1]Sep!I$5:J$46,2,FALSE),"")</f>
        <v/>
      </c>
      <c r="F128" t="str">
        <f>IFERROR(VLOOKUP($B128,[1]Sep!L$5:M$46,2,FALSE),"")</f>
        <v/>
      </c>
      <c r="G128" s="67" t="str">
        <f>IFERROR(VLOOKUP($B128,[1]Sep!O$5:P$46,2,FALSE),"")</f>
        <v/>
      </c>
      <c r="H128" t="str">
        <f>IFERROR(VLOOKUP($B128,[1]Sep!R$5:S$46,2,FALSE),"")</f>
        <v/>
      </c>
      <c r="I128" t="str">
        <f>IFERROR(VLOOKUP($B128,[1]Sep!U$5:V$46,2,FALSE),"")</f>
        <v/>
      </c>
      <c r="J128" t="str">
        <f>IFERROR(VLOOKUP($B128,[1]Sep!X$5:Y$46,2,FALSE),"")</f>
        <v/>
      </c>
      <c r="K128" s="67" t="str">
        <f>IFERROR(VLOOKUP($B128,[1]Sep!AA$5:AB$46,2,FALSE),"")</f>
        <v/>
      </c>
      <c r="L128" s="67" t="str">
        <f>IFERROR(VLOOKUP($B128,[1]Sep!AD$5:AE$46,2,FALSE),"")</f>
        <v/>
      </c>
      <c r="M128" t="str">
        <f>IFERROR(VLOOKUP($B128,[1]Sep!AG$5:AH$46,2,FALSE),"")</f>
        <v/>
      </c>
      <c r="N128" t="str">
        <f>IFERROR(VLOOKUP($B128,[1]Sep!AJ$5:AK$46,2,FALSE),"")</f>
        <v/>
      </c>
      <c r="O128" t="str">
        <f>IFERROR(VLOOKUP($B128,[1]Sep!AM$5:AN$46,2,FALSE),"")</f>
        <v/>
      </c>
      <c r="P128" t="str">
        <f>IFERROR(VLOOKUP($B128,[1]Sep!AP$5:AQ$46,2,FALSE),"")</f>
        <v/>
      </c>
      <c r="Q128" s="6">
        <f>SUM($C128:P128)</f>
        <v>0</v>
      </c>
      <c r="R128">
        <f>COUNTIF($C128:P128,"Late*")</f>
        <v>0</v>
      </c>
      <c r="S128" s="11">
        <f t="shared" si="4"/>
        <v>0</v>
      </c>
      <c r="T128" s="7">
        <f>COUNTIF($C128:P128,"Absent")</f>
        <v>0</v>
      </c>
      <c r="U128">
        <f>COUNTIF($C128:P128,"Withdrawn")+COUNTIF($C128:P128,"Absent*")-T128</f>
        <v>0</v>
      </c>
      <c r="V128" s="10">
        <f t="shared" si="5"/>
        <v>0</v>
      </c>
    </row>
    <row r="129" spans="3:22" x14ac:dyDescent="0.3">
      <c r="C129" s="6" t="str">
        <f>IFERROR(VLOOKUP($B129,[1]Sep!C$5:D$46,2,FALSE),"")</f>
        <v/>
      </c>
      <c r="D129" t="str">
        <f>IFERROR(VLOOKUP($B129,[1]Sep!F$5:G$46,2,FALSE),"")</f>
        <v/>
      </c>
      <c r="E129" t="str">
        <f>IFERROR(VLOOKUP($B129,[1]Sep!I$5:J$46,2,FALSE),"")</f>
        <v/>
      </c>
      <c r="F129" t="str">
        <f>IFERROR(VLOOKUP($B129,[1]Sep!L$5:M$46,2,FALSE),"")</f>
        <v/>
      </c>
      <c r="G129" s="67" t="str">
        <f>IFERROR(VLOOKUP($B129,[1]Sep!O$5:P$46,2,FALSE),"")</f>
        <v/>
      </c>
      <c r="H129" t="str">
        <f>IFERROR(VLOOKUP($B129,[1]Sep!R$5:S$46,2,FALSE),"")</f>
        <v/>
      </c>
      <c r="I129" t="str">
        <f>IFERROR(VLOOKUP($B129,[1]Sep!U$5:V$46,2,FALSE),"")</f>
        <v/>
      </c>
      <c r="J129" t="str">
        <f>IFERROR(VLOOKUP($B129,[1]Sep!X$5:Y$46,2,FALSE),"")</f>
        <v/>
      </c>
      <c r="K129" s="67" t="str">
        <f>IFERROR(VLOOKUP($B129,[1]Sep!AA$5:AB$46,2,FALSE),"")</f>
        <v/>
      </c>
      <c r="L129" s="67" t="str">
        <f>IFERROR(VLOOKUP($B129,[1]Sep!AD$5:AE$46,2,FALSE),"")</f>
        <v/>
      </c>
      <c r="M129" t="str">
        <f>IFERROR(VLOOKUP($B129,[1]Sep!AG$5:AH$46,2,FALSE),"")</f>
        <v/>
      </c>
      <c r="N129" t="str">
        <f>IFERROR(VLOOKUP($B129,[1]Sep!AJ$5:AK$46,2,FALSE),"")</f>
        <v/>
      </c>
      <c r="O129" t="str">
        <f>IFERROR(VLOOKUP($B129,[1]Sep!AM$5:AN$46,2,FALSE),"")</f>
        <v/>
      </c>
      <c r="P129" t="str">
        <f>IFERROR(VLOOKUP($B129,[1]Sep!AP$5:AQ$46,2,FALSE),"")</f>
        <v/>
      </c>
      <c r="Q129" s="6">
        <f>SUM($C129:P129)</f>
        <v>0</v>
      </c>
      <c r="R129">
        <f>COUNTIF($C129:P129,"Late*")</f>
        <v>0</v>
      </c>
      <c r="S129" s="11">
        <f t="shared" si="4"/>
        <v>0</v>
      </c>
      <c r="T129" s="7">
        <f>COUNTIF($C129:P129,"Absent")</f>
        <v>0</v>
      </c>
      <c r="U129">
        <f>COUNTIF($C129:P129,"Withdrawn")+COUNTIF($C129:P129,"Absent*")-T129</f>
        <v>0</v>
      </c>
      <c r="V129" s="10">
        <f t="shared" si="5"/>
        <v>0</v>
      </c>
    </row>
    <row r="130" spans="3:22" x14ac:dyDescent="0.3">
      <c r="C130" s="6" t="str">
        <f>IFERROR(VLOOKUP($B130,[1]Sep!C$5:D$46,2,FALSE),"")</f>
        <v/>
      </c>
      <c r="D130" t="str">
        <f>IFERROR(VLOOKUP($B130,[1]Sep!F$5:G$46,2,FALSE),"")</f>
        <v/>
      </c>
      <c r="E130" t="str">
        <f>IFERROR(VLOOKUP($B130,[1]Sep!I$5:J$46,2,FALSE),"")</f>
        <v/>
      </c>
      <c r="F130" t="str">
        <f>IFERROR(VLOOKUP($B130,[1]Sep!L$5:M$46,2,FALSE),"")</f>
        <v/>
      </c>
      <c r="G130" s="67" t="str">
        <f>IFERROR(VLOOKUP($B130,[1]Sep!O$5:P$46,2,FALSE),"")</f>
        <v/>
      </c>
      <c r="H130" t="str">
        <f>IFERROR(VLOOKUP($B130,[1]Sep!R$5:S$46,2,FALSE),"")</f>
        <v/>
      </c>
      <c r="I130" t="str">
        <f>IFERROR(VLOOKUP($B130,[1]Sep!U$5:V$46,2,FALSE),"")</f>
        <v/>
      </c>
      <c r="J130" t="str">
        <f>IFERROR(VLOOKUP($B130,[1]Sep!X$5:Y$46,2,FALSE),"")</f>
        <v/>
      </c>
      <c r="K130" s="67" t="str">
        <f>IFERROR(VLOOKUP($B130,[1]Sep!AA$5:AB$46,2,FALSE),"")</f>
        <v/>
      </c>
      <c r="L130" s="67" t="str">
        <f>IFERROR(VLOOKUP($B130,[1]Sep!AD$5:AE$46,2,FALSE),"")</f>
        <v/>
      </c>
      <c r="M130" t="str">
        <f>IFERROR(VLOOKUP($B130,[1]Sep!AG$5:AH$46,2,FALSE),"")</f>
        <v/>
      </c>
      <c r="N130" t="str">
        <f>IFERROR(VLOOKUP($B130,[1]Sep!AJ$5:AK$46,2,FALSE),"")</f>
        <v/>
      </c>
      <c r="O130" t="str">
        <f>IFERROR(VLOOKUP($B130,[1]Sep!AM$5:AN$46,2,FALSE),"")</f>
        <v/>
      </c>
      <c r="P130" t="str">
        <f>IFERROR(VLOOKUP($B130,[1]Sep!AP$5:AQ$46,2,FALSE),"")</f>
        <v/>
      </c>
      <c r="Q130" s="6">
        <f>SUM($C130:P130)</f>
        <v>0</v>
      </c>
      <c r="R130">
        <f>COUNTIF($C130:P130,"Late*")</f>
        <v>0</v>
      </c>
      <c r="S130" s="11">
        <f t="shared" si="4"/>
        <v>0</v>
      </c>
      <c r="T130" s="7">
        <f>COUNTIF($C130:P130,"Absent")</f>
        <v>0</v>
      </c>
      <c r="U130">
        <f>COUNTIF($C130:P130,"Withdrawn")+COUNTIF($C130:P130,"Absent*")-T130</f>
        <v>0</v>
      </c>
      <c r="V130" s="10">
        <f t="shared" si="5"/>
        <v>0</v>
      </c>
    </row>
  </sheetData>
  <autoFilter ref="A4:W4" xr:uid="{51874988-2050-4D00-8D39-D8B7D96E5D80}">
    <sortState xmlns:xlrd2="http://schemas.microsoft.com/office/spreadsheetml/2017/richdata2" ref="A5:W130">
      <sortCondition ref="A4"/>
    </sortState>
  </autoFilter>
  <mergeCells count="6">
    <mergeCell ref="A1:B1"/>
    <mergeCell ref="C1:V1"/>
    <mergeCell ref="A2:B2"/>
    <mergeCell ref="C2:P2"/>
    <mergeCell ref="Q2:T2"/>
    <mergeCell ref="U2:V2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125E5-1976-443D-9025-0FA8C1377E37}">
  <dimension ref="A1:W130"/>
  <sheetViews>
    <sheetView workbookViewId="0">
      <pane xSplit="2" ySplit="4" topLeftCell="E5" activePane="bottomRight" state="frozen"/>
      <selection pane="topRight" activeCell="C1" sqref="C1"/>
      <selection pane="bottomLeft" activeCell="A4" sqref="A4"/>
      <selection pane="bottomRight" activeCell="Q3" sqref="Q1:T1048576"/>
    </sheetView>
  </sheetViews>
  <sheetFormatPr defaultRowHeight="14.4" x14ac:dyDescent="0.3"/>
  <cols>
    <col min="1" max="1" width="37.109375" style="6" bestFit="1" customWidth="1"/>
    <col min="2" max="2" width="16.6640625" style="7" bestFit="1" customWidth="1"/>
    <col min="3" max="3" width="10" style="6" customWidth="1"/>
    <col min="4" max="14" width="10" customWidth="1"/>
    <col min="15" max="16" width="10" hidden="1" customWidth="1"/>
    <col min="17" max="17" width="15.109375" style="6" customWidth="1"/>
    <col min="18" max="18" width="15.109375" customWidth="1"/>
    <col min="19" max="19" width="13.44140625" style="11" bestFit="1" customWidth="1"/>
    <col min="20" max="20" width="15.109375" style="7" customWidth="1"/>
    <col min="21" max="21" width="13.77734375" customWidth="1"/>
    <col min="22" max="22" width="13.77734375" style="10" customWidth="1"/>
  </cols>
  <sheetData>
    <row r="1" spans="1:23" s="8" customFormat="1" ht="14.4" customHeight="1" thickBot="1" x14ac:dyDescent="0.35">
      <c r="A1" s="86" t="s">
        <v>6</v>
      </c>
      <c r="B1" s="87"/>
      <c r="C1" s="88" t="s">
        <v>7</v>
      </c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</row>
    <row r="2" spans="1:23" s="35" customFormat="1" ht="18" customHeight="1" thickBot="1" x14ac:dyDescent="0.4">
      <c r="A2" s="90" t="s">
        <v>112</v>
      </c>
      <c r="B2" s="91"/>
      <c r="C2" s="90" t="s">
        <v>113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1"/>
      <c r="Q2" s="90" t="s">
        <v>116</v>
      </c>
      <c r="R2" s="92"/>
      <c r="S2" s="92"/>
      <c r="T2" s="91"/>
      <c r="U2" s="90" t="s">
        <v>115</v>
      </c>
      <c r="V2" s="91"/>
    </row>
    <row r="3" spans="1:23" s="8" customFormat="1" ht="14.4" customHeight="1" x14ac:dyDescent="0.3">
      <c r="A3" s="32" t="s">
        <v>314</v>
      </c>
      <c r="B3" s="33">
        <f>COUNTA(B5:B200)</f>
        <v>97</v>
      </c>
      <c r="C3" s="52">
        <f t="shared" ref="C3:P3" si="0">200-COUNTBLANK(C5:C204)</f>
        <v>16</v>
      </c>
      <c r="D3" s="53">
        <f t="shared" si="0"/>
        <v>0</v>
      </c>
      <c r="E3" s="53">
        <f t="shared" si="0"/>
        <v>24</v>
      </c>
      <c r="F3" s="53">
        <f t="shared" si="0"/>
        <v>0</v>
      </c>
      <c r="G3" s="53">
        <f t="shared" si="0"/>
        <v>19</v>
      </c>
      <c r="H3" s="53">
        <f t="shared" si="0"/>
        <v>22</v>
      </c>
      <c r="I3" s="53">
        <f t="shared" si="0"/>
        <v>21</v>
      </c>
      <c r="J3" s="53">
        <f t="shared" si="0"/>
        <v>26</v>
      </c>
      <c r="K3" s="53">
        <f t="shared" si="0"/>
        <v>17</v>
      </c>
      <c r="L3" s="53">
        <f t="shared" si="0"/>
        <v>32</v>
      </c>
      <c r="M3" s="53">
        <f t="shared" si="0"/>
        <v>20</v>
      </c>
      <c r="N3" s="53">
        <f t="shared" si="0"/>
        <v>23</v>
      </c>
      <c r="O3" s="53">
        <f t="shared" si="0"/>
        <v>0</v>
      </c>
      <c r="P3" s="53">
        <f t="shared" si="0"/>
        <v>0</v>
      </c>
      <c r="Q3" s="17">
        <f t="shared" ref="Q3:V3" si="1">SUM(Q5:Q196)</f>
        <v>118</v>
      </c>
      <c r="R3" s="5">
        <f t="shared" si="1"/>
        <v>14</v>
      </c>
      <c r="S3" s="5">
        <f t="shared" si="1"/>
        <v>132</v>
      </c>
      <c r="T3" s="50">
        <f t="shared" si="1"/>
        <v>6</v>
      </c>
      <c r="U3" s="5">
        <f t="shared" si="1"/>
        <v>82</v>
      </c>
      <c r="V3" s="50">
        <f t="shared" si="1"/>
        <v>220</v>
      </c>
    </row>
    <row r="4" spans="1:23" s="14" customFormat="1" ht="15" thickBot="1" x14ac:dyDescent="0.35">
      <c r="A4" s="40" t="s">
        <v>0</v>
      </c>
      <c r="B4" s="51" t="s">
        <v>1</v>
      </c>
      <c r="C4" s="60">
        <v>44853</v>
      </c>
      <c r="D4" s="60">
        <v>44855</v>
      </c>
      <c r="E4" s="60">
        <v>44858</v>
      </c>
      <c r="F4" s="60">
        <v>44860</v>
      </c>
      <c r="G4" s="60">
        <v>44865</v>
      </c>
      <c r="H4" s="60">
        <v>44867</v>
      </c>
      <c r="I4" s="54">
        <v>45000</v>
      </c>
      <c r="J4" s="54">
        <v>45002</v>
      </c>
      <c r="K4" s="54">
        <v>45005</v>
      </c>
      <c r="L4" s="54">
        <v>45007</v>
      </c>
      <c r="M4" s="54">
        <v>45009</v>
      </c>
      <c r="N4" s="54">
        <v>45012</v>
      </c>
      <c r="O4" s="54"/>
      <c r="P4" s="54"/>
      <c r="Q4" s="68" t="s">
        <v>3</v>
      </c>
      <c r="R4" s="41" t="s">
        <v>108</v>
      </c>
      <c r="S4" s="15" t="s">
        <v>3</v>
      </c>
      <c r="T4" s="45" t="s">
        <v>4</v>
      </c>
      <c r="U4" s="14" t="s">
        <v>111</v>
      </c>
      <c r="V4" s="16" t="s">
        <v>5</v>
      </c>
    </row>
    <row r="5" spans="1:23" s="1" customFormat="1" x14ac:dyDescent="0.3">
      <c r="A5" s="6" t="s">
        <v>380</v>
      </c>
      <c r="B5" s="7" t="s">
        <v>381</v>
      </c>
      <c r="C5" s="6" t="str">
        <f>IFERROR(VLOOKUP($B5,'[1]Oct &amp; Nov'!C$5:D$46,2,FALSE),"")</f>
        <v/>
      </c>
      <c r="D5" t="str">
        <f>IFERROR(VLOOKUP($B5,'[1]Oct &amp; Nov'!F$5:G$46,2,FALSE),"")</f>
        <v/>
      </c>
      <c r="E5" t="str">
        <f>IFERROR(VLOOKUP($B5,'[1]Oct &amp; Nov'!I$5:J$46,2,FALSE),"")</f>
        <v/>
      </c>
      <c r="F5" t="str">
        <f>IFERROR(VLOOKUP($B5,'[1]Oct &amp; Nov'!L$5:M$46,2,FALSE),"")</f>
        <v/>
      </c>
      <c r="G5" t="str">
        <f>IFERROR(VLOOKUP($B5,'[1]Oct &amp; Nov'!O$5:P$46,2,FALSE),"")</f>
        <v>Withdrawn</v>
      </c>
      <c r="H5" t="str">
        <f>IFERROR(VLOOKUP($B5,'[1]Oct &amp; Nov'!R$5:S$46,2,FALSE),"")</f>
        <v/>
      </c>
      <c r="I5" t="str">
        <f>IFERROR(VLOOKUP($B5,'[1]Oct &amp; Nov'!U$5:V$46,2,FALSE),"")</f>
        <v>Withdrawn</v>
      </c>
      <c r="J5" t="str">
        <f>IFERROR(VLOOKUP($B5,'[1]Oct &amp; Nov'!X$5:Y$46,2,FALSE),"")</f>
        <v/>
      </c>
      <c r="K5" t="str">
        <f>IFERROR(VLOOKUP($B5,'[1]Oct &amp; Nov'!AA$5:AB$46,2,FALSE),"")</f>
        <v/>
      </c>
      <c r="L5" t="str">
        <f>IFERROR(VLOOKUP($B5,'[1]Oct &amp; Nov'!AD$5:AE$46,2,FALSE),"")</f>
        <v/>
      </c>
      <c r="M5" t="str">
        <f>IFERROR(VLOOKUP($B5,'[1]Oct &amp; Nov'!AG$5:AH$46,2,FALSE),"")</f>
        <v/>
      </c>
      <c r="N5" t="str">
        <f>IFERROR(VLOOKUP($B5,'[1]Oct &amp; Nov'!AJ$5:AK$46,2,FALSE),"")</f>
        <v/>
      </c>
      <c r="O5" t="str">
        <f>IFERROR(VLOOKUP($B5,'[1]Oct &amp; Nov'!AM$5:AN$46,2,FALSE),"")</f>
        <v/>
      </c>
      <c r="P5" t="str">
        <f>IFERROR(VLOOKUP($B5,'[1]Oct &amp; Nov'!AP$5:AQ$46,2,FALSE),"")</f>
        <v/>
      </c>
      <c r="Q5" s="6">
        <f>SUM($C5:P5)</f>
        <v>0</v>
      </c>
      <c r="R5">
        <f>COUNTIF($C5:P5,"Late*")</f>
        <v>0</v>
      </c>
      <c r="S5" s="11">
        <f t="shared" ref="S5:S68" si="2">SUM(Q5:R5)</f>
        <v>0</v>
      </c>
      <c r="T5" s="7">
        <f>COUNTIF($C5:P5,"Absent")</f>
        <v>0</v>
      </c>
      <c r="U5">
        <f>COUNTIF($C5:P5,"Withdrawn")+COUNTIF($C5:P5,"Absent*")-T5</f>
        <v>2</v>
      </c>
      <c r="V5" s="10">
        <f t="shared" ref="V5:V68" si="3">SUM(S5:U5)</f>
        <v>2</v>
      </c>
      <c r="W5"/>
    </row>
    <row r="6" spans="1:23" x14ac:dyDescent="0.3">
      <c r="A6" s="6" t="s">
        <v>805</v>
      </c>
      <c r="B6" s="7" t="s">
        <v>806</v>
      </c>
      <c r="C6" s="6" t="str">
        <f>IFERROR(VLOOKUP($B6,'[1]Oct &amp; Nov'!C$5:D$46,2,FALSE),"")</f>
        <v/>
      </c>
      <c r="D6" t="str">
        <f>IFERROR(VLOOKUP($B6,'[1]Oct &amp; Nov'!F$5:G$46,2,FALSE),"")</f>
        <v/>
      </c>
      <c r="E6" t="str">
        <f>IFERROR(VLOOKUP($B6,'[1]Oct &amp; Nov'!I$5:J$46,2,FALSE),"")</f>
        <v/>
      </c>
      <c r="F6" t="str">
        <f>IFERROR(VLOOKUP($B6,'[1]Oct &amp; Nov'!L$5:M$46,2,FALSE),"")</f>
        <v/>
      </c>
      <c r="G6" t="str">
        <f>IFERROR(VLOOKUP($B6,'[1]Oct &amp; Nov'!O$5:P$46,2,FALSE),"")</f>
        <v/>
      </c>
      <c r="H6" t="str">
        <f>IFERROR(VLOOKUP($B6,'[1]Oct &amp; Nov'!R$5:S$46,2,FALSE),"")</f>
        <v/>
      </c>
      <c r="I6" t="str">
        <f>IFERROR(VLOOKUP($B6,'[1]Oct &amp; Nov'!U$5:V$46,2,FALSE),"")</f>
        <v/>
      </c>
      <c r="J6" t="str">
        <f>IFERROR(VLOOKUP($B6,'[1]Oct &amp; Nov'!X$5:Y$46,2,FALSE),"")</f>
        <v/>
      </c>
      <c r="K6" t="str">
        <f>IFERROR(VLOOKUP($B6,'[1]Oct &amp; Nov'!AA$5:AB$46,2,FALSE),"")</f>
        <v/>
      </c>
      <c r="L6" t="str">
        <f>IFERROR(VLOOKUP($B6,'[1]Oct &amp; Nov'!AD$5:AE$46,2,FALSE),"")</f>
        <v/>
      </c>
      <c r="M6">
        <f>IFERROR(VLOOKUP($B6,'[1]Oct &amp; Nov'!AG$5:AH$46,2,FALSE),"")</f>
        <v>1</v>
      </c>
      <c r="N6" t="str">
        <f>IFERROR(VLOOKUP($B6,'[1]Oct &amp; Nov'!AJ$5:AK$46,2,FALSE),"")</f>
        <v/>
      </c>
      <c r="O6" t="str">
        <f>IFERROR(VLOOKUP($B6,'[1]Oct &amp; Nov'!AM$5:AN$46,2,FALSE),"")</f>
        <v/>
      </c>
      <c r="P6" t="str">
        <f>IFERROR(VLOOKUP($B6,'[1]Oct &amp; Nov'!AP$5:AQ$46,2,FALSE),"")</f>
        <v/>
      </c>
      <c r="Q6" s="6">
        <f>SUM($C6:P6)</f>
        <v>1</v>
      </c>
      <c r="R6">
        <f>COUNTIF($C6:P6,"Late*")</f>
        <v>0</v>
      </c>
      <c r="S6" s="11">
        <f t="shared" si="2"/>
        <v>1</v>
      </c>
      <c r="T6" s="7">
        <f>COUNTIF($C6:P6,"Absent")</f>
        <v>0</v>
      </c>
      <c r="U6">
        <f>COUNTIF($C6:P6,"Withdrawn")+COUNTIF($C6:P6,"Absent*")-T6</f>
        <v>0</v>
      </c>
      <c r="V6" s="10">
        <f t="shared" si="3"/>
        <v>1</v>
      </c>
    </row>
    <row r="7" spans="1:23" x14ac:dyDescent="0.3">
      <c r="A7" s="6" t="s">
        <v>222</v>
      </c>
      <c r="B7" s="7" t="s">
        <v>223</v>
      </c>
      <c r="C7" s="6" t="str">
        <f>IFERROR(VLOOKUP($B7,'[1]Oct &amp; Nov'!C$5:D$46,2,FALSE),"")</f>
        <v/>
      </c>
      <c r="D7" t="str">
        <f>IFERROR(VLOOKUP($B7,'[1]Oct &amp; Nov'!F$5:G$46,2,FALSE),"")</f>
        <v/>
      </c>
      <c r="E7" t="str">
        <f>IFERROR(VLOOKUP($B7,'[1]Oct &amp; Nov'!I$5:J$46,2,FALSE),"")</f>
        <v/>
      </c>
      <c r="F7" t="str">
        <f>IFERROR(VLOOKUP($B7,'[1]Oct &amp; Nov'!L$5:M$46,2,FALSE),"")</f>
        <v/>
      </c>
      <c r="G7" t="str">
        <f>IFERROR(VLOOKUP($B7,'[1]Oct &amp; Nov'!O$5:P$46,2,FALSE),"")</f>
        <v/>
      </c>
      <c r="H7" t="str">
        <f>IFERROR(VLOOKUP($B7,'[1]Oct &amp; Nov'!R$5:S$46,2,FALSE),"")</f>
        <v/>
      </c>
      <c r="I7" t="str">
        <f>IFERROR(VLOOKUP($B7,'[1]Oct &amp; Nov'!U$5:V$46,2,FALSE),"")</f>
        <v/>
      </c>
      <c r="J7" t="str">
        <f>IFERROR(VLOOKUP($B7,'[1]Oct &amp; Nov'!X$5:Y$46,2,FALSE),"")</f>
        <v/>
      </c>
      <c r="K7" t="str">
        <f>IFERROR(VLOOKUP($B7,'[1]Oct &amp; Nov'!AA$5:AB$46,2,FALSE),"")</f>
        <v/>
      </c>
      <c r="L7" t="str">
        <f>IFERROR(VLOOKUP($B7,'[1]Oct &amp; Nov'!AD$5:AE$46,2,FALSE),"")</f>
        <v/>
      </c>
      <c r="M7">
        <f>IFERROR(VLOOKUP($B7,'[1]Oct &amp; Nov'!AG$5:AH$46,2,FALSE),"")</f>
        <v>1</v>
      </c>
      <c r="N7" t="str">
        <f>IFERROR(VLOOKUP($B7,'[1]Oct &amp; Nov'!AJ$5:AK$46,2,FALSE),"")</f>
        <v/>
      </c>
      <c r="O7" t="str">
        <f>IFERROR(VLOOKUP($B7,'[1]Oct &amp; Nov'!AM$5:AN$46,2,FALSE),"")</f>
        <v/>
      </c>
      <c r="P7" t="str">
        <f>IFERROR(VLOOKUP($B7,'[1]Oct &amp; Nov'!AP$5:AQ$46,2,FALSE),"")</f>
        <v/>
      </c>
      <c r="Q7" s="6">
        <f>SUM($C7:P7)</f>
        <v>1</v>
      </c>
      <c r="R7">
        <f>COUNTIF($C7:P7,"Late*")</f>
        <v>0</v>
      </c>
      <c r="S7" s="11">
        <f t="shared" si="2"/>
        <v>1</v>
      </c>
      <c r="T7" s="7">
        <f>COUNTIF($C7:P7,"Absent")</f>
        <v>0</v>
      </c>
      <c r="U7">
        <f>COUNTIF($C7:P7,"Withdrawn")+COUNTIF($C7:P7,"Absent*")-T7</f>
        <v>0</v>
      </c>
      <c r="V7" s="10">
        <f t="shared" si="3"/>
        <v>1</v>
      </c>
    </row>
    <row r="8" spans="1:23" x14ac:dyDescent="0.3">
      <c r="A8" s="6" t="s">
        <v>264</v>
      </c>
      <c r="B8" s="7" t="s">
        <v>265</v>
      </c>
      <c r="C8" s="6" t="str">
        <f>IFERROR(VLOOKUP($B8,'[1]Oct &amp; Nov'!C$5:D$46,2,FALSE),"")</f>
        <v/>
      </c>
      <c r="D8" t="str">
        <f>IFERROR(VLOOKUP($B8,'[1]Oct &amp; Nov'!F$5:G$46,2,FALSE),"")</f>
        <v/>
      </c>
      <c r="E8" t="str">
        <f>IFERROR(VLOOKUP($B8,'[1]Oct &amp; Nov'!I$5:J$46,2,FALSE),"")</f>
        <v/>
      </c>
      <c r="F8" t="str">
        <f>IFERROR(VLOOKUP($B8,'[1]Oct &amp; Nov'!L$5:M$46,2,FALSE),"")</f>
        <v/>
      </c>
      <c r="G8" t="str">
        <f>IFERROR(VLOOKUP($B8,'[1]Oct &amp; Nov'!O$5:P$46,2,FALSE),"")</f>
        <v/>
      </c>
      <c r="H8" t="str">
        <f>IFERROR(VLOOKUP($B8,'[1]Oct &amp; Nov'!R$5:S$46,2,FALSE),"")</f>
        <v/>
      </c>
      <c r="I8" t="str">
        <f>IFERROR(VLOOKUP($B8,'[1]Oct &amp; Nov'!U$5:V$46,2,FALSE),"")</f>
        <v/>
      </c>
      <c r="J8" t="str">
        <f>IFERROR(VLOOKUP($B8,'[1]Oct &amp; Nov'!X$5:Y$46,2,FALSE),"")</f>
        <v/>
      </c>
      <c r="K8" t="str">
        <f>IFERROR(VLOOKUP($B8,'[1]Oct &amp; Nov'!AA$5:AB$46,2,FALSE),"")</f>
        <v/>
      </c>
      <c r="L8" t="str">
        <f>IFERROR(VLOOKUP($B8,'[1]Oct &amp; Nov'!AD$5:AE$46,2,FALSE),"")</f>
        <v>Withdrawn</v>
      </c>
      <c r="M8" t="str">
        <f>IFERROR(VLOOKUP($B8,'[1]Oct &amp; Nov'!AG$5:AH$46,2,FALSE),"")</f>
        <v/>
      </c>
      <c r="N8" t="str">
        <f>IFERROR(VLOOKUP($B8,'[1]Oct &amp; Nov'!AJ$5:AK$46,2,FALSE),"")</f>
        <v/>
      </c>
      <c r="O8" t="str">
        <f>IFERROR(VLOOKUP($B8,'[1]Oct &amp; Nov'!AM$5:AN$46,2,FALSE),"")</f>
        <v/>
      </c>
      <c r="P8" t="str">
        <f>IFERROR(VLOOKUP($B8,'[1]Oct &amp; Nov'!AP$5:AQ$46,2,FALSE),"")</f>
        <v/>
      </c>
      <c r="Q8" s="6">
        <f>SUM($C8:P8)</f>
        <v>0</v>
      </c>
      <c r="R8">
        <f>COUNTIF($C8:P8,"Late*")</f>
        <v>0</v>
      </c>
      <c r="S8" s="11">
        <f t="shared" si="2"/>
        <v>0</v>
      </c>
      <c r="T8" s="7">
        <f>COUNTIF($C8:P8,"Absent")</f>
        <v>0</v>
      </c>
      <c r="U8">
        <f>COUNTIF($C8:P8,"Withdrawn")+COUNTIF($C8:P8,"Absent*")-T8</f>
        <v>1</v>
      </c>
      <c r="V8" s="10">
        <f t="shared" si="3"/>
        <v>1</v>
      </c>
    </row>
    <row r="9" spans="1:23" x14ac:dyDescent="0.3">
      <c r="A9" s="6" t="s">
        <v>388</v>
      </c>
      <c r="B9" s="7" t="s">
        <v>389</v>
      </c>
      <c r="C9" s="6" t="str">
        <f>IFERROR(VLOOKUP($B9,'[1]Oct &amp; Nov'!C$5:D$46,2,FALSE),"")</f>
        <v/>
      </c>
      <c r="D9" t="str">
        <f>IFERROR(VLOOKUP($B9,'[1]Oct &amp; Nov'!F$5:G$46,2,FALSE),"")</f>
        <v/>
      </c>
      <c r="E9" t="str">
        <f>IFERROR(VLOOKUP($B9,'[1]Oct &amp; Nov'!I$5:J$46,2,FALSE),"")</f>
        <v/>
      </c>
      <c r="F9" t="str">
        <f>IFERROR(VLOOKUP($B9,'[1]Oct &amp; Nov'!L$5:M$46,2,FALSE),"")</f>
        <v/>
      </c>
      <c r="G9" t="str">
        <f>IFERROR(VLOOKUP($B9,'[1]Oct &amp; Nov'!O$5:P$46,2,FALSE),"")</f>
        <v/>
      </c>
      <c r="H9" t="str">
        <f>IFERROR(VLOOKUP($B9,'[1]Oct &amp; Nov'!R$5:S$46,2,FALSE),"")</f>
        <v/>
      </c>
      <c r="I9">
        <f>IFERROR(VLOOKUP($B9,'[1]Oct &amp; Nov'!U$5:V$46,2,FALSE),"")</f>
        <v>1</v>
      </c>
      <c r="J9" t="str">
        <f>IFERROR(VLOOKUP($B9,'[1]Oct &amp; Nov'!X$5:Y$46,2,FALSE),"")</f>
        <v/>
      </c>
      <c r="K9" t="str">
        <f>IFERROR(VLOOKUP($B9,'[1]Oct &amp; Nov'!AA$5:AB$46,2,FALSE),"")</f>
        <v/>
      </c>
      <c r="L9">
        <f>IFERROR(VLOOKUP($B9,'[1]Oct &amp; Nov'!AD$5:AE$46,2,FALSE),"")</f>
        <v>1</v>
      </c>
      <c r="M9" t="str">
        <f>IFERROR(VLOOKUP($B9,'[1]Oct &amp; Nov'!AG$5:AH$46,2,FALSE),"")</f>
        <v/>
      </c>
      <c r="N9" t="str">
        <f>IFERROR(VLOOKUP($B9,'[1]Oct &amp; Nov'!AJ$5:AK$46,2,FALSE),"")</f>
        <v/>
      </c>
      <c r="O9" t="str">
        <f>IFERROR(VLOOKUP($B9,'[1]Oct &amp; Nov'!AM$5:AN$46,2,FALSE),"")</f>
        <v/>
      </c>
      <c r="P9" t="str">
        <f>IFERROR(VLOOKUP($B9,'[1]Oct &amp; Nov'!AP$5:AQ$46,2,FALSE),"")</f>
        <v/>
      </c>
      <c r="Q9" s="6">
        <f>SUM($C9:P9)</f>
        <v>2</v>
      </c>
      <c r="R9">
        <f>COUNTIF($C9:P9,"Late*")</f>
        <v>0</v>
      </c>
      <c r="S9" s="11">
        <f t="shared" si="2"/>
        <v>2</v>
      </c>
      <c r="T9" s="7">
        <f>COUNTIF($C9:P9,"Absent")</f>
        <v>0</v>
      </c>
      <c r="U9">
        <f>COUNTIF($C9:P9,"Withdrawn")+COUNTIF($C9:P9,"Absent*")-T9</f>
        <v>0</v>
      </c>
      <c r="V9" s="10">
        <f t="shared" si="3"/>
        <v>2</v>
      </c>
    </row>
    <row r="10" spans="1:23" x14ac:dyDescent="0.3">
      <c r="A10" s="6" t="s">
        <v>140</v>
      </c>
      <c r="B10" s="7" t="s">
        <v>141</v>
      </c>
      <c r="C10" s="6" t="str">
        <f>IFERROR(VLOOKUP($B10,'[1]Oct &amp; Nov'!C$5:D$46,2,FALSE),"")</f>
        <v/>
      </c>
      <c r="D10" t="str">
        <f>IFERROR(VLOOKUP($B10,'[1]Oct &amp; Nov'!F$5:G$46,2,FALSE),"")</f>
        <v/>
      </c>
      <c r="E10" t="str">
        <f>IFERROR(VLOOKUP($B10,'[1]Oct &amp; Nov'!I$5:J$46,2,FALSE),"")</f>
        <v/>
      </c>
      <c r="F10" t="str">
        <f>IFERROR(VLOOKUP($B10,'[1]Oct &amp; Nov'!L$5:M$46,2,FALSE),"")</f>
        <v/>
      </c>
      <c r="G10" t="str">
        <f>IFERROR(VLOOKUP($B10,'[1]Oct &amp; Nov'!O$5:P$46,2,FALSE),"")</f>
        <v/>
      </c>
      <c r="H10">
        <f>IFERROR(VLOOKUP($B10,'[1]Oct &amp; Nov'!R$5:S$46,2,FALSE),"")</f>
        <v>1</v>
      </c>
      <c r="I10" t="str">
        <f>IFERROR(VLOOKUP($B10,'[1]Oct &amp; Nov'!U$5:V$46,2,FALSE),"")</f>
        <v/>
      </c>
      <c r="J10" t="str">
        <f>IFERROR(VLOOKUP($B10,'[1]Oct &amp; Nov'!X$5:Y$46,2,FALSE),"")</f>
        <v>Withdrawn</v>
      </c>
      <c r="K10" t="str">
        <f>IFERROR(VLOOKUP($B10,'[1]Oct &amp; Nov'!AA$5:AB$46,2,FALSE),"")</f>
        <v>Absent*</v>
      </c>
      <c r="L10" t="str">
        <f>IFERROR(VLOOKUP($B10,'[1]Oct &amp; Nov'!AD$5:AE$46,2,FALSE),"")</f>
        <v/>
      </c>
      <c r="M10" t="str">
        <f>IFERROR(VLOOKUP($B10,'[1]Oct &amp; Nov'!AG$5:AH$46,2,FALSE),"")</f>
        <v/>
      </c>
      <c r="N10" t="str">
        <f>IFERROR(VLOOKUP($B10,'[1]Oct &amp; Nov'!AJ$5:AK$46,2,FALSE),"")</f>
        <v/>
      </c>
      <c r="O10" t="str">
        <f>IFERROR(VLOOKUP($B10,'[1]Oct &amp; Nov'!AM$5:AN$46,2,FALSE),"")</f>
        <v/>
      </c>
      <c r="P10" t="str">
        <f>IFERROR(VLOOKUP($B10,'[1]Oct &amp; Nov'!AP$5:AQ$46,2,FALSE),"")</f>
        <v/>
      </c>
      <c r="Q10" s="6">
        <f>SUM($C10:P10)</f>
        <v>1</v>
      </c>
      <c r="R10">
        <f>COUNTIF($C10:P10,"Late*")</f>
        <v>0</v>
      </c>
      <c r="S10" s="11">
        <f t="shared" si="2"/>
        <v>1</v>
      </c>
      <c r="T10" s="7">
        <f>COUNTIF($C10:P10,"Absent")</f>
        <v>0</v>
      </c>
      <c r="U10">
        <f>COUNTIF($C10:P10,"Withdrawn")+COUNTIF($C10:P10,"Absent*")-T10</f>
        <v>2</v>
      </c>
      <c r="V10" s="10">
        <f t="shared" si="3"/>
        <v>3</v>
      </c>
    </row>
    <row r="11" spans="1:23" x14ac:dyDescent="0.3">
      <c r="A11" s="6" t="s">
        <v>392</v>
      </c>
      <c r="B11" s="7" t="s">
        <v>393</v>
      </c>
      <c r="C11" s="6" t="str">
        <f>IFERROR(VLOOKUP($B11,'[1]Oct &amp; Nov'!C$5:D$46,2,FALSE),"")</f>
        <v/>
      </c>
      <c r="D11" t="str">
        <f>IFERROR(VLOOKUP($B11,'[1]Oct &amp; Nov'!F$5:G$46,2,FALSE),"")</f>
        <v/>
      </c>
      <c r="E11" t="str">
        <f>IFERROR(VLOOKUP($B11,'[1]Oct &amp; Nov'!I$5:J$46,2,FALSE),"")</f>
        <v/>
      </c>
      <c r="F11" t="str">
        <f>IFERROR(VLOOKUP($B11,'[1]Oct &amp; Nov'!L$5:M$46,2,FALSE),"")</f>
        <v/>
      </c>
      <c r="G11" t="str">
        <f>IFERROR(VLOOKUP($B11,'[1]Oct &amp; Nov'!O$5:P$46,2,FALSE),"")</f>
        <v/>
      </c>
      <c r="H11" t="str">
        <f>IFERROR(VLOOKUP($B11,'[1]Oct &amp; Nov'!R$5:S$46,2,FALSE),"")</f>
        <v/>
      </c>
      <c r="I11">
        <f>IFERROR(VLOOKUP($B11,'[1]Oct &amp; Nov'!U$5:V$46,2,FALSE),"")</f>
        <v>1</v>
      </c>
      <c r="J11" t="str">
        <f>IFERROR(VLOOKUP($B11,'[1]Oct &amp; Nov'!X$5:Y$46,2,FALSE),"")</f>
        <v/>
      </c>
      <c r="K11" t="str">
        <f>IFERROR(VLOOKUP($B11,'[1]Oct &amp; Nov'!AA$5:AB$46,2,FALSE),"")</f>
        <v/>
      </c>
      <c r="L11" t="str">
        <f>IFERROR(VLOOKUP($B11,'[1]Oct &amp; Nov'!AD$5:AE$46,2,FALSE),"")</f>
        <v>Withdrawn</v>
      </c>
      <c r="M11" t="str">
        <f>IFERROR(VLOOKUP($B11,'[1]Oct &amp; Nov'!AG$5:AH$46,2,FALSE),"")</f>
        <v/>
      </c>
      <c r="N11" t="str">
        <f>IFERROR(VLOOKUP($B11,'[1]Oct &amp; Nov'!AJ$5:AK$46,2,FALSE),"")</f>
        <v>Withdrawn</v>
      </c>
      <c r="O11" t="str">
        <f>IFERROR(VLOOKUP($B11,'[1]Oct &amp; Nov'!AM$5:AN$46,2,FALSE),"")</f>
        <v/>
      </c>
      <c r="P11" t="str">
        <f>IFERROR(VLOOKUP($B11,'[1]Oct &amp; Nov'!AP$5:AQ$46,2,FALSE),"")</f>
        <v/>
      </c>
      <c r="Q11" s="6">
        <f>SUM($C11:P11)</f>
        <v>1</v>
      </c>
      <c r="R11">
        <f>COUNTIF($C11:P11,"Late*")</f>
        <v>0</v>
      </c>
      <c r="S11" s="11">
        <f t="shared" si="2"/>
        <v>1</v>
      </c>
      <c r="T11" s="7">
        <f>COUNTIF($C11:P11,"Absent")</f>
        <v>0</v>
      </c>
      <c r="U11">
        <f>COUNTIF($C11:P11,"Withdrawn")+COUNTIF($C11:P11,"Absent*")-T11</f>
        <v>2</v>
      </c>
      <c r="V11" s="10">
        <f t="shared" si="3"/>
        <v>3</v>
      </c>
    </row>
    <row r="12" spans="1:23" x14ac:dyDescent="0.3">
      <c r="A12" s="6" t="s">
        <v>386</v>
      </c>
      <c r="B12" s="7" t="s">
        <v>387</v>
      </c>
      <c r="C12" s="6" t="str">
        <f>IFERROR(VLOOKUP($B12,'[1]Oct &amp; Nov'!C$5:D$46,2,FALSE),"")</f>
        <v/>
      </c>
      <c r="D12" t="str">
        <f>IFERROR(VLOOKUP($B12,'[1]Oct &amp; Nov'!F$5:G$46,2,FALSE),"")</f>
        <v/>
      </c>
      <c r="E12" t="str">
        <f>IFERROR(VLOOKUP($B12,'[1]Oct &amp; Nov'!I$5:J$46,2,FALSE),"")</f>
        <v/>
      </c>
      <c r="F12" t="str">
        <f>IFERROR(VLOOKUP($B12,'[1]Oct &amp; Nov'!L$5:M$46,2,FALSE),"")</f>
        <v/>
      </c>
      <c r="G12" t="str">
        <f>IFERROR(VLOOKUP($B12,'[1]Oct &amp; Nov'!O$5:P$46,2,FALSE),"")</f>
        <v/>
      </c>
      <c r="H12" t="str">
        <f>IFERROR(VLOOKUP($B12,'[1]Oct &amp; Nov'!R$5:S$46,2,FALSE),"")</f>
        <v/>
      </c>
      <c r="I12" t="str">
        <f>IFERROR(VLOOKUP($B12,'[1]Oct &amp; Nov'!U$5:V$46,2,FALSE),"")</f>
        <v>Withdrawn</v>
      </c>
      <c r="J12" t="str">
        <f>IFERROR(VLOOKUP($B12,'[1]Oct &amp; Nov'!X$5:Y$46,2,FALSE),"")</f>
        <v/>
      </c>
      <c r="K12" t="str">
        <f>IFERROR(VLOOKUP($B12,'[1]Oct &amp; Nov'!AA$5:AB$46,2,FALSE),"")</f>
        <v/>
      </c>
      <c r="L12" t="str">
        <f>IFERROR(VLOOKUP($B12,'[1]Oct &amp; Nov'!AD$5:AE$46,2,FALSE),"")</f>
        <v>Withdrawn</v>
      </c>
      <c r="M12" t="str">
        <f>IFERROR(VLOOKUP($B12,'[1]Oct &amp; Nov'!AG$5:AH$46,2,FALSE),"")</f>
        <v/>
      </c>
      <c r="N12" t="str">
        <f>IFERROR(VLOOKUP($B12,'[1]Oct &amp; Nov'!AJ$5:AK$46,2,FALSE),"")</f>
        <v/>
      </c>
      <c r="O12" t="str">
        <f>IFERROR(VLOOKUP($B12,'[1]Oct &amp; Nov'!AM$5:AN$46,2,FALSE),"")</f>
        <v/>
      </c>
      <c r="P12" t="str">
        <f>IFERROR(VLOOKUP($B12,'[1]Oct &amp; Nov'!AP$5:AQ$46,2,FALSE),"")</f>
        <v/>
      </c>
      <c r="Q12" s="6">
        <f>SUM($C12:P12)</f>
        <v>0</v>
      </c>
      <c r="R12">
        <f>COUNTIF($C12:P12,"Late*")</f>
        <v>0</v>
      </c>
      <c r="S12" s="11">
        <f t="shared" si="2"/>
        <v>0</v>
      </c>
      <c r="T12" s="7">
        <f>COUNTIF($C12:P12,"Absent")</f>
        <v>0</v>
      </c>
      <c r="U12">
        <f>COUNTIF($C12:P12,"Withdrawn")+COUNTIF($C12:P12,"Absent*")-T12</f>
        <v>2</v>
      </c>
      <c r="V12" s="10">
        <f t="shared" si="3"/>
        <v>2</v>
      </c>
    </row>
    <row r="13" spans="1:23" x14ac:dyDescent="0.3">
      <c r="A13" s="6" t="s">
        <v>26</v>
      </c>
      <c r="B13" s="7" t="s">
        <v>27</v>
      </c>
      <c r="C13" s="6" t="str">
        <f>IFERROR(VLOOKUP($B13,'[1]Oct &amp; Nov'!C$5:D$46,2,FALSE),"")</f>
        <v/>
      </c>
      <c r="D13" t="str">
        <f>IFERROR(VLOOKUP($B13,'[1]Oct &amp; Nov'!F$5:G$46,2,FALSE),"")</f>
        <v/>
      </c>
      <c r="E13" t="str">
        <f>IFERROR(VLOOKUP($B13,'[1]Oct &amp; Nov'!I$5:J$46,2,FALSE),"")</f>
        <v/>
      </c>
      <c r="F13" t="str">
        <f>IFERROR(VLOOKUP($B13,'[1]Oct &amp; Nov'!L$5:M$46,2,FALSE),"")</f>
        <v/>
      </c>
      <c r="G13" t="str">
        <f>IFERROR(VLOOKUP($B13,'[1]Oct &amp; Nov'!O$5:P$46,2,FALSE),"")</f>
        <v/>
      </c>
      <c r="H13">
        <f>IFERROR(VLOOKUP($B13,'[1]Oct &amp; Nov'!R$5:S$46,2,FALSE),"")</f>
        <v>1</v>
      </c>
      <c r="I13" t="str">
        <f>IFERROR(VLOOKUP($B13,'[1]Oct &amp; Nov'!U$5:V$46,2,FALSE),"")</f>
        <v/>
      </c>
      <c r="J13" t="str">
        <f>IFERROR(VLOOKUP($B13,'[1]Oct &amp; Nov'!X$5:Y$46,2,FALSE),"")</f>
        <v/>
      </c>
      <c r="K13" t="str">
        <f>IFERROR(VLOOKUP($B13,'[1]Oct &amp; Nov'!AA$5:AB$46,2,FALSE),"")</f>
        <v/>
      </c>
      <c r="L13">
        <f>IFERROR(VLOOKUP($B13,'[1]Oct &amp; Nov'!AD$5:AE$46,2,FALSE),"")</f>
        <v>1</v>
      </c>
      <c r="M13" t="str">
        <f>IFERROR(VLOOKUP($B13,'[1]Oct &amp; Nov'!AG$5:AH$46,2,FALSE),"")</f>
        <v/>
      </c>
      <c r="N13" t="str">
        <f>IFERROR(VLOOKUP($B13,'[1]Oct &amp; Nov'!AJ$5:AK$46,2,FALSE),"")</f>
        <v/>
      </c>
      <c r="O13" t="str">
        <f>IFERROR(VLOOKUP($B13,'[1]Oct &amp; Nov'!AM$5:AN$46,2,FALSE),"")</f>
        <v/>
      </c>
      <c r="P13" t="str">
        <f>IFERROR(VLOOKUP($B13,'[1]Oct &amp; Nov'!AP$5:AQ$46,2,FALSE),"")</f>
        <v/>
      </c>
      <c r="Q13" s="6">
        <f>SUM($C13:P13)</f>
        <v>2</v>
      </c>
      <c r="R13">
        <f>COUNTIF($C13:P13,"Late*")</f>
        <v>0</v>
      </c>
      <c r="S13" s="11">
        <f t="shared" si="2"/>
        <v>2</v>
      </c>
      <c r="T13" s="7">
        <f>COUNTIF($C13:P13,"Absent")</f>
        <v>0</v>
      </c>
      <c r="U13">
        <f>COUNTIF($C13:P13,"Withdrawn")+COUNTIF($C13:P13,"Absent*")-T13</f>
        <v>0</v>
      </c>
      <c r="V13" s="10">
        <f t="shared" si="3"/>
        <v>2</v>
      </c>
    </row>
    <row r="14" spans="1:23" x14ac:dyDescent="0.3">
      <c r="A14" s="6" t="s">
        <v>242</v>
      </c>
      <c r="B14" s="7" t="s">
        <v>243</v>
      </c>
      <c r="C14" s="6" t="str">
        <f>IFERROR(VLOOKUP($B14,'[1]Oct &amp; Nov'!C$5:D$46,2,FALSE),"")</f>
        <v/>
      </c>
      <c r="D14" t="str">
        <f>IFERROR(VLOOKUP($B14,'[1]Oct &amp; Nov'!F$5:G$46,2,FALSE),"")</f>
        <v/>
      </c>
      <c r="E14" t="str">
        <f>IFERROR(VLOOKUP($B14,'[1]Oct &amp; Nov'!I$5:J$46,2,FALSE),"")</f>
        <v/>
      </c>
      <c r="F14" t="str">
        <f>IFERROR(VLOOKUP($B14,'[1]Oct &amp; Nov'!L$5:M$46,2,FALSE),"")</f>
        <v/>
      </c>
      <c r="G14" t="str">
        <f>IFERROR(VLOOKUP($B14,'[1]Oct &amp; Nov'!O$5:P$46,2,FALSE),"")</f>
        <v/>
      </c>
      <c r="H14" t="str">
        <f>IFERROR(VLOOKUP($B14,'[1]Oct &amp; Nov'!R$5:S$46,2,FALSE),"")</f>
        <v/>
      </c>
      <c r="I14" t="str">
        <f>IFERROR(VLOOKUP($B14,'[1]Oct &amp; Nov'!U$5:V$46,2,FALSE),"")</f>
        <v/>
      </c>
      <c r="J14" t="str">
        <f>IFERROR(VLOOKUP($B14,'[1]Oct &amp; Nov'!X$5:Y$46,2,FALSE),"")</f>
        <v/>
      </c>
      <c r="K14" t="str">
        <f>IFERROR(VLOOKUP($B14,'[1]Oct &amp; Nov'!AA$5:AB$46,2,FALSE),"")</f>
        <v/>
      </c>
      <c r="L14" t="str">
        <f>IFERROR(VLOOKUP($B14,'[1]Oct &amp; Nov'!AD$5:AE$46,2,FALSE),"")</f>
        <v>Withdrawn</v>
      </c>
      <c r="M14" t="str">
        <f>IFERROR(VLOOKUP($B14,'[1]Oct &amp; Nov'!AG$5:AH$46,2,FALSE),"")</f>
        <v/>
      </c>
      <c r="N14" t="str">
        <f>IFERROR(VLOOKUP($B14,'[1]Oct &amp; Nov'!AJ$5:AK$46,2,FALSE),"")</f>
        <v/>
      </c>
      <c r="O14" t="str">
        <f>IFERROR(VLOOKUP($B14,'[1]Oct &amp; Nov'!AM$5:AN$46,2,FALSE),"")</f>
        <v/>
      </c>
      <c r="P14" t="str">
        <f>IFERROR(VLOOKUP($B14,'[1]Oct &amp; Nov'!AP$5:AQ$46,2,FALSE),"")</f>
        <v/>
      </c>
      <c r="Q14" s="6">
        <f>SUM($C14:P14)</f>
        <v>0</v>
      </c>
      <c r="R14">
        <f>COUNTIF($C14:P14,"Late*")</f>
        <v>0</v>
      </c>
      <c r="S14" s="11">
        <f t="shared" si="2"/>
        <v>0</v>
      </c>
      <c r="T14" s="7">
        <f>COUNTIF($C14:P14,"Absent")</f>
        <v>0</v>
      </c>
      <c r="U14">
        <f>COUNTIF($C14:P14,"Withdrawn")+COUNTIF($C14:P14,"Absent*")-T14</f>
        <v>1</v>
      </c>
      <c r="V14" s="10">
        <f t="shared" si="3"/>
        <v>1</v>
      </c>
    </row>
    <row r="15" spans="1:23" x14ac:dyDescent="0.3">
      <c r="A15" s="6" t="s">
        <v>346</v>
      </c>
      <c r="B15" s="7" t="s">
        <v>302</v>
      </c>
      <c r="C15" s="6" t="str">
        <f>IFERROR(VLOOKUP($B15,'[1]Oct &amp; Nov'!C$5:D$46,2,FALSE),"")</f>
        <v>Absent</v>
      </c>
      <c r="D15" t="str">
        <f>IFERROR(VLOOKUP($B15,'[1]Oct &amp; Nov'!F$5:G$46,2,FALSE),"")</f>
        <v/>
      </c>
      <c r="E15" t="str">
        <f>IFERROR(VLOOKUP($B15,'[1]Oct &amp; Nov'!I$5:J$46,2,FALSE),"")</f>
        <v/>
      </c>
      <c r="F15" t="str">
        <f>IFERROR(VLOOKUP($B15,'[1]Oct &amp; Nov'!L$5:M$46,2,FALSE),"")</f>
        <v/>
      </c>
      <c r="G15" t="str">
        <f>IFERROR(VLOOKUP($B15,'[1]Oct &amp; Nov'!O$5:P$46,2,FALSE),"")</f>
        <v/>
      </c>
      <c r="H15" t="str">
        <f>IFERROR(VLOOKUP($B15,'[1]Oct &amp; Nov'!R$5:S$46,2,FALSE),"")</f>
        <v/>
      </c>
      <c r="I15" t="str">
        <f>IFERROR(VLOOKUP($B15,'[1]Oct &amp; Nov'!U$5:V$46,2,FALSE),"")</f>
        <v/>
      </c>
      <c r="J15" t="str">
        <f>IFERROR(VLOOKUP($B15,'[1]Oct &amp; Nov'!X$5:Y$46,2,FALSE),"")</f>
        <v/>
      </c>
      <c r="K15" t="str">
        <f>IFERROR(VLOOKUP($B15,'[1]Oct &amp; Nov'!AA$5:AB$46,2,FALSE),"")</f>
        <v>Withdrawn</v>
      </c>
      <c r="L15" t="str">
        <f>IFERROR(VLOOKUP($B15,'[1]Oct &amp; Nov'!AD$5:AE$46,2,FALSE),"")</f>
        <v/>
      </c>
      <c r="M15" t="str">
        <f>IFERROR(VLOOKUP($B15,'[1]Oct &amp; Nov'!AG$5:AH$46,2,FALSE),"")</f>
        <v/>
      </c>
      <c r="N15" t="str">
        <f>IFERROR(VLOOKUP($B15,'[1]Oct &amp; Nov'!AJ$5:AK$46,2,FALSE),"")</f>
        <v/>
      </c>
      <c r="O15" t="str">
        <f>IFERROR(VLOOKUP($B15,'[1]Oct &amp; Nov'!AM$5:AN$46,2,FALSE),"")</f>
        <v/>
      </c>
      <c r="P15" t="str">
        <f>IFERROR(VLOOKUP($B15,'[1]Oct &amp; Nov'!AP$5:AQ$46,2,FALSE),"")</f>
        <v/>
      </c>
      <c r="Q15" s="6">
        <f>SUM($C15:P15)</f>
        <v>0</v>
      </c>
      <c r="R15">
        <f>COUNTIF($C15:P15,"Late*")</f>
        <v>0</v>
      </c>
      <c r="S15" s="11">
        <f t="shared" si="2"/>
        <v>0</v>
      </c>
      <c r="T15" s="7">
        <f>COUNTIF($C15:P15,"Absent")</f>
        <v>1</v>
      </c>
      <c r="U15">
        <f>COUNTIF($C15:P15,"Withdrawn")+COUNTIF($C15:P15,"Absent*")-T15</f>
        <v>1</v>
      </c>
      <c r="V15" s="10">
        <f t="shared" si="3"/>
        <v>2</v>
      </c>
    </row>
    <row r="16" spans="1:23" x14ac:dyDescent="0.3">
      <c r="A16" s="6" t="s">
        <v>367</v>
      </c>
      <c r="B16" s="7" t="s">
        <v>368</v>
      </c>
      <c r="C16" s="6" t="str">
        <f>IFERROR(VLOOKUP($B16,'[1]Oct &amp; Nov'!C$5:D$46,2,FALSE),"")</f>
        <v/>
      </c>
      <c r="D16" t="str">
        <f>IFERROR(VLOOKUP($B16,'[1]Oct &amp; Nov'!F$5:G$46,2,FALSE),"")</f>
        <v/>
      </c>
      <c r="E16" t="str">
        <f>IFERROR(VLOOKUP($B16,'[1]Oct &amp; Nov'!I$5:J$46,2,FALSE),"")</f>
        <v/>
      </c>
      <c r="F16" t="str">
        <f>IFERROR(VLOOKUP($B16,'[1]Oct &amp; Nov'!L$5:M$46,2,FALSE),"")</f>
        <v/>
      </c>
      <c r="G16">
        <f>IFERROR(VLOOKUP($B16,'[1]Oct &amp; Nov'!O$5:P$46,2,FALSE),"")</f>
        <v>1</v>
      </c>
      <c r="H16" t="str">
        <f>IFERROR(VLOOKUP($B16,'[1]Oct &amp; Nov'!R$5:S$46,2,FALSE),"")</f>
        <v/>
      </c>
      <c r="I16" t="str">
        <f>IFERROR(VLOOKUP($B16,'[1]Oct &amp; Nov'!U$5:V$46,2,FALSE),"")</f>
        <v/>
      </c>
      <c r="J16" t="str">
        <f>IFERROR(VLOOKUP($B16,'[1]Oct &amp; Nov'!X$5:Y$46,2,FALSE),"")</f>
        <v/>
      </c>
      <c r="K16" t="str">
        <f>IFERROR(VLOOKUP($B16,'[1]Oct &amp; Nov'!AA$5:AB$46,2,FALSE),"")</f>
        <v/>
      </c>
      <c r="L16">
        <f>IFERROR(VLOOKUP($B16,'[1]Oct &amp; Nov'!AD$5:AE$46,2,FALSE),"")</f>
        <v>1</v>
      </c>
      <c r="M16" t="str">
        <f>IFERROR(VLOOKUP($B16,'[1]Oct &amp; Nov'!AG$5:AH$46,2,FALSE),"")</f>
        <v/>
      </c>
      <c r="N16" t="str">
        <f>IFERROR(VLOOKUP($B16,'[1]Oct &amp; Nov'!AJ$5:AK$46,2,FALSE),"")</f>
        <v/>
      </c>
      <c r="O16" t="str">
        <f>IFERROR(VLOOKUP($B16,'[1]Oct &amp; Nov'!AM$5:AN$46,2,FALSE),"")</f>
        <v/>
      </c>
      <c r="P16" t="str">
        <f>IFERROR(VLOOKUP($B16,'[1]Oct &amp; Nov'!AP$5:AQ$46,2,FALSE),"")</f>
        <v/>
      </c>
      <c r="Q16" s="6">
        <f>SUM($C16:P16)</f>
        <v>2</v>
      </c>
      <c r="R16">
        <f>COUNTIF($C16:P16,"Late*")</f>
        <v>0</v>
      </c>
      <c r="S16" s="11">
        <f t="shared" si="2"/>
        <v>2</v>
      </c>
      <c r="T16" s="7">
        <f>COUNTIF($C16:P16,"Absent")</f>
        <v>0</v>
      </c>
      <c r="U16">
        <f>COUNTIF($C16:P16,"Withdrawn")+COUNTIF($C16:P16,"Absent*")-T16</f>
        <v>0</v>
      </c>
      <c r="V16" s="10">
        <f t="shared" si="3"/>
        <v>2</v>
      </c>
    </row>
    <row r="17" spans="1:22" x14ac:dyDescent="0.3">
      <c r="A17" s="6" t="s">
        <v>10</v>
      </c>
      <c r="B17" s="7" t="s">
        <v>11</v>
      </c>
      <c r="C17" s="6" t="str">
        <f>IFERROR(VLOOKUP($B17,'[1]Oct &amp; Nov'!C$5:D$46,2,FALSE),"")</f>
        <v/>
      </c>
      <c r="D17" t="str">
        <f>IFERROR(VLOOKUP($B17,'[1]Oct &amp; Nov'!F$5:G$46,2,FALSE),"")</f>
        <v/>
      </c>
      <c r="E17">
        <f>IFERROR(VLOOKUP($B17,'[1]Oct &amp; Nov'!I$5:J$46,2,FALSE),"")</f>
        <v>1</v>
      </c>
      <c r="F17" t="str">
        <f>IFERROR(VLOOKUP($B17,'[1]Oct &amp; Nov'!L$5:M$46,2,FALSE),"")</f>
        <v/>
      </c>
      <c r="G17">
        <f>IFERROR(VLOOKUP($B17,'[1]Oct &amp; Nov'!O$5:P$46,2,FALSE),"")</f>
        <v>1</v>
      </c>
      <c r="H17" t="str">
        <f>IFERROR(VLOOKUP($B17,'[1]Oct &amp; Nov'!R$5:S$46,2,FALSE),"")</f>
        <v/>
      </c>
      <c r="I17" t="str">
        <f>IFERROR(VLOOKUP($B17,'[1]Oct &amp; Nov'!U$5:V$46,2,FALSE),"")</f>
        <v/>
      </c>
      <c r="J17">
        <f>IFERROR(VLOOKUP($B17,'[1]Oct &amp; Nov'!X$5:Y$46,2,FALSE),"")</f>
        <v>1</v>
      </c>
      <c r="K17" t="str">
        <f>IFERROR(VLOOKUP($B17,'[1]Oct &amp; Nov'!AA$5:AB$46,2,FALSE),"")</f>
        <v/>
      </c>
      <c r="L17" t="str">
        <f>IFERROR(VLOOKUP($B17,'[1]Oct &amp; Nov'!AD$5:AE$46,2,FALSE),"")</f>
        <v/>
      </c>
      <c r="M17" t="str">
        <f>IFERROR(VLOOKUP($B17,'[1]Oct &amp; Nov'!AG$5:AH$46,2,FALSE),"")</f>
        <v/>
      </c>
      <c r="N17" t="str">
        <f>IFERROR(VLOOKUP($B17,'[1]Oct &amp; Nov'!AJ$5:AK$46,2,FALSE),"")</f>
        <v/>
      </c>
      <c r="O17" t="str">
        <f>IFERROR(VLOOKUP($B17,'[1]Oct &amp; Nov'!AM$5:AN$46,2,FALSE),"")</f>
        <v/>
      </c>
      <c r="P17" t="str">
        <f>IFERROR(VLOOKUP($B17,'[1]Oct &amp; Nov'!AP$5:AQ$46,2,FALSE),"")</f>
        <v/>
      </c>
      <c r="Q17" s="6">
        <f>SUM($C17:P17)</f>
        <v>3</v>
      </c>
      <c r="R17">
        <f>COUNTIF($C17:P17,"Late*")</f>
        <v>0</v>
      </c>
      <c r="S17" s="11">
        <f t="shared" si="2"/>
        <v>3</v>
      </c>
      <c r="T17" s="7">
        <f>COUNTIF($C17:P17,"Absent")</f>
        <v>0</v>
      </c>
      <c r="U17">
        <f>COUNTIF($C17:P17,"Withdrawn")+COUNTIF($C17:P17,"Absent*")-T17</f>
        <v>0</v>
      </c>
      <c r="V17" s="10">
        <f t="shared" si="3"/>
        <v>3</v>
      </c>
    </row>
    <row r="18" spans="1:22" x14ac:dyDescent="0.3">
      <c r="A18" s="6" t="s">
        <v>807</v>
      </c>
      <c r="B18" s="7" t="s">
        <v>808</v>
      </c>
      <c r="C18" s="6" t="str">
        <f>IFERROR(VLOOKUP($B18,'[1]Oct &amp; Nov'!C$5:D$46,2,FALSE),"")</f>
        <v/>
      </c>
      <c r="D18" t="str">
        <f>IFERROR(VLOOKUP($B18,'[1]Oct &amp; Nov'!F$5:G$46,2,FALSE),"")</f>
        <v/>
      </c>
      <c r="E18" t="str">
        <f>IFERROR(VLOOKUP($B18,'[1]Oct &amp; Nov'!I$5:J$46,2,FALSE),"")</f>
        <v/>
      </c>
      <c r="F18" t="str">
        <f>IFERROR(VLOOKUP($B18,'[1]Oct &amp; Nov'!L$5:M$46,2,FALSE),"")</f>
        <v/>
      </c>
      <c r="G18" t="str">
        <f>IFERROR(VLOOKUP($B18,'[1]Oct &amp; Nov'!O$5:P$46,2,FALSE),"")</f>
        <v/>
      </c>
      <c r="H18">
        <f>IFERROR(VLOOKUP($B18,'[1]Oct &amp; Nov'!R$5:S$46,2,FALSE),"")</f>
        <v>1</v>
      </c>
      <c r="I18" t="str">
        <f>IFERROR(VLOOKUP($B18,'[1]Oct &amp; Nov'!U$5:V$46,2,FALSE),"")</f>
        <v/>
      </c>
      <c r="J18" t="str">
        <f>IFERROR(VLOOKUP($B18,'[1]Oct &amp; Nov'!X$5:Y$46,2,FALSE),"")</f>
        <v/>
      </c>
      <c r="K18" t="str">
        <f>IFERROR(VLOOKUP($B18,'[1]Oct &amp; Nov'!AA$5:AB$46,2,FALSE),"")</f>
        <v/>
      </c>
      <c r="L18" t="str">
        <f>IFERROR(VLOOKUP($B18,'[1]Oct &amp; Nov'!AD$5:AE$46,2,FALSE),"")</f>
        <v/>
      </c>
      <c r="M18">
        <f>IFERROR(VLOOKUP($B18,'[1]Oct &amp; Nov'!AG$5:AH$46,2,FALSE),"")</f>
        <v>1</v>
      </c>
      <c r="N18" t="str">
        <f>IFERROR(VLOOKUP($B18,'[1]Oct &amp; Nov'!AJ$5:AK$46,2,FALSE),"")</f>
        <v/>
      </c>
      <c r="O18" t="str">
        <f>IFERROR(VLOOKUP($B18,'[1]Oct &amp; Nov'!AM$5:AN$46,2,FALSE),"")</f>
        <v/>
      </c>
      <c r="P18" t="str">
        <f>IFERROR(VLOOKUP($B18,'[1]Oct &amp; Nov'!AP$5:AQ$46,2,FALSE),"")</f>
        <v/>
      </c>
      <c r="Q18" s="6">
        <f>SUM($C18:P18)</f>
        <v>2</v>
      </c>
      <c r="R18">
        <f>COUNTIF($C18:P18,"Late*")</f>
        <v>0</v>
      </c>
      <c r="S18" s="11">
        <f t="shared" si="2"/>
        <v>2</v>
      </c>
      <c r="T18" s="7">
        <f>COUNTIF($C18:P18,"Absent")</f>
        <v>0</v>
      </c>
      <c r="U18">
        <f>COUNTIF($C18:P18,"Withdrawn")+COUNTIF($C18:P18,"Absent*")-T18</f>
        <v>0</v>
      </c>
      <c r="V18" s="10">
        <f t="shared" si="3"/>
        <v>2</v>
      </c>
    </row>
    <row r="19" spans="1:22" x14ac:dyDescent="0.3">
      <c r="A19" s="6" t="s">
        <v>305</v>
      </c>
      <c r="B19" s="7" t="s">
        <v>306</v>
      </c>
      <c r="C19" s="6" t="str">
        <f>IFERROR(VLOOKUP($B19,'[1]Oct &amp; Nov'!C$5:D$46,2,FALSE),"")</f>
        <v/>
      </c>
      <c r="D19" t="str">
        <f>IFERROR(VLOOKUP($B19,'[1]Oct &amp; Nov'!F$5:G$46,2,FALSE),"")</f>
        <v/>
      </c>
      <c r="E19" t="str">
        <f>IFERROR(VLOOKUP($B19,'[1]Oct &amp; Nov'!I$5:J$46,2,FALSE),"")</f>
        <v/>
      </c>
      <c r="F19" t="str">
        <f>IFERROR(VLOOKUP($B19,'[1]Oct &amp; Nov'!L$5:M$46,2,FALSE),"")</f>
        <v/>
      </c>
      <c r="G19" t="str">
        <f>IFERROR(VLOOKUP($B19,'[1]Oct &amp; Nov'!O$5:P$46,2,FALSE),"")</f>
        <v/>
      </c>
      <c r="H19" t="str">
        <f>IFERROR(VLOOKUP($B19,'[1]Oct &amp; Nov'!R$5:S$46,2,FALSE),"")</f>
        <v>Withdrawn</v>
      </c>
      <c r="I19" t="str">
        <f>IFERROR(VLOOKUP($B19,'[1]Oct &amp; Nov'!U$5:V$46,2,FALSE),"")</f>
        <v/>
      </c>
      <c r="J19" t="str">
        <f>IFERROR(VLOOKUP($B19,'[1]Oct &amp; Nov'!X$5:Y$46,2,FALSE),"")</f>
        <v/>
      </c>
      <c r="K19" t="str">
        <f>IFERROR(VLOOKUP($B19,'[1]Oct &amp; Nov'!AA$5:AB$46,2,FALSE),"")</f>
        <v/>
      </c>
      <c r="L19" t="str">
        <f>IFERROR(VLOOKUP($B19,'[1]Oct &amp; Nov'!AD$5:AE$46,2,FALSE),"")</f>
        <v/>
      </c>
      <c r="M19" t="str">
        <f>IFERROR(VLOOKUP($B19,'[1]Oct &amp; Nov'!AG$5:AH$46,2,FALSE),"")</f>
        <v/>
      </c>
      <c r="N19" t="str">
        <f>IFERROR(VLOOKUP($B19,'[1]Oct &amp; Nov'!AJ$5:AK$46,2,FALSE),"")</f>
        <v/>
      </c>
      <c r="O19" t="str">
        <f>IFERROR(VLOOKUP($B19,'[1]Oct &amp; Nov'!AM$5:AN$46,2,FALSE),"")</f>
        <v/>
      </c>
      <c r="P19" t="str">
        <f>IFERROR(VLOOKUP($B19,'[1]Oct &amp; Nov'!AP$5:AQ$46,2,FALSE),"")</f>
        <v/>
      </c>
      <c r="Q19" s="6">
        <f>SUM($C19:P19)</f>
        <v>0</v>
      </c>
      <c r="R19">
        <f>COUNTIF($C19:P19,"Late*")</f>
        <v>0</v>
      </c>
      <c r="S19" s="11">
        <f t="shared" si="2"/>
        <v>0</v>
      </c>
      <c r="T19" s="7">
        <f>COUNTIF($C19:P19,"Absent")</f>
        <v>0</v>
      </c>
      <c r="U19">
        <f>COUNTIF($C19:P19,"Withdrawn")+COUNTIF($C19:P19,"Absent*")-T19</f>
        <v>1</v>
      </c>
      <c r="V19" s="10">
        <f t="shared" si="3"/>
        <v>1</v>
      </c>
    </row>
    <row r="20" spans="1:22" x14ac:dyDescent="0.3">
      <c r="A20" s="6" t="s">
        <v>292</v>
      </c>
      <c r="B20" s="7" t="s">
        <v>293</v>
      </c>
      <c r="C20" s="6" t="str">
        <f>IFERROR(VLOOKUP($B20,'[1]Oct &amp; Nov'!C$5:D$46,2,FALSE),"")</f>
        <v/>
      </c>
      <c r="D20" t="str">
        <f>IFERROR(VLOOKUP($B20,'[1]Oct &amp; Nov'!F$5:G$46,2,FALSE),"")</f>
        <v/>
      </c>
      <c r="E20" t="str">
        <f>IFERROR(VLOOKUP($B20,'[1]Oct &amp; Nov'!I$5:J$46,2,FALSE),"")</f>
        <v>Withdrawn</v>
      </c>
      <c r="F20" t="str">
        <f>IFERROR(VLOOKUP($B20,'[1]Oct &amp; Nov'!L$5:M$46,2,FALSE),"")</f>
        <v/>
      </c>
      <c r="G20" t="str">
        <f>IFERROR(VLOOKUP($B20,'[1]Oct &amp; Nov'!O$5:P$46,2,FALSE),"")</f>
        <v/>
      </c>
      <c r="H20" t="str">
        <f>IFERROR(VLOOKUP($B20,'[1]Oct &amp; Nov'!R$5:S$46,2,FALSE),"")</f>
        <v/>
      </c>
      <c r="I20" t="str">
        <f>IFERROR(VLOOKUP($B20,'[1]Oct &amp; Nov'!U$5:V$46,2,FALSE),"")</f>
        <v/>
      </c>
      <c r="J20" t="str">
        <f>IFERROR(VLOOKUP($B20,'[1]Oct &amp; Nov'!X$5:Y$46,2,FALSE),"")</f>
        <v/>
      </c>
      <c r="K20">
        <f>IFERROR(VLOOKUP($B20,'[1]Oct &amp; Nov'!AA$5:AB$46,2,FALSE),"")</f>
        <v>1</v>
      </c>
      <c r="L20" t="str">
        <f>IFERROR(VLOOKUP($B20,'[1]Oct &amp; Nov'!AD$5:AE$46,2,FALSE),"")</f>
        <v/>
      </c>
      <c r="M20" t="str">
        <f>IFERROR(VLOOKUP($B20,'[1]Oct &amp; Nov'!AG$5:AH$46,2,FALSE),"")</f>
        <v/>
      </c>
      <c r="N20" t="str">
        <f>IFERROR(VLOOKUP($B20,'[1]Oct &amp; Nov'!AJ$5:AK$46,2,FALSE),"")</f>
        <v/>
      </c>
      <c r="O20" t="str">
        <f>IFERROR(VLOOKUP($B20,'[1]Oct &amp; Nov'!AM$5:AN$46,2,FALSE),"")</f>
        <v/>
      </c>
      <c r="P20" t="str">
        <f>IFERROR(VLOOKUP($B20,'[1]Oct &amp; Nov'!AP$5:AQ$46,2,FALSE),"")</f>
        <v/>
      </c>
      <c r="Q20" s="6">
        <f>SUM($C20:P20)</f>
        <v>1</v>
      </c>
      <c r="R20">
        <f>COUNTIF($C20:P20,"Late*")</f>
        <v>0</v>
      </c>
      <c r="S20" s="11">
        <f t="shared" si="2"/>
        <v>1</v>
      </c>
      <c r="T20" s="7">
        <f>COUNTIF($C20:P20,"Absent")</f>
        <v>0</v>
      </c>
      <c r="U20">
        <f>COUNTIF($C20:P20,"Withdrawn")+COUNTIF($C20:P20,"Absent*")-T20</f>
        <v>1</v>
      </c>
      <c r="V20" s="10">
        <f t="shared" si="3"/>
        <v>2</v>
      </c>
    </row>
    <row r="21" spans="1:22" x14ac:dyDescent="0.3">
      <c r="A21" s="6" t="s">
        <v>142</v>
      </c>
      <c r="B21" s="7" t="s">
        <v>58</v>
      </c>
      <c r="C21" s="6" t="str">
        <f>IFERROR(VLOOKUP($B21,'[1]Oct &amp; Nov'!C$5:D$46,2,FALSE),"")</f>
        <v>Withdrawn</v>
      </c>
      <c r="D21" t="str">
        <f>IFERROR(VLOOKUP($B21,'[1]Oct &amp; Nov'!F$5:G$46,2,FALSE),"")</f>
        <v/>
      </c>
      <c r="E21" t="str">
        <f>IFERROR(VLOOKUP($B21,'[1]Oct &amp; Nov'!I$5:J$46,2,FALSE),"")</f>
        <v/>
      </c>
      <c r="F21" t="str">
        <f>IFERROR(VLOOKUP($B21,'[1]Oct &amp; Nov'!L$5:M$46,2,FALSE),"")</f>
        <v/>
      </c>
      <c r="G21" t="str">
        <f>IFERROR(VLOOKUP($B21,'[1]Oct &amp; Nov'!O$5:P$46,2,FALSE),"")</f>
        <v/>
      </c>
      <c r="H21" t="str">
        <f>IFERROR(VLOOKUP($B21,'[1]Oct &amp; Nov'!R$5:S$46,2,FALSE),"")</f>
        <v/>
      </c>
      <c r="I21" t="str">
        <f>IFERROR(VLOOKUP($B21,'[1]Oct &amp; Nov'!U$5:V$46,2,FALSE),"")</f>
        <v/>
      </c>
      <c r="J21" t="str">
        <f>IFERROR(VLOOKUP($B21,'[1]Oct &amp; Nov'!X$5:Y$46,2,FALSE),"")</f>
        <v/>
      </c>
      <c r="K21" t="str">
        <f>IFERROR(VLOOKUP($B21,'[1]Oct &amp; Nov'!AA$5:AB$46,2,FALSE),"")</f>
        <v>Withdrawn</v>
      </c>
      <c r="L21" t="str">
        <f>IFERROR(VLOOKUP($B21,'[1]Oct &amp; Nov'!AD$5:AE$46,2,FALSE),"")</f>
        <v/>
      </c>
      <c r="M21" t="str">
        <f>IFERROR(VLOOKUP($B21,'[1]Oct &amp; Nov'!AG$5:AH$46,2,FALSE),"")</f>
        <v>Withdrawn</v>
      </c>
      <c r="N21" t="str">
        <f>IFERROR(VLOOKUP($B21,'[1]Oct &amp; Nov'!AJ$5:AK$46,2,FALSE),"")</f>
        <v/>
      </c>
      <c r="O21" t="str">
        <f>IFERROR(VLOOKUP($B21,'[1]Oct &amp; Nov'!AM$5:AN$46,2,FALSE),"")</f>
        <v/>
      </c>
      <c r="P21" t="str">
        <f>IFERROR(VLOOKUP($B21,'[1]Oct &amp; Nov'!AP$5:AQ$46,2,FALSE),"")</f>
        <v/>
      </c>
      <c r="Q21" s="6">
        <f>SUM($C21:P21)</f>
        <v>0</v>
      </c>
      <c r="R21">
        <f>COUNTIF($C21:P21,"Late*")</f>
        <v>0</v>
      </c>
      <c r="S21" s="11">
        <f t="shared" si="2"/>
        <v>0</v>
      </c>
      <c r="T21" s="7">
        <f>COUNTIF($C21:P21,"Absent")</f>
        <v>0</v>
      </c>
      <c r="U21">
        <f>COUNTIF($C21:P21,"Withdrawn")+COUNTIF($C21:P21,"Absent*")-T21</f>
        <v>3</v>
      </c>
      <c r="V21" s="10">
        <f t="shared" si="3"/>
        <v>3</v>
      </c>
    </row>
    <row r="22" spans="1:22" x14ac:dyDescent="0.3">
      <c r="A22" s="6" t="s">
        <v>296</v>
      </c>
      <c r="B22" s="7" t="s">
        <v>297</v>
      </c>
      <c r="C22" s="6" t="str">
        <f>IFERROR(VLOOKUP($B22,'[1]Oct &amp; Nov'!C$5:D$46,2,FALSE),"")</f>
        <v/>
      </c>
      <c r="D22" t="str">
        <f>IFERROR(VLOOKUP($B22,'[1]Oct &amp; Nov'!F$5:G$46,2,FALSE),"")</f>
        <v/>
      </c>
      <c r="E22" t="str">
        <f>IFERROR(VLOOKUP($B22,'[1]Oct &amp; Nov'!I$5:J$46,2,FALSE),"")</f>
        <v/>
      </c>
      <c r="F22" t="str">
        <f>IFERROR(VLOOKUP($B22,'[1]Oct &amp; Nov'!L$5:M$46,2,FALSE),"")</f>
        <v/>
      </c>
      <c r="G22" t="str">
        <f>IFERROR(VLOOKUP($B22,'[1]Oct &amp; Nov'!O$5:P$46,2,FALSE),"")</f>
        <v/>
      </c>
      <c r="H22" t="str">
        <f>IFERROR(VLOOKUP($B22,'[1]Oct &amp; Nov'!R$5:S$46,2,FALSE),"")</f>
        <v/>
      </c>
      <c r="I22">
        <f>IFERROR(VLOOKUP($B22,'[1]Oct &amp; Nov'!U$5:V$46,2,FALSE),"")</f>
        <v>1</v>
      </c>
      <c r="J22" t="str">
        <f>IFERROR(VLOOKUP($B22,'[1]Oct &amp; Nov'!X$5:Y$46,2,FALSE),"")</f>
        <v/>
      </c>
      <c r="K22" t="str">
        <f>IFERROR(VLOOKUP($B22,'[1]Oct &amp; Nov'!AA$5:AB$46,2,FALSE),"")</f>
        <v/>
      </c>
      <c r="L22">
        <f>IFERROR(VLOOKUP($B22,'[1]Oct &amp; Nov'!AD$5:AE$46,2,FALSE),"")</f>
        <v>1</v>
      </c>
      <c r="M22" t="str">
        <f>IFERROR(VLOOKUP($B22,'[1]Oct &amp; Nov'!AG$5:AH$46,2,FALSE),"")</f>
        <v/>
      </c>
      <c r="N22">
        <f>IFERROR(VLOOKUP($B22,'[1]Oct &amp; Nov'!AJ$5:AK$46,2,FALSE),"")</f>
        <v>1</v>
      </c>
      <c r="O22" t="str">
        <f>IFERROR(VLOOKUP($B22,'[1]Oct &amp; Nov'!AM$5:AN$46,2,FALSE),"")</f>
        <v/>
      </c>
      <c r="P22" t="str">
        <f>IFERROR(VLOOKUP($B22,'[1]Oct &amp; Nov'!AP$5:AQ$46,2,FALSE),"")</f>
        <v/>
      </c>
      <c r="Q22" s="6">
        <f>SUM($C22:P22)</f>
        <v>3</v>
      </c>
      <c r="R22">
        <f>COUNTIF($C22:P22,"Late*")</f>
        <v>0</v>
      </c>
      <c r="S22" s="11">
        <f t="shared" si="2"/>
        <v>3</v>
      </c>
      <c r="T22" s="7">
        <f>COUNTIF($C22:P22,"Absent")</f>
        <v>0</v>
      </c>
      <c r="U22">
        <f>COUNTIF($C22:P22,"Withdrawn")+COUNTIF($C22:P22,"Absent*")-T22</f>
        <v>0</v>
      </c>
      <c r="V22" s="10">
        <f t="shared" si="3"/>
        <v>3</v>
      </c>
    </row>
    <row r="23" spans="1:22" x14ac:dyDescent="0.3">
      <c r="A23" s="6" t="s">
        <v>16</v>
      </c>
      <c r="B23" s="7" t="s">
        <v>17</v>
      </c>
      <c r="C23" s="6" t="str">
        <f>IFERROR(VLOOKUP($B23,'[1]Oct &amp; Nov'!C$5:D$46,2,FALSE),"")</f>
        <v/>
      </c>
      <c r="D23" t="str">
        <f>IFERROR(VLOOKUP($B23,'[1]Oct &amp; Nov'!F$5:G$46,2,FALSE),"")</f>
        <v/>
      </c>
      <c r="E23">
        <f>IFERROR(VLOOKUP($B23,'[1]Oct &amp; Nov'!I$5:J$46,2,FALSE),"")</f>
        <v>1</v>
      </c>
      <c r="F23" t="str">
        <f>IFERROR(VLOOKUP($B23,'[1]Oct &amp; Nov'!L$5:M$46,2,FALSE),"")</f>
        <v/>
      </c>
      <c r="G23" t="str">
        <f>IFERROR(VLOOKUP($B23,'[1]Oct &amp; Nov'!O$5:P$46,2,FALSE),"")</f>
        <v>Withdrawn</v>
      </c>
      <c r="H23" t="str">
        <f>IFERROR(VLOOKUP($B23,'[1]Oct &amp; Nov'!R$5:S$46,2,FALSE),"")</f>
        <v/>
      </c>
      <c r="I23" t="str">
        <f>IFERROR(VLOOKUP($B23,'[1]Oct &amp; Nov'!U$5:V$46,2,FALSE),"")</f>
        <v/>
      </c>
      <c r="J23" t="str">
        <f>IFERROR(VLOOKUP($B23,'[1]Oct &amp; Nov'!X$5:Y$46,2,FALSE),"")</f>
        <v>Late</v>
      </c>
      <c r="K23" t="str">
        <f>IFERROR(VLOOKUP($B23,'[1]Oct &amp; Nov'!AA$5:AB$46,2,FALSE),"")</f>
        <v/>
      </c>
      <c r="L23" t="str">
        <f>IFERROR(VLOOKUP($B23,'[1]Oct &amp; Nov'!AD$5:AE$46,2,FALSE),"")</f>
        <v/>
      </c>
      <c r="M23" t="str">
        <f>IFERROR(VLOOKUP($B23,'[1]Oct &amp; Nov'!AG$5:AH$46,2,FALSE),"")</f>
        <v/>
      </c>
      <c r="N23" t="str">
        <f>IFERROR(VLOOKUP($B23,'[1]Oct &amp; Nov'!AJ$5:AK$46,2,FALSE),"")</f>
        <v/>
      </c>
      <c r="O23" t="str">
        <f>IFERROR(VLOOKUP($B23,'[1]Oct &amp; Nov'!AM$5:AN$46,2,FALSE),"")</f>
        <v/>
      </c>
      <c r="P23" t="str">
        <f>IFERROR(VLOOKUP($B23,'[1]Oct &amp; Nov'!AP$5:AQ$46,2,FALSE),"")</f>
        <v/>
      </c>
      <c r="Q23" s="6">
        <f>SUM($C23:P23)</f>
        <v>1</v>
      </c>
      <c r="R23">
        <f>COUNTIF($C23:P23,"Late*")</f>
        <v>1</v>
      </c>
      <c r="S23" s="11">
        <f t="shared" si="2"/>
        <v>2</v>
      </c>
      <c r="T23" s="7">
        <f>COUNTIF($C23:P23,"Absent")</f>
        <v>0</v>
      </c>
      <c r="U23">
        <f>COUNTIF($C23:P23,"Withdrawn")+COUNTIF($C23:P23,"Absent*")-T23</f>
        <v>1</v>
      </c>
      <c r="V23" s="10">
        <f t="shared" si="3"/>
        <v>3</v>
      </c>
    </row>
    <row r="24" spans="1:22" x14ac:dyDescent="0.3">
      <c r="A24" s="6" t="s">
        <v>384</v>
      </c>
      <c r="B24" s="7" t="s">
        <v>385</v>
      </c>
      <c r="C24" s="6" t="str">
        <f>IFERROR(VLOOKUP($B24,'[1]Oct &amp; Nov'!C$5:D$46,2,FALSE),"")</f>
        <v/>
      </c>
      <c r="D24" t="str">
        <f>IFERROR(VLOOKUP($B24,'[1]Oct &amp; Nov'!F$5:G$46,2,FALSE),"")</f>
        <v/>
      </c>
      <c r="E24" t="str">
        <f>IFERROR(VLOOKUP($B24,'[1]Oct &amp; Nov'!I$5:J$46,2,FALSE),"")</f>
        <v/>
      </c>
      <c r="F24" t="str">
        <f>IFERROR(VLOOKUP($B24,'[1]Oct &amp; Nov'!L$5:M$46,2,FALSE),"")</f>
        <v/>
      </c>
      <c r="G24" t="str">
        <f>IFERROR(VLOOKUP($B24,'[1]Oct &amp; Nov'!O$5:P$46,2,FALSE),"")</f>
        <v/>
      </c>
      <c r="H24" t="str">
        <f>IFERROR(VLOOKUP($B24,'[1]Oct &amp; Nov'!R$5:S$46,2,FALSE),"")</f>
        <v/>
      </c>
      <c r="I24">
        <f>IFERROR(VLOOKUP($B24,'[1]Oct &amp; Nov'!U$5:V$46,2,FALSE),"")</f>
        <v>1</v>
      </c>
      <c r="J24" t="str">
        <f>IFERROR(VLOOKUP($B24,'[1]Oct &amp; Nov'!X$5:Y$46,2,FALSE),"")</f>
        <v/>
      </c>
      <c r="K24" t="str">
        <f>IFERROR(VLOOKUP($B24,'[1]Oct &amp; Nov'!AA$5:AB$46,2,FALSE),"")</f>
        <v/>
      </c>
      <c r="L24" t="str">
        <f>IFERROR(VLOOKUP($B24,'[1]Oct &amp; Nov'!AD$5:AE$46,2,FALSE),"")</f>
        <v>Withdrawn</v>
      </c>
      <c r="M24" t="str">
        <f>IFERROR(VLOOKUP($B24,'[1]Oct &amp; Nov'!AG$5:AH$46,2,FALSE),"")</f>
        <v/>
      </c>
      <c r="N24">
        <f>IFERROR(VLOOKUP($B24,'[1]Oct &amp; Nov'!AJ$5:AK$46,2,FALSE),"")</f>
        <v>1</v>
      </c>
      <c r="O24" t="str">
        <f>IFERROR(VLOOKUP($B24,'[1]Oct &amp; Nov'!AM$5:AN$46,2,FALSE),"")</f>
        <v/>
      </c>
      <c r="P24" t="str">
        <f>IFERROR(VLOOKUP($B24,'[1]Oct &amp; Nov'!AP$5:AQ$46,2,FALSE),"")</f>
        <v/>
      </c>
      <c r="Q24" s="6">
        <f>SUM($C24:P24)</f>
        <v>2</v>
      </c>
      <c r="R24">
        <f>COUNTIF($C24:P24,"Late*")</f>
        <v>0</v>
      </c>
      <c r="S24" s="11">
        <f t="shared" si="2"/>
        <v>2</v>
      </c>
      <c r="T24" s="7">
        <f>COUNTIF($C24:P24,"Absent")</f>
        <v>0</v>
      </c>
      <c r="U24">
        <f>COUNTIF($C24:P24,"Withdrawn")+COUNTIF($C24:P24,"Absent*")-T24</f>
        <v>1</v>
      </c>
      <c r="V24" s="10">
        <f t="shared" si="3"/>
        <v>3</v>
      </c>
    </row>
    <row r="25" spans="1:22" x14ac:dyDescent="0.3">
      <c r="A25" s="6" t="s">
        <v>365</v>
      </c>
      <c r="B25" s="7" t="s">
        <v>366</v>
      </c>
      <c r="C25" s="6" t="str">
        <f>IFERROR(VLOOKUP($B25,'[1]Oct &amp; Nov'!C$5:D$46,2,FALSE),"")</f>
        <v/>
      </c>
      <c r="D25" t="str">
        <f>IFERROR(VLOOKUP($B25,'[1]Oct &amp; Nov'!F$5:G$46,2,FALSE),"")</f>
        <v/>
      </c>
      <c r="E25">
        <f>IFERROR(VLOOKUP($B25,'[1]Oct &amp; Nov'!I$5:J$46,2,FALSE),"")</f>
        <v>1</v>
      </c>
      <c r="F25" t="str">
        <f>IFERROR(VLOOKUP($B25,'[1]Oct &amp; Nov'!L$5:M$46,2,FALSE),"")</f>
        <v/>
      </c>
      <c r="G25" t="str">
        <f>IFERROR(VLOOKUP($B25,'[1]Oct &amp; Nov'!O$5:P$46,2,FALSE),"")</f>
        <v>Late</v>
      </c>
      <c r="H25" t="str">
        <f>IFERROR(VLOOKUP($B25,'[1]Oct &amp; Nov'!R$5:S$46,2,FALSE),"")</f>
        <v/>
      </c>
      <c r="I25" t="str">
        <f>IFERROR(VLOOKUP($B25,'[1]Oct &amp; Nov'!U$5:V$46,2,FALSE),"")</f>
        <v/>
      </c>
      <c r="J25" t="str">
        <f>IFERROR(VLOOKUP($B25,'[1]Oct &amp; Nov'!X$5:Y$46,2,FALSE),"")</f>
        <v>Late</v>
      </c>
      <c r="K25" t="str">
        <f>IFERROR(VLOOKUP($B25,'[1]Oct &amp; Nov'!AA$5:AB$46,2,FALSE),"")</f>
        <v/>
      </c>
      <c r="L25" t="str">
        <f>IFERROR(VLOOKUP($B25,'[1]Oct &amp; Nov'!AD$5:AE$46,2,FALSE),"")</f>
        <v/>
      </c>
      <c r="M25" t="str">
        <f>IFERROR(VLOOKUP($B25,'[1]Oct &amp; Nov'!AG$5:AH$46,2,FALSE),"")</f>
        <v/>
      </c>
      <c r="N25" t="str">
        <f>IFERROR(VLOOKUP($B25,'[1]Oct &amp; Nov'!AJ$5:AK$46,2,FALSE),"")</f>
        <v/>
      </c>
      <c r="O25" t="str">
        <f>IFERROR(VLOOKUP($B25,'[1]Oct &amp; Nov'!AM$5:AN$46,2,FALSE),"")</f>
        <v/>
      </c>
      <c r="P25" t="str">
        <f>IFERROR(VLOOKUP($B25,'[1]Oct &amp; Nov'!AP$5:AQ$46,2,FALSE),"")</f>
        <v/>
      </c>
      <c r="Q25" s="6">
        <f>SUM($C25:P25)</f>
        <v>1</v>
      </c>
      <c r="R25">
        <f>COUNTIF($C25:P25,"Late*")</f>
        <v>2</v>
      </c>
      <c r="S25" s="11">
        <f t="shared" si="2"/>
        <v>3</v>
      </c>
      <c r="T25" s="7">
        <f>COUNTIF($C25:P25,"Absent")</f>
        <v>0</v>
      </c>
      <c r="U25">
        <f>COUNTIF($C25:P25,"Withdrawn")+COUNTIF($C25:P25,"Absent*")-T25</f>
        <v>0</v>
      </c>
      <c r="V25" s="10">
        <f t="shared" si="3"/>
        <v>3</v>
      </c>
    </row>
    <row r="26" spans="1:22" x14ac:dyDescent="0.3">
      <c r="A26" s="6" t="s">
        <v>195</v>
      </c>
      <c r="B26" s="7" t="s">
        <v>196</v>
      </c>
      <c r="C26" s="6" t="str">
        <f>IFERROR(VLOOKUP($B26,'[1]Oct &amp; Nov'!C$5:D$46,2,FALSE),"")</f>
        <v/>
      </c>
      <c r="D26" t="str">
        <f>IFERROR(VLOOKUP($B26,'[1]Oct &amp; Nov'!F$5:G$46,2,FALSE),"")</f>
        <v/>
      </c>
      <c r="E26" t="str">
        <f>IFERROR(VLOOKUP($B26,'[1]Oct &amp; Nov'!I$5:J$46,2,FALSE),"")</f>
        <v/>
      </c>
      <c r="F26" t="str">
        <f>IFERROR(VLOOKUP($B26,'[1]Oct &amp; Nov'!L$5:M$46,2,FALSE),"")</f>
        <v/>
      </c>
      <c r="G26" t="str">
        <f>IFERROR(VLOOKUP($B26,'[1]Oct &amp; Nov'!O$5:P$46,2,FALSE),"")</f>
        <v/>
      </c>
      <c r="H26" t="str">
        <f>IFERROR(VLOOKUP($B26,'[1]Oct &amp; Nov'!R$5:S$46,2,FALSE),"")</f>
        <v/>
      </c>
      <c r="I26" t="str">
        <f>IFERROR(VLOOKUP($B26,'[1]Oct &amp; Nov'!U$5:V$46,2,FALSE),"")</f>
        <v/>
      </c>
      <c r="J26">
        <f>IFERROR(VLOOKUP($B26,'[1]Oct &amp; Nov'!X$5:Y$46,2,FALSE),"")</f>
        <v>1</v>
      </c>
      <c r="K26" t="str">
        <f>IFERROR(VLOOKUP($B26,'[1]Oct &amp; Nov'!AA$5:AB$46,2,FALSE),"")</f>
        <v/>
      </c>
      <c r="L26" t="str">
        <f>IFERROR(VLOOKUP($B26,'[1]Oct &amp; Nov'!AD$5:AE$46,2,FALSE),"")</f>
        <v>Withdrawn</v>
      </c>
      <c r="M26" t="str">
        <f>IFERROR(VLOOKUP($B26,'[1]Oct &amp; Nov'!AG$5:AH$46,2,FALSE),"")</f>
        <v/>
      </c>
      <c r="N26" t="str">
        <f>IFERROR(VLOOKUP($B26,'[1]Oct &amp; Nov'!AJ$5:AK$46,2,FALSE),"")</f>
        <v>Withdrawn</v>
      </c>
      <c r="O26" t="str">
        <f>IFERROR(VLOOKUP($B26,'[1]Oct &amp; Nov'!AM$5:AN$46,2,FALSE),"")</f>
        <v/>
      </c>
      <c r="P26" t="str">
        <f>IFERROR(VLOOKUP($B26,'[1]Oct &amp; Nov'!AP$5:AQ$46,2,FALSE),"")</f>
        <v/>
      </c>
      <c r="Q26" s="6">
        <f>SUM($C26:P26)</f>
        <v>1</v>
      </c>
      <c r="R26">
        <f>COUNTIF($C26:P26,"Late*")</f>
        <v>0</v>
      </c>
      <c r="S26" s="11">
        <f t="shared" si="2"/>
        <v>1</v>
      </c>
      <c r="T26" s="7">
        <f>COUNTIF($C26:P26,"Absent")</f>
        <v>0</v>
      </c>
      <c r="U26">
        <f>COUNTIF($C26:P26,"Withdrawn")+COUNTIF($C26:P26,"Absent*")-T26</f>
        <v>2</v>
      </c>
      <c r="V26" s="10">
        <f t="shared" si="3"/>
        <v>3</v>
      </c>
    </row>
    <row r="27" spans="1:22" x14ac:dyDescent="0.3">
      <c r="A27" s="6" t="s">
        <v>357</v>
      </c>
      <c r="B27" s="7" t="s">
        <v>358</v>
      </c>
      <c r="C27" s="6" t="str">
        <f>IFERROR(VLOOKUP($B27,'[1]Oct &amp; Nov'!C$5:D$46,2,FALSE),"")</f>
        <v/>
      </c>
      <c r="D27" t="str">
        <f>IFERROR(VLOOKUP($B27,'[1]Oct &amp; Nov'!F$5:G$46,2,FALSE),"")</f>
        <v/>
      </c>
      <c r="E27">
        <f>IFERROR(VLOOKUP($B27,'[1]Oct &amp; Nov'!I$5:J$46,2,FALSE),"")</f>
        <v>1</v>
      </c>
      <c r="F27" t="str">
        <f>IFERROR(VLOOKUP($B27,'[1]Oct &amp; Nov'!L$5:M$46,2,FALSE),"")</f>
        <v/>
      </c>
      <c r="G27">
        <f>IFERROR(VLOOKUP($B27,'[1]Oct &amp; Nov'!O$5:P$46,2,FALSE),"")</f>
        <v>1</v>
      </c>
      <c r="H27" t="str">
        <f>IFERROR(VLOOKUP($B27,'[1]Oct &amp; Nov'!R$5:S$46,2,FALSE),"")</f>
        <v/>
      </c>
      <c r="I27" t="str">
        <f>IFERROR(VLOOKUP($B27,'[1]Oct &amp; Nov'!U$5:V$46,2,FALSE),"")</f>
        <v/>
      </c>
      <c r="J27">
        <f>IFERROR(VLOOKUP($B27,'[1]Oct &amp; Nov'!X$5:Y$46,2,FALSE),"")</f>
        <v>1</v>
      </c>
      <c r="K27" t="str">
        <f>IFERROR(VLOOKUP($B27,'[1]Oct &amp; Nov'!AA$5:AB$46,2,FALSE),"")</f>
        <v/>
      </c>
      <c r="L27" t="str">
        <f>IFERROR(VLOOKUP($B27,'[1]Oct &amp; Nov'!AD$5:AE$46,2,FALSE),"")</f>
        <v/>
      </c>
      <c r="M27" t="str">
        <f>IFERROR(VLOOKUP($B27,'[1]Oct &amp; Nov'!AG$5:AH$46,2,FALSE),"")</f>
        <v/>
      </c>
      <c r="N27" t="str">
        <f>IFERROR(VLOOKUP($B27,'[1]Oct &amp; Nov'!AJ$5:AK$46,2,FALSE),"")</f>
        <v/>
      </c>
      <c r="O27" t="str">
        <f>IFERROR(VLOOKUP($B27,'[1]Oct &amp; Nov'!AM$5:AN$46,2,FALSE),"")</f>
        <v/>
      </c>
      <c r="P27" t="str">
        <f>IFERROR(VLOOKUP($B27,'[1]Oct &amp; Nov'!AP$5:AQ$46,2,FALSE),"")</f>
        <v/>
      </c>
      <c r="Q27" s="6">
        <f>SUM($C27:P27)</f>
        <v>3</v>
      </c>
      <c r="R27">
        <f>COUNTIF($C27:P27,"Late*")</f>
        <v>0</v>
      </c>
      <c r="S27" s="11">
        <f t="shared" si="2"/>
        <v>3</v>
      </c>
      <c r="T27" s="7">
        <f>COUNTIF($C27:P27,"Absent")</f>
        <v>0</v>
      </c>
      <c r="U27">
        <f>COUNTIF($C27:P27,"Withdrawn")+COUNTIF($C27:P27,"Absent*")-T27</f>
        <v>0</v>
      </c>
      <c r="V27" s="10">
        <f t="shared" si="3"/>
        <v>3</v>
      </c>
    </row>
    <row r="28" spans="1:22" x14ac:dyDescent="0.3">
      <c r="A28" s="6" t="s">
        <v>412</v>
      </c>
      <c r="B28" s="7" t="s">
        <v>413</v>
      </c>
      <c r="C28" s="6" t="str">
        <f>IFERROR(VLOOKUP($B28,'[1]Oct &amp; Nov'!C$5:D$46,2,FALSE),"")</f>
        <v/>
      </c>
      <c r="D28" t="str">
        <f>IFERROR(VLOOKUP($B28,'[1]Oct &amp; Nov'!F$5:G$46,2,FALSE),"")</f>
        <v/>
      </c>
      <c r="E28">
        <f>IFERROR(VLOOKUP($B28,'[1]Oct &amp; Nov'!I$5:J$46,2,FALSE),"")</f>
        <v>1</v>
      </c>
      <c r="F28" t="str">
        <f>IFERROR(VLOOKUP($B28,'[1]Oct &amp; Nov'!L$5:M$46,2,FALSE),"")</f>
        <v/>
      </c>
      <c r="G28">
        <f>IFERROR(VLOOKUP($B28,'[1]Oct &amp; Nov'!O$5:P$46,2,FALSE),"")</f>
        <v>1</v>
      </c>
      <c r="H28" t="str">
        <f>IFERROR(VLOOKUP($B28,'[1]Oct &amp; Nov'!R$5:S$46,2,FALSE),"")</f>
        <v/>
      </c>
      <c r="I28" t="str">
        <f>IFERROR(VLOOKUP($B28,'[1]Oct &amp; Nov'!U$5:V$46,2,FALSE),"")</f>
        <v/>
      </c>
      <c r="J28">
        <f>IFERROR(VLOOKUP($B28,'[1]Oct &amp; Nov'!X$5:Y$46,2,FALSE),"")</f>
        <v>1</v>
      </c>
      <c r="K28" t="str">
        <f>IFERROR(VLOOKUP($B28,'[1]Oct &amp; Nov'!AA$5:AB$46,2,FALSE),"")</f>
        <v/>
      </c>
      <c r="L28" t="str">
        <f>IFERROR(VLOOKUP($B28,'[1]Oct &amp; Nov'!AD$5:AE$46,2,FALSE),"")</f>
        <v/>
      </c>
      <c r="M28" t="str">
        <f>IFERROR(VLOOKUP($B28,'[1]Oct &amp; Nov'!AG$5:AH$46,2,FALSE),"")</f>
        <v/>
      </c>
      <c r="N28" t="str">
        <f>IFERROR(VLOOKUP($B28,'[1]Oct &amp; Nov'!AJ$5:AK$46,2,FALSE),"")</f>
        <v/>
      </c>
      <c r="O28" t="str">
        <f>IFERROR(VLOOKUP($B28,'[1]Oct &amp; Nov'!AM$5:AN$46,2,FALSE),"")</f>
        <v/>
      </c>
      <c r="P28" t="str">
        <f>IFERROR(VLOOKUP($B28,'[1]Oct &amp; Nov'!AP$5:AQ$46,2,FALSE),"")</f>
        <v/>
      </c>
      <c r="Q28" s="6">
        <f>SUM($C28:P28)</f>
        <v>3</v>
      </c>
      <c r="R28">
        <f>COUNTIF($C28:P28,"Late*")</f>
        <v>0</v>
      </c>
      <c r="S28" s="11">
        <f t="shared" si="2"/>
        <v>3</v>
      </c>
      <c r="T28" s="7">
        <f>COUNTIF($C28:P28,"Absent")</f>
        <v>0</v>
      </c>
      <c r="U28">
        <f>COUNTIF($C28:P28,"Withdrawn")+COUNTIF($C28:P28,"Absent*")-T28</f>
        <v>0</v>
      </c>
      <c r="V28" s="10">
        <f t="shared" si="3"/>
        <v>3</v>
      </c>
    </row>
    <row r="29" spans="1:22" x14ac:dyDescent="0.3">
      <c r="A29" s="6" t="s">
        <v>423</v>
      </c>
      <c r="B29" s="7" t="s">
        <v>424</v>
      </c>
      <c r="C29" s="6" t="str">
        <f>IFERROR(VLOOKUP($B29,'[1]Oct &amp; Nov'!C$5:D$46,2,FALSE),"")</f>
        <v/>
      </c>
      <c r="D29" t="str">
        <f>IFERROR(VLOOKUP($B29,'[1]Oct &amp; Nov'!F$5:G$46,2,FALSE),"")</f>
        <v/>
      </c>
      <c r="E29" t="str">
        <f>IFERROR(VLOOKUP($B29,'[1]Oct &amp; Nov'!I$5:J$46,2,FALSE),"")</f>
        <v/>
      </c>
      <c r="F29" t="str">
        <f>IFERROR(VLOOKUP($B29,'[1]Oct &amp; Nov'!L$5:M$46,2,FALSE),"")</f>
        <v/>
      </c>
      <c r="G29" t="str">
        <f>IFERROR(VLOOKUP($B29,'[1]Oct &amp; Nov'!O$5:P$46,2,FALSE),"")</f>
        <v/>
      </c>
      <c r="H29" t="str">
        <f>IFERROR(VLOOKUP($B29,'[1]Oct &amp; Nov'!R$5:S$46,2,FALSE),"")</f>
        <v/>
      </c>
      <c r="I29" t="str">
        <f>IFERROR(VLOOKUP($B29,'[1]Oct &amp; Nov'!U$5:V$46,2,FALSE),"")</f>
        <v/>
      </c>
      <c r="J29" t="str">
        <f>IFERROR(VLOOKUP($B29,'[1]Oct &amp; Nov'!X$5:Y$46,2,FALSE),"")</f>
        <v/>
      </c>
      <c r="K29" t="str">
        <f>IFERROR(VLOOKUP($B29,'[1]Oct &amp; Nov'!AA$5:AB$46,2,FALSE),"")</f>
        <v/>
      </c>
      <c r="L29" t="str">
        <f>IFERROR(VLOOKUP($B29,'[1]Oct &amp; Nov'!AD$5:AE$46,2,FALSE),"")</f>
        <v/>
      </c>
      <c r="M29" t="str">
        <f>IFERROR(VLOOKUP($B29,'[1]Oct &amp; Nov'!AG$5:AH$46,2,FALSE),"")</f>
        <v>Late</v>
      </c>
      <c r="N29" t="str">
        <f>IFERROR(VLOOKUP($B29,'[1]Oct &amp; Nov'!AJ$5:AK$46,2,FALSE),"")</f>
        <v/>
      </c>
      <c r="O29" t="str">
        <f>IFERROR(VLOOKUP($B29,'[1]Oct &amp; Nov'!AM$5:AN$46,2,FALSE),"")</f>
        <v/>
      </c>
      <c r="P29" t="str">
        <f>IFERROR(VLOOKUP($B29,'[1]Oct &amp; Nov'!AP$5:AQ$46,2,FALSE),"")</f>
        <v/>
      </c>
      <c r="Q29" s="6">
        <f>SUM($C29:P29)</f>
        <v>0</v>
      </c>
      <c r="R29">
        <f>COUNTIF($C29:P29,"Late*")</f>
        <v>1</v>
      </c>
      <c r="S29" s="11">
        <f t="shared" si="2"/>
        <v>1</v>
      </c>
      <c r="T29" s="7">
        <f>COUNTIF($C29:P29,"Absent")</f>
        <v>0</v>
      </c>
      <c r="U29">
        <f>COUNTIF($C29:P29,"Withdrawn")+COUNTIF($C29:P29,"Absent*")-T29</f>
        <v>0</v>
      </c>
      <c r="V29" s="10">
        <f t="shared" si="3"/>
        <v>1</v>
      </c>
    </row>
    <row r="30" spans="1:22" x14ac:dyDescent="0.3">
      <c r="A30" s="6" t="s">
        <v>330</v>
      </c>
      <c r="B30" s="7" t="s">
        <v>331</v>
      </c>
      <c r="C30" s="6" t="str">
        <f>IFERROR(VLOOKUP($B30,'[1]Oct &amp; Nov'!C$5:D$46,2,FALSE),"")</f>
        <v/>
      </c>
      <c r="D30" t="str">
        <f>IFERROR(VLOOKUP($B30,'[1]Oct &amp; Nov'!F$5:G$46,2,FALSE),"")</f>
        <v/>
      </c>
      <c r="E30" t="str">
        <f>IFERROR(VLOOKUP($B30,'[1]Oct &amp; Nov'!I$5:J$46,2,FALSE),"")</f>
        <v/>
      </c>
      <c r="F30" t="str">
        <f>IFERROR(VLOOKUP($B30,'[1]Oct &amp; Nov'!L$5:M$46,2,FALSE),"")</f>
        <v/>
      </c>
      <c r="G30" t="str">
        <f>IFERROR(VLOOKUP($B30,'[1]Oct &amp; Nov'!O$5:P$46,2,FALSE),"")</f>
        <v/>
      </c>
      <c r="H30">
        <f>IFERROR(VLOOKUP($B30,'[1]Oct &amp; Nov'!R$5:S$46,2,FALSE),"")</f>
        <v>1</v>
      </c>
      <c r="I30" t="str">
        <f>IFERROR(VLOOKUP($B30,'[1]Oct &amp; Nov'!U$5:V$46,2,FALSE),"")</f>
        <v/>
      </c>
      <c r="J30" t="str">
        <f>IFERROR(VLOOKUP($B30,'[1]Oct &amp; Nov'!X$5:Y$46,2,FALSE),"")</f>
        <v/>
      </c>
      <c r="K30" t="str">
        <f>IFERROR(VLOOKUP($B30,'[1]Oct &amp; Nov'!AA$5:AB$46,2,FALSE),"")</f>
        <v/>
      </c>
      <c r="L30" t="str">
        <f>IFERROR(VLOOKUP($B30,'[1]Oct &amp; Nov'!AD$5:AE$46,2,FALSE),"")</f>
        <v/>
      </c>
      <c r="M30">
        <f>IFERROR(VLOOKUP($B30,'[1]Oct &amp; Nov'!AG$5:AH$46,2,FALSE),"")</f>
        <v>1</v>
      </c>
      <c r="N30" t="str">
        <f>IFERROR(VLOOKUP($B30,'[1]Oct &amp; Nov'!AJ$5:AK$46,2,FALSE),"")</f>
        <v/>
      </c>
      <c r="O30" t="str">
        <f>IFERROR(VLOOKUP($B30,'[1]Oct &amp; Nov'!AM$5:AN$46,2,FALSE),"")</f>
        <v/>
      </c>
      <c r="P30" t="str">
        <f>IFERROR(VLOOKUP($B30,'[1]Oct &amp; Nov'!AP$5:AQ$46,2,FALSE),"")</f>
        <v/>
      </c>
      <c r="Q30" s="6">
        <f>SUM($C30:P30)</f>
        <v>2</v>
      </c>
      <c r="R30">
        <f>COUNTIF($C30:P30,"Late*")</f>
        <v>0</v>
      </c>
      <c r="S30" s="11">
        <f t="shared" si="2"/>
        <v>2</v>
      </c>
      <c r="T30" s="7">
        <f>COUNTIF($C30:P30,"Absent")</f>
        <v>0</v>
      </c>
      <c r="U30">
        <f>COUNTIF($C30:P30,"Withdrawn")+COUNTIF($C30:P30,"Absent*")-T30</f>
        <v>0</v>
      </c>
      <c r="V30" s="10">
        <f t="shared" si="3"/>
        <v>2</v>
      </c>
    </row>
    <row r="31" spans="1:22" x14ac:dyDescent="0.3">
      <c r="A31" s="6" t="s">
        <v>220</v>
      </c>
      <c r="B31" s="7" t="s">
        <v>221</v>
      </c>
      <c r="C31" s="6" t="str">
        <f>IFERROR(VLOOKUP($B31,'[1]Oct &amp; Nov'!C$5:D$46,2,FALSE),"")</f>
        <v/>
      </c>
      <c r="D31" t="str">
        <f>IFERROR(VLOOKUP($B31,'[1]Oct &amp; Nov'!F$5:G$46,2,FALSE),"")</f>
        <v/>
      </c>
      <c r="E31" t="str">
        <f>IFERROR(VLOOKUP($B31,'[1]Oct &amp; Nov'!I$5:J$46,2,FALSE),"")</f>
        <v/>
      </c>
      <c r="F31" t="str">
        <f>IFERROR(VLOOKUP($B31,'[1]Oct &amp; Nov'!L$5:M$46,2,FALSE),"")</f>
        <v/>
      </c>
      <c r="G31" t="str">
        <f>IFERROR(VLOOKUP($B31,'[1]Oct &amp; Nov'!O$5:P$46,2,FALSE),"")</f>
        <v/>
      </c>
      <c r="H31" t="str">
        <f>IFERROR(VLOOKUP($B31,'[1]Oct &amp; Nov'!R$5:S$46,2,FALSE),"")</f>
        <v/>
      </c>
      <c r="I31" t="str">
        <f>IFERROR(VLOOKUP($B31,'[1]Oct &amp; Nov'!U$5:V$46,2,FALSE),"")</f>
        <v/>
      </c>
      <c r="J31" t="str">
        <f>IFERROR(VLOOKUP($B31,'[1]Oct &amp; Nov'!X$5:Y$46,2,FALSE),"")</f>
        <v/>
      </c>
      <c r="K31" t="str">
        <f>IFERROR(VLOOKUP($B31,'[1]Oct &amp; Nov'!AA$5:AB$46,2,FALSE),"")</f>
        <v/>
      </c>
      <c r="L31" t="str">
        <f>IFERROR(VLOOKUP($B31,'[1]Oct &amp; Nov'!AD$5:AE$46,2,FALSE),"")</f>
        <v/>
      </c>
      <c r="M31">
        <f>IFERROR(VLOOKUP($B31,'[1]Oct &amp; Nov'!AG$5:AH$46,2,FALSE),"")</f>
        <v>1</v>
      </c>
      <c r="N31" t="str">
        <f>IFERROR(VLOOKUP($B31,'[1]Oct &amp; Nov'!AJ$5:AK$46,2,FALSE),"")</f>
        <v/>
      </c>
      <c r="O31" t="str">
        <f>IFERROR(VLOOKUP($B31,'[1]Oct &amp; Nov'!AM$5:AN$46,2,FALSE),"")</f>
        <v/>
      </c>
      <c r="P31" t="str">
        <f>IFERROR(VLOOKUP($B31,'[1]Oct &amp; Nov'!AP$5:AQ$46,2,FALSE),"")</f>
        <v/>
      </c>
      <c r="Q31" s="6">
        <f>SUM($C31:P31)</f>
        <v>1</v>
      </c>
      <c r="R31">
        <f>COUNTIF($C31:P31,"Late*")</f>
        <v>0</v>
      </c>
      <c r="S31" s="11">
        <f t="shared" si="2"/>
        <v>1</v>
      </c>
      <c r="T31" s="7">
        <f>COUNTIF($C31:P31,"Absent")</f>
        <v>0</v>
      </c>
      <c r="U31">
        <f>COUNTIF($C31:P31,"Withdrawn")+COUNTIF($C31:P31,"Absent*")-T31</f>
        <v>0</v>
      </c>
      <c r="V31" s="10">
        <f t="shared" si="3"/>
        <v>1</v>
      </c>
    </row>
    <row r="32" spans="1:22" x14ac:dyDescent="0.3">
      <c r="A32" s="6" t="s">
        <v>138</v>
      </c>
      <c r="B32" s="7" t="s">
        <v>139</v>
      </c>
      <c r="C32" s="6" t="str">
        <f>IFERROR(VLOOKUP($B32,'[1]Oct &amp; Nov'!C$5:D$46,2,FALSE),"")</f>
        <v/>
      </c>
      <c r="D32" t="str">
        <f>IFERROR(VLOOKUP($B32,'[1]Oct &amp; Nov'!F$5:G$46,2,FALSE),"")</f>
        <v/>
      </c>
      <c r="E32">
        <f>IFERROR(VLOOKUP($B32,'[1]Oct &amp; Nov'!I$5:J$46,2,FALSE),"")</f>
        <v>1</v>
      </c>
      <c r="F32" t="str">
        <f>IFERROR(VLOOKUP($B32,'[1]Oct &amp; Nov'!L$5:M$46,2,FALSE),"")</f>
        <v/>
      </c>
      <c r="G32" t="str">
        <f>IFERROR(VLOOKUP($B32,'[1]Oct &amp; Nov'!O$5:P$46,2,FALSE),"")</f>
        <v/>
      </c>
      <c r="H32" t="str">
        <f>IFERROR(VLOOKUP($B32,'[1]Oct &amp; Nov'!R$5:S$46,2,FALSE),"")</f>
        <v/>
      </c>
      <c r="I32">
        <f>IFERROR(VLOOKUP($B32,'[1]Oct &amp; Nov'!U$5:V$46,2,FALSE),"")</f>
        <v>1</v>
      </c>
      <c r="J32" t="str">
        <f>IFERROR(VLOOKUP($B32,'[1]Oct &amp; Nov'!X$5:Y$46,2,FALSE),"")</f>
        <v/>
      </c>
      <c r="K32" t="str">
        <f>IFERROR(VLOOKUP($B32,'[1]Oct &amp; Nov'!AA$5:AB$46,2,FALSE),"")</f>
        <v/>
      </c>
      <c r="L32">
        <f>IFERROR(VLOOKUP($B32,'[1]Oct &amp; Nov'!AD$5:AE$46,2,FALSE),"")</f>
        <v>1</v>
      </c>
      <c r="M32">
        <f>IFERROR(VLOOKUP($B32,'[1]Oct &amp; Nov'!AG$5:AH$46,2,FALSE),"")</f>
        <v>1</v>
      </c>
      <c r="N32">
        <f>IFERROR(VLOOKUP($B32,'[1]Oct &amp; Nov'!AJ$5:AK$46,2,FALSE),"")</f>
        <v>1</v>
      </c>
      <c r="O32" t="str">
        <f>IFERROR(VLOOKUP($B32,'[1]Oct &amp; Nov'!AM$5:AN$46,2,FALSE),"")</f>
        <v/>
      </c>
      <c r="P32" t="str">
        <f>IFERROR(VLOOKUP($B32,'[1]Oct &amp; Nov'!AP$5:AQ$46,2,FALSE),"")</f>
        <v/>
      </c>
      <c r="Q32" s="6">
        <f>SUM($C32:P32)</f>
        <v>5</v>
      </c>
      <c r="R32">
        <f>COUNTIF($C32:P32,"Late*")</f>
        <v>0</v>
      </c>
      <c r="S32" s="11">
        <f t="shared" si="2"/>
        <v>5</v>
      </c>
      <c r="T32" s="7">
        <f>COUNTIF($C32:P32,"Absent")</f>
        <v>0</v>
      </c>
      <c r="U32">
        <f>COUNTIF($C32:P32,"Withdrawn")+COUNTIF($C32:P32,"Absent*")-T32</f>
        <v>0</v>
      </c>
      <c r="V32" s="10">
        <f t="shared" si="3"/>
        <v>5</v>
      </c>
    </row>
    <row r="33" spans="1:22" x14ac:dyDescent="0.3">
      <c r="A33" s="6" t="s">
        <v>396</v>
      </c>
      <c r="B33" s="7" t="s">
        <v>397</v>
      </c>
      <c r="C33" s="6" t="str">
        <f>IFERROR(VLOOKUP($B33,'[1]Oct &amp; Nov'!C$5:D$46,2,FALSE),"")</f>
        <v/>
      </c>
      <c r="D33" t="str">
        <f>IFERROR(VLOOKUP($B33,'[1]Oct &amp; Nov'!F$5:G$46,2,FALSE),"")</f>
        <v/>
      </c>
      <c r="E33" t="str">
        <f>IFERROR(VLOOKUP($B33,'[1]Oct &amp; Nov'!I$5:J$46,2,FALSE),"")</f>
        <v/>
      </c>
      <c r="F33" t="str">
        <f>IFERROR(VLOOKUP($B33,'[1]Oct &amp; Nov'!L$5:M$46,2,FALSE),"")</f>
        <v/>
      </c>
      <c r="G33" t="str">
        <f>IFERROR(VLOOKUP($B33,'[1]Oct &amp; Nov'!O$5:P$46,2,FALSE),"")</f>
        <v/>
      </c>
      <c r="H33" t="str">
        <f>IFERROR(VLOOKUP($B33,'[1]Oct &amp; Nov'!R$5:S$46,2,FALSE),"")</f>
        <v/>
      </c>
      <c r="I33">
        <f>IFERROR(VLOOKUP($B33,'[1]Oct &amp; Nov'!U$5:V$46,2,FALSE),"")</f>
        <v>1</v>
      </c>
      <c r="J33" t="str">
        <f>IFERROR(VLOOKUP($B33,'[1]Oct &amp; Nov'!X$5:Y$46,2,FALSE),"")</f>
        <v/>
      </c>
      <c r="K33" t="str">
        <f>IFERROR(VLOOKUP($B33,'[1]Oct &amp; Nov'!AA$5:AB$46,2,FALSE),"")</f>
        <v/>
      </c>
      <c r="L33">
        <f>IFERROR(VLOOKUP($B33,'[1]Oct &amp; Nov'!AD$5:AE$46,2,FALSE),"")</f>
        <v>1</v>
      </c>
      <c r="M33" t="str">
        <f>IFERROR(VLOOKUP($B33,'[1]Oct &amp; Nov'!AG$5:AH$46,2,FALSE),"")</f>
        <v/>
      </c>
      <c r="N33">
        <f>IFERROR(VLOOKUP($B33,'[1]Oct &amp; Nov'!AJ$5:AK$46,2,FALSE),"")</f>
        <v>1</v>
      </c>
      <c r="O33" t="str">
        <f>IFERROR(VLOOKUP($B33,'[1]Oct &amp; Nov'!AM$5:AN$46,2,FALSE),"")</f>
        <v/>
      </c>
      <c r="P33" t="str">
        <f>IFERROR(VLOOKUP($B33,'[1]Oct &amp; Nov'!AP$5:AQ$46,2,FALSE),"")</f>
        <v/>
      </c>
      <c r="Q33" s="6">
        <f>SUM($C33:P33)</f>
        <v>3</v>
      </c>
      <c r="R33">
        <f>COUNTIF($C33:P33,"Late*")</f>
        <v>0</v>
      </c>
      <c r="S33" s="11">
        <f t="shared" si="2"/>
        <v>3</v>
      </c>
      <c r="T33" s="7">
        <f>COUNTIF($C33:P33,"Absent")</f>
        <v>0</v>
      </c>
      <c r="U33">
        <f>COUNTIF($C33:P33,"Withdrawn")+COUNTIF($C33:P33,"Absent*")-T33</f>
        <v>0</v>
      </c>
      <c r="V33" s="10">
        <f t="shared" si="3"/>
        <v>3</v>
      </c>
    </row>
    <row r="34" spans="1:22" x14ac:dyDescent="0.3">
      <c r="A34" s="6" t="s">
        <v>334</v>
      </c>
      <c r="B34" s="7" t="s">
        <v>335</v>
      </c>
      <c r="C34" s="6">
        <f>IFERROR(VLOOKUP($B34,'[1]Oct &amp; Nov'!C$5:D$46,2,FALSE),"")</f>
        <v>1</v>
      </c>
      <c r="D34" t="str">
        <f>IFERROR(VLOOKUP($B34,'[1]Oct &amp; Nov'!F$5:G$46,2,FALSE),"")</f>
        <v/>
      </c>
      <c r="E34" t="str">
        <f>IFERROR(VLOOKUP($B34,'[1]Oct &amp; Nov'!I$5:J$46,2,FALSE),"")</f>
        <v/>
      </c>
      <c r="F34" t="str">
        <f>IFERROR(VLOOKUP($B34,'[1]Oct &amp; Nov'!L$5:M$46,2,FALSE),"")</f>
        <v/>
      </c>
      <c r="G34" t="str">
        <f>IFERROR(VLOOKUP($B34,'[1]Oct &amp; Nov'!O$5:P$46,2,FALSE),"")</f>
        <v/>
      </c>
      <c r="H34" t="str">
        <f>IFERROR(VLOOKUP($B34,'[1]Oct &amp; Nov'!R$5:S$46,2,FALSE),"")</f>
        <v>Absent</v>
      </c>
      <c r="I34" t="str">
        <f>IFERROR(VLOOKUP($B34,'[1]Oct &amp; Nov'!U$5:V$46,2,FALSE),"")</f>
        <v/>
      </c>
      <c r="J34" t="str">
        <f>IFERROR(VLOOKUP($B34,'[1]Oct &amp; Nov'!X$5:Y$46,2,FALSE),"")</f>
        <v/>
      </c>
      <c r="K34" t="str">
        <f>IFERROR(VLOOKUP($B34,'[1]Oct &amp; Nov'!AA$5:AB$46,2,FALSE),"")</f>
        <v/>
      </c>
      <c r="L34" t="str">
        <f>IFERROR(VLOOKUP($B34,'[1]Oct &amp; Nov'!AD$5:AE$46,2,FALSE),"")</f>
        <v/>
      </c>
      <c r="M34" t="str">
        <f>IFERROR(VLOOKUP($B34,'[1]Oct &amp; Nov'!AG$5:AH$46,2,FALSE),"")</f>
        <v>Withdrawn</v>
      </c>
      <c r="N34" t="str">
        <f>IFERROR(VLOOKUP($B34,'[1]Oct &amp; Nov'!AJ$5:AK$46,2,FALSE),"")</f>
        <v/>
      </c>
      <c r="O34" t="str">
        <f>IFERROR(VLOOKUP($B34,'[1]Oct &amp; Nov'!AM$5:AN$46,2,FALSE),"")</f>
        <v/>
      </c>
      <c r="P34" t="str">
        <f>IFERROR(VLOOKUP($B34,'[1]Oct &amp; Nov'!AP$5:AQ$46,2,FALSE),"")</f>
        <v/>
      </c>
      <c r="Q34" s="6">
        <f>SUM($C34:P34)</f>
        <v>1</v>
      </c>
      <c r="R34">
        <f>COUNTIF($C34:P34,"Late*")</f>
        <v>0</v>
      </c>
      <c r="S34" s="11">
        <f t="shared" si="2"/>
        <v>1</v>
      </c>
      <c r="T34" s="7">
        <f>COUNTIF($C34:P34,"Absent")</f>
        <v>1</v>
      </c>
      <c r="U34">
        <f>COUNTIF($C34:P34,"Withdrawn")+COUNTIF($C34:P34,"Absent*")-T34</f>
        <v>1</v>
      </c>
      <c r="V34" s="10">
        <f t="shared" si="3"/>
        <v>3</v>
      </c>
    </row>
    <row r="35" spans="1:22" x14ac:dyDescent="0.3">
      <c r="A35" s="6" t="s">
        <v>159</v>
      </c>
      <c r="B35" s="7" t="s">
        <v>160</v>
      </c>
      <c r="C35" s="6" t="str">
        <f>IFERROR(VLOOKUP($B35,'[1]Oct &amp; Nov'!C$5:D$46,2,FALSE),"")</f>
        <v>Absent</v>
      </c>
      <c r="D35" t="str">
        <f>IFERROR(VLOOKUP($B35,'[1]Oct &amp; Nov'!F$5:G$46,2,FALSE),"")</f>
        <v/>
      </c>
      <c r="E35" t="str">
        <f>IFERROR(VLOOKUP($B35,'[1]Oct &amp; Nov'!I$5:J$46,2,FALSE),"")</f>
        <v/>
      </c>
      <c r="F35" t="str">
        <f>IFERROR(VLOOKUP($B35,'[1]Oct &amp; Nov'!L$5:M$46,2,FALSE),"")</f>
        <v/>
      </c>
      <c r="G35" t="str">
        <f>IFERROR(VLOOKUP($B35,'[1]Oct &amp; Nov'!O$5:P$46,2,FALSE),"")</f>
        <v/>
      </c>
      <c r="H35" t="str">
        <f>IFERROR(VLOOKUP($B35,'[1]Oct &amp; Nov'!R$5:S$46,2,FALSE),"")</f>
        <v/>
      </c>
      <c r="I35" t="str">
        <f>IFERROR(VLOOKUP($B35,'[1]Oct &amp; Nov'!U$5:V$46,2,FALSE),"")</f>
        <v>Absent*</v>
      </c>
      <c r="J35" t="str">
        <f>IFERROR(VLOOKUP($B35,'[1]Oct &amp; Nov'!X$5:Y$46,2,FALSE),"")</f>
        <v/>
      </c>
      <c r="K35" t="str">
        <f>IFERROR(VLOOKUP($B35,'[1]Oct &amp; Nov'!AA$5:AB$46,2,FALSE),"")</f>
        <v/>
      </c>
      <c r="L35" t="str">
        <f>IFERROR(VLOOKUP($B35,'[1]Oct &amp; Nov'!AD$5:AE$46,2,FALSE),"")</f>
        <v>Withdrawn</v>
      </c>
      <c r="M35" t="str">
        <f>IFERROR(VLOOKUP($B35,'[1]Oct &amp; Nov'!AG$5:AH$46,2,FALSE),"")</f>
        <v/>
      </c>
      <c r="N35" t="str">
        <f>IFERROR(VLOOKUP($B35,'[1]Oct &amp; Nov'!AJ$5:AK$46,2,FALSE),"")</f>
        <v>Withdrawn</v>
      </c>
      <c r="O35" t="str">
        <f>IFERROR(VLOOKUP($B35,'[1]Oct &amp; Nov'!AM$5:AN$46,2,FALSE),"")</f>
        <v/>
      </c>
      <c r="P35" t="str">
        <f>IFERROR(VLOOKUP($B35,'[1]Oct &amp; Nov'!AP$5:AQ$46,2,FALSE),"")</f>
        <v/>
      </c>
      <c r="Q35" s="6">
        <f>SUM($C35:P35)</f>
        <v>0</v>
      </c>
      <c r="R35">
        <f>COUNTIF($C35:P35,"Late*")</f>
        <v>0</v>
      </c>
      <c r="S35" s="11">
        <f t="shared" si="2"/>
        <v>0</v>
      </c>
      <c r="T35" s="7">
        <f>COUNTIF($C35:P35,"Absent")</f>
        <v>1</v>
      </c>
      <c r="U35">
        <f>COUNTIF($C35:P35,"Withdrawn")+COUNTIF($C35:P35,"Absent*")-T35</f>
        <v>3</v>
      </c>
      <c r="V35" s="10">
        <f t="shared" si="3"/>
        <v>4</v>
      </c>
    </row>
    <row r="36" spans="1:22" x14ac:dyDescent="0.3">
      <c r="A36" s="6" t="s">
        <v>347</v>
      </c>
      <c r="B36" s="7" t="s">
        <v>348</v>
      </c>
      <c r="C36" s="6" t="str">
        <f>IFERROR(VLOOKUP($B36,'[1]Oct &amp; Nov'!C$5:D$46,2,FALSE),"")</f>
        <v>Withdrawn</v>
      </c>
      <c r="D36" t="str">
        <f>IFERROR(VLOOKUP($B36,'[1]Oct &amp; Nov'!F$5:G$46,2,FALSE),"")</f>
        <v/>
      </c>
      <c r="E36" t="str">
        <f>IFERROR(VLOOKUP($B36,'[1]Oct &amp; Nov'!I$5:J$46,2,FALSE),"")</f>
        <v/>
      </c>
      <c r="F36" t="str">
        <f>IFERROR(VLOOKUP($B36,'[1]Oct &amp; Nov'!L$5:M$46,2,FALSE),"")</f>
        <v/>
      </c>
      <c r="G36" t="str">
        <f>IFERROR(VLOOKUP($B36,'[1]Oct &amp; Nov'!O$5:P$46,2,FALSE),"")</f>
        <v/>
      </c>
      <c r="H36" t="str">
        <f>IFERROR(VLOOKUP($B36,'[1]Oct &amp; Nov'!R$5:S$46,2,FALSE),"")</f>
        <v/>
      </c>
      <c r="I36" t="str">
        <f>IFERROR(VLOOKUP($B36,'[1]Oct &amp; Nov'!U$5:V$46,2,FALSE),"")</f>
        <v/>
      </c>
      <c r="J36" t="str">
        <f>IFERROR(VLOOKUP($B36,'[1]Oct &amp; Nov'!X$5:Y$46,2,FALSE),"")</f>
        <v/>
      </c>
      <c r="K36" t="str">
        <f>IFERROR(VLOOKUP($B36,'[1]Oct &amp; Nov'!AA$5:AB$46,2,FALSE),"")</f>
        <v/>
      </c>
      <c r="L36" t="str">
        <f>IFERROR(VLOOKUP($B36,'[1]Oct &amp; Nov'!AD$5:AE$46,2,FALSE),"")</f>
        <v/>
      </c>
      <c r="M36" t="str">
        <f>IFERROR(VLOOKUP($B36,'[1]Oct &amp; Nov'!AG$5:AH$46,2,FALSE),"")</f>
        <v/>
      </c>
      <c r="N36" t="str">
        <f>IFERROR(VLOOKUP($B36,'[1]Oct &amp; Nov'!AJ$5:AK$46,2,FALSE),"")</f>
        <v/>
      </c>
      <c r="O36" t="str">
        <f>IFERROR(VLOOKUP($B36,'[1]Oct &amp; Nov'!AM$5:AN$46,2,FALSE),"")</f>
        <v/>
      </c>
      <c r="P36" t="str">
        <f>IFERROR(VLOOKUP($B36,'[1]Oct &amp; Nov'!AP$5:AQ$46,2,FALSE),"")</f>
        <v/>
      </c>
      <c r="Q36" s="6">
        <f>SUM($C36:P36)</f>
        <v>0</v>
      </c>
      <c r="R36">
        <f>COUNTIF($C36:P36,"Late*")</f>
        <v>0</v>
      </c>
      <c r="S36" s="11">
        <f t="shared" si="2"/>
        <v>0</v>
      </c>
      <c r="T36" s="7">
        <f>COUNTIF($C36:P36,"Absent")</f>
        <v>0</v>
      </c>
      <c r="U36">
        <f>COUNTIF($C36:P36,"Withdrawn")+COUNTIF($C36:P36,"Absent*")-T36</f>
        <v>1</v>
      </c>
      <c r="V36" s="10">
        <f t="shared" si="3"/>
        <v>1</v>
      </c>
    </row>
    <row r="37" spans="1:22" x14ac:dyDescent="0.3">
      <c r="A37" s="6" t="s">
        <v>193</v>
      </c>
      <c r="B37" s="7" t="s">
        <v>194</v>
      </c>
      <c r="C37" s="6" t="str">
        <f>IFERROR(VLOOKUP($B37,'[1]Oct &amp; Nov'!C$5:D$46,2,FALSE),"")</f>
        <v/>
      </c>
      <c r="D37" t="str">
        <f>IFERROR(VLOOKUP($B37,'[1]Oct &amp; Nov'!F$5:G$46,2,FALSE),"")</f>
        <v/>
      </c>
      <c r="E37" t="str">
        <f>IFERROR(VLOOKUP($B37,'[1]Oct &amp; Nov'!I$5:J$46,2,FALSE),"")</f>
        <v/>
      </c>
      <c r="F37" t="str">
        <f>IFERROR(VLOOKUP($B37,'[1]Oct &amp; Nov'!L$5:M$46,2,FALSE),"")</f>
        <v/>
      </c>
      <c r="G37" t="str">
        <f>IFERROR(VLOOKUP($B37,'[1]Oct &amp; Nov'!O$5:P$46,2,FALSE),"")</f>
        <v/>
      </c>
      <c r="H37" t="str">
        <f>IFERROR(VLOOKUP($B37,'[1]Oct &amp; Nov'!R$5:S$46,2,FALSE),"")</f>
        <v/>
      </c>
      <c r="I37" t="str">
        <f>IFERROR(VLOOKUP($B37,'[1]Oct &amp; Nov'!U$5:V$46,2,FALSE),"")</f>
        <v/>
      </c>
      <c r="J37">
        <f>IFERROR(VLOOKUP($B37,'[1]Oct &amp; Nov'!X$5:Y$46,2,FALSE),"")</f>
        <v>1</v>
      </c>
      <c r="K37" t="str">
        <f>IFERROR(VLOOKUP($B37,'[1]Oct &amp; Nov'!AA$5:AB$46,2,FALSE),"")</f>
        <v/>
      </c>
      <c r="L37" t="str">
        <f>IFERROR(VLOOKUP($B37,'[1]Oct &amp; Nov'!AD$5:AE$46,2,FALSE),"")</f>
        <v>Withdrawn</v>
      </c>
      <c r="M37" t="str">
        <f>IFERROR(VLOOKUP($B37,'[1]Oct &amp; Nov'!AG$5:AH$46,2,FALSE),"")</f>
        <v/>
      </c>
      <c r="N37" t="str">
        <f>IFERROR(VLOOKUP($B37,'[1]Oct &amp; Nov'!AJ$5:AK$46,2,FALSE),"")</f>
        <v>Withdrawn</v>
      </c>
      <c r="O37" t="str">
        <f>IFERROR(VLOOKUP($B37,'[1]Oct &amp; Nov'!AM$5:AN$46,2,FALSE),"")</f>
        <v/>
      </c>
      <c r="P37" t="str">
        <f>IFERROR(VLOOKUP($B37,'[1]Oct &amp; Nov'!AP$5:AQ$46,2,FALSE),"")</f>
        <v/>
      </c>
      <c r="Q37" s="6">
        <f>SUM($C37:P37)</f>
        <v>1</v>
      </c>
      <c r="R37">
        <f>COUNTIF($C37:P37,"Late*")</f>
        <v>0</v>
      </c>
      <c r="S37" s="11">
        <f t="shared" si="2"/>
        <v>1</v>
      </c>
      <c r="T37" s="7">
        <f>COUNTIF($C37:P37,"Absent")</f>
        <v>0</v>
      </c>
      <c r="U37">
        <f>COUNTIF($C37:P37,"Withdrawn")+COUNTIF($C37:P37,"Absent*")-T37</f>
        <v>2</v>
      </c>
      <c r="V37" s="10">
        <f t="shared" si="3"/>
        <v>3</v>
      </c>
    </row>
    <row r="38" spans="1:22" x14ac:dyDescent="0.3">
      <c r="A38" s="6" t="s">
        <v>400</v>
      </c>
      <c r="B38" s="7" t="s">
        <v>401</v>
      </c>
      <c r="C38" s="6" t="str">
        <f>IFERROR(VLOOKUP($B38,'[1]Oct &amp; Nov'!C$5:D$46,2,FALSE),"")</f>
        <v/>
      </c>
      <c r="D38" t="str">
        <f>IFERROR(VLOOKUP($B38,'[1]Oct &amp; Nov'!F$5:G$46,2,FALSE),"")</f>
        <v/>
      </c>
      <c r="E38" t="str">
        <f>IFERROR(VLOOKUP($B38,'[1]Oct &amp; Nov'!I$5:J$46,2,FALSE),"")</f>
        <v/>
      </c>
      <c r="F38" t="str">
        <f>IFERROR(VLOOKUP($B38,'[1]Oct &amp; Nov'!L$5:M$46,2,FALSE),"")</f>
        <v/>
      </c>
      <c r="G38" t="str">
        <f>IFERROR(VLOOKUP($B38,'[1]Oct &amp; Nov'!O$5:P$46,2,FALSE),"")</f>
        <v/>
      </c>
      <c r="H38" t="str">
        <f>IFERROR(VLOOKUP($B38,'[1]Oct &amp; Nov'!R$5:S$46,2,FALSE),"")</f>
        <v/>
      </c>
      <c r="I38" t="str">
        <f>IFERROR(VLOOKUP($B38,'[1]Oct &amp; Nov'!U$5:V$46,2,FALSE),"")</f>
        <v>Withdrawn</v>
      </c>
      <c r="J38" t="str">
        <f>IFERROR(VLOOKUP($B38,'[1]Oct &amp; Nov'!X$5:Y$46,2,FALSE),"")</f>
        <v/>
      </c>
      <c r="K38" t="str">
        <f>IFERROR(VLOOKUP($B38,'[1]Oct &amp; Nov'!AA$5:AB$46,2,FALSE),"")</f>
        <v/>
      </c>
      <c r="L38" t="str">
        <f>IFERROR(VLOOKUP($B38,'[1]Oct &amp; Nov'!AD$5:AE$46,2,FALSE),"")</f>
        <v>Withdrawn</v>
      </c>
      <c r="M38" t="str">
        <f>IFERROR(VLOOKUP($B38,'[1]Oct &amp; Nov'!AG$5:AH$46,2,FALSE),"")</f>
        <v/>
      </c>
      <c r="N38" t="str">
        <f>IFERROR(VLOOKUP($B38,'[1]Oct &amp; Nov'!AJ$5:AK$46,2,FALSE),"")</f>
        <v>Withdrawn</v>
      </c>
      <c r="O38" t="str">
        <f>IFERROR(VLOOKUP($B38,'[1]Oct &amp; Nov'!AM$5:AN$46,2,FALSE),"")</f>
        <v/>
      </c>
      <c r="P38" t="str">
        <f>IFERROR(VLOOKUP($B38,'[1]Oct &amp; Nov'!AP$5:AQ$46,2,FALSE),"")</f>
        <v/>
      </c>
      <c r="Q38" s="6">
        <f>SUM($C38:P38)</f>
        <v>0</v>
      </c>
      <c r="R38">
        <f>COUNTIF($C38:P38,"Late*")</f>
        <v>0</v>
      </c>
      <c r="S38" s="11">
        <f t="shared" si="2"/>
        <v>0</v>
      </c>
      <c r="T38" s="7">
        <f>COUNTIF($C38:P38,"Absent")</f>
        <v>0</v>
      </c>
      <c r="U38">
        <f>COUNTIF($C38:P38,"Withdrawn")+COUNTIF($C38:P38,"Absent*")-T38</f>
        <v>3</v>
      </c>
      <c r="V38" s="10">
        <f t="shared" si="3"/>
        <v>3</v>
      </c>
    </row>
    <row r="39" spans="1:22" x14ac:dyDescent="0.3">
      <c r="A39" s="6" t="s">
        <v>187</v>
      </c>
      <c r="B39" s="7" t="s">
        <v>188</v>
      </c>
      <c r="C39" s="6" t="str">
        <f>IFERROR(VLOOKUP($B39,'[1]Oct &amp; Nov'!C$5:D$46,2,FALSE),"")</f>
        <v/>
      </c>
      <c r="D39" t="str">
        <f>IFERROR(VLOOKUP($B39,'[1]Oct &amp; Nov'!F$5:G$46,2,FALSE),"")</f>
        <v/>
      </c>
      <c r="E39">
        <f>IFERROR(VLOOKUP($B39,'[1]Oct &amp; Nov'!I$5:J$46,2,FALSE),"")</f>
        <v>1</v>
      </c>
      <c r="F39" t="str">
        <f>IFERROR(VLOOKUP($B39,'[1]Oct &amp; Nov'!L$5:M$46,2,FALSE),"")</f>
        <v/>
      </c>
      <c r="G39">
        <f>IFERROR(VLOOKUP($B39,'[1]Oct &amp; Nov'!O$5:P$46,2,FALSE),"")</f>
        <v>1</v>
      </c>
      <c r="H39" t="str">
        <f>IFERROR(VLOOKUP($B39,'[1]Oct &amp; Nov'!R$5:S$46,2,FALSE),"")</f>
        <v/>
      </c>
      <c r="I39" t="str">
        <f>IFERROR(VLOOKUP($B39,'[1]Oct &amp; Nov'!U$5:V$46,2,FALSE),"")</f>
        <v/>
      </c>
      <c r="J39">
        <f>IFERROR(VLOOKUP($B39,'[1]Oct &amp; Nov'!X$5:Y$46,2,FALSE),"")</f>
        <v>1</v>
      </c>
      <c r="K39" t="str">
        <f>IFERROR(VLOOKUP($B39,'[1]Oct &amp; Nov'!AA$5:AB$46,2,FALSE),"")</f>
        <v/>
      </c>
      <c r="L39" t="str">
        <f>IFERROR(VLOOKUP($B39,'[1]Oct &amp; Nov'!AD$5:AE$46,2,FALSE),"")</f>
        <v/>
      </c>
      <c r="M39" t="str">
        <f>IFERROR(VLOOKUP($B39,'[1]Oct &amp; Nov'!AG$5:AH$46,2,FALSE),"")</f>
        <v/>
      </c>
      <c r="N39" t="str">
        <f>IFERROR(VLOOKUP($B39,'[1]Oct &amp; Nov'!AJ$5:AK$46,2,FALSE),"")</f>
        <v/>
      </c>
      <c r="O39" t="str">
        <f>IFERROR(VLOOKUP($B39,'[1]Oct &amp; Nov'!AM$5:AN$46,2,FALSE),"")</f>
        <v/>
      </c>
      <c r="P39" t="str">
        <f>IFERROR(VLOOKUP($B39,'[1]Oct &amp; Nov'!AP$5:AQ$46,2,FALSE),"")</f>
        <v/>
      </c>
      <c r="Q39" s="6">
        <f>SUM($C39:P39)</f>
        <v>3</v>
      </c>
      <c r="R39">
        <f>COUNTIF($C39:P39,"Late*")</f>
        <v>0</v>
      </c>
      <c r="S39" s="11">
        <f t="shared" si="2"/>
        <v>3</v>
      </c>
      <c r="T39" s="7">
        <f>COUNTIF($C39:P39,"Absent")</f>
        <v>0</v>
      </c>
      <c r="U39">
        <f>COUNTIF($C39:P39,"Withdrawn")+COUNTIF($C39:P39,"Absent*")-T39</f>
        <v>0</v>
      </c>
      <c r="V39" s="10">
        <f t="shared" si="3"/>
        <v>3</v>
      </c>
    </row>
    <row r="40" spans="1:22" x14ac:dyDescent="0.3">
      <c r="A40" s="6" t="s">
        <v>167</v>
      </c>
      <c r="B40" s="7" t="s">
        <v>168</v>
      </c>
      <c r="C40" s="6" t="str">
        <f>IFERROR(VLOOKUP($B40,'[1]Oct &amp; Nov'!C$5:D$46,2,FALSE),"")</f>
        <v/>
      </c>
      <c r="D40" t="str">
        <f>IFERROR(VLOOKUP($B40,'[1]Oct &amp; Nov'!F$5:G$46,2,FALSE),"")</f>
        <v/>
      </c>
      <c r="E40">
        <f>IFERROR(VLOOKUP($B40,'[1]Oct &amp; Nov'!I$5:J$46,2,FALSE),"")</f>
        <v>1</v>
      </c>
      <c r="F40" t="str">
        <f>IFERROR(VLOOKUP($B40,'[1]Oct &amp; Nov'!L$5:M$46,2,FALSE),"")</f>
        <v/>
      </c>
      <c r="G40" t="str">
        <f>IFERROR(VLOOKUP($B40,'[1]Oct &amp; Nov'!O$5:P$46,2,FALSE),"")</f>
        <v/>
      </c>
      <c r="H40" t="str">
        <f>IFERROR(VLOOKUP($B40,'[1]Oct &amp; Nov'!R$5:S$46,2,FALSE),"")</f>
        <v/>
      </c>
      <c r="I40" t="str">
        <f>IFERROR(VLOOKUP($B40,'[1]Oct &amp; Nov'!U$5:V$46,2,FALSE),"")</f>
        <v/>
      </c>
      <c r="J40" t="str">
        <f>IFERROR(VLOOKUP($B40,'[1]Oct &amp; Nov'!X$5:Y$46,2,FALSE),"")</f>
        <v/>
      </c>
      <c r="K40" t="str">
        <f>IFERROR(VLOOKUP($B40,'[1]Oct &amp; Nov'!AA$5:AB$46,2,FALSE),"")</f>
        <v/>
      </c>
      <c r="L40" t="str">
        <f>IFERROR(VLOOKUP($B40,'[1]Oct &amp; Nov'!AD$5:AE$46,2,FALSE),"")</f>
        <v/>
      </c>
      <c r="M40" t="str">
        <f>IFERROR(VLOOKUP($B40,'[1]Oct &amp; Nov'!AG$5:AH$46,2,FALSE),"")</f>
        <v/>
      </c>
      <c r="N40" t="str">
        <f>IFERROR(VLOOKUP($B40,'[1]Oct &amp; Nov'!AJ$5:AK$46,2,FALSE),"")</f>
        <v/>
      </c>
      <c r="O40" t="str">
        <f>IFERROR(VLOOKUP($B40,'[1]Oct &amp; Nov'!AM$5:AN$46,2,FALSE),"")</f>
        <v/>
      </c>
      <c r="P40" t="str">
        <f>IFERROR(VLOOKUP($B40,'[1]Oct &amp; Nov'!AP$5:AQ$46,2,FALSE),"")</f>
        <v/>
      </c>
      <c r="Q40" s="6">
        <f>SUM($C40:P40)</f>
        <v>1</v>
      </c>
      <c r="R40">
        <f>COUNTIF($C40:P40,"Late*")</f>
        <v>0</v>
      </c>
      <c r="S40" s="11">
        <f t="shared" si="2"/>
        <v>1</v>
      </c>
      <c r="T40" s="7">
        <f>COUNTIF($C40:P40,"Absent")</f>
        <v>0</v>
      </c>
      <c r="U40">
        <f>COUNTIF($C40:P40,"Withdrawn")+COUNTIF($C40:P40,"Absent*")-T40</f>
        <v>0</v>
      </c>
      <c r="V40" s="10">
        <f t="shared" si="3"/>
        <v>1</v>
      </c>
    </row>
    <row r="41" spans="1:22" x14ac:dyDescent="0.3">
      <c r="A41" s="6" t="s">
        <v>809</v>
      </c>
      <c r="B41" s="7" t="s">
        <v>810</v>
      </c>
      <c r="C41" s="6">
        <f>IFERROR(VLOOKUP($B41,'[1]Oct &amp; Nov'!C$5:D$46,2,FALSE),"")</f>
        <v>1</v>
      </c>
      <c r="D41" t="str">
        <f>IFERROR(VLOOKUP($B41,'[1]Oct &amp; Nov'!F$5:G$46,2,FALSE),"")</f>
        <v/>
      </c>
      <c r="E41" t="str">
        <f>IFERROR(VLOOKUP($B41,'[1]Oct &amp; Nov'!I$5:J$46,2,FALSE),"")</f>
        <v/>
      </c>
      <c r="F41" t="str">
        <f>IFERROR(VLOOKUP($B41,'[1]Oct &amp; Nov'!L$5:M$46,2,FALSE),"")</f>
        <v/>
      </c>
      <c r="G41" t="str">
        <f>IFERROR(VLOOKUP($B41,'[1]Oct &amp; Nov'!O$5:P$46,2,FALSE),"")</f>
        <v/>
      </c>
      <c r="H41" t="str">
        <f>IFERROR(VLOOKUP($B41,'[1]Oct &amp; Nov'!R$5:S$46,2,FALSE),"")</f>
        <v/>
      </c>
      <c r="I41" t="str">
        <f>IFERROR(VLOOKUP($B41,'[1]Oct &amp; Nov'!U$5:V$46,2,FALSE),"")</f>
        <v/>
      </c>
      <c r="J41" t="str">
        <f>IFERROR(VLOOKUP($B41,'[1]Oct &amp; Nov'!X$5:Y$46,2,FALSE),"")</f>
        <v/>
      </c>
      <c r="K41" t="str">
        <f>IFERROR(VLOOKUP($B41,'[1]Oct &amp; Nov'!AA$5:AB$46,2,FALSE),"")</f>
        <v/>
      </c>
      <c r="L41" t="str">
        <f>IFERROR(VLOOKUP($B41,'[1]Oct &amp; Nov'!AD$5:AE$46,2,FALSE),"")</f>
        <v/>
      </c>
      <c r="M41" t="str">
        <f>IFERROR(VLOOKUP($B41,'[1]Oct &amp; Nov'!AG$5:AH$46,2,FALSE),"")</f>
        <v/>
      </c>
      <c r="N41" t="str">
        <f>IFERROR(VLOOKUP($B41,'[1]Oct &amp; Nov'!AJ$5:AK$46,2,FALSE),"")</f>
        <v/>
      </c>
      <c r="O41" t="str">
        <f>IFERROR(VLOOKUP($B41,'[1]Oct &amp; Nov'!AM$5:AN$46,2,FALSE),"")</f>
        <v/>
      </c>
      <c r="P41" t="str">
        <f>IFERROR(VLOOKUP($B41,'[1]Oct &amp; Nov'!AP$5:AQ$46,2,FALSE),"")</f>
        <v/>
      </c>
      <c r="Q41" s="6">
        <f>SUM($C41:P41)</f>
        <v>1</v>
      </c>
      <c r="R41">
        <f>COUNTIF($C41:P41,"Late*")</f>
        <v>0</v>
      </c>
      <c r="S41" s="11">
        <f t="shared" si="2"/>
        <v>1</v>
      </c>
      <c r="T41" s="7">
        <f>COUNTIF($C41:P41,"Absent")</f>
        <v>0</v>
      </c>
      <c r="U41">
        <f>COUNTIF($C41:P41,"Withdrawn")+COUNTIF($C41:P41,"Absent*")-T41</f>
        <v>0</v>
      </c>
      <c r="V41" s="10">
        <f t="shared" si="3"/>
        <v>1</v>
      </c>
    </row>
    <row r="42" spans="1:22" x14ac:dyDescent="0.3">
      <c r="A42" s="6" t="s">
        <v>163</v>
      </c>
      <c r="B42" s="7" t="s">
        <v>164</v>
      </c>
      <c r="C42" s="6" t="str">
        <f>IFERROR(VLOOKUP($B42,'[1]Oct &amp; Nov'!C$5:D$46,2,FALSE),"")</f>
        <v/>
      </c>
      <c r="D42" t="str">
        <f>IFERROR(VLOOKUP($B42,'[1]Oct &amp; Nov'!F$5:G$46,2,FALSE),"")</f>
        <v/>
      </c>
      <c r="E42" t="str">
        <f>IFERROR(VLOOKUP($B42,'[1]Oct &amp; Nov'!I$5:J$46,2,FALSE),"")</f>
        <v/>
      </c>
      <c r="F42" t="str">
        <f>IFERROR(VLOOKUP($B42,'[1]Oct &amp; Nov'!L$5:M$46,2,FALSE),"")</f>
        <v/>
      </c>
      <c r="G42" t="str">
        <f>IFERROR(VLOOKUP($B42,'[1]Oct &amp; Nov'!O$5:P$46,2,FALSE),"")</f>
        <v/>
      </c>
      <c r="H42" t="str">
        <f>IFERROR(VLOOKUP($B42,'[1]Oct &amp; Nov'!R$5:S$46,2,FALSE),"")</f>
        <v/>
      </c>
      <c r="I42" t="str">
        <f>IFERROR(VLOOKUP($B42,'[1]Oct &amp; Nov'!U$5:V$46,2,FALSE),"")</f>
        <v/>
      </c>
      <c r="J42" t="str">
        <f>IFERROR(VLOOKUP($B42,'[1]Oct &amp; Nov'!X$5:Y$46,2,FALSE),"")</f>
        <v>Withdrawn</v>
      </c>
      <c r="K42" t="str">
        <f>IFERROR(VLOOKUP($B42,'[1]Oct &amp; Nov'!AA$5:AB$46,2,FALSE),"")</f>
        <v>Withdrawn</v>
      </c>
      <c r="L42" t="str">
        <f>IFERROR(VLOOKUP($B42,'[1]Oct &amp; Nov'!AD$5:AE$46,2,FALSE),"")</f>
        <v/>
      </c>
      <c r="M42" t="str">
        <f>IFERROR(VLOOKUP($B42,'[1]Oct &amp; Nov'!AG$5:AH$46,2,FALSE),"")</f>
        <v/>
      </c>
      <c r="N42" t="str">
        <f>IFERROR(VLOOKUP($B42,'[1]Oct &amp; Nov'!AJ$5:AK$46,2,FALSE),"")</f>
        <v/>
      </c>
      <c r="O42" t="str">
        <f>IFERROR(VLOOKUP($B42,'[1]Oct &amp; Nov'!AM$5:AN$46,2,FALSE),"")</f>
        <v/>
      </c>
      <c r="P42" t="str">
        <f>IFERROR(VLOOKUP($B42,'[1]Oct &amp; Nov'!AP$5:AQ$46,2,FALSE),"")</f>
        <v/>
      </c>
      <c r="Q42" s="6">
        <f>SUM($C42:P42)</f>
        <v>0</v>
      </c>
      <c r="R42">
        <f>COUNTIF($C42:P42,"Late*")</f>
        <v>0</v>
      </c>
      <c r="S42" s="11">
        <f t="shared" si="2"/>
        <v>0</v>
      </c>
      <c r="T42" s="7">
        <f>COUNTIF($C42:P42,"Absent")</f>
        <v>0</v>
      </c>
      <c r="U42">
        <f>COUNTIF($C42:P42,"Withdrawn")+COUNTIF($C42:P42,"Absent*")-T42</f>
        <v>2</v>
      </c>
      <c r="V42" s="10">
        <f t="shared" si="3"/>
        <v>2</v>
      </c>
    </row>
    <row r="43" spans="1:22" x14ac:dyDescent="0.3">
      <c r="A43" s="6" t="s">
        <v>183</v>
      </c>
      <c r="B43" s="7" t="s">
        <v>184</v>
      </c>
      <c r="C43" s="6" t="str">
        <f>IFERROR(VLOOKUP($B43,'[1]Oct &amp; Nov'!C$5:D$46,2,FALSE),"")</f>
        <v/>
      </c>
      <c r="D43" t="str">
        <f>IFERROR(VLOOKUP($B43,'[1]Oct &amp; Nov'!F$5:G$46,2,FALSE),"")</f>
        <v/>
      </c>
      <c r="E43">
        <f>IFERROR(VLOOKUP($B43,'[1]Oct &amp; Nov'!I$5:J$46,2,FALSE),"")</f>
        <v>1</v>
      </c>
      <c r="F43" t="str">
        <f>IFERROR(VLOOKUP($B43,'[1]Oct &amp; Nov'!L$5:M$46,2,FALSE),"")</f>
        <v/>
      </c>
      <c r="G43" t="str">
        <f>IFERROR(VLOOKUP($B43,'[1]Oct &amp; Nov'!O$5:P$46,2,FALSE),"")</f>
        <v/>
      </c>
      <c r="H43" t="str">
        <f>IFERROR(VLOOKUP($B43,'[1]Oct &amp; Nov'!R$5:S$46,2,FALSE),"")</f>
        <v/>
      </c>
      <c r="I43" t="str">
        <f>IFERROR(VLOOKUP($B43,'[1]Oct &amp; Nov'!U$5:V$46,2,FALSE),"")</f>
        <v/>
      </c>
      <c r="J43">
        <f>IFERROR(VLOOKUP($B43,'[1]Oct &amp; Nov'!X$5:Y$46,2,FALSE),"")</f>
        <v>1</v>
      </c>
      <c r="K43" t="str">
        <f>IFERROR(VLOOKUP($B43,'[1]Oct &amp; Nov'!AA$5:AB$46,2,FALSE),"")</f>
        <v/>
      </c>
      <c r="L43" t="str">
        <f>IFERROR(VLOOKUP($B43,'[1]Oct &amp; Nov'!AD$5:AE$46,2,FALSE),"")</f>
        <v/>
      </c>
      <c r="M43" t="str">
        <f>IFERROR(VLOOKUP($B43,'[1]Oct &amp; Nov'!AG$5:AH$46,2,FALSE),"")</f>
        <v/>
      </c>
      <c r="N43" t="str">
        <f>IFERROR(VLOOKUP($B43,'[1]Oct &amp; Nov'!AJ$5:AK$46,2,FALSE),"")</f>
        <v/>
      </c>
      <c r="O43" t="str">
        <f>IFERROR(VLOOKUP($B43,'[1]Oct &amp; Nov'!AM$5:AN$46,2,FALSE),"")</f>
        <v/>
      </c>
      <c r="P43" t="str">
        <f>IFERROR(VLOOKUP($B43,'[1]Oct &amp; Nov'!AP$5:AQ$46,2,FALSE),"")</f>
        <v/>
      </c>
      <c r="Q43" s="6">
        <f>SUM($C43:P43)</f>
        <v>2</v>
      </c>
      <c r="R43">
        <f>COUNTIF($C43:P43,"Late*")</f>
        <v>0</v>
      </c>
      <c r="S43" s="11">
        <f t="shared" si="2"/>
        <v>2</v>
      </c>
      <c r="T43" s="7">
        <f>COUNTIF($C43:P43,"Absent")</f>
        <v>0</v>
      </c>
      <c r="U43">
        <f>COUNTIF($C43:P43,"Withdrawn")+COUNTIF($C43:P43,"Absent*")-T43</f>
        <v>0</v>
      </c>
      <c r="V43" s="10">
        <f t="shared" si="3"/>
        <v>2</v>
      </c>
    </row>
    <row r="44" spans="1:22" x14ac:dyDescent="0.3">
      <c r="A44" s="6" t="s">
        <v>811</v>
      </c>
      <c r="B44" s="7" t="s">
        <v>812</v>
      </c>
      <c r="C44" s="6" t="str">
        <f>IFERROR(VLOOKUP($B44,'[1]Oct &amp; Nov'!C$5:D$46,2,FALSE),"")</f>
        <v/>
      </c>
      <c r="D44" t="str">
        <f>IFERROR(VLOOKUP($B44,'[1]Oct &amp; Nov'!F$5:G$46,2,FALSE),"")</f>
        <v/>
      </c>
      <c r="E44" t="str">
        <f>IFERROR(VLOOKUP($B44,'[1]Oct &amp; Nov'!I$5:J$46,2,FALSE),"")</f>
        <v/>
      </c>
      <c r="F44" t="str">
        <f>IFERROR(VLOOKUP($B44,'[1]Oct &amp; Nov'!L$5:M$46,2,FALSE),"")</f>
        <v/>
      </c>
      <c r="G44" t="str">
        <f>IFERROR(VLOOKUP($B44,'[1]Oct &amp; Nov'!O$5:P$46,2,FALSE),"")</f>
        <v/>
      </c>
      <c r="H44" t="str">
        <f>IFERROR(VLOOKUP($B44,'[1]Oct &amp; Nov'!R$5:S$46,2,FALSE),"")</f>
        <v/>
      </c>
      <c r="I44" t="str">
        <f>IFERROR(VLOOKUP($B44,'[1]Oct &amp; Nov'!U$5:V$46,2,FALSE),"")</f>
        <v/>
      </c>
      <c r="J44" t="str">
        <f>IFERROR(VLOOKUP($B44,'[1]Oct &amp; Nov'!X$5:Y$46,2,FALSE),"")</f>
        <v/>
      </c>
      <c r="K44" t="str">
        <f>IFERROR(VLOOKUP($B44,'[1]Oct &amp; Nov'!AA$5:AB$46,2,FALSE),"")</f>
        <v/>
      </c>
      <c r="L44" t="str">
        <f>IFERROR(VLOOKUP($B44,'[1]Oct &amp; Nov'!AD$5:AE$46,2,FALSE),"")</f>
        <v/>
      </c>
      <c r="M44" t="str">
        <f>IFERROR(VLOOKUP($B44,'[1]Oct &amp; Nov'!AG$5:AH$46,2,FALSE),"")</f>
        <v/>
      </c>
      <c r="N44">
        <f>IFERROR(VLOOKUP($B44,'[1]Oct &amp; Nov'!AJ$5:AK$46,2,FALSE),"")</f>
        <v>1</v>
      </c>
      <c r="O44" t="str">
        <f>IFERROR(VLOOKUP($B44,'[1]Oct &amp; Nov'!AM$5:AN$46,2,FALSE),"")</f>
        <v/>
      </c>
      <c r="P44" t="str">
        <f>IFERROR(VLOOKUP($B44,'[1]Oct &amp; Nov'!AP$5:AQ$46,2,FALSE),"")</f>
        <v/>
      </c>
      <c r="Q44" s="6">
        <f>SUM($C44:P44)</f>
        <v>1</v>
      </c>
      <c r="R44">
        <f>COUNTIF($C44:P44,"Late*")</f>
        <v>0</v>
      </c>
      <c r="S44" s="11">
        <f t="shared" si="2"/>
        <v>1</v>
      </c>
      <c r="T44" s="7">
        <f>COUNTIF($C44:P44,"Absent")</f>
        <v>0</v>
      </c>
      <c r="U44">
        <f>COUNTIF($C44:P44,"Withdrawn")+COUNTIF($C44:P44,"Absent*")-T44</f>
        <v>0</v>
      </c>
      <c r="V44" s="10">
        <f t="shared" si="3"/>
        <v>1</v>
      </c>
    </row>
    <row r="45" spans="1:22" x14ac:dyDescent="0.3">
      <c r="A45" s="6" t="s">
        <v>390</v>
      </c>
      <c r="B45" s="7" t="s">
        <v>391</v>
      </c>
      <c r="C45" s="6" t="str">
        <f>IFERROR(VLOOKUP($B45,'[1]Oct &amp; Nov'!C$5:D$46,2,FALSE),"")</f>
        <v/>
      </c>
      <c r="D45" t="str">
        <f>IFERROR(VLOOKUP($B45,'[1]Oct &amp; Nov'!F$5:G$46,2,FALSE),"")</f>
        <v/>
      </c>
      <c r="E45" t="str">
        <f>IFERROR(VLOOKUP($B45,'[1]Oct &amp; Nov'!I$5:J$46,2,FALSE),"")</f>
        <v/>
      </c>
      <c r="F45" t="str">
        <f>IFERROR(VLOOKUP($B45,'[1]Oct &amp; Nov'!L$5:M$46,2,FALSE),"")</f>
        <v/>
      </c>
      <c r="G45" t="str">
        <f>IFERROR(VLOOKUP($B45,'[1]Oct &amp; Nov'!O$5:P$46,2,FALSE),"")</f>
        <v/>
      </c>
      <c r="H45" t="str">
        <f>IFERROR(VLOOKUP($B45,'[1]Oct &amp; Nov'!R$5:S$46,2,FALSE),"")</f>
        <v/>
      </c>
      <c r="I45">
        <f>IFERROR(VLOOKUP($B45,'[1]Oct &amp; Nov'!U$5:V$46,2,FALSE),"")</f>
        <v>1</v>
      </c>
      <c r="J45" t="str">
        <f>IFERROR(VLOOKUP($B45,'[1]Oct &amp; Nov'!X$5:Y$46,2,FALSE),"")</f>
        <v/>
      </c>
      <c r="K45" t="str">
        <f>IFERROR(VLOOKUP($B45,'[1]Oct &amp; Nov'!AA$5:AB$46,2,FALSE),"")</f>
        <v/>
      </c>
      <c r="L45">
        <f>IFERROR(VLOOKUP($B45,'[1]Oct &amp; Nov'!AD$5:AE$46,2,FALSE),"")</f>
        <v>1</v>
      </c>
      <c r="M45" t="str">
        <f>IFERROR(VLOOKUP($B45,'[1]Oct &amp; Nov'!AG$5:AH$46,2,FALSE),"")</f>
        <v/>
      </c>
      <c r="N45" t="str">
        <f>IFERROR(VLOOKUP($B45,'[1]Oct &amp; Nov'!AJ$5:AK$46,2,FALSE),"")</f>
        <v/>
      </c>
      <c r="O45" t="str">
        <f>IFERROR(VLOOKUP($B45,'[1]Oct &amp; Nov'!AM$5:AN$46,2,FALSE),"")</f>
        <v/>
      </c>
      <c r="P45" t="str">
        <f>IFERROR(VLOOKUP($B45,'[1]Oct &amp; Nov'!AP$5:AQ$46,2,FALSE),"")</f>
        <v/>
      </c>
      <c r="Q45" s="6">
        <f>SUM($C45:P45)</f>
        <v>2</v>
      </c>
      <c r="R45">
        <f>COUNTIF($C45:P45,"Late*")</f>
        <v>0</v>
      </c>
      <c r="S45" s="11">
        <f t="shared" si="2"/>
        <v>2</v>
      </c>
      <c r="T45" s="7">
        <f>COUNTIF($C45:P45,"Absent")</f>
        <v>0</v>
      </c>
      <c r="U45">
        <f>COUNTIF($C45:P45,"Withdrawn")+COUNTIF($C45:P45,"Absent*")-T45</f>
        <v>0</v>
      </c>
      <c r="V45" s="10">
        <f t="shared" si="3"/>
        <v>2</v>
      </c>
    </row>
    <row r="46" spans="1:22" x14ac:dyDescent="0.3">
      <c r="A46" s="6" t="s">
        <v>209</v>
      </c>
      <c r="B46" s="7" t="s">
        <v>210</v>
      </c>
      <c r="C46" s="6" t="str">
        <f>IFERROR(VLOOKUP($B46,'[1]Oct &amp; Nov'!C$5:D$46,2,FALSE),"")</f>
        <v/>
      </c>
      <c r="D46" t="str">
        <f>IFERROR(VLOOKUP($B46,'[1]Oct &amp; Nov'!F$5:G$46,2,FALSE),"")</f>
        <v/>
      </c>
      <c r="E46" t="str">
        <f>IFERROR(VLOOKUP($B46,'[1]Oct &amp; Nov'!I$5:J$46,2,FALSE),"")</f>
        <v/>
      </c>
      <c r="F46" t="str">
        <f>IFERROR(VLOOKUP($B46,'[1]Oct &amp; Nov'!L$5:M$46,2,FALSE),"")</f>
        <v/>
      </c>
      <c r="G46" t="str">
        <f>IFERROR(VLOOKUP($B46,'[1]Oct &amp; Nov'!O$5:P$46,2,FALSE),"")</f>
        <v/>
      </c>
      <c r="H46" t="str">
        <f>IFERROR(VLOOKUP($B46,'[1]Oct &amp; Nov'!R$5:S$46,2,FALSE),"")</f>
        <v/>
      </c>
      <c r="I46" t="str">
        <f>IFERROR(VLOOKUP($B46,'[1]Oct &amp; Nov'!U$5:V$46,2,FALSE),"")</f>
        <v/>
      </c>
      <c r="J46" t="str">
        <f>IFERROR(VLOOKUP($B46,'[1]Oct &amp; Nov'!X$5:Y$46,2,FALSE),"")</f>
        <v/>
      </c>
      <c r="K46" t="str">
        <f>IFERROR(VLOOKUP($B46,'[1]Oct &amp; Nov'!AA$5:AB$46,2,FALSE),"")</f>
        <v/>
      </c>
      <c r="L46">
        <f>IFERROR(VLOOKUP($B46,'[1]Oct &amp; Nov'!AD$5:AE$46,2,FALSE),"")</f>
        <v>1</v>
      </c>
      <c r="M46" t="str">
        <f>IFERROR(VLOOKUP($B46,'[1]Oct &amp; Nov'!AG$5:AH$46,2,FALSE),"")</f>
        <v/>
      </c>
      <c r="N46">
        <f>IFERROR(VLOOKUP($B46,'[1]Oct &amp; Nov'!AJ$5:AK$46,2,FALSE),"")</f>
        <v>1</v>
      </c>
      <c r="O46" t="str">
        <f>IFERROR(VLOOKUP($B46,'[1]Oct &amp; Nov'!AM$5:AN$46,2,FALSE),"")</f>
        <v/>
      </c>
      <c r="P46" t="str">
        <f>IFERROR(VLOOKUP($B46,'[1]Oct &amp; Nov'!AP$5:AQ$46,2,FALSE),"")</f>
        <v/>
      </c>
      <c r="Q46" s="6">
        <f>SUM($C46:P46)</f>
        <v>2</v>
      </c>
      <c r="R46">
        <f>COUNTIF($C46:P46,"Late*")</f>
        <v>0</v>
      </c>
      <c r="S46" s="11">
        <f t="shared" si="2"/>
        <v>2</v>
      </c>
      <c r="T46" s="7">
        <f>COUNTIF($C46:P46,"Absent")</f>
        <v>0</v>
      </c>
      <c r="U46">
        <f>COUNTIF($C46:P46,"Withdrawn")+COUNTIF($C46:P46,"Absent*")-T46</f>
        <v>0</v>
      </c>
      <c r="V46" s="10">
        <f t="shared" si="3"/>
        <v>2</v>
      </c>
    </row>
    <row r="47" spans="1:22" x14ac:dyDescent="0.3">
      <c r="A47" s="6" t="s">
        <v>102</v>
      </c>
      <c r="B47" s="7" t="s">
        <v>103</v>
      </c>
      <c r="C47" s="6" t="str">
        <f>IFERROR(VLOOKUP($B47,'[1]Oct &amp; Nov'!C$5:D$46,2,FALSE),"")</f>
        <v/>
      </c>
      <c r="D47" t="str">
        <f>IFERROR(VLOOKUP($B47,'[1]Oct &amp; Nov'!F$5:G$46,2,FALSE),"")</f>
        <v/>
      </c>
      <c r="E47" t="str">
        <f>IFERROR(VLOOKUP($B47,'[1]Oct &amp; Nov'!I$5:J$46,2,FALSE),"")</f>
        <v>Late</v>
      </c>
      <c r="F47" t="str">
        <f>IFERROR(VLOOKUP($B47,'[1]Oct &amp; Nov'!L$5:M$46,2,FALSE),"")</f>
        <v/>
      </c>
      <c r="G47" t="str">
        <f>IFERROR(VLOOKUP($B47,'[1]Oct &amp; Nov'!O$5:P$46,2,FALSE),"")</f>
        <v/>
      </c>
      <c r="H47" t="str">
        <f>IFERROR(VLOOKUP($B47,'[1]Oct &amp; Nov'!R$5:S$46,2,FALSE),"")</f>
        <v/>
      </c>
      <c r="I47" t="str">
        <f>IFERROR(VLOOKUP($B47,'[1]Oct &amp; Nov'!U$5:V$46,2,FALSE),"")</f>
        <v/>
      </c>
      <c r="J47" t="str">
        <f>IFERROR(VLOOKUP($B47,'[1]Oct &amp; Nov'!X$5:Y$46,2,FALSE),"")</f>
        <v/>
      </c>
      <c r="K47">
        <f>IFERROR(VLOOKUP($B47,'[1]Oct &amp; Nov'!AA$5:AB$46,2,FALSE),"")</f>
        <v>1</v>
      </c>
      <c r="L47" t="str">
        <f>IFERROR(VLOOKUP($B47,'[1]Oct &amp; Nov'!AD$5:AE$46,2,FALSE),"")</f>
        <v>Late</v>
      </c>
      <c r="M47" t="str">
        <f>IFERROR(VLOOKUP($B47,'[1]Oct &amp; Nov'!AG$5:AH$46,2,FALSE),"")</f>
        <v/>
      </c>
      <c r="N47" t="str">
        <f>IFERROR(VLOOKUP($B47,'[1]Oct &amp; Nov'!AJ$5:AK$46,2,FALSE),"")</f>
        <v/>
      </c>
      <c r="O47" t="str">
        <f>IFERROR(VLOOKUP($B47,'[1]Oct &amp; Nov'!AM$5:AN$46,2,FALSE),"")</f>
        <v/>
      </c>
      <c r="P47" t="str">
        <f>IFERROR(VLOOKUP($B47,'[1]Oct &amp; Nov'!AP$5:AQ$46,2,FALSE),"")</f>
        <v/>
      </c>
      <c r="Q47" s="6">
        <f>SUM($C47:P47)</f>
        <v>1</v>
      </c>
      <c r="R47">
        <f>COUNTIF($C47:P47,"Late*")</f>
        <v>2</v>
      </c>
      <c r="S47" s="11">
        <f t="shared" si="2"/>
        <v>3</v>
      </c>
      <c r="T47" s="7">
        <f>COUNTIF($C47:P47,"Absent")</f>
        <v>0</v>
      </c>
      <c r="U47">
        <f>COUNTIF($C47:P47,"Withdrawn")+COUNTIF($C47:P47,"Absent*")-T47</f>
        <v>0</v>
      </c>
      <c r="V47" s="10">
        <f t="shared" si="3"/>
        <v>3</v>
      </c>
    </row>
    <row r="48" spans="1:22" x14ac:dyDescent="0.3">
      <c r="A48" s="6" t="s">
        <v>813</v>
      </c>
      <c r="B48" s="7" t="s">
        <v>814</v>
      </c>
      <c r="C48" s="6" t="str">
        <f>IFERROR(VLOOKUP($B48,'[1]Oct &amp; Nov'!C$5:D$46,2,FALSE),"")</f>
        <v/>
      </c>
      <c r="D48" t="str">
        <f>IFERROR(VLOOKUP($B48,'[1]Oct &amp; Nov'!F$5:G$46,2,FALSE),"")</f>
        <v/>
      </c>
      <c r="E48" t="str">
        <f>IFERROR(VLOOKUP($B48,'[1]Oct &amp; Nov'!I$5:J$46,2,FALSE),"")</f>
        <v/>
      </c>
      <c r="F48" t="str">
        <f>IFERROR(VLOOKUP($B48,'[1]Oct &amp; Nov'!L$5:M$46,2,FALSE),"")</f>
        <v/>
      </c>
      <c r="G48" t="str">
        <f>IFERROR(VLOOKUP($B48,'[1]Oct &amp; Nov'!O$5:P$46,2,FALSE),"")</f>
        <v/>
      </c>
      <c r="H48" t="str">
        <f>IFERROR(VLOOKUP($B48,'[1]Oct &amp; Nov'!R$5:S$46,2,FALSE),"")</f>
        <v/>
      </c>
      <c r="I48" t="str">
        <f>IFERROR(VLOOKUP($B48,'[1]Oct &amp; Nov'!U$5:V$46,2,FALSE),"")</f>
        <v/>
      </c>
      <c r="J48" t="str">
        <f>IFERROR(VLOOKUP($B48,'[1]Oct &amp; Nov'!X$5:Y$46,2,FALSE),"")</f>
        <v/>
      </c>
      <c r="K48" t="str">
        <f>IFERROR(VLOOKUP($B48,'[1]Oct &amp; Nov'!AA$5:AB$46,2,FALSE),"")</f>
        <v/>
      </c>
      <c r="L48" t="str">
        <f>IFERROR(VLOOKUP($B48,'[1]Oct &amp; Nov'!AD$5:AE$46,2,FALSE),"")</f>
        <v/>
      </c>
      <c r="M48">
        <f>IFERROR(VLOOKUP($B48,'[1]Oct &amp; Nov'!AG$5:AH$46,2,FALSE),"")</f>
        <v>1</v>
      </c>
      <c r="N48" t="str">
        <f>IFERROR(VLOOKUP($B48,'[1]Oct &amp; Nov'!AJ$5:AK$46,2,FALSE),"")</f>
        <v/>
      </c>
      <c r="O48" t="str">
        <f>IFERROR(VLOOKUP($B48,'[1]Oct &amp; Nov'!AM$5:AN$46,2,FALSE),"")</f>
        <v/>
      </c>
      <c r="P48" t="str">
        <f>IFERROR(VLOOKUP($B48,'[1]Oct &amp; Nov'!AP$5:AQ$46,2,FALSE),"")</f>
        <v/>
      </c>
      <c r="Q48" s="6">
        <f>SUM($C48:P48)</f>
        <v>1</v>
      </c>
      <c r="R48">
        <f>COUNTIF($C48:P48,"Late*")</f>
        <v>0</v>
      </c>
      <c r="S48" s="11">
        <f t="shared" si="2"/>
        <v>1</v>
      </c>
      <c r="T48" s="7">
        <f>COUNTIF($C48:P48,"Absent")</f>
        <v>0</v>
      </c>
      <c r="U48">
        <f>COUNTIF($C48:P48,"Withdrawn")+COUNTIF($C48:P48,"Absent*")-T48</f>
        <v>0</v>
      </c>
      <c r="V48" s="10">
        <f t="shared" si="3"/>
        <v>1</v>
      </c>
    </row>
    <row r="49" spans="1:23" x14ac:dyDescent="0.3">
      <c r="A49" s="6" t="s">
        <v>404</v>
      </c>
      <c r="B49" s="7" t="s">
        <v>405</v>
      </c>
      <c r="C49" s="6" t="str">
        <f>IFERROR(VLOOKUP($B49,'[1]Oct &amp; Nov'!C$5:D$46,2,FALSE),"")</f>
        <v/>
      </c>
      <c r="D49" t="str">
        <f>IFERROR(VLOOKUP($B49,'[1]Oct &amp; Nov'!F$5:G$46,2,FALSE),"")</f>
        <v/>
      </c>
      <c r="E49" t="str">
        <f>IFERROR(VLOOKUP($B49,'[1]Oct &amp; Nov'!I$5:J$46,2,FALSE),"")</f>
        <v/>
      </c>
      <c r="F49" t="str">
        <f>IFERROR(VLOOKUP($B49,'[1]Oct &amp; Nov'!L$5:M$46,2,FALSE),"")</f>
        <v/>
      </c>
      <c r="G49" t="str">
        <f>IFERROR(VLOOKUP($B49,'[1]Oct &amp; Nov'!O$5:P$46,2,FALSE),"")</f>
        <v/>
      </c>
      <c r="H49" t="str">
        <f>IFERROR(VLOOKUP($B49,'[1]Oct &amp; Nov'!R$5:S$46,2,FALSE),"")</f>
        <v/>
      </c>
      <c r="I49" t="str">
        <f>IFERROR(VLOOKUP($B49,'[1]Oct &amp; Nov'!U$5:V$46,2,FALSE),"")</f>
        <v/>
      </c>
      <c r="J49" t="str">
        <f>IFERROR(VLOOKUP($B49,'[1]Oct &amp; Nov'!X$5:Y$46,2,FALSE),"")</f>
        <v/>
      </c>
      <c r="K49">
        <f>IFERROR(VLOOKUP($B49,'[1]Oct &amp; Nov'!AA$5:AB$46,2,FALSE),"")</f>
        <v>1</v>
      </c>
      <c r="L49" t="str">
        <f>IFERROR(VLOOKUP($B49,'[1]Oct &amp; Nov'!AD$5:AE$46,2,FALSE),"")</f>
        <v/>
      </c>
      <c r="M49">
        <f>IFERROR(VLOOKUP($B49,'[1]Oct &amp; Nov'!AG$5:AH$46,2,FALSE),"")</f>
        <v>1</v>
      </c>
      <c r="N49" t="str">
        <f>IFERROR(VLOOKUP($B49,'[1]Oct &amp; Nov'!AJ$5:AK$46,2,FALSE),"")</f>
        <v>Withdrawn</v>
      </c>
      <c r="O49" t="str">
        <f>IFERROR(VLOOKUP($B49,'[1]Oct &amp; Nov'!AM$5:AN$46,2,FALSE),"")</f>
        <v/>
      </c>
      <c r="P49" t="str">
        <f>IFERROR(VLOOKUP($B49,'[1]Oct &amp; Nov'!AP$5:AQ$46,2,FALSE),"")</f>
        <v/>
      </c>
      <c r="Q49" s="6">
        <f>SUM($C49:P49)</f>
        <v>2</v>
      </c>
      <c r="R49">
        <f>COUNTIF($C49:P49,"Late*")</f>
        <v>0</v>
      </c>
      <c r="S49" s="11">
        <f t="shared" si="2"/>
        <v>2</v>
      </c>
      <c r="T49" s="7">
        <f>COUNTIF($C49:P49,"Absent")</f>
        <v>0</v>
      </c>
      <c r="U49">
        <f>COUNTIF($C49:P49,"Withdrawn")+COUNTIF($C49:P49,"Absent*")-T49</f>
        <v>1</v>
      </c>
      <c r="V49" s="10">
        <f t="shared" si="3"/>
        <v>3</v>
      </c>
    </row>
    <row r="50" spans="1:23" x14ac:dyDescent="0.3">
      <c r="A50" s="6" t="s">
        <v>43</v>
      </c>
      <c r="B50" s="7" t="s">
        <v>44</v>
      </c>
      <c r="C50" s="6" t="str">
        <f>IFERROR(VLOOKUP($B50,'[1]Oct &amp; Nov'!C$5:D$46,2,FALSE),"")</f>
        <v/>
      </c>
      <c r="D50" t="str">
        <f>IFERROR(VLOOKUP($B50,'[1]Oct &amp; Nov'!F$5:G$46,2,FALSE),"")</f>
        <v/>
      </c>
      <c r="E50" t="str">
        <f>IFERROR(VLOOKUP($B50,'[1]Oct &amp; Nov'!I$5:J$46,2,FALSE),"")</f>
        <v>Withdrawn</v>
      </c>
      <c r="F50" t="str">
        <f>IFERROR(VLOOKUP($B50,'[1]Oct &amp; Nov'!L$5:M$46,2,FALSE),"")</f>
        <v/>
      </c>
      <c r="G50" t="str">
        <f>IFERROR(VLOOKUP($B50,'[1]Oct &amp; Nov'!O$5:P$46,2,FALSE),"")</f>
        <v>Withdrawn</v>
      </c>
      <c r="H50" t="str">
        <f>IFERROR(VLOOKUP($B50,'[1]Oct &amp; Nov'!R$5:S$46,2,FALSE),"")</f>
        <v/>
      </c>
      <c r="I50" t="str">
        <f>IFERROR(VLOOKUP($B50,'[1]Oct &amp; Nov'!U$5:V$46,2,FALSE),"")</f>
        <v/>
      </c>
      <c r="J50">
        <f>IFERROR(VLOOKUP($B50,'[1]Oct &amp; Nov'!X$5:Y$46,2,FALSE),"")</f>
        <v>1</v>
      </c>
      <c r="K50" t="str">
        <f>IFERROR(VLOOKUP($B50,'[1]Oct &amp; Nov'!AA$5:AB$46,2,FALSE),"")</f>
        <v/>
      </c>
      <c r="L50" t="str">
        <f>IFERROR(VLOOKUP($B50,'[1]Oct &amp; Nov'!AD$5:AE$46,2,FALSE),"")</f>
        <v/>
      </c>
      <c r="M50" t="str">
        <f>IFERROR(VLOOKUP($B50,'[1]Oct &amp; Nov'!AG$5:AH$46,2,FALSE),"")</f>
        <v/>
      </c>
      <c r="N50" t="str">
        <f>IFERROR(VLOOKUP($B50,'[1]Oct &amp; Nov'!AJ$5:AK$46,2,FALSE),"")</f>
        <v/>
      </c>
      <c r="O50" t="str">
        <f>IFERROR(VLOOKUP($B50,'[1]Oct &amp; Nov'!AM$5:AN$46,2,FALSE),"")</f>
        <v/>
      </c>
      <c r="P50" t="str">
        <f>IFERROR(VLOOKUP($B50,'[1]Oct &amp; Nov'!AP$5:AQ$46,2,FALSE),"")</f>
        <v/>
      </c>
      <c r="Q50" s="6">
        <f>SUM($C50:P50)</f>
        <v>1</v>
      </c>
      <c r="R50">
        <f>COUNTIF($C50:P50,"Late*")</f>
        <v>0</v>
      </c>
      <c r="S50" s="11">
        <f t="shared" si="2"/>
        <v>1</v>
      </c>
      <c r="T50" s="7">
        <f>COUNTIF($C50:P50,"Absent")</f>
        <v>0</v>
      </c>
      <c r="U50">
        <f>COUNTIF($C50:P50,"Withdrawn")+COUNTIF($C50:P50,"Absent*")-T50</f>
        <v>2</v>
      </c>
      <c r="V50" s="10">
        <f t="shared" si="3"/>
        <v>3</v>
      </c>
      <c r="W50" s="1"/>
    </row>
    <row r="51" spans="1:23" ht="14.4" customHeight="1" x14ac:dyDescent="0.3">
      <c r="A51" s="6" t="s">
        <v>205</v>
      </c>
      <c r="B51" s="7" t="s">
        <v>206</v>
      </c>
      <c r="C51" s="6" t="str">
        <f>IFERROR(VLOOKUP($B51,'[1]Oct &amp; Nov'!C$5:D$46,2,FALSE),"")</f>
        <v/>
      </c>
      <c r="D51" t="str">
        <f>IFERROR(VLOOKUP($B51,'[1]Oct &amp; Nov'!F$5:G$46,2,FALSE),"")</f>
        <v/>
      </c>
      <c r="E51" t="str">
        <f>IFERROR(VLOOKUP($B51,'[1]Oct &amp; Nov'!I$5:J$46,2,FALSE),"")</f>
        <v/>
      </c>
      <c r="F51" t="str">
        <f>IFERROR(VLOOKUP($B51,'[1]Oct &amp; Nov'!L$5:M$46,2,FALSE),"")</f>
        <v/>
      </c>
      <c r="G51" t="str">
        <f>IFERROR(VLOOKUP($B51,'[1]Oct &amp; Nov'!O$5:P$46,2,FALSE),"")</f>
        <v/>
      </c>
      <c r="H51" t="str">
        <f>IFERROR(VLOOKUP($B51,'[1]Oct &amp; Nov'!R$5:S$46,2,FALSE),"")</f>
        <v/>
      </c>
      <c r="I51" t="str">
        <f>IFERROR(VLOOKUP($B51,'[1]Oct &amp; Nov'!U$5:V$46,2,FALSE),"")</f>
        <v/>
      </c>
      <c r="J51" t="str">
        <f>IFERROR(VLOOKUP($B51,'[1]Oct &amp; Nov'!X$5:Y$46,2,FALSE),"")</f>
        <v/>
      </c>
      <c r="K51" t="str">
        <f>IFERROR(VLOOKUP($B51,'[1]Oct &amp; Nov'!AA$5:AB$46,2,FALSE),"")</f>
        <v/>
      </c>
      <c r="L51" t="str">
        <f>IFERROR(VLOOKUP($B51,'[1]Oct &amp; Nov'!AD$5:AE$46,2,FALSE),"")</f>
        <v>Late</v>
      </c>
      <c r="M51" t="str">
        <f>IFERROR(VLOOKUP($B51,'[1]Oct &amp; Nov'!AG$5:AH$46,2,FALSE),"")</f>
        <v/>
      </c>
      <c r="N51">
        <f>IFERROR(VLOOKUP($B51,'[1]Oct &amp; Nov'!AJ$5:AK$46,2,FALSE),"")</f>
        <v>1</v>
      </c>
      <c r="O51" t="str">
        <f>IFERROR(VLOOKUP($B51,'[1]Oct &amp; Nov'!AM$5:AN$46,2,FALSE),"")</f>
        <v/>
      </c>
      <c r="P51" t="str">
        <f>IFERROR(VLOOKUP($B51,'[1]Oct &amp; Nov'!AP$5:AQ$46,2,FALSE),"")</f>
        <v/>
      </c>
      <c r="Q51" s="6">
        <f>SUM($C51:P51)</f>
        <v>1</v>
      </c>
      <c r="R51">
        <f>COUNTIF($C51:P51,"Late*")</f>
        <v>1</v>
      </c>
      <c r="S51" s="11">
        <f t="shared" si="2"/>
        <v>2</v>
      </c>
      <c r="T51" s="7">
        <f>COUNTIF($C51:P51,"Absent")</f>
        <v>0</v>
      </c>
      <c r="U51">
        <f>COUNTIF($C51:P51,"Withdrawn")+COUNTIF($C51:P51,"Absent*")-T51</f>
        <v>0</v>
      </c>
      <c r="V51" s="10">
        <f t="shared" si="3"/>
        <v>2</v>
      </c>
    </row>
    <row r="52" spans="1:23" s="1" customFormat="1" x14ac:dyDescent="0.3">
      <c r="A52" s="6" t="s">
        <v>71</v>
      </c>
      <c r="B52" s="7" t="s">
        <v>72</v>
      </c>
      <c r="C52" s="6" t="str">
        <f>IFERROR(VLOOKUP($B52,'[1]Oct &amp; Nov'!C$5:D$46,2,FALSE),"")</f>
        <v/>
      </c>
      <c r="D52" t="str">
        <f>IFERROR(VLOOKUP($B52,'[1]Oct &amp; Nov'!F$5:G$46,2,FALSE),"")</f>
        <v/>
      </c>
      <c r="E52" t="str">
        <f>IFERROR(VLOOKUP($B52,'[1]Oct &amp; Nov'!I$5:J$46,2,FALSE),"")</f>
        <v/>
      </c>
      <c r="F52" t="str">
        <f>IFERROR(VLOOKUP($B52,'[1]Oct &amp; Nov'!L$5:M$46,2,FALSE),"")</f>
        <v/>
      </c>
      <c r="G52" t="str">
        <f>IFERROR(VLOOKUP($B52,'[1]Oct &amp; Nov'!O$5:P$46,2,FALSE),"")</f>
        <v/>
      </c>
      <c r="H52" t="str">
        <f>IFERROR(VLOOKUP($B52,'[1]Oct &amp; Nov'!R$5:S$46,2,FALSE),"")</f>
        <v>Withdrawn</v>
      </c>
      <c r="I52" t="str">
        <f>IFERROR(VLOOKUP($B52,'[1]Oct &amp; Nov'!U$5:V$46,2,FALSE),"")</f>
        <v/>
      </c>
      <c r="J52" t="str">
        <f>IFERROR(VLOOKUP($B52,'[1]Oct &amp; Nov'!X$5:Y$46,2,FALSE),"")</f>
        <v/>
      </c>
      <c r="K52" t="str">
        <f>IFERROR(VLOOKUP($B52,'[1]Oct &amp; Nov'!AA$5:AB$46,2,FALSE),"")</f>
        <v/>
      </c>
      <c r="L52">
        <f>IFERROR(VLOOKUP($B52,'[1]Oct &amp; Nov'!AD$5:AE$46,2,FALSE),"")</f>
        <v>1</v>
      </c>
      <c r="M52" t="str">
        <f>IFERROR(VLOOKUP($B52,'[1]Oct &amp; Nov'!AG$5:AH$46,2,FALSE),"")</f>
        <v/>
      </c>
      <c r="N52">
        <f>IFERROR(VLOOKUP($B52,'[1]Oct &amp; Nov'!AJ$5:AK$46,2,FALSE),"")</f>
        <v>1</v>
      </c>
      <c r="O52" t="str">
        <f>IFERROR(VLOOKUP($B52,'[1]Oct &amp; Nov'!AM$5:AN$46,2,FALSE),"")</f>
        <v/>
      </c>
      <c r="P52" t="str">
        <f>IFERROR(VLOOKUP($B52,'[1]Oct &amp; Nov'!AP$5:AQ$46,2,FALSE),"")</f>
        <v/>
      </c>
      <c r="Q52" s="6">
        <f>SUM($C52:P52)</f>
        <v>2</v>
      </c>
      <c r="R52">
        <f>COUNTIF($C52:P52,"Late*")</f>
        <v>0</v>
      </c>
      <c r="S52" s="11">
        <f t="shared" si="2"/>
        <v>2</v>
      </c>
      <c r="T52" s="7">
        <f>COUNTIF($C52:P52,"Absent")</f>
        <v>0</v>
      </c>
      <c r="U52">
        <f>COUNTIF($C52:P52,"Withdrawn")+COUNTIF($C52:P52,"Absent*")-T52</f>
        <v>1</v>
      </c>
      <c r="V52" s="10">
        <f t="shared" si="3"/>
        <v>3</v>
      </c>
      <c r="W52"/>
    </row>
    <row r="53" spans="1:23" x14ac:dyDescent="0.3">
      <c r="A53" s="6" t="s">
        <v>153</v>
      </c>
      <c r="B53" s="7" t="s">
        <v>154</v>
      </c>
      <c r="C53" s="6">
        <f>IFERROR(VLOOKUP($B53,'[1]Oct &amp; Nov'!C$5:D$46,2,FALSE),"")</f>
        <v>1</v>
      </c>
      <c r="D53" t="str">
        <f>IFERROR(VLOOKUP($B53,'[1]Oct &amp; Nov'!F$5:G$46,2,FALSE),"")</f>
        <v/>
      </c>
      <c r="E53" t="str">
        <f>IFERROR(VLOOKUP($B53,'[1]Oct &amp; Nov'!I$5:J$46,2,FALSE),"")</f>
        <v/>
      </c>
      <c r="F53" t="str">
        <f>IFERROR(VLOOKUP($B53,'[1]Oct &amp; Nov'!L$5:M$46,2,FALSE),"")</f>
        <v/>
      </c>
      <c r="G53" t="str">
        <f>IFERROR(VLOOKUP($B53,'[1]Oct &amp; Nov'!O$5:P$46,2,FALSE),"")</f>
        <v/>
      </c>
      <c r="H53" t="str">
        <f>IFERROR(VLOOKUP($B53,'[1]Oct &amp; Nov'!R$5:S$46,2,FALSE),"")</f>
        <v>Withdrawn</v>
      </c>
      <c r="I53" t="str">
        <f>IFERROR(VLOOKUP($B53,'[1]Oct &amp; Nov'!U$5:V$46,2,FALSE),"")</f>
        <v/>
      </c>
      <c r="J53" t="str">
        <f>IFERROR(VLOOKUP($B53,'[1]Oct &amp; Nov'!X$5:Y$46,2,FALSE),"")</f>
        <v/>
      </c>
      <c r="K53" t="str">
        <f>IFERROR(VLOOKUP($B53,'[1]Oct &amp; Nov'!AA$5:AB$46,2,FALSE),"")</f>
        <v>Absent*</v>
      </c>
      <c r="L53" t="str">
        <f>IFERROR(VLOOKUP($B53,'[1]Oct &amp; Nov'!AD$5:AE$46,2,FALSE),"")</f>
        <v/>
      </c>
      <c r="M53" t="str">
        <f>IFERROR(VLOOKUP($B53,'[1]Oct &amp; Nov'!AG$5:AH$46,2,FALSE),"")</f>
        <v/>
      </c>
      <c r="N53" t="str">
        <f>IFERROR(VLOOKUP($B53,'[1]Oct &amp; Nov'!AJ$5:AK$46,2,FALSE),"")</f>
        <v/>
      </c>
      <c r="O53" t="str">
        <f>IFERROR(VLOOKUP($B53,'[1]Oct &amp; Nov'!AM$5:AN$46,2,FALSE),"")</f>
        <v/>
      </c>
      <c r="P53" t="str">
        <f>IFERROR(VLOOKUP($B53,'[1]Oct &amp; Nov'!AP$5:AQ$46,2,FALSE),"")</f>
        <v/>
      </c>
      <c r="Q53" s="6">
        <f>SUM($C53:P53)</f>
        <v>1</v>
      </c>
      <c r="R53">
        <f>COUNTIF($C53:P53,"Late*")</f>
        <v>0</v>
      </c>
      <c r="S53" s="11">
        <f t="shared" si="2"/>
        <v>1</v>
      </c>
      <c r="T53" s="7">
        <f>COUNTIF($C53:P53,"Absent")</f>
        <v>0</v>
      </c>
      <c r="U53">
        <f>COUNTIF($C53:P53,"Withdrawn")+COUNTIF($C53:P53,"Absent*")-T53</f>
        <v>2</v>
      </c>
      <c r="V53" s="10">
        <f t="shared" si="3"/>
        <v>3</v>
      </c>
    </row>
    <row r="54" spans="1:23" x14ac:dyDescent="0.3">
      <c r="A54" s="6" t="s">
        <v>132</v>
      </c>
      <c r="B54" s="7" t="s">
        <v>127</v>
      </c>
      <c r="C54" s="6" t="str">
        <f>IFERROR(VLOOKUP($B54,'[1]Oct &amp; Nov'!C$5:D$46,2,FALSE),"")</f>
        <v/>
      </c>
      <c r="D54" t="str">
        <f>IFERROR(VLOOKUP($B54,'[1]Oct &amp; Nov'!F$5:G$46,2,FALSE),"")</f>
        <v/>
      </c>
      <c r="E54" t="str">
        <f>IFERROR(VLOOKUP($B54,'[1]Oct &amp; Nov'!I$5:J$46,2,FALSE),"")</f>
        <v/>
      </c>
      <c r="F54" t="str">
        <f>IFERROR(VLOOKUP($B54,'[1]Oct &amp; Nov'!L$5:M$46,2,FALSE),"")</f>
        <v/>
      </c>
      <c r="G54" t="str">
        <f>IFERROR(VLOOKUP($B54,'[1]Oct &amp; Nov'!O$5:P$46,2,FALSE),"")</f>
        <v/>
      </c>
      <c r="H54">
        <f>IFERROR(VLOOKUP($B54,'[1]Oct &amp; Nov'!R$5:S$46,2,FALSE),"")</f>
        <v>1</v>
      </c>
      <c r="I54" t="str">
        <f>IFERROR(VLOOKUP($B54,'[1]Oct &amp; Nov'!U$5:V$46,2,FALSE),"")</f>
        <v/>
      </c>
      <c r="J54" t="str">
        <f>IFERROR(VLOOKUP($B54,'[1]Oct &amp; Nov'!X$5:Y$46,2,FALSE),"")</f>
        <v/>
      </c>
      <c r="K54" t="str">
        <f>IFERROR(VLOOKUP($B54,'[1]Oct &amp; Nov'!AA$5:AB$46,2,FALSE),"")</f>
        <v/>
      </c>
      <c r="L54" t="str">
        <f>IFERROR(VLOOKUP($B54,'[1]Oct &amp; Nov'!AD$5:AE$46,2,FALSE),"")</f>
        <v/>
      </c>
      <c r="M54" t="str">
        <f>IFERROR(VLOOKUP($B54,'[1]Oct &amp; Nov'!AG$5:AH$46,2,FALSE),"")</f>
        <v>Withdrawn</v>
      </c>
      <c r="N54" t="str">
        <f>IFERROR(VLOOKUP($B54,'[1]Oct &amp; Nov'!AJ$5:AK$46,2,FALSE),"")</f>
        <v/>
      </c>
      <c r="O54" t="str">
        <f>IFERROR(VLOOKUP($B54,'[1]Oct &amp; Nov'!AM$5:AN$46,2,FALSE),"")</f>
        <v/>
      </c>
      <c r="P54" t="str">
        <f>IFERROR(VLOOKUP($B54,'[1]Oct &amp; Nov'!AP$5:AQ$46,2,FALSE),"")</f>
        <v/>
      </c>
      <c r="Q54" s="6">
        <f>SUM($C54:P54)</f>
        <v>1</v>
      </c>
      <c r="R54">
        <f>COUNTIF($C54:P54,"Late*")</f>
        <v>0</v>
      </c>
      <c r="S54" s="11">
        <f t="shared" si="2"/>
        <v>1</v>
      </c>
      <c r="T54" s="7">
        <f>COUNTIF($C54:P54,"Absent")</f>
        <v>0</v>
      </c>
      <c r="U54">
        <f>COUNTIF($C54:P54,"Withdrawn")+COUNTIF($C54:P54,"Absent*")-T54</f>
        <v>1</v>
      </c>
      <c r="V54" s="10">
        <f t="shared" si="3"/>
        <v>2</v>
      </c>
    </row>
    <row r="55" spans="1:23" x14ac:dyDescent="0.3">
      <c r="A55" s="6" t="s">
        <v>351</v>
      </c>
      <c r="B55" s="7" t="s">
        <v>352</v>
      </c>
      <c r="C55" s="6">
        <f>IFERROR(VLOOKUP($B55,'[1]Oct &amp; Nov'!C$5:D$46,2,FALSE),"")</f>
        <v>1</v>
      </c>
      <c r="D55" t="str">
        <f>IFERROR(VLOOKUP($B55,'[1]Oct &amp; Nov'!F$5:G$46,2,FALSE),"")</f>
        <v/>
      </c>
      <c r="E55">
        <f>IFERROR(VLOOKUP($B55,'[1]Oct &amp; Nov'!I$5:J$46,2,FALSE),"")</f>
        <v>1</v>
      </c>
      <c r="F55" t="str">
        <f>IFERROR(VLOOKUP($B55,'[1]Oct &amp; Nov'!L$5:M$46,2,FALSE),"")</f>
        <v/>
      </c>
      <c r="G55" t="str">
        <f>IFERROR(VLOOKUP($B55,'[1]Oct &amp; Nov'!O$5:P$46,2,FALSE),"")</f>
        <v/>
      </c>
      <c r="H55">
        <f>IFERROR(VLOOKUP($B55,'[1]Oct &amp; Nov'!R$5:S$46,2,FALSE),"")</f>
        <v>1</v>
      </c>
      <c r="I55" t="str">
        <f>IFERROR(VLOOKUP($B55,'[1]Oct &amp; Nov'!U$5:V$46,2,FALSE),"")</f>
        <v/>
      </c>
      <c r="J55" t="str">
        <f>IFERROR(VLOOKUP($B55,'[1]Oct &amp; Nov'!X$5:Y$46,2,FALSE),"")</f>
        <v>Withdrawn</v>
      </c>
      <c r="K55" t="str">
        <f>IFERROR(VLOOKUP($B55,'[1]Oct &amp; Nov'!AA$5:AB$46,2,FALSE),"")</f>
        <v>Withdrawn</v>
      </c>
      <c r="L55" t="str">
        <f>IFERROR(VLOOKUP($B55,'[1]Oct &amp; Nov'!AD$5:AE$46,2,FALSE),"")</f>
        <v/>
      </c>
      <c r="M55" t="str">
        <f>IFERROR(VLOOKUP($B55,'[1]Oct &amp; Nov'!AG$5:AH$46,2,FALSE),"")</f>
        <v/>
      </c>
      <c r="N55" t="str">
        <f>IFERROR(VLOOKUP($B55,'[1]Oct &amp; Nov'!AJ$5:AK$46,2,FALSE),"")</f>
        <v/>
      </c>
      <c r="O55" t="str">
        <f>IFERROR(VLOOKUP($B55,'[1]Oct &amp; Nov'!AM$5:AN$46,2,FALSE),"")</f>
        <v/>
      </c>
      <c r="P55" t="str">
        <f>IFERROR(VLOOKUP($B55,'[1]Oct &amp; Nov'!AP$5:AQ$46,2,FALSE),"")</f>
        <v/>
      </c>
      <c r="Q55" s="6">
        <f>SUM($C55:P55)</f>
        <v>3</v>
      </c>
      <c r="R55">
        <f>COUNTIF($C55:P55,"Late*")</f>
        <v>0</v>
      </c>
      <c r="S55" s="11">
        <f t="shared" si="2"/>
        <v>3</v>
      </c>
      <c r="T55" s="7">
        <f>COUNTIF($C55:P55,"Absent")</f>
        <v>0</v>
      </c>
      <c r="U55">
        <f>COUNTIF($C55:P55,"Withdrawn")+COUNTIF($C55:P55,"Absent*")-T55</f>
        <v>2</v>
      </c>
      <c r="V55" s="10">
        <f t="shared" si="3"/>
        <v>5</v>
      </c>
    </row>
    <row r="56" spans="1:23" x14ac:dyDescent="0.3">
      <c r="A56" s="6" t="s">
        <v>169</v>
      </c>
      <c r="B56" s="7" t="s">
        <v>170</v>
      </c>
      <c r="C56" s="6" t="str">
        <f>IFERROR(VLOOKUP($B56,'[1]Oct &amp; Nov'!C$5:D$46,2,FALSE),"")</f>
        <v/>
      </c>
      <c r="D56" t="str">
        <f>IFERROR(VLOOKUP($B56,'[1]Oct &amp; Nov'!F$5:G$46,2,FALSE),"")</f>
        <v/>
      </c>
      <c r="E56">
        <f>IFERROR(VLOOKUP($B56,'[1]Oct &amp; Nov'!I$5:J$46,2,FALSE),"")</f>
        <v>1</v>
      </c>
      <c r="F56" t="str">
        <f>IFERROR(VLOOKUP($B56,'[1]Oct &amp; Nov'!L$5:M$46,2,FALSE),"")</f>
        <v/>
      </c>
      <c r="G56" t="str">
        <f>IFERROR(VLOOKUP($B56,'[1]Oct &amp; Nov'!O$5:P$46,2,FALSE),"")</f>
        <v>Withdrawn</v>
      </c>
      <c r="H56" t="str">
        <f>IFERROR(VLOOKUP($B56,'[1]Oct &amp; Nov'!R$5:S$46,2,FALSE),"")</f>
        <v/>
      </c>
      <c r="I56" t="str">
        <f>IFERROR(VLOOKUP($B56,'[1]Oct &amp; Nov'!U$5:V$46,2,FALSE),"")</f>
        <v/>
      </c>
      <c r="J56" t="str">
        <f>IFERROR(VLOOKUP($B56,'[1]Oct &amp; Nov'!X$5:Y$46,2,FALSE),"")</f>
        <v>Withdrawn</v>
      </c>
      <c r="K56" t="str">
        <f>IFERROR(VLOOKUP($B56,'[1]Oct &amp; Nov'!AA$5:AB$46,2,FALSE),"")</f>
        <v/>
      </c>
      <c r="L56" t="str">
        <f>IFERROR(VLOOKUP($B56,'[1]Oct &amp; Nov'!AD$5:AE$46,2,FALSE),"")</f>
        <v/>
      </c>
      <c r="M56" t="str">
        <f>IFERROR(VLOOKUP($B56,'[1]Oct &amp; Nov'!AG$5:AH$46,2,FALSE),"")</f>
        <v/>
      </c>
      <c r="N56" t="str">
        <f>IFERROR(VLOOKUP($B56,'[1]Oct &amp; Nov'!AJ$5:AK$46,2,FALSE),"")</f>
        <v/>
      </c>
      <c r="O56" t="str">
        <f>IFERROR(VLOOKUP($B56,'[1]Oct &amp; Nov'!AM$5:AN$46,2,FALSE),"")</f>
        <v/>
      </c>
      <c r="P56" t="str">
        <f>IFERROR(VLOOKUP($B56,'[1]Oct &amp; Nov'!AP$5:AQ$46,2,FALSE),"")</f>
        <v/>
      </c>
      <c r="Q56" s="6">
        <f>SUM($C56:P56)</f>
        <v>1</v>
      </c>
      <c r="R56">
        <f>COUNTIF($C56:P56,"Late*")</f>
        <v>0</v>
      </c>
      <c r="S56" s="11">
        <f t="shared" si="2"/>
        <v>1</v>
      </c>
      <c r="T56" s="7">
        <f>COUNTIF($C56:P56,"Absent")</f>
        <v>0</v>
      </c>
      <c r="U56">
        <f>COUNTIF($C56:P56,"Withdrawn")+COUNTIF($C56:P56,"Absent*")-T56</f>
        <v>2</v>
      </c>
      <c r="V56" s="10">
        <f t="shared" si="3"/>
        <v>3</v>
      </c>
    </row>
    <row r="57" spans="1:23" x14ac:dyDescent="0.3">
      <c r="A57" s="6" t="s">
        <v>363</v>
      </c>
      <c r="B57" s="7" t="s">
        <v>364</v>
      </c>
      <c r="C57" s="6" t="str">
        <f>IFERROR(VLOOKUP($B57,'[1]Oct &amp; Nov'!C$5:D$46,2,FALSE),"")</f>
        <v/>
      </c>
      <c r="D57" t="str">
        <f>IFERROR(VLOOKUP($B57,'[1]Oct &amp; Nov'!F$5:G$46,2,FALSE),"")</f>
        <v/>
      </c>
      <c r="E57" t="str">
        <f>IFERROR(VLOOKUP($B57,'[1]Oct &amp; Nov'!I$5:J$46,2,FALSE),"")</f>
        <v/>
      </c>
      <c r="F57" t="str">
        <f>IFERROR(VLOOKUP($B57,'[1]Oct &amp; Nov'!L$5:M$46,2,FALSE),"")</f>
        <v/>
      </c>
      <c r="G57">
        <f>IFERROR(VLOOKUP($B57,'[1]Oct &amp; Nov'!O$5:P$46,2,FALSE),"")</f>
        <v>1</v>
      </c>
      <c r="H57" t="str">
        <f>IFERROR(VLOOKUP($B57,'[1]Oct &amp; Nov'!R$5:S$46,2,FALSE),"")</f>
        <v/>
      </c>
      <c r="I57" t="str">
        <f>IFERROR(VLOOKUP($B57,'[1]Oct &amp; Nov'!U$5:V$46,2,FALSE),"")</f>
        <v/>
      </c>
      <c r="J57" t="str">
        <f>IFERROR(VLOOKUP($B57,'[1]Oct &amp; Nov'!X$5:Y$46,2,FALSE),"")</f>
        <v>Withdrawn</v>
      </c>
      <c r="K57" t="str">
        <f>IFERROR(VLOOKUP($B57,'[1]Oct &amp; Nov'!AA$5:AB$46,2,FALSE),"")</f>
        <v/>
      </c>
      <c r="L57">
        <f>IFERROR(VLOOKUP($B57,'[1]Oct &amp; Nov'!AD$5:AE$46,2,FALSE),"")</f>
        <v>1</v>
      </c>
      <c r="M57" t="str">
        <f>IFERROR(VLOOKUP($B57,'[1]Oct &amp; Nov'!AG$5:AH$46,2,FALSE),"")</f>
        <v/>
      </c>
      <c r="N57" t="str">
        <f>IFERROR(VLOOKUP($B57,'[1]Oct &amp; Nov'!AJ$5:AK$46,2,FALSE),"")</f>
        <v/>
      </c>
      <c r="O57" t="str">
        <f>IFERROR(VLOOKUP($B57,'[1]Oct &amp; Nov'!AM$5:AN$46,2,FALSE),"")</f>
        <v/>
      </c>
      <c r="P57" t="str">
        <f>IFERROR(VLOOKUP($B57,'[1]Oct &amp; Nov'!AP$5:AQ$46,2,FALSE),"")</f>
        <v/>
      </c>
      <c r="Q57" s="6">
        <f>SUM($C57:P57)</f>
        <v>2</v>
      </c>
      <c r="R57">
        <f>COUNTIF($C57:P57,"Late*")</f>
        <v>0</v>
      </c>
      <c r="S57" s="11">
        <f t="shared" si="2"/>
        <v>2</v>
      </c>
      <c r="T57" s="7">
        <f>COUNTIF($C57:P57,"Absent")</f>
        <v>0</v>
      </c>
      <c r="U57">
        <f>COUNTIF($C57:P57,"Withdrawn")+COUNTIF($C57:P57,"Absent*")-T57</f>
        <v>1</v>
      </c>
      <c r="V57" s="10">
        <f t="shared" si="3"/>
        <v>3</v>
      </c>
    </row>
    <row r="58" spans="1:23" x14ac:dyDescent="0.3">
      <c r="A58" s="6" t="s">
        <v>73</v>
      </c>
      <c r="B58" s="7" t="s">
        <v>74</v>
      </c>
      <c r="C58" s="6" t="str">
        <f>IFERROR(VLOOKUP($B58,'[1]Oct &amp; Nov'!C$5:D$46,2,FALSE),"")</f>
        <v/>
      </c>
      <c r="D58" t="str">
        <f>IFERROR(VLOOKUP($B58,'[1]Oct &amp; Nov'!F$5:G$46,2,FALSE),"")</f>
        <v/>
      </c>
      <c r="E58" t="str">
        <f>IFERROR(VLOOKUP($B58,'[1]Oct &amp; Nov'!I$5:J$46,2,FALSE),"")</f>
        <v/>
      </c>
      <c r="F58" t="str">
        <f>IFERROR(VLOOKUP($B58,'[1]Oct &amp; Nov'!L$5:M$46,2,FALSE),"")</f>
        <v/>
      </c>
      <c r="G58" t="str">
        <f>IFERROR(VLOOKUP($B58,'[1]Oct &amp; Nov'!O$5:P$46,2,FALSE),"")</f>
        <v/>
      </c>
      <c r="H58" t="str">
        <f>IFERROR(VLOOKUP($B58,'[1]Oct &amp; Nov'!R$5:S$46,2,FALSE),"")</f>
        <v/>
      </c>
      <c r="I58" t="str">
        <f>IFERROR(VLOOKUP($B58,'[1]Oct &amp; Nov'!U$5:V$46,2,FALSE),"")</f>
        <v>Withdrawn</v>
      </c>
      <c r="J58" t="str">
        <f>IFERROR(VLOOKUP($B58,'[1]Oct &amp; Nov'!X$5:Y$46,2,FALSE),"")</f>
        <v/>
      </c>
      <c r="K58">
        <f>IFERROR(VLOOKUP($B58,'[1]Oct &amp; Nov'!AA$5:AB$46,2,FALSE),"")</f>
        <v>1</v>
      </c>
      <c r="L58" t="str">
        <f>IFERROR(VLOOKUP($B58,'[1]Oct &amp; Nov'!AD$5:AE$46,2,FALSE),"")</f>
        <v/>
      </c>
      <c r="M58" t="str">
        <f>IFERROR(VLOOKUP($B58,'[1]Oct &amp; Nov'!AG$5:AH$46,2,FALSE),"")</f>
        <v/>
      </c>
      <c r="N58" t="str">
        <f>IFERROR(VLOOKUP($B58,'[1]Oct &amp; Nov'!AJ$5:AK$46,2,FALSE),"")</f>
        <v/>
      </c>
      <c r="O58" t="str">
        <f>IFERROR(VLOOKUP($B58,'[1]Oct &amp; Nov'!AM$5:AN$46,2,FALSE),"")</f>
        <v/>
      </c>
      <c r="P58" t="str">
        <f>IFERROR(VLOOKUP($B58,'[1]Oct &amp; Nov'!AP$5:AQ$46,2,FALSE),"")</f>
        <v/>
      </c>
      <c r="Q58" s="6">
        <f>SUM($C58:P58)</f>
        <v>1</v>
      </c>
      <c r="R58">
        <f>COUNTIF($C58:P58,"Late*")</f>
        <v>0</v>
      </c>
      <c r="S58" s="11">
        <f t="shared" si="2"/>
        <v>1</v>
      </c>
      <c r="T58" s="7">
        <f>COUNTIF($C58:P58,"Absent")</f>
        <v>0</v>
      </c>
      <c r="U58">
        <f>COUNTIF($C58:P58,"Withdrawn")+COUNTIF($C58:P58,"Absent*")-T58</f>
        <v>1</v>
      </c>
      <c r="V58" s="10">
        <f t="shared" si="3"/>
        <v>2</v>
      </c>
    </row>
    <row r="59" spans="1:23" x14ac:dyDescent="0.3">
      <c r="A59" s="6" t="s">
        <v>338</v>
      </c>
      <c r="B59" s="7" t="s">
        <v>339</v>
      </c>
      <c r="C59" s="6" t="str">
        <f>IFERROR(VLOOKUP($B59,'[1]Oct &amp; Nov'!C$5:D$46,2,FALSE),"")</f>
        <v/>
      </c>
      <c r="D59" t="str">
        <f>IFERROR(VLOOKUP($B59,'[1]Oct &amp; Nov'!F$5:G$46,2,FALSE),"")</f>
        <v/>
      </c>
      <c r="E59" t="str">
        <f>IFERROR(VLOOKUP($B59,'[1]Oct &amp; Nov'!I$5:J$46,2,FALSE),"")</f>
        <v/>
      </c>
      <c r="F59" t="str">
        <f>IFERROR(VLOOKUP($B59,'[1]Oct &amp; Nov'!L$5:M$46,2,FALSE),"")</f>
        <v/>
      </c>
      <c r="G59" t="str">
        <f>IFERROR(VLOOKUP($B59,'[1]Oct &amp; Nov'!O$5:P$46,2,FALSE),"")</f>
        <v/>
      </c>
      <c r="H59">
        <f>IFERROR(VLOOKUP($B59,'[1]Oct &amp; Nov'!R$5:S$46,2,FALSE),"")</f>
        <v>1</v>
      </c>
      <c r="I59" t="str">
        <f>IFERROR(VLOOKUP($B59,'[1]Oct &amp; Nov'!U$5:V$46,2,FALSE),"")</f>
        <v/>
      </c>
      <c r="J59" t="str">
        <f>IFERROR(VLOOKUP($B59,'[1]Oct &amp; Nov'!X$5:Y$46,2,FALSE),"")</f>
        <v/>
      </c>
      <c r="K59" t="str">
        <f>IFERROR(VLOOKUP($B59,'[1]Oct &amp; Nov'!AA$5:AB$46,2,FALSE),"")</f>
        <v/>
      </c>
      <c r="L59" t="str">
        <f>IFERROR(VLOOKUP($B59,'[1]Oct &amp; Nov'!AD$5:AE$46,2,FALSE),"")</f>
        <v/>
      </c>
      <c r="M59" t="str">
        <f>IFERROR(VLOOKUP($B59,'[1]Oct &amp; Nov'!AG$5:AH$46,2,FALSE),"")</f>
        <v/>
      </c>
      <c r="N59" t="str">
        <f>IFERROR(VLOOKUP($B59,'[1]Oct &amp; Nov'!AJ$5:AK$46,2,FALSE),"")</f>
        <v/>
      </c>
      <c r="O59" t="str">
        <f>IFERROR(VLOOKUP($B59,'[1]Oct &amp; Nov'!AM$5:AN$46,2,FALSE),"")</f>
        <v/>
      </c>
      <c r="P59" t="str">
        <f>IFERROR(VLOOKUP($B59,'[1]Oct &amp; Nov'!AP$5:AQ$46,2,FALSE),"")</f>
        <v/>
      </c>
      <c r="Q59" s="6">
        <f>SUM($C59:P59)</f>
        <v>1</v>
      </c>
      <c r="R59">
        <f>COUNTIF($C59:P59,"Late*")</f>
        <v>0</v>
      </c>
      <c r="S59" s="11">
        <f t="shared" si="2"/>
        <v>1</v>
      </c>
      <c r="T59" s="7">
        <f>COUNTIF($C59:P59,"Absent")</f>
        <v>0</v>
      </c>
      <c r="U59">
        <f>COUNTIF($C59:P59,"Withdrawn")+COUNTIF($C59:P59,"Absent*")-T59</f>
        <v>0</v>
      </c>
      <c r="V59" s="10">
        <f t="shared" si="3"/>
        <v>1</v>
      </c>
    </row>
    <row r="60" spans="1:23" x14ac:dyDescent="0.3">
      <c r="A60" s="6" t="s">
        <v>414</v>
      </c>
      <c r="B60" s="7" t="s">
        <v>815</v>
      </c>
      <c r="C60" s="6" t="str">
        <f>IFERROR(VLOOKUP($B60,'[1]Oct &amp; Nov'!C$5:D$46,2,FALSE),"")</f>
        <v/>
      </c>
      <c r="D60" t="str">
        <f>IFERROR(VLOOKUP($B60,'[1]Oct &amp; Nov'!F$5:G$46,2,FALSE),"")</f>
        <v/>
      </c>
      <c r="E60" t="str">
        <f>IFERROR(VLOOKUP($B60,'[1]Oct &amp; Nov'!I$5:J$46,2,FALSE),"")</f>
        <v/>
      </c>
      <c r="F60" t="str">
        <f>IFERROR(VLOOKUP($B60,'[1]Oct &amp; Nov'!L$5:M$46,2,FALSE),"")</f>
        <v/>
      </c>
      <c r="G60" t="str">
        <f>IFERROR(VLOOKUP($B60,'[1]Oct &amp; Nov'!O$5:P$46,2,FALSE),"")</f>
        <v/>
      </c>
      <c r="H60" t="str">
        <f>IFERROR(VLOOKUP($B60,'[1]Oct &amp; Nov'!R$5:S$46,2,FALSE),"")</f>
        <v>Absent</v>
      </c>
      <c r="I60" t="str">
        <f>IFERROR(VLOOKUP($B60,'[1]Oct &amp; Nov'!U$5:V$46,2,FALSE),"")</f>
        <v/>
      </c>
      <c r="J60" t="str">
        <f>IFERROR(VLOOKUP($B60,'[1]Oct &amp; Nov'!X$5:Y$46,2,FALSE),"")</f>
        <v/>
      </c>
      <c r="K60" t="str">
        <f>IFERROR(VLOOKUP($B60,'[1]Oct &amp; Nov'!AA$5:AB$46,2,FALSE),"")</f>
        <v/>
      </c>
      <c r="L60" t="str">
        <f>IFERROR(VLOOKUP($B60,'[1]Oct &amp; Nov'!AD$5:AE$46,2,FALSE),"")</f>
        <v/>
      </c>
      <c r="M60" t="str">
        <f>IFERROR(VLOOKUP($B60,'[1]Oct &amp; Nov'!AG$5:AH$46,2,FALSE),"")</f>
        <v/>
      </c>
      <c r="N60" t="str">
        <f>IFERROR(VLOOKUP($B60,'[1]Oct &amp; Nov'!AJ$5:AK$46,2,FALSE),"")</f>
        <v/>
      </c>
      <c r="O60" t="str">
        <f>IFERROR(VLOOKUP($B60,'[1]Oct &amp; Nov'!AM$5:AN$46,2,FALSE),"")</f>
        <v/>
      </c>
      <c r="P60" t="str">
        <f>IFERROR(VLOOKUP($B60,'[1]Oct &amp; Nov'!AP$5:AQ$46,2,FALSE),"")</f>
        <v/>
      </c>
      <c r="Q60" s="6">
        <f>SUM($C60:P60)</f>
        <v>0</v>
      </c>
      <c r="R60">
        <f>COUNTIF($C60:P60,"Late*")</f>
        <v>0</v>
      </c>
      <c r="S60" s="11">
        <f t="shared" si="2"/>
        <v>0</v>
      </c>
      <c r="T60" s="7">
        <f>COUNTIF($C60:P60,"Absent")</f>
        <v>1</v>
      </c>
      <c r="U60">
        <f>COUNTIF($C60:P60,"Withdrawn")+COUNTIF($C60:P60,"Absent*")-T60</f>
        <v>0</v>
      </c>
      <c r="V60" s="10">
        <f t="shared" si="3"/>
        <v>1</v>
      </c>
    </row>
    <row r="61" spans="1:23" x14ac:dyDescent="0.3">
      <c r="A61" s="6" t="s">
        <v>816</v>
      </c>
      <c r="B61" s="7" t="s">
        <v>817</v>
      </c>
      <c r="C61" s="6" t="str">
        <f>IFERROR(VLOOKUP($B61,'[1]Oct &amp; Nov'!C$5:D$46,2,FALSE),"")</f>
        <v/>
      </c>
      <c r="D61" t="str">
        <f>IFERROR(VLOOKUP($B61,'[1]Oct &amp; Nov'!F$5:G$46,2,FALSE),"")</f>
        <v/>
      </c>
      <c r="E61" t="str">
        <f>IFERROR(VLOOKUP($B61,'[1]Oct &amp; Nov'!I$5:J$46,2,FALSE),"")</f>
        <v/>
      </c>
      <c r="F61" t="str">
        <f>IFERROR(VLOOKUP($B61,'[1]Oct &amp; Nov'!L$5:M$46,2,FALSE),"")</f>
        <v/>
      </c>
      <c r="G61" t="str">
        <f>IFERROR(VLOOKUP($B61,'[1]Oct &amp; Nov'!O$5:P$46,2,FALSE),"")</f>
        <v/>
      </c>
      <c r="H61" t="str">
        <f>IFERROR(VLOOKUP($B61,'[1]Oct &amp; Nov'!R$5:S$46,2,FALSE),"")</f>
        <v/>
      </c>
      <c r="I61" t="str">
        <f>IFERROR(VLOOKUP($B61,'[1]Oct &amp; Nov'!U$5:V$46,2,FALSE),"")</f>
        <v/>
      </c>
      <c r="J61" t="str">
        <f>IFERROR(VLOOKUP($B61,'[1]Oct &amp; Nov'!X$5:Y$46,2,FALSE),"")</f>
        <v/>
      </c>
      <c r="K61" t="str">
        <f>IFERROR(VLOOKUP($B61,'[1]Oct &amp; Nov'!AA$5:AB$46,2,FALSE),"")</f>
        <v/>
      </c>
      <c r="L61" t="str">
        <f>IFERROR(VLOOKUP($B61,'[1]Oct &amp; Nov'!AD$5:AE$46,2,FALSE),"")</f>
        <v/>
      </c>
      <c r="M61">
        <f>IFERROR(VLOOKUP($B61,'[1]Oct &amp; Nov'!AG$5:AH$46,2,FALSE),"")</f>
        <v>1</v>
      </c>
      <c r="N61" t="str">
        <f>IFERROR(VLOOKUP($B61,'[1]Oct &amp; Nov'!AJ$5:AK$46,2,FALSE),"")</f>
        <v/>
      </c>
      <c r="O61" t="str">
        <f>IFERROR(VLOOKUP($B61,'[1]Oct &amp; Nov'!AM$5:AN$46,2,FALSE),"")</f>
        <v/>
      </c>
      <c r="P61" t="str">
        <f>IFERROR(VLOOKUP($B61,'[1]Oct &amp; Nov'!AP$5:AQ$46,2,FALSE),"")</f>
        <v/>
      </c>
      <c r="Q61" s="6">
        <f>SUM($C61:P61)</f>
        <v>1</v>
      </c>
      <c r="R61">
        <f>COUNTIF($C61:P61,"Late*")</f>
        <v>0</v>
      </c>
      <c r="S61" s="11">
        <f t="shared" si="2"/>
        <v>1</v>
      </c>
      <c r="T61" s="7">
        <f>COUNTIF($C61:P61,"Absent")</f>
        <v>0</v>
      </c>
      <c r="U61">
        <f>COUNTIF($C61:P61,"Withdrawn")+COUNTIF($C61:P61,"Absent*")-T61</f>
        <v>0</v>
      </c>
      <c r="V61" s="10">
        <f t="shared" si="3"/>
        <v>1</v>
      </c>
    </row>
    <row r="62" spans="1:23" x14ac:dyDescent="0.3">
      <c r="A62" s="6" t="s">
        <v>394</v>
      </c>
      <c r="B62" s="7" t="s">
        <v>395</v>
      </c>
      <c r="C62" s="6" t="str">
        <f>IFERROR(VLOOKUP($B62,'[1]Oct &amp; Nov'!C$5:D$46,2,FALSE),"")</f>
        <v/>
      </c>
      <c r="D62" t="str">
        <f>IFERROR(VLOOKUP($B62,'[1]Oct &amp; Nov'!F$5:G$46,2,FALSE),"")</f>
        <v/>
      </c>
      <c r="E62" t="str">
        <f>IFERROR(VLOOKUP($B62,'[1]Oct &amp; Nov'!I$5:J$46,2,FALSE),"")</f>
        <v/>
      </c>
      <c r="F62" t="str">
        <f>IFERROR(VLOOKUP($B62,'[1]Oct &amp; Nov'!L$5:M$46,2,FALSE),"")</f>
        <v/>
      </c>
      <c r="G62" t="str">
        <f>IFERROR(VLOOKUP($B62,'[1]Oct &amp; Nov'!O$5:P$46,2,FALSE),"")</f>
        <v/>
      </c>
      <c r="H62" t="str">
        <f>IFERROR(VLOOKUP($B62,'[1]Oct &amp; Nov'!R$5:S$46,2,FALSE),"")</f>
        <v/>
      </c>
      <c r="I62" t="str">
        <f>IFERROR(VLOOKUP($B62,'[1]Oct &amp; Nov'!U$5:V$46,2,FALSE),"")</f>
        <v>Withdrawn</v>
      </c>
      <c r="J62" t="str">
        <f>IFERROR(VLOOKUP($B62,'[1]Oct &amp; Nov'!X$5:Y$46,2,FALSE),"")</f>
        <v/>
      </c>
      <c r="K62" t="str">
        <f>IFERROR(VLOOKUP($B62,'[1]Oct &amp; Nov'!AA$5:AB$46,2,FALSE),"")</f>
        <v/>
      </c>
      <c r="L62" t="str">
        <f>IFERROR(VLOOKUP($B62,'[1]Oct &amp; Nov'!AD$5:AE$46,2,FALSE),"")</f>
        <v/>
      </c>
      <c r="M62" t="str">
        <f>IFERROR(VLOOKUP($B62,'[1]Oct &amp; Nov'!AG$5:AH$46,2,FALSE),"")</f>
        <v/>
      </c>
      <c r="N62">
        <f>IFERROR(VLOOKUP($B62,'[1]Oct &amp; Nov'!AJ$5:AK$46,2,FALSE),"")</f>
        <v>1</v>
      </c>
      <c r="O62" t="str">
        <f>IFERROR(VLOOKUP($B62,'[1]Oct &amp; Nov'!AM$5:AN$46,2,FALSE),"")</f>
        <v/>
      </c>
      <c r="P62" t="str">
        <f>IFERROR(VLOOKUP($B62,'[1]Oct &amp; Nov'!AP$5:AQ$46,2,FALSE),"")</f>
        <v/>
      </c>
      <c r="Q62" s="6">
        <f>SUM($C62:P62)</f>
        <v>1</v>
      </c>
      <c r="R62">
        <f>COUNTIF($C62:P62,"Late*")</f>
        <v>0</v>
      </c>
      <c r="S62" s="11">
        <f t="shared" si="2"/>
        <v>1</v>
      </c>
      <c r="T62" s="7">
        <f>COUNTIF($C62:P62,"Absent")</f>
        <v>0</v>
      </c>
      <c r="U62">
        <f>COUNTIF($C62:P62,"Withdrawn")+COUNTIF($C62:P62,"Absent*")-T62</f>
        <v>1</v>
      </c>
      <c r="V62" s="10">
        <f t="shared" si="3"/>
        <v>2</v>
      </c>
    </row>
    <row r="63" spans="1:23" x14ac:dyDescent="0.3">
      <c r="A63" s="6" t="s">
        <v>371</v>
      </c>
      <c r="B63" s="7" t="s">
        <v>327</v>
      </c>
      <c r="C63" s="6">
        <f>IFERROR(VLOOKUP($B63,'[1]Oct &amp; Nov'!C$5:D$46,2,FALSE),"")</f>
        <v>1</v>
      </c>
      <c r="D63" t="str">
        <f>IFERROR(VLOOKUP($B63,'[1]Oct &amp; Nov'!F$5:G$46,2,FALSE),"")</f>
        <v/>
      </c>
      <c r="E63">
        <f>IFERROR(VLOOKUP($B63,'[1]Oct &amp; Nov'!I$5:J$46,2,FALSE),"")</f>
        <v>1</v>
      </c>
      <c r="F63" t="str">
        <f>IFERROR(VLOOKUP($B63,'[1]Oct &amp; Nov'!L$5:M$46,2,FALSE),"")</f>
        <v/>
      </c>
      <c r="G63" t="str">
        <f>IFERROR(VLOOKUP($B63,'[1]Oct &amp; Nov'!O$5:P$46,2,FALSE),"")</f>
        <v/>
      </c>
      <c r="H63" t="str">
        <f>IFERROR(VLOOKUP($B63,'[1]Oct &amp; Nov'!R$5:S$46,2,FALSE),"")</f>
        <v/>
      </c>
      <c r="I63" t="str">
        <f>IFERROR(VLOOKUP($B63,'[1]Oct &amp; Nov'!U$5:V$46,2,FALSE),"")</f>
        <v/>
      </c>
      <c r="J63" t="str">
        <f>IFERROR(VLOOKUP($B63,'[1]Oct &amp; Nov'!X$5:Y$46,2,FALSE),"")</f>
        <v/>
      </c>
      <c r="K63" t="str">
        <f>IFERROR(VLOOKUP($B63,'[1]Oct &amp; Nov'!AA$5:AB$46,2,FALSE),"")</f>
        <v/>
      </c>
      <c r="L63" t="str">
        <f>IFERROR(VLOOKUP($B63,'[1]Oct &amp; Nov'!AD$5:AE$46,2,FALSE),"")</f>
        <v/>
      </c>
      <c r="M63" t="str">
        <f>IFERROR(VLOOKUP($B63,'[1]Oct &amp; Nov'!AG$5:AH$46,2,FALSE),"")</f>
        <v/>
      </c>
      <c r="N63" t="str">
        <f>IFERROR(VLOOKUP($B63,'[1]Oct &amp; Nov'!AJ$5:AK$46,2,FALSE),"")</f>
        <v/>
      </c>
      <c r="O63" t="str">
        <f>IFERROR(VLOOKUP($B63,'[1]Oct &amp; Nov'!AM$5:AN$46,2,FALSE),"")</f>
        <v/>
      </c>
      <c r="P63" t="str">
        <f>IFERROR(VLOOKUP($B63,'[1]Oct &amp; Nov'!AP$5:AQ$46,2,FALSE),"")</f>
        <v/>
      </c>
      <c r="Q63" s="6">
        <f>SUM($C63:P63)</f>
        <v>2</v>
      </c>
      <c r="R63">
        <f>COUNTIF($C63:P63,"Late*")</f>
        <v>0</v>
      </c>
      <c r="S63" s="11">
        <f t="shared" si="2"/>
        <v>2</v>
      </c>
      <c r="T63" s="7">
        <f>COUNTIF($C63:P63,"Absent")</f>
        <v>0</v>
      </c>
      <c r="U63">
        <f>COUNTIF($C63:P63,"Withdrawn")+COUNTIF($C63:P63,"Absent*")-T63</f>
        <v>0</v>
      </c>
      <c r="V63" s="10">
        <f t="shared" si="3"/>
        <v>2</v>
      </c>
    </row>
    <row r="64" spans="1:23" x14ac:dyDescent="0.3">
      <c r="A64" s="6" t="s">
        <v>359</v>
      </c>
      <c r="B64" s="7" t="s">
        <v>360</v>
      </c>
      <c r="C64" s="6" t="str">
        <f>IFERROR(VLOOKUP($B64,'[1]Oct &amp; Nov'!C$5:D$46,2,FALSE),"")</f>
        <v/>
      </c>
      <c r="D64" t="str">
        <f>IFERROR(VLOOKUP($B64,'[1]Oct &amp; Nov'!F$5:G$46,2,FALSE),"")</f>
        <v/>
      </c>
      <c r="E64" t="str">
        <f>IFERROR(VLOOKUP($B64,'[1]Oct &amp; Nov'!I$5:J$46,2,FALSE),"")</f>
        <v/>
      </c>
      <c r="F64" t="str">
        <f>IFERROR(VLOOKUP($B64,'[1]Oct &amp; Nov'!L$5:M$46,2,FALSE),"")</f>
        <v/>
      </c>
      <c r="G64" t="str">
        <f>IFERROR(VLOOKUP($B64,'[1]Oct &amp; Nov'!O$5:P$46,2,FALSE),"")</f>
        <v>Late</v>
      </c>
      <c r="H64" t="str">
        <f>IFERROR(VLOOKUP($B64,'[1]Oct &amp; Nov'!R$5:S$46,2,FALSE),"")</f>
        <v/>
      </c>
      <c r="I64" t="str">
        <f>IFERROR(VLOOKUP($B64,'[1]Oct &amp; Nov'!U$5:V$46,2,FALSE),"")</f>
        <v/>
      </c>
      <c r="J64">
        <f>IFERROR(VLOOKUP($B64,'[1]Oct &amp; Nov'!X$5:Y$46,2,FALSE),"")</f>
        <v>1</v>
      </c>
      <c r="K64" t="str">
        <f>IFERROR(VLOOKUP($B64,'[1]Oct &amp; Nov'!AA$5:AB$46,2,FALSE),"")</f>
        <v/>
      </c>
      <c r="L64" t="str">
        <f>IFERROR(VLOOKUP($B64,'[1]Oct &amp; Nov'!AD$5:AE$46,2,FALSE),"")</f>
        <v/>
      </c>
      <c r="M64" t="str">
        <f>IFERROR(VLOOKUP($B64,'[1]Oct &amp; Nov'!AG$5:AH$46,2,FALSE),"")</f>
        <v/>
      </c>
      <c r="N64" t="str">
        <f>IFERROR(VLOOKUP($B64,'[1]Oct &amp; Nov'!AJ$5:AK$46,2,FALSE),"")</f>
        <v/>
      </c>
      <c r="O64" t="str">
        <f>IFERROR(VLOOKUP($B64,'[1]Oct &amp; Nov'!AM$5:AN$46,2,FALSE),"")</f>
        <v/>
      </c>
      <c r="P64" t="str">
        <f>IFERROR(VLOOKUP($B64,'[1]Oct &amp; Nov'!AP$5:AQ$46,2,FALSE),"")</f>
        <v/>
      </c>
      <c r="Q64" s="6">
        <f>SUM($C64:P64)</f>
        <v>1</v>
      </c>
      <c r="R64">
        <f>COUNTIF($C64:P64,"Late*")</f>
        <v>1</v>
      </c>
      <c r="S64" s="11">
        <f t="shared" si="2"/>
        <v>2</v>
      </c>
      <c r="T64" s="7">
        <f>COUNTIF($C64:P64,"Absent")</f>
        <v>0</v>
      </c>
      <c r="U64">
        <f>COUNTIF($C64:P64,"Withdrawn")+COUNTIF($C64:P64,"Absent*")-T64</f>
        <v>0</v>
      </c>
      <c r="V64" s="10">
        <f t="shared" si="3"/>
        <v>2</v>
      </c>
    </row>
    <row r="65" spans="1:22" x14ac:dyDescent="0.3">
      <c r="A65" s="6" t="s">
        <v>415</v>
      </c>
      <c r="B65" s="7" t="s">
        <v>818</v>
      </c>
      <c r="C65" s="6" t="str">
        <f>IFERROR(VLOOKUP($B65,'[1]Oct &amp; Nov'!C$5:D$46,2,FALSE),"")</f>
        <v/>
      </c>
      <c r="D65" t="str">
        <f>IFERROR(VLOOKUP($B65,'[1]Oct &amp; Nov'!F$5:G$46,2,FALSE),"")</f>
        <v/>
      </c>
      <c r="E65" t="str">
        <f>IFERROR(VLOOKUP($B65,'[1]Oct &amp; Nov'!I$5:J$46,2,FALSE),"")</f>
        <v/>
      </c>
      <c r="F65" t="str">
        <f>IFERROR(VLOOKUP($B65,'[1]Oct &amp; Nov'!L$5:M$46,2,FALSE),"")</f>
        <v/>
      </c>
      <c r="G65" t="str">
        <f>IFERROR(VLOOKUP($B65,'[1]Oct &amp; Nov'!O$5:P$46,2,FALSE),"")</f>
        <v/>
      </c>
      <c r="H65">
        <f>IFERROR(VLOOKUP($B65,'[1]Oct &amp; Nov'!R$5:S$46,2,FALSE),"")</f>
        <v>1</v>
      </c>
      <c r="I65" t="str">
        <f>IFERROR(VLOOKUP($B65,'[1]Oct &amp; Nov'!U$5:V$46,2,FALSE),"")</f>
        <v/>
      </c>
      <c r="J65" t="str">
        <f>IFERROR(VLOOKUP($B65,'[1]Oct &amp; Nov'!X$5:Y$46,2,FALSE),"")</f>
        <v/>
      </c>
      <c r="K65" t="str">
        <f>IFERROR(VLOOKUP($B65,'[1]Oct &amp; Nov'!AA$5:AB$46,2,FALSE),"")</f>
        <v/>
      </c>
      <c r="L65" t="str">
        <f>IFERROR(VLOOKUP($B65,'[1]Oct &amp; Nov'!AD$5:AE$46,2,FALSE),"")</f>
        <v/>
      </c>
      <c r="M65">
        <f>IFERROR(VLOOKUP($B65,'[1]Oct &amp; Nov'!AG$5:AH$46,2,FALSE),"")</f>
        <v>1</v>
      </c>
      <c r="N65" t="str">
        <f>IFERROR(VLOOKUP($B65,'[1]Oct &amp; Nov'!AJ$5:AK$46,2,FALSE),"")</f>
        <v/>
      </c>
      <c r="O65" t="str">
        <f>IFERROR(VLOOKUP($B65,'[1]Oct &amp; Nov'!AM$5:AN$46,2,FALSE),"")</f>
        <v/>
      </c>
      <c r="P65" t="str">
        <f>IFERROR(VLOOKUP($B65,'[1]Oct &amp; Nov'!AP$5:AQ$46,2,FALSE),"")</f>
        <v/>
      </c>
      <c r="Q65" s="6">
        <f>SUM($C65:P65)</f>
        <v>2</v>
      </c>
      <c r="R65">
        <f>COUNTIF($C65:P65,"Late*")</f>
        <v>0</v>
      </c>
      <c r="S65" s="11">
        <f t="shared" si="2"/>
        <v>2</v>
      </c>
      <c r="T65" s="7">
        <f>COUNTIF($C65:P65,"Absent")</f>
        <v>0</v>
      </c>
      <c r="U65">
        <f>COUNTIF($C65:P65,"Withdrawn")+COUNTIF($C65:P65,"Absent*")-T65</f>
        <v>0</v>
      </c>
      <c r="V65" s="10">
        <f t="shared" si="3"/>
        <v>2</v>
      </c>
    </row>
    <row r="66" spans="1:22" x14ac:dyDescent="0.3">
      <c r="A66" s="6" t="s">
        <v>14</v>
      </c>
      <c r="B66" s="7" t="s">
        <v>15</v>
      </c>
      <c r="C66" s="6" t="str">
        <f>IFERROR(VLOOKUP($B66,'[1]Oct &amp; Nov'!C$5:D$46,2,FALSE),"")</f>
        <v/>
      </c>
      <c r="D66" t="str">
        <f>IFERROR(VLOOKUP($B66,'[1]Oct &amp; Nov'!F$5:G$46,2,FALSE),"")</f>
        <v/>
      </c>
      <c r="E66">
        <f>IFERROR(VLOOKUP($B66,'[1]Oct &amp; Nov'!I$5:J$46,2,FALSE),"")</f>
        <v>1</v>
      </c>
      <c r="F66" t="str">
        <f>IFERROR(VLOOKUP($B66,'[1]Oct &amp; Nov'!L$5:M$46,2,FALSE),"")</f>
        <v/>
      </c>
      <c r="G66" t="str">
        <f>IFERROR(VLOOKUP($B66,'[1]Oct &amp; Nov'!O$5:P$46,2,FALSE),"")</f>
        <v>Withdrawn</v>
      </c>
      <c r="H66" t="str">
        <f>IFERROR(VLOOKUP($B66,'[1]Oct &amp; Nov'!R$5:S$46,2,FALSE),"")</f>
        <v/>
      </c>
      <c r="I66" t="str">
        <f>IFERROR(VLOOKUP($B66,'[1]Oct &amp; Nov'!U$5:V$46,2,FALSE),"")</f>
        <v/>
      </c>
      <c r="J66">
        <f>IFERROR(VLOOKUP($B66,'[1]Oct &amp; Nov'!X$5:Y$46,2,FALSE),"")</f>
        <v>1</v>
      </c>
      <c r="K66" t="str">
        <f>IFERROR(VLOOKUP($B66,'[1]Oct &amp; Nov'!AA$5:AB$46,2,FALSE),"")</f>
        <v/>
      </c>
      <c r="L66" t="str">
        <f>IFERROR(VLOOKUP($B66,'[1]Oct &amp; Nov'!AD$5:AE$46,2,FALSE),"")</f>
        <v/>
      </c>
      <c r="M66" t="str">
        <f>IFERROR(VLOOKUP($B66,'[1]Oct &amp; Nov'!AG$5:AH$46,2,FALSE),"")</f>
        <v/>
      </c>
      <c r="N66" t="str">
        <f>IFERROR(VLOOKUP($B66,'[1]Oct &amp; Nov'!AJ$5:AK$46,2,FALSE),"")</f>
        <v/>
      </c>
      <c r="O66" t="str">
        <f>IFERROR(VLOOKUP($B66,'[1]Oct &amp; Nov'!AM$5:AN$46,2,FALSE),"")</f>
        <v/>
      </c>
      <c r="P66" t="str">
        <f>IFERROR(VLOOKUP($B66,'[1]Oct &amp; Nov'!AP$5:AQ$46,2,FALSE),"")</f>
        <v/>
      </c>
      <c r="Q66" s="6">
        <f>SUM($C66:P66)</f>
        <v>2</v>
      </c>
      <c r="R66">
        <f>COUNTIF($C66:P66,"Late*")</f>
        <v>0</v>
      </c>
      <c r="S66" s="11">
        <f t="shared" si="2"/>
        <v>2</v>
      </c>
      <c r="T66" s="7">
        <f>COUNTIF($C66:P66,"Absent")</f>
        <v>0</v>
      </c>
      <c r="U66">
        <f>COUNTIF($C66:P66,"Withdrawn")+COUNTIF($C66:P66,"Absent*")-T66</f>
        <v>1</v>
      </c>
      <c r="V66" s="10">
        <f t="shared" si="3"/>
        <v>3</v>
      </c>
    </row>
    <row r="67" spans="1:22" x14ac:dyDescent="0.3">
      <c r="A67" s="6" t="s">
        <v>819</v>
      </c>
      <c r="B67" s="7" t="s">
        <v>820</v>
      </c>
      <c r="C67" s="6" t="str">
        <f>IFERROR(VLOOKUP($B67,'[1]Oct &amp; Nov'!C$5:D$46,2,FALSE),"")</f>
        <v/>
      </c>
      <c r="D67" t="str">
        <f>IFERROR(VLOOKUP($B67,'[1]Oct &amp; Nov'!F$5:G$46,2,FALSE),"")</f>
        <v/>
      </c>
      <c r="E67" t="str">
        <f>IFERROR(VLOOKUP($B67,'[1]Oct &amp; Nov'!I$5:J$46,2,FALSE),"")</f>
        <v/>
      </c>
      <c r="F67" t="str">
        <f>IFERROR(VLOOKUP($B67,'[1]Oct &amp; Nov'!L$5:M$46,2,FALSE),"")</f>
        <v/>
      </c>
      <c r="G67" t="str">
        <f>IFERROR(VLOOKUP($B67,'[1]Oct &amp; Nov'!O$5:P$46,2,FALSE),"")</f>
        <v/>
      </c>
      <c r="H67" t="str">
        <f>IFERROR(VLOOKUP($B67,'[1]Oct &amp; Nov'!R$5:S$46,2,FALSE),"")</f>
        <v/>
      </c>
      <c r="I67" t="str">
        <f>IFERROR(VLOOKUP($B67,'[1]Oct &amp; Nov'!U$5:V$46,2,FALSE),"")</f>
        <v/>
      </c>
      <c r="J67" t="str">
        <f>IFERROR(VLOOKUP($B67,'[1]Oct &amp; Nov'!X$5:Y$46,2,FALSE),"")</f>
        <v/>
      </c>
      <c r="K67" t="str">
        <f>IFERROR(VLOOKUP($B67,'[1]Oct &amp; Nov'!AA$5:AB$46,2,FALSE),"")</f>
        <v>Late</v>
      </c>
      <c r="L67" t="str">
        <f>IFERROR(VLOOKUP($B67,'[1]Oct &amp; Nov'!AD$5:AE$46,2,FALSE),"")</f>
        <v/>
      </c>
      <c r="M67" t="str">
        <f>IFERROR(VLOOKUP($B67,'[1]Oct &amp; Nov'!AG$5:AH$46,2,FALSE),"")</f>
        <v>Late</v>
      </c>
      <c r="N67" t="str">
        <f>IFERROR(VLOOKUP($B67,'[1]Oct &amp; Nov'!AJ$5:AK$46,2,FALSE),"")</f>
        <v/>
      </c>
      <c r="O67" t="str">
        <f>IFERROR(VLOOKUP($B67,'[1]Oct &amp; Nov'!AM$5:AN$46,2,FALSE),"")</f>
        <v/>
      </c>
      <c r="P67" t="str">
        <f>IFERROR(VLOOKUP($B67,'[1]Oct &amp; Nov'!AP$5:AQ$46,2,FALSE),"")</f>
        <v/>
      </c>
      <c r="Q67" s="6">
        <f>SUM($C67:P67)</f>
        <v>0</v>
      </c>
      <c r="R67">
        <f>COUNTIF($C67:P67,"Late*")</f>
        <v>2</v>
      </c>
      <c r="S67" s="11">
        <f t="shared" si="2"/>
        <v>2</v>
      </c>
      <c r="T67" s="7">
        <f>COUNTIF($C67:P67,"Absent")</f>
        <v>0</v>
      </c>
      <c r="U67">
        <f>COUNTIF($C67:P67,"Withdrawn")+COUNTIF($C67:P67,"Absent*")-T67</f>
        <v>0</v>
      </c>
      <c r="V67" s="10">
        <f t="shared" si="3"/>
        <v>2</v>
      </c>
    </row>
    <row r="68" spans="1:22" x14ac:dyDescent="0.3">
      <c r="A68" s="6" t="s">
        <v>328</v>
      </c>
      <c r="B68" s="7" t="s">
        <v>329</v>
      </c>
      <c r="C68" s="6">
        <f>IFERROR(VLOOKUP($B68,'[1]Oct &amp; Nov'!C$5:D$46,2,FALSE),"")</f>
        <v>1</v>
      </c>
      <c r="D68" t="str">
        <f>IFERROR(VLOOKUP($B68,'[1]Oct &amp; Nov'!F$5:G$46,2,FALSE),"")</f>
        <v/>
      </c>
      <c r="E68" t="str">
        <f>IFERROR(VLOOKUP($B68,'[1]Oct &amp; Nov'!I$5:J$46,2,FALSE),"")</f>
        <v/>
      </c>
      <c r="F68" t="str">
        <f>IFERROR(VLOOKUP($B68,'[1]Oct &amp; Nov'!L$5:M$46,2,FALSE),"")</f>
        <v/>
      </c>
      <c r="G68" t="str">
        <f>IFERROR(VLOOKUP($B68,'[1]Oct &amp; Nov'!O$5:P$46,2,FALSE),"")</f>
        <v/>
      </c>
      <c r="H68" t="str">
        <f>IFERROR(VLOOKUP($B68,'[1]Oct &amp; Nov'!R$5:S$46,2,FALSE),"")</f>
        <v>Withdrawn</v>
      </c>
      <c r="I68" t="str">
        <f>IFERROR(VLOOKUP($B68,'[1]Oct &amp; Nov'!U$5:V$46,2,FALSE),"")</f>
        <v/>
      </c>
      <c r="J68" t="str">
        <f>IFERROR(VLOOKUP($B68,'[1]Oct &amp; Nov'!X$5:Y$46,2,FALSE),"")</f>
        <v/>
      </c>
      <c r="K68" t="str">
        <f>IFERROR(VLOOKUP($B68,'[1]Oct &amp; Nov'!AA$5:AB$46,2,FALSE),"")</f>
        <v/>
      </c>
      <c r="L68" t="str">
        <f>IFERROR(VLOOKUP($B68,'[1]Oct &amp; Nov'!AD$5:AE$46,2,FALSE),"")</f>
        <v/>
      </c>
      <c r="M68" t="str">
        <f>IFERROR(VLOOKUP($B68,'[1]Oct &amp; Nov'!AG$5:AH$46,2,FALSE),"")</f>
        <v/>
      </c>
      <c r="N68" t="str">
        <f>IFERROR(VLOOKUP($B68,'[1]Oct &amp; Nov'!AJ$5:AK$46,2,FALSE),"")</f>
        <v/>
      </c>
      <c r="O68" t="str">
        <f>IFERROR(VLOOKUP($B68,'[1]Oct &amp; Nov'!AM$5:AN$46,2,FALSE),"")</f>
        <v/>
      </c>
      <c r="P68" t="str">
        <f>IFERROR(VLOOKUP($B68,'[1]Oct &amp; Nov'!AP$5:AQ$46,2,FALSE),"")</f>
        <v/>
      </c>
      <c r="Q68" s="6">
        <f>SUM($C68:P68)</f>
        <v>1</v>
      </c>
      <c r="R68">
        <f>COUNTIF($C68:P68,"Late*")</f>
        <v>0</v>
      </c>
      <c r="S68" s="11">
        <f t="shared" si="2"/>
        <v>1</v>
      </c>
      <c r="T68" s="7">
        <f>COUNTIF($C68:P68,"Absent")</f>
        <v>0</v>
      </c>
      <c r="U68">
        <f>COUNTIF($C68:P68,"Withdrawn")+COUNTIF($C68:P68,"Absent*")-T68</f>
        <v>1</v>
      </c>
      <c r="V68" s="10">
        <f t="shared" si="3"/>
        <v>2</v>
      </c>
    </row>
    <row r="69" spans="1:22" x14ac:dyDescent="0.3">
      <c r="A69" s="6" t="s">
        <v>402</v>
      </c>
      <c r="B69" s="7" t="s">
        <v>403</v>
      </c>
      <c r="C69" s="6" t="str">
        <f>IFERROR(VLOOKUP($B69,'[1]Oct &amp; Nov'!C$5:D$46,2,FALSE),"")</f>
        <v/>
      </c>
      <c r="D69" t="str">
        <f>IFERROR(VLOOKUP($B69,'[1]Oct &amp; Nov'!F$5:G$46,2,FALSE),"")</f>
        <v/>
      </c>
      <c r="E69" t="str">
        <f>IFERROR(VLOOKUP($B69,'[1]Oct &amp; Nov'!I$5:J$46,2,FALSE),"")</f>
        <v/>
      </c>
      <c r="F69" t="str">
        <f>IFERROR(VLOOKUP($B69,'[1]Oct &amp; Nov'!L$5:M$46,2,FALSE),"")</f>
        <v/>
      </c>
      <c r="G69" t="str">
        <f>IFERROR(VLOOKUP($B69,'[1]Oct &amp; Nov'!O$5:P$46,2,FALSE),"")</f>
        <v/>
      </c>
      <c r="H69" t="str">
        <f>IFERROR(VLOOKUP($B69,'[1]Oct &amp; Nov'!R$5:S$46,2,FALSE),"")</f>
        <v/>
      </c>
      <c r="I69" t="str">
        <f>IFERROR(VLOOKUP($B69,'[1]Oct &amp; Nov'!U$5:V$46,2,FALSE),"")</f>
        <v/>
      </c>
      <c r="J69" t="str">
        <f>IFERROR(VLOOKUP($B69,'[1]Oct &amp; Nov'!X$5:Y$46,2,FALSE),"")</f>
        <v/>
      </c>
      <c r="K69" t="str">
        <f>IFERROR(VLOOKUP($B69,'[1]Oct &amp; Nov'!AA$5:AB$46,2,FALSE),"")</f>
        <v/>
      </c>
      <c r="L69" t="str">
        <f>IFERROR(VLOOKUP($B69,'[1]Oct &amp; Nov'!AD$5:AE$46,2,FALSE),"")</f>
        <v>Absent</v>
      </c>
      <c r="M69" t="str">
        <f>IFERROR(VLOOKUP($B69,'[1]Oct &amp; Nov'!AG$5:AH$46,2,FALSE),"")</f>
        <v/>
      </c>
      <c r="N69" t="str">
        <f>IFERROR(VLOOKUP($B69,'[1]Oct &amp; Nov'!AJ$5:AK$46,2,FALSE),"")</f>
        <v>Withdrawn</v>
      </c>
      <c r="O69" t="str">
        <f>IFERROR(VLOOKUP($B69,'[1]Oct &amp; Nov'!AM$5:AN$46,2,FALSE),"")</f>
        <v/>
      </c>
      <c r="P69" t="str">
        <f>IFERROR(VLOOKUP($B69,'[1]Oct &amp; Nov'!AP$5:AQ$46,2,FALSE),"")</f>
        <v/>
      </c>
      <c r="Q69" s="6">
        <f>SUM($C69:P69)</f>
        <v>0</v>
      </c>
      <c r="R69">
        <f>COUNTIF($C69:P69,"Late*")</f>
        <v>0</v>
      </c>
      <c r="S69" s="11">
        <f t="shared" ref="S69:S130" si="4">SUM(Q69:R69)</f>
        <v>0</v>
      </c>
      <c r="T69" s="7">
        <f>COUNTIF($C69:P69,"Absent")</f>
        <v>1</v>
      </c>
      <c r="U69">
        <f>COUNTIF($C69:P69,"Withdrawn")+COUNTIF($C69:P69,"Absent*")-T69</f>
        <v>1</v>
      </c>
      <c r="V69" s="10">
        <f t="shared" ref="V69:V130" si="5">SUM(S69:U69)</f>
        <v>2</v>
      </c>
    </row>
    <row r="70" spans="1:22" x14ac:dyDescent="0.3">
      <c r="A70" s="6" t="s">
        <v>147</v>
      </c>
      <c r="B70" s="7" t="s">
        <v>148</v>
      </c>
      <c r="C70" s="6" t="str">
        <f>IFERROR(VLOOKUP($B70,'[1]Oct &amp; Nov'!C$5:D$46,2,FALSE),"")</f>
        <v/>
      </c>
      <c r="D70" t="str">
        <f>IFERROR(VLOOKUP($B70,'[1]Oct &amp; Nov'!F$5:G$46,2,FALSE),"")</f>
        <v/>
      </c>
      <c r="E70" t="str">
        <f>IFERROR(VLOOKUP($B70,'[1]Oct &amp; Nov'!I$5:J$46,2,FALSE),"")</f>
        <v/>
      </c>
      <c r="F70" t="str">
        <f>IFERROR(VLOOKUP($B70,'[1]Oct &amp; Nov'!L$5:M$46,2,FALSE),"")</f>
        <v/>
      </c>
      <c r="G70" t="str">
        <f>IFERROR(VLOOKUP($B70,'[1]Oct &amp; Nov'!O$5:P$46,2,FALSE),"")</f>
        <v/>
      </c>
      <c r="H70" t="str">
        <f>IFERROR(VLOOKUP($B70,'[1]Oct &amp; Nov'!R$5:S$46,2,FALSE),"")</f>
        <v/>
      </c>
      <c r="I70">
        <f>IFERROR(VLOOKUP($B70,'[1]Oct &amp; Nov'!U$5:V$46,2,FALSE),"")</f>
        <v>1</v>
      </c>
      <c r="J70" t="str">
        <f>IFERROR(VLOOKUP($B70,'[1]Oct &amp; Nov'!X$5:Y$46,2,FALSE),"")</f>
        <v/>
      </c>
      <c r="K70" t="str">
        <f>IFERROR(VLOOKUP($B70,'[1]Oct &amp; Nov'!AA$5:AB$46,2,FALSE),"")</f>
        <v/>
      </c>
      <c r="L70" t="str">
        <f>IFERROR(VLOOKUP($B70,'[1]Oct &amp; Nov'!AD$5:AE$46,2,FALSE),"")</f>
        <v>Withdrawn</v>
      </c>
      <c r="M70" t="str">
        <f>IFERROR(VLOOKUP($B70,'[1]Oct &amp; Nov'!AG$5:AH$46,2,FALSE),"")</f>
        <v/>
      </c>
      <c r="N70" t="str">
        <f>IFERROR(VLOOKUP($B70,'[1]Oct &amp; Nov'!AJ$5:AK$46,2,FALSE),"")</f>
        <v/>
      </c>
      <c r="O70" t="str">
        <f>IFERROR(VLOOKUP($B70,'[1]Oct &amp; Nov'!AM$5:AN$46,2,FALSE),"")</f>
        <v/>
      </c>
      <c r="P70" t="str">
        <f>IFERROR(VLOOKUP($B70,'[1]Oct &amp; Nov'!AP$5:AQ$46,2,FALSE),"")</f>
        <v/>
      </c>
      <c r="Q70" s="6">
        <f>SUM($C70:P70)</f>
        <v>1</v>
      </c>
      <c r="R70">
        <f>COUNTIF($C70:P70,"Late*")</f>
        <v>0</v>
      </c>
      <c r="S70" s="11">
        <f t="shared" si="4"/>
        <v>1</v>
      </c>
      <c r="T70" s="7">
        <f>COUNTIF($C70:P70,"Absent")</f>
        <v>0</v>
      </c>
      <c r="U70">
        <f>COUNTIF($C70:P70,"Withdrawn")+COUNTIF($C70:P70,"Absent*")-T70</f>
        <v>1</v>
      </c>
      <c r="V70" s="10">
        <f t="shared" si="5"/>
        <v>2</v>
      </c>
    </row>
    <row r="71" spans="1:22" x14ac:dyDescent="0.3">
      <c r="A71" s="6" t="s">
        <v>104</v>
      </c>
      <c r="B71" s="7" t="s">
        <v>105</v>
      </c>
      <c r="C71" s="6" t="str">
        <f>IFERROR(VLOOKUP($B71,'[1]Oct &amp; Nov'!C$5:D$46,2,FALSE),"")</f>
        <v/>
      </c>
      <c r="D71" t="str">
        <f>IFERROR(VLOOKUP($B71,'[1]Oct &amp; Nov'!F$5:G$46,2,FALSE),"")</f>
        <v/>
      </c>
      <c r="E71" t="str">
        <f>IFERROR(VLOOKUP($B71,'[1]Oct &amp; Nov'!I$5:J$46,2,FALSE),"")</f>
        <v/>
      </c>
      <c r="F71" t="str">
        <f>IFERROR(VLOOKUP($B71,'[1]Oct &amp; Nov'!L$5:M$46,2,FALSE),"")</f>
        <v/>
      </c>
      <c r="G71" t="str">
        <f>IFERROR(VLOOKUP($B71,'[1]Oct &amp; Nov'!O$5:P$46,2,FALSE),"")</f>
        <v/>
      </c>
      <c r="H71" t="str">
        <f>IFERROR(VLOOKUP($B71,'[1]Oct &amp; Nov'!R$5:S$46,2,FALSE),"")</f>
        <v/>
      </c>
      <c r="I71" t="str">
        <f>IFERROR(VLOOKUP($B71,'[1]Oct &amp; Nov'!U$5:V$46,2,FALSE),"")</f>
        <v>Withdrawn</v>
      </c>
      <c r="J71" t="str">
        <f>IFERROR(VLOOKUP($B71,'[1]Oct &amp; Nov'!X$5:Y$46,2,FALSE),"")</f>
        <v/>
      </c>
      <c r="K71" t="str">
        <f>IFERROR(VLOOKUP($B71,'[1]Oct &amp; Nov'!AA$5:AB$46,2,FALSE),"")</f>
        <v/>
      </c>
      <c r="L71" t="str">
        <f>IFERROR(VLOOKUP($B71,'[1]Oct &amp; Nov'!AD$5:AE$46,2,FALSE),"")</f>
        <v>Withdrawn</v>
      </c>
      <c r="M71" t="str">
        <f>IFERROR(VLOOKUP($B71,'[1]Oct &amp; Nov'!AG$5:AH$46,2,FALSE),"")</f>
        <v/>
      </c>
      <c r="N71" t="str">
        <f>IFERROR(VLOOKUP($B71,'[1]Oct &amp; Nov'!AJ$5:AK$46,2,FALSE),"")</f>
        <v>Withdrawn</v>
      </c>
      <c r="O71" t="str">
        <f>IFERROR(VLOOKUP($B71,'[1]Oct &amp; Nov'!AM$5:AN$46,2,FALSE),"")</f>
        <v/>
      </c>
      <c r="P71" t="str">
        <f>IFERROR(VLOOKUP($B71,'[1]Oct &amp; Nov'!AP$5:AQ$46,2,FALSE),"")</f>
        <v/>
      </c>
      <c r="Q71" s="6">
        <f>SUM($C71:P71)</f>
        <v>0</v>
      </c>
      <c r="R71">
        <f>COUNTIF($C71:P71,"Late*")</f>
        <v>0</v>
      </c>
      <c r="S71" s="11">
        <f t="shared" si="4"/>
        <v>0</v>
      </c>
      <c r="T71" s="7">
        <f>COUNTIF($C71:P71,"Absent")</f>
        <v>0</v>
      </c>
      <c r="U71">
        <f>COUNTIF($C71:P71,"Withdrawn")+COUNTIF($C71:P71,"Absent*")-T71</f>
        <v>3</v>
      </c>
      <c r="V71" s="10">
        <f t="shared" si="5"/>
        <v>3</v>
      </c>
    </row>
    <row r="72" spans="1:22" x14ac:dyDescent="0.3">
      <c r="A72" s="6" t="s">
        <v>12</v>
      </c>
      <c r="B72" s="7" t="s">
        <v>13</v>
      </c>
      <c r="C72" s="6" t="str">
        <f>IFERROR(VLOOKUP($B72,'[1]Oct &amp; Nov'!C$5:D$46,2,FALSE),"")</f>
        <v/>
      </c>
      <c r="D72" t="str">
        <f>IFERROR(VLOOKUP($B72,'[1]Oct &amp; Nov'!F$5:G$46,2,FALSE),"")</f>
        <v/>
      </c>
      <c r="E72">
        <f>IFERROR(VLOOKUP($B72,'[1]Oct &amp; Nov'!I$5:J$46,2,FALSE),"")</f>
        <v>1</v>
      </c>
      <c r="F72" t="str">
        <f>IFERROR(VLOOKUP($B72,'[1]Oct &amp; Nov'!L$5:M$46,2,FALSE),"")</f>
        <v/>
      </c>
      <c r="G72" t="str">
        <f>IFERROR(VLOOKUP($B72,'[1]Oct &amp; Nov'!O$5:P$46,2,FALSE),"")</f>
        <v>Withdrawn</v>
      </c>
      <c r="H72" t="str">
        <f>IFERROR(VLOOKUP($B72,'[1]Oct &amp; Nov'!R$5:S$46,2,FALSE),"")</f>
        <v/>
      </c>
      <c r="I72" t="str">
        <f>IFERROR(VLOOKUP($B72,'[1]Oct &amp; Nov'!U$5:V$46,2,FALSE),"")</f>
        <v/>
      </c>
      <c r="J72" t="str">
        <f>IFERROR(VLOOKUP($B72,'[1]Oct &amp; Nov'!X$5:Y$46,2,FALSE),"")</f>
        <v>Late</v>
      </c>
      <c r="K72" t="str">
        <f>IFERROR(VLOOKUP($B72,'[1]Oct &amp; Nov'!AA$5:AB$46,2,FALSE),"")</f>
        <v/>
      </c>
      <c r="L72" t="str">
        <f>IFERROR(VLOOKUP($B72,'[1]Oct &amp; Nov'!AD$5:AE$46,2,FALSE),"")</f>
        <v/>
      </c>
      <c r="M72" t="str">
        <f>IFERROR(VLOOKUP($B72,'[1]Oct &amp; Nov'!AG$5:AH$46,2,FALSE),"")</f>
        <v/>
      </c>
      <c r="N72" t="str">
        <f>IFERROR(VLOOKUP($B72,'[1]Oct &amp; Nov'!AJ$5:AK$46,2,FALSE),"")</f>
        <v/>
      </c>
      <c r="O72" t="str">
        <f>IFERROR(VLOOKUP($B72,'[1]Oct &amp; Nov'!AM$5:AN$46,2,FALSE),"")</f>
        <v/>
      </c>
      <c r="P72" t="str">
        <f>IFERROR(VLOOKUP($B72,'[1]Oct &amp; Nov'!AP$5:AQ$46,2,FALSE),"")</f>
        <v/>
      </c>
      <c r="Q72" s="6">
        <f>SUM($C72:P72)</f>
        <v>1</v>
      </c>
      <c r="R72">
        <f>COUNTIF($C72:P72,"Late*")</f>
        <v>1</v>
      </c>
      <c r="S72" s="11">
        <f t="shared" si="4"/>
        <v>2</v>
      </c>
      <c r="T72" s="7">
        <f>COUNTIF($C72:P72,"Absent")</f>
        <v>0</v>
      </c>
      <c r="U72">
        <f>COUNTIF($C72:P72,"Withdrawn")+COUNTIF($C72:P72,"Absent*")-T72</f>
        <v>1</v>
      </c>
      <c r="V72" s="10">
        <f t="shared" si="5"/>
        <v>3</v>
      </c>
    </row>
    <row r="73" spans="1:22" x14ac:dyDescent="0.3">
      <c r="A73" s="6" t="s">
        <v>20</v>
      </c>
      <c r="B73" s="7" t="s">
        <v>21</v>
      </c>
      <c r="C73" s="6" t="str">
        <f>IFERROR(VLOOKUP($B73,'[1]Oct &amp; Nov'!C$5:D$46,2,FALSE),"")</f>
        <v/>
      </c>
      <c r="D73" t="str">
        <f>IFERROR(VLOOKUP($B73,'[1]Oct &amp; Nov'!F$5:G$46,2,FALSE),"")</f>
        <v/>
      </c>
      <c r="E73">
        <f>IFERROR(VLOOKUP($B73,'[1]Oct &amp; Nov'!I$5:J$46,2,FALSE),"")</f>
        <v>1</v>
      </c>
      <c r="F73" t="str">
        <f>IFERROR(VLOOKUP($B73,'[1]Oct &amp; Nov'!L$5:M$46,2,FALSE),"")</f>
        <v/>
      </c>
      <c r="G73" t="str">
        <f>IFERROR(VLOOKUP($B73,'[1]Oct &amp; Nov'!O$5:P$46,2,FALSE),"")</f>
        <v/>
      </c>
      <c r="H73" t="str">
        <f>IFERROR(VLOOKUP($B73,'[1]Oct &amp; Nov'!R$5:S$46,2,FALSE),"")</f>
        <v/>
      </c>
      <c r="I73" t="str">
        <f>IFERROR(VLOOKUP($B73,'[1]Oct &amp; Nov'!U$5:V$46,2,FALSE),"")</f>
        <v/>
      </c>
      <c r="J73" t="str">
        <f>IFERROR(VLOOKUP($B73,'[1]Oct &amp; Nov'!X$5:Y$46,2,FALSE),"")</f>
        <v>Withdrawn</v>
      </c>
      <c r="K73" t="str">
        <f>IFERROR(VLOOKUP($B73,'[1]Oct &amp; Nov'!AA$5:AB$46,2,FALSE),"")</f>
        <v/>
      </c>
      <c r="L73" t="str">
        <f>IFERROR(VLOOKUP($B73,'[1]Oct &amp; Nov'!AD$5:AE$46,2,FALSE),"")</f>
        <v/>
      </c>
      <c r="M73" t="str">
        <f>IFERROR(VLOOKUP($B73,'[1]Oct &amp; Nov'!AG$5:AH$46,2,FALSE),"")</f>
        <v/>
      </c>
      <c r="N73" t="str">
        <f>IFERROR(VLOOKUP($B73,'[1]Oct &amp; Nov'!AJ$5:AK$46,2,FALSE),"")</f>
        <v/>
      </c>
      <c r="O73" t="str">
        <f>IFERROR(VLOOKUP($B73,'[1]Oct &amp; Nov'!AM$5:AN$46,2,FALSE),"")</f>
        <v/>
      </c>
      <c r="P73" t="str">
        <f>IFERROR(VLOOKUP($B73,'[1]Oct &amp; Nov'!AP$5:AQ$46,2,FALSE),"")</f>
        <v/>
      </c>
      <c r="Q73" s="6">
        <f>SUM($C73:P73)</f>
        <v>1</v>
      </c>
      <c r="R73">
        <f>COUNTIF($C73:P73,"Late*")</f>
        <v>0</v>
      </c>
      <c r="S73" s="11">
        <f t="shared" si="4"/>
        <v>1</v>
      </c>
      <c r="T73" s="7">
        <f>COUNTIF($C73:P73,"Absent")</f>
        <v>0</v>
      </c>
      <c r="U73">
        <f>COUNTIF($C73:P73,"Withdrawn")+COUNTIF($C73:P73,"Absent*")-T73</f>
        <v>1</v>
      </c>
      <c r="V73" s="10">
        <f t="shared" si="5"/>
        <v>2</v>
      </c>
    </row>
    <row r="74" spans="1:22" x14ac:dyDescent="0.3">
      <c r="A74" s="6" t="s">
        <v>382</v>
      </c>
      <c r="B74" s="7" t="s">
        <v>383</v>
      </c>
      <c r="C74" s="6" t="str">
        <f>IFERROR(VLOOKUP($B74,'[1]Oct &amp; Nov'!C$5:D$46,2,FALSE),"")</f>
        <v/>
      </c>
      <c r="D74" t="str">
        <f>IFERROR(VLOOKUP($B74,'[1]Oct &amp; Nov'!F$5:G$46,2,FALSE),"")</f>
        <v/>
      </c>
      <c r="E74" t="str">
        <f>IFERROR(VLOOKUP($B74,'[1]Oct &amp; Nov'!I$5:J$46,2,FALSE),"")</f>
        <v/>
      </c>
      <c r="F74" t="str">
        <f>IFERROR(VLOOKUP($B74,'[1]Oct &amp; Nov'!L$5:M$46,2,FALSE),"")</f>
        <v/>
      </c>
      <c r="G74" t="str">
        <f>IFERROR(VLOOKUP($B74,'[1]Oct &amp; Nov'!O$5:P$46,2,FALSE),"")</f>
        <v/>
      </c>
      <c r="H74" t="str">
        <f>IFERROR(VLOOKUP($B74,'[1]Oct &amp; Nov'!R$5:S$46,2,FALSE),"")</f>
        <v/>
      </c>
      <c r="I74" t="str">
        <f>IFERROR(VLOOKUP($B74,'[1]Oct &amp; Nov'!U$5:V$46,2,FALSE),"")</f>
        <v/>
      </c>
      <c r="J74" t="str">
        <f>IFERROR(VLOOKUP($B74,'[1]Oct &amp; Nov'!X$5:Y$46,2,FALSE),"")</f>
        <v/>
      </c>
      <c r="K74" t="str">
        <f>IFERROR(VLOOKUP($B74,'[1]Oct &amp; Nov'!AA$5:AB$46,2,FALSE),"")</f>
        <v/>
      </c>
      <c r="L74" t="str">
        <f>IFERROR(VLOOKUP($B74,'[1]Oct &amp; Nov'!AD$5:AE$46,2,FALSE),"")</f>
        <v/>
      </c>
      <c r="M74" t="str">
        <f>IFERROR(VLOOKUP($B74,'[1]Oct &amp; Nov'!AG$5:AH$46,2,FALSE),"")</f>
        <v/>
      </c>
      <c r="N74" t="str">
        <f>IFERROR(VLOOKUP($B74,'[1]Oct &amp; Nov'!AJ$5:AK$46,2,FALSE),"")</f>
        <v>Withdrawn</v>
      </c>
      <c r="O74" t="str">
        <f>IFERROR(VLOOKUP($B74,'[1]Oct &amp; Nov'!AM$5:AN$46,2,FALSE),"")</f>
        <v/>
      </c>
      <c r="P74" t="str">
        <f>IFERROR(VLOOKUP($B74,'[1]Oct &amp; Nov'!AP$5:AQ$46,2,FALSE),"")</f>
        <v/>
      </c>
      <c r="Q74" s="6">
        <f>SUM($C74:P74)</f>
        <v>0</v>
      </c>
      <c r="R74">
        <f>COUNTIF($C74:P74,"Late*")</f>
        <v>0</v>
      </c>
      <c r="S74" s="11">
        <f t="shared" si="4"/>
        <v>0</v>
      </c>
      <c r="T74" s="7">
        <f>COUNTIF($C74:P74,"Absent")</f>
        <v>0</v>
      </c>
      <c r="U74">
        <f>COUNTIF($C74:P74,"Withdrawn")+COUNTIF($C74:P74,"Absent*")-T74</f>
        <v>1</v>
      </c>
      <c r="V74" s="10">
        <f t="shared" si="5"/>
        <v>1</v>
      </c>
    </row>
    <row r="75" spans="1:22" x14ac:dyDescent="0.3">
      <c r="A75" s="6" t="s">
        <v>207</v>
      </c>
      <c r="B75" s="7" t="s">
        <v>208</v>
      </c>
      <c r="C75" s="6" t="str">
        <f>IFERROR(VLOOKUP($B75,'[1]Oct &amp; Nov'!C$5:D$46,2,FALSE),"")</f>
        <v/>
      </c>
      <c r="D75" t="str">
        <f>IFERROR(VLOOKUP($B75,'[1]Oct &amp; Nov'!F$5:G$46,2,FALSE),"")</f>
        <v/>
      </c>
      <c r="E75" t="str">
        <f>IFERROR(VLOOKUP($B75,'[1]Oct &amp; Nov'!I$5:J$46,2,FALSE),"")</f>
        <v/>
      </c>
      <c r="F75" t="str">
        <f>IFERROR(VLOOKUP($B75,'[1]Oct &amp; Nov'!L$5:M$46,2,FALSE),"")</f>
        <v/>
      </c>
      <c r="G75" t="str">
        <f>IFERROR(VLOOKUP($B75,'[1]Oct &amp; Nov'!O$5:P$46,2,FALSE),"")</f>
        <v>Withdrawn</v>
      </c>
      <c r="H75" t="str">
        <f>IFERROR(VLOOKUP($B75,'[1]Oct &amp; Nov'!R$5:S$46,2,FALSE),"")</f>
        <v/>
      </c>
      <c r="I75" t="str">
        <f>IFERROR(VLOOKUP($B75,'[1]Oct &amp; Nov'!U$5:V$46,2,FALSE),"")</f>
        <v/>
      </c>
      <c r="J75">
        <f>IFERROR(VLOOKUP($B75,'[1]Oct &amp; Nov'!X$5:Y$46,2,FALSE),"")</f>
        <v>1</v>
      </c>
      <c r="K75" t="str">
        <f>IFERROR(VLOOKUP($B75,'[1]Oct &amp; Nov'!AA$5:AB$46,2,FALSE),"")</f>
        <v/>
      </c>
      <c r="L75" t="str">
        <f>IFERROR(VLOOKUP($B75,'[1]Oct &amp; Nov'!AD$5:AE$46,2,FALSE),"")</f>
        <v/>
      </c>
      <c r="M75" t="str">
        <f>IFERROR(VLOOKUP($B75,'[1]Oct &amp; Nov'!AG$5:AH$46,2,FALSE),"")</f>
        <v/>
      </c>
      <c r="N75">
        <f>IFERROR(VLOOKUP($B75,'[1]Oct &amp; Nov'!AJ$5:AK$46,2,FALSE),"")</f>
        <v>1</v>
      </c>
      <c r="O75" t="str">
        <f>IFERROR(VLOOKUP($B75,'[1]Oct &amp; Nov'!AM$5:AN$46,2,FALSE),"")</f>
        <v/>
      </c>
      <c r="P75" t="str">
        <f>IFERROR(VLOOKUP($B75,'[1]Oct &amp; Nov'!AP$5:AQ$46,2,FALSE),"")</f>
        <v/>
      </c>
      <c r="Q75" s="6">
        <f>SUM($C75:P75)</f>
        <v>2</v>
      </c>
      <c r="R75">
        <f>COUNTIF($C75:P75,"Late*")</f>
        <v>0</v>
      </c>
      <c r="S75" s="11">
        <f t="shared" si="4"/>
        <v>2</v>
      </c>
      <c r="T75" s="7">
        <f>COUNTIF($C75:P75,"Absent")</f>
        <v>0</v>
      </c>
      <c r="U75">
        <f>COUNTIF($C75:P75,"Withdrawn")+COUNTIF($C75:P75,"Absent*")-T75</f>
        <v>1</v>
      </c>
      <c r="V75" s="10">
        <f t="shared" si="5"/>
        <v>3</v>
      </c>
    </row>
    <row r="76" spans="1:22" x14ac:dyDescent="0.3">
      <c r="A76" s="6" t="s">
        <v>336</v>
      </c>
      <c r="B76" s="7" t="s">
        <v>337</v>
      </c>
      <c r="C76" s="6" t="str">
        <f>IFERROR(VLOOKUP($B76,'[1]Oct &amp; Nov'!C$5:D$46,2,FALSE),"")</f>
        <v/>
      </c>
      <c r="D76" t="str">
        <f>IFERROR(VLOOKUP($B76,'[1]Oct &amp; Nov'!F$5:G$46,2,FALSE),"")</f>
        <v/>
      </c>
      <c r="E76" t="str">
        <f>IFERROR(VLOOKUP($B76,'[1]Oct &amp; Nov'!I$5:J$46,2,FALSE),"")</f>
        <v/>
      </c>
      <c r="F76" t="str">
        <f>IFERROR(VLOOKUP($B76,'[1]Oct &amp; Nov'!L$5:M$46,2,FALSE),"")</f>
        <v/>
      </c>
      <c r="G76" t="str">
        <f>IFERROR(VLOOKUP($B76,'[1]Oct &amp; Nov'!O$5:P$46,2,FALSE),"")</f>
        <v/>
      </c>
      <c r="H76" t="str">
        <f>IFERROR(VLOOKUP($B76,'[1]Oct &amp; Nov'!R$5:S$46,2,FALSE),"")</f>
        <v>Withdrawn</v>
      </c>
      <c r="I76" t="str">
        <f>IFERROR(VLOOKUP($B76,'[1]Oct &amp; Nov'!U$5:V$46,2,FALSE),"")</f>
        <v/>
      </c>
      <c r="J76" t="str">
        <f>IFERROR(VLOOKUP($B76,'[1]Oct &amp; Nov'!X$5:Y$46,2,FALSE),"")</f>
        <v/>
      </c>
      <c r="K76" t="str">
        <f>IFERROR(VLOOKUP($B76,'[1]Oct &amp; Nov'!AA$5:AB$46,2,FALSE),"")</f>
        <v/>
      </c>
      <c r="L76" t="str">
        <f>IFERROR(VLOOKUP($B76,'[1]Oct &amp; Nov'!AD$5:AE$46,2,FALSE),"")</f>
        <v/>
      </c>
      <c r="M76" t="str">
        <f>IFERROR(VLOOKUP($B76,'[1]Oct &amp; Nov'!AG$5:AH$46,2,FALSE),"")</f>
        <v/>
      </c>
      <c r="N76" t="str">
        <f>IFERROR(VLOOKUP($B76,'[1]Oct &amp; Nov'!AJ$5:AK$46,2,FALSE),"")</f>
        <v/>
      </c>
      <c r="O76" t="str">
        <f>IFERROR(VLOOKUP($B76,'[1]Oct &amp; Nov'!AM$5:AN$46,2,FALSE),"")</f>
        <v/>
      </c>
      <c r="P76" t="str">
        <f>IFERROR(VLOOKUP($B76,'[1]Oct &amp; Nov'!AP$5:AQ$46,2,FALSE),"")</f>
        <v/>
      </c>
      <c r="Q76" s="6">
        <f>SUM($C76:P76)</f>
        <v>0</v>
      </c>
      <c r="R76">
        <f>COUNTIF($C76:P76,"Late*")</f>
        <v>0</v>
      </c>
      <c r="S76" s="11">
        <f t="shared" si="4"/>
        <v>0</v>
      </c>
      <c r="T76" s="7">
        <f>COUNTIF($C76:P76,"Absent")</f>
        <v>0</v>
      </c>
      <c r="U76">
        <f>COUNTIF($C76:P76,"Withdrawn")+COUNTIF($C76:P76,"Absent*")-T76</f>
        <v>1</v>
      </c>
      <c r="V76" s="10">
        <f t="shared" si="5"/>
        <v>1</v>
      </c>
    </row>
    <row r="77" spans="1:22" x14ac:dyDescent="0.3">
      <c r="A77" s="6" t="s">
        <v>28</v>
      </c>
      <c r="B77" s="7" t="s">
        <v>29</v>
      </c>
      <c r="C77" s="6" t="str">
        <f>IFERROR(VLOOKUP($B77,'[1]Oct &amp; Nov'!C$5:D$46,2,FALSE),"")</f>
        <v/>
      </c>
      <c r="D77" t="str">
        <f>IFERROR(VLOOKUP($B77,'[1]Oct &amp; Nov'!F$5:G$46,2,FALSE),"")</f>
        <v/>
      </c>
      <c r="E77" t="str">
        <f>IFERROR(VLOOKUP($B77,'[1]Oct &amp; Nov'!I$5:J$46,2,FALSE),"")</f>
        <v>Withdrawn</v>
      </c>
      <c r="F77" t="str">
        <f>IFERROR(VLOOKUP($B77,'[1]Oct &amp; Nov'!L$5:M$46,2,FALSE),"")</f>
        <v/>
      </c>
      <c r="G77" t="str">
        <f>IFERROR(VLOOKUP($B77,'[1]Oct &amp; Nov'!O$5:P$46,2,FALSE),"")</f>
        <v/>
      </c>
      <c r="H77" t="str">
        <f>IFERROR(VLOOKUP($B77,'[1]Oct &amp; Nov'!R$5:S$46,2,FALSE),"")</f>
        <v/>
      </c>
      <c r="I77" t="str">
        <f>IFERROR(VLOOKUP($B77,'[1]Oct &amp; Nov'!U$5:V$46,2,FALSE),"")</f>
        <v/>
      </c>
      <c r="J77" t="str">
        <f>IFERROR(VLOOKUP($B77,'[1]Oct &amp; Nov'!X$5:Y$46,2,FALSE),"")</f>
        <v>Withdrawn</v>
      </c>
      <c r="K77" t="str">
        <f>IFERROR(VLOOKUP($B77,'[1]Oct &amp; Nov'!AA$5:AB$46,2,FALSE),"")</f>
        <v/>
      </c>
      <c r="L77" t="str">
        <f>IFERROR(VLOOKUP($B77,'[1]Oct &amp; Nov'!AD$5:AE$46,2,FALSE),"")</f>
        <v/>
      </c>
      <c r="M77" t="str">
        <f>IFERROR(VLOOKUP($B77,'[1]Oct &amp; Nov'!AG$5:AH$46,2,FALSE),"")</f>
        <v/>
      </c>
      <c r="N77" t="str">
        <f>IFERROR(VLOOKUP($B77,'[1]Oct &amp; Nov'!AJ$5:AK$46,2,FALSE),"")</f>
        <v/>
      </c>
      <c r="O77" t="str">
        <f>IFERROR(VLOOKUP($B77,'[1]Oct &amp; Nov'!AM$5:AN$46,2,FALSE),"")</f>
        <v/>
      </c>
      <c r="P77" t="str">
        <f>IFERROR(VLOOKUP($B77,'[1]Oct &amp; Nov'!AP$5:AQ$46,2,FALSE),"")</f>
        <v/>
      </c>
      <c r="Q77" s="6">
        <f>SUM($C77:P77)</f>
        <v>0</v>
      </c>
      <c r="R77">
        <f>COUNTIF($C77:P77,"Late*")</f>
        <v>0</v>
      </c>
      <c r="S77" s="11">
        <f t="shared" si="4"/>
        <v>0</v>
      </c>
      <c r="T77" s="7">
        <f>COUNTIF($C77:P77,"Absent")</f>
        <v>0</v>
      </c>
      <c r="U77">
        <f>COUNTIF($C77:P77,"Withdrawn")+COUNTIF($C77:P77,"Absent*")-T77</f>
        <v>2</v>
      </c>
      <c r="V77" s="10">
        <f t="shared" si="5"/>
        <v>2</v>
      </c>
    </row>
    <row r="78" spans="1:22" x14ac:dyDescent="0.3">
      <c r="A78" s="6" t="s">
        <v>280</v>
      </c>
      <c r="B78" s="7" t="s">
        <v>281</v>
      </c>
      <c r="C78" s="6" t="str">
        <f>IFERROR(VLOOKUP($B78,'[1]Oct &amp; Nov'!C$5:D$46,2,FALSE),"")</f>
        <v/>
      </c>
      <c r="D78" t="str">
        <f>IFERROR(VLOOKUP($B78,'[1]Oct &amp; Nov'!F$5:G$46,2,FALSE),"")</f>
        <v/>
      </c>
      <c r="E78" t="str">
        <f>IFERROR(VLOOKUP($B78,'[1]Oct &amp; Nov'!I$5:J$46,2,FALSE),"")</f>
        <v/>
      </c>
      <c r="F78" t="str">
        <f>IFERROR(VLOOKUP($B78,'[1]Oct &amp; Nov'!L$5:M$46,2,FALSE),"")</f>
        <v/>
      </c>
      <c r="G78" t="str">
        <f>IFERROR(VLOOKUP($B78,'[1]Oct &amp; Nov'!O$5:P$46,2,FALSE),"")</f>
        <v>Withdrawn</v>
      </c>
      <c r="H78" t="str">
        <f>IFERROR(VLOOKUP($B78,'[1]Oct &amp; Nov'!R$5:S$46,2,FALSE),"")</f>
        <v/>
      </c>
      <c r="I78" t="str">
        <f>IFERROR(VLOOKUP($B78,'[1]Oct &amp; Nov'!U$5:V$46,2,FALSE),"")</f>
        <v/>
      </c>
      <c r="J78">
        <f>IFERROR(VLOOKUP($B78,'[1]Oct &amp; Nov'!X$5:Y$46,2,FALSE),"")</f>
        <v>1</v>
      </c>
      <c r="K78" t="str">
        <f>IFERROR(VLOOKUP($B78,'[1]Oct &amp; Nov'!AA$5:AB$46,2,FALSE),"")</f>
        <v/>
      </c>
      <c r="L78" t="str">
        <f>IFERROR(VLOOKUP($B78,'[1]Oct &amp; Nov'!AD$5:AE$46,2,FALSE),"")</f>
        <v/>
      </c>
      <c r="M78" t="str">
        <f>IFERROR(VLOOKUP($B78,'[1]Oct &amp; Nov'!AG$5:AH$46,2,FALSE),"")</f>
        <v>Withdrawn</v>
      </c>
      <c r="N78" t="str">
        <f>IFERROR(VLOOKUP($B78,'[1]Oct &amp; Nov'!AJ$5:AK$46,2,FALSE),"")</f>
        <v/>
      </c>
      <c r="O78" t="str">
        <f>IFERROR(VLOOKUP($B78,'[1]Oct &amp; Nov'!AM$5:AN$46,2,FALSE),"")</f>
        <v/>
      </c>
      <c r="P78" t="str">
        <f>IFERROR(VLOOKUP($B78,'[1]Oct &amp; Nov'!AP$5:AQ$46,2,FALSE),"")</f>
        <v/>
      </c>
      <c r="Q78" s="6">
        <f>SUM($C78:P78)</f>
        <v>1</v>
      </c>
      <c r="R78">
        <f>COUNTIF($C78:P78,"Late*")</f>
        <v>0</v>
      </c>
      <c r="S78" s="11">
        <f t="shared" si="4"/>
        <v>1</v>
      </c>
      <c r="T78" s="7">
        <f>COUNTIF($C78:P78,"Absent")</f>
        <v>0</v>
      </c>
      <c r="U78">
        <f>COUNTIF($C78:P78,"Withdrawn")+COUNTIF($C78:P78,"Absent*")-T78</f>
        <v>2</v>
      </c>
      <c r="V78" s="10">
        <f t="shared" si="5"/>
        <v>3</v>
      </c>
    </row>
    <row r="79" spans="1:22" x14ac:dyDescent="0.3">
      <c r="A79" s="6" t="s">
        <v>213</v>
      </c>
      <c r="B79" s="7" t="s">
        <v>214</v>
      </c>
      <c r="C79" s="6" t="str">
        <f>IFERROR(VLOOKUP($B79,'[1]Oct &amp; Nov'!C$5:D$46,2,FALSE),"")</f>
        <v>Withdrawn</v>
      </c>
      <c r="D79" t="str">
        <f>IFERROR(VLOOKUP($B79,'[1]Oct &amp; Nov'!F$5:G$46,2,FALSE),"")</f>
        <v/>
      </c>
      <c r="E79" t="str">
        <f>IFERROR(VLOOKUP($B79,'[1]Oct &amp; Nov'!I$5:J$46,2,FALSE),"")</f>
        <v/>
      </c>
      <c r="F79" t="str">
        <f>IFERROR(VLOOKUP($B79,'[1]Oct &amp; Nov'!L$5:M$46,2,FALSE),"")</f>
        <v/>
      </c>
      <c r="G79" t="str">
        <f>IFERROR(VLOOKUP($B79,'[1]Oct &amp; Nov'!O$5:P$46,2,FALSE),"")</f>
        <v/>
      </c>
      <c r="H79" t="str">
        <f>IFERROR(VLOOKUP($B79,'[1]Oct &amp; Nov'!R$5:S$46,2,FALSE),"")</f>
        <v>Withdrawn</v>
      </c>
      <c r="I79" t="str">
        <f>IFERROR(VLOOKUP($B79,'[1]Oct &amp; Nov'!U$5:V$46,2,FALSE),"")</f>
        <v/>
      </c>
      <c r="J79" t="str">
        <f>IFERROR(VLOOKUP($B79,'[1]Oct &amp; Nov'!X$5:Y$46,2,FALSE),"")</f>
        <v/>
      </c>
      <c r="K79" t="str">
        <f>IFERROR(VLOOKUP($B79,'[1]Oct &amp; Nov'!AA$5:AB$46,2,FALSE),"")</f>
        <v/>
      </c>
      <c r="L79" t="str">
        <f>IFERROR(VLOOKUP($B79,'[1]Oct &amp; Nov'!AD$5:AE$46,2,FALSE),"")</f>
        <v/>
      </c>
      <c r="M79" t="str">
        <f>IFERROR(VLOOKUP($B79,'[1]Oct &amp; Nov'!AG$5:AH$46,2,FALSE),"")</f>
        <v/>
      </c>
      <c r="N79">
        <f>IFERROR(VLOOKUP($B79,'[1]Oct &amp; Nov'!AJ$5:AK$46,2,FALSE),"")</f>
        <v>1</v>
      </c>
      <c r="O79" t="str">
        <f>IFERROR(VLOOKUP($B79,'[1]Oct &amp; Nov'!AM$5:AN$46,2,FALSE),"")</f>
        <v/>
      </c>
      <c r="P79" t="str">
        <f>IFERROR(VLOOKUP($B79,'[1]Oct &amp; Nov'!AP$5:AQ$46,2,FALSE),"")</f>
        <v/>
      </c>
      <c r="Q79" s="6">
        <f>SUM($C79:P79)</f>
        <v>1</v>
      </c>
      <c r="R79">
        <f>COUNTIF($C79:P79,"Late*")</f>
        <v>0</v>
      </c>
      <c r="S79" s="11">
        <f t="shared" si="4"/>
        <v>1</v>
      </c>
      <c r="T79" s="7">
        <f>COUNTIF($C79:P79,"Absent")</f>
        <v>0</v>
      </c>
      <c r="U79">
        <f>COUNTIF($C79:P79,"Withdrawn")+COUNTIF($C79:P79,"Absent*")-T79</f>
        <v>2</v>
      </c>
      <c r="V79" s="10">
        <f t="shared" si="5"/>
        <v>3</v>
      </c>
    </row>
    <row r="80" spans="1:22" x14ac:dyDescent="0.3">
      <c r="A80" s="6" t="s">
        <v>776</v>
      </c>
      <c r="B80" s="7" t="s">
        <v>130</v>
      </c>
      <c r="C80" s="6" t="str">
        <f>IFERROR(VLOOKUP($B80,'[1]Oct &amp; Nov'!C$5:D$46,2,FALSE),"")</f>
        <v/>
      </c>
      <c r="D80" t="str">
        <f>IFERROR(VLOOKUP($B80,'[1]Oct &amp; Nov'!F$5:G$46,2,FALSE),"")</f>
        <v/>
      </c>
      <c r="E80" t="str">
        <f>IFERROR(VLOOKUP($B80,'[1]Oct &amp; Nov'!I$5:J$46,2,FALSE),"")</f>
        <v/>
      </c>
      <c r="F80" t="str">
        <f>IFERROR(VLOOKUP($B80,'[1]Oct &amp; Nov'!L$5:M$46,2,FALSE),"")</f>
        <v/>
      </c>
      <c r="G80" t="str">
        <f>IFERROR(VLOOKUP($B80,'[1]Oct &amp; Nov'!O$5:P$46,2,FALSE),"")</f>
        <v/>
      </c>
      <c r="H80">
        <f>IFERROR(VLOOKUP($B80,'[1]Oct &amp; Nov'!R$5:S$46,2,FALSE),"")</f>
        <v>1</v>
      </c>
      <c r="I80" t="str">
        <f>IFERROR(VLOOKUP($B80,'[1]Oct &amp; Nov'!U$5:V$46,2,FALSE),"")</f>
        <v/>
      </c>
      <c r="J80" t="str">
        <f>IFERROR(VLOOKUP($B80,'[1]Oct &amp; Nov'!X$5:Y$46,2,FALSE),"")</f>
        <v/>
      </c>
      <c r="K80" t="str">
        <f>IFERROR(VLOOKUP($B80,'[1]Oct &amp; Nov'!AA$5:AB$46,2,FALSE),"")</f>
        <v/>
      </c>
      <c r="L80" t="str">
        <f>IFERROR(VLOOKUP($B80,'[1]Oct &amp; Nov'!AD$5:AE$46,2,FALSE),"")</f>
        <v/>
      </c>
      <c r="M80" t="str">
        <f>IFERROR(VLOOKUP($B80,'[1]Oct &amp; Nov'!AG$5:AH$46,2,FALSE),"")</f>
        <v/>
      </c>
      <c r="N80" t="str">
        <f>IFERROR(VLOOKUP($B80,'[1]Oct &amp; Nov'!AJ$5:AK$46,2,FALSE),"")</f>
        <v/>
      </c>
      <c r="O80" t="str">
        <f>IFERROR(VLOOKUP($B80,'[1]Oct &amp; Nov'!AM$5:AN$46,2,FALSE),"")</f>
        <v/>
      </c>
      <c r="P80" t="str">
        <f>IFERROR(VLOOKUP($B80,'[1]Oct &amp; Nov'!AP$5:AQ$46,2,FALSE),"")</f>
        <v/>
      </c>
      <c r="Q80" s="6">
        <f>SUM($C80:P80)</f>
        <v>1</v>
      </c>
      <c r="R80">
        <f>COUNTIF($C80:P80,"Late*")</f>
        <v>0</v>
      </c>
      <c r="S80" s="11">
        <f t="shared" si="4"/>
        <v>1</v>
      </c>
      <c r="T80" s="7">
        <f>COUNTIF($C80:P80,"Absent")</f>
        <v>0</v>
      </c>
      <c r="U80">
        <f>COUNTIF($C80:P80,"Withdrawn")+COUNTIF($C80:P80,"Absent*")-T80</f>
        <v>0</v>
      </c>
      <c r="V80" s="10">
        <f t="shared" si="5"/>
        <v>1</v>
      </c>
    </row>
    <row r="81" spans="1:23" ht="14.4" customHeight="1" x14ac:dyDescent="0.3">
      <c r="A81" s="6" t="s">
        <v>54</v>
      </c>
      <c r="B81" s="7" t="s">
        <v>55</v>
      </c>
      <c r="C81" s="6">
        <f>IFERROR(VLOOKUP($B81,'[1]Oct &amp; Nov'!C$5:D$46,2,FALSE),"")</f>
        <v>1</v>
      </c>
      <c r="D81" t="str">
        <f>IFERROR(VLOOKUP($B81,'[1]Oct &amp; Nov'!F$5:G$46,2,FALSE),"")</f>
        <v/>
      </c>
      <c r="E81" t="str">
        <f>IFERROR(VLOOKUP($B81,'[1]Oct &amp; Nov'!I$5:J$46,2,FALSE),"")</f>
        <v/>
      </c>
      <c r="F81" t="str">
        <f>IFERROR(VLOOKUP($B81,'[1]Oct &amp; Nov'!L$5:M$46,2,FALSE),"")</f>
        <v/>
      </c>
      <c r="G81" t="str">
        <f>IFERROR(VLOOKUP($B81,'[1]Oct &amp; Nov'!O$5:P$46,2,FALSE),"")</f>
        <v/>
      </c>
      <c r="H81" t="str">
        <f>IFERROR(VLOOKUP($B81,'[1]Oct &amp; Nov'!R$5:S$46,2,FALSE),"")</f>
        <v>Withdrawn</v>
      </c>
      <c r="I81" t="str">
        <f>IFERROR(VLOOKUP($B81,'[1]Oct &amp; Nov'!U$5:V$46,2,FALSE),"")</f>
        <v/>
      </c>
      <c r="J81" t="str">
        <f>IFERROR(VLOOKUP($B81,'[1]Oct &amp; Nov'!X$5:Y$46,2,FALSE),"")</f>
        <v/>
      </c>
      <c r="K81">
        <f>IFERROR(VLOOKUP($B81,'[1]Oct &amp; Nov'!AA$5:AB$46,2,FALSE),"")</f>
        <v>1</v>
      </c>
      <c r="L81" t="str">
        <f>IFERROR(VLOOKUP($B81,'[1]Oct &amp; Nov'!AD$5:AE$46,2,FALSE),"")</f>
        <v/>
      </c>
      <c r="M81" t="str">
        <f>IFERROR(VLOOKUP($B81,'[1]Oct &amp; Nov'!AG$5:AH$46,2,FALSE),"")</f>
        <v/>
      </c>
      <c r="N81" t="str">
        <f>IFERROR(VLOOKUP($B81,'[1]Oct &amp; Nov'!AJ$5:AK$46,2,FALSE),"")</f>
        <v/>
      </c>
      <c r="O81" t="str">
        <f>IFERROR(VLOOKUP($B81,'[1]Oct &amp; Nov'!AM$5:AN$46,2,FALSE),"")</f>
        <v/>
      </c>
      <c r="P81" t="str">
        <f>IFERROR(VLOOKUP($B81,'[1]Oct &amp; Nov'!AP$5:AQ$46,2,FALSE),"")</f>
        <v/>
      </c>
      <c r="Q81" s="6">
        <f>SUM($C81:P81)</f>
        <v>2</v>
      </c>
      <c r="R81">
        <f>COUNTIF($C81:P81,"Late*")</f>
        <v>0</v>
      </c>
      <c r="S81" s="11">
        <f t="shared" si="4"/>
        <v>2</v>
      </c>
      <c r="T81" s="7">
        <f>COUNTIF($C81:P81,"Absent")</f>
        <v>0</v>
      </c>
      <c r="U81">
        <f>COUNTIF($C81:P81,"Withdrawn")+COUNTIF($C81:P81,"Absent*")-T81</f>
        <v>1</v>
      </c>
      <c r="V81" s="10">
        <f t="shared" si="5"/>
        <v>3</v>
      </c>
    </row>
    <row r="82" spans="1:23" x14ac:dyDescent="0.3">
      <c r="A82" s="6" t="s">
        <v>406</v>
      </c>
      <c r="B82" s="7" t="s">
        <v>407</v>
      </c>
      <c r="C82" s="6" t="str">
        <f>IFERROR(VLOOKUP($B82,'[1]Oct &amp; Nov'!C$5:D$46,2,FALSE),"")</f>
        <v/>
      </c>
      <c r="D82" t="str">
        <f>IFERROR(VLOOKUP($B82,'[1]Oct &amp; Nov'!F$5:G$46,2,FALSE),"")</f>
        <v/>
      </c>
      <c r="E82" t="str">
        <f>IFERROR(VLOOKUP($B82,'[1]Oct &amp; Nov'!I$5:J$46,2,FALSE),"")</f>
        <v/>
      </c>
      <c r="F82" t="str">
        <f>IFERROR(VLOOKUP($B82,'[1]Oct &amp; Nov'!L$5:M$46,2,FALSE),"")</f>
        <v/>
      </c>
      <c r="G82" t="str">
        <f>IFERROR(VLOOKUP($B82,'[1]Oct &amp; Nov'!O$5:P$46,2,FALSE),"")</f>
        <v/>
      </c>
      <c r="H82" t="str">
        <f>IFERROR(VLOOKUP($B82,'[1]Oct &amp; Nov'!R$5:S$46,2,FALSE),"")</f>
        <v/>
      </c>
      <c r="I82" t="str">
        <f>IFERROR(VLOOKUP($B82,'[1]Oct &amp; Nov'!U$5:V$46,2,FALSE),"")</f>
        <v/>
      </c>
      <c r="J82" t="str">
        <f>IFERROR(VLOOKUP($B82,'[1]Oct &amp; Nov'!X$5:Y$46,2,FALSE),"")</f>
        <v/>
      </c>
      <c r="K82">
        <f>IFERROR(VLOOKUP($B82,'[1]Oct &amp; Nov'!AA$5:AB$46,2,FALSE),"")</f>
        <v>1</v>
      </c>
      <c r="L82" t="str">
        <f>IFERROR(VLOOKUP($B82,'[1]Oct &amp; Nov'!AD$5:AE$46,2,FALSE),"")</f>
        <v/>
      </c>
      <c r="M82">
        <f>IFERROR(VLOOKUP($B82,'[1]Oct &amp; Nov'!AG$5:AH$46,2,FALSE),"")</f>
        <v>1</v>
      </c>
      <c r="N82" t="str">
        <f>IFERROR(VLOOKUP($B82,'[1]Oct &amp; Nov'!AJ$5:AK$46,2,FALSE),"")</f>
        <v/>
      </c>
      <c r="O82" t="str">
        <f>IFERROR(VLOOKUP($B82,'[1]Oct &amp; Nov'!AM$5:AN$46,2,FALSE),"")</f>
        <v/>
      </c>
      <c r="P82" t="str">
        <f>IFERROR(VLOOKUP($B82,'[1]Oct &amp; Nov'!AP$5:AQ$46,2,FALSE),"")</f>
        <v/>
      </c>
      <c r="Q82" s="6">
        <f>SUM($C82:P82)</f>
        <v>2</v>
      </c>
      <c r="R82">
        <f>COUNTIF($C82:P82,"Late*")</f>
        <v>0</v>
      </c>
      <c r="S82" s="11">
        <f t="shared" si="4"/>
        <v>2</v>
      </c>
      <c r="T82" s="7">
        <f>COUNTIF($C82:P82,"Absent")</f>
        <v>0</v>
      </c>
      <c r="U82">
        <f>COUNTIF($C82:P82,"Withdrawn")+COUNTIF($C82:P82,"Absent*")-T82</f>
        <v>0</v>
      </c>
      <c r="V82" s="10">
        <f t="shared" si="5"/>
        <v>2</v>
      </c>
    </row>
    <row r="83" spans="1:23" x14ac:dyDescent="0.3">
      <c r="A83" s="6" t="s">
        <v>133</v>
      </c>
      <c r="B83" s="7" t="s">
        <v>128</v>
      </c>
      <c r="C83" s="6">
        <f>IFERROR(VLOOKUP($B83,'[1]Oct &amp; Nov'!C$5:D$46,2,FALSE),"")</f>
        <v>1</v>
      </c>
      <c r="D83" t="str">
        <f>IFERROR(VLOOKUP($B83,'[1]Oct &amp; Nov'!F$5:G$46,2,FALSE),"")</f>
        <v/>
      </c>
      <c r="E83" t="str">
        <f>IFERROR(VLOOKUP($B83,'[1]Oct &amp; Nov'!I$5:J$46,2,FALSE),"")</f>
        <v/>
      </c>
      <c r="F83" t="str">
        <f>IFERROR(VLOOKUP($B83,'[1]Oct &amp; Nov'!L$5:M$46,2,FALSE),"")</f>
        <v/>
      </c>
      <c r="G83" t="str">
        <f>IFERROR(VLOOKUP($B83,'[1]Oct &amp; Nov'!O$5:P$46,2,FALSE),"")</f>
        <v/>
      </c>
      <c r="H83" t="str">
        <f>IFERROR(VLOOKUP($B83,'[1]Oct &amp; Nov'!R$5:S$46,2,FALSE),"")</f>
        <v/>
      </c>
      <c r="I83">
        <f>IFERROR(VLOOKUP($B83,'[1]Oct &amp; Nov'!U$5:V$46,2,FALSE),"")</f>
        <v>1</v>
      </c>
      <c r="J83" t="str">
        <f>IFERROR(VLOOKUP($B83,'[1]Oct &amp; Nov'!X$5:Y$46,2,FALSE),"")</f>
        <v/>
      </c>
      <c r="K83" t="str">
        <f>IFERROR(VLOOKUP($B83,'[1]Oct &amp; Nov'!AA$5:AB$46,2,FALSE),"")</f>
        <v/>
      </c>
      <c r="L83">
        <f>IFERROR(VLOOKUP($B83,'[1]Oct &amp; Nov'!AD$5:AE$46,2,FALSE),"")</f>
        <v>1</v>
      </c>
      <c r="M83" t="str">
        <f>IFERROR(VLOOKUP($B83,'[1]Oct &amp; Nov'!AG$5:AH$46,2,FALSE),"")</f>
        <v/>
      </c>
      <c r="N83">
        <f>IFERROR(VLOOKUP($B83,'[1]Oct &amp; Nov'!AJ$5:AK$46,2,FALSE),"")</f>
        <v>1</v>
      </c>
      <c r="O83" t="str">
        <f>IFERROR(VLOOKUP($B83,'[1]Oct &amp; Nov'!AM$5:AN$46,2,FALSE),"")</f>
        <v/>
      </c>
      <c r="P83" t="str">
        <f>IFERROR(VLOOKUP($B83,'[1]Oct &amp; Nov'!AP$5:AQ$46,2,FALSE),"")</f>
        <v/>
      </c>
      <c r="Q83" s="6">
        <f>SUM($C83:P83)</f>
        <v>4</v>
      </c>
      <c r="R83">
        <f>COUNTIF($C83:P83,"Late*")</f>
        <v>0</v>
      </c>
      <c r="S83" s="11">
        <f t="shared" si="4"/>
        <v>4</v>
      </c>
      <c r="T83" s="7">
        <f>COUNTIF($C83:P83,"Absent")</f>
        <v>0</v>
      </c>
      <c r="U83">
        <f>COUNTIF($C83:P83,"Withdrawn")+COUNTIF($C83:P83,"Absent*")-T83</f>
        <v>0</v>
      </c>
      <c r="V83" s="10">
        <f t="shared" si="5"/>
        <v>4</v>
      </c>
    </row>
    <row r="84" spans="1:23" ht="18" x14ac:dyDescent="0.35">
      <c r="A84" s="6" t="s">
        <v>106</v>
      </c>
      <c r="B84" s="7" t="s">
        <v>107</v>
      </c>
      <c r="C84" s="6" t="str">
        <f>IFERROR(VLOOKUP($B84,'[1]Oct &amp; Nov'!C$5:D$46,2,FALSE),"")</f>
        <v>Withdrawn</v>
      </c>
      <c r="D84" t="str">
        <f>IFERROR(VLOOKUP($B84,'[1]Oct &amp; Nov'!F$5:G$46,2,FALSE),"")</f>
        <v/>
      </c>
      <c r="E84" t="str">
        <f>IFERROR(VLOOKUP($B84,'[1]Oct &amp; Nov'!I$5:J$46,2,FALSE),"")</f>
        <v/>
      </c>
      <c r="F84" t="str">
        <f>IFERROR(VLOOKUP($B84,'[1]Oct &amp; Nov'!L$5:M$46,2,FALSE),"")</f>
        <v/>
      </c>
      <c r="G84" t="str">
        <f>IFERROR(VLOOKUP($B84,'[1]Oct &amp; Nov'!O$5:P$46,2,FALSE),"")</f>
        <v/>
      </c>
      <c r="H84" t="str">
        <f>IFERROR(VLOOKUP($B84,'[1]Oct &amp; Nov'!R$5:S$46,2,FALSE),"")</f>
        <v/>
      </c>
      <c r="I84" t="str">
        <f>IFERROR(VLOOKUP($B84,'[1]Oct &amp; Nov'!U$5:V$46,2,FALSE),"")</f>
        <v/>
      </c>
      <c r="J84" t="str">
        <f>IFERROR(VLOOKUP($B84,'[1]Oct &amp; Nov'!X$5:Y$46,2,FALSE),"")</f>
        <v/>
      </c>
      <c r="K84" t="str">
        <f>IFERROR(VLOOKUP($B84,'[1]Oct &amp; Nov'!AA$5:AB$46,2,FALSE),"")</f>
        <v/>
      </c>
      <c r="L84" t="str">
        <f>IFERROR(VLOOKUP($B84,'[1]Oct &amp; Nov'!AD$5:AE$46,2,FALSE),"")</f>
        <v/>
      </c>
      <c r="M84" t="str">
        <f>IFERROR(VLOOKUP($B84,'[1]Oct &amp; Nov'!AG$5:AH$46,2,FALSE),"")</f>
        <v/>
      </c>
      <c r="N84" t="str">
        <f>IFERROR(VLOOKUP($B84,'[1]Oct &amp; Nov'!AJ$5:AK$46,2,FALSE),"")</f>
        <v/>
      </c>
      <c r="O84" t="str">
        <f>IFERROR(VLOOKUP($B84,'[1]Oct &amp; Nov'!AM$5:AN$46,2,FALSE),"")</f>
        <v/>
      </c>
      <c r="P84" t="str">
        <f>IFERROR(VLOOKUP($B84,'[1]Oct &amp; Nov'!AP$5:AQ$46,2,FALSE),"")</f>
        <v/>
      </c>
      <c r="Q84" s="6">
        <f>SUM($C84:P84)</f>
        <v>0</v>
      </c>
      <c r="R84">
        <f>COUNTIF($C84:P84,"Late*")</f>
        <v>0</v>
      </c>
      <c r="S84" s="11">
        <f t="shared" si="4"/>
        <v>0</v>
      </c>
      <c r="T84" s="7">
        <f>COUNTIF($C84:P84,"Absent")</f>
        <v>0</v>
      </c>
      <c r="U84">
        <f>COUNTIF($C84:P84,"Withdrawn")+COUNTIF($C84:P84,"Absent*")-T84</f>
        <v>1</v>
      </c>
      <c r="V84" s="10">
        <f t="shared" si="5"/>
        <v>1</v>
      </c>
      <c r="W84" s="2"/>
    </row>
    <row r="85" spans="1:23" x14ac:dyDescent="0.3">
      <c r="A85" s="6" t="s">
        <v>353</v>
      </c>
      <c r="B85" s="7" t="s">
        <v>354</v>
      </c>
      <c r="C85" s="6" t="str">
        <f>IFERROR(VLOOKUP($B85,'[1]Oct &amp; Nov'!C$5:D$46,2,FALSE),"")</f>
        <v/>
      </c>
      <c r="D85" t="str">
        <f>IFERROR(VLOOKUP($B85,'[1]Oct &amp; Nov'!F$5:G$46,2,FALSE),"")</f>
        <v/>
      </c>
      <c r="E85">
        <f>IFERROR(VLOOKUP($B85,'[1]Oct &amp; Nov'!I$5:J$46,2,FALSE),"")</f>
        <v>1</v>
      </c>
      <c r="F85" t="str">
        <f>IFERROR(VLOOKUP($B85,'[1]Oct &amp; Nov'!L$5:M$46,2,FALSE),"")</f>
        <v/>
      </c>
      <c r="G85" t="str">
        <f>IFERROR(VLOOKUP($B85,'[1]Oct &amp; Nov'!O$5:P$46,2,FALSE),"")</f>
        <v>Late</v>
      </c>
      <c r="H85" t="str">
        <f>IFERROR(VLOOKUP($B85,'[1]Oct &amp; Nov'!R$5:S$46,2,FALSE),"")</f>
        <v/>
      </c>
      <c r="I85" t="str">
        <f>IFERROR(VLOOKUP($B85,'[1]Oct &amp; Nov'!U$5:V$46,2,FALSE),"")</f>
        <v/>
      </c>
      <c r="J85" t="str">
        <f>IFERROR(VLOOKUP($B85,'[1]Oct &amp; Nov'!X$5:Y$46,2,FALSE),"")</f>
        <v>Late</v>
      </c>
      <c r="K85" t="str">
        <f>IFERROR(VLOOKUP($B85,'[1]Oct &amp; Nov'!AA$5:AB$46,2,FALSE),"")</f>
        <v/>
      </c>
      <c r="L85" t="str">
        <f>IFERROR(VLOOKUP($B85,'[1]Oct &amp; Nov'!AD$5:AE$46,2,FALSE),"")</f>
        <v/>
      </c>
      <c r="M85" t="str">
        <f>IFERROR(VLOOKUP($B85,'[1]Oct &amp; Nov'!AG$5:AH$46,2,FALSE),"")</f>
        <v/>
      </c>
      <c r="N85" t="str">
        <f>IFERROR(VLOOKUP($B85,'[1]Oct &amp; Nov'!AJ$5:AK$46,2,FALSE),"")</f>
        <v/>
      </c>
      <c r="O85" t="str">
        <f>IFERROR(VLOOKUP($B85,'[1]Oct &amp; Nov'!AM$5:AN$46,2,FALSE),"")</f>
        <v/>
      </c>
      <c r="P85" t="str">
        <f>IFERROR(VLOOKUP($B85,'[1]Oct &amp; Nov'!AP$5:AQ$46,2,FALSE),"")</f>
        <v/>
      </c>
      <c r="Q85" s="6">
        <f>SUM($C85:P85)</f>
        <v>1</v>
      </c>
      <c r="R85">
        <f>COUNTIF($C85:P85,"Late*")</f>
        <v>2</v>
      </c>
      <c r="S85" s="11">
        <f t="shared" si="4"/>
        <v>3</v>
      </c>
      <c r="T85" s="7">
        <f>COUNTIF($C85:P85,"Absent")</f>
        <v>0</v>
      </c>
      <c r="U85">
        <f>COUNTIF($C85:P85,"Withdrawn")+COUNTIF($C85:P85,"Absent*")-T85</f>
        <v>0</v>
      </c>
      <c r="V85" s="10">
        <f t="shared" si="5"/>
        <v>3</v>
      </c>
    </row>
    <row r="86" spans="1:23" x14ac:dyDescent="0.3">
      <c r="A86" s="6" t="s">
        <v>228</v>
      </c>
      <c r="B86" s="7" t="s">
        <v>229</v>
      </c>
      <c r="C86" s="6" t="str">
        <f>IFERROR(VLOOKUP($B86,'[1]Oct &amp; Nov'!C$5:D$46,2,FALSE),"")</f>
        <v/>
      </c>
      <c r="D86" t="str">
        <f>IFERROR(VLOOKUP($B86,'[1]Oct &amp; Nov'!F$5:G$46,2,FALSE),"")</f>
        <v/>
      </c>
      <c r="E86" t="str">
        <f>IFERROR(VLOOKUP($B86,'[1]Oct &amp; Nov'!I$5:J$46,2,FALSE),"")</f>
        <v/>
      </c>
      <c r="F86" t="str">
        <f>IFERROR(VLOOKUP($B86,'[1]Oct &amp; Nov'!L$5:M$46,2,FALSE),"")</f>
        <v/>
      </c>
      <c r="G86" t="str">
        <f>IFERROR(VLOOKUP($B86,'[1]Oct &amp; Nov'!O$5:P$46,2,FALSE),"")</f>
        <v/>
      </c>
      <c r="H86" t="str">
        <f>IFERROR(VLOOKUP($B86,'[1]Oct &amp; Nov'!R$5:S$46,2,FALSE),"")</f>
        <v/>
      </c>
      <c r="I86">
        <f>IFERROR(VLOOKUP($B86,'[1]Oct &amp; Nov'!U$5:V$46,2,FALSE),"")</f>
        <v>1</v>
      </c>
      <c r="J86" t="str">
        <f>IFERROR(VLOOKUP($B86,'[1]Oct &amp; Nov'!X$5:Y$46,2,FALSE),"")</f>
        <v/>
      </c>
      <c r="K86" t="str">
        <f>IFERROR(VLOOKUP($B86,'[1]Oct &amp; Nov'!AA$5:AB$46,2,FALSE),"")</f>
        <v/>
      </c>
      <c r="L86">
        <f>IFERROR(VLOOKUP($B86,'[1]Oct &amp; Nov'!AD$5:AE$46,2,FALSE),"")</f>
        <v>1</v>
      </c>
      <c r="M86" t="str">
        <f>IFERROR(VLOOKUP($B86,'[1]Oct &amp; Nov'!AG$5:AH$46,2,FALSE),"")</f>
        <v/>
      </c>
      <c r="N86" t="str">
        <f>IFERROR(VLOOKUP($B86,'[1]Oct &amp; Nov'!AJ$5:AK$46,2,FALSE),"")</f>
        <v>Withdrawn</v>
      </c>
      <c r="O86" t="str">
        <f>IFERROR(VLOOKUP($B86,'[1]Oct &amp; Nov'!AM$5:AN$46,2,FALSE),"")</f>
        <v/>
      </c>
      <c r="P86" t="str">
        <f>IFERROR(VLOOKUP($B86,'[1]Oct &amp; Nov'!AP$5:AQ$46,2,FALSE),"")</f>
        <v/>
      </c>
      <c r="Q86" s="6">
        <f>SUM($C86:P86)</f>
        <v>2</v>
      </c>
      <c r="R86">
        <f>COUNTIF($C86:P86,"Late*")</f>
        <v>0</v>
      </c>
      <c r="S86" s="11">
        <f t="shared" si="4"/>
        <v>2</v>
      </c>
      <c r="T86" s="7">
        <f>COUNTIF($C86:P86,"Absent")</f>
        <v>0</v>
      </c>
      <c r="U86">
        <f>COUNTIF($C86:P86,"Withdrawn")+COUNTIF($C86:P86,"Absent*")-T86</f>
        <v>1</v>
      </c>
      <c r="V86" s="10">
        <f t="shared" si="5"/>
        <v>3</v>
      </c>
    </row>
    <row r="87" spans="1:23" x14ac:dyDescent="0.3">
      <c r="A87" s="6" t="s">
        <v>349</v>
      </c>
      <c r="B87" s="7" t="s">
        <v>350</v>
      </c>
      <c r="C87" s="6" t="str">
        <f>IFERROR(VLOOKUP($B87,'[1]Oct &amp; Nov'!C$5:D$46,2,FALSE),"")</f>
        <v/>
      </c>
      <c r="D87" t="str">
        <f>IFERROR(VLOOKUP($B87,'[1]Oct &amp; Nov'!F$5:G$46,2,FALSE),"")</f>
        <v/>
      </c>
      <c r="E87" t="str">
        <f>IFERROR(VLOOKUP($B87,'[1]Oct &amp; Nov'!I$5:J$46,2,FALSE),"")</f>
        <v/>
      </c>
      <c r="F87" t="str">
        <f>IFERROR(VLOOKUP($B87,'[1]Oct &amp; Nov'!L$5:M$46,2,FALSE),"")</f>
        <v/>
      </c>
      <c r="G87" t="str">
        <f>IFERROR(VLOOKUP($B87,'[1]Oct &amp; Nov'!O$5:P$46,2,FALSE),"")</f>
        <v/>
      </c>
      <c r="H87" t="str">
        <f>IFERROR(VLOOKUP($B87,'[1]Oct &amp; Nov'!R$5:S$46,2,FALSE),"")</f>
        <v/>
      </c>
      <c r="I87" t="str">
        <f>IFERROR(VLOOKUP($B87,'[1]Oct &amp; Nov'!U$5:V$46,2,FALSE),"")</f>
        <v/>
      </c>
      <c r="J87">
        <f>IFERROR(VLOOKUP($B87,'[1]Oct &amp; Nov'!X$5:Y$46,2,FALSE),"")</f>
        <v>1</v>
      </c>
      <c r="K87">
        <f>IFERROR(VLOOKUP($B87,'[1]Oct &amp; Nov'!AA$5:AB$46,2,FALSE),"")</f>
        <v>1</v>
      </c>
      <c r="L87" t="str">
        <f>IFERROR(VLOOKUP($B87,'[1]Oct &amp; Nov'!AD$5:AE$46,2,FALSE),"")</f>
        <v/>
      </c>
      <c r="M87" t="str">
        <f>IFERROR(VLOOKUP($B87,'[1]Oct &amp; Nov'!AG$5:AH$46,2,FALSE),"")</f>
        <v/>
      </c>
      <c r="N87" t="str">
        <f>IFERROR(VLOOKUP($B87,'[1]Oct &amp; Nov'!AJ$5:AK$46,2,FALSE),"")</f>
        <v/>
      </c>
      <c r="O87" t="str">
        <f>IFERROR(VLOOKUP($B87,'[1]Oct &amp; Nov'!AM$5:AN$46,2,FALSE),"")</f>
        <v/>
      </c>
      <c r="P87" t="str">
        <f>IFERROR(VLOOKUP($B87,'[1]Oct &amp; Nov'!AP$5:AQ$46,2,FALSE),"")</f>
        <v/>
      </c>
      <c r="Q87" s="6">
        <f>SUM($C87:P87)</f>
        <v>2</v>
      </c>
      <c r="R87">
        <f>COUNTIF($C87:P87,"Late*")</f>
        <v>0</v>
      </c>
      <c r="S87" s="11">
        <f t="shared" si="4"/>
        <v>2</v>
      </c>
      <c r="T87" s="7">
        <f>COUNTIF($C87:P87,"Absent")</f>
        <v>0</v>
      </c>
      <c r="U87">
        <f>COUNTIF($C87:P87,"Withdrawn")+COUNTIF($C87:P87,"Absent*")-T87</f>
        <v>0</v>
      </c>
      <c r="V87" s="10">
        <f t="shared" si="5"/>
        <v>2</v>
      </c>
    </row>
    <row r="88" spans="1:23" x14ac:dyDescent="0.3">
      <c r="A88" s="6" t="s">
        <v>374</v>
      </c>
      <c r="B88" s="7" t="s">
        <v>375</v>
      </c>
      <c r="C88" s="6" t="str">
        <f>IFERROR(VLOOKUP($B88,'[1]Oct &amp; Nov'!C$5:D$46,2,FALSE),"")</f>
        <v/>
      </c>
      <c r="D88" t="str">
        <f>IFERROR(VLOOKUP($B88,'[1]Oct &amp; Nov'!F$5:G$46,2,FALSE),"")</f>
        <v/>
      </c>
      <c r="E88">
        <f>IFERROR(VLOOKUP($B88,'[1]Oct &amp; Nov'!I$5:J$46,2,FALSE),"")</f>
        <v>1</v>
      </c>
      <c r="F88" t="str">
        <f>IFERROR(VLOOKUP($B88,'[1]Oct &amp; Nov'!L$5:M$46,2,FALSE),"")</f>
        <v/>
      </c>
      <c r="G88" t="str">
        <f>IFERROR(VLOOKUP($B88,'[1]Oct &amp; Nov'!O$5:P$46,2,FALSE),"")</f>
        <v/>
      </c>
      <c r="H88" t="str">
        <f>IFERROR(VLOOKUP($B88,'[1]Oct &amp; Nov'!R$5:S$46,2,FALSE),"")</f>
        <v/>
      </c>
      <c r="I88" t="str">
        <f>IFERROR(VLOOKUP($B88,'[1]Oct &amp; Nov'!U$5:V$46,2,FALSE),"")</f>
        <v/>
      </c>
      <c r="J88" t="str">
        <f>IFERROR(VLOOKUP($B88,'[1]Oct &amp; Nov'!X$5:Y$46,2,FALSE),"")</f>
        <v/>
      </c>
      <c r="K88" t="str">
        <f>IFERROR(VLOOKUP($B88,'[1]Oct &amp; Nov'!AA$5:AB$46,2,FALSE),"")</f>
        <v>Withdrawn</v>
      </c>
      <c r="L88" t="str">
        <f>IFERROR(VLOOKUP($B88,'[1]Oct &amp; Nov'!AD$5:AE$46,2,FALSE),"")</f>
        <v/>
      </c>
      <c r="M88" t="str">
        <f>IFERROR(VLOOKUP($B88,'[1]Oct &amp; Nov'!AG$5:AH$46,2,FALSE),"")</f>
        <v/>
      </c>
      <c r="N88" t="str">
        <f>IFERROR(VLOOKUP($B88,'[1]Oct &amp; Nov'!AJ$5:AK$46,2,FALSE),"")</f>
        <v/>
      </c>
      <c r="O88" t="str">
        <f>IFERROR(VLOOKUP($B88,'[1]Oct &amp; Nov'!AM$5:AN$46,2,FALSE),"")</f>
        <v/>
      </c>
      <c r="P88" t="str">
        <f>IFERROR(VLOOKUP($B88,'[1]Oct &amp; Nov'!AP$5:AQ$46,2,FALSE),"")</f>
        <v/>
      </c>
      <c r="Q88" s="6">
        <f>SUM($C88:P88)</f>
        <v>1</v>
      </c>
      <c r="R88">
        <f>COUNTIF($C88:P88,"Late*")</f>
        <v>0</v>
      </c>
      <c r="S88" s="11">
        <f t="shared" si="4"/>
        <v>1</v>
      </c>
      <c r="T88" s="7">
        <f>COUNTIF($C88:P88,"Absent")</f>
        <v>0</v>
      </c>
      <c r="U88">
        <f>COUNTIF($C88:P88,"Withdrawn")+COUNTIF($C88:P88,"Absent*")-T88</f>
        <v>1</v>
      </c>
      <c r="V88" s="10">
        <f t="shared" si="5"/>
        <v>2</v>
      </c>
    </row>
    <row r="89" spans="1:23" x14ac:dyDescent="0.3">
      <c r="A89" s="6" t="s">
        <v>355</v>
      </c>
      <c r="B89" s="7" t="s">
        <v>356</v>
      </c>
      <c r="C89" s="6" t="str">
        <f>IFERROR(VLOOKUP($B89,'[1]Oct &amp; Nov'!C$5:D$46,2,FALSE),"")</f>
        <v/>
      </c>
      <c r="D89" t="str">
        <f>IFERROR(VLOOKUP($B89,'[1]Oct &amp; Nov'!F$5:G$46,2,FALSE),"")</f>
        <v/>
      </c>
      <c r="E89" t="str">
        <f>IFERROR(VLOOKUP($B89,'[1]Oct &amp; Nov'!I$5:J$46,2,FALSE),"")</f>
        <v/>
      </c>
      <c r="F89" t="str">
        <f>IFERROR(VLOOKUP($B89,'[1]Oct &amp; Nov'!L$5:M$46,2,FALSE),"")</f>
        <v/>
      </c>
      <c r="G89">
        <f>IFERROR(VLOOKUP($B89,'[1]Oct &amp; Nov'!O$5:P$46,2,FALSE),"")</f>
        <v>1</v>
      </c>
      <c r="H89" t="str">
        <f>IFERROR(VLOOKUP($B89,'[1]Oct &amp; Nov'!R$5:S$46,2,FALSE),"")</f>
        <v/>
      </c>
      <c r="I89" t="str">
        <f>IFERROR(VLOOKUP($B89,'[1]Oct &amp; Nov'!U$5:V$46,2,FALSE),"")</f>
        <v/>
      </c>
      <c r="J89" t="str">
        <f>IFERROR(VLOOKUP($B89,'[1]Oct &amp; Nov'!X$5:Y$46,2,FALSE),"")</f>
        <v>Withdrawn</v>
      </c>
      <c r="K89" t="str">
        <f>IFERROR(VLOOKUP($B89,'[1]Oct &amp; Nov'!AA$5:AB$46,2,FALSE),"")</f>
        <v/>
      </c>
      <c r="L89" t="str">
        <f>IFERROR(VLOOKUP($B89,'[1]Oct &amp; Nov'!AD$5:AE$46,2,FALSE),"")</f>
        <v>Withdrawn</v>
      </c>
      <c r="M89" t="str">
        <f>IFERROR(VLOOKUP($B89,'[1]Oct &amp; Nov'!AG$5:AH$46,2,FALSE),"")</f>
        <v/>
      </c>
      <c r="N89" t="str">
        <f>IFERROR(VLOOKUP($B89,'[1]Oct &amp; Nov'!AJ$5:AK$46,2,FALSE),"")</f>
        <v/>
      </c>
      <c r="O89" t="str">
        <f>IFERROR(VLOOKUP($B89,'[1]Oct &amp; Nov'!AM$5:AN$46,2,FALSE),"")</f>
        <v/>
      </c>
      <c r="P89" t="str">
        <f>IFERROR(VLOOKUP($B89,'[1]Oct &amp; Nov'!AP$5:AQ$46,2,FALSE),"")</f>
        <v/>
      </c>
      <c r="Q89" s="6">
        <f>SUM($C89:P89)</f>
        <v>1</v>
      </c>
      <c r="R89">
        <f>COUNTIF($C89:P89,"Late*")</f>
        <v>0</v>
      </c>
      <c r="S89" s="11">
        <f t="shared" si="4"/>
        <v>1</v>
      </c>
      <c r="T89" s="7">
        <f>COUNTIF($C89:P89,"Absent")</f>
        <v>0</v>
      </c>
      <c r="U89">
        <f>COUNTIF($C89:P89,"Withdrawn")+COUNTIF($C89:P89,"Absent*")-T89</f>
        <v>2</v>
      </c>
      <c r="V89" s="10">
        <f t="shared" si="5"/>
        <v>3</v>
      </c>
    </row>
    <row r="90" spans="1:23" x14ac:dyDescent="0.3">
      <c r="A90" s="6" t="s">
        <v>18</v>
      </c>
      <c r="B90" s="7" t="s">
        <v>19</v>
      </c>
      <c r="C90" s="6">
        <f>IFERROR(VLOOKUP($B90,'[1]Oct &amp; Nov'!C$5:D$46,2,FALSE),"")</f>
        <v>1</v>
      </c>
      <c r="D90" t="str">
        <f>IFERROR(VLOOKUP($B90,'[1]Oct &amp; Nov'!F$5:G$46,2,FALSE),"")</f>
        <v/>
      </c>
      <c r="E90" t="str">
        <f>IFERROR(VLOOKUP($B90,'[1]Oct &amp; Nov'!I$5:J$46,2,FALSE),"")</f>
        <v/>
      </c>
      <c r="F90" t="str">
        <f>IFERROR(VLOOKUP($B90,'[1]Oct &amp; Nov'!L$5:M$46,2,FALSE),"")</f>
        <v/>
      </c>
      <c r="G90" t="str">
        <f>IFERROR(VLOOKUP($B90,'[1]Oct &amp; Nov'!O$5:P$46,2,FALSE),"")</f>
        <v/>
      </c>
      <c r="H90">
        <f>IFERROR(VLOOKUP($B90,'[1]Oct &amp; Nov'!R$5:S$46,2,FALSE),"")</f>
        <v>1</v>
      </c>
      <c r="I90" t="str">
        <f>IFERROR(VLOOKUP($B90,'[1]Oct &amp; Nov'!U$5:V$46,2,FALSE),"")</f>
        <v/>
      </c>
      <c r="J90" t="str">
        <f>IFERROR(VLOOKUP($B90,'[1]Oct &amp; Nov'!X$5:Y$46,2,FALSE),"")</f>
        <v/>
      </c>
      <c r="K90" t="str">
        <f>IFERROR(VLOOKUP($B90,'[1]Oct &amp; Nov'!AA$5:AB$46,2,FALSE),"")</f>
        <v>Late</v>
      </c>
      <c r="L90" t="str">
        <f>IFERROR(VLOOKUP($B90,'[1]Oct &amp; Nov'!AD$5:AE$46,2,FALSE),"")</f>
        <v/>
      </c>
      <c r="M90" t="str">
        <f>IFERROR(VLOOKUP($B90,'[1]Oct &amp; Nov'!AG$5:AH$46,2,FALSE),"")</f>
        <v/>
      </c>
      <c r="N90" t="str">
        <f>IFERROR(VLOOKUP($B90,'[1]Oct &amp; Nov'!AJ$5:AK$46,2,FALSE),"")</f>
        <v/>
      </c>
      <c r="O90" t="str">
        <f>IFERROR(VLOOKUP($B90,'[1]Oct &amp; Nov'!AM$5:AN$46,2,FALSE),"")</f>
        <v/>
      </c>
      <c r="P90" t="str">
        <f>IFERROR(VLOOKUP($B90,'[1]Oct &amp; Nov'!AP$5:AQ$46,2,FALSE),"")</f>
        <v/>
      </c>
      <c r="Q90" s="6">
        <f>SUM($C90:P90)</f>
        <v>2</v>
      </c>
      <c r="R90">
        <f>COUNTIF($C90:P90,"Late*")</f>
        <v>1</v>
      </c>
      <c r="S90" s="11">
        <f t="shared" si="4"/>
        <v>3</v>
      </c>
      <c r="T90" s="7">
        <f>COUNTIF($C90:P90,"Absent")</f>
        <v>0</v>
      </c>
      <c r="U90">
        <f>COUNTIF($C90:P90,"Withdrawn")+COUNTIF($C90:P90,"Absent*")-T90</f>
        <v>0</v>
      </c>
      <c r="V90" s="10">
        <f t="shared" si="5"/>
        <v>3</v>
      </c>
    </row>
    <row r="91" spans="1:23" x14ac:dyDescent="0.3">
      <c r="A91" s="6" t="s">
        <v>361</v>
      </c>
      <c r="B91" s="7" t="s">
        <v>362</v>
      </c>
      <c r="C91" s="6" t="str">
        <f>IFERROR(VLOOKUP($B91,'[1]Oct &amp; Nov'!C$5:D$46,2,FALSE),"")</f>
        <v/>
      </c>
      <c r="D91" t="str">
        <f>IFERROR(VLOOKUP($B91,'[1]Oct &amp; Nov'!F$5:G$46,2,FALSE),"")</f>
        <v/>
      </c>
      <c r="E91">
        <f>IFERROR(VLOOKUP($B91,'[1]Oct &amp; Nov'!I$5:J$46,2,FALSE),"")</f>
        <v>1</v>
      </c>
      <c r="F91" t="str">
        <f>IFERROR(VLOOKUP($B91,'[1]Oct &amp; Nov'!L$5:M$46,2,FALSE),"")</f>
        <v/>
      </c>
      <c r="G91" t="str">
        <f>IFERROR(VLOOKUP($B91,'[1]Oct &amp; Nov'!O$5:P$46,2,FALSE),"")</f>
        <v/>
      </c>
      <c r="H91" t="str">
        <f>IFERROR(VLOOKUP($B91,'[1]Oct &amp; Nov'!R$5:S$46,2,FALSE),"")</f>
        <v/>
      </c>
      <c r="I91" t="str">
        <f>IFERROR(VLOOKUP($B91,'[1]Oct &amp; Nov'!U$5:V$46,2,FALSE),"")</f>
        <v/>
      </c>
      <c r="J91" t="str">
        <f>IFERROR(VLOOKUP($B91,'[1]Oct &amp; Nov'!X$5:Y$46,2,FALSE),"")</f>
        <v>Withdrawn</v>
      </c>
      <c r="K91" t="str">
        <f>IFERROR(VLOOKUP($B91,'[1]Oct &amp; Nov'!AA$5:AB$46,2,FALSE),"")</f>
        <v/>
      </c>
      <c r="L91" t="str">
        <f>IFERROR(VLOOKUP($B91,'[1]Oct &amp; Nov'!AD$5:AE$46,2,FALSE),"")</f>
        <v/>
      </c>
      <c r="M91" t="str">
        <f>IFERROR(VLOOKUP($B91,'[1]Oct &amp; Nov'!AG$5:AH$46,2,FALSE),"")</f>
        <v>Withdrawn</v>
      </c>
      <c r="N91" t="str">
        <f>IFERROR(VLOOKUP($B91,'[1]Oct &amp; Nov'!AJ$5:AK$46,2,FALSE),"")</f>
        <v/>
      </c>
      <c r="O91" t="str">
        <f>IFERROR(VLOOKUP($B91,'[1]Oct &amp; Nov'!AM$5:AN$46,2,FALSE),"")</f>
        <v/>
      </c>
      <c r="P91" t="str">
        <f>IFERROR(VLOOKUP($B91,'[1]Oct &amp; Nov'!AP$5:AQ$46,2,FALSE),"")</f>
        <v/>
      </c>
      <c r="Q91" s="6">
        <f>SUM($C91:P91)</f>
        <v>1</v>
      </c>
      <c r="R91">
        <f>COUNTIF($C91:P91,"Late*")</f>
        <v>0</v>
      </c>
      <c r="S91" s="11">
        <f t="shared" si="4"/>
        <v>1</v>
      </c>
      <c r="T91" s="7">
        <f>COUNTIF($C91:P91,"Absent")</f>
        <v>0</v>
      </c>
      <c r="U91">
        <f>COUNTIF($C91:P91,"Withdrawn")+COUNTIF($C91:P91,"Absent*")-T91</f>
        <v>2</v>
      </c>
      <c r="V91" s="10">
        <f t="shared" si="5"/>
        <v>3</v>
      </c>
    </row>
    <row r="92" spans="1:23" x14ac:dyDescent="0.3">
      <c r="A92" s="6" t="s">
        <v>340</v>
      </c>
      <c r="B92" s="7" t="s">
        <v>341</v>
      </c>
      <c r="C92" s="6" t="str">
        <f>IFERROR(VLOOKUP($B92,'[1]Oct &amp; Nov'!C$5:D$46,2,FALSE),"")</f>
        <v/>
      </c>
      <c r="D92" t="str">
        <f>IFERROR(VLOOKUP($B92,'[1]Oct &amp; Nov'!F$5:G$46,2,FALSE),"")</f>
        <v/>
      </c>
      <c r="E92" t="str">
        <f>IFERROR(VLOOKUP($B92,'[1]Oct &amp; Nov'!I$5:J$46,2,FALSE),"")</f>
        <v/>
      </c>
      <c r="F92" t="str">
        <f>IFERROR(VLOOKUP($B92,'[1]Oct &amp; Nov'!L$5:M$46,2,FALSE),"")</f>
        <v/>
      </c>
      <c r="G92" t="str">
        <f>IFERROR(VLOOKUP($B92,'[1]Oct &amp; Nov'!O$5:P$46,2,FALSE),"")</f>
        <v/>
      </c>
      <c r="H92" t="str">
        <f>IFERROR(VLOOKUP($B92,'[1]Oct &amp; Nov'!R$5:S$46,2,FALSE),"")</f>
        <v/>
      </c>
      <c r="I92" t="str">
        <f>IFERROR(VLOOKUP($B92,'[1]Oct &amp; Nov'!U$5:V$46,2,FALSE),"")</f>
        <v/>
      </c>
      <c r="J92" t="str">
        <f>IFERROR(VLOOKUP($B92,'[1]Oct &amp; Nov'!X$5:Y$46,2,FALSE),"")</f>
        <v/>
      </c>
      <c r="K92" t="str">
        <f>IFERROR(VLOOKUP($B92,'[1]Oct &amp; Nov'!AA$5:AB$46,2,FALSE),"")</f>
        <v/>
      </c>
      <c r="L92" t="str">
        <f>IFERROR(VLOOKUP($B92,'[1]Oct &amp; Nov'!AD$5:AE$46,2,FALSE),"")</f>
        <v>Absent*</v>
      </c>
      <c r="M92" t="str">
        <f>IFERROR(VLOOKUP($B92,'[1]Oct &amp; Nov'!AG$5:AH$46,2,FALSE),"")</f>
        <v/>
      </c>
      <c r="N92" t="str">
        <f>IFERROR(VLOOKUP($B92,'[1]Oct &amp; Nov'!AJ$5:AK$46,2,FALSE),"")</f>
        <v>Absent</v>
      </c>
      <c r="O92" t="str">
        <f>IFERROR(VLOOKUP($B92,'[1]Oct &amp; Nov'!AM$5:AN$46,2,FALSE),"")</f>
        <v/>
      </c>
      <c r="P92" t="str">
        <f>IFERROR(VLOOKUP($B92,'[1]Oct &amp; Nov'!AP$5:AQ$46,2,FALSE),"")</f>
        <v/>
      </c>
      <c r="Q92" s="6">
        <f>SUM($C92:P92)</f>
        <v>0</v>
      </c>
      <c r="R92">
        <f>COUNTIF($C92:P92,"Late*")</f>
        <v>0</v>
      </c>
      <c r="S92" s="11">
        <f t="shared" si="4"/>
        <v>0</v>
      </c>
      <c r="T92" s="7">
        <f>COUNTIF($C92:P92,"Absent")</f>
        <v>1</v>
      </c>
      <c r="U92">
        <f>COUNTIF($C92:P92,"Withdrawn")+COUNTIF($C92:P92,"Absent*")-T92</f>
        <v>1</v>
      </c>
      <c r="V92" s="10">
        <f t="shared" si="5"/>
        <v>2</v>
      </c>
    </row>
    <row r="93" spans="1:23" x14ac:dyDescent="0.3">
      <c r="A93" s="6" t="s">
        <v>332</v>
      </c>
      <c r="B93" s="7" t="s">
        <v>333</v>
      </c>
      <c r="C93" s="6" t="str">
        <f>IFERROR(VLOOKUP($B93,'[1]Oct &amp; Nov'!C$5:D$46,2,FALSE),"")</f>
        <v/>
      </c>
      <c r="D93" t="str">
        <f>IFERROR(VLOOKUP($B93,'[1]Oct &amp; Nov'!F$5:G$46,2,FALSE),"")</f>
        <v/>
      </c>
      <c r="E93" t="str">
        <f>IFERROR(VLOOKUP($B93,'[1]Oct &amp; Nov'!I$5:J$46,2,FALSE),"")</f>
        <v/>
      </c>
      <c r="F93" t="str">
        <f>IFERROR(VLOOKUP($B93,'[1]Oct &amp; Nov'!L$5:M$46,2,FALSE),"")</f>
        <v/>
      </c>
      <c r="G93" t="str">
        <f>IFERROR(VLOOKUP($B93,'[1]Oct &amp; Nov'!O$5:P$46,2,FALSE),"")</f>
        <v/>
      </c>
      <c r="H93" t="str">
        <f>IFERROR(VLOOKUP($B93,'[1]Oct &amp; Nov'!R$5:S$46,2,FALSE),"")</f>
        <v/>
      </c>
      <c r="I93" t="str">
        <f>IFERROR(VLOOKUP($B93,'[1]Oct &amp; Nov'!U$5:V$46,2,FALSE),"")</f>
        <v/>
      </c>
      <c r="J93" t="str">
        <f>IFERROR(VLOOKUP($B93,'[1]Oct &amp; Nov'!X$5:Y$46,2,FALSE),"")</f>
        <v/>
      </c>
      <c r="K93" t="str">
        <f>IFERROR(VLOOKUP($B93,'[1]Oct &amp; Nov'!AA$5:AB$46,2,FALSE),"")</f>
        <v/>
      </c>
      <c r="L93" t="str">
        <f>IFERROR(VLOOKUP($B93,'[1]Oct &amp; Nov'!AD$5:AE$46,2,FALSE),"")</f>
        <v>Withdrawn</v>
      </c>
      <c r="M93" t="str">
        <f>IFERROR(VLOOKUP($B93,'[1]Oct &amp; Nov'!AG$5:AH$46,2,FALSE),"")</f>
        <v/>
      </c>
      <c r="N93" t="str">
        <f>IFERROR(VLOOKUP($B93,'[1]Oct &amp; Nov'!AJ$5:AK$46,2,FALSE),"")</f>
        <v/>
      </c>
      <c r="O93" t="str">
        <f>IFERROR(VLOOKUP($B93,'[1]Oct &amp; Nov'!AM$5:AN$46,2,FALSE),"")</f>
        <v/>
      </c>
      <c r="P93" t="str">
        <f>IFERROR(VLOOKUP($B93,'[1]Oct &amp; Nov'!AP$5:AQ$46,2,FALSE),"")</f>
        <v/>
      </c>
      <c r="Q93" s="6">
        <f>SUM($C93:P93)</f>
        <v>0</v>
      </c>
      <c r="R93">
        <f>COUNTIF($C93:P93,"Late*")</f>
        <v>0</v>
      </c>
      <c r="S93" s="11">
        <f t="shared" si="4"/>
        <v>0</v>
      </c>
      <c r="T93" s="7">
        <f>COUNTIF($C93:P93,"Absent")</f>
        <v>0</v>
      </c>
      <c r="U93">
        <f>COUNTIF($C93:P93,"Withdrawn")+COUNTIF($C93:P93,"Absent*")-T93</f>
        <v>1</v>
      </c>
      <c r="V93" s="10">
        <f t="shared" si="5"/>
        <v>1</v>
      </c>
    </row>
    <row r="94" spans="1:23" x14ac:dyDescent="0.3">
      <c r="A94" s="6" t="s">
        <v>226</v>
      </c>
      <c r="B94" s="7" t="s">
        <v>227</v>
      </c>
      <c r="C94" s="6" t="str">
        <f>IFERROR(VLOOKUP($B94,'[1]Oct &amp; Nov'!C$5:D$46,2,FALSE),"")</f>
        <v/>
      </c>
      <c r="D94" t="str">
        <f>IFERROR(VLOOKUP($B94,'[1]Oct &amp; Nov'!F$5:G$46,2,FALSE),"")</f>
        <v/>
      </c>
      <c r="E94" t="str">
        <f>IFERROR(VLOOKUP($B94,'[1]Oct &amp; Nov'!I$5:J$46,2,FALSE),"")</f>
        <v/>
      </c>
      <c r="F94" t="str">
        <f>IFERROR(VLOOKUP($B94,'[1]Oct &amp; Nov'!L$5:M$46,2,FALSE),"")</f>
        <v/>
      </c>
      <c r="G94" t="str">
        <f>IFERROR(VLOOKUP($B94,'[1]Oct &amp; Nov'!O$5:P$46,2,FALSE),"")</f>
        <v/>
      </c>
      <c r="H94">
        <f>IFERROR(VLOOKUP($B94,'[1]Oct &amp; Nov'!R$5:S$46,2,FALSE),"")</f>
        <v>1</v>
      </c>
      <c r="I94" t="str">
        <f>IFERROR(VLOOKUP($B94,'[1]Oct &amp; Nov'!U$5:V$46,2,FALSE),"")</f>
        <v/>
      </c>
      <c r="J94" t="str">
        <f>IFERROR(VLOOKUP($B94,'[1]Oct &amp; Nov'!X$5:Y$46,2,FALSE),"")</f>
        <v/>
      </c>
      <c r="K94" t="str">
        <f>IFERROR(VLOOKUP($B94,'[1]Oct &amp; Nov'!AA$5:AB$46,2,FALSE),"")</f>
        <v/>
      </c>
      <c r="L94" t="str">
        <f>IFERROR(VLOOKUP($B94,'[1]Oct &amp; Nov'!AD$5:AE$46,2,FALSE),"")</f>
        <v/>
      </c>
      <c r="M94" t="str">
        <f>IFERROR(VLOOKUP($B94,'[1]Oct &amp; Nov'!AG$5:AH$46,2,FALSE),"")</f>
        <v/>
      </c>
      <c r="N94" t="str">
        <f>IFERROR(VLOOKUP($B94,'[1]Oct &amp; Nov'!AJ$5:AK$46,2,FALSE),"")</f>
        <v/>
      </c>
      <c r="O94" t="str">
        <f>IFERROR(VLOOKUP($B94,'[1]Oct &amp; Nov'!AM$5:AN$46,2,FALSE),"")</f>
        <v/>
      </c>
      <c r="P94" t="str">
        <f>IFERROR(VLOOKUP($B94,'[1]Oct &amp; Nov'!AP$5:AQ$46,2,FALSE),"")</f>
        <v/>
      </c>
      <c r="Q94" s="6">
        <f>SUM($C94:P94)</f>
        <v>1</v>
      </c>
      <c r="R94">
        <f>COUNTIF($C94:P94,"Late*")</f>
        <v>0</v>
      </c>
      <c r="S94" s="11">
        <f t="shared" si="4"/>
        <v>1</v>
      </c>
      <c r="T94" s="7">
        <f>COUNTIF($C94:P94,"Absent")</f>
        <v>0</v>
      </c>
      <c r="U94">
        <f>COUNTIF($C94:P94,"Withdrawn")+COUNTIF($C94:P94,"Absent*")-T94</f>
        <v>0</v>
      </c>
      <c r="V94" s="10">
        <f t="shared" si="5"/>
        <v>1</v>
      </c>
    </row>
    <row r="95" spans="1:23" x14ac:dyDescent="0.3">
      <c r="A95" s="6" t="s">
        <v>408</v>
      </c>
      <c r="B95" s="7" t="s">
        <v>409</v>
      </c>
      <c r="C95" s="6" t="str">
        <f>IFERROR(VLOOKUP($B95,'[1]Oct &amp; Nov'!C$5:D$46,2,FALSE),"")</f>
        <v/>
      </c>
      <c r="D95" t="str">
        <f>IFERROR(VLOOKUP($B95,'[1]Oct &amp; Nov'!F$5:G$46,2,FALSE),"")</f>
        <v/>
      </c>
      <c r="E95" t="str">
        <f>IFERROR(VLOOKUP($B95,'[1]Oct &amp; Nov'!I$5:J$46,2,FALSE),"")</f>
        <v/>
      </c>
      <c r="F95" t="str">
        <f>IFERROR(VLOOKUP($B95,'[1]Oct &amp; Nov'!L$5:M$46,2,FALSE),"")</f>
        <v/>
      </c>
      <c r="G95" t="str">
        <f>IFERROR(VLOOKUP($B95,'[1]Oct &amp; Nov'!O$5:P$46,2,FALSE),"")</f>
        <v/>
      </c>
      <c r="H95" t="str">
        <f>IFERROR(VLOOKUP($B95,'[1]Oct &amp; Nov'!R$5:S$46,2,FALSE),"")</f>
        <v/>
      </c>
      <c r="I95" t="str">
        <f>IFERROR(VLOOKUP($B95,'[1]Oct &amp; Nov'!U$5:V$46,2,FALSE),"")</f>
        <v/>
      </c>
      <c r="J95" t="str">
        <f>IFERROR(VLOOKUP($B95,'[1]Oct &amp; Nov'!X$5:Y$46,2,FALSE),"")</f>
        <v/>
      </c>
      <c r="K95" t="str">
        <f>IFERROR(VLOOKUP($B95,'[1]Oct &amp; Nov'!AA$5:AB$46,2,FALSE),"")</f>
        <v/>
      </c>
      <c r="L95" t="str">
        <f>IFERROR(VLOOKUP($B95,'[1]Oct &amp; Nov'!AD$5:AE$46,2,FALSE),"")</f>
        <v>Withdrawn</v>
      </c>
      <c r="M95" t="str">
        <f>IFERROR(VLOOKUP($B95,'[1]Oct &amp; Nov'!AG$5:AH$46,2,FALSE),"")</f>
        <v/>
      </c>
      <c r="N95" t="str">
        <f>IFERROR(VLOOKUP($B95,'[1]Oct &amp; Nov'!AJ$5:AK$46,2,FALSE),"")</f>
        <v/>
      </c>
      <c r="O95" t="str">
        <f>IFERROR(VLOOKUP($B95,'[1]Oct &amp; Nov'!AM$5:AN$46,2,FALSE),"")</f>
        <v/>
      </c>
      <c r="P95" t="str">
        <f>IFERROR(VLOOKUP($B95,'[1]Oct &amp; Nov'!AP$5:AQ$46,2,FALSE),"")</f>
        <v/>
      </c>
      <c r="Q95" s="6">
        <f>SUM($C95:P95)</f>
        <v>0</v>
      </c>
      <c r="R95">
        <f>COUNTIF($C95:P95,"Late*")</f>
        <v>0</v>
      </c>
      <c r="S95" s="11">
        <f t="shared" si="4"/>
        <v>0</v>
      </c>
      <c r="T95" s="7">
        <f>COUNTIF($C95:P95,"Absent")</f>
        <v>0</v>
      </c>
      <c r="U95">
        <f>COUNTIF($C95:P95,"Withdrawn")+COUNTIF($C95:P95,"Absent*")-T95</f>
        <v>1</v>
      </c>
      <c r="V95" s="10">
        <f t="shared" si="5"/>
        <v>1</v>
      </c>
    </row>
    <row r="96" spans="1:23" x14ac:dyDescent="0.3">
      <c r="A96" s="6" t="s">
        <v>369</v>
      </c>
      <c r="B96" s="7" t="s">
        <v>370</v>
      </c>
      <c r="C96" s="6" t="str">
        <f>IFERROR(VLOOKUP($B96,'[1]Oct &amp; Nov'!C$5:D$46,2,FALSE),"")</f>
        <v/>
      </c>
      <c r="D96" t="str">
        <f>IFERROR(VLOOKUP($B96,'[1]Oct &amp; Nov'!F$5:G$46,2,FALSE),"")</f>
        <v/>
      </c>
      <c r="E96" t="str">
        <f>IFERROR(VLOOKUP($B96,'[1]Oct &amp; Nov'!I$5:J$46,2,FALSE),"")</f>
        <v/>
      </c>
      <c r="F96" t="str">
        <f>IFERROR(VLOOKUP($B96,'[1]Oct &amp; Nov'!L$5:M$46,2,FALSE),"")</f>
        <v/>
      </c>
      <c r="G96" t="str">
        <f>IFERROR(VLOOKUP($B96,'[1]Oct &amp; Nov'!O$5:P$46,2,FALSE),"")</f>
        <v/>
      </c>
      <c r="H96" t="str">
        <f>IFERROR(VLOOKUP($B96,'[1]Oct &amp; Nov'!R$5:S$46,2,FALSE),"")</f>
        <v/>
      </c>
      <c r="I96">
        <f>IFERROR(VLOOKUP($B96,'[1]Oct &amp; Nov'!U$5:V$46,2,FALSE),"")</f>
        <v>1</v>
      </c>
      <c r="J96" t="str">
        <f>IFERROR(VLOOKUP($B96,'[1]Oct &amp; Nov'!X$5:Y$46,2,FALSE),"")</f>
        <v/>
      </c>
      <c r="K96" t="str">
        <f>IFERROR(VLOOKUP($B96,'[1]Oct &amp; Nov'!AA$5:AB$46,2,FALSE),"")</f>
        <v/>
      </c>
      <c r="L96" t="str">
        <f>IFERROR(VLOOKUP($B96,'[1]Oct &amp; Nov'!AD$5:AE$46,2,FALSE),"")</f>
        <v/>
      </c>
      <c r="M96" t="str">
        <f>IFERROR(VLOOKUP($B96,'[1]Oct &amp; Nov'!AG$5:AH$46,2,FALSE),"")</f>
        <v/>
      </c>
      <c r="N96" t="str">
        <f>IFERROR(VLOOKUP($B96,'[1]Oct &amp; Nov'!AJ$5:AK$46,2,FALSE),"")</f>
        <v/>
      </c>
      <c r="O96" t="str">
        <f>IFERROR(VLOOKUP($B96,'[1]Oct &amp; Nov'!AM$5:AN$46,2,FALSE),"")</f>
        <v/>
      </c>
      <c r="P96" t="str">
        <f>IFERROR(VLOOKUP($B96,'[1]Oct &amp; Nov'!AP$5:AQ$46,2,FALSE),"")</f>
        <v/>
      </c>
      <c r="Q96" s="6">
        <f>SUM($C96:P96)</f>
        <v>1</v>
      </c>
      <c r="R96">
        <f>COUNTIF($C96:P96,"Late*")</f>
        <v>0</v>
      </c>
      <c r="S96" s="11">
        <f t="shared" si="4"/>
        <v>1</v>
      </c>
      <c r="T96" s="7">
        <f>COUNTIF($C96:P96,"Absent")</f>
        <v>0</v>
      </c>
      <c r="U96">
        <f>COUNTIF($C96:P96,"Withdrawn")+COUNTIF($C96:P96,"Absent*")-T96</f>
        <v>0</v>
      </c>
      <c r="V96" s="10">
        <f t="shared" si="5"/>
        <v>1</v>
      </c>
    </row>
    <row r="97" spans="1:23" x14ac:dyDescent="0.3">
      <c r="A97" s="6" t="s">
        <v>288</v>
      </c>
      <c r="B97" s="7" t="s">
        <v>289</v>
      </c>
      <c r="C97" s="6">
        <f>IFERROR(VLOOKUP($B97,'[1]Oct &amp; Nov'!C$5:D$46,2,FALSE),"")</f>
        <v>1</v>
      </c>
      <c r="D97" t="str">
        <f>IFERROR(VLOOKUP($B97,'[1]Oct &amp; Nov'!F$5:G$46,2,FALSE),"")</f>
        <v/>
      </c>
      <c r="E97" t="str">
        <f>IFERROR(VLOOKUP($B97,'[1]Oct &amp; Nov'!I$5:J$46,2,FALSE),"")</f>
        <v/>
      </c>
      <c r="F97" t="str">
        <f>IFERROR(VLOOKUP($B97,'[1]Oct &amp; Nov'!L$5:M$46,2,FALSE),"")</f>
        <v/>
      </c>
      <c r="G97" t="str">
        <f>IFERROR(VLOOKUP($B97,'[1]Oct &amp; Nov'!O$5:P$46,2,FALSE),"")</f>
        <v/>
      </c>
      <c r="H97" t="str">
        <f>IFERROR(VLOOKUP($B97,'[1]Oct &amp; Nov'!R$5:S$46,2,FALSE),"")</f>
        <v>Withdrawn</v>
      </c>
      <c r="I97" t="str">
        <f>IFERROR(VLOOKUP($B97,'[1]Oct &amp; Nov'!U$5:V$46,2,FALSE),"")</f>
        <v/>
      </c>
      <c r="J97" t="str">
        <f>IFERROR(VLOOKUP($B97,'[1]Oct &amp; Nov'!X$5:Y$46,2,FALSE),"")</f>
        <v/>
      </c>
      <c r="K97" t="str">
        <f>IFERROR(VLOOKUP($B97,'[1]Oct &amp; Nov'!AA$5:AB$46,2,FALSE),"")</f>
        <v/>
      </c>
      <c r="L97" t="str">
        <f>IFERROR(VLOOKUP($B97,'[1]Oct &amp; Nov'!AD$5:AE$46,2,FALSE),"")</f>
        <v/>
      </c>
      <c r="M97" t="str">
        <f>IFERROR(VLOOKUP($B97,'[1]Oct &amp; Nov'!AG$5:AH$46,2,FALSE),"")</f>
        <v>Absent*</v>
      </c>
      <c r="N97" t="str">
        <f>IFERROR(VLOOKUP($B97,'[1]Oct &amp; Nov'!AJ$5:AK$46,2,FALSE),"")</f>
        <v/>
      </c>
      <c r="O97" t="str">
        <f>IFERROR(VLOOKUP($B97,'[1]Oct &amp; Nov'!AM$5:AN$46,2,FALSE),"")</f>
        <v/>
      </c>
      <c r="P97" t="str">
        <f>IFERROR(VLOOKUP($B97,'[1]Oct &amp; Nov'!AP$5:AQ$46,2,FALSE),"")</f>
        <v/>
      </c>
      <c r="Q97" s="6">
        <f>SUM($C97:P97)</f>
        <v>1</v>
      </c>
      <c r="R97">
        <f>COUNTIF($C97:P97,"Late*")</f>
        <v>0</v>
      </c>
      <c r="S97" s="11">
        <f t="shared" si="4"/>
        <v>1</v>
      </c>
      <c r="T97" s="7">
        <f>COUNTIF($C97:P97,"Absent")</f>
        <v>0</v>
      </c>
      <c r="U97">
        <f>COUNTIF($C97:P97,"Withdrawn")+COUNTIF($C97:P97,"Absent*")-T97</f>
        <v>2</v>
      </c>
      <c r="V97" s="10">
        <f t="shared" si="5"/>
        <v>3</v>
      </c>
    </row>
    <row r="98" spans="1:23" x14ac:dyDescent="0.3">
      <c r="A98" s="6" t="s">
        <v>86</v>
      </c>
      <c r="B98" s="7" t="s">
        <v>87</v>
      </c>
      <c r="C98" s="6" t="str">
        <f>IFERROR(VLOOKUP($B98,'[1]Oct &amp; Nov'!C$5:D$46,2,FALSE),"")</f>
        <v/>
      </c>
      <c r="D98" t="str">
        <f>IFERROR(VLOOKUP($B98,'[1]Oct &amp; Nov'!F$5:G$46,2,FALSE),"")</f>
        <v/>
      </c>
      <c r="E98" t="str">
        <f>IFERROR(VLOOKUP($B98,'[1]Oct &amp; Nov'!I$5:J$46,2,FALSE),"")</f>
        <v/>
      </c>
      <c r="F98" t="str">
        <f>IFERROR(VLOOKUP($B98,'[1]Oct &amp; Nov'!L$5:M$46,2,FALSE),"")</f>
        <v/>
      </c>
      <c r="G98" t="str">
        <f>IFERROR(VLOOKUP($B98,'[1]Oct &amp; Nov'!O$5:P$46,2,FALSE),"")</f>
        <v/>
      </c>
      <c r="H98">
        <f>IFERROR(VLOOKUP($B98,'[1]Oct &amp; Nov'!R$5:S$46,2,FALSE),"")</f>
        <v>1</v>
      </c>
      <c r="I98" t="str">
        <f>IFERROR(VLOOKUP($B98,'[1]Oct &amp; Nov'!U$5:V$46,2,FALSE),"")</f>
        <v/>
      </c>
      <c r="J98" t="str">
        <f>IFERROR(VLOOKUP($B98,'[1]Oct &amp; Nov'!X$5:Y$46,2,FALSE),"")</f>
        <v/>
      </c>
      <c r="K98">
        <f>IFERROR(VLOOKUP($B98,'[1]Oct &amp; Nov'!AA$5:AB$46,2,FALSE),"")</f>
        <v>1</v>
      </c>
      <c r="L98" t="str">
        <f>IFERROR(VLOOKUP($B98,'[1]Oct &amp; Nov'!AD$5:AE$46,2,FALSE),"")</f>
        <v/>
      </c>
      <c r="M98">
        <f>IFERROR(VLOOKUP($B98,'[1]Oct &amp; Nov'!AG$5:AH$46,2,FALSE),"")</f>
        <v>1</v>
      </c>
      <c r="N98" t="str">
        <f>IFERROR(VLOOKUP($B98,'[1]Oct &amp; Nov'!AJ$5:AK$46,2,FALSE),"")</f>
        <v/>
      </c>
      <c r="O98" t="str">
        <f>IFERROR(VLOOKUP($B98,'[1]Oct &amp; Nov'!AM$5:AN$46,2,FALSE),"")</f>
        <v/>
      </c>
      <c r="P98" t="str">
        <f>IFERROR(VLOOKUP($B98,'[1]Oct &amp; Nov'!AP$5:AQ$46,2,FALSE),"")</f>
        <v/>
      </c>
      <c r="Q98" s="6">
        <f>SUM($C98:P98)</f>
        <v>3</v>
      </c>
      <c r="R98">
        <f>COUNTIF($C98:P98,"Late*")</f>
        <v>0</v>
      </c>
      <c r="S98" s="11">
        <f t="shared" si="4"/>
        <v>3</v>
      </c>
      <c r="T98" s="7">
        <f>COUNTIF($C98:P98,"Absent")</f>
        <v>0</v>
      </c>
      <c r="U98">
        <f>COUNTIF($C98:P98,"Withdrawn")+COUNTIF($C98:P98,"Absent*")-T98</f>
        <v>0</v>
      </c>
      <c r="V98" s="10">
        <f t="shared" si="5"/>
        <v>3</v>
      </c>
    </row>
    <row r="99" spans="1:23" x14ac:dyDescent="0.3">
      <c r="A99" s="6" t="s">
        <v>398</v>
      </c>
      <c r="B99" s="7" t="s">
        <v>399</v>
      </c>
      <c r="C99" s="6" t="str">
        <f>IFERROR(VLOOKUP($B99,'[1]Oct &amp; Nov'!C$5:D$46,2,FALSE),"")</f>
        <v/>
      </c>
      <c r="D99" t="str">
        <f>IFERROR(VLOOKUP($B99,'[1]Oct &amp; Nov'!F$5:G$46,2,FALSE),"")</f>
        <v/>
      </c>
      <c r="E99" t="str">
        <f>IFERROR(VLOOKUP($B99,'[1]Oct &amp; Nov'!I$5:J$46,2,FALSE),"")</f>
        <v/>
      </c>
      <c r="F99" t="str">
        <f>IFERROR(VLOOKUP($B99,'[1]Oct &amp; Nov'!L$5:M$46,2,FALSE),"")</f>
        <v/>
      </c>
      <c r="G99" t="str">
        <f>IFERROR(VLOOKUP($B99,'[1]Oct &amp; Nov'!O$5:P$46,2,FALSE),"")</f>
        <v/>
      </c>
      <c r="H99" t="str">
        <f>IFERROR(VLOOKUP($B99,'[1]Oct &amp; Nov'!R$5:S$46,2,FALSE),"")</f>
        <v/>
      </c>
      <c r="I99" t="str">
        <f>IFERROR(VLOOKUP($B99,'[1]Oct &amp; Nov'!U$5:V$46,2,FALSE),"")</f>
        <v>Withdrawn</v>
      </c>
      <c r="J99" t="str">
        <f>IFERROR(VLOOKUP($B99,'[1]Oct &amp; Nov'!X$5:Y$46,2,FALSE),"")</f>
        <v/>
      </c>
      <c r="K99" t="str">
        <f>IFERROR(VLOOKUP($B99,'[1]Oct &amp; Nov'!AA$5:AB$46,2,FALSE),"")</f>
        <v/>
      </c>
      <c r="L99" t="str">
        <f>IFERROR(VLOOKUP($B99,'[1]Oct &amp; Nov'!AD$5:AE$46,2,FALSE),"")</f>
        <v>Withdrawn</v>
      </c>
      <c r="M99" t="str">
        <f>IFERROR(VLOOKUP($B99,'[1]Oct &amp; Nov'!AG$5:AH$46,2,FALSE),"")</f>
        <v/>
      </c>
      <c r="N99" t="str">
        <f>IFERROR(VLOOKUP($B99,'[1]Oct &amp; Nov'!AJ$5:AK$46,2,FALSE),"")</f>
        <v/>
      </c>
      <c r="O99" t="str">
        <f>IFERROR(VLOOKUP($B99,'[1]Oct &amp; Nov'!AM$5:AN$46,2,FALSE),"")</f>
        <v/>
      </c>
      <c r="P99" t="str">
        <f>IFERROR(VLOOKUP($B99,'[1]Oct &amp; Nov'!AP$5:AQ$46,2,FALSE),"")</f>
        <v/>
      </c>
      <c r="Q99" s="6">
        <f>SUM($C99:P99)</f>
        <v>0</v>
      </c>
      <c r="R99">
        <f>COUNTIF($C99:P99,"Late*")</f>
        <v>0</v>
      </c>
      <c r="S99" s="11">
        <f t="shared" si="4"/>
        <v>0</v>
      </c>
      <c r="T99" s="7">
        <f>COUNTIF($C99:P99,"Absent")</f>
        <v>0</v>
      </c>
      <c r="U99">
        <f>COUNTIF($C99:P99,"Withdrawn")+COUNTIF($C99:P99,"Absent*")-T99</f>
        <v>2</v>
      </c>
      <c r="V99" s="10">
        <f t="shared" si="5"/>
        <v>2</v>
      </c>
    </row>
    <row r="100" spans="1:23" x14ac:dyDescent="0.3">
      <c r="A100" s="6" t="s">
        <v>260</v>
      </c>
      <c r="B100" s="7" t="s">
        <v>261</v>
      </c>
      <c r="C100" s="6" t="str">
        <f>IFERROR(VLOOKUP($B100,'[1]Oct &amp; Nov'!C$5:D$46,2,FALSE),"")</f>
        <v/>
      </c>
      <c r="D100" t="str">
        <f>IFERROR(VLOOKUP($B100,'[1]Oct &amp; Nov'!F$5:G$46,2,FALSE),"")</f>
        <v/>
      </c>
      <c r="E100" t="str">
        <f>IFERROR(VLOOKUP($B100,'[1]Oct &amp; Nov'!I$5:J$46,2,FALSE),"")</f>
        <v>Withdrawn</v>
      </c>
      <c r="F100" t="str">
        <f>IFERROR(VLOOKUP($B100,'[1]Oct &amp; Nov'!L$5:M$46,2,FALSE),"")</f>
        <v/>
      </c>
      <c r="G100" t="str">
        <f>IFERROR(VLOOKUP($B100,'[1]Oct &amp; Nov'!O$5:P$46,2,FALSE),"")</f>
        <v>Withdrawn</v>
      </c>
      <c r="H100" t="str">
        <f>IFERROR(VLOOKUP($B100,'[1]Oct &amp; Nov'!R$5:S$46,2,FALSE),"")</f>
        <v/>
      </c>
      <c r="I100" t="str">
        <f>IFERROR(VLOOKUP($B100,'[1]Oct &amp; Nov'!U$5:V$46,2,FALSE),"")</f>
        <v>Withdrawn</v>
      </c>
      <c r="J100" t="str">
        <f>IFERROR(VLOOKUP($B100,'[1]Oct &amp; Nov'!X$5:Y$46,2,FALSE),"")</f>
        <v/>
      </c>
      <c r="K100" t="str">
        <f>IFERROR(VLOOKUP($B100,'[1]Oct &amp; Nov'!AA$5:AB$46,2,FALSE),"")</f>
        <v/>
      </c>
      <c r="L100" t="str">
        <f>IFERROR(VLOOKUP($B100,'[1]Oct &amp; Nov'!AD$5:AE$46,2,FALSE),"")</f>
        <v/>
      </c>
      <c r="M100" t="str">
        <f>IFERROR(VLOOKUP($B100,'[1]Oct &amp; Nov'!AG$5:AH$46,2,FALSE),"")</f>
        <v/>
      </c>
      <c r="N100" t="str">
        <f>IFERROR(VLOOKUP($B100,'[1]Oct &amp; Nov'!AJ$5:AK$46,2,FALSE),"")</f>
        <v/>
      </c>
      <c r="O100" t="str">
        <f>IFERROR(VLOOKUP($B100,'[1]Oct &amp; Nov'!AM$5:AN$46,2,FALSE),"")</f>
        <v/>
      </c>
      <c r="P100" t="str">
        <f>IFERROR(VLOOKUP($B100,'[1]Oct &amp; Nov'!AP$5:AQ$46,2,FALSE),"")</f>
        <v/>
      </c>
      <c r="Q100" s="6">
        <f>SUM($C100:P100)</f>
        <v>0</v>
      </c>
      <c r="R100">
        <f>COUNTIF($C100:P100,"Late*")</f>
        <v>0</v>
      </c>
      <c r="S100" s="11">
        <f t="shared" si="4"/>
        <v>0</v>
      </c>
      <c r="T100" s="7">
        <f>COUNTIF($C100:P100,"Absent")</f>
        <v>0</v>
      </c>
      <c r="U100">
        <f>COUNTIF($C100:P100,"Withdrawn")+COUNTIF($C100:P100,"Absent*")-T100</f>
        <v>3</v>
      </c>
      <c r="V100" s="10">
        <f t="shared" si="5"/>
        <v>3</v>
      </c>
    </row>
    <row r="101" spans="1:23" x14ac:dyDescent="0.3">
      <c r="A101" s="6" t="s">
        <v>22</v>
      </c>
      <c r="B101" s="7" t="s">
        <v>23</v>
      </c>
      <c r="C101" s="6" t="str">
        <f>IFERROR(VLOOKUP($B101,'[1]Oct &amp; Nov'!C$5:D$46,2,FALSE),"")</f>
        <v/>
      </c>
      <c r="D101" t="str">
        <f>IFERROR(VLOOKUP($B101,'[1]Oct &amp; Nov'!F$5:G$46,2,FALSE),"")</f>
        <v/>
      </c>
      <c r="E101">
        <f>IFERROR(VLOOKUP($B101,'[1]Oct &amp; Nov'!I$5:J$46,2,FALSE),"")</f>
        <v>1</v>
      </c>
      <c r="F101" t="str">
        <f>IFERROR(VLOOKUP($B101,'[1]Oct &amp; Nov'!L$5:M$46,2,FALSE),"")</f>
        <v/>
      </c>
      <c r="G101" t="str">
        <f>IFERROR(VLOOKUP($B101,'[1]Oct &amp; Nov'!O$5:P$46,2,FALSE),"")</f>
        <v/>
      </c>
      <c r="H101" t="str">
        <f>IFERROR(VLOOKUP($B101,'[1]Oct &amp; Nov'!R$5:S$46,2,FALSE),"")</f>
        <v/>
      </c>
      <c r="I101">
        <f>IFERROR(VLOOKUP($B101,'[1]Oct &amp; Nov'!U$5:V$46,2,FALSE),"")</f>
        <v>1</v>
      </c>
      <c r="J101" t="str">
        <f>IFERROR(VLOOKUP($B101,'[1]Oct &amp; Nov'!X$5:Y$46,2,FALSE),"")</f>
        <v/>
      </c>
      <c r="K101" t="str">
        <f>IFERROR(VLOOKUP($B101,'[1]Oct &amp; Nov'!AA$5:AB$46,2,FALSE),"")</f>
        <v/>
      </c>
      <c r="L101">
        <f>IFERROR(VLOOKUP($B101,'[1]Oct &amp; Nov'!AD$5:AE$46,2,FALSE),"")</f>
        <v>1</v>
      </c>
      <c r="M101" t="str">
        <f>IFERROR(VLOOKUP($B101,'[1]Oct &amp; Nov'!AG$5:AH$46,2,FALSE),"")</f>
        <v/>
      </c>
      <c r="N101" t="str">
        <f>IFERROR(VLOOKUP($B101,'[1]Oct &amp; Nov'!AJ$5:AK$46,2,FALSE),"")</f>
        <v/>
      </c>
      <c r="O101" t="str">
        <f>IFERROR(VLOOKUP($B101,'[1]Oct &amp; Nov'!AM$5:AN$46,2,FALSE),"")</f>
        <v/>
      </c>
      <c r="P101" t="str">
        <f>IFERROR(VLOOKUP($B101,'[1]Oct &amp; Nov'!AP$5:AQ$46,2,FALSE),"")</f>
        <v/>
      </c>
      <c r="Q101" s="6">
        <f>SUM($C101:P101)</f>
        <v>3</v>
      </c>
      <c r="R101">
        <f>COUNTIF($C101:P101,"Late*")</f>
        <v>0</v>
      </c>
      <c r="S101" s="11">
        <f t="shared" si="4"/>
        <v>3</v>
      </c>
      <c r="T101" s="7">
        <f>COUNTIF($C101:P101,"Absent")</f>
        <v>0</v>
      </c>
      <c r="U101">
        <f>COUNTIF($C101:P101,"Withdrawn")+COUNTIF($C101:P101,"Absent*")-T101</f>
        <v>0</v>
      </c>
      <c r="V101" s="10">
        <f t="shared" si="5"/>
        <v>3</v>
      </c>
    </row>
    <row r="102" spans="1:23" x14ac:dyDescent="0.3">
      <c r="C102" s="6" t="str">
        <f>IFERROR(VLOOKUP($B102,'[1]Oct &amp; Nov'!C$5:D$46,2,FALSE),"")</f>
        <v/>
      </c>
      <c r="D102" t="str">
        <f>IFERROR(VLOOKUP($B102,'[1]Oct &amp; Nov'!F$5:G$46,2,FALSE),"")</f>
        <v/>
      </c>
      <c r="E102" t="str">
        <f>IFERROR(VLOOKUP($B102,'[1]Oct &amp; Nov'!I$5:J$46,2,FALSE),"")</f>
        <v/>
      </c>
      <c r="F102" t="str">
        <f>IFERROR(VLOOKUP($B102,'[1]Oct &amp; Nov'!L$5:M$46,2,FALSE),"")</f>
        <v/>
      </c>
      <c r="G102" t="str">
        <f>IFERROR(VLOOKUP($B102,'[1]Oct &amp; Nov'!O$5:P$46,2,FALSE),"")</f>
        <v/>
      </c>
      <c r="H102" t="str">
        <f>IFERROR(VLOOKUP($B102,'[1]Oct &amp; Nov'!R$5:S$46,2,FALSE),"")</f>
        <v/>
      </c>
      <c r="I102" t="str">
        <f>IFERROR(VLOOKUP($B102,'[1]Oct &amp; Nov'!U$5:V$46,2,FALSE),"")</f>
        <v/>
      </c>
      <c r="J102" t="str">
        <f>IFERROR(VLOOKUP($B102,'[1]Oct &amp; Nov'!X$5:Y$46,2,FALSE),"")</f>
        <v/>
      </c>
      <c r="K102" t="str">
        <f>IFERROR(VLOOKUP($B102,'[1]Oct &amp; Nov'!AA$5:AB$46,2,FALSE),"")</f>
        <v/>
      </c>
      <c r="L102" t="str">
        <f>IFERROR(VLOOKUP($B102,'[1]Oct &amp; Nov'!AD$5:AE$46,2,FALSE),"")</f>
        <v/>
      </c>
      <c r="M102" t="str">
        <f>IFERROR(VLOOKUP($B102,'[1]Oct &amp; Nov'!AG$5:AH$46,2,FALSE),"")</f>
        <v/>
      </c>
      <c r="N102" t="str">
        <f>IFERROR(VLOOKUP($B102,'[1]Oct &amp; Nov'!AJ$5:AK$46,2,FALSE),"")</f>
        <v/>
      </c>
      <c r="O102" t="str">
        <f>IFERROR(VLOOKUP($B102,'[1]Oct &amp; Nov'!AM$5:AN$46,2,FALSE),"")</f>
        <v/>
      </c>
      <c r="P102" t="str">
        <f>IFERROR(VLOOKUP($B102,'[1]Oct &amp; Nov'!AP$5:AQ$46,2,FALSE),"")</f>
        <v/>
      </c>
      <c r="Q102" s="6">
        <f>SUM($C102:P102)</f>
        <v>0</v>
      </c>
      <c r="R102">
        <f>COUNTIF($C102:P102,"Late*")</f>
        <v>0</v>
      </c>
      <c r="S102" s="11">
        <f t="shared" si="4"/>
        <v>0</v>
      </c>
      <c r="T102" s="7">
        <f>COUNTIF($C102:P102,"Absent")</f>
        <v>0</v>
      </c>
      <c r="U102">
        <f>COUNTIF($C102:P102,"Withdrawn")+COUNTIF($C102:P102,"Absent*")-T102</f>
        <v>0</v>
      </c>
      <c r="V102" s="10">
        <f t="shared" si="5"/>
        <v>0</v>
      </c>
      <c r="W102" s="1"/>
    </row>
    <row r="103" spans="1:23" x14ac:dyDescent="0.3">
      <c r="A103" s="44"/>
      <c r="B103" s="23"/>
      <c r="C103" s="6" t="str">
        <f>IFERROR(VLOOKUP($B103,'[1]Oct &amp; Nov'!C$5:D$46,2,FALSE),"")</f>
        <v/>
      </c>
      <c r="D103" t="str">
        <f>IFERROR(VLOOKUP($B103,'[1]Oct &amp; Nov'!F$5:G$46,2,FALSE),"")</f>
        <v/>
      </c>
      <c r="E103" t="str">
        <f>IFERROR(VLOOKUP($B103,'[1]Oct &amp; Nov'!I$5:J$46,2,FALSE),"")</f>
        <v/>
      </c>
      <c r="F103" t="str">
        <f>IFERROR(VLOOKUP($B103,'[1]Oct &amp; Nov'!L$5:M$46,2,FALSE),"")</f>
        <v/>
      </c>
      <c r="G103" t="str">
        <f>IFERROR(VLOOKUP($B103,'[1]Oct &amp; Nov'!O$5:P$46,2,FALSE),"")</f>
        <v/>
      </c>
      <c r="H103" t="str">
        <f>IFERROR(VLOOKUP($B103,'[1]Oct &amp; Nov'!R$5:S$46,2,FALSE),"")</f>
        <v/>
      </c>
      <c r="I103" t="str">
        <f>IFERROR(VLOOKUP($B103,'[1]Oct &amp; Nov'!U$5:V$46,2,FALSE),"")</f>
        <v/>
      </c>
      <c r="J103" t="str">
        <f>IFERROR(VLOOKUP($B103,'[1]Oct &amp; Nov'!X$5:Y$46,2,FALSE),"")</f>
        <v/>
      </c>
      <c r="K103" t="str">
        <f>IFERROR(VLOOKUP($B103,'[1]Oct &amp; Nov'!AA$5:AB$46,2,FALSE),"")</f>
        <v/>
      </c>
      <c r="L103" t="str">
        <f>IFERROR(VLOOKUP($B103,'[1]Oct &amp; Nov'!AD$5:AE$46,2,FALSE),"")</f>
        <v/>
      </c>
      <c r="M103" t="str">
        <f>IFERROR(VLOOKUP($B103,'[1]Oct &amp; Nov'!AG$5:AH$46,2,FALSE),"")</f>
        <v/>
      </c>
      <c r="N103" t="str">
        <f>IFERROR(VLOOKUP($B103,'[1]Oct &amp; Nov'!AJ$5:AK$46,2,FALSE),"")</f>
        <v/>
      </c>
      <c r="O103" t="str">
        <f>IFERROR(VLOOKUP($B103,'[1]Oct &amp; Nov'!AM$5:AN$46,2,FALSE),"")</f>
        <v/>
      </c>
      <c r="P103" t="str">
        <f>IFERROR(VLOOKUP($B103,'[1]Oct &amp; Nov'!AP$5:AQ$46,2,FALSE),"")</f>
        <v/>
      </c>
      <c r="Q103" s="6">
        <f>SUM($C103:P103)</f>
        <v>0</v>
      </c>
      <c r="R103">
        <f>COUNTIF($C103:P103,"Late*")</f>
        <v>0</v>
      </c>
      <c r="S103" s="11">
        <f t="shared" si="4"/>
        <v>0</v>
      </c>
      <c r="T103" s="7">
        <f>COUNTIF($C103:P103,"Absent")</f>
        <v>0</v>
      </c>
      <c r="U103">
        <f>COUNTIF($C103:P103,"Withdrawn")+COUNTIF($C103:P103,"Absent*")-T103</f>
        <v>0</v>
      </c>
      <c r="V103" s="10">
        <f t="shared" si="5"/>
        <v>0</v>
      </c>
    </row>
    <row r="104" spans="1:23" x14ac:dyDescent="0.3">
      <c r="C104" s="6" t="str">
        <f>IFERROR(VLOOKUP($B104,'[1]Oct &amp; Nov'!C$5:D$46,2,FALSE),"")</f>
        <v/>
      </c>
      <c r="D104" t="str">
        <f>IFERROR(VLOOKUP($B104,'[1]Oct &amp; Nov'!F$5:G$46,2,FALSE),"")</f>
        <v/>
      </c>
      <c r="E104" t="str">
        <f>IFERROR(VLOOKUP($B104,'[1]Oct &amp; Nov'!I$5:J$46,2,FALSE),"")</f>
        <v/>
      </c>
      <c r="F104" t="str">
        <f>IFERROR(VLOOKUP($B104,'[1]Oct &amp; Nov'!L$5:M$46,2,FALSE),"")</f>
        <v/>
      </c>
      <c r="G104" t="str">
        <f>IFERROR(VLOOKUP($B104,'[1]Oct &amp; Nov'!O$5:P$46,2,FALSE),"")</f>
        <v/>
      </c>
      <c r="H104" t="str">
        <f>IFERROR(VLOOKUP($B104,'[1]Oct &amp; Nov'!R$5:S$46,2,FALSE),"")</f>
        <v/>
      </c>
      <c r="I104" t="str">
        <f>IFERROR(VLOOKUP($B104,'[1]Oct &amp; Nov'!U$5:V$46,2,FALSE),"")</f>
        <v/>
      </c>
      <c r="J104" t="str">
        <f>IFERROR(VLOOKUP($B104,'[1]Oct &amp; Nov'!X$5:Y$46,2,FALSE),"")</f>
        <v/>
      </c>
      <c r="K104" t="str">
        <f>IFERROR(VLOOKUP($B104,'[1]Oct &amp; Nov'!AA$5:AB$46,2,FALSE),"")</f>
        <v/>
      </c>
      <c r="L104" t="str">
        <f>IFERROR(VLOOKUP($B104,'[1]Oct &amp; Nov'!AD$5:AE$46,2,FALSE),"")</f>
        <v/>
      </c>
      <c r="M104" t="str">
        <f>IFERROR(VLOOKUP($B104,'[1]Oct &amp; Nov'!AG$5:AH$46,2,FALSE),"")</f>
        <v/>
      </c>
      <c r="N104" t="str">
        <f>IFERROR(VLOOKUP($B104,'[1]Oct &amp; Nov'!AJ$5:AK$46,2,FALSE),"")</f>
        <v/>
      </c>
      <c r="O104" t="str">
        <f>IFERROR(VLOOKUP($B104,'[1]Oct &amp; Nov'!AM$5:AN$46,2,FALSE),"")</f>
        <v/>
      </c>
      <c r="P104" t="str">
        <f>IFERROR(VLOOKUP($B104,'[1]Oct &amp; Nov'!AP$5:AQ$46,2,FALSE),"")</f>
        <v/>
      </c>
      <c r="Q104" s="6">
        <f>SUM($C104:P104)</f>
        <v>0</v>
      </c>
      <c r="R104">
        <f>COUNTIF($C104:P104,"Late*")</f>
        <v>0</v>
      </c>
      <c r="S104" s="11">
        <f t="shared" si="4"/>
        <v>0</v>
      </c>
      <c r="T104" s="7">
        <f>COUNTIF($C104:P104,"Absent")</f>
        <v>0</v>
      </c>
      <c r="U104">
        <f>COUNTIF($C104:P104,"Withdrawn")+COUNTIF($C104:P104,"Absent*")-T104</f>
        <v>0</v>
      </c>
      <c r="V104" s="10">
        <f t="shared" si="5"/>
        <v>0</v>
      </c>
    </row>
    <row r="105" spans="1:23" x14ac:dyDescent="0.3">
      <c r="C105" s="6" t="str">
        <f>IFERROR(VLOOKUP($B105,'[1]Oct &amp; Nov'!C$5:D$46,2,FALSE),"")</f>
        <v/>
      </c>
      <c r="D105" t="str">
        <f>IFERROR(VLOOKUP($B105,'[1]Oct &amp; Nov'!F$5:G$46,2,FALSE),"")</f>
        <v/>
      </c>
      <c r="E105" t="str">
        <f>IFERROR(VLOOKUP($B105,'[1]Oct &amp; Nov'!I$5:J$46,2,FALSE),"")</f>
        <v/>
      </c>
      <c r="F105" t="str">
        <f>IFERROR(VLOOKUP($B105,'[1]Oct &amp; Nov'!L$5:M$46,2,FALSE),"")</f>
        <v/>
      </c>
      <c r="G105" t="str">
        <f>IFERROR(VLOOKUP($B105,'[1]Oct &amp; Nov'!O$5:P$46,2,FALSE),"")</f>
        <v/>
      </c>
      <c r="H105" t="str">
        <f>IFERROR(VLOOKUP($B105,'[1]Oct &amp; Nov'!R$5:S$46,2,FALSE),"")</f>
        <v/>
      </c>
      <c r="I105" t="str">
        <f>IFERROR(VLOOKUP($B105,'[1]Oct &amp; Nov'!U$5:V$46,2,FALSE),"")</f>
        <v/>
      </c>
      <c r="J105" t="str">
        <f>IFERROR(VLOOKUP($B105,'[1]Oct &amp; Nov'!X$5:Y$46,2,FALSE),"")</f>
        <v/>
      </c>
      <c r="K105" t="str">
        <f>IFERROR(VLOOKUP($B105,'[1]Oct &amp; Nov'!AA$5:AB$46,2,FALSE),"")</f>
        <v/>
      </c>
      <c r="L105" t="str">
        <f>IFERROR(VLOOKUP($B105,'[1]Oct &amp; Nov'!AD$5:AE$46,2,FALSE),"")</f>
        <v/>
      </c>
      <c r="M105" t="str">
        <f>IFERROR(VLOOKUP($B105,'[1]Oct &amp; Nov'!AG$5:AH$46,2,FALSE),"")</f>
        <v/>
      </c>
      <c r="N105" t="str">
        <f>IFERROR(VLOOKUP($B105,'[1]Oct &amp; Nov'!AJ$5:AK$46,2,FALSE),"")</f>
        <v/>
      </c>
      <c r="O105" t="str">
        <f>IFERROR(VLOOKUP($B105,'[1]Oct &amp; Nov'!AM$5:AN$46,2,FALSE),"")</f>
        <v/>
      </c>
      <c r="P105" t="str">
        <f>IFERROR(VLOOKUP($B105,'[1]Oct &amp; Nov'!AP$5:AQ$46,2,FALSE),"")</f>
        <v/>
      </c>
      <c r="Q105" s="6">
        <f>SUM($C105:P105)</f>
        <v>0</v>
      </c>
      <c r="R105">
        <f>COUNTIF($C105:P105,"Late*")</f>
        <v>0</v>
      </c>
      <c r="S105" s="11">
        <f t="shared" si="4"/>
        <v>0</v>
      </c>
      <c r="T105" s="7">
        <f>COUNTIF($C105:P105,"Absent")</f>
        <v>0</v>
      </c>
      <c r="U105">
        <f>COUNTIF($C105:P105,"Withdrawn")+COUNTIF($C105:P105,"Absent*")-T105</f>
        <v>0</v>
      </c>
      <c r="V105" s="10">
        <f t="shared" si="5"/>
        <v>0</v>
      </c>
    </row>
    <row r="106" spans="1:23" x14ac:dyDescent="0.3">
      <c r="C106" s="6" t="str">
        <f>IFERROR(VLOOKUP($B106,'[1]Oct &amp; Nov'!C$5:D$46,2,FALSE),"")</f>
        <v/>
      </c>
      <c r="D106" t="str">
        <f>IFERROR(VLOOKUP($B106,'[1]Oct &amp; Nov'!F$5:G$46,2,FALSE),"")</f>
        <v/>
      </c>
      <c r="E106" t="str">
        <f>IFERROR(VLOOKUP($B106,'[1]Oct &amp; Nov'!I$5:J$46,2,FALSE),"")</f>
        <v/>
      </c>
      <c r="F106" t="str">
        <f>IFERROR(VLOOKUP($B106,'[1]Oct &amp; Nov'!L$5:M$46,2,FALSE),"")</f>
        <v/>
      </c>
      <c r="G106" t="str">
        <f>IFERROR(VLOOKUP($B106,'[1]Oct &amp; Nov'!O$5:P$46,2,FALSE),"")</f>
        <v/>
      </c>
      <c r="H106" t="str">
        <f>IFERROR(VLOOKUP($B106,'[1]Oct &amp; Nov'!R$5:S$46,2,FALSE),"")</f>
        <v/>
      </c>
      <c r="I106" t="str">
        <f>IFERROR(VLOOKUP($B106,'[1]Oct &amp; Nov'!U$5:V$46,2,FALSE),"")</f>
        <v/>
      </c>
      <c r="J106" t="str">
        <f>IFERROR(VLOOKUP($B106,'[1]Oct &amp; Nov'!X$5:Y$46,2,FALSE),"")</f>
        <v/>
      </c>
      <c r="K106" t="str">
        <f>IFERROR(VLOOKUP($B106,'[1]Oct &amp; Nov'!AA$5:AB$46,2,FALSE),"")</f>
        <v/>
      </c>
      <c r="L106" t="str">
        <f>IFERROR(VLOOKUP($B106,'[1]Oct &amp; Nov'!AD$5:AE$46,2,FALSE),"")</f>
        <v/>
      </c>
      <c r="M106" t="str">
        <f>IFERROR(VLOOKUP($B106,'[1]Oct &amp; Nov'!AG$5:AH$46,2,FALSE),"")</f>
        <v/>
      </c>
      <c r="N106" t="str">
        <f>IFERROR(VLOOKUP($B106,'[1]Oct &amp; Nov'!AJ$5:AK$46,2,FALSE),"")</f>
        <v/>
      </c>
      <c r="O106" t="str">
        <f>IFERROR(VLOOKUP($B106,'[1]Oct &amp; Nov'!AM$5:AN$46,2,FALSE),"")</f>
        <v/>
      </c>
      <c r="P106" t="str">
        <f>IFERROR(VLOOKUP($B106,'[1]Oct &amp; Nov'!AP$5:AQ$46,2,FALSE),"")</f>
        <v/>
      </c>
      <c r="Q106" s="6">
        <f>SUM($C106:P106)</f>
        <v>0</v>
      </c>
      <c r="R106">
        <f>COUNTIF($C106:P106,"Late*")</f>
        <v>0</v>
      </c>
      <c r="S106" s="11">
        <f t="shared" si="4"/>
        <v>0</v>
      </c>
      <c r="T106" s="7">
        <f>COUNTIF($C106:P106,"Absent")</f>
        <v>0</v>
      </c>
      <c r="U106">
        <f>COUNTIF($C106:P106,"Withdrawn")+COUNTIF($C106:P106,"Absent*")-T106</f>
        <v>0</v>
      </c>
      <c r="V106" s="10">
        <f t="shared" si="5"/>
        <v>0</v>
      </c>
    </row>
    <row r="107" spans="1:23" x14ac:dyDescent="0.3">
      <c r="C107" s="6" t="str">
        <f>IFERROR(VLOOKUP($B107,'[1]Oct &amp; Nov'!C$5:D$46,2,FALSE),"")</f>
        <v/>
      </c>
      <c r="D107" t="str">
        <f>IFERROR(VLOOKUP($B107,'[1]Oct &amp; Nov'!F$5:G$46,2,FALSE),"")</f>
        <v/>
      </c>
      <c r="E107" t="str">
        <f>IFERROR(VLOOKUP($B107,'[1]Oct &amp; Nov'!I$5:J$46,2,FALSE),"")</f>
        <v/>
      </c>
      <c r="F107" t="str">
        <f>IFERROR(VLOOKUP($B107,'[1]Oct &amp; Nov'!L$5:M$46,2,FALSE),"")</f>
        <v/>
      </c>
      <c r="G107" t="str">
        <f>IFERROR(VLOOKUP($B107,'[1]Oct &amp; Nov'!O$5:P$46,2,FALSE),"")</f>
        <v/>
      </c>
      <c r="H107" t="str">
        <f>IFERROR(VLOOKUP($B107,'[1]Oct &amp; Nov'!R$5:S$46,2,FALSE),"")</f>
        <v/>
      </c>
      <c r="I107" t="str">
        <f>IFERROR(VLOOKUP($B107,'[1]Oct &amp; Nov'!U$5:V$46,2,FALSE),"")</f>
        <v/>
      </c>
      <c r="J107" t="str">
        <f>IFERROR(VLOOKUP($B107,'[1]Oct &amp; Nov'!X$5:Y$46,2,FALSE),"")</f>
        <v/>
      </c>
      <c r="K107" t="str">
        <f>IFERROR(VLOOKUP($B107,'[1]Oct &amp; Nov'!AA$5:AB$46,2,FALSE),"")</f>
        <v/>
      </c>
      <c r="L107" t="str">
        <f>IFERROR(VLOOKUP($B107,'[1]Oct &amp; Nov'!AD$5:AE$46,2,FALSE),"")</f>
        <v/>
      </c>
      <c r="M107" t="str">
        <f>IFERROR(VLOOKUP($B107,'[1]Oct &amp; Nov'!AG$5:AH$46,2,FALSE),"")</f>
        <v/>
      </c>
      <c r="N107" t="str">
        <f>IFERROR(VLOOKUP($B107,'[1]Oct &amp; Nov'!AJ$5:AK$46,2,FALSE),"")</f>
        <v/>
      </c>
      <c r="O107" t="str">
        <f>IFERROR(VLOOKUP($B107,'[1]Oct &amp; Nov'!AM$5:AN$46,2,FALSE),"")</f>
        <v/>
      </c>
      <c r="P107" t="str">
        <f>IFERROR(VLOOKUP($B107,'[1]Oct &amp; Nov'!AP$5:AQ$46,2,FALSE),"")</f>
        <v/>
      </c>
      <c r="Q107" s="6">
        <f>SUM($C107:P107)</f>
        <v>0</v>
      </c>
      <c r="R107">
        <f>COUNTIF($C107:P107,"Late*")</f>
        <v>0</v>
      </c>
      <c r="S107" s="11">
        <f t="shared" si="4"/>
        <v>0</v>
      </c>
      <c r="T107" s="7">
        <f>COUNTIF($C107:P107,"Absent")</f>
        <v>0</v>
      </c>
      <c r="U107">
        <f>COUNTIF($C107:P107,"Withdrawn")+COUNTIF($C107:P107,"Absent*")-T107</f>
        <v>0</v>
      </c>
      <c r="V107" s="10">
        <f t="shared" si="5"/>
        <v>0</v>
      </c>
    </row>
    <row r="108" spans="1:23" x14ac:dyDescent="0.3">
      <c r="C108" s="6" t="str">
        <f>IFERROR(VLOOKUP($B108,'[1]Oct &amp; Nov'!C$5:D$46,2,FALSE),"")</f>
        <v/>
      </c>
      <c r="D108" t="str">
        <f>IFERROR(VLOOKUP($B108,'[1]Oct &amp; Nov'!F$5:G$46,2,FALSE),"")</f>
        <v/>
      </c>
      <c r="E108" t="str">
        <f>IFERROR(VLOOKUP($B108,'[1]Oct &amp; Nov'!I$5:J$46,2,FALSE),"")</f>
        <v/>
      </c>
      <c r="F108" t="str">
        <f>IFERROR(VLOOKUP($B108,'[1]Oct &amp; Nov'!L$5:M$46,2,FALSE),"")</f>
        <v/>
      </c>
      <c r="G108" t="str">
        <f>IFERROR(VLOOKUP($B108,'[1]Oct &amp; Nov'!O$5:P$46,2,FALSE),"")</f>
        <v/>
      </c>
      <c r="H108" t="str">
        <f>IFERROR(VLOOKUP($B108,'[1]Oct &amp; Nov'!R$5:S$46,2,FALSE),"")</f>
        <v/>
      </c>
      <c r="I108" t="str">
        <f>IFERROR(VLOOKUP($B108,'[1]Oct &amp; Nov'!U$5:V$46,2,FALSE),"")</f>
        <v/>
      </c>
      <c r="J108" t="str">
        <f>IFERROR(VLOOKUP($B108,'[1]Oct &amp; Nov'!X$5:Y$46,2,FALSE),"")</f>
        <v/>
      </c>
      <c r="K108" t="str">
        <f>IFERROR(VLOOKUP($B108,'[1]Oct &amp; Nov'!AA$5:AB$46,2,FALSE),"")</f>
        <v/>
      </c>
      <c r="L108" t="str">
        <f>IFERROR(VLOOKUP($B108,'[1]Oct &amp; Nov'!AD$5:AE$46,2,FALSE),"")</f>
        <v/>
      </c>
      <c r="M108" t="str">
        <f>IFERROR(VLOOKUP($B108,'[1]Oct &amp; Nov'!AG$5:AH$46,2,FALSE),"")</f>
        <v/>
      </c>
      <c r="N108" t="str">
        <f>IFERROR(VLOOKUP($B108,'[1]Oct &amp; Nov'!AJ$5:AK$46,2,FALSE),"")</f>
        <v/>
      </c>
      <c r="O108" t="str">
        <f>IFERROR(VLOOKUP($B108,'[1]Oct &amp; Nov'!AM$5:AN$46,2,FALSE),"")</f>
        <v/>
      </c>
      <c r="P108" t="str">
        <f>IFERROR(VLOOKUP($B108,'[1]Oct &amp; Nov'!AP$5:AQ$46,2,FALSE),"")</f>
        <v/>
      </c>
      <c r="Q108" s="6">
        <f>SUM($C108:P108)</f>
        <v>0</v>
      </c>
      <c r="R108">
        <f>COUNTIF($C108:P108,"Late*")</f>
        <v>0</v>
      </c>
      <c r="S108" s="11">
        <f t="shared" si="4"/>
        <v>0</v>
      </c>
      <c r="T108" s="7">
        <f>COUNTIF($C108:P108,"Absent")</f>
        <v>0</v>
      </c>
      <c r="U108">
        <f>COUNTIF($C108:P108,"Withdrawn")+COUNTIF($C108:P108,"Absent*")-T108</f>
        <v>0</v>
      </c>
      <c r="V108" s="10">
        <f t="shared" si="5"/>
        <v>0</v>
      </c>
    </row>
    <row r="109" spans="1:23" x14ac:dyDescent="0.3">
      <c r="C109" s="6" t="str">
        <f>IFERROR(VLOOKUP($B109,'[1]Oct &amp; Nov'!C$5:D$46,2,FALSE),"")</f>
        <v/>
      </c>
      <c r="D109" t="str">
        <f>IFERROR(VLOOKUP($B109,'[1]Oct &amp; Nov'!F$5:G$46,2,FALSE),"")</f>
        <v/>
      </c>
      <c r="E109" t="str">
        <f>IFERROR(VLOOKUP($B109,'[1]Oct &amp; Nov'!I$5:J$46,2,FALSE),"")</f>
        <v/>
      </c>
      <c r="F109" t="str">
        <f>IFERROR(VLOOKUP($B109,'[1]Oct &amp; Nov'!L$5:M$46,2,FALSE),"")</f>
        <v/>
      </c>
      <c r="G109" t="str">
        <f>IFERROR(VLOOKUP($B109,'[1]Oct &amp; Nov'!O$5:P$46,2,FALSE),"")</f>
        <v/>
      </c>
      <c r="H109" t="str">
        <f>IFERROR(VLOOKUP($B109,'[1]Oct &amp; Nov'!R$5:S$46,2,FALSE),"")</f>
        <v/>
      </c>
      <c r="I109" t="str">
        <f>IFERROR(VLOOKUP($B109,'[1]Oct &amp; Nov'!U$5:V$46,2,FALSE),"")</f>
        <v/>
      </c>
      <c r="J109" t="str">
        <f>IFERROR(VLOOKUP($B109,'[1]Oct &amp; Nov'!X$5:Y$46,2,FALSE),"")</f>
        <v/>
      </c>
      <c r="K109" t="str">
        <f>IFERROR(VLOOKUP($B109,'[1]Oct &amp; Nov'!AA$5:AB$46,2,FALSE),"")</f>
        <v/>
      </c>
      <c r="L109" t="str">
        <f>IFERROR(VLOOKUP($B109,'[1]Oct &amp; Nov'!AD$5:AE$46,2,FALSE),"")</f>
        <v/>
      </c>
      <c r="M109" t="str">
        <f>IFERROR(VLOOKUP($B109,'[1]Oct &amp; Nov'!AG$5:AH$46,2,FALSE),"")</f>
        <v/>
      </c>
      <c r="N109" t="str">
        <f>IFERROR(VLOOKUP($B109,'[1]Oct &amp; Nov'!AJ$5:AK$46,2,FALSE),"")</f>
        <v/>
      </c>
      <c r="O109" t="str">
        <f>IFERROR(VLOOKUP($B109,'[1]Oct &amp; Nov'!AM$5:AN$46,2,FALSE),"")</f>
        <v/>
      </c>
      <c r="P109" t="str">
        <f>IFERROR(VLOOKUP($B109,'[1]Oct &amp; Nov'!AP$5:AQ$46,2,FALSE),"")</f>
        <v/>
      </c>
      <c r="Q109" s="6">
        <f>SUM($C109:P109)</f>
        <v>0</v>
      </c>
      <c r="R109">
        <f>COUNTIF($C109:P109,"Late*")</f>
        <v>0</v>
      </c>
      <c r="S109" s="11">
        <f t="shared" si="4"/>
        <v>0</v>
      </c>
      <c r="T109" s="7">
        <f>COUNTIF($C109:P109,"Absent")</f>
        <v>0</v>
      </c>
      <c r="U109">
        <f>COUNTIF($C109:P109,"Withdrawn")+COUNTIF($C109:P109,"Absent*")-T109</f>
        <v>0</v>
      </c>
      <c r="V109" s="10">
        <f t="shared" si="5"/>
        <v>0</v>
      </c>
    </row>
    <row r="110" spans="1:23" x14ac:dyDescent="0.3">
      <c r="C110" s="6" t="str">
        <f>IFERROR(VLOOKUP($B110,'[1]Oct &amp; Nov'!C$5:D$46,2,FALSE),"")</f>
        <v/>
      </c>
      <c r="D110" t="str">
        <f>IFERROR(VLOOKUP($B110,'[1]Oct &amp; Nov'!F$5:G$46,2,FALSE),"")</f>
        <v/>
      </c>
      <c r="E110" t="str">
        <f>IFERROR(VLOOKUP($B110,'[1]Oct &amp; Nov'!I$5:J$46,2,FALSE),"")</f>
        <v/>
      </c>
      <c r="F110" t="str">
        <f>IFERROR(VLOOKUP($B110,'[1]Oct &amp; Nov'!L$5:M$46,2,FALSE),"")</f>
        <v/>
      </c>
      <c r="G110" t="str">
        <f>IFERROR(VLOOKUP($B110,'[1]Oct &amp; Nov'!O$5:P$46,2,FALSE),"")</f>
        <v/>
      </c>
      <c r="H110" t="str">
        <f>IFERROR(VLOOKUP($B110,'[1]Oct &amp; Nov'!R$5:S$46,2,FALSE),"")</f>
        <v/>
      </c>
      <c r="I110" t="str">
        <f>IFERROR(VLOOKUP($B110,'[1]Oct &amp; Nov'!U$5:V$46,2,FALSE),"")</f>
        <v/>
      </c>
      <c r="J110" t="str">
        <f>IFERROR(VLOOKUP($B110,'[1]Oct &amp; Nov'!X$5:Y$46,2,FALSE),"")</f>
        <v/>
      </c>
      <c r="K110" t="str">
        <f>IFERROR(VLOOKUP($B110,'[1]Oct &amp; Nov'!AA$5:AB$46,2,FALSE),"")</f>
        <v/>
      </c>
      <c r="L110" t="str">
        <f>IFERROR(VLOOKUP($B110,'[1]Oct &amp; Nov'!AD$5:AE$46,2,FALSE),"")</f>
        <v/>
      </c>
      <c r="M110" t="str">
        <f>IFERROR(VLOOKUP($B110,'[1]Oct &amp; Nov'!AG$5:AH$46,2,FALSE),"")</f>
        <v/>
      </c>
      <c r="N110" t="str">
        <f>IFERROR(VLOOKUP($B110,'[1]Oct &amp; Nov'!AJ$5:AK$46,2,FALSE),"")</f>
        <v/>
      </c>
      <c r="O110" t="str">
        <f>IFERROR(VLOOKUP($B110,'[1]Oct &amp; Nov'!AM$5:AN$46,2,FALSE),"")</f>
        <v/>
      </c>
      <c r="P110" t="str">
        <f>IFERROR(VLOOKUP($B110,'[1]Oct &amp; Nov'!AP$5:AQ$46,2,FALSE),"")</f>
        <v/>
      </c>
      <c r="Q110" s="6">
        <f>SUM($C110:P110)</f>
        <v>0</v>
      </c>
      <c r="R110">
        <f>COUNTIF($C110:P110,"Late*")</f>
        <v>0</v>
      </c>
      <c r="S110" s="11">
        <f t="shared" si="4"/>
        <v>0</v>
      </c>
      <c r="T110" s="7">
        <f>COUNTIF($C110:P110,"Absent")</f>
        <v>0</v>
      </c>
      <c r="U110">
        <f>COUNTIF($C110:P110,"Withdrawn")+COUNTIF($C110:P110,"Absent*")-T110</f>
        <v>0</v>
      </c>
      <c r="V110" s="10">
        <f t="shared" si="5"/>
        <v>0</v>
      </c>
    </row>
    <row r="111" spans="1:23" x14ac:dyDescent="0.3">
      <c r="C111" s="6" t="str">
        <f>IFERROR(VLOOKUP($B111,'[1]Oct &amp; Nov'!C$5:D$46,2,FALSE),"")</f>
        <v/>
      </c>
      <c r="D111" t="str">
        <f>IFERROR(VLOOKUP($B111,'[1]Oct &amp; Nov'!F$5:G$46,2,FALSE),"")</f>
        <v/>
      </c>
      <c r="E111" t="str">
        <f>IFERROR(VLOOKUP($B111,'[1]Oct &amp; Nov'!I$5:J$46,2,FALSE),"")</f>
        <v/>
      </c>
      <c r="F111" t="str">
        <f>IFERROR(VLOOKUP($B111,'[1]Oct &amp; Nov'!L$5:M$46,2,FALSE),"")</f>
        <v/>
      </c>
      <c r="G111" t="str">
        <f>IFERROR(VLOOKUP($B111,'[1]Oct &amp; Nov'!O$5:P$46,2,FALSE),"")</f>
        <v/>
      </c>
      <c r="H111" t="str">
        <f>IFERROR(VLOOKUP($B111,'[1]Oct &amp; Nov'!R$5:S$46,2,FALSE),"")</f>
        <v/>
      </c>
      <c r="I111" t="str">
        <f>IFERROR(VLOOKUP($B111,'[1]Oct &amp; Nov'!U$5:V$46,2,FALSE),"")</f>
        <v/>
      </c>
      <c r="J111" t="str">
        <f>IFERROR(VLOOKUP($B111,'[1]Oct &amp; Nov'!X$5:Y$46,2,FALSE),"")</f>
        <v/>
      </c>
      <c r="K111" t="str">
        <f>IFERROR(VLOOKUP($B111,'[1]Oct &amp; Nov'!AA$5:AB$46,2,FALSE),"")</f>
        <v/>
      </c>
      <c r="L111" t="str">
        <f>IFERROR(VLOOKUP($B111,'[1]Oct &amp; Nov'!AD$5:AE$46,2,FALSE),"")</f>
        <v/>
      </c>
      <c r="M111" t="str">
        <f>IFERROR(VLOOKUP($B111,'[1]Oct &amp; Nov'!AG$5:AH$46,2,FALSE),"")</f>
        <v/>
      </c>
      <c r="N111" t="str">
        <f>IFERROR(VLOOKUP($B111,'[1]Oct &amp; Nov'!AJ$5:AK$46,2,FALSE),"")</f>
        <v/>
      </c>
      <c r="O111" t="str">
        <f>IFERROR(VLOOKUP($B111,'[1]Oct &amp; Nov'!AM$5:AN$46,2,FALSE),"")</f>
        <v/>
      </c>
      <c r="P111" t="str">
        <f>IFERROR(VLOOKUP($B111,'[1]Oct &amp; Nov'!AP$5:AQ$46,2,FALSE),"")</f>
        <v/>
      </c>
      <c r="Q111" s="6">
        <f>SUM($C111:P111)</f>
        <v>0</v>
      </c>
      <c r="R111">
        <f>COUNTIF($C111:P111,"Late*")</f>
        <v>0</v>
      </c>
      <c r="S111" s="11">
        <f t="shared" si="4"/>
        <v>0</v>
      </c>
      <c r="T111" s="7">
        <f>COUNTIF($C111:P111,"Absent")</f>
        <v>0</v>
      </c>
      <c r="U111">
        <f>COUNTIF($C111:P111,"Withdrawn")+COUNTIF($C111:P111,"Absent*")-T111</f>
        <v>0</v>
      </c>
      <c r="V111" s="10">
        <f t="shared" si="5"/>
        <v>0</v>
      </c>
    </row>
    <row r="112" spans="1:23" x14ac:dyDescent="0.3">
      <c r="C112" s="6" t="str">
        <f>IFERROR(VLOOKUP($B112,'[1]Oct &amp; Nov'!C$5:D$46,2,FALSE),"")</f>
        <v/>
      </c>
      <c r="D112" t="str">
        <f>IFERROR(VLOOKUP($B112,'[1]Oct &amp; Nov'!F$5:G$46,2,FALSE),"")</f>
        <v/>
      </c>
      <c r="E112" t="str">
        <f>IFERROR(VLOOKUP($B112,'[1]Oct &amp; Nov'!I$5:J$46,2,FALSE),"")</f>
        <v/>
      </c>
      <c r="F112" t="str">
        <f>IFERROR(VLOOKUP($B112,'[1]Oct &amp; Nov'!L$5:M$46,2,FALSE),"")</f>
        <v/>
      </c>
      <c r="G112" t="str">
        <f>IFERROR(VLOOKUP($B112,'[1]Oct &amp; Nov'!O$5:P$46,2,FALSE),"")</f>
        <v/>
      </c>
      <c r="H112" t="str">
        <f>IFERROR(VLOOKUP($B112,'[1]Oct &amp; Nov'!R$5:S$46,2,FALSE),"")</f>
        <v/>
      </c>
      <c r="I112" t="str">
        <f>IFERROR(VLOOKUP($B112,'[1]Oct &amp; Nov'!U$5:V$46,2,FALSE),"")</f>
        <v/>
      </c>
      <c r="J112" t="str">
        <f>IFERROR(VLOOKUP($B112,'[1]Oct &amp; Nov'!X$5:Y$46,2,FALSE),"")</f>
        <v/>
      </c>
      <c r="K112" t="str">
        <f>IFERROR(VLOOKUP($B112,'[1]Oct &amp; Nov'!AA$5:AB$46,2,FALSE),"")</f>
        <v/>
      </c>
      <c r="L112" t="str">
        <f>IFERROR(VLOOKUP($B112,'[1]Oct &amp; Nov'!AD$5:AE$46,2,FALSE),"")</f>
        <v/>
      </c>
      <c r="M112" t="str">
        <f>IFERROR(VLOOKUP($B112,'[1]Oct &amp; Nov'!AG$5:AH$46,2,FALSE),"")</f>
        <v/>
      </c>
      <c r="N112" t="str">
        <f>IFERROR(VLOOKUP($B112,'[1]Oct &amp; Nov'!AJ$5:AK$46,2,FALSE),"")</f>
        <v/>
      </c>
      <c r="O112" t="str">
        <f>IFERROR(VLOOKUP($B112,'[1]Oct &amp; Nov'!AM$5:AN$46,2,FALSE),"")</f>
        <v/>
      </c>
      <c r="P112" t="str">
        <f>IFERROR(VLOOKUP($B112,'[1]Oct &amp; Nov'!AP$5:AQ$46,2,FALSE),"")</f>
        <v/>
      </c>
      <c r="Q112" s="6">
        <f>SUM($C112:P112)</f>
        <v>0</v>
      </c>
      <c r="R112">
        <f>COUNTIF($C112:P112,"Late*")</f>
        <v>0</v>
      </c>
      <c r="S112" s="11">
        <f t="shared" si="4"/>
        <v>0</v>
      </c>
      <c r="T112" s="7">
        <f>COUNTIF($C112:P112,"Absent")</f>
        <v>0</v>
      </c>
      <c r="U112">
        <f>COUNTIF($C112:P112,"Withdrawn")+COUNTIF($C112:P112,"Absent*")-T112</f>
        <v>0</v>
      </c>
      <c r="V112" s="10">
        <f t="shared" si="5"/>
        <v>0</v>
      </c>
    </row>
    <row r="113" spans="1:22" x14ac:dyDescent="0.3">
      <c r="C113" s="6" t="str">
        <f>IFERROR(VLOOKUP($B113,'[1]Oct &amp; Nov'!C$5:D$46,2,FALSE),"")</f>
        <v/>
      </c>
      <c r="D113" t="str">
        <f>IFERROR(VLOOKUP($B113,'[1]Oct &amp; Nov'!F$5:G$46,2,FALSE),"")</f>
        <v/>
      </c>
      <c r="E113" t="str">
        <f>IFERROR(VLOOKUP($B113,'[1]Oct &amp; Nov'!I$5:J$46,2,FALSE),"")</f>
        <v/>
      </c>
      <c r="F113" t="str">
        <f>IFERROR(VLOOKUP($B113,'[1]Oct &amp; Nov'!L$5:M$46,2,FALSE),"")</f>
        <v/>
      </c>
      <c r="G113" t="str">
        <f>IFERROR(VLOOKUP($B113,'[1]Oct &amp; Nov'!O$5:P$46,2,FALSE),"")</f>
        <v/>
      </c>
      <c r="H113" t="str">
        <f>IFERROR(VLOOKUP($B113,'[1]Oct &amp; Nov'!R$5:S$46,2,FALSE),"")</f>
        <v/>
      </c>
      <c r="I113" t="str">
        <f>IFERROR(VLOOKUP($B113,'[1]Oct &amp; Nov'!U$5:V$46,2,FALSE),"")</f>
        <v/>
      </c>
      <c r="J113" t="str">
        <f>IFERROR(VLOOKUP($B113,'[1]Oct &amp; Nov'!X$5:Y$46,2,FALSE),"")</f>
        <v/>
      </c>
      <c r="K113" t="str">
        <f>IFERROR(VLOOKUP($B113,'[1]Oct &amp; Nov'!AA$5:AB$46,2,FALSE),"")</f>
        <v/>
      </c>
      <c r="L113" t="str">
        <f>IFERROR(VLOOKUP($B113,'[1]Oct &amp; Nov'!AD$5:AE$46,2,FALSE),"")</f>
        <v/>
      </c>
      <c r="M113" t="str">
        <f>IFERROR(VLOOKUP($B113,'[1]Oct &amp; Nov'!AG$5:AH$46,2,FALSE),"")</f>
        <v/>
      </c>
      <c r="N113" t="str">
        <f>IFERROR(VLOOKUP($B113,'[1]Oct &amp; Nov'!AJ$5:AK$46,2,FALSE),"")</f>
        <v/>
      </c>
      <c r="O113" t="str">
        <f>IFERROR(VLOOKUP($B113,'[1]Oct &amp; Nov'!AM$5:AN$46,2,FALSE),"")</f>
        <v/>
      </c>
      <c r="P113" t="str">
        <f>IFERROR(VLOOKUP($B113,'[1]Oct &amp; Nov'!AP$5:AQ$46,2,FALSE),"")</f>
        <v/>
      </c>
      <c r="Q113" s="6">
        <f>SUM($C113:P113)</f>
        <v>0</v>
      </c>
      <c r="R113">
        <f>COUNTIF($C113:P113,"Late*")</f>
        <v>0</v>
      </c>
      <c r="S113" s="11">
        <f t="shared" si="4"/>
        <v>0</v>
      </c>
      <c r="T113" s="7">
        <f>COUNTIF($C113:P113,"Absent")</f>
        <v>0</v>
      </c>
      <c r="U113">
        <f>COUNTIF($C113:P113,"Withdrawn")+COUNTIF($C113:P113,"Absent*")-T113</f>
        <v>0</v>
      </c>
      <c r="V113" s="10">
        <f t="shared" si="5"/>
        <v>0</v>
      </c>
    </row>
    <row r="114" spans="1:22" x14ac:dyDescent="0.3">
      <c r="B114"/>
      <c r="C114" s="6" t="str">
        <f>IFERROR(VLOOKUP($B114,'[1]Oct &amp; Nov'!C$5:D$46,2,FALSE),"")</f>
        <v/>
      </c>
      <c r="D114" t="str">
        <f>IFERROR(VLOOKUP($B114,'[1]Oct &amp; Nov'!F$5:G$46,2,FALSE),"")</f>
        <v/>
      </c>
      <c r="E114" t="str">
        <f>IFERROR(VLOOKUP($B114,'[1]Oct &amp; Nov'!I$5:J$46,2,FALSE),"")</f>
        <v/>
      </c>
      <c r="F114" t="str">
        <f>IFERROR(VLOOKUP($B114,'[1]Oct &amp; Nov'!L$5:M$46,2,FALSE),"")</f>
        <v/>
      </c>
      <c r="G114" t="str">
        <f>IFERROR(VLOOKUP($B114,'[1]Oct &amp; Nov'!O$5:P$46,2,FALSE),"")</f>
        <v/>
      </c>
      <c r="H114" t="str">
        <f>IFERROR(VLOOKUP($B114,'[1]Oct &amp; Nov'!R$5:S$46,2,FALSE),"")</f>
        <v/>
      </c>
      <c r="I114" t="str">
        <f>IFERROR(VLOOKUP($B114,'[1]Oct &amp; Nov'!U$5:V$46,2,FALSE),"")</f>
        <v/>
      </c>
      <c r="J114" t="str">
        <f>IFERROR(VLOOKUP($B114,'[1]Oct &amp; Nov'!X$5:Y$46,2,FALSE),"")</f>
        <v/>
      </c>
      <c r="K114" t="str">
        <f>IFERROR(VLOOKUP($B114,'[1]Oct &amp; Nov'!AA$5:AB$46,2,FALSE),"")</f>
        <v/>
      </c>
      <c r="L114" t="str">
        <f>IFERROR(VLOOKUP($B114,'[1]Oct &amp; Nov'!AD$5:AE$46,2,FALSE),"")</f>
        <v/>
      </c>
      <c r="M114" t="str">
        <f>IFERROR(VLOOKUP($B114,'[1]Oct &amp; Nov'!AG$5:AH$46,2,FALSE),"")</f>
        <v/>
      </c>
      <c r="N114" t="str">
        <f>IFERROR(VLOOKUP($B114,'[1]Oct &amp; Nov'!AJ$5:AK$46,2,FALSE),"")</f>
        <v/>
      </c>
      <c r="O114" t="str">
        <f>IFERROR(VLOOKUP($B114,'[1]Oct &amp; Nov'!AM$5:AN$46,2,FALSE),"")</f>
        <v/>
      </c>
      <c r="P114" t="str">
        <f>IFERROR(VLOOKUP($B114,'[1]Oct &amp; Nov'!AP$5:AQ$46,2,FALSE),"")</f>
        <v/>
      </c>
      <c r="Q114" s="6">
        <f>SUM($C114:P114)</f>
        <v>0</v>
      </c>
      <c r="R114">
        <f>COUNTIF($C114:P114,"Late*")</f>
        <v>0</v>
      </c>
      <c r="S114" s="11">
        <f t="shared" si="4"/>
        <v>0</v>
      </c>
      <c r="T114" s="7">
        <f>COUNTIF($C114:P114,"Absent")</f>
        <v>0</v>
      </c>
      <c r="U114">
        <f>COUNTIF($C114:P114,"Withdrawn")+COUNTIF($C114:P114,"Absent*")-T114</f>
        <v>0</v>
      </c>
      <c r="V114" s="10">
        <f t="shared" si="5"/>
        <v>0</v>
      </c>
    </row>
    <row r="115" spans="1:22" x14ac:dyDescent="0.3">
      <c r="A115"/>
      <c r="B115"/>
      <c r="C115" s="6" t="str">
        <f>IFERROR(VLOOKUP($B115,'[1]Oct &amp; Nov'!C$5:D$46,2,FALSE),"")</f>
        <v/>
      </c>
      <c r="D115" t="str">
        <f>IFERROR(VLOOKUP($B115,'[1]Oct &amp; Nov'!F$5:G$46,2,FALSE),"")</f>
        <v/>
      </c>
      <c r="E115" t="str">
        <f>IFERROR(VLOOKUP($B115,'[1]Oct &amp; Nov'!I$5:J$46,2,FALSE),"")</f>
        <v/>
      </c>
      <c r="F115" t="str">
        <f>IFERROR(VLOOKUP($B115,'[1]Oct &amp; Nov'!L$5:M$46,2,FALSE),"")</f>
        <v/>
      </c>
      <c r="G115" t="str">
        <f>IFERROR(VLOOKUP($B115,'[1]Oct &amp; Nov'!O$5:P$46,2,FALSE),"")</f>
        <v/>
      </c>
      <c r="H115" t="str">
        <f>IFERROR(VLOOKUP($B115,'[1]Oct &amp; Nov'!R$5:S$46,2,FALSE),"")</f>
        <v/>
      </c>
      <c r="I115" t="str">
        <f>IFERROR(VLOOKUP($B115,'[1]Oct &amp; Nov'!U$5:V$46,2,FALSE),"")</f>
        <v/>
      </c>
      <c r="J115" t="str">
        <f>IFERROR(VLOOKUP($B115,'[1]Oct &amp; Nov'!X$5:Y$46,2,FALSE),"")</f>
        <v/>
      </c>
      <c r="K115" t="str">
        <f>IFERROR(VLOOKUP($B115,'[1]Oct &amp; Nov'!AA$5:AB$46,2,FALSE),"")</f>
        <v/>
      </c>
      <c r="L115" t="str">
        <f>IFERROR(VLOOKUP($B115,'[1]Oct &amp; Nov'!AD$5:AE$46,2,FALSE),"")</f>
        <v/>
      </c>
      <c r="M115" t="str">
        <f>IFERROR(VLOOKUP($B115,'[1]Oct &amp; Nov'!AG$5:AH$46,2,FALSE),"")</f>
        <v/>
      </c>
      <c r="N115" t="str">
        <f>IFERROR(VLOOKUP($B115,'[1]Oct &amp; Nov'!AJ$5:AK$46,2,FALSE),"")</f>
        <v/>
      </c>
      <c r="O115" t="str">
        <f>IFERROR(VLOOKUP($B115,'[1]Oct &amp; Nov'!AM$5:AN$46,2,FALSE),"")</f>
        <v/>
      </c>
      <c r="P115" t="str">
        <f>IFERROR(VLOOKUP($B115,'[1]Oct &amp; Nov'!AP$5:AQ$46,2,FALSE),"")</f>
        <v/>
      </c>
      <c r="Q115" s="6">
        <f>SUM($C115:P115)</f>
        <v>0</v>
      </c>
      <c r="R115">
        <f>COUNTIF($C115:P115,"Late*")</f>
        <v>0</v>
      </c>
      <c r="S115" s="11">
        <f t="shared" si="4"/>
        <v>0</v>
      </c>
      <c r="T115" s="7">
        <f>COUNTIF($C115:P115,"Absent")</f>
        <v>0</v>
      </c>
      <c r="U115">
        <f>COUNTIF($C115:P115,"Withdrawn")+COUNTIF($C115:P115,"Absent*")-T115</f>
        <v>0</v>
      </c>
      <c r="V115" s="10">
        <f t="shared" si="5"/>
        <v>0</v>
      </c>
    </row>
    <row r="116" spans="1:22" x14ac:dyDescent="0.3">
      <c r="B116"/>
      <c r="C116" s="6" t="str">
        <f>IFERROR(VLOOKUP($B116,'[1]Oct &amp; Nov'!C$5:D$46,2,FALSE),"")</f>
        <v/>
      </c>
      <c r="D116" t="str">
        <f>IFERROR(VLOOKUP($B116,'[1]Oct &amp; Nov'!F$5:G$46,2,FALSE),"")</f>
        <v/>
      </c>
      <c r="E116" t="str">
        <f>IFERROR(VLOOKUP($B116,'[1]Oct &amp; Nov'!I$5:J$46,2,FALSE),"")</f>
        <v/>
      </c>
      <c r="F116" t="str">
        <f>IFERROR(VLOOKUP($B116,'[1]Oct &amp; Nov'!L$5:M$46,2,FALSE),"")</f>
        <v/>
      </c>
      <c r="G116" t="str">
        <f>IFERROR(VLOOKUP($B116,'[1]Oct &amp; Nov'!O$5:P$46,2,FALSE),"")</f>
        <v/>
      </c>
      <c r="H116" t="str">
        <f>IFERROR(VLOOKUP($B116,'[1]Oct &amp; Nov'!R$5:S$46,2,FALSE),"")</f>
        <v/>
      </c>
      <c r="I116" t="str">
        <f>IFERROR(VLOOKUP($B116,'[1]Oct &amp; Nov'!U$5:V$46,2,FALSE),"")</f>
        <v/>
      </c>
      <c r="J116" t="str">
        <f>IFERROR(VLOOKUP($B116,'[1]Oct &amp; Nov'!X$5:Y$46,2,FALSE),"")</f>
        <v/>
      </c>
      <c r="K116" t="str">
        <f>IFERROR(VLOOKUP($B116,'[1]Oct &amp; Nov'!AA$5:AB$46,2,FALSE),"")</f>
        <v/>
      </c>
      <c r="L116" t="str">
        <f>IFERROR(VLOOKUP($B116,'[1]Oct &amp; Nov'!AD$5:AE$46,2,FALSE),"")</f>
        <v/>
      </c>
      <c r="M116" t="str">
        <f>IFERROR(VLOOKUP($B116,'[1]Oct &amp; Nov'!AG$5:AH$46,2,FALSE),"")</f>
        <v/>
      </c>
      <c r="N116" t="str">
        <f>IFERROR(VLOOKUP($B116,'[1]Oct &amp; Nov'!AJ$5:AK$46,2,FALSE),"")</f>
        <v/>
      </c>
      <c r="O116" t="str">
        <f>IFERROR(VLOOKUP($B116,'[1]Oct &amp; Nov'!AM$5:AN$46,2,FALSE),"")</f>
        <v/>
      </c>
      <c r="P116" t="str">
        <f>IFERROR(VLOOKUP($B116,'[1]Oct &amp; Nov'!AP$5:AQ$46,2,FALSE),"")</f>
        <v/>
      </c>
      <c r="Q116" s="6">
        <f>SUM($C116:P116)</f>
        <v>0</v>
      </c>
      <c r="R116">
        <f>COUNTIF($C116:P116,"Late*")</f>
        <v>0</v>
      </c>
      <c r="S116" s="11">
        <f t="shared" si="4"/>
        <v>0</v>
      </c>
      <c r="T116" s="7">
        <f>COUNTIF($C116:P116,"Absent")</f>
        <v>0</v>
      </c>
      <c r="U116">
        <f>COUNTIF($C116:P116,"Withdrawn")+COUNTIF($C116:P116,"Absent*")-T116</f>
        <v>0</v>
      </c>
      <c r="V116" s="10">
        <f t="shared" si="5"/>
        <v>0</v>
      </c>
    </row>
    <row r="117" spans="1:22" x14ac:dyDescent="0.3">
      <c r="B117"/>
      <c r="C117" s="6" t="str">
        <f>IFERROR(VLOOKUP($B117,'[1]Oct &amp; Nov'!C$5:D$46,2,FALSE),"")</f>
        <v/>
      </c>
      <c r="D117" t="str">
        <f>IFERROR(VLOOKUP($B117,'[1]Oct &amp; Nov'!F$5:G$46,2,FALSE),"")</f>
        <v/>
      </c>
      <c r="E117" t="str">
        <f>IFERROR(VLOOKUP($B117,'[1]Oct &amp; Nov'!I$5:J$46,2,FALSE),"")</f>
        <v/>
      </c>
      <c r="F117" t="str">
        <f>IFERROR(VLOOKUP($B117,'[1]Oct &amp; Nov'!L$5:M$46,2,FALSE),"")</f>
        <v/>
      </c>
      <c r="G117" t="str">
        <f>IFERROR(VLOOKUP($B117,'[1]Oct &amp; Nov'!O$5:P$46,2,FALSE),"")</f>
        <v/>
      </c>
      <c r="H117" t="str">
        <f>IFERROR(VLOOKUP($B117,'[1]Oct &amp; Nov'!R$5:S$46,2,FALSE),"")</f>
        <v/>
      </c>
      <c r="I117" t="str">
        <f>IFERROR(VLOOKUP($B117,'[1]Oct &amp; Nov'!U$5:V$46,2,FALSE),"")</f>
        <v/>
      </c>
      <c r="J117" t="str">
        <f>IFERROR(VLOOKUP($B117,'[1]Oct &amp; Nov'!X$5:Y$46,2,FALSE),"")</f>
        <v/>
      </c>
      <c r="K117" t="str">
        <f>IFERROR(VLOOKUP($B117,'[1]Oct &amp; Nov'!AA$5:AB$46,2,FALSE),"")</f>
        <v/>
      </c>
      <c r="L117" t="str">
        <f>IFERROR(VLOOKUP($B117,'[1]Oct &amp; Nov'!AD$5:AE$46,2,FALSE),"")</f>
        <v/>
      </c>
      <c r="M117" t="str">
        <f>IFERROR(VLOOKUP($B117,'[1]Oct &amp; Nov'!AG$5:AH$46,2,FALSE),"")</f>
        <v/>
      </c>
      <c r="N117" t="str">
        <f>IFERROR(VLOOKUP($B117,'[1]Oct &amp; Nov'!AJ$5:AK$46,2,FALSE),"")</f>
        <v/>
      </c>
      <c r="O117" t="str">
        <f>IFERROR(VLOOKUP($B117,'[1]Oct &amp; Nov'!AM$5:AN$46,2,FALSE),"")</f>
        <v/>
      </c>
      <c r="P117" t="str">
        <f>IFERROR(VLOOKUP($B117,'[1]Oct &amp; Nov'!AP$5:AQ$46,2,FALSE),"")</f>
        <v/>
      </c>
      <c r="Q117" s="6">
        <f>SUM($C117:P117)</f>
        <v>0</v>
      </c>
      <c r="R117">
        <f>COUNTIF($C117:P117,"Late*")</f>
        <v>0</v>
      </c>
      <c r="S117" s="11">
        <f t="shared" si="4"/>
        <v>0</v>
      </c>
      <c r="T117" s="7">
        <f>COUNTIF($C117:P117,"Absent")</f>
        <v>0</v>
      </c>
      <c r="U117">
        <f>COUNTIF($C117:P117,"Withdrawn")+COUNTIF($C117:P117,"Absent*")-T117</f>
        <v>0</v>
      </c>
      <c r="V117" s="10">
        <f t="shared" si="5"/>
        <v>0</v>
      </c>
    </row>
    <row r="118" spans="1:22" x14ac:dyDescent="0.3">
      <c r="B118"/>
      <c r="C118" s="6" t="str">
        <f>IFERROR(VLOOKUP($B118,'[1]Oct &amp; Nov'!C$5:D$46,2,FALSE),"")</f>
        <v/>
      </c>
      <c r="D118" t="str">
        <f>IFERROR(VLOOKUP($B118,'[1]Oct &amp; Nov'!F$5:G$46,2,FALSE),"")</f>
        <v/>
      </c>
      <c r="E118" t="str">
        <f>IFERROR(VLOOKUP($B118,'[1]Oct &amp; Nov'!I$5:J$46,2,FALSE),"")</f>
        <v/>
      </c>
      <c r="F118" t="str">
        <f>IFERROR(VLOOKUP($B118,'[1]Oct &amp; Nov'!L$5:M$46,2,FALSE),"")</f>
        <v/>
      </c>
      <c r="G118" t="str">
        <f>IFERROR(VLOOKUP($B118,'[1]Oct &amp; Nov'!O$5:P$46,2,FALSE),"")</f>
        <v/>
      </c>
      <c r="H118" t="str">
        <f>IFERROR(VLOOKUP($B118,'[1]Oct &amp; Nov'!R$5:S$46,2,FALSE),"")</f>
        <v/>
      </c>
      <c r="I118" t="str">
        <f>IFERROR(VLOOKUP($B118,'[1]Oct &amp; Nov'!U$5:V$46,2,FALSE),"")</f>
        <v/>
      </c>
      <c r="J118" t="str">
        <f>IFERROR(VLOOKUP($B118,'[1]Oct &amp; Nov'!X$5:Y$46,2,FALSE),"")</f>
        <v/>
      </c>
      <c r="K118" t="str">
        <f>IFERROR(VLOOKUP($B118,'[1]Oct &amp; Nov'!AA$5:AB$46,2,FALSE),"")</f>
        <v/>
      </c>
      <c r="L118" t="str">
        <f>IFERROR(VLOOKUP($B118,'[1]Oct &amp; Nov'!AD$5:AE$46,2,FALSE),"")</f>
        <v/>
      </c>
      <c r="M118" t="str">
        <f>IFERROR(VLOOKUP($B118,'[1]Oct &amp; Nov'!AG$5:AH$46,2,FALSE),"")</f>
        <v/>
      </c>
      <c r="N118" t="str">
        <f>IFERROR(VLOOKUP($B118,'[1]Oct &amp; Nov'!AJ$5:AK$46,2,FALSE),"")</f>
        <v/>
      </c>
      <c r="O118" t="str">
        <f>IFERROR(VLOOKUP($B118,'[1]Oct &amp; Nov'!AM$5:AN$46,2,FALSE),"")</f>
        <v/>
      </c>
      <c r="P118" t="str">
        <f>IFERROR(VLOOKUP($B118,'[1]Oct &amp; Nov'!AP$5:AQ$46,2,FALSE),"")</f>
        <v/>
      </c>
      <c r="Q118" s="6">
        <f>SUM($C118:P118)</f>
        <v>0</v>
      </c>
      <c r="R118">
        <f>COUNTIF($C118:P118,"Late*")</f>
        <v>0</v>
      </c>
      <c r="S118" s="11">
        <f t="shared" si="4"/>
        <v>0</v>
      </c>
      <c r="T118" s="7">
        <f>COUNTIF($C118:P118,"Absent")</f>
        <v>0</v>
      </c>
      <c r="U118">
        <f>COUNTIF($C118:P118,"Withdrawn")+COUNTIF($C118:P118,"Absent*")-T118</f>
        <v>0</v>
      </c>
      <c r="V118" s="10">
        <f t="shared" si="5"/>
        <v>0</v>
      </c>
    </row>
    <row r="119" spans="1:22" x14ac:dyDescent="0.3">
      <c r="B119"/>
      <c r="C119" s="6" t="str">
        <f>IFERROR(VLOOKUP($B119,'[1]Oct &amp; Nov'!C$5:D$46,2,FALSE),"")</f>
        <v/>
      </c>
      <c r="D119" t="str">
        <f>IFERROR(VLOOKUP($B119,'[1]Oct &amp; Nov'!F$5:G$46,2,FALSE),"")</f>
        <v/>
      </c>
      <c r="E119" t="str">
        <f>IFERROR(VLOOKUP($B119,'[1]Oct &amp; Nov'!I$5:J$46,2,FALSE),"")</f>
        <v/>
      </c>
      <c r="F119" t="str">
        <f>IFERROR(VLOOKUP($B119,'[1]Oct &amp; Nov'!L$5:M$46,2,FALSE),"")</f>
        <v/>
      </c>
      <c r="G119" t="str">
        <f>IFERROR(VLOOKUP($B119,'[1]Oct &amp; Nov'!O$5:P$46,2,FALSE),"")</f>
        <v/>
      </c>
      <c r="H119" t="str">
        <f>IFERROR(VLOOKUP($B119,'[1]Oct &amp; Nov'!R$5:S$46,2,FALSE),"")</f>
        <v/>
      </c>
      <c r="I119" t="str">
        <f>IFERROR(VLOOKUP($B119,'[1]Oct &amp; Nov'!U$5:V$46,2,FALSE),"")</f>
        <v/>
      </c>
      <c r="J119" t="str">
        <f>IFERROR(VLOOKUP($B119,'[1]Oct &amp; Nov'!X$5:Y$46,2,FALSE),"")</f>
        <v/>
      </c>
      <c r="K119" t="str">
        <f>IFERROR(VLOOKUP($B119,'[1]Oct &amp; Nov'!AA$5:AB$46,2,FALSE),"")</f>
        <v/>
      </c>
      <c r="L119" t="str">
        <f>IFERROR(VLOOKUP($B119,'[1]Oct &amp; Nov'!AD$5:AE$46,2,FALSE),"")</f>
        <v/>
      </c>
      <c r="M119" t="str">
        <f>IFERROR(VLOOKUP($B119,'[1]Oct &amp; Nov'!AG$5:AH$46,2,FALSE),"")</f>
        <v/>
      </c>
      <c r="N119" t="str">
        <f>IFERROR(VLOOKUP($B119,'[1]Oct &amp; Nov'!AJ$5:AK$46,2,FALSE),"")</f>
        <v/>
      </c>
      <c r="O119" t="str">
        <f>IFERROR(VLOOKUP($B119,'[1]Oct &amp; Nov'!AM$5:AN$46,2,FALSE),"")</f>
        <v/>
      </c>
      <c r="P119" t="str">
        <f>IFERROR(VLOOKUP($B119,'[1]Oct &amp; Nov'!AP$5:AQ$46,2,FALSE),"")</f>
        <v/>
      </c>
      <c r="Q119" s="6">
        <f>SUM($C119:P119)</f>
        <v>0</v>
      </c>
      <c r="R119">
        <f>COUNTIF($C119:P119,"Late*")</f>
        <v>0</v>
      </c>
      <c r="S119" s="11">
        <f t="shared" si="4"/>
        <v>0</v>
      </c>
      <c r="T119" s="7">
        <f>COUNTIF($C119:P119,"Absent")</f>
        <v>0</v>
      </c>
      <c r="U119">
        <f>COUNTIF($C119:P119,"Withdrawn")+COUNTIF($C119:P119,"Absent*")-T119</f>
        <v>0</v>
      </c>
      <c r="V119" s="10">
        <f t="shared" si="5"/>
        <v>0</v>
      </c>
    </row>
    <row r="120" spans="1:22" x14ac:dyDescent="0.3">
      <c r="A120" s="43"/>
      <c r="B120" s="43"/>
      <c r="C120" s="6" t="str">
        <f>IFERROR(VLOOKUP($B120,'[1]Oct &amp; Nov'!C$5:D$46,2,FALSE),"")</f>
        <v/>
      </c>
      <c r="D120" t="str">
        <f>IFERROR(VLOOKUP($B120,'[1]Oct &amp; Nov'!F$5:G$46,2,FALSE),"")</f>
        <v/>
      </c>
      <c r="E120" t="str">
        <f>IFERROR(VLOOKUP($B120,'[1]Oct &amp; Nov'!I$5:J$46,2,FALSE),"")</f>
        <v/>
      </c>
      <c r="F120" t="str">
        <f>IFERROR(VLOOKUP($B120,'[1]Oct &amp; Nov'!L$5:M$46,2,FALSE),"")</f>
        <v/>
      </c>
      <c r="G120" t="str">
        <f>IFERROR(VLOOKUP($B120,'[1]Oct &amp; Nov'!O$5:P$46,2,FALSE),"")</f>
        <v/>
      </c>
      <c r="H120" t="str">
        <f>IFERROR(VLOOKUP($B120,'[1]Oct &amp; Nov'!R$5:S$46,2,FALSE),"")</f>
        <v/>
      </c>
      <c r="I120" t="str">
        <f>IFERROR(VLOOKUP($B120,'[1]Oct &amp; Nov'!U$5:V$46,2,FALSE),"")</f>
        <v/>
      </c>
      <c r="J120" t="str">
        <f>IFERROR(VLOOKUP($B120,'[1]Oct &amp; Nov'!X$5:Y$46,2,FALSE),"")</f>
        <v/>
      </c>
      <c r="K120" t="str">
        <f>IFERROR(VLOOKUP($B120,'[1]Oct &amp; Nov'!AA$5:AB$46,2,FALSE),"")</f>
        <v/>
      </c>
      <c r="L120" t="str">
        <f>IFERROR(VLOOKUP($B120,'[1]Oct &amp; Nov'!AD$5:AE$46,2,FALSE),"")</f>
        <v/>
      </c>
      <c r="M120" t="str">
        <f>IFERROR(VLOOKUP($B120,'[1]Oct &amp; Nov'!AG$5:AH$46,2,FALSE),"")</f>
        <v/>
      </c>
      <c r="N120" t="str">
        <f>IFERROR(VLOOKUP($B120,'[1]Oct &amp; Nov'!AJ$5:AK$46,2,FALSE),"")</f>
        <v/>
      </c>
      <c r="O120" t="str">
        <f>IFERROR(VLOOKUP($B120,'[1]Oct &amp; Nov'!AM$5:AN$46,2,FALSE),"")</f>
        <v/>
      </c>
      <c r="P120" t="str">
        <f>IFERROR(VLOOKUP($B120,'[1]Oct &amp; Nov'!AP$5:AQ$46,2,FALSE),"")</f>
        <v/>
      </c>
      <c r="Q120" s="6">
        <f>SUM($C120:P120)</f>
        <v>0</v>
      </c>
      <c r="R120">
        <f>COUNTIF($C120:P120,"Late*")</f>
        <v>0</v>
      </c>
      <c r="S120" s="11">
        <f t="shared" si="4"/>
        <v>0</v>
      </c>
      <c r="T120" s="7">
        <f>COUNTIF($C120:P120,"Absent")</f>
        <v>0</v>
      </c>
      <c r="U120">
        <f>COUNTIF($C120:P120,"Withdrawn")+COUNTIF($C120:P120,"Absent*")-T120</f>
        <v>0</v>
      </c>
      <c r="V120" s="10">
        <f t="shared" si="5"/>
        <v>0</v>
      </c>
    </row>
    <row r="121" spans="1:22" x14ac:dyDescent="0.3">
      <c r="A121" s="44"/>
      <c r="B121" s="43"/>
      <c r="C121" s="6" t="str">
        <f>IFERROR(VLOOKUP($B121,'[1]Oct &amp; Nov'!C$5:D$46,2,FALSE),"")</f>
        <v/>
      </c>
      <c r="D121" t="str">
        <f>IFERROR(VLOOKUP($B121,'[1]Oct &amp; Nov'!F$5:G$46,2,FALSE),"")</f>
        <v/>
      </c>
      <c r="E121" t="str">
        <f>IFERROR(VLOOKUP($B121,'[1]Oct &amp; Nov'!I$5:J$46,2,FALSE),"")</f>
        <v/>
      </c>
      <c r="F121" t="str">
        <f>IFERROR(VLOOKUP($B121,'[1]Oct &amp; Nov'!L$5:M$46,2,FALSE),"")</f>
        <v/>
      </c>
      <c r="G121" t="str">
        <f>IFERROR(VLOOKUP($B121,'[1]Oct &amp; Nov'!O$5:P$46,2,FALSE),"")</f>
        <v/>
      </c>
      <c r="H121" t="str">
        <f>IFERROR(VLOOKUP($B121,'[1]Oct &amp; Nov'!R$5:S$46,2,FALSE),"")</f>
        <v/>
      </c>
      <c r="I121" t="str">
        <f>IFERROR(VLOOKUP($B121,'[1]Oct &amp; Nov'!U$5:V$46,2,FALSE),"")</f>
        <v/>
      </c>
      <c r="J121" t="str">
        <f>IFERROR(VLOOKUP($B121,'[1]Oct &amp; Nov'!X$5:Y$46,2,FALSE),"")</f>
        <v/>
      </c>
      <c r="K121" t="str">
        <f>IFERROR(VLOOKUP($B121,'[1]Oct &amp; Nov'!AA$5:AB$46,2,FALSE),"")</f>
        <v/>
      </c>
      <c r="L121" t="str">
        <f>IFERROR(VLOOKUP($B121,'[1]Oct &amp; Nov'!AD$5:AE$46,2,FALSE),"")</f>
        <v/>
      </c>
      <c r="M121" t="str">
        <f>IFERROR(VLOOKUP($B121,'[1]Oct &amp; Nov'!AG$5:AH$46,2,FALSE),"")</f>
        <v/>
      </c>
      <c r="N121" t="str">
        <f>IFERROR(VLOOKUP($B121,'[1]Oct &amp; Nov'!AJ$5:AK$46,2,FALSE),"")</f>
        <v/>
      </c>
      <c r="O121" t="str">
        <f>IFERROR(VLOOKUP($B121,'[1]Oct &amp; Nov'!AM$5:AN$46,2,FALSE),"")</f>
        <v/>
      </c>
      <c r="P121" t="str">
        <f>IFERROR(VLOOKUP($B121,'[1]Oct &amp; Nov'!AP$5:AQ$46,2,FALSE),"")</f>
        <v/>
      </c>
      <c r="Q121" s="6">
        <f>SUM($C121:P121)</f>
        <v>0</v>
      </c>
      <c r="R121">
        <f>COUNTIF($C121:P121,"Late*")</f>
        <v>0</v>
      </c>
      <c r="S121" s="11">
        <f t="shared" si="4"/>
        <v>0</v>
      </c>
      <c r="T121" s="7">
        <f>COUNTIF($C121:P121,"Absent")</f>
        <v>0</v>
      </c>
      <c r="U121">
        <f>COUNTIF($C121:P121,"Withdrawn")+COUNTIF($C121:P121,"Absent*")-T121</f>
        <v>0</v>
      </c>
      <c r="V121" s="10">
        <f t="shared" si="5"/>
        <v>0</v>
      </c>
    </row>
    <row r="122" spans="1:22" x14ac:dyDescent="0.3">
      <c r="A122" s="44"/>
      <c r="B122" s="43"/>
      <c r="C122" s="6" t="str">
        <f>IFERROR(VLOOKUP($B122,'[1]Oct &amp; Nov'!C$5:D$46,2,FALSE),"")</f>
        <v/>
      </c>
      <c r="D122" t="str">
        <f>IFERROR(VLOOKUP($B122,'[1]Oct &amp; Nov'!F$5:G$46,2,FALSE),"")</f>
        <v/>
      </c>
      <c r="E122" t="str">
        <f>IFERROR(VLOOKUP($B122,'[1]Oct &amp; Nov'!I$5:J$46,2,FALSE),"")</f>
        <v/>
      </c>
      <c r="F122" t="str">
        <f>IFERROR(VLOOKUP($B122,'[1]Oct &amp; Nov'!L$5:M$46,2,FALSE),"")</f>
        <v/>
      </c>
      <c r="G122" t="str">
        <f>IFERROR(VLOOKUP($B122,'[1]Oct &amp; Nov'!O$5:P$46,2,FALSE),"")</f>
        <v/>
      </c>
      <c r="H122" t="str">
        <f>IFERROR(VLOOKUP($B122,'[1]Oct &amp; Nov'!R$5:S$46,2,FALSE),"")</f>
        <v/>
      </c>
      <c r="I122" t="str">
        <f>IFERROR(VLOOKUP($B122,'[1]Oct &amp; Nov'!U$5:V$46,2,FALSE),"")</f>
        <v/>
      </c>
      <c r="J122" t="str">
        <f>IFERROR(VLOOKUP($B122,'[1]Oct &amp; Nov'!X$5:Y$46,2,FALSE),"")</f>
        <v/>
      </c>
      <c r="K122" t="str">
        <f>IFERROR(VLOOKUP($B122,'[1]Oct &amp; Nov'!AA$5:AB$46,2,FALSE),"")</f>
        <v/>
      </c>
      <c r="L122" t="str">
        <f>IFERROR(VLOOKUP($B122,'[1]Oct &amp; Nov'!AD$5:AE$46,2,FALSE),"")</f>
        <v/>
      </c>
      <c r="M122" t="str">
        <f>IFERROR(VLOOKUP($B122,'[1]Oct &amp; Nov'!AG$5:AH$46,2,FALSE),"")</f>
        <v/>
      </c>
      <c r="N122" t="str">
        <f>IFERROR(VLOOKUP($B122,'[1]Oct &amp; Nov'!AJ$5:AK$46,2,FALSE),"")</f>
        <v/>
      </c>
      <c r="O122" t="str">
        <f>IFERROR(VLOOKUP($B122,'[1]Oct &amp; Nov'!AM$5:AN$46,2,FALSE),"")</f>
        <v/>
      </c>
      <c r="P122" t="str">
        <f>IFERROR(VLOOKUP($B122,'[1]Oct &amp; Nov'!AP$5:AQ$46,2,FALSE),"")</f>
        <v/>
      </c>
      <c r="Q122" s="6">
        <f>SUM($C122:P122)</f>
        <v>0</v>
      </c>
      <c r="R122">
        <f>COUNTIF($C122:P122,"Late*")</f>
        <v>0</v>
      </c>
      <c r="S122" s="11">
        <f t="shared" si="4"/>
        <v>0</v>
      </c>
      <c r="T122" s="7">
        <f>COUNTIF($C122:P122,"Absent")</f>
        <v>0</v>
      </c>
      <c r="U122">
        <f>COUNTIF($C122:P122,"Withdrawn")+COUNTIF($C122:P122,"Absent*")-T122</f>
        <v>0</v>
      </c>
      <c r="V122" s="10">
        <f t="shared" si="5"/>
        <v>0</v>
      </c>
    </row>
    <row r="123" spans="1:22" x14ac:dyDescent="0.3">
      <c r="C123" s="6" t="str">
        <f>IFERROR(VLOOKUP($B123,'[1]Oct &amp; Nov'!C$5:D$46,2,FALSE),"")</f>
        <v/>
      </c>
      <c r="D123" t="str">
        <f>IFERROR(VLOOKUP($B123,'[1]Oct &amp; Nov'!F$5:G$46,2,FALSE),"")</f>
        <v/>
      </c>
      <c r="E123" t="str">
        <f>IFERROR(VLOOKUP($B123,'[1]Oct &amp; Nov'!I$5:J$46,2,FALSE),"")</f>
        <v/>
      </c>
      <c r="F123" t="str">
        <f>IFERROR(VLOOKUP($B123,'[1]Oct &amp; Nov'!L$5:M$46,2,FALSE),"")</f>
        <v/>
      </c>
      <c r="G123" t="str">
        <f>IFERROR(VLOOKUP($B123,'[1]Oct &amp; Nov'!O$5:P$46,2,FALSE),"")</f>
        <v/>
      </c>
      <c r="H123" t="str">
        <f>IFERROR(VLOOKUP($B123,'[1]Oct &amp; Nov'!R$5:S$46,2,FALSE),"")</f>
        <v/>
      </c>
      <c r="I123" t="str">
        <f>IFERROR(VLOOKUP($B123,'[1]Oct &amp; Nov'!U$5:V$46,2,FALSE),"")</f>
        <v/>
      </c>
      <c r="J123" t="str">
        <f>IFERROR(VLOOKUP($B123,'[1]Oct &amp; Nov'!X$5:Y$46,2,FALSE),"")</f>
        <v/>
      </c>
      <c r="K123" t="str">
        <f>IFERROR(VLOOKUP($B123,'[1]Oct &amp; Nov'!AA$5:AB$46,2,FALSE),"")</f>
        <v/>
      </c>
      <c r="L123" t="str">
        <f>IFERROR(VLOOKUP($B123,'[1]Oct &amp; Nov'!AD$5:AE$46,2,FALSE),"")</f>
        <v/>
      </c>
      <c r="M123" t="str">
        <f>IFERROR(VLOOKUP($B123,'[1]Oct &amp; Nov'!AG$5:AH$46,2,FALSE),"")</f>
        <v/>
      </c>
      <c r="N123" t="str">
        <f>IFERROR(VLOOKUP($B123,'[1]Oct &amp; Nov'!AJ$5:AK$46,2,FALSE),"")</f>
        <v/>
      </c>
      <c r="O123" t="str">
        <f>IFERROR(VLOOKUP($B123,'[1]Oct &amp; Nov'!AM$5:AN$46,2,FALSE),"")</f>
        <v/>
      </c>
      <c r="P123" t="str">
        <f>IFERROR(VLOOKUP($B123,'[1]Oct &amp; Nov'!AP$5:AQ$46,2,FALSE),"")</f>
        <v/>
      </c>
      <c r="Q123" s="6">
        <f>SUM($C123:P123)</f>
        <v>0</v>
      </c>
      <c r="R123">
        <f>COUNTIF($C123:P123,"Late*")</f>
        <v>0</v>
      </c>
      <c r="S123" s="11">
        <f t="shared" si="4"/>
        <v>0</v>
      </c>
      <c r="T123" s="7">
        <f>COUNTIF($C123:P123,"Absent")</f>
        <v>0</v>
      </c>
      <c r="U123">
        <f>COUNTIF($C123:P123,"Withdrawn")+COUNTIF($C123:P123,"Absent*")-T123</f>
        <v>0</v>
      </c>
      <c r="V123" s="10">
        <f t="shared" si="5"/>
        <v>0</v>
      </c>
    </row>
    <row r="124" spans="1:22" x14ac:dyDescent="0.3">
      <c r="C124" s="6" t="str">
        <f>IFERROR(VLOOKUP($B124,'[1]Oct &amp; Nov'!C$5:D$46,2,FALSE),"")</f>
        <v/>
      </c>
      <c r="D124" t="str">
        <f>IFERROR(VLOOKUP($B124,'[1]Oct &amp; Nov'!F$5:G$46,2,FALSE),"")</f>
        <v/>
      </c>
      <c r="E124" t="str">
        <f>IFERROR(VLOOKUP($B124,'[1]Oct &amp; Nov'!I$5:J$46,2,FALSE),"")</f>
        <v/>
      </c>
      <c r="F124" t="str">
        <f>IFERROR(VLOOKUP($B124,'[1]Oct &amp; Nov'!L$5:M$46,2,FALSE),"")</f>
        <v/>
      </c>
      <c r="G124" t="str">
        <f>IFERROR(VLOOKUP($B124,'[1]Oct &amp; Nov'!O$5:P$46,2,FALSE),"")</f>
        <v/>
      </c>
      <c r="H124" t="str">
        <f>IFERROR(VLOOKUP($B124,'[1]Oct &amp; Nov'!R$5:S$46,2,FALSE),"")</f>
        <v/>
      </c>
      <c r="I124" t="str">
        <f>IFERROR(VLOOKUP($B124,'[1]Oct &amp; Nov'!U$5:V$46,2,FALSE),"")</f>
        <v/>
      </c>
      <c r="J124" t="str">
        <f>IFERROR(VLOOKUP($B124,'[1]Oct &amp; Nov'!X$5:Y$46,2,FALSE),"")</f>
        <v/>
      </c>
      <c r="K124" t="str">
        <f>IFERROR(VLOOKUP($B124,'[1]Oct &amp; Nov'!AA$5:AB$46,2,FALSE),"")</f>
        <v/>
      </c>
      <c r="L124" t="str">
        <f>IFERROR(VLOOKUP($B124,'[1]Oct &amp; Nov'!AD$5:AE$46,2,FALSE),"")</f>
        <v/>
      </c>
      <c r="M124" t="str">
        <f>IFERROR(VLOOKUP($B124,'[1]Oct &amp; Nov'!AG$5:AH$46,2,FALSE),"")</f>
        <v/>
      </c>
      <c r="N124" t="str">
        <f>IFERROR(VLOOKUP($B124,'[1]Oct &amp; Nov'!AJ$5:AK$46,2,FALSE),"")</f>
        <v/>
      </c>
      <c r="O124" t="str">
        <f>IFERROR(VLOOKUP($B124,'[1]Oct &amp; Nov'!AM$5:AN$46,2,FALSE),"")</f>
        <v/>
      </c>
      <c r="P124" t="str">
        <f>IFERROR(VLOOKUP($B124,'[1]Oct &amp; Nov'!AP$5:AQ$46,2,FALSE),"")</f>
        <v/>
      </c>
      <c r="Q124" s="6">
        <f>SUM($C124:P124)</f>
        <v>0</v>
      </c>
      <c r="R124">
        <f>COUNTIF($C124:P124,"Late*")</f>
        <v>0</v>
      </c>
      <c r="S124" s="11">
        <f t="shared" si="4"/>
        <v>0</v>
      </c>
      <c r="T124" s="7">
        <f>COUNTIF($C124:P124,"Absent")</f>
        <v>0</v>
      </c>
      <c r="U124">
        <f>COUNTIF($C124:P124,"Withdrawn")+COUNTIF($C124:P124,"Absent*")-T124</f>
        <v>0</v>
      </c>
      <c r="V124" s="10">
        <f t="shared" si="5"/>
        <v>0</v>
      </c>
    </row>
    <row r="125" spans="1:22" x14ac:dyDescent="0.3">
      <c r="C125" s="6" t="str">
        <f>IFERROR(VLOOKUP($B125,'[1]Oct &amp; Nov'!C$5:D$46,2,FALSE),"")</f>
        <v/>
      </c>
      <c r="D125" t="str">
        <f>IFERROR(VLOOKUP($B125,'[1]Oct &amp; Nov'!F$5:G$46,2,FALSE),"")</f>
        <v/>
      </c>
      <c r="E125" t="str">
        <f>IFERROR(VLOOKUP($B125,'[1]Oct &amp; Nov'!I$5:J$46,2,FALSE),"")</f>
        <v/>
      </c>
      <c r="F125" t="str">
        <f>IFERROR(VLOOKUP($B125,'[1]Oct &amp; Nov'!L$5:M$46,2,FALSE),"")</f>
        <v/>
      </c>
      <c r="G125" t="str">
        <f>IFERROR(VLOOKUP($B125,'[1]Oct &amp; Nov'!O$5:P$46,2,FALSE),"")</f>
        <v/>
      </c>
      <c r="H125" t="str">
        <f>IFERROR(VLOOKUP($B125,'[1]Oct &amp; Nov'!R$5:S$46,2,FALSE),"")</f>
        <v/>
      </c>
      <c r="I125" t="str">
        <f>IFERROR(VLOOKUP($B125,'[1]Oct &amp; Nov'!U$5:V$46,2,FALSE),"")</f>
        <v/>
      </c>
      <c r="J125" t="str">
        <f>IFERROR(VLOOKUP($B125,'[1]Oct &amp; Nov'!X$5:Y$46,2,FALSE),"")</f>
        <v/>
      </c>
      <c r="K125" t="str">
        <f>IFERROR(VLOOKUP($B125,'[1]Oct &amp; Nov'!AA$5:AB$46,2,FALSE),"")</f>
        <v/>
      </c>
      <c r="L125" t="str">
        <f>IFERROR(VLOOKUP($B125,'[1]Oct &amp; Nov'!AD$5:AE$46,2,FALSE),"")</f>
        <v/>
      </c>
      <c r="M125" t="str">
        <f>IFERROR(VLOOKUP($B125,'[1]Oct &amp; Nov'!AG$5:AH$46,2,FALSE),"")</f>
        <v/>
      </c>
      <c r="N125" t="str">
        <f>IFERROR(VLOOKUP($B125,'[1]Oct &amp; Nov'!AJ$5:AK$46,2,FALSE),"")</f>
        <v/>
      </c>
      <c r="O125" t="str">
        <f>IFERROR(VLOOKUP($B125,'[1]Oct &amp; Nov'!AM$5:AN$46,2,FALSE),"")</f>
        <v/>
      </c>
      <c r="P125" t="str">
        <f>IFERROR(VLOOKUP($B125,'[1]Oct &amp; Nov'!AP$5:AQ$46,2,FALSE),"")</f>
        <v/>
      </c>
      <c r="Q125" s="6">
        <f>SUM($C125:P125)</f>
        <v>0</v>
      </c>
      <c r="R125">
        <f>COUNTIF($C125:P125,"Late*")</f>
        <v>0</v>
      </c>
      <c r="S125" s="11">
        <f t="shared" si="4"/>
        <v>0</v>
      </c>
      <c r="T125" s="7">
        <f>COUNTIF($C125:P125,"Absent")</f>
        <v>0</v>
      </c>
      <c r="U125">
        <f>COUNTIF($C125:P125,"Withdrawn")+COUNTIF($C125:P125,"Absent*")-T125</f>
        <v>0</v>
      </c>
      <c r="V125" s="10">
        <f t="shared" si="5"/>
        <v>0</v>
      </c>
    </row>
    <row r="126" spans="1:22" x14ac:dyDescent="0.3">
      <c r="C126" s="6" t="str">
        <f>IFERROR(VLOOKUP($B126,'[1]Oct &amp; Nov'!C$5:D$46,2,FALSE),"")</f>
        <v/>
      </c>
      <c r="D126" t="str">
        <f>IFERROR(VLOOKUP($B126,'[1]Oct &amp; Nov'!F$5:G$46,2,FALSE),"")</f>
        <v/>
      </c>
      <c r="E126" t="str">
        <f>IFERROR(VLOOKUP($B126,'[1]Oct &amp; Nov'!I$5:J$46,2,FALSE),"")</f>
        <v/>
      </c>
      <c r="F126" t="str">
        <f>IFERROR(VLOOKUP($B126,'[1]Oct &amp; Nov'!L$5:M$46,2,FALSE),"")</f>
        <v/>
      </c>
      <c r="G126" t="str">
        <f>IFERROR(VLOOKUP($B126,'[1]Oct &amp; Nov'!O$5:P$46,2,FALSE),"")</f>
        <v/>
      </c>
      <c r="H126" t="str">
        <f>IFERROR(VLOOKUP($B126,'[1]Oct &amp; Nov'!R$5:S$46,2,FALSE),"")</f>
        <v/>
      </c>
      <c r="I126" t="str">
        <f>IFERROR(VLOOKUP($B126,'[1]Oct &amp; Nov'!U$5:V$46,2,FALSE),"")</f>
        <v/>
      </c>
      <c r="J126" t="str">
        <f>IFERROR(VLOOKUP($B126,'[1]Oct &amp; Nov'!X$5:Y$46,2,FALSE),"")</f>
        <v/>
      </c>
      <c r="K126" t="str">
        <f>IFERROR(VLOOKUP($B126,'[1]Oct &amp; Nov'!AA$5:AB$46,2,FALSE),"")</f>
        <v/>
      </c>
      <c r="L126" t="str">
        <f>IFERROR(VLOOKUP($B126,'[1]Oct &amp; Nov'!AD$5:AE$46,2,FALSE),"")</f>
        <v/>
      </c>
      <c r="M126" t="str">
        <f>IFERROR(VLOOKUP($B126,'[1]Oct &amp; Nov'!AG$5:AH$46,2,FALSE),"")</f>
        <v/>
      </c>
      <c r="N126" t="str">
        <f>IFERROR(VLOOKUP($B126,'[1]Oct &amp; Nov'!AJ$5:AK$46,2,FALSE),"")</f>
        <v/>
      </c>
      <c r="O126" t="str">
        <f>IFERROR(VLOOKUP($B126,'[1]Oct &amp; Nov'!AM$5:AN$46,2,FALSE),"")</f>
        <v/>
      </c>
      <c r="P126" t="str">
        <f>IFERROR(VLOOKUP($B126,'[1]Oct &amp; Nov'!AP$5:AQ$46,2,FALSE),"")</f>
        <v/>
      </c>
      <c r="Q126" s="6">
        <f>SUM($C126:P126)</f>
        <v>0</v>
      </c>
      <c r="R126">
        <f>COUNTIF($C126:P126,"Late*")</f>
        <v>0</v>
      </c>
      <c r="S126" s="11">
        <f t="shared" si="4"/>
        <v>0</v>
      </c>
      <c r="T126" s="7">
        <f>COUNTIF($C126:P126,"Absent")</f>
        <v>0</v>
      </c>
      <c r="U126">
        <f>COUNTIF($C126:P126,"Withdrawn")+COUNTIF($C126:P126,"Absent*")-T126</f>
        <v>0</v>
      </c>
      <c r="V126" s="10">
        <f t="shared" si="5"/>
        <v>0</v>
      </c>
    </row>
    <row r="127" spans="1:22" x14ac:dyDescent="0.3">
      <c r="C127" s="6" t="str">
        <f>IFERROR(VLOOKUP($B127,'[1]Oct &amp; Nov'!C$5:D$46,2,FALSE),"")</f>
        <v/>
      </c>
      <c r="D127" t="str">
        <f>IFERROR(VLOOKUP($B127,'[1]Oct &amp; Nov'!F$5:G$46,2,FALSE),"")</f>
        <v/>
      </c>
      <c r="E127" t="str">
        <f>IFERROR(VLOOKUP($B127,'[1]Oct &amp; Nov'!I$5:J$46,2,FALSE),"")</f>
        <v/>
      </c>
      <c r="F127" t="str">
        <f>IFERROR(VLOOKUP($B127,'[1]Oct &amp; Nov'!L$5:M$46,2,FALSE),"")</f>
        <v/>
      </c>
      <c r="G127" t="str">
        <f>IFERROR(VLOOKUP($B127,'[1]Oct &amp; Nov'!O$5:P$46,2,FALSE),"")</f>
        <v/>
      </c>
      <c r="H127" t="str">
        <f>IFERROR(VLOOKUP($B127,'[1]Oct &amp; Nov'!R$5:S$46,2,FALSE),"")</f>
        <v/>
      </c>
      <c r="I127" t="str">
        <f>IFERROR(VLOOKUP($B127,'[1]Oct &amp; Nov'!U$5:V$46,2,FALSE),"")</f>
        <v/>
      </c>
      <c r="J127" t="str">
        <f>IFERROR(VLOOKUP($B127,'[1]Oct &amp; Nov'!X$5:Y$46,2,FALSE),"")</f>
        <v/>
      </c>
      <c r="K127" t="str">
        <f>IFERROR(VLOOKUP($B127,'[1]Oct &amp; Nov'!AA$5:AB$46,2,FALSE),"")</f>
        <v/>
      </c>
      <c r="L127" t="str">
        <f>IFERROR(VLOOKUP($B127,'[1]Oct &amp; Nov'!AD$5:AE$46,2,FALSE),"")</f>
        <v/>
      </c>
      <c r="M127" t="str">
        <f>IFERROR(VLOOKUP($B127,'[1]Oct &amp; Nov'!AG$5:AH$46,2,FALSE),"")</f>
        <v/>
      </c>
      <c r="N127" t="str">
        <f>IFERROR(VLOOKUP($B127,'[1]Oct &amp; Nov'!AJ$5:AK$46,2,FALSE),"")</f>
        <v/>
      </c>
      <c r="O127" t="str">
        <f>IFERROR(VLOOKUP($B127,'[1]Oct &amp; Nov'!AM$5:AN$46,2,FALSE),"")</f>
        <v/>
      </c>
      <c r="P127" t="str">
        <f>IFERROR(VLOOKUP($B127,'[1]Oct &amp; Nov'!AP$5:AQ$46,2,FALSE),"")</f>
        <v/>
      </c>
      <c r="Q127" s="6">
        <f>SUM($C127:P127)</f>
        <v>0</v>
      </c>
      <c r="R127">
        <f>COUNTIF($C127:P127,"Late*")</f>
        <v>0</v>
      </c>
      <c r="S127" s="11">
        <f t="shared" si="4"/>
        <v>0</v>
      </c>
      <c r="T127" s="7">
        <f>COUNTIF($C127:P127,"Absent")</f>
        <v>0</v>
      </c>
      <c r="U127">
        <f>COUNTIF($C127:P127,"Withdrawn")+COUNTIF($C127:P127,"Absent*")-T127</f>
        <v>0</v>
      </c>
      <c r="V127" s="10">
        <f t="shared" si="5"/>
        <v>0</v>
      </c>
    </row>
    <row r="128" spans="1:22" x14ac:dyDescent="0.3">
      <c r="C128" s="6" t="str">
        <f>IFERROR(VLOOKUP($B128,'[1]Oct &amp; Nov'!C$5:D$46,2,FALSE),"")</f>
        <v/>
      </c>
      <c r="D128" t="str">
        <f>IFERROR(VLOOKUP($B128,'[1]Oct &amp; Nov'!F$5:G$46,2,FALSE),"")</f>
        <v/>
      </c>
      <c r="E128" t="str">
        <f>IFERROR(VLOOKUP($B128,'[1]Oct &amp; Nov'!I$5:J$46,2,FALSE),"")</f>
        <v/>
      </c>
      <c r="F128" t="str">
        <f>IFERROR(VLOOKUP($B128,'[1]Oct &amp; Nov'!L$5:M$46,2,FALSE),"")</f>
        <v/>
      </c>
      <c r="G128" t="str">
        <f>IFERROR(VLOOKUP($B128,'[1]Oct &amp; Nov'!O$5:P$46,2,FALSE),"")</f>
        <v/>
      </c>
      <c r="H128" t="str">
        <f>IFERROR(VLOOKUP($B128,'[1]Oct &amp; Nov'!R$5:S$46,2,FALSE),"")</f>
        <v/>
      </c>
      <c r="I128" t="str">
        <f>IFERROR(VLOOKUP($B128,'[1]Oct &amp; Nov'!U$5:V$46,2,FALSE),"")</f>
        <v/>
      </c>
      <c r="J128" t="str">
        <f>IFERROR(VLOOKUP($B128,'[1]Oct &amp; Nov'!X$5:Y$46,2,FALSE),"")</f>
        <v/>
      </c>
      <c r="K128" t="str">
        <f>IFERROR(VLOOKUP($B128,'[1]Oct &amp; Nov'!AA$5:AB$46,2,FALSE),"")</f>
        <v/>
      </c>
      <c r="L128" t="str">
        <f>IFERROR(VLOOKUP($B128,'[1]Oct &amp; Nov'!AD$5:AE$46,2,FALSE),"")</f>
        <v/>
      </c>
      <c r="M128" t="str">
        <f>IFERROR(VLOOKUP($B128,'[1]Oct &amp; Nov'!AG$5:AH$46,2,FALSE),"")</f>
        <v/>
      </c>
      <c r="N128" t="str">
        <f>IFERROR(VLOOKUP($B128,'[1]Oct &amp; Nov'!AJ$5:AK$46,2,FALSE),"")</f>
        <v/>
      </c>
      <c r="O128" t="str">
        <f>IFERROR(VLOOKUP($B128,'[1]Oct &amp; Nov'!AM$5:AN$46,2,FALSE),"")</f>
        <v/>
      </c>
      <c r="P128" t="str">
        <f>IFERROR(VLOOKUP($B128,'[1]Oct &amp; Nov'!AP$5:AQ$46,2,FALSE),"")</f>
        <v/>
      </c>
      <c r="Q128" s="6">
        <f>SUM($C128:P128)</f>
        <v>0</v>
      </c>
      <c r="R128">
        <f>COUNTIF($C128:P128,"Late*")</f>
        <v>0</v>
      </c>
      <c r="S128" s="11">
        <f t="shared" si="4"/>
        <v>0</v>
      </c>
      <c r="T128" s="7">
        <f>COUNTIF($C128:P128,"Absent")</f>
        <v>0</v>
      </c>
      <c r="U128">
        <f>COUNTIF($C128:P128,"Withdrawn")+COUNTIF($C128:P128,"Absent*")-T128</f>
        <v>0</v>
      </c>
      <c r="V128" s="10">
        <f t="shared" si="5"/>
        <v>0</v>
      </c>
    </row>
    <row r="129" spans="3:22" x14ac:dyDescent="0.3">
      <c r="C129" s="6" t="str">
        <f>IFERROR(VLOOKUP($B129,'[1]Oct &amp; Nov'!C$5:D$46,2,FALSE),"")</f>
        <v/>
      </c>
      <c r="D129" t="str">
        <f>IFERROR(VLOOKUP($B129,'[1]Oct &amp; Nov'!F$5:G$46,2,FALSE),"")</f>
        <v/>
      </c>
      <c r="E129" t="str">
        <f>IFERROR(VLOOKUP($B129,'[1]Oct &amp; Nov'!I$5:J$46,2,FALSE),"")</f>
        <v/>
      </c>
      <c r="F129" t="str">
        <f>IFERROR(VLOOKUP($B129,'[1]Oct &amp; Nov'!L$5:M$46,2,FALSE),"")</f>
        <v/>
      </c>
      <c r="G129" t="str">
        <f>IFERROR(VLOOKUP($B129,'[1]Oct &amp; Nov'!O$5:P$46,2,FALSE),"")</f>
        <v/>
      </c>
      <c r="H129" t="str">
        <f>IFERROR(VLOOKUP($B129,'[1]Oct &amp; Nov'!R$5:S$46,2,FALSE),"")</f>
        <v/>
      </c>
      <c r="I129" t="str">
        <f>IFERROR(VLOOKUP($B129,'[1]Oct &amp; Nov'!U$5:V$46,2,FALSE),"")</f>
        <v/>
      </c>
      <c r="J129" t="str">
        <f>IFERROR(VLOOKUP($B129,'[1]Oct &amp; Nov'!X$5:Y$46,2,FALSE),"")</f>
        <v/>
      </c>
      <c r="K129" t="str">
        <f>IFERROR(VLOOKUP($B129,'[1]Oct &amp; Nov'!AA$5:AB$46,2,FALSE),"")</f>
        <v/>
      </c>
      <c r="L129" t="str">
        <f>IFERROR(VLOOKUP($B129,'[1]Oct &amp; Nov'!AD$5:AE$46,2,FALSE),"")</f>
        <v/>
      </c>
      <c r="M129" t="str">
        <f>IFERROR(VLOOKUP($B129,'[1]Oct &amp; Nov'!AG$5:AH$46,2,FALSE),"")</f>
        <v/>
      </c>
      <c r="N129" t="str">
        <f>IFERROR(VLOOKUP($B129,'[1]Oct &amp; Nov'!AJ$5:AK$46,2,FALSE),"")</f>
        <v/>
      </c>
      <c r="O129" t="str">
        <f>IFERROR(VLOOKUP($B129,'[1]Oct &amp; Nov'!AM$5:AN$46,2,FALSE),"")</f>
        <v/>
      </c>
      <c r="P129" t="str">
        <f>IFERROR(VLOOKUP($B129,'[1]Oct &amp; Nov'!AP$5:AQ$46,2,FALSE),"")</f>
        <v/>
      </c>
      <c r="Q129" s="6">
        <f>SUM($C129:P129)</f>
        <v>0</v>
      </c>
      <c r="R129">
        <f>COUNTIF($C129:P129,"Late*")</f>
        <v>0</v>
      </c>
      <c r="S129" s="11">
        <f t="shared" si="4"/>
        <v>0</v>
      </c>
      <c r="T129" s="7">
        <f>COUNTIF($C129:P129,"Absent")</f>
        <v>0</v>
      </c>
      <c r="U129">
        <f>COUNTIF($C129:P129,"Withdrawn")+COUNTIF($C129:P129,"Absent*")-T129</f>
        <v>0</v>
      </c>
      <c r="V129" s="10">
        <f t="shared" si="5"/>
        <v>0</v>
      </c>
    </row>
    <row r="130" spans="3:22" x14ac:dyDescent="0.3">
      <c r="C130" s="6" t="str">
        <f>IFERROR(VLOOKUP($B130,'[1]Oct &amp; Nov'!C$5:D$46,2,FALSE),"")</f>
        <v/>
      </c>
      <c r="D130" t="str">
        <f>IFERROR(VLOOKUP($B130,'[1]Oct &amp; Nov'!F$5:G$46,2,FALSE),"")</f>
        <v/>
      </c>
      <c r="E130" t="str">
        <f>IFERROR(VLOOKUP($B130,'[1]Oct &amp; Nov'!I$5:J$46,2,FALSE),"")</f>
        <v/>
      </c>
      <c r="F130" t="str">
        <f>IFERROR(VLOOKUP($B130,'[1]Oct &amp; Nov'!L$5:M$46,2,FALSE),"")</f>
        <v/>
      </c>
      <c r="G130" t="str">
        <f>IFERROR(VLOOKUP($B130,'[1]Oct &amp; Nov'!O$5:P$46,2,FALSE),"")</f>
        <v/>
      </c>
      <c r="H130" t="str">
        <f>IFERROR(VLOOKUP($B130,'[1]Oct &amp; Nov'!R$5:S$46,2,FALSE),"")</f>
        <v/>
      </c>
      <c r="I130" t="str">
        <f>IFERROR(VLOOKUP($B130,'[1]Oct &amp; Nov'!U$5:V$46,2,FALSE),"")</f>
        <v/>
      </c>
      <c r="J130" t="str">
        <f>IFERROR(VLOOKUP($B130,'[1]Oct &amp; Nov'!X$5:Y$46,2,FALSE),"")</f>
        <v/>
      </c>
      <c r="K130" t="str">
        <f>IFERROR(VLOOKUP($B130,'[1]Oct &amp; Nov'!AA$5:AB$46,2,FALSE),"")</f>
        <v/>
      </c>
      <c r="L130" t="str">
        <f>IFERROR(VLOOKUP($B130,'[1]Oct &amp; Nov'!AD$5:AE$46,2,FALSE),"")</f>
        <v/>
      </c>
      <c r="M130" t="str">
        <f>IFERROR(VLOOKUP($B130,'[1]Oct &amp; Nov'!AG$5:AH$46,2,FALSE),"")</f>
        <v/>
      </c>
      <c r="N130" t="str">
        <f>IFERROR(VLOOKUP($B130,'[1]Oct &amp; Nov'!AJ$5:AK$46,2,FALSE),"")</f>
        <v/>
      </c>
      <c r="O130" t="str">
        <f>IFERROR(VLOOKUP($B130,'[1]Oct &amp; Nov'!AM$5:AN$46,2,FALSE),"")</f>
        <v/>
      </c>
      <c r="P130" t="str">
        <f>IFERROR(VLOOKUP($B130,'[1]Oct &amp; Nov'!AP$5:AQ$46,2,FALSE),"")</f>
        <v/>
      </c>
      <c r="Q130" s="6">
        <f>SUM($C130:P130)</f>
        <v>0</v>
      </c>
      <c r="R130">
        <f>COUNTIF($C130:P130,"Late*")</f>
        <v>0</v>
      </c>
      <c r="S130" s="11">
        <f t="shared" si="4"/>
        <v>0</v>
      </c>
      <c r="T130" s="7">
        <f>COUNTIF($C130:P130,"Absent")</f>
        <v>0</v>
      </c>
      <c r="U130">
        <f>COUNTIF($C130:P130,"Withdrawn")+COUNTIF($C130:P130,"Absent*")-T130</f>
        <v>0</v>
      </c>
      <c r="V130" s="10">
        <f t="shared" si="5"/>
        <v>0</v>
      </c>
    </row>
  </sheetData>
  <autoFilter ref="A4:W4" xr:uid="{51874988-2050-4D00-8D39-D8B7D96E5D80}">
    <sortState xmlns:xlrd2="http://schemas.microsoft.com/office/spreadsheetml/2017/richdata2" ref="A5:W130">
      <sortCondition ref="A4"/>
    </sortState>
  </autoFilter>
  <mergeCells count="6">
    <mergeCell ref="A1:B1"/>
    <mergeCell ref="C1:V1"/>
    <mergeCell ref="A2:B2"/>
    <mergeCell ref="C2:P2"/>
    <mergeCell ref="Q2:T2"/>
    <mergeCell ref="U2:V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B0C11-CDFB-4421-9A47-FF79CD4DB325}">
  <dimension ref="A1:W130"/>
  <sheetViews>
    <sheetView workbookViewId="0">
      <pane xSplit="2" ySplit="4" topLeftCell="C5" activePane="bottomRight" state="frozen"/>
      <selection pane="topRight" activeCell="C1" sqref="C1"/>
      <selection pane="bottomLeft" activeCell="A4" sqref="A4"/>
      <selection pane="bottomRight" activeCell="Q3" sqref="Q1:T1048576"/>
    </sheetView>
  </sheetViews>
  <sheetFormatPr defaultRowHeight="14.4" x14ac:dyDescent="0.3"/>
  <cols>
    <col min="1" max="1" width="37.109375" style="6" bestFit="1" customWidth="1"/>
    <col min="2" max="2" width="16.6640625" style="7" bestFit="1" customWidth="1"/>
    <col min="3" max="3" width="10" style="6" customWidth="1"/>
    <col min="4" max="11" width="10" customWidth="1"/>
    <col min="12" max="16" width="10" hidden="1" customWidth="1"/>
    <col min="17" max="17" width="15.109375" style="6" customWidth="1"/>
    <col min="18" max="18" width="15.109375" customWidth="1"/>
    <col min="19" max="19" width="13.44140625" style="11" bestFit="1" customWidth="1"/>
    <col min="20" max="20" width="15.109375" style="7" customWidth="1"/>
    <col min="21" max="21" width="13.77734375" customWidth="1"/>
    <col min="22" max="22" width="13.77734375" style="10" customWidth="1"/>
  </cols>
  <sheetData>
    <row r="1" spans="1:23" s="8" customFormat="1" ht="14.4" customHeight="1" thickBot="1" x14ac:dyDescent="0.35">
      <c r="A1" s="86" t="s">
        <v>6</v>
      </c>
      <c r="B1" s="87"/>
      <c r="C1" s="88" t="s">
        <v>7</v>
      </c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</row>
    <row r="2" spans="1:23" s="35" customFormat="1" ht="18" customHeight="1" thickBot="1" x14ac:dyDescent="0.4">
      <c r="A2" s="90" t="s">
        <v>112</v>
      </c>
      <c r="B2" s="91"/>
      <c r="C2" s="90" t="s">
        <v>113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1"/>
      <c r="Q2" s="90" t="s">
        <v>116</v>
      </c>
      <c r="R2" s="92"/>
      <c r="S2" s="92"/>
      <c r="T2" s="91"/>
      <c r="U2" s="90" t="s">
        <v>115</v>
      </c>
      <c r="V2" s="91"/>
    </row>
    <row r="3" spans="1:23" s="8" customFormat="1" ht="14.4" customHeight="1" x14ac:dyDescent="0.3">
      <c r="A3" s="32" t="s">
        <v>314</v>
      </c>
      <c r="B3" s="33">
        <f>COUNTA(B5:B200)</f>
        <v>68</v>
      </c>
      <c r="C3" s="52">
        <f t="shared" ref="C3:P3" si="0">200-COUNTBLANK(C5:C204)</f>
        <v>17</v>
      </c>
      <c r="D3" s="53">
        <f t="shared" si="0"/>
        <v>11</v>
      </c>
      <c r="E3" s="53">
        <f t="shared" si="0"/>
        <v>14</v>
      </c>
      <c r="F3" s="53">
        <f t="shared" si="0"/>
        <v>17</v>
      </c>
      <c r="G3" s="53">
        <f t="shared" si="0"/>
        <v>13</v>
      </c>
      <c r="H3" s="53">
        <f t="shared" si="0"/>
        <v>22</v>
      </c>
      <c r="I3" s="53">
        <f t="shared" si="0"/>
        <v>19</v>
      </c>
      <c r="J3" s="53">
        <f t="shared" si="0"/>
        <v>20</v>
      </c>
      <c r="K3" s="53">
        <f t="shared" si="0"/>
        <v>22</v>
      </c>
      <c r="L3" s="53">
        <f t="shared" si="0"/>
        <v>0</v>
      </c>
      <c r="M3" s="53">
        <f t="shared" si="0"/>
        <v>0</v>
      </c>
      <c r="N3" s="53">
        <f t="shared" si="0"/>
        <v>0</v>
      </c>
      <c r="O3" s="53">
        <f t="shared" si="0"/>
        <v>0</v>
      </c>
      <c r="P3" s="53">
        <f t="shared" si="0"/>
        <v>0</v>
      </c>
      <c r="Q3" s="17">
        <f t="shared" ref="Q3:V3" si="1">SUM(Q5:Q196)</f>
        <v>98</v>
      </c>
      <c r="R3" s="5">
        <f t="shared" si="1"/>
        <v>5</v>
      </c>
      <c r="S3" s="5">
        <f t="shared" si="1"/>
        <v>103</v>
      </c>
      <c r="T3" s="50">
        <f t="shared" si="1"/>
        <v>5</v>
      </c>
      <c r="U3" s="5">
        <f t="shared" si="1"/>
        <v>47</v>
      </c>
      <c r="V3" s="50">
        <f t="shared" si="1"/>
        <v>155</v>
      </c>
    </row>
    <row r="4" spans="1:23" s="14" customFormat="1" ht="15" thickBot="1" x14ac:dyDescent="0.35">
      <c r="A4" s="40" t="s">
        <v>0</v>
      </c>
      <c r="B4" s="51" t="s">
        <v>1</v>
      </c>
      <c r="C4" s="60">
        <v>44914</v>
      </c>
      <c r="D4" s="60">
        <v>44916</v>
      </c>
      <c r="E4" s="60">
        <v>44918</v>
      </c>
      <c r="F4" s="60">
        <v>44921</v>
      </c>
      <c r="G4" s="60">
        <v>44923</v>
      </c>
      <c r="H4" s="60">
        <v>44925</v>
      </c>
      <c r="I4" s="54">
        <v>45000</v>
      </c>
      <c r="J4" s="54">
        <v>45002</v>
      </c>
      <c r="K4" s="54">
        <v>45005</v>
      </c>
      <c r="L4" s="54"/>
      <c r="M4" s="54"/>
      <c r="N4" s="54"/>
      <c r="O4" s="54"/>
      <c r="P4" s="54"/>
      <c r="Q4" s="68" t="s">
        <v>3</v>
      </c>
      <c r="R4" s="41" t="s">
        <v>108</v>
      </c>
      <c r="S4" s="15" t="s">
        <v>3</v>
      </c>
      <c r="T4" s="45" t="s">
        <v>4</v>
      </c>
      <c r="U4" s="14" t="s">
        <v>111</v>
      </c>
      <c r="V4" s="16" t="s">
        <v>5</v>
      </c>
    </row>
    <row r="5" spans="1:23" s="1" customFormat="1" x14ac:dyDescent="0.3">
      <c r="A5" s="6" t="s">
        <v>454</v>
      </c>
      <c r="B5" s="7" t="s">
        <v>455</v>
      </c>
      <c r="C5" s="6" t="str">
        <f>IFERROR(VLOOKUP($B5,[1]Dec!C$5:D$46,2,FALSE),"")</f>
        <v/>
      </c>
      <c r="D5" t="str">
        <f>IFERROR(VLOOKUP($B5,[1]Dec!F$5:G$46,2,FALSE),"")</f>
        <v/>
      </c>
      <c r="E5" t="str">
        <f>IFERROR(VLOOKUP($B5,[1]Dec!I$5:J$46,2,FALSE),"")</f>
        <v/>
      </c>
      <c r="F5" t="str">
        <f>IFERROR(VLOOKUP($B5,[1]Dec!L$5:M$46,2,FALSE),"")</f>
        <v/>
      </c>
      <c r="G5" t="str">
        <f>IFERROR(VLOOKUP($B5,[1]Dec!O$5:P$46,2,FALSE),"")</f>
        <v/>
      </c>
      <c r="H5">
        <f>IFERROR(VLOOKUP($B5,[1]Dec!R$5:S$46,2,FALSE),"")</f>
        <v>1</v>
      </c>
      <c r="I5">
        <f>IFERROR(VLOOKUP($B5,[1]Dec!U$5:V$46,2,FALSE),"")</f>
        <v>1</v>
      </c>
      <c r="J5" t="str">
        <f>IFERROR(VLOOKUP($B5,[1]Dec!X$5:Y$46,2,FALSE),"")</f>
        <v/>
      </c>
      <c r="K5">
        <f>IFERROR(VLOOKUP($B5,[1]Dec!AA$5:AB$46,2,FALSE),"")</f>
        <v>1</v>
      </c>
      <c r="L5" t="str">
        <f>IFERROR(VLOOKUP($B5,[1]Dec!AD$5:AE$46,2,FALSE),"")</f>
        <v/>
      </c>
      <c r="M5" t="str">
        <f>IFERROR(VLOOKUP($B5,[1]Dec!AG$5:AH$46,2,FALSE),"")</f>
        <v/>
      </c>
      <c r="N5" t="str">
        <f>IFERROR(VLOOKUP($B5,[1]Dec!AJ$5:AK$46,2,FALSE),"")</f>
        <v/>
      </c>
      <c r="O5" t="str">
        <f>IFERROR(VLOOKUP($B5,[1]Dec!AM$5:AN$46,2,FALSE),"")</f>
        <v/>
      </c>
      <c r="P5" t="str">
        <f>IFERROR(VLOOKUP($B5,[1]Dec!AP$5:AQ$46,2,FALSE),"")</f>
        <v/>
      </c>
      <c r="Q5" s="6">
        <f>SUM($C5:P5)</f>
        <v>3</v>
      </c>
      <c r="R5">
        <f>COUNTIF($C5:P5,"Late*")</f>
        <v>0</v>
      </c>
      <c r="S5" s="11">
        <f t="shared" ref="S5:S68" si="2">SUM(Q5:R5)</f>
        <v>3</v>
      </c>
      <c r="T5" s="7">
        <f>COUNTIF($C5:P5,"Absent")</f>
        <v>0</v>
      </c>
      <c r="U5">
        <f>COUNTIF($C5:P5,"Withdrawn")+COUNTIF($C5:P5,"Absent*")-T5</f>
        <v>0</v>
      </c>
      <c r="V5" s="10">
        <f t="shared" ref="V5:V68" si="3">SUM(S5:U5)</f>
        <v>3</v>
      </c>
      <c r="W5"/>
    </row>
    <row r="6" spans="1:23" x14ac:dyDescent="0.3">
      <c r="A6" s="6" t="s">
        <v>26</v>
      </c>
      <c r="B6" s="7" t="s">
        <v>27</v>
      </c>
      <c r="C6" s="6" t="str">
        <f>IFERROR(VLOOKUP($B6,[1]Dec!C$5:D$46,2,FALSE),"")</f>
        <v/>
      </c>
      <c r="D6" t="str">
        <f>IFERROR(VLOOKUP($B6,[1]Dec!F$5:G$46,2,FALSE),"")</f>
        <v/>
      </c>
      <c r="E6" t="str">
        <f>IFERROR(VLOOKUP($B6,[1]Dec!I$5:J$46,2,FALSE),"")</f>
        <v/>
      </c>
      <c r="F6" t="str">
        <f>IFERROR(VLOOKUP($B6,[1]Dec!L$5:M$46,2,FALSE),"")</f>
        <v/>
      </c>
      <c r="G6" t="str">
        <f>IFERROR(VLOOKUP($B6,[1]Dec!O$5:P$46,2,FALSE),"")</f>
        <v/>
      </c>
      <c r="H6" t="str">
        <f>IFERROR(VLOOKUP($B6,[1]Dec!R$5:S$46,2,FALSE),"")</f>
        <v/>
      </c>
      <c r="I6" t="str">
        <f>IFERROR(VLOOKUP($B6,[1]Dec!U$5:V$46,2,FALSE),"")</f>
        <v>Withdrawn</v>
      </c>
      <c r="J6" t="str">
        <f>IFERROR(VLOOKUP($B6,[1]Dec!X$5:Y$46,2,FALSE),"")</f>
        <v/>
      </c>
      <c r="K6" t="str">
        <f>IFERROR(VLOOKUP($B6,[1]Dec!AA$5:AB$46,2,FALSE),"")</f>
        <v/>
      </c>
      <c r="L6" t="str">
        <f>IFERROR(VLOOKUP($B6,[1]Dec!AD$5:AE$46,2,FALSE),"")</f>
        <v/>
      </c>
      <c r="M6" t="str">
        <f>IFERROR(VLOOKUP($B6,[1]Dec!AG$5:AH$46,2,FALSE),"")</f>
        <v/>
      </c>
      <c r="N6" t="str">
        <f>IFERROR(VLOOKUP($B6,[1]Dec!AJ$5:AK$46,2,FALSE),"")</f>
        <v/>
      </c>
      <c r="O6" t="str">
        <f>IFERROR(VLOOKUP($B6,[1]Dec!AM$5:AN$46,2,FALSE),"")</f>
        <v/>
      </c>
      <c r="P6" t="str">
        <f>IFERROR(VLOOKUP($B6,[1]Dec!AP$5:AQ$46,2,FALSE),"")</f>
        <v/>
      </c>
      <c r="Q6" s="6">
        <f>SUM($C6:P6)</f>
        <v>0</v>
      </c>
      <c r="R6">
        <f>COUNTIF($C6:P6,"Late*")</f>
        <v>0</v>
      </c>
      <c r="S6" s="11">
        <f t="shared" si="2"/>
        <v>0</v>
      </c>
      <c r="T6" s="7">
        <f>COUNTIF($C6:P6,"Absent")</f>
        <v>0</v>
      </c>
      <c r="U6">
        <f>COUNTIF($C6:P6,"Withdrawn")+COUNTIF($C6:P6,"Absent*")-T6</f>
        <v>1</v>
      </c>
      <c r="V6" s="10">
        <f t="shared" si="3"/>
        <v>1</v>
      </c>
    </row>
    <row r="7" spans="1:23" x14ac:dyDescent="0.3">
      <c r="A7" s="6" t="s">
        <v>821</v>
      </c>
      <c r="B7" s="7" t="s">
        <v>11</v>
      </c>
      <c r="C7" s="6" t="str">
        <f>IFERROR(VLOOKUP($B7,[1]Dec!C$5:D$46,2,FALSE),"")</f>
        <v/>
      </c>
      <c r="D7" t="str">
        <f>IFERROR(VLOOKUP($B7,[1]Dec!F$5:G$46,2,FALSE),"")</f>
        <v/>
      </c>
      <c r="E7" t="str">
        <f>IFERROR(VLOOKUP($B7,[1]Dec!I$5:J$46,2,FALSE),"")</f>
        <v/>
      </c>
      <c r="F7" t="str">
        <f>IFERROR(VLOOKUP($B7,[1]Dec!L$5:M$46,2,FALSE),"")</f>
        <v/>
      </c>
      <c r="G7">
        <f>IFERROR(VLOOKUP($B7,[1]Dec!O$5:P$46,2,FALSE),"")</f>
        <v>1</v>
      </c>
      <c r="H7" t="str">
        <f>IFERROR(VLOOKUP($B7,[1]Dec!R$5:S$46,2,FALSE),"")</f>
        <v/>
      </c>
      <c r="I7" t="str">
        <f>IFERROR(VLOOKUP($B7,[1]Dec!U$5:V$46,2,FALSE),"")</f>
        <v/>
      </c>
      <c r="J7" t="str">
        <f>IFERROR(VLOOKUP($B7,[1]Dec!X$5:Y$46,2,FALSE),"")</f>
        <v/>
      </c>
      <c r="K7">
        <f>IFERROR(VLOOKUP($B7,[1]Dec!AA$5:AB$46,2,FALSE),"")</f>
        <v>1</v>
      </c>
      <c r="L7" t="str">
        <f>IFERROR(VLOOKUP($B7,[1]Dec!AD$5:AE$46,2,FALSE),"")</f>
        <v/>
      </c>
      <c r="M7" t="str">
        <f>IFERROR(VLOOKUP($B7,[1]Dec!AG$5:AH$46,2,FALSE),"")</f>
        <v/>
      </c>
      <c r="N7" t="str">
        <f>IFERROR(VLOOKUP($B7,[1]Dec!AJ$5:AK$46,2,FALSE),"")</f>
        <v/>
      </c>
      <c r="O7" t="str">
        <f>IFERROR(VLOOKUP($B7,[1]Dec!AM$5:AN$46,2,FALSE),"")</f>
        <v/>
      </c>
      <c r="P7" t="str">
        <f>IFERROR(VLOOKUP($B7,[1]Dec!AP$5:AQ$46,2,FALSE),"")</f>
        <v/>
      </c>
      <c r="Q7" s="6">
        <f>SUM($C7:P7)</f>
        <v>2</v>
      </c>
      <c r="R7">
        <f>COUNTIF($C7:P7,"Late*")</f>
        <v>0</v>
      </c>
      <c r="S7" s="11">
        <f t="shared" si="2"/>
        <v>2</v>
      </c>
      <c r="T7" s="7">
        <f>COUNTIF($C7:P7,"Absent")</f>
        <v>0</v>
      </c>
      <c r="U7">
        <f>COUNTIF($C7:P7,"Withdrawn")+COUNTIF($C7:P7,"Absent*")-T7</f>
        <v>0</v>
      </c>
      <c r="V7" s="10">
        <f t="shared" si="3"/>
        <v>2</v>
      </c>
    </row>
    <row r="8" spans="1:23" x14ac:dyDescent="0.3">
      <c r="A8" s="6" t="s">
        <v>431</v>
      </c>
      <c r="B8" s="7" t="s">
        <v>432</v>
      </c>
      <c r="C8" s="6" t="str">
        <f>IFERROR(VLOOKUP($B8,[1]Dec!C$5:D$46,2,FALSE),"")</f>
        <v/>
      </c>
      <c r="D8" t="str">
        <f>IFERROR(VLOOKUP($B8,[1]Dec!F$5:G$46,2,FALSE),"")</f>
        <v/>
      </c>
      <c r="E8" t="str">
        <f>IFERROR(VLOOKUP($B8,[1]Dec!I$5:J$46,2,FALSE),"")</f>
        <v/>
      </c>
      <c r="F8" t="str">
        <f>IFERROR(VLOOKUP($B8,[1]Dec!L$5:M$46,2,FALSE),"")</f>
        <v/>
      </c>
      <c r="G8" t="str">
        <f>IFERROR(VLOOKUP($B8,[1]Dec!O$5:P$46,2,FALSE),"")</f>
        <v/>
      </c>
      <c r="H8">
        <f>IFERROR(VLOOKUP($B8,[1]Dec!R$5:S$46,2,FALSE),"")</f>
        <v>1</v>
      </c>
      <c r="I8" t="str">
        <f>IFERROR(VLOOKUP($B8,[1]Dec!U$5:V$46,2,FALSE),"")</f>
        <v/>
      </c>
      <c r="J8" t="str">
        <f>IFERROR(VLOOKUP($B8,[1]Dec!X$5:Y$46,2,FALSE),"")</f>
        <v/>
      </c>
      <c r="K8">
        <f>IFERROR(VLOOKUP($B8,[1]Dec!AA$5:AB$46,2,FALSE),"")</f>
        <v>1</v>
      </c>
      <c r="L8" t="str">
        <f>IFERROR(VLOOKUP($B8,[1]Dec!AD$5:AE$46,2,FALSE),"")</f>
        <v/>
      </c>
      <c r="M8" t="str">
        <f>IFERROR(VLOOKUP($B8,[1]Dec!AG$5:AH$46,2,FALSE),"")</f>
        <v/>
      </c>
      <c r="N8" t="str">
        <f>IFERROR(VLOOKUP($B8,[1]Dec!AJ$5:AK$46,2,FALSE),"")</f>
        <v/>
      </c>
      <c r="O8" t="str">
        <f>IFERROR(VLOOKUP($B8,[1]Dec!AM$5:AN$46,2,FALSE),"")</f>
        <v/>
      </c>
      <c r="P8" t="str">
        <f>IFERROR(VLOOKUP($B8,[1]Dec!AP$5:AQ$46,2,FALSE),"")</f>
        <v/>
      </c>
      <c r="Q8" s="6">
        <f>SUM($C8:P8)</f>
        <v>2</v>
      </c>
      <c r="R8">
        <f>COUNTIF($C8:P8,"Late*")</f>
        <v>0</v>
      </c>
      <c r="S8" s="11">
        <f t="shared" si="2"/>
        <v>2</v>
      </c>
      <c r="T8" s="7">
        <f>COUNTIF($C8:P8,"Absent")</f>
        <v>0</v>
      </c>
      <c r="U8">
        <f>COUNTIF($C8:P8,"Withdrawn")+COUNTIF($C8:P8,"Absent*")-T8</f>
        <v>0</v>
      </c>
      <c r="V8" s="10">
        <f t="shared" si="3"/>
        <v>2</v>
      </c>
    </row>
    <row r="9" spans="1:23" x14ac:dyDescent="0.3">
      <c r="A9" s="6" t="s">
        <v>367</v>
      </c>
      <c r="B9" s="7" t="s">
        <v>368</v>
      </c>
      <c r="C9" s="6">
        <f>IFERROR(VLOOKUP($B9,[1]Dec!C$5:D$46,2,FALSE),"")</f>
        <v>1</v>
      </c>
      <c r="D9" t="str">
        <f>IFERROR(VLOOKUP($B9,[1]Dec!F$5:G$46,2,FALSE),"")</f>
        <v/>
      </c>
      <c r="E9" t="str">
        <f>IFERROR(VLOOKUP($B9,[1]Dec!I$5:J$46,2,FALSE),"")</f>
        <v>Withdrawn</v>
      </c>
      <c r="F9">
        <f>IFERROR(VLOOKUP($B9,[1]Dec!L$5:M$46,2,FALSE),"")</f>
        <v>1</v>
      </c>
      <c r="G9" t="str">
        <f>IFERROR(VLOOKUP($B9,[1]Dec!O$5:P$46,2,FALSE),"")</f>
        <v/>
      </c>
      <c r="H9" t="str">
        <f>IFERROR(VLOOKUP($B9,[1]Dec!R$5:S$46,2,FALSE),"")</f>
        <v/>
      </c>
      <c r="I9" t="str">
        <f>IFERROR(VLOOKUP($B9,[1]Dec!U$5:V$46,2,FALSE),"")</f>
        <v/>
      </c>
      <c r="J9" t="str">
        <f>IFERROR(VLOOKUP($B9,[1]Dec!X$5:Y$46,2,FALSE),"")</f>
        <v/>
      </c>
      <c r="K9" t="str">
        <f>IFERROR(VLOOKUP($B9,[1]Dec!AA$5:AB$46,2,FALSE),"")</f>
        <v/>
      </c>
      <c r="L9" t="str">
        <f>IFERROR(VLOOKUP($B9,[1]Dec!AD$5:AE$46,2,FALSE),"")</f>
        <v/>
      </c>
      <c r="M9" t="str">
        <f>IFERROR(VLOOKUP($B9,[1]Dec!AG$5:AH$46,2,FALSE),"")</f>
        <v/>
      </c>
      <c r="N9" t="str">
        <f>IFERROR(VLOOKUP($B9,[1]Dec!AJ$5:AK$46,2,FALSE),"")</f>
        <v/>
      </c>
      <c r="O9" t="str">
        <f>IFERROR(VLOOKUP($B9,[1]Dec!AM$5:AN$46,2,FALSE),"")</f>
        <v/>
      </c>
      <c r="P9" t="str">
        <f>IFERROR(VLOOKUP($B9,[1]Dec!AP$5:AQ$46,2,FALSE),"")</f>
        <v/>
      </c>
      <c r="Q9" s="6">
        <f>SUM($C9:P9)</f>
        <v>2</v>
      </c>
      <c r="R9">
        <f>COUNTIF($C9:P9,"Late*")</f>
        <v>0</v>
      </c>
      <c r="S9" s="11">
        <f t="shared" si="2"/>
        <v>2</v>
      </c>
      <c r="T9" s="7">
        <f>COUNTIF($C9:P9,"Absent")</f>
        <v>0</v>
      </c>
      <c r="U9">
        <f>COUNTIF($C9:P9,"Withdrawn")+COUNTIF($C9:P9,"Absent*")-T9</f>
        <v>1</v>
      </c>
      <c r="V9" s="10">
        <f t="shared" si="3"/>
        <v>3</v>
      </c>
    </row>
    <row r="10" spans="1:23" x14ac:dyDescent="0.3">
      <c r="A10" s="6" t="s">
        <v>450</v>
      </c>
      <c r="B10" s="7" t="s">
        <v>451</v>
      </c>
      <c r="C10" s="6" t="str">
        <f>IFERROR(VLOOKUP($B10,[1]Dec!C$5:D$46,2,FALSE),"")</f>
        <v/>
      </c>
      <c r="D10" t="str">
        <f>IFERROR(VLOOKUP($B10,[1]Dec!F$5:G$46,2,FALSE),"")</f>
        <v/>
      </c>
      <c r="E10" t="str">
        <f>IFERROR(VLOOKUP($B10,[1]Dec!I$5:J$46,2,FALSE),"")</f>
        <v/>
      </c>
      <c r="F10" t="str">
        <f>IFERROR(VLOOKUP($B10,[1]Dec!L$5:M$46,2,FALSE),"")</f>
        <v>Withdrawn</v>
      </c>
      <c r="G10" t="str">
        <f>IFERROR(VLOOKUP($B10,[1]Dec!O$5:P$46,2,FALSE),"")</f>
        <v/>
      </c>
      <c r="H10" t="str">
        <f>IFERROR(VLOOKUP($B10,[1]Dec!R$5:S$46,2,FALSE),"")</f>
        <v/>
      </c>
      <c r="I10" t="str">
        <f>IFERROR(VLOOKUP($B10,[1]Dec!U$5:V$46,2,FALSE),"")</f>
        <v>Withdrawn</v>
      </c>
      <c r="J10" t="str">
        <f>IFERROR(VLOOKUP($B10,[1]Dec!X$5:Y$46,2,FALSE),"")</f>
        <v/>
      </c>
      <c r="K10" t="str">
        <f>IFERROR(VLOOKUP($B10,[1]Dec!AA$5:AB$46,2,FALSE),"")</f>
        <v/>
      </c>
      <c r="L10" t="str">
        <f>IFERROR(VLOOKUP($B10,[1]Dec!AD$5:AE$46,2,FALSE),"")</f>
        <v/>
      </c>
      <c r="M10" t="str">
        <f>IFERROR(VLOOKUP($B10,[1]Dec!AG$5:AH$46,2,FALSE),"")</f>
        <v/>
      </c>
      <c r="N10" t="str">
        <f>IFERROR(VLOOKUP($B10,[1]Dec!AJ$5:AK$46,2,FALSE),"")</f>
        <v/>
      </c>
      <c r="O10" t="str">
        <f>IFERROR(VLOOKUP($B10,[1]Dec!AM$5:AN$46,2,FALSE),"")</f>
        <v/>
      </c>
      <c r="P10" t="str">
        <f>IFERROR(VLOOKUP($B10,[1]Dec!AP$5:AQ$46,2,FALSE),"")</f>
        <v/>
      </c>
      <c r="Q10" s="6">
        <f>SUM($C10:P10)</f>
        <v>0</v>
      </c>
      <c r="R10">
        <f>COUNTIF($C10:P10,"Late*")</f>
        <v>0</v>
      </c>
      <c r="S10" s="11">
        <f t="shared" si="2"/>
        <v>0</v>
      </c>
      <c r="T10" s="7">
        <f>COUNTIF($C10:P10,"Absent")</f>
        <v>0</v>
      </c>
      <c r="U10">
        <f>COUNTIF($C10:P10,"Withdrawn")+COUNTIF($C10:P10,"Absent*")-T10</f>
        <v>2</v>
      </c>
      <c r="V10" s="10">
        <f t="shared" si="3"/>
        <v>2</v>
      </c>
    </row>
    <row r="11" spans="1:23" x14ac:dyDescent="0.3">
      <c r="A11" s="6" t="s">
        <v>36</v>
      </c>
      <c r="B11" s="7" t="s">
        <v>37</v>
      </c>
      <c r="C11" s="6" t="str">
        <f>IFERROR(VLOOKUP($B11,[1]Dec!C$5:D$46,2,FALSE),"")</f>
        <v/>
      </c>
      <c r="D11" t="str">
        <f>IFERROR(VLOOKUP($B11,[1]Dec!F$5:G$46,2,FALSE),"")</f>
        <v/>
      </c>
      <c r="E11" t="str">
        <f>IFERROR(VLOOKUP($B11,[1]Dec!I$5:J$46,2,FALSE),"")</f>
        <v/>
      </c>
      <c r="F11" t="str">
        <f>IFERROR(VLOOKUP($B11,[1]Dec!L$5:M$46,2,FALSE),"")</f>
        <v/>
      </c>
      <c r="G11" t="str">
        <f>IFERROR(VLOOKUP($B11,[1]Dec!O$5:P$46,2,FALSE),"")</f>
        <v>Withdrawn</v>
      </c>
      <c r="H11" t="str">
        <f>IFERROR(VLOOKUP($B11,[1]Dec!R$5:S$46,2,FALSE),"")</f>
        <v>Withdrawn</v>
      </c>
      <c r="I11" t="str">
        <f>IFERROR(VLOOKUP($B11,[1]Dec!U$5:V$46,2,FALSE),"")</f>
        <v/>
      </c>
      <c r="J11" t="str">
        <f>IFERROR(VLOOKUP($B11,[1]Dec!X$5:Y$46,2,FALSE),"")</f>
        <v>Withdrawn</v>
      </c>
      <c r="K11" t="str">
        <f>IFERROR(VLOOKUP($B11,[1]Dec!AA$5:AB$46,2,FALSE),"")</f>
        <v/>
      </c>
      <c r="L11" t="str">
        <f>IFERROR(VLOOKUP($B11,[1]Dec!AD$5:AE$46,2,FALSE),"")</f>
        <v/>
      </c>
      <c r="M11" t="str">
        <f>IFERROR(VLOOKUP($B11,[1]Dec!AG$5:AH$46,2,FALSE),"")</f>
        <v/>
      </c>
      <c r="N11" t="str">
        <f>IFERROR(VLOOKUP($B11,[1]Dec!AJ$5:AK$46,2,FALSE),"")</f>
        <v/>
      </c>
      <c r="O11" t="str">
        <f>IFERROR(VLOOKUP($B11,[1]Dec!AM$5:AN$46,2,FALSE),"")</f>
        <v/>
      </c>
      <c r="P11" t="str">
        <f>IFERROR(VLOOKUP($B11,[1]Dec!AP$5:AQ$46,2,FALSE),"")</f>
        <v/>
      </c>
      <c r="Q11" s="6">
        <f>SUM($C11:P11)</f>
        <v>0</v>
      </c>
      <c r="R11">
        <f>COUNTIF($C11:P11,"Late*")</f>
        <v>0</v>
      </c>
      <c r="S11" s="11">
        <f t="shared" si="2"/>
        <v>0</v>
      </c>
      <c r="T11" s="7">
        <f>COUNTIF($C11:P11,"Absent")</f>
        <v>0</v>
      </c>
      <c r="U11">
        <f>COUNTIF($C11:P11,"Withdrawn")+COUNTIF($C11:P11,"Absent*")-T11</f>
        <v>3</v>
      </c>
      <c r="V11" s="10">
        <f t="shared" si="3"/>
        <v>3</v>
      </c>
    </row>
    <row r="12" spans="1:23" x14ac:dyDescent="0.3">
      <c r="A12" s="6" t="s">
        <v>444</v>
      </c>
      <c r="B12" s="7" t="s">
        <v>445</v>
      </c>
      <c r="C12" s="6" t="str">
        <f>IFERROR(VLOOKUP($B12,[1]Dec!C$5:D$46,2,FALSE),"")</f>
        <v/>
      </c>
      <c r="D12" t="str">
        <f>IFERROR(VLOOKUP($B12,[1]Dec!F$5:G$46,2,FALSE),"")</f>
        <v/>
      </c>
      <c r="E12" t="str">
        <f>IFERROR(VLOOKUP($B12,[1]Dec!I$5:J$46,2,FALSE),"")</f>
        <v/>
      </c>
      <c r="F12" t="str">
        <f>IFERROR(VLOOKUP($B12,[1]Dec!L$5:M$46,2,FALSE),"")</f>
        <v/>
      </c>
      <c r="G12" t="str">
        <f>IFERROR(VLOOKUP($B12,[1]Dec!O$5:P$46,2,FALSE),"")</f>
        <v/>
      </c>
      <c r="H12" t="str">
        <f>IFERROR(VLOOKUP($B12,[1]Dec!R$5:S$46,2,FALSE),"")</f>
        <v/>
      </c>
      <c r="I12">
        <f>IFERROR(VLOOKUP($B12,[1]Dec!U$5:V$46,2,FALSE),"")</f>
        <v>1</v>
      </c>
      <c r="J12" t="str">
        <f>IFERROR(VLOOKUP($B12,[1]Dec!X$5:Y$46,2,FALSE),"")</f>
        <v/>
      </c>
      <c r="K12" t="str">
        <f>IFERROR(VLOOKUP($B12,[1]Dec!AA$5:AB$46,2,FALSE),"")</f>
        <v>Withdrawn</v>
      </c>
      <c r="L12" t="str">
        <f>IFERROR(VLOOKUP($B12,[1]Dec!AD$5:AE$46,2,FALSE),"")</f>
        <v/>
      </c>
      <c r="M12" t="str">
        <f>IFERROR(VLOOKUP($B12,[1]Dec!AG$5:AH$46,2,FALSE),"")</f>
        <v/>
      </c>
      <c r="N12" t="str">
        <f>IFERROR(VLOOKUP($B12,[1]Dec!AJ$5:AK$46,2,FALSE),"")</f>
        <v/>
      </c>
      <c r="O12" t="str">
        <f>IFERROR(VLOOKUP($B12,[1]Dec!AM$5:AN$46,2,FALSE),"")</f>
        <v/>
      </c>
      <c r="P12" t="str">
        <f>IFERROR(VLOOKUP($B12,[1]Dec!AP$5:AQ$46,2,FALSE),"")</f>
        <v/>
      </c>
      <c r="Q12" s="6">
        <f>SUM($C12:P12)</f>
        <v>1</v>
      </c>
      <c r="R12">
        <f>COUNTIF($C12:P12,"Late*")</f>
        <v>0</v>
      </c>
      <c r="S12" s="11">
        <f t="shared" si="2"/>
        <v>1</v>
      </c>
      <c r="T12" s="7">
        <f>COUNTIF($C12:P12,"Absent")</f>
        <v>0</v>
      </c>
      <c r="U12">
        <f>COUNTIF($C12:P12,"Withdrawn")+COUNTIF($C12:P12,"Absent*")-T12</f>
        <v>1</v>
      </c>
      <c r="V12" s="10">
        <f t="shared" si="3"/>
        <v>2</v>
      </c>
    </row>
    <row r="13" spans="1:23" x14ac:dyDescent="0.3">
      <c r="A13" s="6" t="s">
        <v>822</v>
      </c>
      <c r="B13" s="7" t="s">
        <v>89</v>
      </c>
      <c r="C13" s="6" t="str">
        <f>IFERROR(VLOOKUP($B13,[1]Dec!C$5:D$46,2,FALSE),"")</f>
        <v/>
      </c>
      <c r="D13" t="str">
        <f>IFERROR(VLOOKUP($B13,[1]Dec!F$5:G$46,2,FALSE),"")</f>
        <v/>
      </c>
      <c r="E13" t="str">
        <f>IFERROR(VLOOKUP($B13,[1]Dec!I$5:J$46,2,FALSE),"")</f>
        <v/>
      </c>
      <c r="F13">
        <f>IFERROR(VLOOKUP($B13,[1]Dec!L$5:M$46,2,FALSE),"")</f>
        <v>1</v>
      </c>
      <c r="G13" t="str">
        <f>IFERROR(VLOOKUP($B13,[1]Dec!O$5:P$46,2,FALSE),"")</f>
        <v/>
      </c>
      <c r="H13" t="str">
        <f>IFERROR(VLOOKUP($B13,[1]Dec!R$5:S$46,2,FALSE),"")</f>
        <v/>
      </c>
      <c r="I13" t="str">
        <f>IFERROR(VLOOKUP($B13,[1]Dec!U$5:V$46,2,FALSE),"")</f>
        <v/>
      </c>
      <c r="J13" t="str">
        <f>IFERROR(VLOOKUP($B13,[1]Dec!X$5:Y$46,2,FALSE),"")</f>
        <v/>
      </c>
      <c r="K13" t="str">
        <f>IFERROR(VLOOKUP($B13,[1]Dec!AA$5:AB$46,2,FALSE),"")</f>
        <v/>
      </c>
      <c r="L13" t="str">
        <f>IFERROR(VLOOKUP($B13,[1]Dec!AD$5:AE$46,2,FALSE),"")</f>
        <v/>
      </c>
      <c r="M13" t="str">
        <f>IFERROR(VLOOKUP($B13,[1]Dec!AG$5:AH$46,2,FALSE),"")</f>
        <v/>
      </c>
      <c r="N13" t="str">
        <f>IFERROR(VLOOKUP($B13,[1]Dec!AJ$5:AK$46,2,FALSE),"")</f>
        <v/>
      </c>
      <c r="O13" t="str">
        <f>IFERROR(VLOOKUP($B13,[1]Dec!AM$5:AN$46,2,FALSE),"")</f>
        <v/>
      </c>
      <c r="P13" t="str">
        <f>IFERROR(VLOOKUP($B13,[1]Dec!AP$5:AQ$46,2,FALSE),"")</f>
        <v/>
      </c>
      <c r="Q13" s="6">
        <f>SUM($C13:P13)</f>
        <v>1</v>
      </c>
      <c r="R13">
        <f>COUNTIF($C13:P13,"Late*")</f>
        <v>0</v>
      </c>
      <c r="S13" s="11">
        <f t="shared" si="2"/>
        <v>1</v>
      </c>
      <c r="T13" s="7">
        <f>COUNTIF($C13:P13,"Absent")</f>
        <v>0</v>
      </c>
      <c r="U13">
        <f>COUNTIF($C13:P13,"Withdrawn")+COUNTIF($C13:P13,"Absent*")-T13</f>
        <v>0</v>
      </c>
      <c r="V13" s="10">
        <f t="shared" si="3"/>
        <v>1</v>
      </c>
    </row>
    <row r="14" spans="1:23" x14ac:dyDescent="0.3">
      <c r="A14" s="6" t="s">
        <v>467</v>
      </c>
      <c r="B14" s="7" t="s">
        <v>418</v>
      </c>
      <c r="C14" s="6" t="str">
        <f>IFERROR(VLOOKUP($B14,[1]Dec!C$5:D$46,2,FALSE),"")</f>
        <v/>
      </c>
      <c r="D14" t="str">
        <f>IFERROR(VLOOKUP($B14,[1]Dec!F$5:G$46,2,FALSE),"")</f>
        <v/>
      </c>
      <c r="E14" t="str">
        <f>IFERROR(VLOOKUP($B14,[1]Dec!I$5:J$46,2,FALSE),"")</f>
        <v/>
      </c>
      <c r="F14" t="str">
        <f>IFERROR(VLOOKUP($B14,[1]Dec!L$5:M$46,2,FALSE),"")</f>
        <v>Late</v>
      </c>
      <c r="G14" t="str">
        <f>IFERROR(VLOOKUP($B14,[1]Dec!O$5:P$46,2,FALSE),"")</f>
        <v/>
      </c>
      <c r="H14" t="str">
        <f>IFERROR(VLOOKUP($B14,[1]Dec!R$5:S$46,2,FALSE),"")</f>
        <v/>
      </c>
      <c r="I14" t="str">
        <f>IFERROR(VLOOKUP($B14,[1]Dec!U$5:V$46,2,FALSE),"")</f>
        <v/>
      </c>
      <c r="J14" t="str">
        <f>IFERROR(VLOOKUP($B14,[1]Dec!X$5:Y$46,2,FALSE),"")</f>
        <v/>
      </c>
      <c r="K14" t="str">
        <f>IFERROR(VLOOKUP($B14,[1]Dec!AA$5:AB$46,2,FALSE),"")</f>
        <v/>
      </c>
      <c r="L14" t="str">
        <f>IFERROR(VLOOKUP($B14,[1]Dec!AD$5:AE$46,2,FALSE),"")</f>
        <v/>
      </c>
      <c r="M14" t="str">
        <f>IFERROR(VLOOKUP($B14,[1]Dec!AG$5:AH$46,2,FALSE),"")</f>
        <v/>
      </c>
      <c r="N14" t="str">
        <f>IFERROR(VLOOKUP($B14,[1]Dec!AJ$5:AK$46,2,FALSE),"")</f>
        <v/>
      </c>
      <c r="O14" t="str">
        <f>IFERROR(VLOOKUP($B14,[1]Dec!AM$5:AN$46,2,FALSE),"")</f>
        <v/>
      </c>
      <c r="P14" t="str">
        <f>IFERROR(VLOOKUP($B14,[1]Dec!AP$5:AQ$46,2,FALSE),"")</f>
        <v/>
      </c>
      <c r="Q14" s="6">
        <f>SUM($C14:P14)</f>
        <v>0</v>
      </c>
      <c r="R14">
        <f>COUNTIF($C14:P14,"Late*")</f>
        <v>1</v>
      </c>
      <c r="S14" s="11">
        <f t="shared" si="2"/>
        <v>1</v>
      </c>
      <c r="T14" s="7">
        <f>COUNTIF($C14:P14,"Absent")</f>
        <v>0</v>
      </c>
      <c r="U14">
        <f>COUNTIF($C14:P14,"Withdrawn")+COUNTIF($C14:P14,"Absent*")-T14</f>
        <v>0</v>
      </c>
      <c r="V14" s="10">
        <f t="shared" si="3"/>
        <v>1</v>
      </c>
    </row>
    <row r="15" spans="1:23" x14ac:dyDescent="0.3">
      <c r="A15" s="6" t="s">
        <v>292</v>
      </c>
      <c r="B15" s="7" t="s">
        <v>293</v>
      </c>
      <c r="C15" s="6" t="str">
        <f>IFERROR(VLOOKUP($B15,[1]Dec!C$5:D$46,2,FALSE),"")</f>
        <v>Withdrawn</v>
      </c>
      <c r="D15" t="str">
        <f>IFERROR(VLOOKUP($B15,[1]Dec!F$5:G$46,2,FALSE),"")</f>
        <v/>
      </c>
      <c r="E15" t="str">
        <f>IFERROR(VLOOKUP($B15,[1]Dec!I$5:J$46,2,FALSE),"")</f>
        <v/>
      </c>
      <c r="F15" t="str">
        <f>IFERROR(VLOOKUP($B15,[1]Dec!L$5:M$46,2,FALSE),"")</f>
        <v/>
      </c>
      <c r="G15" t="str">
        <f>IFERROR(VLOOKUP($B15,[1]Dec!O$5:P$46,2,FALSE),"")</f>
        <v/>
      </c>
      <c r="H15" t="str">
        <f>IFERROR(VLOOKUP($B15,[1]Dec!R$5:S$46,2,FALSE),"")</f>
        <v/>
      </c>
      <c r="I15" t="str">
        <f>IFERROR(VLOOKUP($B15,[1]Dec!U$5:V$46,2,FALSE),"")</f>
        <v/>
      </c>
      <c r="J15" t="str">
        <f>IFERROR(VLOOKUP($B15,[1]Dec!X$5:Y$46,2,FALSE),"")</f>
        <v/>
      </c>
      <c r="K15" t="str">
        <f>IFERROR(VLOOKUP($B15,[1]Dec!AA$5:AB$46,2,FALSE),"")</f>
        <v/>
      </c>
      <c r="L15" t="str">
        <f>IFERROR(VLOOKUP($B15,[1]Dec!AD$5:AE$46,2,FALSE),"")</f>
        <v/>
      </c>
      <c r="M15" t="str">
        <f>IFERROR(VLOOKUP($B15,[1]Dec!AG$5:AH$46,2,FALSE),"")</f>
        <v/>
      </c>
      <c r="N15" t="str">
        <f>IFERROR(VLOOKUP($B15,[1]Dec!AJ$5:AK$46,2,FALSE),"")</f>
        <v/>
      </c>
      <c r="O15" t="str">
        <f>IFERROR(VLOOKUP($B15,[1]Dec!AM$5:AN$46,2,FALSE),"")</f>
        <v/>
      </c>
      <c r="P15" t="str">
        <f>IFERROR(VLOOKUP($B15,[1]Dec!AP$5:AQ$46,2,FALSE),"")</f>
        <v/>
      </c>
      <c r="Q15" s="6">
        <f>SUM($C15:P15)</f>
        <v>0</v>
      </c>
      <c r="R15">
        <f>COUNTIF($C15:P15,"Late*")</f>
        <v>0</v>
      </c>
      <c r="S15" s="11">
        <f t="shared" si="2"/>
        <v>0</v>
      </c>
      <c r="T15" s="7">
        <f>COUNTIF($C15:P15,"Absent")</f>
        <v>0</v>
      </c>
      <c r="U15">
        <f>COUNTIF($C15:P15,"Withdrawn")+COUNTIF($C15:P15,"Absent*")-T15</f>
        <v>1</v>
      </c>
      <c r="V15" s="10">
        <f t="shared" si="3"/>
        <v>1</v>
      </c>
    </row>
    <row r="16" spans="1:23" x14ac:dyDescent="0.3">
      <c r="A16" s="6" t="s">
        <v>16</v>
      </c>
      <c r="B16" s="7" t="s">
        <v>17</v>
      </c>
      <c r="C16" s="6" t="str">
        <f>IFERROR(VLOOKUP($B16,[1]Dec!C$5:D$46,2,FALSE),"")</f>
        <v/>
      </c>
      <c r="D16" t="str">
        <f>IFERROR(VLOOKUP($B16,[1]Dec!F$5:G$46,2,FALSE),"")</f>
        <v/>
      </c>
      <c r="E16">
        <f>IFERROR(VLOOKUP($B16,[1]Dec!I$5:J$46,2,FALSE),"")</f>
        <v>1</v>
      </c>
      <c r="F16" t="str">
        <f>IFERROR(VLOOKUP($B16,[1]Dec!L$5:M$46,2,FALSE),"")</f>
        <v/>
      </c>
      <c r="G16" t="str">
        <f>IFERROR(VLOOKUP($B16,[1]Dec!O$5:P$46,2,FALSE),"")</f>
        <v/>
      </c>
      <c r="H16">
        <f>IFERROR(VLOOKUP($B16,[1]Dec!R$5:S$46,2,FALSE),"")</f>
        <v>1</v>
      </c>
      <c r="I16" t="str">
        <f>IFERROR(VLOOKUP($B16,[1]Dec!U$5:V$46,2,FALSE),"")</f>
        <v/>
      </c>
      <c r="J16" t="str">
        <f>IFERROR(VLOOKUP($B16,[1]Dec!X$5:Y$46,2,FALSE),"")</f>
        <v/>
      </c>
      <c r="K16" t="str">
        <f>IFERROR(VLOOKUP($B16,[1]Dec!AA$5:AB$46,2,FALSE),"")</f>
        <v>Withdrawn</v>
      </c>
      <c r="L16" t="str">
        <f>IFERROR(VLOOKUP($B16,[1]Dec!AD$5:AE$46,2,FALSE),"")</f>
        <v/>
      </c>
      <c r="M16" t="str">
        <f>IFERROR(VLOOKUP($B16,[1]Dec!AG$5:AH$46,2,FALSE),"")</f>
        <v/>
      </c>
      <c r="N16" t="str">
        <f>IFERROR(VLOOKUP($B16,[1]Dec!AJ$5:AK$46,2,FALSE),"")</f>
        <v/>
      </c>
      <c r="O16" t="str">
        <f>IFERROR(VLOOKUP($B16,[1]Dec!AM$5:AN$46,2,FALSE),"")</f>
        <v/>
      </c>
      <c r="P16" t="str">
        <f>IFERROR(VLOOKUP($B16,[1]Dec!AP$5:AQ$46,2,FALSE),"")</f>
        <v/>
      </c>
      <c r="Q16" s="6">
        <f>SUM($C16:P16)</f>
        <v>2</v>
      </c>
      <c r="R16">
        <f>COUNTIF($C16:P16,"Late*")</f>
        <v>0</v>
      </c>
      <c r="S16" s="11">
        <f t="shared" si="2"/>
        <v>2</v>
      </c>
      <c r="T16" s="7">
        <f>COUNTIF($C16:P16,"Absent")</f>
        <v>0</v>
      </c>
      <c r="U16">
        <f>COUNTIF($C16:P16,"Withdrawn")+COUNTIF($C16:P16,"Absent*")-T16</f>
        <v>1</v>
      </c>
      <c r="V16" s="10">
        <f t="shared" si="3"/>
        <v>3</v>
      </c>
    </row>
    <row r="17" spans="1:22" x14ac:dyDescent="0.3">
      <c r="A17" s="6" t="s">
        <v>365</v>
      </c>
      <c r="B17" s="7" t="s">
        <v>366</v>
      </c>
      <c r="C17" s="6" t="str">
        <f>IFERROR(VLOOKUP($B17,[1]Dec!C$5:D$46,2,FALSE),"")</f>
        <v/>
      </c>
      <c r="D17" t="str">
        <f>IFERROR(VLOOKUP($B17,[1]Dec!F$5:G$46,2,FALSE),"")</f>
        <v/>
      </c>
      <c r="E17">
        <f>IFERROR(VLOOKUP($B17,[1]Dec!I$5:J$46,2,FALSE),"")</f>
        <v>1</v>
      </c>
      <c r="F17" t="str">
        <f>IFERROR(VLOOKUP($B17,[1]Dec!L$5:M$46,2,FALSE),"")</f>
        <v/>
      </c>
      <c r="G17" t="str">
        <f>IFERROR(VLOOKUP($B17,[1]Dec!O$5:P$46,2,FALSE),"")</f>
        <v/>
      </c>
      <c r="H17">
        <f>IFERROR(VLOOKUP($B17,[1]Dec!R$5:S$46,2,FALSE),"")</f>
        <v>1</v>
      </c>
      <c r="I17" t="str">
        <f>IFERROR(VLOOKUP($B17,[1]Dec!U$5:V$46,2,FALSE),"")</f>
        <v/>
      </c>
      <c r="J17" t="str">
        <f>IFERROR(VLOOKUP($B17,[1]Dec!X$5:Y$46,2,FALSE),"")</f>
        <v/>
      </c>
      <c r="K17">
        <f>IFERROR(VLOOKUP($B17,[1]Dec!AA$5:AB$46,2,FALSE),"")</f>
        <v>1</v>
      </c>
      <c r="L17" t="str">
        <f>IFERROR(VLOOKUP($B17,[1]Dec!AD$5:AE$46,2,FALSE),"")</f>
        <v/>
      </c>
      <c r="M17" t="str">
        <f>IFERROR(VLOOKUP($B17,[1]Dec!AG$5:AH$46,2,FALSE),"")</f>
        <v/>
      </c>
      <c r="N17" t="str">
        <f>IFERROR(VLOOKUP($B17,[1]Dec!AJ$5:AK$46,2,FALSE),"")</f>
        <v/>
      </c>
      <c r="O17" t="str">
        <f>IFERROR(VLOOKUP($B17,[1]Dec!AM$5:AN$46,2,FALSE),"")</f>
        <v/>
      </c>
      <c r="P17" t="str">
        <f>IFERROR(VLOOKUP($B17,[1]Dec!AP$5:AQ$46,2,FALSE),"")</f>
        <v/>
      </c>
      <c r="Q17" s="6">
        <f>SUM($C17:P17)</f>
        <v>3</v>
      </c>
      <c r="R17">
        <f>COUNTIF($C17:P17,"Late*")</f>
        <v>0</v>
      </c>
      <c r="S17" s="11">
        <f t="shared" si="2"/>
        <v>3</v>
      </c>
      <c r="T17" s="7">
        <f>COUNTIF($C17:P17,"Absent")</f>
        <v>0</v>
      </c>
      <c r="U17">
        <f>COUNTIF($C17:P17,"Withdrawn")+COUNTIF($C17:P17,"Absent*")-T17</f>
        <v>0</v>
      </c>
      <c r="V17" s="10">
        <f t="shared" si="3"/>
        <v>3</v>
      </c>
    </row>
    <row r="18" spans="1:22" x14ac:dyDescent="0.3">
      <c r="A18" s="6" t="s">
        <v>357</v>
      </c>
      <c r="B18" s="7" t="s">
        <v>358</v>
      </c>
      <c r="C18" s="6">
        <f>IFERROR(VLOOKUP($B18,[1]Dec!C$5:D$46,2,FALSE),"")</f>
        <v>1</v>
      </c>
      <c r="D18" t="str">
        <f>IFERROR(VLOOKUP($B18,[1]Dec!F$5:G$46,2,FALSE),"")</f>
        <v/>
      </c>
      <c r="E18" t="str">
        <f>IFERROR(VLOOKUP($B18,[1]Dec!I$5:J$46,2,FALSE),"")</f>
        <v/>
      </c>
      <c r="F18">
        <f>IFERROR(VLOOKUP($B18,[1]Dec!L$5:M$46,2,FALSE),"")</f>
        <v>1</v>
      </c>
      <c r="G18" t="str">
        <f>IFERROR(VLOOKUP($B18,[1]Dec!O$5:P$46,2,FALSE),"")</f>
        <v/>
      </c>
      <c r="H18" t="str">
        <f>IFERROR(VLOOKUP($B18,[1]Dec!R$5:S$46,2,FALSE),"")</f>
        <v/>
      </c>
      <c r="I18" t="str">
        <f>IFERROR(VLOOKUP($B18,[1]Dec!U$5:V$46,2,FALSE),"")</f>
        <v>Withdrawn</v>
      </c>
      <c r="J18" t="str">
        <f>IFERROR(VLOOKUP($B18,[1]Dec!X$5:Y$46,2,FALSE),"")</f>
        <v/>
      </c>
      <c r="K18" t="str">
        <f>IFERROR(VLOOKUP($B18,[1]Dec!AA$5:AB$46,2,FALSE),"")</f>
        <v/>
      </c>
      <c r="L18" t="str">
        <f>IFERROR(VLOOKUP($B18,[1]Dec!AD$5:AE$46,2,FALSE),"")</f>
        <v/>
      </c>
      <c r="M18" t="str">
        <f>IFERROR(VLOOKUP($B18,[1]Dec!AG$5:AH$46,2,FALSE),"")</f>
        <v/>
      </c>
      <c r="N18" t="str">
        <f>IFERROR(VLOOKUP($B18,[1]Dec!AJ$5:AK$46,2,FALSE),"")</f>
        <v/>
      </c>
      <c r="O18" t="str">
        <f>IFERROR(VLOOKUP($B18,[1]Dec!AM$5:AN$46,2,FALSE),"")</f>
        <v/>
      </c>
      <c r="P18" t="str">
        <f>IFERROR(VLOOKUP($B18,[1]Dec!AP$5:AQ$46,2,FALSE),"")</f>
        <v/>
      </c>
      <c r="Q18" s="6">
        <f>SUM($C18:P18)</f>
        <v>2</v>
      </c>
      <c r="R18">
        <f>COUNTIF($C18:P18,"Late*")</f>
        <v>0</v>
      </c>
      <c r="S18" s="11">
        <f t="shared" si="2"/>
        <v>2</v>
      </c>
      <c r="T18" s="7">
        <f>COUNTIF($C18:P18,"Absent")</f>
        <v>0</v>
      </c>
      <c r="U18">
        <f>COUNTIF($C18:P18,"Withdrawn")+COUNTIF($C18:P18,"Absent*")-T18</f>
        <v>1</v>
      </c>
      <c r="V18" s="10">
        <f t="shared" si="3"/>
        <v>3</v>
      </c>
    </row>
    <row r="19" spans="1:22" x14ac:dyDescent="0.3">
      <c r="A19" s="6" t="s">
        <v>448</v>
      </c>
      <c r="B19" s="7" t="s">
        <v>449</v>
      </c>
      <c r="C19" s="6" t="str">
        <f>IFERROR(VLOOKUP($B19,[1]Dec!C$5:D$46,2,FALSE),"")</f>
        <v/>
      </c>
      <c r="D19" t="str">
        <f>IFERROR(VLOOKUP($B19,[1]Dec!F$5:G$46,2,FALSE),"")</f>
        <v/>
      </c>
      <c r="E19" t="str">
        <f>IFERROR(VLOOKUP($B19,[1]Dec!I$5:J$46,2,FALSE),"")</f>
        <v/>
      </c>
      <c r="F19" t="str">
        <f>IFERROR(VLOOKUP($B19,[1]Dec!L$5:M$46,2,FALSE),"")</f>
        <v>Withdrawn</v>
      </c>
      <c r="G19" t="str">
        <f>IFERROR(VLOOKUP($B19,[1]Dec!O$5:P$46,2,FALSE),"")</f>
        <v/>
      </c>
      <c r="H19" t="str">
        <f>IFERROR(VLOOKUP($B19,[1]Dec!R$5:S$46,2,FALSE),"")</f>
        <v/>
      </c>
      <c r="I19" t="str">
        <f>IFERROR(VLOOKUP($B19,[1]Dec!U$5:V$46,2,FALSE),"")</f>
        <v>Withdrawn</v>
      </c>
      <c r="J19" t="str">
        <f>IFERROR(VLOOKUP($B19,[1]Dec!X$5:Y$46,2,FALSE),"")</f>
        <v/>
      </c>
      <c r="K19" t="str">
        <f>IFERROR(VLOOKUP($B19,[1]Dec!AA$5:AB$46,2,FALSE),"")</f>
        <v/>
      </c>
      <c r="L19" t="str">
        <f>IFERROR(VLOOKUP($B19,[1]Dec!AD$5:AE$46,2,FALSE),"")</f>
        <v/>
      </c>
      <c r="M19" t="str">
        <f>IFERROR(VLOOKUP($B19,[1]Dec!AG$5:AH$46,2,FALSE),"")</f>
        <v/>
      </c>
      <c r="N19" t="str">
        <f>IFERROR(VLOOKUP($B19,[1]Dec!AJ$5:AK$46,2,FALSE),"")</f>
        <v/>
      </c>
      <c r="O19" t="str">
        <f>IFERROR(VLOOKUP($B19,[1]Dec!AM$5:AN$46,2,FALSE),"")</f>
        <v/>
      </c>
      <c r="P19" t="str">
        <f>IFERROR(VLOOKUP($B19,[1]Dec!AP$5:AQ$46,2,FALSE),"")</f>
        <v/>
      </c>
      <c r="Q19" s="6">
        <f>SUM($C19:P19)</f>
        <v>0</v>
      </c>
      <c r="R19">
        <f>COUNTIF($C19:P19,"Late*")</f>
        <v>0</v>
      </c>
      <c r="S19" s="11">
        <f t="shared" si="2"/>
        <v>0</v>
      </c>
      <c r="T19" s="7">
        <f>COUNTIF($C19:P19,"Absent")</f>
        <v>0</v>
      </c>
      <c r="U19">
        <f>COUNTIF($C19:P19,"Withdrawn")+COUNTIF($C19:P19,"Absent*")-T19</f>
        <v>2</v>
      </c>
      <c r="V19" s="10">
        <f t="shared" si="3"/>
        <v>2</v>
      </c>
    </row>
    <row r="20" spans="1:22" x14ac:dyDescent="0.3">
      <c r="A20" s="6" t="s">
        <v>77</v>
      </c>
      <c r="B20" s="7" t="s">
        <v>78</v>
      </c>
      <c r="C20" s="6" t="str">
        <f>IFERROR(VLOOKUP($B20,[1]Dec!C$5:D$46,2,FALSE),"")</f>
        <v/>
      </c>
      <c r="D20" t="str">
        <f>IFERROR(VLOOKUP($B20,[1]Dec!F$5:G$46,2,FALSE),"")</f>
        <v>Withdrawn</v>
      </c>
      <c r="E20" t="str">
        <f>IFERROR(VLOOKUP($B20,[1]Dec!I$5:J$46,2,FALSE),"")</f>
        <v/>
      </c>
      <c r="F20" t="str">
        <f>IFERROR(VLOOKUP($B20,[1]Dec!L$5:M$46,2,FALSE),"")</f>
        <v/>
      </c>
      <c r="G20" t="str">
        <f>IFERROR(VLOOKUP($B20,[1]Dec!O$5:P$46,2,FALSE),"")</f>
        <v/>
      </c>
      <c r="H20" t="str">
        <f>IFERROR(VLOOKUP($B20,[1]Dec!R$5:S$46,2,FALSE),"")</f>
        <v/>
      </c>
      <c r="I20" t="str">
        <f>IFERROR(VLOOKUP($B20,[1]Dec!U$5:V$46,2,FALSE),"")</f>
        <v>Withdrawn</v>
      </c>
      <c r="J20">
        <f>IFERROR(VLOOKUP($B20,[1]Dec!X$5:Y$46,2,FALSE),"")</f>
        <v>1</v>
      </c>
      <c r="K20" t="str">
        <f>IFERROR(VLOOKUP($B20,[1]Dec!AA$5:AB$46,2,FALSE),"")</f>
        <v/>
      </c>
      <c r="L20" t="str">
        <f>IFERROR(VLOOKUP($B20,[1]Dec!AD$5:AE$46,2,FALSE),"")</f>
        <v/>
      </c>
      <c r="M20" t="str">
        <f>IFERROR(VLOOKUP($B20,[1]Dec!AG$5:AH$46,2,FALSE),"")</f>
        <v/>
      </c>
      <c r="N20" t="str">
        <f>IFERROR(VLOOKUP($B20,[1]Dec!AJ$5:AK$46,2,FALSE),"")</f>
        <v/>
      </c>
      <c r="O20" t="str">
        <f>IFERROR(VLOOKUP($B20,[1]Dec!AM$5:AN$46,2,FALSE),"")</f>
        <v/>
      </c>
      <c r="P20" t="str">
        <f>IFERROR(VLOOKUP($B20,[1]Dec!AP$5:AQ$46,2,FALSE),"")</f>
        <v/>
      </c>
      <c r="Q20" s="6">
        <f>SUM($C20:P20)</f>
        <v>1</v>
      </c>
      <c r="R20">
        <f>COUNTIF($C20:P20,"Late*")</f>
        <v>0</v>
      </c>
      <c r="S20" s="11">
        <f t="shared" si="2"/>
        <v>1</v>
      </c>
      <c r="T20" s="7">
        <f>COUNTIF($C20:P20,"Absent")</f>
        <v>0</v>
      </c>
      <c r="U20">
        <f>COUNTIF($C20:P20,"Withdrawn")+COUNTIF($C20:P20,"Absent*")-T20</f>
        <v>2</v>
      </c>
      <c r="V20" s="10">
        <f t="shared" si="3"/>
        <v>3</v>
      </c>
    </row>
    <row r="21" spans="1:22" x14ac:dyDescent="0.3">
      <c r="A21" s="6" t="s">
        <v>193</v>
      </c>
      <c r="B21" s="7" t="s">
        <v>194</v>
      </c>
      <c r="C21" s="6" t="str">
        <f>IFERROR(VLOOKUP($B21,[1]Dec!C$5:D$46,2,FALSE),"")</f>
        <v/>
      </c>
      <c r="D21" t="str">
        <f>IFERROR(VLOOKUP($B21,[1]Dec!F$5:G$46,2,FALSE),"")</f>
        <v/>
      </c>
      <c r="E21" t="str">
        <f>IFERROR(VLOOKUP($B21,[1]Dec!I$5:J$46,2,FALSE),"")</f>
        <v/>
      </c>
      <c r="F21" t="str">
        <f>IFERROR(VLOOKUP($B21,[1]Dec!L$5:M$46,2,FALSE),"")</f>
        <v/>
      </c>
      <c r="G21">
        <f>IFERROR(VLOOKUP($B21,[1]Dec!O$5:P$46,2,FALSE),"")</f>
        <v>1</v>
      </c>
      <c r="H21" t="str">
        <f>IFERROR(VLOOKUP($B21,[1]Dec!R$5:S$46,2,FALSE),"")</f>
        <v/>
      </c>
      <c r="I21" t="str">
        <f>IFERROR(VLOOKUP($B21,[1]Dec!U$5:V$46,2,FALSE),"")</f>
        <v/>
      </c>
      <c r="J21" t="str">
        <f>IFERROR(VLOOKUP($B21,[1]Dec!X$5:Y$46,2,FALSE),"")</f>
        <v/>
      </c>
      <c r="K21" t="str">
        <f>IFERROR(VLOOKUP($B21,[1]Dec!AA$5:AB$46,2,FALSE),"")</f>
        <v/>
      </c>
      <c r="L21" t="str">
        <f>IFERROR(VLOOKUP($B21,[1]Dec!AD$5:AE$46,2,FALSE),"")</f>
        <v/>
      </c>
      <c r="M21" t="str">
        <f>IFERROR(VLOOKUP($B21,[1]Dec!AG$5:AH$46,2,FALSE),"")</f>
        <v/>
      </c>
      <c r="N21" t="str">
        <f>IFERROR(VLOOKUP($B21,[1]Dec!AJ$5:AK$46,2,FALSE),"")</f>
        <v/>
      </c>
      <c r="O21" t="str">
        <f>IFERROR(VLOOKUP($B21,[1]Dec!AM$5:AN$46,2,FALSE),"")</f>
        <v/>
      </c>
      <c r="P21" t="str">
        <f>IFERROR(VLOOKUP($B21,[1]Dec!AP$5:AQ$46,2,FALSE),"")</f>
        <v/>
      </c>
      <c r="Q21" s="6">
        <f>SUM($C21:P21)</f>
        <v>1</v>
      </c>
      <c r="R21">
        <f>COUNTIF($C21:P21,"Late*")</f>
        <v>0</v>
      </c>
      <c r="S21" s="11">
        <f t="shared" si="2"/>
        <v>1</v>
      </c>
      <c r="T21" s="7">
        <f>COUNTIF($C21:P21,"Absent")</f>
        <v>0</v>
      </c>
      <c r="U21">
        <f>COUNTIF($C21:P21,"Withdrawn")+COUNTIF($C21:P21,"Absent*")-T21</f>
        <v>0</v>
      </c>
      <c r="V21" s="10">
        <f t="shared" si="3"/>
        <v>1</v>
      </c>
    </row>
    <row r="22" spans="1:22" x14ac:dyDescent="0.3">
      <c r="A22" s="6" t="s">
        <v>427</v>
      </c>
      <c r="B22" s="7" t="s">
        <v>428</v>
      </c>
      <c r="C22" s="6" t="str">
        <f>IFERROR(VLOOKUP($B22,[1]Dec!C$5:D$46,2,FALSE),"")</f>
        <v/>
      </c>
      <c r="D22" t="str">
        <f>IFERROR(VLOOKUP($B22,[1]Dec!F$5:G$46,2,FALSE),"")</f>
        <v>Withdrawn</v>
      </c>
      <c r="E22" t="str">
        <f>IFERROR(VLOOKUP($B22,[1]Dec!I$5:J$46,2,FALSE),"")</f>
        <v/>
      </c>
      <c r="F22" t="str">
        <f>IFERROR(VLOOKUP($B22,[1]Dec!L$5:M$46,2,FALSE),"")</f>
        <v/>
      </c>
      <c r="G22" t="str">
        <f>IFERROR(VLOOKUP($B22,[1]Dec!O$5:P$46,2,FALSE),"")</f>
        <v>Withdrawn</v>
      </c>
      <c r="H22" t="str">
        <f>IFERROR(VLOOKUP($B22,[1]Dec!R$5:S$46,2,FALSE),"")</f>
        <v/>
      </c>
      <c r="I22" t="str">
        <f>IFERROR(VLOOKUP($B22,[1]Dec!U$5:V$46,2,FALSE),"")</f>
        <v/>
      </c>
      <c r="J22" t="str">
        <f>IFERROR(VLOOKUP($B22,[1]Dec!X$5:Y$46,2,FALSE),"")</f>
        <v/>
      </c>
      <c r="K22" t="str">
        <f>IFERROR(VLOOKUP($B22,[1]Dec!AA$5:AB$46,2,FALSE),"")</f>
        <v/>
      </c>
      <c r="L22" t="str">
        <f>IFERROR(VLOOKUP($B22,[1]Dec!AD$5:AE$46,2,FALSE),"")</f>
        <v/>
      </c>
      <c r="M22" t="str">
        <f>IFERROR(VLOOKUP($B22,[1]Dec!AG$5:AH$46,2,FALSE),"")</f>
        <v/>
      </c>
      <c r="N22" t="str">
        <f>IFERROR(VLOOKUP($B22,[1]Dec!AJ$5:AK$46,2,FALSE),"")</f>
        <v/>
      </c>
      <c r="O22" t="str">
        <f>IFERROR(VLOOKUP($B22,[1]Dec!AM$5:AN$46,2,FALSE),"")</f>
        <v/>
      </c>
      <c r="P22" t="str">
        <f>IFERROR(VLOOKUP($B22,[1]Dec!AP$5:AQ$46,2,FALSE),"")</f>
        <v/>
      </c>
      <c r="Q22" s="6">
        <f>SUM($C22:P22)</f>
        <v>0</v>
      </c>
      <c r="R22">
        <f>COUNTIF($C22:P22,"Late*")</f>
        <v>0</v>
      </c>
      <c r="S22" s="11">
        <f t="shared" si="2"/>
        <v>0</v>
      </c>
      <c r="T22" s="7">
        <f>COUNTIF($C22:P22,"Absent")</f>
        <v>0</v>
      </c>
      <c r="U22">
        <f>COUNTIF($C22:P22,"Withdrawn")+COUNTIF($C22:P22,"Absent*")-T22</f>
        <v>2</v>
      </c>
      <c r="V22" s="10">
        <f t="shared" si="3"/>
        <v>2</v>
      </c>
    </row>
    <row r="23" spans="1:22" x14ac:dyDescent="0.3">
      <c r="A23" s="6" t="s">
        <v>187</v>
      </c>
      <c r="B23" s="7" t="s">
        <v>188</v>
      </c>
      <c r="C23" s="6">
        <f>IFERROR(VLOOKUP($B23,[1]Dec!C$5:D$46,2,FALSE),"")</f>
        <v>1</v>
      </c>
      <c r="D23" t="str">
        <f>IFERROR(VLOOKUP($B23,[1]Dec!F$5:G$46,2,FALSE),"")</f>
        <v/>
      </c>
      <c r="E23" t="str">
        <f>IFERROR(VLOOKUP($B23,[1]Dec!I$5:J$46,2,FALSE),"")</f>
        <v>Withdrawn</v>
      </c>
      <c r="F23" t="str">
        <f>IFERROR(VLOOKUP($B23,[1]Dec!L$5:M$46,2,FALSE),"")</f>
        <v/>
      </c>
      <c r="G23" t="str">
        <f>IFERROR(VLOOKUP($B23,[1]Dec!O$5:P$46,2,FALSE),"")</f>
        <v/>
      </c>
      <c r="H23" t="str">
        <f>IFERROR(VLOOKUP($B23,[1]Dec!R$5:S$46,2,FALSE),"")</f>
        <v/>
      </c>
      <c r="I23" t="str">
        <f>IFERROR(VLOOKUP($B23,[1]Dec!U$5:V$46,2,FALSE),"")</f>
        <v/>
      </c>
      <c r="J23" t="str">
        <f>IFERROR(VLOOKUP($B23,[1]Dec!X$5:Y$46,2,FALSE),"")</f>
        <v/>
      </c>
      <c r="K23" t="str">
        <f>IFERROR(VLOOKUP($B23,[1]Dec!AA$5:AB$46,2,FALSE),"")</f>
        <v>Withdrawn</v>
      </c>
      <c r="L23" t="str">
        <f>IFERROR(VLOOKUP($B23,[1]Dec!AD$5:AE$46,2,FALSE),"")</f>
        <v/>
      </c>
      <c r="M23" t="str">
        <f>IFERROR(VLOOKUP($B23,[1]Dec!AG$5:AH$46,2,FALSE),"")</f>
        <v/>
      </c>
      <c r="N23" t="str">
        <f>IFERROR(VLOOKUP($B23,[1]Dec!AJ$5:AK$46,2,FALSE),"")</f>
        <v/>
      </c>
      <c r="O23" t="str">
        <f>IFERROR(VLOOKUP($B23,[1]Dec!AM$5:AN$46,2,FALSE),"")</f>
        <v/>
      </c>
      <c r="P23" t="str">
        <f>IFERROR(VLOOKUP($B23,[1]Dec!AP$5:AQ$46,2,FALSE),"")</f>
        <v/>
      </c>
      <c r="Q23" s="6">
        <f>SUM($C23:P23)</f>
        <v>1</v>
      </c>
      <c r="R23">
        <f>COUNTIF($C23:P23,"Late*")</f>
        <v>0</v>
      </c>
      <c r="S23" s="11">
        <f t="shared" si="2"/>
        <v>1</v>
      </c>
      <c r="T23" s="7">
        <f>COUNTIF($C23:P23,"Absent")</f>
        <v>0</v>
      </c>
      <c r="U23">
        <f>COUNTIF($C23:P23,"Withdrawn")+COUNTIF($C23:P23,"Absent*")-T23</f>
        <v>2</v>
      </c>
      <c r="V23" s="10">
        <f t="shared" si="3"/>
        <v>3</v>
      </c>
    </row>
    <row r="24" spans="1:22" x14ac:dyDescent="0.3">
      <c r="A24" s="6" t="s">
        <v>452</v>
      </c>
      <c r="B24" s="7" t="s">
        <v>453</v>
      </c>
      <c r="C24" s="6" t="str">
        <f>IFERROR(VLOOKUP($B24,[1]Dec!C$5:D$46,2,FALSE),"")</f>
        <v/>
      </c>
      <c r="D24" t="str">
        <f>IFERROR(VLOOKUP($B24,[1]Dec!F$5:G$46,2,FALSE),"")</f>
        <v/>
      </c>
      <c r="E24" t="str">
        <f>IFERROR(VLOOKUP($B24,[1]Dec!I$5:J$46,2,FALSE),"")</f>
        <v/>
      </c>
      <c r="F24" t="str">
        <f>IFERROR(VLOOKUP($B24,[1]Dec!L$5:M$46,2,FALSE),"")</f>
        <v>Withdrawn</v>
      </c>
      <c r="G24" t="str">
        <f>IFERROR(VLOOKUP($B24,[1]Dec!O$5:P$46,2,FALSE),"")</f>
        <v/>
      </c>
      <c r="H24" t="str">
        <f>IFERROR(VLOOKUP($B24,[1]Dec!R$5:S$46,2,FALSE),"")</f>
        <v/>
      </c>
      <c r="I24" t="str">
        <f>IFERROR(VLOOKUP($B24,[1]Dec!U$5:V$46,2,FALSE),"")</f>
        <v>Withdrawn</v>
      </c>
      <c r="J24" t="str">
        <f>IFERROR(VLOOKUP($B24,[1]Dec!X$5:Y$46,2,FALSE),"")</f>
        <v/>
      </c>
      <c r="K24" t="str">
        <f>IFERROR(VLOOKUP($B24,[1]Dec!AA$5:AB$46,2,FALSE),"")</f>
        <v/>
      </c>
      <c r="L24" t="str">
        <f>IFERROR(VLOOKUP($B24,[1]Dec!AD$5:AE$46,2,FALSE),"")</f>
        <v/>
      </c>
      <c r="M24" t="str">
        <f>IFERROR(VLOOKUP($B24,[1]Dec!AG$5:AH$46,2,FALSE),"")</f>
        <v/>
      </c>
      <c r="N24" t="str">
        <f>IFERROR(VLOOKUP($B24,[1]Dec!AJ$5:AK$46,2,FALSE),"")</f>
        <v/>
      </c>
      <c r="O24" t="str">
        <f>IFERROR(VLOOKUP($B24,[1]Dec!AM$5:AN$46,2,FALSE),"")</f>
        <v/>
      </c>
      <c r="P24" t="str">
        <f>IFERROR(VLOOKUP($B24,[1]Dec!AP$5:AQ$46,2,FALSE),"")</f>
        <v/>
      </c>
      <c r="Q24" s="6">
        <f>SUM($C24:P24)</f>
        <v>0</v>
      </c>
      <c r="R24">
        <f>COUNTIF($C24:P24,"Late*")</f>
        <v>0</v>
      </c>
      <c r="S24" s="11">
        <f t="shared" si="2"/>
        <v>0</v>
      </c>
      <c r="T24" s="7">
        <f>COUNTIF($C24:P24,"Absent")</f>
        <v>0</v>
      </c>
      <c r="U24">
        <f>COUNTIF($C24:P24,"Withdrawn")+COUNTIF($C24:P24,"Absent*")-T24</f>
        <v>2</v>
      </c>
      <c r="V24" s="10">
        <f t="shared" si="3"/>
        <v>2</v>
      </c>
    </row>
    <row r="25" spans="1:22" x14ac:dyDescent="0.3">
      <c r="A25" s="6" t="s">
        <v>433</v>
      </c>
      <c r="B25" s="7" t="s">
        <v>434</v>
      </c>
      <c r="C25" s="6" t="str">
        <f>IFERROR(VLOOKUP($B25,[1]Dec!C$5:D$46,2,FALSE),"")</f>
        <v/>
      </c>
      <c r="D25" t="str">
        <f>IFERROR(VLOOKUP($B25,[1]Dec!F$5:G$46,2,FALSE),"")</f>
        <v/>
      </c>
      <c r="E25" t="str">
        <f>IFERROR(VLOOKUP($B25,[1]Dec!I$5:J$46,2,FALSE),"")</f>
        <v>Absent</v>
      </c>
      <c r="F25" t="str">
        <f>IFERROR(VLOOKUP($B25,[1]Dec!L$5:M$46,2,FALSE),"")</f>
        <v/>
      </c>
      <c r="G25" t="str">
        <f>IFERROR(VLOOKUP($B25,[1]Dec!O$5:P$46,2,FALSE),"")</f>
        <v/>
      </c>
      <c r="H25" t="str">
        <f>IFERROR(VLOOKUP($B25,[1]Dec!R$5:S$46,2,FALSE),"")</f>
        <v/>
      </c>
      <c r="I25" t="str">
        <f>IFERROR(VLOOKUP($B25,[1]Dec!U$5:V$46,2,FALSE),"")</f>
        <v/>
      </c>
      <c r="J25" t="str">
        <f>IFERROR(VLOOKUP($B25,[1]Dec!X$5:Y$46,2,FALSE),"")</f>
        <v/>
      </c>
      <c r="K25" t="str">
        <f>IFERROR(VLOOKUP($B25,[1]Dec!AA$5:AB$46,2,FALSE),"")</f>
        <v/>
      </c>
      <c r="L25" t="str">
        <f>IFERROR(VLOOKUP($B25,[1]Dec!AD$5:AE$46,2,FALSE),"")</f>
        <v/>
      </c>
      <c r="M25" t="str">
        <f>IFERROR(VLOOKUP($B25,[1]Dec!AG$5:AH$46,2,FALSE),"")</f>
        <v/>
      </c>
      <c r="N25" t="str">
        <f>IFERROR(VLOOKUP($B25,[1]Dec!AJ$5:AK$46,2,FALSE),"")</f>
        <v/>
      </c>
      <c r="O25" t="str">
        <f>IFERROR(VLOOKUP($B25,[1]Dec!AM$5:AN$46,2,FALSE),"")</f>
        <v/>
      </c>
      <c r="P25" t="str">
        <f>IFERROR(VLOOKUP($B25,[1]Dec!AP$5:AQ$46,2,FALSE),"")</f>
        <v/>
      </c>
      <c r="Q25" s="6">
        <f>SUM($C25:P25)</f>
        <v>0</v>
      </c>
      <c r="R25">
        <f>COUNTIF($C25:P25,"Late*")</f>
        <v>0</v>
      </c>
      <c r="S25" s="11">
        <f t="shared" si="2"/>
        <v>0</v>
      </c>
      <c r="T25" s="7">
        <f>COUNTIF($C25:P25,"Absent")</f>
        <v>1</v>
      </c>
      <c r="U25">
        <f>COUNTIF($C25:P25,"Withdrawn")+COUNTIF($C25:P25,"Absent*")-T25</f>
        <v>0</v>
      </c>
      <c r="V25" s="10">
        <f t="shared" si="3"/>
        <v>1</v>
      </c>
    </row>
    <row r="26" spans="1:22" x14ac:dyDescent="0.3">
      <c r="A26" s="6" t="s">
        <v>468</v>
      </c>
      <c r="B26" s="7" t="s">
        <v>469</v>
      </c>
      <c r="C26" s="6" t="str">
        <f>IFERROR(VLOOKUP($B26,[1]Dec!C$5:D$46,2,FALSE),"")</f>
        <v/>
      </c>
      <c r="D26" t="str">
        <f>IFERROR(VLOOKUP($B26,[1]Dec!F$5:G$46,2,FALSE),"")</f>
        <v/>
      </c>
      <c r="E26" t="str">
        <f>IFERROR(VLOOKUP($B26,[1]Dec!I$5:J$46,2,FALSE),"")</f>
        <v/>
      </c>
      <c r="F26" t="str">
        <f>IFERROR(VLOOKUP($B26,[1]Dec!L$5:M$46,2,FALSE),"")</f>
        <v/>
      </c>
      <c r="G26" t="str">
        <f>IFERROR(VLOOKUP($B26,[1]Dec!O$5:P$46,2,FALSE),"")</f>
        <v/>
      </c>
      <c r="H26">
        <f>IFERROR(VLOOKUP($B26,[1]Dec!R$5:S$46,2,FALSE),"")</f>
        <v>1</v>
      </c>
      <c r="I26" t="str">
        <f>IFERROR(VLOOKUP($B26,[1]Dec!U$5:V$46,2,FALSE),"")</f>
        <v/>
      </c>
      <c r="J26" t="str">
        <f>IFERROR(VLOOKUP($B26,[1]Dec!X$5:Y$46,2,FALSE),"")</f>
        <v/>
      </c>
      <c r="K26">
        <f>IFERROR(VLOOKUP($B26,[1]Dec!AA$5:AB$46,2,FALSE),"")</f>
        <v>1</v>
      </c>
      <c r="L26" t="str">
        <f>IFERROR(VLOOKUP($B26,[1]Dec!AD$5:AE$46,2,FALSE),"")</f>
        <v/>
      </c>
      <c r="M26" t="str">
        <f>IFERROR(VLOOKUP($B26,[1]Dec!AG$5:AH$46,2,FALSE),"")</f>
        <v/>
      </c>
      <c r="N26" t="str">
        <f>IFERROR(VLOOKUP($B26,[1]Dec!AJ$5:AK$46,2,FALSE),"")</f>
        <v/>
      </c>
      <c r="O26" t="str">
        <f>IFERROR(VLOOKUP($B26,[1]Dec!AM$5:AN$46,2,FALSE),"")</f>
        <v/>
      </c>
      <c r="P26" t="str">
        <f>IFERROR(VLOOKUP($B26,[1]Dec!AP$5:AQ$46,2,FALSE),"")</f>
        <v/>
      </c>
      <c r="Q26" s="6">
        <f>SUM($C26:P26)</f>
        <v>2</v>
      </c>
      <c r="R26">
        <f>COUNTIF($C26:P26,"Late*")</f>
        <v>0</v>
      </c>
      <c r="S26" s="11">
        <f t="shared" si="2"/>
        <v>2</v>
      </c>
      <c r="T26" s="7">
        <f>COUNTIF($C26:P26,"Absent")</f>
        <v>0</v>
      </c>
      <c r="U26">
        <f>COUNTIF($C26:P26,"Withdrawn")+COUNTIF($C26:P26,"Absent*")-T26</f>
        <v>0</v>
      </c>
      <c r="V26" s="10">
        <f t="shared" si="3"/>
        <v>2</v>
      </c>
    </row>
    <row r="27" spans="1:22" x14ac:dyDescent="0.3">
      <c r="A27" s="6" t="s">
        <v>183</v>
      </c>
      <c r="B27" s="7" t="s">
        <v>184</v>
      </c>
      <c r="C27" s="6" t="str">
        <f>IFERROR(VLOOKUP($B27,[1]Dec!C$5:D$46,2,FALSE),"")</f>
        <v/>
      </c>
      <c r="D27" t="str">
        <f>IFERROR(VLOOKUP($B27,[1]Dec!F$5:G$46,2,FALSE),"")</f>
        <v/>
      </c>
      <c r="E27">
        <f>IFERROR(VLOOKUP($B27,[1]Dec!I$5:J$46,2,FALSE),"")</f>
        <v>1</v>
      </c>
      <c r="F27" t="str">
        <f>IFERROR(VLOOKUP($B27,[1]Dec!L$5:M$46,2,FALSE),"")</f>
        <v/>
      </c>
      <c r="G27" t="str">
        <f>IFERROR(VLOOKUP($B27,[1]Dec!O$5:P$46,2,FALSE),"")</f>
        <v/>
      </c>
      <c r="H27">
        <f>IFERROR(VLOOKUP($B27,[1]Dec!R$5:S$46,2,FALSE),"")</f>
        <v>1</v>
      </c>
      <c r="I27" t="str">
        <f>IFERROR(VLOOKUP($B27,[1]Dec!U$5:V$46,2,FALSE),"")</f>
        <v/>
      </c>
      <c r="J27" t="str">
        <f>IFERROR(VLOOKUP($B27,[1]Dec!X$5:Y$46,2,FALSE),"")</f>
        <v/>
      </c>
      <c r="K27">
        <f>IFERROR(VLOOKUP($B27,[1]Dec!AA$5:AB$46,2,FALSE),"")</f>
        <v>1</v>
      </c>
      <c r="L27" t="str">
        <f>IFERROR(VLOOKUP($B27,[1]Dec!AD$5:AE$46,2,FALSE),"")</f>
        <v/>
      </c>
      <c r="M27" t="str">
        <f>IFERROR(VLOOKUP($B27,[1]Dec!AG$5:AH$46,2,FALSE),"")</f>
        <v/>
      </c>
      <c r="N27" t="str">
        <f>IFERROR(VLOOKUP($B27,[1]Dec!AJ$5:AK$46,2,FALSE),"")</f>
        <v/>
      </c>
      <c r="O27" t="str">
        <f>IFERROR(VLOOKUP($B27,[1]Dec!AM$5:AN$46,2,FALSE),"")</f>
        <v/>
      </c>
      <c r="P27" t="str">
        <f>IFERROR(VLOOKUP($B27,[1]Dec!AP$5:AQ$46,2,FALSE),"")</f>
        <v/>
      </c>
      <c r="Q27" s="6">
        <f>SUM($C27:P27)</f>
        <v>3</v>
      </c>
      <c r="R27">
        <f>COUNTIF($C27:P27,"Late*")</f>
        <v>0</v>
      </c>
      <c r="S27" s="11">
        <f t="shared" si="2"/>
        <v>3</v>
      </c>
      <c r="T27" s="7">
        <f>COUNTIF($C27:P27,"Absent")</f>
        <v>0</v>
      </c>
      <c r="U27">
        <f>COUNTIF($C27:P27,"Withdrawn")+COUNTIF($C27:P27,"Absent*")-T27</f>
        <v>0</v>
      </c>
      <c r="V27" s="10">
        <f t="shared" si="3"/>
        <v>3</v>
      </c>
    </row>
    <row r="28" spans="1:22" x14ac:dyDescent="0.3">
      <c r="A28" s="6" t="s">
        <v>462</v>
      </c>
      <c r="B28" s="7" t="s">
        <v>463</v>
      </c>
      <c r="C28" s="6" t="str">
        <f>IFERROR(VLOOKUP($B28,[1]Dec!C$5:D$46,2,FALSE),"")</f>
        <v/>
      </c>
      <c r="D28">
        <f>IFERROR(VLOOKUP($B28,[1]Dec!F$5:G$46,2,FALSE),"")</f>
        <v>1</v>
      </c>
      <c r="E28" t="str">
        <f>IFERROR(VLOOKUP($B28,[1]Dec!I$5:J$46,2,FALSE),"")</f>
        <v/>
      </c>
      <c r="F28" t="str">
        <f>IFERROR(VLOOKUP($B28,[1]Dec!L$5:M$46,2,FALSE),"")</f>
        <v/>
      </c>
      <c r="G28" t="str">
        <f>IFERROR(VLOOKUP($B28,[1]Dec!O$5:P$46,2,FALSE),"")</f>
        <v/>
      </c>
      <c r="H28" t="str">
        <f>IFERROR(VLOOKUP($B28,[1]Dec!R$5:S$46,2,FALSE),"")</f>
        <v/>
      </c>
      <c r="I28" t="str">
        <f>IFERROR(VLOOKUP($B28,[1]Dec!U$5:V$46,2,FALSE),"")</f>
        <v/>
      </c>
      <c r="J28" t="str">
        <f>IFERROR(VLOOKUP($B28,[1]Dec!X$5:Y$46,2,FALSE),"")</f>
        <v/>
      </c>
      <c r="K28" t="str">
        <f>IFERROR(VLOOKUP($B28,[1]Dec!AA$5:AB$46,2,FALSE),"")</f>
        <v/>
      </c>
      <c r="L28" t="str">
        <f>IFERROR(VLOOKUP($B28,[1]Dec!AD$5:AE$46,2,FALSE),"")</f>
        <v/>
      </c>
      <c r="M28" t="str">
        <f>IFERROR(VLOOKUP($B28,[1]Dec!AG$5:AH$46,2,FALSE),"")</f>
        <v/>
      </c>
      <c r="N28" t="str">
        <f>IFERROR(VLOOKUP($B28,[1]Dec!AJ$5:AK$46,2,FALSE),"")</f>
        <v/>
      </c>
      <c r="O28" t="str">
        <f>IFERROR(VLOOKUP($B28,[1]Dec!AM$5:AN$46,2,FALSE),"")</f>
        <v/>
      </c>
      <c r="P28" t="str">
        <f>IFERROR(VLOOKUP($B28,[1]Dec!AP$5:AQ$46,2,FALSE),"")</f>
        <v/>
      </c>
      <c r="Q28" s="6">
        <f>SUM($C28:P28)</f>
        <v>1</v>
      </c>
      <c r="R28">
        <f>COUNTIF($C28:P28,"Late*")</f>
        <v>0</v>
      </c>
      <c r="S28" s="11">
        <f t="shared" si="2"/>
        <v>1</v>
      </c>
      <c r="T28" s="7">
        <f>COUNTIF($C28:P28,"Absent")</f>
        <v>0</v>
      </c>
      <c r="U28">
        <f>COUNTIF($C28:P28,"Withdrawn")+COUNTIF($C28:P28,"Absent*")-T28</f>
        <v>0</v>
      </c>
      <c r="V28" s="10">
        <f t="shared" si="3"/>
        <v>1</v>
      </c>
    </row>
    <row r="29" spans="1:22" x14ac:dyDescent="0.3">
      <c r="A29" s="6" t="s">
        <v>136</v>
      </c>
      <c r="B29" s="7" t="s">
        <v>131</v>
      </c>
      <c r="C29" s="6" t="str">
        <f>IFERROR(VLOOKUP($B29,[1]Dec!C$5:D$46,2,FALSE),"")</f>
        <v>Absent*</v>
      </c>
      <c r="D29" t="str">
        <f>IFERROR(VLOOKUP($B29,[1]Dec!F$5:G$46,2,FALSE),"")</f>
        <v/>
      </c>
      <c r="E29" t="str">
        <f>IFERROR(VLOOKUP($B29,[1]Dec!I$5:J$46,2,FALSE),"")</f>
        <v/>
      </c>
      <c r="F29" t="str">
        <f>IFERROR(VLOOKUP($B29,[1]Dec!L$5:M$46,2,FALSE),"")</f>
        <v/>
      </c>
      <c r="G29" t="str">
        <f>IFERROR(VLOOKUP($B29,[1]Dec!O$5:P$46,2,FALSE),"")</f>
        <v/>
      </c>
      <c r="H29" t="str">
        <f>IFERROR(VLOOKUP($B29,[1]Dec!R$5:S$46,2,FALSE),"")</f>
        <v/>
      </c>
      <c r="I29" t="str">
        <f>IFERROR(VLOOKUP($B29,[1]Dec!U$5:V$46,2,FALSE),"")</f>
        <v>Late</v>
      </c>
      <c r="J29">
        <f>IFERROR(VLOOKUP($B29,[1]Dec!X$5:Y$46,2,FALSE),"")</f>
        <v>1</v>
      </c>
      <c r="K29" t="str">
        <f>IFERROR(VLOOKUP($B29,[1]Dec!AA$5:AB$46,2,FALSE),"")</f>
        <v/>
      </c>
      <c r="L29" t="str">
        <f>IFERROR(VLOOKUP($B29,[1]Dec!AD$5:AE$46,2,FALSE),"")</f>
        <v/>
      </c>
      <c r="M29" t="str">
        <f>IFERROR(VLOOKUP($B29,[1]Dec!AG$5:AH$46,2,FALSE),"")</f>
        <v/>
      </c>
      <c r="N29" t="str">
        <f>IFERROR(VLOOKUP($B29,[1]Dec!AJ$5:AK$46,2,FALSE),"")</f>
        <v/>
      </c>
      <c r="O29" t="str">
        <f>IFERROR(VLOOKUP($B29,[1]Dec!AM$5:AN$46,2,FALSE),"")</f>
        <v/>
      </c>
      <c r="P29" t="str">
        <f>IFERROR(VLOOKUP($B29,[1]Dec!AP$5:AQ$46,2,FALSE),"")</f>
        <v/>
      </c>
      <c r="Q29" s="6">
        <f>SUM($C29:P29)</f>
        <v>1</v>
      </c>
      <c r="R29">
        <f>COUNTIF($C29:P29,"Late*")</f>
        <v>1</v>
      </c>
      <c r="S29" s="11">
        <f t="shared" si="2"/>
        <v>2</v>
      </c>
      <c r="T29" s="7">
        <f>COUNTIF($C29:P29,"Absent")</f>
        <v>0</v>
      </c>
      <c r="U29">
        <f>COUNTIF($C29:P29,"Withdrawn")+COUNTIF($C29:P29,"Absent*")-T29</f>
        <v>1</v>
      </c>
      <c r="V29" s="10">
        <f t="shared" si="3"/>
        <v>3</v>
      </c>
    </row>
    <row r="30" spans="1:22" x14ac:dyDescent="0.3">
      <c r="A30" s="6" t="s">
        <v>209</v>
      </c>
      <c r="B30" s="7" t="s">
        <v>210</v>
      </c>
      <c r="C30" s="6">
        <f>IFERROR(VLOOKUP($B30,[1]Dec!C$5:D$46,2,FALSE),"")</f>
        <v>1</v>
      </c>
      <c r="D30" t="str">
        <f>IFERROR(VLOOKUP($B30,[1]Dec!F$5:G$46,2,FALSE),"")</f>
        <v/>
      </c>
      <c r="E30" t="str">
        <f>IFERROR(VLOOKUP($B30,[1]Dec!I$5:J$46,2,FALSE),"")</f>
        <v/>
      </c>
      <c r="F30" t="str">
        <f>IFERROR(VLOOKUP($B30,[1]Dec!L$5:M$46,2,FALSE),"")</f>
        <v/>
      </c>
      <c r="G30" t="str">
        <f>IFERROR(VLOOKUP($B30,[1]Dec!O$5:P$46,2,FALSE),"")</f>
        <v/>
      </c>
      <c r="H30" t="str">
        <f>IFERROR(VLOOKUP($B30,[1]Dec!R$5:S$46,2,FALSE),"")</f>
        <v/>
      </c>
      <c r="I30" t="str">
        <f>IFERROR(VLOOKUP($B30,[1]Dec!U$5:V$46,2,FALSE),"")</f>
        <v/>
      </c>
      <c r="J30">
        <f>IFERROR(VLOOKUP($B30,[1]Dec!X$5:Y$46,2,FALSE),"")</f>
        <v>1</v>
      </c>
      <c r="K30">
        <f>IFERROR(VLOOKUP($B30,[1]Dec!AA$5:AB$46,2,FALSE),"")</f>
        <v>1</v>
      </c>
      <c r="L30" t="str">
        <f>IFERROR(VLOOKUP($B30,[1]Dec!AD$5:AE$46,2,FALSE),"")</f>
        <v/>
      </c>
      <c r="M30" t="str">
        <f>IFERROR(VLOOKUP($B30,[1]Dec!AG$5:AH$46,2,FALSE),"")</f>
        <v/>
      </c>
      <c r="N30" t="str">
        <f>IFERROR(VLOOKUP($B30,[1]Dec!AJ$5:AK$46,2,FALSE),"")</f>
        <v/>
      </c>
      <c r="O30" t="str">
        <f>IFERROR(VLOOKUP($B30,[1]Dec!AM$5:AN$46,2,FALSE),"")</f>
        <v/>
      </c>
      <c r="P30" t="str">
        <f>IFERROR(VLOOKUP($B30,[1]Dec!AP$5:AQ$46,2,FALSE),"")</f>
        <v/>
      </c>
      <c r="Q30" s="6">
        <f>SUM($C30:P30)</f>
        <v>3</v>
      </c>
      <c r="R30">
        <f>COUNTIF($C30:P30,"Late*")</f>
        <v>0</v>
      </c>
      <c r="S30" s="11">
        <f t="shared" si="2"/>
        <v>3</v>
      </c>
      <c r="T30" s="7">
        <f>COUNTIF($C30:P30,"Absent")</f>
        <v>0</v>
      </c>
      <c r="U30">
        <f>COUNTIF($C30:P30,"Withdrawn")+COUNTIF($C30:P30,"Absent*")-T30</f>
        <v>0</v>
      </c>
      <c r="V30" s="10">
        <f t="shared" si="3"/>
        <v>3</v>
      </c>
    </row>
    <row r="31" spans="1:22" x14ac:dyDescent="0.3">
      <c r="A31" s="6" t="s">
        <v>102</v>
      </c>
      <c r="B31" s="7" t="s">
        <v>103</v>
      </c>
      <c r="C31" s="6" t="str">
        <f>IFERROR(VLOOKUP($B31,[1]Dec!C$5:D$46,2,FALSE),"")</f>
        <v>Late</v>
      </c>
      <c r="D31" t="str">
        <f>IFERROR(VLOOKUP($B31,[1]Dec!F$5:G$46,2,FALSE),"")</f>
        <v/>
      </c>
      <c r="E31">
        <f>IFERROR(VLOOKUP($B31,[1]Dec!I$5:J$46,2,FALSE),"")</f>
        <v>1</v>
      </c>
      <c r="F31" t="str">
        <f>IFERROR(VLOOKUP($B31,[1]Dec!L$5:M$46,2,FALSE),"")</f>
        <v/>
      </c>
      <c r="G31" t="str">
        <f>IFERROR(VLOOKUP($B31,[1]Dec!O$5:P$46,2,FALSE),"")</f>
        <v/>
      </c>
      <c r="H31" t="str">
        <f>IFERROR(VLOOKUP($B31,[1]Dec!R$5:S$46,2,FALSE),"")</f>
        <v/>
      </c>
      <c r="I31" t="str">
        <f>IFERROR(VLOOKUP($B31,[1]Dec!U$5:V$46,2,FALSE),"")</f>
        <v/>
      </c>
      <c r="J31" t="str">
        <f>IFERROR(VLOOKUP($B31,[1]Dec!X$5:Y$46,2,FALSE),"")</f>
        <v/>
      </c>
      <c r="K31" t="str">
        <f>IFERROR(VLOOKUP($B31,[1]Dec!AA$5:AB$46,2,FALSE),"")</f>
        <v/>
      </c>
      <c r="L31" t="str">
        <f>IFERROR(VLOOKUP($B31,[1]Dec!AD$5:AE$46,2,FALSE),"")</f>
        <v/>
      </c>
      <c r="M31" t="str">
        <f>IFERROR(VLOOKUP($B31,[1]Dec!AG$5:AH$46,2,FALSE),"")</f>
        <v/>
      </c>
      <c r="N31" t="str">
        <f>IFERROR(VLOOKUP($B31,[1]Dec!AJ$5:AK$46,2,FALSE),"")</f>
        <v/>
      </c>
      <c r="O31" t="str">
        <f>IFERROR(VLOOKUP($B31,[1]Dec!AM$5:AN$46,2,FALSE),"")</f>
        <v/>
      </c>
      <c r="P31" t="str">
        <f>IFERROR(VLOOKUP($B31,[1]Dec!AP$5:AQ$46,2,FALSE),"")</f>
        <v/>
      </c>
      <c r="Q31" s="6">
        <f>SUM($C31:P31)</f>
        <v>1</v>
      </c>
      <c r="R31">
        <f>COUNTIF($C31:P31,"Late*")</f>
        <v>1</v>
      </c>
      <c r="S31" s="11">
        <f t="shared" si="2"/>
        <v>2</v>
      </c>
      <c r="T31" s="7">
        <f>COUNTIF($C31:P31,"Absent")</f>
        <v>0</v>
      </c>
      <c r="U31">
        <f>COUNTIF($C31:P31,"Withdrawn")+COUNTIF($C31:P31,"Absent*")-T31</f>
        <v>0</v>
      </c>
      <c r="V31" s="10">
        <f t="shared" si="3"/>
        <v>2</v>
      </c>
    </row>
    <row r="32" spans="1:22" x14ac:dyDescent="0.3">
      <c r="A32" s="6" t="s">
        <v>404</v>
      </c>
      <c r="B32" s="7" t="s">
        <v>405</v>
      </c>
      <c r="C32" s="6" t="str">
        <f>IFERROR(VLOOKUP($B32,[1]Dec!C$5:D$46,2,FALSE),"")</f>
        <v/>
      </c>
      <c r="D32">
        <f>IFERROR(VLOOKUP($B32,[1]Dec!F$5:G$46,2,FALSE),"")</f>
        <v>1</v>
      </c>
      <c r="E32" t="str">
        <f>IFERROR(VLOOKUP($B32,[1]Dec!I$5:J$46,2,FALSE),"")</f>
        <v/>
      </c>
      <c r="F32">
        <f>IFERROR(VLOOKUP($B32,[1]Dec!L$5:M$46,2,FALSE),"")</f>
        <v>1</v>
      </c>
      <c r="G32" t="str">
        <f>IFERROR(VLOOKUP($B32,[1]Dec!O$5:P$46,2,FALSE),"")</f>
        <v/>
      </c>
      <c r="H32">
        <f>IFERROR(VLOOKUP($B32,[1]Dec!R$5:S$46,2,FALSE),"")</f>
        <v>1</v>
      </c>
      <c r="I32" t="str">
        <f>IFERROR(VLOOKUP($B32,[1]Dec!U$5:V$46,2,FALSE),"")</f>
        <v/>
      </c>
      <c r="J32" t="str">
        <f>IFERROR(VLOOKUP($B32,[1]Dec!X$5:Y$46,2,FALSE),"")</f>
        <v/>
      </c>
      <c r="K32" t="str">
        <f>IFERROR(VLOOKUP($B32,[1]Dec!AA$5:AB$46,2,FALSE),"")</f>
        <v/>
      </c>
      <c r="L32" t="str">
        <f>IFERROR(VLOOKUP($B32,[1]Dec!AD$5:AE$46,2,FALSE),"")</f>
        <v/>
      </c>
      <c r="M32" t="str">
        <f>IFERROR(VLOOKUP($B32,[1]Dec!AG$5:AH$46,2,FALSE),"")</f>
        <v/>
      </c>
      <c r="N32" t="str">
        <f>IFERROR(VLOOKUP($B32,[1]Dec!AJ$5:AK$46,2,FALSE),"")</f>
        <v/>
      </c>
      <c r="O32" t="str">
        <f>IFERROR(VLOOKUP($B32,[1]Dec!AM$5:AN$46,2,FALSE),"")</f>
        <v/>
      </c>
      <c r="P32" t="str">
        <f>IFERROR(VLOOKUP($B32,[1]Dec!AP$5:AQ$46,2,FALSE),"")</f>
        <v/>
      </c>
      <c r="Q32" s="6">
        <f>SUM($C32:P32)</f>
        <v>3</v>
      </c>
      <c r="R32">
        <f>COUNTIF($C32:P32,"Late*")</f>
        <v>0</v>
      </c>
      <c r="S32" s="11">
        <f t="shared" si="2"/>
        <v>3</v>
      </c>
      <c r="T32" s="7">
        <f>COUNTIF($C32:P32,"Absent")</f>
        <v>0</v>
      </c>
      <c r="U32">
        <f>COUNTIF($C32:P32,"Withdrawn")+COUNTIF($C32:P32,"Absent*")-T32</f>
        <v>0</v>
      </c>
      <c r="V32" s="10">
        <f t="shared" si="3"/>
        <v>3</v>
      </c>
    </row>
    <row r="33" spans="1:22" x14ac:dyDescent="0.3">
      <c r="A33" s="6" t="s">
        <v>30</v>
      </c>
      <c r="B33" s="7" t="s">
        <v>31</v>
      </c>
      <c r="C33" s="6" t="str">
        <f>IFERROR(VLOOKUP($B33,[1]Dec!C$5:D$46,2,FALSE),"")</f>
        <v/>
      </c>
      <c r="D33" t="str">
        <f>IFERROR(VLOOKUP($B33,[1]Dec!F$5:G$46,2,FALSE),"")</f>
        <v/>
      </c>
      <c r="E33" t="str">
        <f>IFERROR(VLOOKUP($B33,[1]Dec!I$5:J$46,2,FALSE),"")</f>
        <v/>
      </c>
      <c r="F33" t="str">
        <f>IFERROR(VLOOKUP($B33,[1]Dec!L$5:M$46,2,FALSE),"")</f>
        <v/>
      </c>
      <c r="G33">
        <f>IFERROR(VLOOKUP($B33,[1]Dec!O$5:P$46,2,FALSE),"")</f>
        <v>1</v>
      </c>
      <c r="H33" t="str">
        <f>IFERROR(VLOOKUP($B33,[1]Dec!R$5:S$46,2,FALSE),"")</f>
        <v>Withdrawn</v>
      </c>
      <c r="I33" t="str">
        <f>IFERROR(VLOOKUP($B33,[1]Dec!U$5:V$46,2,FALSE),"")</f>
        <v/>
      </c>
      <c r="J33">
        <f>IFERROR(VLOOKUP($B33,[1]Dec!X$5:Y$46,2,FALSE),"")</f>
        <v>1</v>
      </c>
      <c r="K33" t="str">
        <f>IFERROR(VLOOKUP($B33,[1]Dec!AA$5:AB$46,2,FALSE),"")</f>
        <v/>
      </c>
      <c r="L33" t="str">
        <f>IFERROR(VLOOKUP($B33,[1]Dec!AD$5:AE$46,2,FALSE),"")</f>
        <v/>
      </c>
      <c r="M33" t="str">
        <f>IFERROR(VLOOKUP($B33,[1]Dec!AG$5:AH$46,2,FALSE),"")</f>
        <v/>
      </c>
      <c r="N33" t="str">
        <f>IFERROR(VLOOKUP($B33,[1]Dec!AJ$5:AK$46,2,FALSE),"")</f>
        <v/>
      </c>
      <c r="O33" t="str">
        <f>IFERROR(VLOOKUP($B33,[1]Dec!AM$5:AN$46,2,FALSE),"")</f>
        <v/>
      </c>
      <c r="P33" t="str">
        <f>IFERROR(VLOOKUP($B33,[1]Dec!AP$5:AQ$46,2,FALSE),"")</f>
        <v/>
      </c>
      <c r="Q33" s="6">
        <f>SUM($C33:P33)</f>
        <v>2</v>
      </c>
      <c r="R33">
        <f>COUNTIF($C33:P33,"Late*")</f>
        <v>0</v>
      </c>
      <c r="S33" s="11">
        <f t="shared" si="2"/>
        <v>2</v>
      </c>
      <c r="T33" s="7">
        <f>COUNTIF($C33:P33,"Absent")</f>
        <v>0</v>
      </c>
      <c r="U33">
        <f>COUNTIF($C33:P33,"Withdrawn")+COUNTIF($C33:P33,"Absent*")-T33</f>
        <v>1</v>
      </c>
      <c r="V33" s="10">
        <f t="shared" si="3"/>
        <v>3</v>
      </c>
    </row>
    <row r="34" spans="1:22" x14ac:dyDescent="0.3">
      <c r="A34" s="6" t="s">
        <v>205</v>
      </c>
      <c r="B34" s="7" t="s">
        <v>206</v>
      </c>
      <c r="C34" s="6">
        <f>IFERROR(VLOOKUP($B34,[1]Dec!C$5:D$46,2,FALSE),"")</f>
        <v>1</v>
      </c>
      <c r="D34" t="str">
        <f>IFERROR(VLOOKUP($B34,[1]Dec!F$5:G$46,2,FALSE),"")</f>
        <v/>
      </c>
      <c r="E34" t="str">
        <f>IFERROR(VLOOKUP($B34,[1]Dec!I$5:J$46,2,FALSE),"")</f>
        <v/>
      </c>
      <c r="F34" t="str">
        <f>IFERROR(VLOOKUP($B34,[1]Dec!L$5:M$46,2,FALSE),"")</f>
        <v/>
      </c>
      <c r="G34" t="str">
        <f>IFERROR(VLOOKUP($B34,[1]Dec!O$5:P$46,2,FALSE),"")</f>
        <v/>
      </c>
      <c r="H34" t="str">
        <f>IFERROR(VLOOKUP($B34,[1]Dec!R$5:S$46,2,FALSE),"")</f>
        <v/>
      </c>
      <c r="I34" t="str">
        <f>IFERROR(VLOOKUP($B34,[1]Dec!U$5:V$46,2,FALSE),"")</f>
        <v/>
      </c>
      <c r="J34">
        <f>IFERROR(VLOOKUP($B34,[1]Dec!X$5:Y$46,2,FALSE),"")</f>
        <v>1</v>
      </c>
      <c r="K34">
        <f>IFERROR(VLOOKUP($B34,[1]Dec!AA$5:AB$46,2,FALSE),"")</f>
        <v>1</v>
      </c>
      <c r="L34" t="str">
        <f>IFERROR(VLOOKUP($B34,[1]Dec!AD$5:AE$46,2,FALSE),"")</f>
        <v/>
      </c>
      <c r="M34" t="str">
        <f>IFERROR(VLOOKUP($B34,[1]Dec!AG$5:AH$46,2,FALSE),"")</f>
        <v/>
      </c>
      <c r="N34" t="str">
        <f>IFERROR(VLOOKUP($B34,[1]Dec!AJ$5:AK$46,2,FALSE),"")</f>
        <v/>
      </c>
      <c r="O34" t="str">
        <f>IFERROR(VLOOKUP($B34,[1]Dec!AM$5:AN$46,2,FALSE),"")</f>
        <v/>
      </c>
      <c r="P34" t="str">
        <f>IFERROR(VLOOKUP($B34,[1]Dec!AP$5:AQ$46,2,FALSE),"")</f>
        <v/>
      </c>
      <c r="Q34" s="6">
        <f>SUM($C34:P34)</f>
        <v>3</v>
      </c>
      <c r="R34">
        <f>COUNTIF($C34:P34,"Late*")</f>
        <v>0</v>
      </c>
      <c r="S34" s="11">
        <f t="shared" si="2"/>
        <v>3</v>
      </c>
      <c r="T34" s="7">
        <f>COUNTIF($C34:P34,"Absent")</f>
        <v>0</v>
      </c>
      <c r="U34">
        <f>COUNTIF($C34:P34,"Withdrawn")+COUNTIF($C34:P34,"Absent*")-T34</f>
        <v>0</v>
      </c>
      <c r="V34" s="10">
        <f t="shared" si="3"/>
        <v>3</v>
      </c>
    </row>
    <row r="35" spans="1:22" x14ac:dyDescent="0.3">
      <c r="A35" s="6" t="s">
        <v>456</v>
      </c>
      <c r="B35" s="7" t="s">
        <v>457</v>
      </c>
      <c r="C35" s="6" t="str">
        <f>IFERROR(VLOOKUP($B35,[1]Dec!C$5:D$46,2,FALSE),"")</f>
        <v/>
      </c>
      <c r="D35" t="str">
        <f>IFERROR(VLOOKUP($B35,[1]Dec!F$5:G$46,2,FALSE),"")</f>
        <v/>
      </c>
      <c r="E35" t="str">
        <f>IFERROR(VLOOKUP($B35,[1]Dec!I$5:J$46,2,FALSE),"")</f>
        <v/>
      </c>
      <c r="F35" t="str">
        <f>IFERROR(VLOOKUP($B35,[1]Dec!L$5:M$46,2,FALSE),"")</f>
        <v/>
      </c>
      <c r="G35" t="str">
        <f>IFERROR(VLOOKUP($B35,[1]Dec!O$5:P$46,2,FALSE),"")</f>
        <v/>
      </c>
      <c r="H35" t="str">
        <f>IFERROR(VLOOKUP($B35,[1]Dec!R$5:S$46,2,FALSE),"")</f>
        <v>Absent*</v>
      </c>
      <c r="I35">
        <f>IFERROR(VLOOKUP($B35,[1]Dec!U$5:V$46,2,FALSE),"")</f>
        <v>1</v>
      </c>
      <c r="J35" t="str">
        <f>IFERROR(VLOOKUP($B35,[1]Dec!X$5:Y$46,2,FALSE),"")</f>
        <v/>
      </c>
      <c r="K35">
        <f>IFERROR(VLOOKUP($B35,[1]Dec!AA$5:AB$46,2,FALSE),"")</f>
        <v>1</v>
      </c>
      <c r="L35" t="str">
        <f>IFERROR(VLOOKUP($B35,[1]Dec!AD$5:AE$46,2,FALSE),"")</f>
        <v/>
      </c>
      <c r="M35" t="str">
        <f>IFERROR(VLOOKUP($B35,[1]Dec!AG$5:AH$46,2,FALSE),"")</f>
        <v/>
      </c>
      <c r="N35" t="str">
        <f>IFERROR(VLOOKUP($B35,[1]Dec!AJ$5:AK$46,2,FALSE),"")</f>
        <v/>
      </c>
      <c r="O35" t="str">
        <f>IFERROR(VLOOKUP($B35,[1]Dec!AM$5:AN$46,2,FALSE),"")</f>
        <v/>
      </c>
      <c r="P35" t="str">
        <f>IFERROR(VLOOKUP($B35,[1]Dec!AP$5:AQ$46,2,FALSE),"")</f>
        <v/>
      </c>
      <c r="Q35" s="6">
        <f>SUM($C35:P35)</f>
        <v>2</v>
      </c>
      <c r="R35">
        <f>COUNTIF($C35:P35,"Late*")</f>
        <v>0</v>
      </c>
      <c r="S35" s="11">
        <f t="shared" si="2"/>
        <v>2</v>
      </c>
      <c r="T35" s="7">
        <f>COUNTIF($C35:P35,"Absent")</f>
        <v>0</v>
      </c>
      <c r="U35">
        <f>COUNTIF($C35:P35,"Withdrawn")+COUNTIF($C35:P35,"Absent*")-T35</f>
        <v>1</v>
      </c>
      <c r="V35" s="10">
        <f t="shared" si="3"/>
        <v>3</v>
      </c>
    </row>
    <row r="36" spans="1:22" x14ac:dyDescent="0.3">
      <c r="A36" s="6" t="s">
        <v>153</v>
      </c>
      <c r="B36" s="7" t="s">
        <v>154</v>
      </c>
      <c r="C36" s="6" t="str">
        <f>IFERROR(VLOOKUP($B36,[1]Dec!C$5:D$46,2,FALSE),"")</f>
        <v/>
      </c>
      <c r="D36" t="str">
        <f>IFERROR(VLOOKUP($B36,[1]Dec!F$5:G$46,2,FALSE),"")</f>
        <v/>
      </c>
      <c r="E36" t="str">
        <f>IFERROR(VLOOKUP($B36,[1]Dec!I$5:J$46,2,FALSE),"")</f>
        <v/>
      </c>
      <c r="F36" t="str">
        <f>IFERROR(VLOOKUP($B36,[1]Dec!L$5:M$46,2,FALSE),"")</f>
        <v/>
      </c>
      <c r="G36" t="str">
        <f>IFERROR(VLOOKUP($B36,[1]Dec!O$5:P$46,2,FALSE),"")</f>
        <v/>
      </c>
      <c r="H36">
        <f>IFERROR(VLOOKUP($B36,[1]Dec!R$5:S$46,2,FALSE),"")</f>
        <v>1</v>
      </c>
      <c r="I36" t="str">
        <f>IFERROR(VLOOKUP($B36,[1]Dec!U$5:V$46,2,FALSE),"")</f>
        <v>Withdrawn</v>
      </c>
      <c r="J36" t="str">
        <f>IFERROR(VLOOKUP($B36,[1]Dec!X$5:Y$46,2,FALSE),"")</f>
        <v>Withdrawn</v>
      </c>
      <c r="K36" t="str">
        <f>IFERROR(VLOOKUP($B36,[1]Dec!AA$5:AB$46,2,FALSE),"")</f>
        <v/>
      </c>
      <c r="L36" t="str">
        <f>IFERROR(VLOOKUP($B36,[1]Dec!AD$5:AE$46,2,FALSE),"")</f>
        <v/>
      </c>
      <c r="M36" t="str">
        <f>IFERROR(VLOOKUP($B36,[1]Dec!AG$5:AH$46,2,FALSE),"")</f>
        <v/>
      </c>
      <c r="N36" t="str">
        <f>IFERROR(VLOOKUP($B36,[1]Dec!AJ$5:AK$46,2,FALSE),"")</f>
        <v/>
      </c>
      <c r="O36" t="str">
        <f>IFERROR(VLOOKUP($B36,[1]Dec!AM$5:AN$46,2,FALSE),"")</f>
        <v/>
      </c>
      <c r="P36" t="str">
        <f>IFERROR(VLOOKUP($B36,[1]Dec!AP$5:AQ$46,2,FALSE),"")</f>
        <v/>
      </c>
      <c r="Q36" s="6">
        <f>SUM($C36:P36)</f>
        <v>1</v>
      </c>
      <c r="R36">
        <f>COUNTIF($C36:P36,"Late*")</f>
        <v>0</v>
      </c>
      <c r="S36" s="11">
        <f t="shared" si="2"/>
        <v>1</v>
      </c>
      <c r="T36" s="7">
        <f>COUNTIF($C36:P36,"Absent")</f>
        <v>0</v>
      </c>
      <c r="U36">
        <f>COUNTIF($C36:P36,"Withdrawn")+COUNTIF($C36:P36,"Absent*")-T36</f>
        <v>2</v>
      </c>
      <c r="V36" s="10">
        <f t="shared" si="3"/>
        <v>3</v>
      </c>
    </row>
    <row r="37" spans="1:22" x14ac:dyDescent="0.3">
      <c r="A37" s="6" t="s">
        <v>429</v>
      </c>
      <c r="B37" s="7" t="s">
        <v>430</v>
      </c>
      <c r="C37" s="6" t="str">
        <f>IFERROR(VLOOKUP($B37,[1]Dec!C$5:D$46,2,FALSE),"")</f>
        <v/>
      </c>
      <c r="D37" t="str">
        <f>IFERROR(VLOOKUP($B37,[1]Dec!F$5:G$46,2,FALSE),"")</f>
        <v/>
      </c>
      <c r="E37" t="str">
        <f>IFERROR(VLOOKUP($B37,[1]Dec!I$5:J$46,2,FALSE),"")</f>
        <v/>
      </c>
      <c r="F37" t="str">
        <f>IFERROR(VLOOKUP($B37,[1]Dec!L$5:M$46,2,FALSE),"")</f>
        <v/>
      </c>
      <c r="G37" t="str">
        <f>IFERROR(VLOOKUP($B37,[1]Dec!O$5:P$46,2,FALSE),"")</f>
        <v>Withdrawn</v>
      </c>
      <c r="H37">
        <f>IFERROR(VLOOKUP($B37,[1]Dec!R$5:S$46,2,FALSE),"")</f>
        <v>1</v>
      </c>
      <c r="I37" t="str">
        <f>IFERROR(VLOOKUP($B37,[1]Dec!U$5:V$46,2,FALSE),"")</f>
        <v/>
      </c>
      <c r="J37" t="str">
        <f>IFERROR(VLOOKUP($B37,[1]Dec!X$5:Y$46,2,FALSE),"")</f>
        <v>Withdrawn</v>
      </c>
      <c r="K37" t="str">
        <f>IFERROR(VLOOKUP($B37,[1]Dec!AA$5:AB$46,2,FALSE),"")</f>
        <v/>
      </c>
      <c r="L37" t="str">
        <f>IFERROR(VLOOKUP($B37,[1]Dec!AD$5:AE$46,2,FALSE),"")</f>
        <v/>
      </c>
      <c r="M37" t="str">
        <f>IFERROR(VLOOKUP($B37,[1]Dec!AG$5:AH$46,2,FALSE),"")</f>
        <v/>
      </c>
      <c r="N37" t="str">
        <f>IFERROR(VLOOKUP($B37,[1]Dec!AJ$5:AK$46,2,FALSE),"")</f>
        <v/>
      </c>
      <c r="O37" t="str">
        <f>IFERROR(VLOOKUP($B37,[1]Dec!AM$5:AN$46,2,FALSE),"")</f>
        <v/>
      </c>
      <c r="P37" t="str">
        <f>IFERROR(VLOOKUP($B37,[1]Dec!AP$5:AQ$46,2,FALSE),"")</f>
        <v/>
      </c>
      <c r="Q37" s="6">
        <f>SUM($C37:P37)</f>
        <v>1</v>
      </c>
      <c r="R37">
        <f>COUNTIF($C37:P37,"Late*")</f>
        <v>0</v>
      </c>
      <c r="S37" s="11">
        <f t="shared" si="2"/>
        <v>1</v>
      </c>
      <c r="T37" s="7">
        <f>COUNTIF($C37:P37,"Absent")</f>
        <v>0</v>
      </c>
      <c r="U37">
        <f>COUNTIF($C37:P37,"Withdrawn")+COUNTIF($C37:P37,"Absent*")-T37</f>
        <v>2</v>
      </c>
      <c r="V37" s="10">
        <f t="shared" si="3"/>
        <v>3</v>
      </c>
    </row>
    <row r="38" spans="1:22" x14ac:dyDescent="0.3">
      <c r="A38" s="6" t="s">
        <v>465</v>
      </c>
      <c r="B38" s="7" t="s">
        <v>466</v>
      </c>
      <c r="C38" s="6" t="str">
        <f>IFERROR(VLOOKUP($B38,[1]Dec!C$5:D$46,2,FALSE),"")</f>
        <v/>
      </c>
      <c r="D38">
        <f>IFERROR(VLOOKUP($B38,[1]Dec!F$5:G$46,2,FALSE),"")</f>
        <v>1</v>
      </c>
      <c r="E38" t="str">
        <f>IFERROR(VLOOKUP($B38,[1]Dec!I$5:J$46,2,FALSE),"")</f>
        <v/>
      </c>
      <c r="F38" t="str">
        <f>IFERROR(VLOOKUP($B38,[1]Dec!L$5:M$46,2,FALSE),"")</f>
        <v/>
      </c>
      <c r="G38" t="str">
        <f>IFERROR(VLOOKUP($B38,[1]Dec!O$5:P$46,2,FALSE),"")</f>
        <v/>
      </c>
      <c r="H38" t="str">
        <f>IFERROR(VLOOKUP($B38,[1]Dec!R$5:S$46,2,FALSE),"")</f>
        <v/>
      </c>
      <c r="I38" t="str">
        <f>IFERROR(VLOOKUP($B38,[1]Dec!U$5:V$46,2,FALSE),"")</f>
        <v/>
      </c>
      <c r="J38" t="str">
        <f>IFERROR(VLOOKUP($B38,[1]Dec!X$5:Y$46,2,FALSE),"")</f>
        <v/>
      </c>
      <c r="K38" t="str">
        <f>IFERROR(VLOOKUP($B38,[1]Dec!AA$5:AB$46,2,FALSE),"")</f>
        <v/>
      </c>
      <c r="L38" t="str">
        <f>IFERROR(VLOOKUP($B38,[1]Dec!AD$5:AE$46,2,FALSE),"")</f>
        <v/>
      </c>
      <c r="M38" t="str">
        <f>IFERROR(VLOOKUP($B38,[1]Dec!AG$5:AH$46,2,FALSE),"")</f>
        <v/>
      </c>
      <c r="N38" t="str">
        <f>IFERROR(VLOOKUP($B38,[1]Dec!AJ$5:AK$46,2,FALSE),"")</f>
        <v/>
      </c>
      <c r="O38" t="str">
        <f>IFERROR(VLOOKUP($B38,[1]Dec!AM$5:AN$46,2,FALSE),"")</f>
        <v/>
      </c>
      <c r="P38" t="str">
        <f>IFERROR(VLOOKUP($B38,[1]Dec!AP$5:AQ$46,2,FALSE),"")</f>
        <v/>
      </c>
      <c r="Q38" s="6">
        <f>SUM($C38:P38)</f>
        <v>1</v>
      </c>
      <c r="R38">
        <f>COUNTIF($C38:P38,"Late*")</f>
        <v>0</v>
      </c>
      <c r="S38" s="11">
        <f t="shared" si="2"/>
        <v>1</v>
      </c>
      <c r="T38" s="7">
        <f>COUNTIF($C38:P38,"Absent")</f>
        <v>0</v>
      </c>
      <c r="U38">
        <f>COUNTIF($C38:P38,"Withdrawn")+COUNTIF($C38:P38,"Absent*")-T38</f>
        <v>0</v>
      </c>
      <c r="V38" s="10">
        <f t="shared" si="3"/>
        <v>1</v>
      </c>
    </row>
    <row r="39" spans="1:22" x14ac:dyDescent="0.3">
      <c r="A39" s="6" t="s">
        <v>425</v>
      </c>
      <c r="B39" s="7" t="s">
        <v>426</v>
      </c>
      <c r="C39" s="6" t="str">
        <f>IFERROR(VLOOKUP($B39,[1]Dec!C$5:D$46,2,FALSE),"")</f>
        <v/>
      </c>
      <c r="D39">
        <f>IFERROR(VLOOKUP($B39,[1]Dec!F$5:G$46,2,FALSE),"")</f>
        <v>1</v>
      </c>
      <c r="E39" t="str">
        <f>IFERROR(VLOOKUP($B39,[1]Dec!I$5:J$46,2,FALSE),"")</f>
        <v/>
      </c>
      <c r="F39" t="str">
        <f>IFERROR(VLOOKUP($B39,[1]Dec!L$5:M$46,2,FALSE),"")</f>
        <v/>
      </c>
      <c r="G39">
        <f>IFERROR(VLOOKUP($B39,[1]Dec!O$5:P$46,2,FALSE),"")</f>
        <v>1</v>
      </c>
      <c r="H39" t="str">
        <f>IFERROR(VLOOKUP($B39,[1]Dec!R$5:S$46,2,FALSE),"")</f>
        <v/>
      </c>
      <c r="I39" t="str">
        <f>IFERROR(VLOOKUP($B39,[1]Dec!U$5:V$46,2,FALSE),"")</f>
        <v/>
      </c>
      <c r="J39">
        <f>IFERROR(VLOOKUP($B39,[1]Dec!X$5:Y$46,2,FALSE),"")</f>
        <v>1</v>
      </c>
      <c r="K39" t="str">
        <f>IFERROR(VLOOKUP($B39,[1]Dec!AA$5:AB$46,2,FALSE),"")</f>
        <v/>
      </c>
      <c r="L39" t="str">
        <f>IFERROR(VLOOKUP($B39,[1]Dec!AD$5:AE$46,2,FALSE),"")</f>
        <v/>
      </c>
      <c r="M39" t="str">
        <f>IFERROR(VLOOKUP($B39,[1]Dec!AG$5:AH$46,2,FALSE),"")</f>
        <v/>
      </c>
      <c r="N39" t="str">
        <f>IFERROR(VLOOKUP($B39,[1]Dec!AJ$5:AK$46,2,FALSE),"")</f>
        <v/>
      </c>
      <c r="O39" t="str">
        <f>IFERROR(VLOOKUP($B39,[1]Dec!AM$5:AN$46,2,FALSE),"")</f>
        <v/>
      </c>
      <c r="P39" t="str">
        <f>IFERROR(VLOOKUP($B39,[1]Dec!AP$5:AQ$46,2,FALSE),"")</f>
        <v/>
      </c>
      <c r="Q39" s="6">
        <f>SUM($C39:P39)</f>
        <v>3</v>
      </c>
      <c r="R39">
        <f>COUNTIF($C39:P39,"Late*")</f>
        <v>0</v>
      </c>
      <c r="S39" s="11">
        <f t="shared" si="2"/>
        <v>3</v>
      </c>
      <c r="T39" s="7">
        <f>COUNTIF($C39:P39,"Absent")</f>
        <v>0</v>
      </c>
      <c r="U39">
        <f>COUNTIF($C39:P39,"Withdrawn")+COUNTIF($C39:P39,"Absent*")-T39</f>
        <v>0</v>
      </c>
      <c r="V39" s="10">
        <f t="shared" si="3"/>
        <v>3</v>
      </c>
    </row>
    <row r="40" spans="1:22" x14ac:dyDescent="0.3">
      <c r="A40" s="6" t="s">
        <v>83</v>
      </c>
      <c r="B40" s="7" t="s">
        <v>121</v>
      </c>
      <c r="C40" s="6" t="str">
        <f>IFERROR(VLOOKUP($B40,[1]Dec!C$5:D$46,2,FALSE),"")</f>
        <v/>
      </c>
      <c r="D40">
        <f>IFERROR(VLOOKUP($B40,[1]Dec!F$5:G$46,2,FALSE),"")</f>
        <v>1</v>
      </c>
      <c r="E40" t="str">
        <f>IFERROR(VLOOKUP($B40,[1]Dec!I$5:J$46,2,FALSE),"")</f>
        <v/>
      </c>
      <c r="F40" t="str">
        <f>IFERROR(VLOOKUP($B40,[1]Dec!L$5:M$46,2,FALSE),"")</f>
        <v/>
      </c>
      <c r="G40" t="str">
        <f>IFERROR(VLOOKUP($B40,[1]Dec!O$5:P$46,2,FALSE),"")</f>
        <v/>
      </c>
      <c r="H40" t="str">
        <f>IFERROR(VLOOKUP($B40,[1]Dec!R$5:S$46,2,FALSE),"")</f>
        <v/>
      </c>
      <c r="I40" t="str">
        <f>IFERROR(VLOOKUP($B40,[1]Dec!U$5:V$46,2,FALSE),"")</f>
        <v/>
      </c>
      <c r="J40" t="str">
        <f>IFERROR(VLOOKUP($B40,[1]Dec!X$5:Y$46,2,FALSE),"")</f>
        <v>Withdrawn</v>
      </c>
      <c r="K40" t="str">
        <f>IFERROR(VLOOKUP($B40,[1]Dec!AA$5:AB$46,2,FALSE),"")</f>
        <v/>
      </c>
      <c r="L40" t="str">
        <f>IFERROR(VLOOKUP($B40,[1]Dec!AD$5:AE$46,2,FALSE),"")</f>
        <v/>
      </c>
      <c r="M40" t="str">
        <f>IFERROR(VLOOKUP($B40,[1]Dec!AG$5:AH$46,2,FALSE),"")</f>
        <v/>
      </c>
      <c r="N40" t="str">
        <f>IFERROR(VLOOKUP($B40,[1]Dec!AJ$5:AK$46,2,FALSE),"")</f>
        <v/>
      </c>
      <c r="O40" t="str">
        <f>IFERROR(VLOOKUP($B40,[1]Dec!AM$5:AN$46,2,FALSE),"")</f>
        <v/>
      </c>
      <c r="P40" t="str">
        <f>IFERROR(VLOOKUP($B40,[1]Dec!AP$5:AQ$46,2,FALSE),"")</f>
        <v/>
      </c>
      <c r="Q40" s="6">
        <f>SUM($C40:P40)</f>
        <v>1</v>
      </c>
      <c r="R40">
        <f>COUNTIF($C40:P40,"Late*")</f>
        <v>0</v>
      </c>
      <c r="S40" s="11">
        <f t="shared" si="2"/>
        <v>1</v>
      </c>
      <c r="T40" s="7">
        <f>COUNTIF($C40:P40,"Absent")</f>
        <v>0</v>
      </c>
      <c r="U40">
        <f>COUNTIF($C40:P40,"Withdrawn")+COUNTIF($C40:P40,"Absent*")-T40</f>
        <v>1</v>
      </c>
      <c r="V40" s="10">
        <f t="shared" si="3"/>
        <v>2</v>
      </c>
    </row>
    <row r="41" spans="1:22" x14ac:dyDescent="0.3">
      <c r="A41" s="6" t="s">
        <v>363</v>
      </c>
      <c r="B41" s="7" t="s">
        <v>364</v>
      </c>
      <c r="C41" s="6">
        <f>IFERROR(VLOOKUP($B41,[1]Dec!C$5:D$46,2,FALSE),"")</f>
        <v>1</v>
      </c>
      <c r="D41" t="str">
        <f>IFERROR(VLOOKUP($B41,[1]Dec!F$5:G$46,2,FALSE),"")</f>
        <v/>
      </c>
      <c r="E41" t="str">
        <f>IFERROR(VLOOKUP($B41,[1]Dec!I$5:J$46,2,FALSE),"")</f>
        <v>Withdrawn</v>
      </c>
      <c r="F41">
        <f>IFERROR(VLOOKUP($B41,[1]Dec!L$5:M$46,2,FALSE),"")</f>
        <v>1</v>
      </c>
      <c r="G41" t="str">
        <f>IFERROR(VLOOKUP($B41,[1]Dec!O$5:P$46,2,FALSE),"")</f>
        <v/>
      </c>
      <c r="H41" t="str">
        <f>IFERROR(VLOOKUP($B41,[1]Dec!R$5:S$46,2,FALSE),"")</f>
        <v/>
      </c>
      <c r="I41" t="str">
        <f>IFERROR(VLOOKUP($B41,[1]Dec!U$5:V$46,2,FALSE),"")</f>
        <v/>
      </c>
      <c r="J41" t="str">
        <f>IFERROR(VLOOKUP($B41,[1]Dec!X$5:Y$46,2,FALSE),"")</f>
        <v/>
      </c>
      <c r="K41" t="str">
        <f>IFERROR(VLOOKUP($B41,[1]Dec!AA$5:AB$46,2,FALSE),"")</f>
        <v/>
      </c>
      <c r="L41" t="str">
        <f>IFERROR(VLOOKUP($B41,[1]Dec!AD$5:AE$46,2,FALSE),"")</f>
        <v/>
      </c>
      <c r="M41" t="str">
        <f>IFERROR(VLOOKUP($B41,[1]Dec!AG$5:AH$46,2,FALSE),"")</f>
        <v/>
      </c>
      <c r="N41" t="str">
        <f>IFERROR(VLOOKUP($B41,[1]Dec!AJ$5:AK$46,2,FALSE),"")</f>
        <v/>
      </c>
      <c r="O41" t="str">
        <f>IFERROR(VLOOKUP($B41,[1]Dec!AM$5:AN$46,2,FALSE),"")</f>
        <v/>
      </c>
      <c r="P41" t="str">
        <f>IFERROR(VLOOKUP($B41,[1]Dec!AP$5:AQ$46,2,FALSE),"")</f>
        <v/>
      </c>
      <c r="Q41" s="6">
        <f>SUM($C41:P41)</f>
        <v>2</v>
      </c>
      <c r="R41">
        <f>COUNTIF($C41:P41,"Late*")</f>
        <v>0</v>
      </c>
      <c r="S41" s="11">
        <f t="shared" si="2"/>
        <v>2</v>
      </c>
      <c r="T41" s="7">
        <f>COUNTIF($C41:P41,"Absent")</f>
        <v>0</v>
      </c>
      <c r="U41">
        <f>COUNTIF($C41:P41,"Withdrawn")+COUNTIF($C41:P41,"Absent*")-T41</f>
        <v>1</v>
      </c>
      <c r="V41" s="10">
        <f t="shared" si="3"/>
        <v>3</v>
      </c>
    </row>
    <row r="42" spans="1:22" x14ac:dyDescent="0.3">
      <c r="A42" s="6" t="s">
        <v>73</v>
      </c>
      <c r="B42" s="7" t="s">
        <v>74</v>
      </c>
      <c r="C42" s="6" t="str">
        <f>IFERROR(VLOOKUP($B42,[1]Dec!C$5:D$46,2,FALSE),"")</f>
        <v/>
      </c>
      <c r="D42" t="str">
        <f>IFERROR(VLOOKUP($B42,[1]Dec!F$5:G$46,2,FALSE),"")</f>
        <v/>
      </c>
      <c r="E42" t="str">
        <f>IFERROR(VLOOKUP($B42,[1]Dec!I$5:J$46,2,FALSE),"")</f>
        <v/>
      </c>
      <c r="F42" t="str">
        <f>IFERROR(VLOOKUP($B42,[1]Dec!L$5:M$46,2,FALSE),"")</f>
        <v/>
      </c>
      <c r="G42" t="str">
        <f>IFERROR(VLOOKUP($B42,[1]Dec!O$5:P$46,2,FALSE),"")</f>
        <v/>
      </c>
      <c r="H42" t="str">
        <f>IFERROR(VLOOKUP($B42,[1]Dec!R$5:S$46,2,FALSE),"")</f>
        <v>Withdrawn</v>
      </c>
      <c r="I42">
        <f>IFERROR(VLOOKUP($B42,[1]Dec!U$5:V$46,2,FALSE),"")</f>
        <v>1</v>
      </c>
      <c r="J42" t="str">
        <f>IFERROR(VLOOKUP($B42,[1]Dec!X$5:Y$46,2,FALSE),"")</f>
        <v/>
      </c>
      <c r="K42" t="str">
        <f>IFERROR(VLOOKUP($B42,[1]Dec!AA$5:AB$46,2,FALSE),"")</f>
        <v>Withdrawn</v>
      </c>
      <c r="L42" t="str">
        <f>IFERROR(VLOOKUP($B42,[1]Dec!AD$5:AE$46,2,FALSE),"")</f>
        <v/>
      </c>
      <c r="M42" t="str">
        <f>IFERROR(VLOOKUP($B42,[1]Dec!AG$5:AH$46,2,FALSE),"")</f>
        <v/>
      </c>
      <c r="N42" t="str">
        <f>IFERROR(VLOOKUP($B42,[1]Dec!AJ$5:AK$46,2,FALSE),"")</f>
        <v/>
      </c>
      <c r="O42" t="str">
        <f>IFERROR(VLOOKUP($B42,[1]Dec!AM$5:AN$46,2,FALSE),"")</f>
        <v/>
      </c>
      <c r="P42" t="str">
        <f>IFERROR(VLOOKUP($B42,[1]Dec!AP$5:AQ$46,2,FALSE),"")</f>
        <v/>
      </c>
      <c r="Q42" s="6">
        <f>SUM($C42:P42)</f>
        <v>1</v>
      </c>
      <c r="R42">
        <f>COUNTIF($C42:P42,"Late*")</f>
        <v>0</v>
      </c>
      <c r="S42" s="11">
        <f t="shared" si="2"/>
        <v>1</v>
      </c>
      <c r="T42" s="7">
        <f>COUNTIF($C42:P42,"Absent")</f>
        <v>0</v>
      </c>
      <c r="U42">
        <f>COUNTIF($C42:P42,"Withdrawn")+COUNTIF($C42:P42,"Absent*")-T42</f>
        <v>2</v>
      </c>
      <c r="V42" s="10">
        <f t="shared" si="3"/>
        <v>3</v>
      </c>
    </row>
    <row r="43" spans="1:22" x14ac:dyDescent="0.3">
      <c r="A43" s="6" t="s">
        <v>437</v>
      </c>
      <c r="B43" s="7" t="s">
        <v>438</v>
      </c>
      <c r="C43" s="6" t="str">
        <f>IFERROR(VLOOKUP($B43,[1]Dec!C$5:D$46,2,FALSE),"")</f>
        <v>Withdrawn</v>
      </c>
      <c r="D43" t="str">
        <f>IFERROR(VLOOKUP($B43,[1]Dec!F$5:G$46,2,FALSE),"")</f>
        <v/>
      </c>
      <c r="E43" t="str">
        <f>IFERROR(VLOOKUP($B43,[1]Dec!I$5:J$46,2,FALSE),"")</f>
        <v/>
      </c>
      <c r="F43" t="str">
        <f>IFERROR(VLOOKUP($B43,[1]Dec!L$5:M$46,2,FALSE),"")</f>
        <v/>
      </c>
      <c r="G43" t="str">
        <f>IFERROR(VLOOKUP($B43,[1]Dec!O$5:P$46,2,FALSE),"")</f>
        <v/>
      </c>
      <c r="H43" t="str">
        <f>IFERROR(VLOOKUP($B43,[1]Dec!R$5:S$46,2,FALSE),"")</f>
        <v/>
      </c>
      <c r="I43" t="str">
        <f>IFERROR(VLOOKUP($B43,[1]Dec!U$5:V$46,2,FALSE),"")</f>
        <v/>
      </c>
      <c r="J43" t="str">
        <f>IFERROR(VLOOKUP($B43,[1]Dec!X$5:Y$46,2,FALSE),"")</f>
        <v/>
      </c>
      <c r="K43" t="str">
        <f>IFERROR(VLOOKUP($B43,[1]Dec!AA$5:AB$46,2,FALSE),"")</f>
        <v/>
      </c>
      <c r="L43" t="str">
        <f>IFERROR(VLOOKUP($B43,[1]Dec!AD$5:AE$46,2,FALSE),"")</f>
        <v/>
      </c>
      <c r="M43" t="str">
        <f>IFERROR(VLOOKUP($B43,[1]Dec!AG$5:AH$46,2,FALSE),"")</f>
        <v/>
      </c>
      <c r="N43" t="str">
        <f>IFERROR(VLOOKUP($B43,[1]Dec!AJ$5:AK$46,2,FALSE),"")</f>
        <v/>
      </c>
      <c r="O43" t="str">
        <f>IFERROR(VLOOKUP($B43,[1]Dec!AM$5:AN$46,2,FALSE),"")</f>
        <v/>
      </c>
      <c r="P43" t="str">
        <f>IFERROR(VLOOKUP($B43,[1]Dec!AP$5:AQ$46,2,FALSE),"")</f>
        <v/>
      </c>
      <c r="Q43" s="6">
        <f>SUM($C43:P43)</f>
        <v>0</v>
      </c>
      <c r="R43">
        <f>COUNTIF($C43:P43,"Late*")</f>
        <v>0</v>
      </c>
      <c r="S43" s="11">
        <f t="shared" si="2"/>
        <v>0</v>
      </c>
      <c r="T43" s="7">
        <f>COUNTIF($C43:P43,"Absent")</f>
        <v>0</v>
      </c>
      <c r="U43">
        <f>COUNTIF($C43:P43,"Withdrawn")+COUNTIF($C43:P43,"Absent*")-T43</f>
        <v>1</v>
      </c>
      <c r="V43" s="10">
        <f t="shared" si="3"/>
        <v>1</v>
      </c>
    </row>
    <row r="44" spans="1:22" x14ac:dyDescent="0.3">
      <c r="A44" s="6" t="s">
        <v>359</v>
      </c>
      <c r="B44" s="7" t="s">
        <v>360</v>
      </c>
      <c r="C44" s="6" t="str">
        <f>IFERROR(VLOOKUP($B44,[1]Dec!C$5:D$46,2,FALSE),"")</f>
        <v/>
      </c>
      <c r="D44" t="str">
        <f>IFERROR(VLOOKUP($B44,[1]Dec!F$5:G$46,2,FALSE),"")</f>
        <v/>
      </c>
      <c r="E44" t="str">
        <f>IFERROR(VLOOKUP($B44,[1]Dec!I$5:J$46,2,FALSE),"")</f>
        <v/>
      </c>
      <c r="F44" t="str">
        <f>IFERROR(VLOOKUP($B44,[1]Dec!L$5:M$46,2,FALSE),"")</f>
        <v/>
      </c>
      <c r="G44">
        <f>IFERROR(VLOOKUP($B44,[1]Dec!O$5:P$46,2,FALSE),"")</f>
        <v>1</v>
      </c>
      <c r="H44" t="str">
        <f>IFERROR(VLOOKUP($B44,[1]Dec!R$5:S$46,2,FALSE),"")</f>
        <v>Withdrawn</v>
      </c>
      <c r="I44" t="str">
        <f>IFERROR(VLOOKUP($B44,[1]Dec!U$5:V$46,2,FALSE),"")</f>
        <v/>
      </c>
      <c r="J44">
        <f>IFERROR(VLOOKUP($B44,[1]Dec!X$5:Y$46,2,FALSE),"")</f>
        <v>1</v>
      </c>
      <c r="K44" t="str">
        <f>IFERROR(VLOOKUP($B44,[1]Dec!AA$5:AB$46,2,FALSE),"")</f>
        <v/>
      </c>
      <c r="L44" t="str">
        <f>IFERROR(VLOOKUP($B44,[1]Dec!AD$5:AE$46,2,FALSE),"")</f>
        <v/>
      </c>
      <c r="M44" t="str">
        <f>IFERROR(VLOOKUP($B44,[1]Dec!AG$5:AH$46,2,FALSE),"")</f>
        <v/>
      </c>
      <c r="N44" t="str">
        <f>IFERROR(VLOOKUP($B44,[1]Dec!AJ$5:AK$46,2,FALSE),"")</f>
        <v/>
      </c>
      <c r="O44" t="str">
        <f>IFERROR(VLOOKUP($B44,[1]Dec!AM$5:AN$46,2,FALSE),"")</f>
        <v/>
      </c>
      <c r="P44" t="str">
        <f>IFERROR(VLOOKUP($B44,[1]Dec!AP$5:AQ$46,2,FALSE),"")</f>
        <v/>
      </c>
      <c r="Q44" s="6">
        <f>SUM($C44:P44)</f>
        <v>2</v>
      </c>
      <c r="R44">
        <f>COUNTIF($C44:P44,"Late*")</f>
        <v>0</v>
      </c>
      <c r="S44" s="11">
        <f t="shared" si="2"/>
        <v>2</v>
      </c>
      <c r="T44" s="7">
        <f>COUNTIF($C44:P44,"Absent")</f>
        <v>0</v>
      </c>
      <c r="U44">
        <f>COUNTIF($C44:P44,"Withdrawn")+COUNTIF($C44:P44,"Absent*")-T44</f>
        <v>1</v>
      </c>
      <c r="V44" s="10">
        <f t="shared" si="3"/>
        <v>3</v>
      </c>
    </row>
    <row r="45" spans="1:22" x14ac:dyDescent="0.3">
      <c r="A45" s="6" t="s">
        <v>415</v>
      </c>
      <c r="B45" s="7" t="s">
        <v>420</v>
      </c>
      <c r="C45" s="6" t="str">
        <f>IFERROR(VLOOKUP($B45,[1]Dec!C$5:D$46,2,FALSE),"")</f>
        <v/>
      </c>
      <c r="D45" t="str">
        <f>IFERROR(VLOOKUP($B45,[1]Dec!F$5:G$46,2,FALSE),"")</f>
        <v/>
      </c>
      <c r="E45" t="str">
        <f>IFERROR(VLOOKUP($B45,[1]Dec!I$5:J$46,2,FALSE),"")</f>
        <v/>
      </c>
      <c r="F45">
        <f>IFERROR(VLOOKUP($B45,[1]Dec!L$5:M$46,2,FALSE),"")</f>
        <v>1</v>
      </c>
      <c r="G45" t="str">
        <f>IFERROR(VLOOKUP($B45,[1]Dec!O$5:P$46,2,FALSE),"")</f>
        <v/>
      </c>
      <c r="H45" t="str">
        <f>IFERROR(VLOOKUP($B45,[1]Dec!R$5:S$46,2,FALSE),"")</f>
        <v/>
      </c>
      <c r="I45" t="str">
        <f>IFERROR(VLOOKUP($B45,[1]Dec!U$5:V$46,2,FALSE),"")</f>
        <v/>
      </c>
      <c r="J45" t="str">
        <f>IFERROR(VLOOKUP($B45,[1]Dec!X$5:Y$46,2,FALSE),"")</f>
        <v/>
      </c>
      <c r="K45" t="str">
        <f>IFERROR(VLOOKUP($B45,[1]Dec!AA$5:AB$46,2,FALSE),"")</f>
        <v/>
      </c>
      <c r="L45" t="str">
        <f>IFERROR(VLOOKUP($B45,[1]Dec!AD$5:AE$46,2,FALSE),"")</f>
        <v/>
      </c>
      <c r="M45" t="str">
        <f>IFERROR(VLOOKUP($B45,[1]Dec!AG$5:AH$46,2,FALSE),"")</f>
        <v/>
      </c>
      <c r="N45" t="str">
        <f>IFERROR(VLOOKUP($B45,[1]Dec!AJ$5:AK$46,2,FALSE),"")</f>
        <v/>
      </c>
      <c r="O45" t="str">
        <f>IFERROR(VLOOKUP($B45,[1]Dec!AM$5:AN$46,2,FALSE),"")</f>
        <v/>
      </c>
      <c r="P45" t="str">
        <f>IFERROR(VLOOKUP($B45,[1]Dec!AP$5:AQ$46,2,FALSE),"")</f>
        <v/>
      </c>
      <c r="Q45" s="6">
        <f>SUM($C45:P45)</f>
        <v>1</v>
      </c>
      <c r="R45">
        <f>COUNTIF($C45:P45,"Late*")</f>
        <v>0</v>
      </c>
      <c r="S45" s="11">
        <f t="shared" si="2"/>
        <v>1</v>
      </c>
      <c r="T45" s="7">
        <f>COUNTIF($C45:P45,"Absent")</f>
        <v>0</v>
      </c>
      <c r="U45">
        <f>COUNTIF($C45:P45,"Withdrawn")+COUNTIF($C45:P45,"Absent*")-T45</f>
        <v>0</v>
      </c>
      <c r="V45" s="10">
        <f t="shared" si="3"/>
        <v>1</v>
      </c>
    </row>
    <row r="46" spans="1:22" x14ac:dyDescent="0.3">
      <c r="A46" s="6" t="s">
        <v>446</v>
      </c>
      <c r="B46" s="7" t="s">
        <v>447</v>
      </c>
      <c r="C46" s="6" t="str">
        <f>IFERROR(VLOOKUP($B46,[1]Dec!C$5:D$46,2,FALSE),"")</f>
        <v/>
      </c>
      <c r="D46" t="str">
        <f>IFERROR(VLOOKUP($B46,[1]Dec!F$5:G$46,2,FALSE),"")</f>
        <v/>
      </c>
      <c r="E46" t="str">
        <f>IFERROR(VLOOKUP($B46,[1]Dec!I$5:J$46,2,FALSE),"")</f>
        <v/>
      </c>
      <c r="F46" t="str">
        <f>IFERROR(VLOOKUP($B46,[1]Dec!L$5:M$46,2,FALSE),"")</f>
        <v>Withdrawn</v>
      </c>
      <c r="G46" t="str">
        <f>IFERROR(VLOOKUP($B46,[1]Dec!O$5:P$46,2,FALSE),"")</f>
        <v/>
      </c>
      <c r="H46" t="str">
        <f>IFERROR(VLOOKUP($B46,[1]Dec!R$5:S$46,2,FALSE),"")</f>
        <v/>
      </c>
      <c r="I46" t="str">
        <f>IFERROR(VLOOKUP($B46,[1]Dec!U$5:V$46,2,FALSE),"")</f>
        <v>Withdrawn</v>
      </c>
      <c r="J46" t="str">
        <f>IFERROR(VLOOKUP($B46,[1]Dec!X$5:Y$46,2,FALSE),"")</f>
        <v/>
      </c>
      <c r="K46" t="str">
        <f>IFERROR(VLOOKUP($B46,[1]Dec!AA$5:AB$46,2,FALSE),"")</f>
        <v/>
      </c>
      <c r="L46" t="str">
        <f>IFERROR(VLOOKUP($B46,[1]Dec!AD$5:AE$46,2,FALSE),"")</f>
        <v/>
      </c>
      <c r="M46" t="str">
        <f>IFERROR(VLOOKUP($B46,[1]Dec!AG$5:AH$46,2,FALSE),"")</f>
        <v/>
      </c>
      <c r="N46" t="str">
        <f>IFERROR(VLOOKUP($B46,[1]Dec!AJ$5:AK$46,2,FALSE),"")</f>
        <v/>
      </c>
      <c r="O46" t="str">
        <f>IFERROR(VLOOKUP($B46,[1]Dec!AM$5:AN$46,2,FALSE),"")</f>
        <v/>
      </c>
      <c r="P46" t="str">
        <f>IFERROR(VLOOKUP($B46,[1]Dec!AP$5:AQ$46,2,FALSE),"")</f>
        <v/>
      </c>
      <c r="Q46" s="6">
        <f>SUM($C46:P46)</f>
        <v>0</v>
      </c>
      <c r="R46">
        <f>COUNTIF($C46:P46,"Late*")</f>
        <v>0</v>
      </c>
      <c r="S46" s="11">
        <f t="shared" si="2"/>
        <v>0</v>
      </c>
      <c r="T46" s="7">
        <f>COUNTIF($C46:P46,"Absent")</f>
        <v>0</v>
      </c>
      <c r="U46">
        <f>COUNTIF($C46:P46,"Withdrawn")+COUNTIF($C46:P46,"Absent*")-T46</f>
        <v>2</v>
      </c>
      <c r="V46" s="10">
        <f t="shared" si="3"/>
        <v>2</v>
      </c>
    </row>
    <row r="47" spans="1:22" x14ac:dyDescent="0.3">
      <c r="A47" s="6" t="s">
        <v>155</v>
      </c>
      <c r="B47" s="7" t="s">
        <v>156</v>
      </c>
      <c r="C47" s="6">
        <f>IFERROR(VLOOKUP($B47,[1]Dec!C$5:D$46,2,FALSE),"")</f>
        <v>1</v>
      </c>
      <c r="D47" t="str">
        <f>IFERROR(VLOOKUP($B47,[1]Dec!F$5:G$46,2,FALSE),"")</f>
        <v/>
      </c>
      <c r="E47" t="str">
        <f>IFERROR(VLOOKUP($B47,[1]Dec!I$5:J$46,2,FALSE),"")</f>
        <v/>
      </c>
      <c r="F47" t="str">
        <f>IFERROR(VLOOKUP($B47,[1]Dec!L$5:M$46,2,FALSE),"")</f>
        <v>Withdrawn</v>
      </c>
      <c r="G47" t="str">
        <f>IFERROR(VLOOKUP($B47,[1]Dec!O$5:P$46,2,FALSE),"")</f>
        <v/>
      </c>
      <c r="H47" t="str">
        <f>IFERROR(VLOOKUP($B47,[1]Dec!R$5:S$46,2,FALSE),"")</f>
        <v/>
      </c>
      <c r="I47" t="str">
        <f>IFERROR(VLOOKUP($B47,[1]Dec!U$5:V$46,2,FALSE),"")</f>
        <v/>
      </c>
      <c r="J47" t="str">
        <f>IFERROR(VLOOKUP($B47,[1]Dec!X$5:Y$46,2,FALSE),"")</f>
        <v/>
      </c>
      <c r="K47" t="str">
        <f>IFERROR(VLOOKUP($B47,[1]Dec!AA$5:AB$46,2,FALSE),"")</f>
        <v/>
      </c>
      <c r="L47" t="str">
        <f>IFERROR(VLOOKUP($B47,[1]Dec!AD$5:AE$46,2,FALSE),"")</f>
        <v/>
      </c>
      <c r="M47" t="str">
        <f>IFERROR(VLOOKUP($B47,[1]Dec!AG$5:AH$46,2,FALSE),"")</f>
        <v/>
      </c>
      <c r="N47" t="str">
        <f>IFERROR(VLOOKUP($B47,[1]Dec!AJ$5:AK$46,2,FALSE),"")</f>
        <v/>
      </c>
      <c r="O47" t="str">
        <f>IFERROR(VLOOKUP($B47,[1]Dec!AM$5:AN$46,2,FALSE),"")</f>
        <v/>
      </c>
      <c r="P47" t="str">
        <f>IFERROR(VLOOKUP($B47,[1]Dec!AP$5:AQ$46,2,FALSE),"")</f>
        <v/>
      </c>
      <c r="Q47" s="6">
        <f>SUM($C47:P47)</f>
        <v>1</v>
      </c>
      <c r="R47">
        <f>COUNTIF($C47:P47,"Late*")</f>
        <v>0</v>
      </c>
      <c r="S47" s="11">
        <f t="shared" si="2"/>
        <v>1</v>
      </c>
      <c r="T47" s="7">
        <f>COUNTIF($C47:P47,"Absent")</f>
        <v>0</v>
      </c>
      <c r="U47">
        <f>COUNTIF($C47:P47,"Withdrawn")+COUNTIF($C47:P47,"Absent*")-T47</f>
        <v>1</v>
      </c>
      <c r="V47" s="10">
        <f t="shared" si="3"/>
        <v>2</v>
      </c>
    </row>
    <row r="48" spans="1:22" x14ac:dyDescent="0.3">
      <c r="A48" s="6" t="s">
        <v>14</v>
      </c>
      <c r="B48" s="7" t="s">
        <v>15</v>
      </c>
      <c r="C48" s="6" t="str">
        <f>IFERROR(VLOOKUP($B48,[1]Dec!C$5:D$46,2,FALSE),"")</f>
        <v/>
      </c>
      <c r="D48" t="str">
        <f>IFERROR(VLOOKUP($B48,[1]Dec!F$5:G$46,2,FALSE),"")</f>
        <v/>
      </c>
      <c r="E48" t="str">
        <f>IFERROR(VLOOKUP($B48,[1]Dec!I$5:J$46,2,FALSE),"")</f>
        <v>Absent</v>
      </c>
      <c r="F48" t="str">
        <f>IFERROR(VLOOKUP($B48,[1]Dec!L$5:M$46,2,FALSE),"")</f>
        <v/>
      </c>
      <c r="G48">
        <f>IFERROR(VLOOKUP($B48,[1]Dec!O$5:P$46,2,FALSE),"")</f>
        <v>1</v>
      </c>
      <c r="H48" t="str">
        <f>IFERROR(VLOOKUP($B48,[1]Dec!R$5:S$46,2,FALSE),"")</f>
        <v>Withdrawn</v>
      </c>
      <c r="I48" t="str">
        <f>IFERROR(VLOOKUP($B48,[1]Dec!U$5:V$46,2,FALSE),"")</f>
        <v/>
      </c>
      <c r="J48" t="str">
        <f>IFERROR(VLOOKUP($B48,[1]Dec!X$5:Y$46,2,FALSE),"")</f>
        <v/>
      </c>
      <c r="K48" t="str">
        <f>IFERROR(VLOOKUP($B48,[1]Dec!AA$5:AB$46,2,FALSE),"")</f>
        <v>Withdrawn</v>
      </c>
      <c r="L48" t="str">
        <f>IFERROR(VLOOKUP($B48,[1]Dec!AD$5:AE$46,2,FALSE),"")</f>
        <v/>
      </c>
      <c r="M48" t="str">
        <f>IFERROR(VLOOKUP($B48,[1]Dec!AG$5:AH$46,2,FALSE),"")</f>
        <v/>
      </c>
      <c r="N48" t="str">
        <f>IFERROR(VLOOKUP($B48,[1]Dec!AJ$5:AK$46,2,FALSE),"")</f>
        <v/>
      </c>
      <c r="O48" t="str">
        <f>IFERROR(VLOOKUP($B48,[1]Dec!AM$5:AN$46,2,FALSE),"")</f>
        <v/>
      </c>
      <c r="P48" t="str">
        <f>IFERROR(VLOOKUP($B48,[1]Dec!AP$5:AQ$46,2,FALSE),"")</f>
        <v/>
      </c>
      <c r="Q48" s="6">
        <f>SUM($C48:P48)</f>
        <v>1</v>
      </c>
      <c r="R48">
        <f>COUNTIF($C48:P48,"Late*")</f>
        <v>0</v>
      </c>
      <c r="S48" s="11">
        <f t="shared" si="2"/>
        <v>1</v>
      </c>
      <c r="T48" s="7">
        <f>COUNTIF($C48:P48,"Absent")</f>
        <v>1</v>
      </c>
      <c r="U48">
        <f>COUNTIF($C48:P48,"Withdrawn")+COUNTIF($C48:P48,"Absent*")-T48</f>
        <v>2</v>
      </c>
      <c r="V48" s="10">
        <f t="shared" si="3"/>
        <v>4</v>
      </c>
    </row>
    <row r="49" spans="1:23" x14ac:dyDescent="0.3">
      <c r="A49" s="6" t="s">
        <v>422</v>
      </c>
      <c r="B49" s="7" t="s">
        <v>464</v>
      </c>
      <c r="C49" s="6" t="str">
        <f>IFERROR(VLOOKUP($B49,[1]Dec!C$5:D$46,2,FALSE),"")</f>
        <v/>
      </c>
      <c r="D49" t="str">
        <f>IFERROR(VLOOKUP($B49,[1]Dec!F$5:G$46,2,FALSE),"")</f>
        <v>Late</v>
      </c>
      <c r="E49" t="str">
        <f>IFERROR(VLOOKUP($B49,[1]Dec!I$5:J$46,2,FALSE),"")</f>
        <v/>
      </c>
      <c r="F49" t="str">
        <f>IFERROR(VLOOKUP($B49,[1]Dec!L$5:M$46,2,FALSE),"")</f>
        <v/>
      </c>
      <c r="G49" t="str">
        <f>IFERROR(VLOOKUP($B49,[1]Dec!O$5:P$46,2,FALSE),"")</f>
        <v/>
      </c>
      <c r="H49" t="str">
        <f>IFERROR(VLOOKUP($B49,[1]Dec!R$5:S$46,2,FALSE),"")</f>
        <v>Late*</v>
      </c>
      <c r="I49" t="str">
        <f>IFERROR(VLOOKUP($B49,[1]Dec!U$5:V$46,2,FALSE),"")</f>
        <v/>
      </c>
      <c r="J49" t="str">
        <f>IFERROR(VLOOKUP($B49,[1]Dec!X$5:Y$46,2,FALSE),"")</f>
        <v/>
      </c>
      <c r="K49" t="str">
        <f>IFERROR(VLOOKUP($B49,[1]Dec!AA$5:AB$46,2,FALSE),"")</f>
        <v/>
      </c>
      <c r="L49" t="str">
        <f>IFERROR(VLOOKUP($B49,[1]Dec!AD$5:AE$46,2,FALSE),"")</f>
        <v/>
      </c>
      <c r="M49" t="str">
        <f>IFERROR(VLOOKUP($B49,[1]Dec!AG$5:AH$46,2,FALSE),"")</f>
        <v/>
      </c>
      <c r="N49" t="str">
        <f>IFERROR(VLOOKUP($B49,[1]Dec!AJ$5:AK$46,2,FALSE),"")</f>
        <v/>
      </c>
      <c r="O49" t="str">
        <f>IFERROR(VLOOKUP($B49,[1]Dec!AM$5:AN$46,2,FALSE),"")</f>
        <v/>
      </c>
      <c r="P49" t="str">
        <f>IFERROR(VLOOKUP($B49,[1]Dec!AP$5:AQ$46,2,FALSE),"")</f>
        <v/>
      </c>
      <c r="Q49" s="6">
        <f>SUM($C49:P49)</f>
        <v>0</v>
      </c>
      <c r="R49">
        <f>COUNTIF($C49:P49,"Late*")</f>
        <v>2</v>
      </c>
      <c r="S49" s="11">
        <f t="shared" si="2"/>
        <v>2</v>
      </c>
      <c r="T49" s="7">
        <f>COUNTIF($C49:P49,"Absent")</f>
        <v>0</v>
      </c>
      <c r="U49">
        <f>COUNTIF($C49:P49,"Withdrawn")+COUNTIF($C49:P49,"Absent*")-T49</f>
        <v>0</v>
      </c>
      <c r="V49" s="10">
        <f t="shared" si="3"/>
        <v>2</v>
      </c>
    </row>
    <row r="50" spans="1:23" x14ac:dyDescent="0.3">
      <c r="A50" s="6" t="s">
        <v>458</v>
      </c>
      <c r="B50" s="7" t="s">
        <v>459</v>
      </c>
      <c r="C50" s="6" t="str">
        <f>IFERROR(VLOOKUP($B50,[1]Dec!C$5:D$46,2,FALSE),"")</f>
        <v/>
      </c>
      <c r="D50" t="str">
        <f>IFERROR(VLOOKUP($B50,[1]Dec!F$5:G$46,2,FALSE),"")</f>
        <v/>
      </c>
      <c r="E50" t="str">
        <f>IFERROR(VLOOKUP($B50,[1]Dec!I$5:J$46,2,FALSE),"")</f>
        <v/>
      </c>
      <c r="F50" t="str">
        <f>IFERROR(VLOOKUP($B50,[1]Dec!L$5:M$46,2,FALSE),"")</f>
        <v/>
      </c>
      <c r="G50" t="str">
        <f>IFERROR(VLOOKUP($B50,[1]Dec!O$5:P$46,2,FALSE),"")</f>
        <v/>
      </c>
      <c r="H50" t="str">
        <f>IFERROR(VLOOKUP($B50,[1]Dec!R$5:S$46,2,FALSE),"")</f>
        <v/>
      </c>
      <c r="I50">
        <f>IFERROR(VLOOKUP($B50,[1]Dec!U$5:V$46,2,FALSE),"")</f>
        <v>1</v>
      </c>
      <c r="J50">
        <f>IFERROR(VLOOKUP($B50,[1]Dec!X$5:Y$46,2,FALSE),"")</f>
        <v>1</v>
      </c>
      <c r="K50" t="str">
        <f>IFERROR(VLOOKUP($B50,[1]Dec!AA$5:AB$46,2,FALSE),"")</f>
        <v/>
      </c>
      <c r="L50" t="str">
        <f>IFERROR(VLOOKUP($B50,[1]Dec!AD$5:AE$46,2,FALSE),"")</f>
        <v/>
      </c>
      <c r="M50" t="str">
        <f>IFERROR(VLOOKUP($B50,[1]Dec!AG$5:AH$46,2,FALSE),"")</f>
        <v/>
      </c>
      <c r="N50" t="str">
        <f>IFERROR(VLOOKUP($B50,[1]Dec!AJ$5:AK$46,2,FALSE),"")</f>
        <v/>
      </c>
      <c r="O50" t="str">
        <f>IFERROR(VLOOKUP($B50,[1]Dec!AM$5:AN$46,2,FALSE),"")</f>
        <v/>
      </c>
      <c r="P50" t="str">
        <f>IFERROR(VLOOKUP($B50,[1]Dec!AP$5:AQ$46,2,FALSE),"")</f>
        <v/>
      </c>
      <c r="Q50" s="6">
        <f>SUM($C50:P50)</f>
        <v>2</v>
      </c>
      <c r="R50">
        <f>COUNTIF($C50:P50,"Late*")</f>
        <v>0</v>
      </c>
      <c r="S50" s="11">
        <f t="shared" si="2"/>
        <v>2</v>
      </c>
      <c r="T50" s="7">
        <f>COUNTIF($C50:P50,"Absent")</f>
        <v>0</v>
      </c>
      <c r="U50">
        <f>COUNTIF($C50:P50,"Withdrawn")+COUNTIF($C50:P50,"Absent*")-T50</f>
        <v>0</v>
      </c>
      <c r="V50" s="10">
        <f t="shared" si="3"/>
        <v>2</v>
      </c>
      <c r="W50" s="1"/>
    </row>
    <row r="51" spans="1:23" ht="14.4" customHeight="1" x14ac:dyDescent="0.3">
      <c r="A51" s="6" t="s">
        <v>439</v>
      </c>
      <c r="B51" s="7" t="s">
        <v>440</v>
      </c>
      <c r="C51" s="6" t="str">
        <f>IFERROR(VLOOKUP($B51,[1]Dec!C$5:D$46,2,FALSE),"")</f>
        <v>Withdrawn</v>
      </c>
      <c r="D51" t="str">
        <f>IFERROR(VLOOKUP($B51,[1]Dec!F$5:G$46,2,FALSE),"")</f>
        <v/>
      </c>
      <c r="E51" t="str">
        <f>IFERROR(VLOOKUP($B51,[1]Dec!I$5:J$46,2,FALSE),"")</f>
        <v/>
      </c>
      <c r="F51" t="str">
        <f>IFERROR(VLOOKUP($B51,[1]Dec!L$5:M$46,2,FALSE),"")</f>
        <v/>
      </c>
      <c r="G51" t="str">
        <f>IFERROR(VLOOKUP($B51,[1]Dec!O$5:P$46,2,FALSE),"")</f>
        <v/>
      </c>
      <c r="H51" t="str">
        <f>IFERROR(VLOOKUP($B51,[1]Dec!R$5:S$46,2,FALSE),"")</f>
        <v/>
      </c>
      <c r="I51">
        <f>IFERROR(VLOOKUP($B51,[1]Dec!U$5:V$46,2,FALSE),"")</f>
        <v>1</v>
      </c>
      <c r="J51">
        <f>IFERROR(VLOOKUP($B51,[1]Dec!X$5:Y$46,2,FALSE),"")</f>
        <v>1</v>
      </c>
      <c r="K51" t="str">
        <f>IFERROR(VLOOKUP($B51,[1]Dec!AA$5:AB$46,2,FALSE),"")</f>
        <v/>
      </c>
      <c r="L51" t="str">
        <f>IFERROR(VLOOKUP($B51,[1]Dec!AD$5:AE$46,2,FALSE),"")</f>
        <v/>
      </c>
      <c r="M51" t="str">
        <f>IFERROR(VLOOKUP($B51,[1]Dec!AG$5:AH$46,2,FALSE),"")</f>
        <v/>
      </c>
      <c r="N51" t="str">
        <f>IFERROR(VLOOKUP($B51,[1]Dec!AJ$5:AK$46,2,FALSE),"")</f>
        <v/>
      </c>
      <c r="O51" t="str">
        <f>IFERROR(VLOOKUP($B51,[1]Dec!AM$5:AN$46,2,FALSE),"")</f>
        <v/>
      </c>
      <c r="P51" t="str">
        <f>IFERROR(VLOOKUP($B51,[1]Dec!AP$5:AQ$46,2,FALSE),"")</f>
        <v/>
      </c>
      <c r="Q51" s="6">
        <f>SUM($C51:P51)</f>
        <v>2</v>
      </c>
      <c r="R51">
        <f>COUNTIF($C51:P51,"Late*")</f>
        <v>0</v>
      </c>
      <c r="S51" s="11">
        <f t="shared" si="2"/>
        <v>2</v>
      </c>
      <c r="T51" s="7">
        <f>COUNTIF($C51:P51,"Absent")</f>
        <v>0</v>
      </c>
      <c r="U51">
        <f>COUNTIF($C51:P51,"Withdrawn")+COUNTIF($C51:P51,"Absent*")-T51</f>
        <v>1</v>
      </c>
      <c r="V51" s="10">
        <f t="shared" si="3"/>
        <v>3</v>
      </c>
    </row>
    <row r="52" spans="1:23" s="1" customFormat="1" x14ac:dyDescent="0.3">
      <c r="A52" s="6" t="s">
        <v>12</v>
      </c>
      <c r="B52" s="7" t="s">
        <v>13</v>
      </c>
      <c r="C52" s="6" t="str">
        <f>IFERROR(VLOOKUP($B52,[1]Dec!C$5:D$46,2,FALSE),"")</f>
        <v/>
      </c>
      <c r="D52" t="str">
        <f>IFERROR(VLOOKUP($B52,[1]Dec!F$5:G$46,2,FALSE),"")</f>
        <v/>
      </c>
      <c r="E52">
        <f>IFERROR(VLOOKUP($B52,[1]Dec!I$5:J$46,2,FALSE),"")</f>
        <v>1</v>
      </c>
      <c r="F52" t="str">
        <f>IFERROR(VLOOKUP($B52,[1]Dec!L$5:M$46,2,FALSE),"")</f>
        <v/>
      </c>
      <c r="G52" t="str">
        <f>IFERROR(VLOOKUP($B52,[1]Dec!O$5:P$46,2,FALSE),"")</f>
        <v/>
      </c>
      <c r="H52">
        <f>IFERROR(VLOOKUP($B52,[1]Dec!R$5:S$46,2,FALSE),"")</f>
        <v>1</v>
      </c>
      <c r="I52" t="str">
        <f>IFERROR(VLOOKUP($B52,[1]Dec!U$5:V$46,2,FALSE),"")</f>
        <v/>
      </c>
      <c r="J52" t="str">
        <f>IFERROR(VLOOKUP($B52,[1]Dec!X$5:Y$46,2,FALSE),"")</f>
        <v/>
      </c>
      <c r="K52">
        <f>IFERROR(VLOOKUP($B52,[1]Dec!AA$5:AB$46,2,FALSE),"")</f>
        <v>1</v>
      </c>
      <c r="L52" t="str">
        <f>IFERROR(VLOOKUP($B52,[1]Dec!AD$5:AE$46,2,FALSE),"")</f>
        <v/>
      </c>
      <c r="M52" t="str">
        <f>IFERROR(VLOOKUP($B52,[1]Dec!AG$5:AH$46,2,FALSE),"")</f>
        <v/>
      </c>
      <c r="N52" t="str">
        <f>IFERROR(VLOOKUP($B52,[1]Dec!AJ$5:AK$46,2,FALSE),"")</f>
        <v/>
      </c>
      <c r="O52" t="str">
        <f>IFERROR(VLOOKUP($B52,[1]Dec!AM$5:AN$46,2,FALSE),"")</f>
        <v/>
      </c>
      <c r="P52" t="str">
        <f>IFERROR(VLOOKUP($B52,[1]Dec!AP$5:AQ$46,2,FALSE),"")</f>
        <v/>
      </c>
      <c r="Q52" s="6">
        <f>SUM($C52:P52)</f>
        <v>3</v>
      </c>
      <c r="R52">
        <f>COUNTIF($C52:P52,"Late*")</f>
        <v>0</v>
      </c>
      <c r="S52" s="11">
        <f t="shared" si="2"/>
        <v>3</v>
      </c>
      <c r="T52" s="7">
        <f>COUNTIF($C52:P52,"Absent")</f>
        <v>0</v>
      </c>
      <c r="U52">
        <f>COUNTIF($C52:P52,"Withdrawn")+COUNTIF($C52:P52,"Absent*")-T52</f>
        <v>0</v>
      </c>
      <c r="V52" s="10">
        <f t="shared" si="3"/>
        <v>3</v>
      </c>
      <c r="W52"/>
    </row>
    <row r="53" spans="1:23" x14ac:dyDescent="0.3">
      <c r="A53" s="6" t="s">
        <v>20</v>
      </c>
      <c r="B53" s="7" t="s">
        <v>21</v>
      </c>
      <c r="C53" s="6" t="str">
        <f>IFERROR(VLOOKUP($B53,[1]Dec!C$5:D$46,2,FALSE),"")</f>
        <v/>
      </c>
      <c r="D53" t="str">
        <f>IFERROR(VLOOKUP($B53,[1]Dec!F$5:G$46,2,FALSE),"")</f>
        <v/>
      </c>
      <c r="E53">
        <f>IFERROR(VLOOKUP($B53,[1]Dec!I$5:J$46,2,FALSE),"")</f>
        <v>1</v>
      </c>
      <c r="F53" t="str">
        <f>IFERROR(VLOOKUP($B53,[1]Dec!L$5:M$46,2,FALSE),"")</f>
        <v/>
      </c>
      <c r="G53" t="str">
        <f>IFERROR(VLOOKUP($B53,[1]Dec!O$5:P$46,2,FALSE),"")</f>
        <v/>
      </c>
      <c r="H53">
        <f>IFERROR(VLOOKUP($B53,[1]Dec!R$5:S$46,2,FALSE),"")</f>
        <v>1</v>
      </c>
      <c r="I53">
        <f>IFERROR(VLOOKUP($B53,[1]Dec!U$5:V$46,2,FALSE),"")</f>
        <v>1</v>
      </c>
      <c r="J53" t="str">
        <f>IFERROR(VLOOKUP($B53,[1]Dec!X$5:Y$46,2,FALSE),"")</f>
        <v/>
      </c>
      <c r="K53" t="str">
        <f>IFERROR(VLOOKUP($B53,[1]Dec!AA$5:AB$46,2,FALSE),"")</f>
        <v/>
      </c>
      <c r="L53" t="str">
        <f>IFERROR(VLOOKUP($B53,[1]Dec!AD$5:AE$46,2,FALSE),"")</f>
        <v/>
      </c>
      <c r="M53" t="str">
        <f>IFERROR(VLOOKUP($B53,[1]Dec!AG$5:AH$46,2,FALSE),"")</f>
        <v/>
      </c>
      <c r="N53" t="str">
        <f>IFERROR(VLOOKUP($B53,[1]Dec!AJ$5:AK$46,2,FALSE),"")</f>
        <v/>
      </c>
      <c r="O53" t="str">
        <f>IFERROR(VLOOKUP($B53,[1]Dec!AM$5:AN$46,2,FALSE),"")</f>
        <v/>
      </c>
      <c r="P53" t="str">
        <f>IFERROR(VLOOKUP($B53,[1]Dec!AP$5:AQ$46,2,FALSE),"")</f>
        <v/>
      </c>
      <c r="Q53" s="6">
        <f>SUM($C53:P53)</f>
        <v>3</v>
      </c>
      <c r="R53">
        <f>COUNTIF($C53:P53,"Late*")</f>
        <v>0</v>
      </c>
      <c r="S53" s="11">
        <f t="shared" si="2"/>
        <v>3</v>
      </c>
      <c r="T53" s="7">
        <f>COUNTIF($C53:P53,"Absent")</f>
        <v>0</v>
      </c>
      <c r="U53">
        <f>COUNTIF($C53:P53,"Withdrawn")+COUNTIF($C53:P53,"Absent*")-T53</f>
        <v>0</v>
      </c>
      <c r="V53" s="10">
        <f t="shared" si="3"/>
        <v>3</v>
      </c>
    </row>
    <row r="54" spans="1:23" x14ac:dyDescent="0.3">
      <c r="A54" s="6" t="s">
        <v>376</v>
      </c>
      <c r="B54" s="7" t="s">
        <v>377</v>
      </c>
      <c r="C54" s="6" t="str">
        <f>IFERROR(VLOOKUP($B54,[1]Dec!C$5:D$46,2,FALSE),"")</f>
        <v/>
      </c>
      <c r="D54" t="str">
        <f>IFERROR(VLOOKUP($B54,[1]Dec!F$5:G$46,2,FALSE),"")</f>
        <v/>
      </c>
      <c r="E54" t="str">
        <f>IFERROR(VLOOKUP($B54,[1]Dec!I$5:J$46,2,FALSE),"")</f>
        <v/>
      </c>
      <c r="F54" t="str">
        <f>IFERROR(VLOOKUP($B54,[1]Dec!L$5:M$46,2,FALSE),"")</f>
        <v/>
      </c>
      <c r="G54" t="str">
        <f>IFERROR(VLOOKUP($B54,[1]Dec!O$5:P$46,2,FALSE),"")</f>
        <v/>
      </c>
      <c r="H54" t="str">
        <f>IFERROR(VLOOKUP($B54,[1]Dec!R$5:S$46,2,FALSE),"")</f>
        <v/>
      </c>
      <c r="I54">
        <f>IFERROR(VLOOKUP($B54,[1]Dec!U$5:V$46,2,FALSE),"")</f>
        <v>1</v>
      </c>
      <c r="J54" t="str">
        <f>IFERROR(VLOOKUP($B54,[1]Dec!X$5:Y$46,2,FALSE),"")</f>
        <v/>
      </c>
      <c r="K54">
        <f>IFERROR(VLOOKUP($B54,[1]Dec!AA$5:AB$46,2,FALSE),"")</f>
        <v>1</v>
      </c>
      <c r="L54" t="str">
        <f>IFERROR(VLOOKUP($B54,[1]Dec!AD$5:AE$46,2,FALSE),"")</f>
        <v/>
      </c>
      <c r="M54" t="str">
        <f>IFERROR(VLOOKUP($B54,[1]Dec!AG$5:AH$46,2,FALSE),"")</f>
        <v/>
      </c>
      <c r="N54" t="str">
        <f>IFERROR(VLOOKUP($B54,[1]Dec!AJ$5:AK$46,2,FALSE),"")</f>
        <v/>
      </c>
      <c r="O54" t="str">
        <f>IFERROR(VLOOKUP($B54,[1]Dec!AM$5:AN$46,2,FALSE),"")</f>
        <v/>
      </c>
      <c r="P54" t="str">
        <f>IFERROR(VLOOKUP($B54,[1]Dec!AP$5:AQ$46,2,FALSE),"")</f>
        <v/>
      </c>
      <c r="Q54" s="6">
        <f>SUM($C54:P54)</f>
        <v>2</v>
      </c>
      <c r="R54">
        <f>COUNTIF($C54:P54,"Late*")</f>
        <v>0</v>
      </c>
      <c r="S54" s="11">
        <f t="shared" si="2"/>
        <v>2</v>
      </c>
      <c r="T54" s="7">
        <f>COUNTIF($C54:P54,"Absent")</f>
        <v>0</v>
      </c>
      <c r="U54">
        <f>COUNTIF($C54:P54,"Withdrawn")+COUNTIF($C54:P54,"Absent*")-T54</f>
        <v>0</v>
      </c>
      <c r="V54" s="10">
        <f t="shared" si="3"/>
        <v>2</v>
      </c>
    </row>
    <row r="55" spans="1:23" x14ac:dyDescent="0.3">
      <c r="A55" s="6" t="s">
        <v>460</v>
      </c>
      <c r="B55" s="7" t="s">
        <v>461</v>
      </c>
      <c r="C55" s="6" t="str">
        <f>IFERROR(VLOOKUP($B55,[1]Dec!C$5:D$46,2,FALSE),"")</f>
        <v/>
      </c>
      <c r="D55">
        <f>IFERROR(VLOOKUP($B55,[1]Dec!F$5:G$46,2,FALSE),"")</f>
        <v>1</v>
      </c>
      <c r="E55" t="str">
        <f>IFERROR(VLOOKUP($B55,[1]Dec!I$5:J$46,2,FALSE),"")</f>
        <v/>
      </c>
      <c r="F55" t="str">
        <f>IFERROR(VLOOKUP($B55,[1]Dec!L$5:M$46,2,FALSE),"")</f>
        <v/>
      </c>
      <c r="G55" t="str">
        <f>IFERROR(VLOOKUP($B55,[1]Dec!O$5:P$46,2,FALSE),"")</f>
        <v/>
      </c>
      <c r="H55" t="str">
        <f>IFERROR(VLOOKUP($B55,[1]Dec!R$5:S$46,2,FALSE),"")</f>
        <v/>
      </c>
      <c r="I55" t="str">
        <f>IFERROR(VLOOKUP($B55,[1]Dec!U$5:V$46,2,FALSE),"")</f>
        <v/>
      </c>
      <c r="J55" t="str">
        <f>IFERROR(VLOOKUP($B55,[1]Dec!X$5:Y$46,2,FALSE),"")</f>
        <v/>
      </c>
      <c r="K55" t="str">
        <f>IFERROR(VLOOKUP($B55,[1]Dec!AA$5:AB$46,2,FALSE),"")</f>
        <v/>
      </c>
      <c r="L55" t="str">
        <f>IFERROR(VLOOKUP($B55,[1]Dec!AD$5:AE$46,2,FALSE),"")</f>
        <v/>
      </c>
      <c r="M55" t="str">
        <f>IFERROR(VLOOKUP($B55,[1]Dec!AG$5:AH$46,2,FALSE),"")</f>
        <v/>
      </c>
      <c r="N55" t="str">
        <f>IFERROR(VLOOKUP($B55,[1]Dec!AJ$5:AK$46,2,FALSE),"")</f>
        <v/>
      </c>
      <c r="O55" t="str">
        <f>IFERROR(VLOOKUP($B55,[1]Dec!AM$5:AN$46,2,FALSE),"")</f>
        <v/>
      </c>
      <c r="P55" t="str">
        <f>IFERROR(VLOOKUP($B55,[1]Dec!AP$5:AQ$46,2,FALSE),"")</f>
        <v/>
      </c>
      <c r="Q55" s="6">
        <f>SUM($C55:P55)</f>
        <v>1</v>
      </c>
      <c r="R55">
        <f>COUNTIF($C55:P55,"Late*")</f>
        <v>0</v>
      </c>
      <c r="S55" s="11">
        <f t="shared" si="2"/>
        <v>1</v>
      </c>
      <c r="T55" s="7">
        <f>COUNTIF($C55:P55,"Absent")</f>
        <v>0</v>
      </c>
      <c r="U55">
        <f>COUNTIF($C55:P55,"Withdrawn")+COUNTIF($C55:P55,"Absent*")-T55</f>
        <v>0</v>
      </c>
      <c r="V55" s="10">
        <f t="shared" si="3"/>
        <v>1</v>
      </c>
    </row>
    <row r="56" spans="1:23" x14ac:dyDescent="0.3">
      <c r="A56" s="6" t="s">
        <v>207</v>
      </c>
      <c r="B56" s="7" t="s">
        <v>208</v>
      </c>
      <c r="C56" s="6">
        <f>IFERROR(VLOOKUP($B56,[1]Dec!C$5:D$46,2,FALSE),"")</f>
        <v>1</v>
      </c>
      <c r="D56" t="str">
        <f>IFERROR(VLOOKUP($B56,[1]Dec!F$5:G$46,2,FALSE),"")</f>
        <v/>
      </c>
      <c r="E56" t="str">
        <f>IFERROR(VLOOKUP($B56,[1]Dec!I$5:J$46,2,FALSE),"")</f>
        <v/>
      </c>
      <c r="F56" t="str">
        <f>IFERROR(VLOOKUP($B56,[1]Dec!L$5:M$46,2,FALSE),"")</f>
        <v/>
      </c>
      <c r="G56" t="str">
        <f>IFERROR(VLOOKUP($B56,[1]Dec!O$5:P$46,2,FALSE),"")</f>
        <v/>
      </c>
      <c r="H56" t="str">
        <f>IFERROR(VLOOKUP($B56,[1]Dec!R$5:S$46,2,FALSE),"")</f>
        <v/>
      </c>
      <c r="I56" t="str">
        <f>IFERROR(VLOOKUP($B56,[1]Dec!U$5:V$46,2,FALSE),"")</f>
        <v/>
      </c>
      <c r="J56">
        <f>IFERROR(VLOOKUP($B56,[1]Dec!X$5:Y$46,2,FALSE),"")</f>
        <v>1</v>
      </c>
      <c r="K56">
        <f>IFERROR(VLOOKUP($B56,[1]Dec!AA$5:AB$46,2,FALSE),"")</f>
        <v>1</v>
      </c>
      <c r="L56" t="str">
        <f>IFERROR(VLOOKUP($B56,[1]Dec!AD$5:AE$46,2,FALSE),"")</f>
        <v/>
      </c>
      <c r="M56" t="str">
        <f>IFERROR(VLOOKUP($B56,[1]Dec!AG$5:AH$46,2,FALSE),"")</f>
        <v/>
      </c>
      <c r="N56" t="str">
        <f>IFERROR(VLOOKUP($B56,[1]Dec!AJ$5:AK$46,2,FALSE),"")</f>
        <v/>
      </c>
      <c r="O56" t="str">
        <f>IFERROR(VLOOKUP($B56,[1]Dec!AM$5:AN$46,2,FALSE),"")</f>
        <v/>
      </c>
      <c r="P56" t="str">
        <f>IFERROR(VLOOKUP($B56,[1]Dec!AP$5:AQ$46,2,FALSE),"")</f>
        <v/>
      </c>
      <c r="Q56" s="6">
        <f>SUM($C56:P56)</f>
        <v>3</v>
      </c>
      <c r="R56">
        <f>COUNTIF($C56:P56,"Late*")</f>
        <v>0</v>
      </c>
      <c r="S56" s="11">
        <f t="shared" si="2"/>
        <v>3</v>
      </c>
      <c r="T56" s="7">
        <f>COUNTIF($C56:P56,"Absent")</f>
        <v>0</v>
      </c>
      <c r="U56">
        <f>COUNTIF($C56:P56,"Withdrawn")+COUNTIF($C56:P56,"Absent*")-T56</f>
        <v>0</v>
      </c>
      <c r="V56" s="10">
        <f t="shared" si="3"/>
        <v>3</v>
      </c>
    </row>
    <row r="57" spans="1:23" x14ac:dyDescent="0.3">
      <c r="A57" s="6" t="s">
        <v>28</v>
      </c>
      <c r="B57" s="7" t="s">
        <v>29</v>
      </c>
      <c r="C57" s="6" t="str">
        <f>IFERROR(VLOOKUP($B57,[1]Dec!C$5:D$46,2,FALSE),"")</f>
        <v/>
      </c>
      <c r="D57" t="str">
        <f>IFERROR(VLOOKUP($B57,[1]Dec!F$5:G$46,2,FALSE),"")</f>
        <v/>
      </c>
      <c r="E57" t="str">
        <f>IFERROR(VLOOKUP($B57,[1]Dec!I$5:J$46,2,FALSE),"")</f>
        <v/>
      </c>
      <c r="F57" t="str">
        <f>IFERROR(VLOOKUP($B57,[1]Dec!L$5:M$46,2,FALSE),"")</f>
        <v/>
      </c>
      <c r="G57">
        <f>IFERROR(VLOOKUP($B57,[1]Dec!O$5:P$46,2,FALSE),"")</f>
        <v>1</v>
      </c>
      <c r="H57" t="str">
        <f>IFERROR(VLOOKUP($B57,[1]Dec!R$5:S$46,2,FALSE),"")</f>
        <v>Withdrawn</v>
      </c>
      <c r="I57" t="str">
        <f>IFERROR(VLOOKUP($B57,[1]Dec!U$5:V$46,2,FALSE),"")</f>
        <v/>
      </c>
      <c r="J57">
        <f>IFERROR(VLOOKUP($B57,[1]Dec!X$5:Y$46,2,FALSE),"")</f>
        <v>1</v>
      </c>
      <c r="K57" t="str">
        <f>IFERROR(VLOOKUP($B57,[1]Dec!AA$5:AB$46,2,FALSE),"")</f>
        <v/>
      </c>
      <c r="L57" t="str">
        <f>IFERROR(VLOOKUP($B57,[1]Dec!AD$5:AE$46,2,FALSE),"")</f>
        <v/>
      </c>
      <c r="M57" t="str">
        <f>IFERROR(VLOOKUP($B57,[1]Dec!AG$5:AH$46,2,FALSE),"")</f>
        <v/>
      </c>
      <c r="N57" t="str">
        <f>IFERROR(VLOOKUP($B57,[1]Dec!AJ$5:AK$46,2,FALSE),"")</f>
        <v/>
      </c>
      <c r="O57" t="str">
        <f>IFERROR(VLOOKUP($B57,[1]Dec!AM$5:AN$46,2,FALSE),"")</f>
        <v/>
      </c>
      <c r="P57" t="str">
        <f>IFERROR(VLOOKUP($B57,[1]Dec!AP$5:AQ$46,2,FALSE),"")</f>
        <v/>
      </c>
      <c r="Q57" s="6">
        <f>SUM($C57:P57)</f>
        <v>2</v>
      </c>
      <c r="R57">
        <f>COUNTIF($C57:P57,"Late*")</f>
        <v>0</v>
      </c>
      <c r="S57" s="11">
        <f t="shared" si="2"/>
        <v>2</v>
      </c>
      <c r="T57" s="7">
        <f>COUNTIF($C57:P57,"Absent")</f>
        <v>0</v>
      </c>
      <c r="U57">
        <f>COUNTIF($C57:P57,"Withdrawn")+COUNTIF($C57:P57,"Absent*")-T57</f>
        <v>1</v>
      </c>
      <c r="V57" s="10">
        <f t="shared" si="3"/>
        <v>3</v>
      </c>
    </row>
    <row r="58" spans="1:23" x14ac:dyDescent="0.3">
      <c r="A58" s="6" t="s">
        <v>213</v>
      </c>
      <c r="B58" s="7" t="s">
        <v>214</v>
      </c>
      <c r="C58" s="6">
        <f>IFERROR(VLOOKUP($B58,[1]Dec!C$5:D$46,2,FALSE),"")</f>
        <v>1</v>
      </c>
      <c r="D58" t="str">
        <f>IFERROR(VLOOKUP($B58,[1]Dec!F$5:G$46,2,FALSE),"")</f>
        <v/>
      </c>
      <c r="E58" t="str">
        <f>IFERROR(VLOOKUP($B58,[1]Dec!I$5:J$46,2,FALSE),"")</f>
        <v/>
      </c>
      <c r="F58" t="str">
        <f>IFERROR(VLOOKUP($B58,[1]Dec!L$5:M$46,2,FALSE),"")</f>
        <v/>
      </c>
      <c r="G58" t="str">
        <f>IFERROR(VLOOKUP($B58,[1]Dec!O$5:P$46,2,FALSE),"")</f>
        <v/>
      </c>
      <c r="H58" t="str">
        <f>IFERROR(VLOOKUP($B58,[1]Dec!R$5:S$46,2,FALSE),"")</f>
        <v/>
      </c>
      <c r="I58" t="str">
        <f>IFERROR(VLOOKUP($B58,[1]Dec!U$5:V$46,2,FALSE),"")</f>
        <v/>
      </c>
      <c r="J58">
        <f>IFERROR(VLOOKUP($B58,[1]Dec!X$5:Y$46,2,FALSE),"")</f>
        <v>1</v>
      </c>
      <c r="K58">
        <f>IFERROR(VLOOKUP($B58,[1]Dec!AA$5:AB$46,2,FALSE),"")</f>
        <v>1</v>
      </c>
      <c r="L58" t="str">
        <f>IFERROR(VLOOKUP($B58,[1]Dec!AD$5:AE$46,2,FALSE),"")</f>
        <v/>
      </c>
      <c r="M58" t="str">
        <f>IFERROR(VLOOKUP($B58,[1]Dec!AG$5:AH$46,2,FALSE),"")</f>
        <v/>
      </c>
      <c r="N58" t="str">
        <f>IFERROR(VLOOKUP($B58,[1]Dec!AJ$5:AK$46,2,FALSE),"")</f>
        <v/>
      </c>
      <c r="O58" t="str">
        <f>IFERROR(VLOOKUP($B58,[1]Dec!AM$5:AN$46,2,FALSE),"")</f>
        <v/>
      </c>
      <c r="P58" t="str">
        <f>IFERROR(VLOOKUP($B58,[1]Dec!AP$5:AQ$46,2,FALSE),"")</f>
        <v/>
      </c>
      <c r="Q58" s="6">
        <f>SUM($C58:P58)</f>
        <v>3</v>
      </c>
      <c r="R58">
        <f>COUNTIF($C58:P58,"Late*")</f>
        <v>0</v>
      </c>
      <c r="S58" s="11">
        <f t="shared" si="2"/>
        <v>3</v>
      </c>
      <c r="T58" s="7">
        <f>COUNTIF($C58:P58,"Absent")</f>
        <v>0</v>
      </c>
      <c r="U58">
        <f>COUNTIF($C58:P58,"Withdrawn")+COUNTIF($C58:P58,"Absent*")-T58</f>
        <v>0</v>
      </c>
      <c r="V58" s="10">
        <f t="shared" si="3"/>
        <v>3</v>
      </c>
    </row>
    <row r="59" spans="1:23" x14ac:dyDescent="0.3">
      <c r="A59" s="6" t="s">
        <v>803</v>
      </c>
      <c r="B59" s="7" t="s">
        <v>804</v>
      </c>
      <c r="C59" s="6" t="str">
        <f>IFERROR(VLOOKUP($B59,[1]Dec!C$5:D$46,2,FALSE),"")</f>
        <v/>
      </c>
      <c r="D59" t="str">
        <f>IFERROR(VLOOKUP($B59,[1]Dec!F$5:G$46,2,FALSE),"")</f>
        <v/>
      </c>
      <c r="E59">
        <f>IFERROR(VLOOKUP($B59,[1]Dec!I$5:J$46,2,FALSE),"")</f>
        <v>1</v>
      </c>
      <c r="F59" t="str">
        <f>IFERROR(VLOOKUP($B59,[1]Dec!L$5:M$46,2,FALSE),"")</f>
        <v/>
      </c>
      <c r="G59" t="str">
        <f>IFERROR(VLOOKUP($B59,[1]Dec!O$5:P$46,2,FALSE),"")</f>
        <v/>
      </c>
      <c r="H59" t="str">
        <f>IFERROR(VLOOKUP($B59,[1]Dec!R$5:S$46,2,FALSE),"")</f>
        <v/>
      </c>
      <c r="I59" t="str">
        <f>IFERROR(VLOOKUP($B59,[1]Dec!U$5:V$46,2,FALSE),"")</f>
        <v/>
      </c>
      <c r="J59">
        <f>IFERROR(VLOOKUP($B59,[1]Dec!X$5:Y$46,2,FALSE),"")</f>
        <v>1</v>
      </c>
      <c r="K59" t="str">
        <f>IFERROR(VLOOKUP($B59,[1]Dec!AA$5:AB$46,2,FALSE),"")</f>
        <v/>
      </c>
      <c r="L59" t="str">
        <f>IFERROR(VLOOKUP($B59,[1]Dec!AD$5:AE$46,2,FALSE),"")</f>
        <v/>
      </c>
      <c r="M59" t="str">
        <f>IFERROR(VLOOKUP($B59,[1]Dec!AG$5:AH$46,2,FALSE),"")</f>
        <v/>
      </c>
      <c r="N59" t="str">
        <f>IFERROR(VLOOKUP($B59,[1]Dec!AJ$5:AK$46,2,FALSE),"")</f>
        <v/>
      </c>
      <c r="O59" t="str">
        <f>IFERROR(VLOOKUP($B59,[1]Dec!AM$5:AN$46,2,FALSE),"")</f>
        <v/>
      </c>
      <c r="P59" t="str">
        <f>IFERROR(VLOOKUP($B59,[1]Dec!AP$5:AQ$46,2,FALSE),"")</f>
        <v/>
      </c>
      <c r="Q59" s="6">
        <f>SUM($C59:P59)</f>
        <v>2</v>
      </c>
      <c r="R59">
        <f>COUNTIF($C59:P59,"Late*")</f>
        <v>0</v>
      </c>
      <c r="S59" s="11">
        <f t="shared" si="2"/>
        <v>2</v>
      </c>
      <c r="T59" s="7">
        <f>COUNTIF($C59:P59,"Absent")</f>
        <v>0</v>
      </c>
      <c r="U59">
        <f>COUNTIF($C59:P59,"Withdrawn")+COUNTIF($C59:P59,"Absent*")-T59</f>
        <v>0</v>
      </c>
      <c r="V59" s="10">
        <f t="shared" si="3"/>
        <v>2</v>
      </c>
    </row>
    <row r="60" spans="1:23" x14ac:dyDescent="0.3">
      <c r="A60" s="6" t="s">
        <v>54</v>
      </c>
      <c r="B60" s="7" t="s">
        <v>55</v>
      </c>
      <c r="C60" s="6">
        <f>IFERROR(VLOOKUP($B60,[1]Dec!C$5:D$46,2,FALSE),"")</f>
        <v>1</v>
      </c>
      <c r="D60" t="str">
        <f>IFERROR(VLOOKUP($B60,[1]Dec!F$5:G$46,2,FALSE),"")</f>
        <v/>
      </c>
      <c r="E60" t="str">
        <f>IFERROR(VLOOKUP($B60,[1]Dec!I$5:J$46,2,FALSE),"")</f>
        <v/>
      </c>
      <c r="F60" t="str">
        <f>IFERROR(VLOOKUP($B60,[1]Dec!L$5:M$46,2,FALSE),"")</f>
        <v/>
      </c>
      <c r="G60" t="str">
        <f>IFERROR(VLOOKUP($B60,[1]Dec!O$5:P$46,2,FALSE),"")</f>
        <v/>
      </c>
      <c r="H60" t="str">
        <f>IFERROR(VLOOKUP($B60,[1]Dec!R$5:S$46,2,FALSE),"")</f>
        <v/>
      </c>
      <c r="I60" t="str">
        <f>IFERROR(VLOOKUP($B60,[1]Dec!U$5:V$46,2,FALSE),"")</f>
        <v/>
      </c>
      <c r="J60" t="str">
        <f>IFERROR(VLOOKUP($B60,[1]Dec!X$5:Y$46,2,FALSE),"")</f>
        <v>Absent*</v>
      </c>
      <c r="K60">
        <f>IFERROR(VLOOKUP($B60,[1]Dec!AA$5:AB$46,2,FALSE),"")</f>
        <v>1</v>
      </c>
      <c r="L60" t="str">
        <f>IFERROR(VLOOKUP($B60,[1]Dec!AD$5:AE$46,2,FALSE),"")</f>
        <v/>
      </c>
      <c r="M60" t="str">
        <f>IFERROR(VLOOKUP($B60,[1]Dec!AG$5:AH$46,2,FALSE),"")</f>
        <v/>
      </c>
      <c r="N60" t="str">
        <f>IFERROR(VLOOKUP($B60,[1]Dec!AJ$5:AK$46,2,FALSE),"")</f>
        <v/>
      </c>
      <c r="O60" t="str">
        <f>IFERROR(VLOOKUP($B60,[1]Dec!AM$5:AN$46,2,FALSE),"")</f>
        <v/>
      </c>
      <c r="P60" t="str">
        <f>IFERROR(VLOOKUP($B60,[1]Dec!AP$5:AQ$46,2,FALSE),"")</f>
        <v/>
      </c>
      <c r="Q60" s="6">
        <f>SUM($C60:P60)</f>
        <v>2</v>
      </c>
      <c r="R60">
        <f>COUNTIF($C60:P60,"Late*")</f>
        <v>0</v>
      </c>
      <c r="S60" s="11">
        <f t="shared" si="2"/>
        <v>2</v>
      </c>
      <c r="T60" s="7">
        <f>COUNTIF($C60:P60,"Absent")</f>
        <v>0</v>
      </c>
      <c r="U60">
        <f>COUNTIF($C60:P60,"Withdrawn")+COUNTIF($C60:P60,"Absent*")-T60</f>
        <v>1</v>
      </c>
      <c r="V60" s="10">
        <f t="shared" si="3"/>
        <v>3</v>
      </c>
    </row>
    <row r="61" spans="1:23" x14ac:dyDescent="0.3">
      <c r="A61" s="6" t="s">
        <v>435</v>
      </c>
      <c r="B61" s="7" t="s">
        <v>436</v>
      </c>
      <c r="C61" s="6">
        <f>IFERROR(VLOOKUP($B61,[1]Dec!C$5:D$46,2,FALSE),"")</f>
        <v>1</v>
      </c>
      <c r="D61" t="str">
        <f>IFERROR(VLOOKUP($B61,[1]Dec!F$5:G$46,2,FALSE),"")</f>
        <v/>
      </c>
      <c r="E61" t="str">
        <f>IFERROR(VLOOKUP($B61,[1]Dec!I$5:J$46,2,FALSE),"")</f>
        <v/>
      </c>
      <c r="F61">
        <f>IFERROR(VLOOKUP($B61,[1]Dec!L$5:M$46,2,FALSE),"")</f>
        <v>1</v>
      </c>
      <c r="G61" t="str">
        <f>IFERROR(VLOOKUP($B61,[1]Dec!O$5:P$46,2,FALSE),"")</f>
        <v/>
      </c>
      <c r="H61" t="str">
        <f>IFERROR(VLOOKUP($B61,[1]Dec!R$5:S$46,2,FALSE),"")</f>
        <v/>
      </c>
      <c r="I61" t="str">
        <f>IFERROR(VLOOKUP($B61,[1]Dec!U$5:V$46,2,FALSE),"")</f>
        <v/>
      </c>
      <c r="J61" t="str">
        <f>IFERROR(VLOOKUP($B61,[1]Dec!X$5:Y$46,2,FALSE),"")</f>
        <v/>
      </c>
      <c r="K61" t="str">
        <f>IFERROR(VLOOKUP($B61,[1]Dec!AA$5:AB$46,2,FALSE),"")</f>
        <v/>
      </c>
      <c r="L61" t="str">
        <f>IFERROR(VLOOKUP($B61,[1]Dec!AD$5:AE$46,2,FALSE),"")</f>
        <v/>
      </c>
      <c r="M61" t="str">
        <f>IFERROR(VLOOKUP($B61,[1]Dec!AG$5:AH$46,2,FALSE),"")</f>
        <v/>
      </c>
      <c r="N61" t="str">
        <f>IFERROR(VLOOKUP($B61,[1]Dec!AJ$5:AK$46,2,FALSE),"")</f>
        <v/>
      </c>
      <c r="O61" t="str">
        <f>IFERROR(VLOOKUP($B61,[1]Dec!AM$5:AN$46,2,FALSE),"")</f>
        <v/>
      </c>
      <c r="P61" t="str">
        <f>IFERROR(VLOOKUP($B61,[1]Dec!AP$5:AQ$46,2,FALSE),"")</f>
        <v/>
      </c>
      <c r="Q61" s="6">
        <f>SUM($C61:P61)</f>
        <v>2</v>
      </c>
      <c r="R61">
        <f>COUNTIF($C61:P61,"Late*")</f>
        <v>0</v>
      </c>
      <c r="S61" s="11">
        <f t="shared" si="2"/>
        <v>2</v>
      </c>
      <c r="T61" s="7">
        <f>COUNTIF($C61:P61,"Absent")</f>
        <v>0</v>
      </c>
      <c r="U61">
        <f>COUNTIF($C61:P61,"Withdrawn")+COUNTIF($C61:P61,"Absent*")-T61</f>
        <v>0</v>
      </c>
      <c r="V61" s="10">
        <f t="shared" si="3"/>
        <v>2</v>
      </c>
    </row>
    <row r="62" spans="1:23" x14ac:dyDescent="0.3">
      <c r="A62" s="6" t="s">
        <v>349</v>
      </c>
      <c r="B62" s="7" t="s">
        <v>350</v>
      </c>
      <c r="C62" s="6" t="str">
        <f>IFERROR(VLOOKUP($B62,[1]Dec!C$5:D$46,2,FALSE),"")</f>
        <v/>
      </c>
      <c r="D62" t="str">
        <f>IFERROR(VLOOKUP($B62,[1]Dec!F$5:G$46,2,FALSE),"")</f>
        <v/>
      </c>
      <c r="E62" t="str">
        <f>IFERROR(VLOOKUP($B62,[1]Dec!I$5:J$46,2,FALSE),"")</f>
        <v/>
      </c>
      <c r="F62">
        <f>IFERROR(VLOOKUP($B62,[1]Dec!L$5:M$46,2,FALSE),"")</f>
        <v>1</v>
      </c>
      <c r="G62">
        <f>IFERROR(VLOOKUP($B62,[1]Dec!O$5:P$46,2,FALSE),"")</f>
        <v>1</v>
      </c>
      <c r="H62">
        <f>IFERROR(VLOOKUP($B62,[1]Dec!R$5:S$46,2,FALSE),"")</f>
        <v>1</v>
      </c>
      <c r="I62" t="str">
        <f>IFERROR(VLOOKUP($B62,[1]Dec!U$5:V$46,2,FALSE),"")</f>
        <v/>
      </c>
      <c r="J62" t="str">
        <f>IFERROR(VLOOKUP($B62,[1]Dec!X$5:Y$46,2,FALSE),"")</f>
        <v/>
      </c>
      <c r="K62" t="str">
        <f>IFERROR(VLOOKUP($B62,[1]Dec!AA$5:AB$46,2,FALSE),"")</f>
        <v/>
      </c>
      <c r="L62" t="str">
        <f>IFERROR(VLOOKUP($B62,[1]Dec!AD$5:AE$46,2,FALSE),"")</f>
        <v/>
      </c>
      <c r="M62" t="str">
        <f>IFERROR(VLOOKUP($B62,[1]Dec!AG$5:AH$46,2,FALSE),"")</f>
        <v/>
      </c>
      <c r="N62" t="str">
        <f>IFERROR(VLOOKUP($B62,[1]Dec!AJ$5:AK$46,2,FALSE),"")</f>
        <v/>
      </c>
      <c r="O62" t="str">
        <f>IFERROR(VLOOKUP($B62,[1]Dec!AM$5:AN$46,2,FALSE),"")</f>
        <v/>
      </c>
      <c r="P62" t="str">
        <f>IFERROR(VLOOKUP($B62,[1]Dec!AP$5:AQ$46,2,FALSE),"")</f>
        <v/>
      </c>
      <c r="Q62" s="6">
        <f>SUM($C62:P62)</f>
        <v>3</v>
      </c>
      <c r="R62">
        <f>COUNTIF($C62:P62,"Late*")</f>
        <v>0</v>
      </c>
      <c r="S62" s="11">
        <f t="shared" si="2"/>
        <v>3</v>
      </c>
      <c r="T62" s="7">
        <f>COUNTIF($C62:P62,"Absent")</f>
        <v>0</v>
      </c>
      <c r="U62">
        <f>COUNTIF($C62:P62,"Withdrawn")+COUNTIF($C62:P62,"Absent*")-T62</f>
        <v>0</v>
      </c>
      <c r="V62" s="10">
        <f t="shared" si="3"/>
        <v>3</v>
      </c>
    </row>
    <row r="63" spans="1:23" x14ac:dyDescent="0.3">
      <c r="A63" s="6" t="s">
        <v>18</v>
      </c>
      <c r="B63" s="7" t="s">
        <v>19</v>
      </c>
      <c r="C63" s="6" t="str">
        <f>IFERROR(VLOOKUP($B63,[1]Dec!C$5:D$46,2,FALSE),"")</f>
        <v/>
      </c>
      <c r="D63" t="str">
        <f>IFERROR(VLOOKUP($B63,[1]Dec!F$5:G$46,2,FALSE),"")</f>
        <v>Absent</v>
      </c>
      <c r="E63" t="str">
        <f>IFERROR(VLOOKUP($B63,[1]Dec!I$5:J$46,2,FALSE),"")</f>
        <v>Absent</v>
      </c>
      <c r="F63" t="str">
        <f>IFERROR(VLOOKUP($B63,[1]Dec!L$5:M$46,2,FALSE),"")</f>
        <v/>
      </c>
      <c r="G63" t="str">
        <f>IFERROR(VLOOKUP($B63,[1]Dec!O$5:P$46,2,FALSE),"")</f>
        <v/>
      </c>
      <c r="H63" t="str">
        <f>IFERROR(VLOOKUP($B63,[1]Dec!R$5:S$46,2,FALSE),"")</f>
        <v/>
      </c>
      <c r="I63" t="str">
        <f>IFERROR(VLOOKUP($B63,[1]Dec!U$5:V$46,2,FALSE),"")</f>
        <v/>
      </c>
      <c r="J63" t="str">
        <f>IFERROR(VLOOKUP($B63,[1]Dec!X$5:Y$46,2,FALSE),"")</f>
        <v/>
      </c>
      <c r="K63" t="str">
        <f>IFERROR(VLOOKUP($B63,[1]Dec!AA$5:AB$46,2,FALSE),"")</f>
        <v/>
      </c>
      <c r="L63" t="str">
        <f>IFERROR(VLOOKUP($B63,[1]Dec!AD$5:AE$46,2,FALSE),"")</f>
        <v/>
      </c>
      <c r="M63" t="str">
        <f>IFERROR(VLOOKUP($B63,[1]Dec!AG$5:AH$46,2,FALSE),"")</f>
        <v/>
      </c>
      <c r="N63" t="str">
        <f>IFERROR(VLOOKUP($B63,[1]Dec!AJ$5:AK$46,2,FALSE),"")</f>
        <v/>
      </c>
      <c r="O63" t="str">
        <f>IFERROR(VLOOKUP($B63,[1]Dec!AM$5:AN$46,2,FALSE),"")</f>
        <v/>
      </c>
      <c r="P63" t="str">
        <f>IFERROR(VLOOKUP($B63,[1]Dec!AP$5:AQ$46,2,FALSE),"")</f>
        <v/>
      </c>
      <c r="Q63" s="6">
        <f>SUM($C63:P63)</f>
        <v>0</v>
      </c>
      <c r="R63">
        <f>COUNTIF($C63:P63,"Late*")</f>
        <v>0</v>
      </c>
      <c r="S63" s="11">
        <f t="shared" si="2"/>
        <v>0</v>
      </c>
      <c r="T63" s="7">
        <f>COUNTIF($C63:P63,"Absent")</f>
        <v>2</v>
      </c>
      <c r="U63">
        <f>COUNTIF($C63:P63,"Withdrawn")+COUNTIF($C63:P63,"Absent*")-T63</f>
        <v>0</v>
      </c>
      <c r="V63" s="10">
        <f t="shared" si="3"/>
        <v>2</v>
      </c>
    </row>
    <row r="64" spans="1:23" x14ac:dyDescent="0.3">
      <c r="A64" s="6" t="s">
        <v>408</v>
      </c>
      <c r="B64" s="7" t="s">
        <v>409</v>
      </c>
      <c r="C64" s="6" t="str">
        <f>IFERROR(VLOOKUP($B64,[1]Dec!C$5:D$46,2,FALSE),"")</f>
        <v/>
      </c>
      <c r="D64" t="str">
        <f>IFERROR(VLOOKUP($B64,[1]Dec!F$5:G$46,2,FALSE),"")</f>
        <v/>
      </c>
      <c r="E64" t="str">
        <f>IFERROR(VLOOKUP($B64,[1]Dec!I$5:J$46,2,FALSE),"")</f>
        <v/>
      </c>
      <c r="F64" t="str">
        <f>IFERROR(VLOOKUP($B64,[1]Dec!L$5:M$46,2,FALSE),"")</f>
        <v/>
      </c>
      <c r="G64" t="str">
        <f>IFERROR(VLOOKUP($B64,[1]Dec!O$5:P$46,2,FALSE),"")</f>
        <v/>
      </c>
      <c r="H64" t="str">
        <f>IFERROR(VLOOKUP($B64,[1]Dec!R$5:S$46,2,FALSE),"")</f>
        <v>Withdrawn</v>
      </c>
      <c r="I64" t="str">
        <f>IFERROR(VLOOKUP($B64,[1]Dec!U$5:V$46,2,FALSE),"")</f>
        <v/>
      </c>
      <c r="J64" t="str">
        <f>IFERROR(VLOOKUP($B64,[1]Dec!X$5:Y$46,2,FALSE),"")</f>
        <v/>
      </c>
      <c r="K64" t="str">
        <f>IFERROR(VLOOKUP($B64,[1]Dec!AA$5:AB$46,2,FALSE),"")</f>
        <v/>
      </c>
      <c r="L64" t="str">
        <f>IFERROR(VLOOKUP($B64,[1]Dec!AD$5:AE$46,2,FALSE),"")</f>
        <v/>
      </c>
      <c r="M64" t="str">
        <f>IFERROR(VLOOKUP($B64,[1]Dec!AG$5:AH$46,2,FALSE),"")</f>
        <v/>
      </c>
      <c r="N64" t="str">
        <f>IFERROR(VLOOKUP($B64,[1]Dec!AJ$5:AK$46,2,FALSE),"")</f>
        <v/>
      </c>
      <c r="O64" t="str">
        <f>IFERROR(VLOOKUP($B64,[1]Dec!AM$5:AN$46,2,FALSE),"")</f>
        <v/>
      </c>
      <c r="P64" t="str">
        <f>IFERROR(VLOOKUP($B64,[1]Dec!AP$5:AQ$46,2,FALSE),"")</f>
        <v/>
      </c>
      <c r="Q64" s="6">
        <f>SUM($C64:P64)</f>
        <v>0</v>
      </c>
      <c r="R64">
        <f>COUNTIF($C64:P64,"Late*")</f>
        <v>0</v>
      </c>
      <c r="S64" s="11">
        <f t="shared" si="2"/>
        <v>0</v>
      </c>
      <c r="T64" s="7">
        <f>COUNTIF($C64:P64,"Absent")</f>
        <v>0</v>
      </c>
      <c r="U64">
        <f>COUNTIF($C64:P64,"Withdrawn")+COUNTIF($C64:P64,"Absent*")-T64</f>
        <v>1</v>
      </c>
      <c r="V64" s="10">
        <f t="shared" si="3"/>
        <v>1</v>
      </c>
    </row>
    <row r="65" spans="1:22" x14ac:dyDescent="0.3">
      <c r="A65" s="6" t="s">
        <v>823</v>
      </c>
      <c r="B65" s="7" t="s">
        <v>91</v>
      </c>
      <c r="C65" s="6" t="str">
        <f>IFERROR(VLOOKUP($B65,[1]Dec!C$5:D$46,2,FALSE),"")</f>
        <v/>
      </c>
      <c r="D65" t="str">
        <f>IFERROR(VLOOKUP($B65,[1]Dec!F$5:G$46,2,FALSE),"")</f>
        <v/>
      </c>
      <c r="E65" t="str">
        <f>IFERROR(VLOOKUP($B65,[1]Dec!I$5:J$46,2,FALSE),"")</f>
        <v/>
      </c>
      <c r="F65">
        <f>IFERROR(VLOOKUP($B65,[1]Dec!L$5:M$46,2,FALSE),"")</f>
        <v>1</v>
      </c>
      <c r="G65" t="str">
        <f>IFERROR(VLOOKUP($B65,[1]Dec!O$5:P$46,2,FALSE),"")</f>
        <v/>
      </c>
      <c r="H65" t="str">
        <f>IFERROR(VLOOKUP($B65,[1]Dec!R$5:S$46,2,FALSE),"")</f>
        <v/>
      </c>
      <c r="I65" t="str">
        <f>IFERROR(VLOOKUP($B65,[1]Dec!U$5:V$46,2,FALSE),"")</f>
        <v/>
      </c>
      <c r="J65" t="str">
        <f>IFERROR(VLOOKUP($B65,[1]Dec!X$5:Y$46,2,FALSE),"")</f>
        <v/>
      </c>
      <c r="K65" t="str">
        <f>IFERROR(VLOOKUP($B65,[1]Dec!AA$5:AB$46,2,FALSE),"")</f>
        <v/>
      </c>
      <c r="L65" t="str">
        <f>IFERROR(VLOOKUP($B65,[1]Dec!AD$5:AE$46,2,FALSE),"")</f>
        <v/>
      </c>
      <c r="M65" t="str">
        <f>IFERROR(VLOOKUP($B65,[1]Dec!AG$5:AH$46,2,FALSE),"")</f>
        <v/>
      </c>
      <c r="N65" t="str">
        <f>IFERROR(VLOOKUP($B65,[1]Dec!AJ$5:AK$46,2,FALSE),"")</f>
        <v/>
      </c>
      <c r="O65" t="str">
        <f>IFERROR(VLOOKUP($B65,[1]Dec!AM$5:AN$46,2,FALSE),"")</f>
        <v/>
      </c>
      <c r="P65" t="str">
        <f>IFERROR(VLOOKUP($B65,[1]Dec!AP$5:AQ$46,2,FALSE),"")</f>
        <v/>
      </c>
      <c r="Q65" s="6">
        <f>SUM($C65:P65)</f>
        <v>1</v>
      </c>
      <c r="R65">
        <f>COUNTIF($C65:P65,"Late*")</f>
        <v>0</v>
      </c>
      <c r="S65" s="11">
        <f t="shared" si="2"/>
        <v>1</v>
      </c>
      <c r="T65" s="7">
        <f>COUNTIF($C65:P65,"Absent")</f>
        <v>0</v>
      </c>
      <c r="U65">
        <f>COUNTIF($C65:P65,"Withdrawn")+COUNTIF($C65:P65,"Absent*")-T65</f>
        <v>0</v>
      </c>
      <c r="V65" s="10">
        <f t="shared" si="3"/>
        <v>1</v>
      </c>
    </row>
    <row r="66" spans="1:22" x14ac:dyDescent="0.3">
      <c r="A66" s="6" t="s">
        <v>824</v>
      </c>
      <c r="B66" s="7" t="s">
        <v>443</v>
      </c>
      <c r="C66" s="6" t="str">
        <f>IFERROR(VLOOKUP($B66,[1]Dec!C$5:D$46,2,FALSE),"")</f>
        <v/>
      </c>
      <c r="D66" t="str">
        <f>IFERROR(VLOOKUP($B66,[1]Dec!F$5:G$46,2,FALSE),"")</f>
        <v/>
      </c>
      <c r="E66" t="str">
        <f>IFERROR(VLOOKUP($B66,[1]Dec!I$5:J$46,2,FALSE),"")</f>
        <v/>
      </c>
      <c r="F66" t="str">
        <f>IFERROR(VLOOKUP($B66,[1]Dec!L$5:M$46,2,FALSE),"")</f>
        <v/>
      </c>
      <c r="G66" t="str">
        <f>IFERROR(VLOOKUP($B66,[1]Dec!O$5:P$46,2,FALSE),"")</f>
        <v/>
      </c>
      <c r="H66" t="str">
        <f>IFERROR(VLOOKUP($B66,[1]Dec!R$5:S$46,2,FALSE),"")</f>
        <v/>
      </c>
      <c r="I66">
        <f>IFERROR(VLOOKUP($B66,[1]Dec!U$5:V$46,2,FALSE),"")</f>
        <v>1</v>
      </c>
      <c r="J66" t="str">
        <f>IFERROR(VLOOKUP($B66,[1]Dec!X$5:Y$46,2,FALSE),"")</f>
        <v/>
      </c>
      <c r="K66">
        <f>IFERROR(VLOOKUP($B66,[1]Dec!AA$5:AB$46,2,FALSE),"")</f>
        <v>1</v>
      </c>
      <c r="L66" t="str">
        <f>IFERROR(VLOOKUP($B66,[1]Dec!AD$5:AE$46,2,FALSE),"")</f>
        <v/>
      </c>
      <c r="M66" t="str">
        <f>IFERROR(VLOOKUP($B66,[1]Dec!AG$5:AH$46,2,FALSE),"")</f>
        <v/>
      </c>
      <c r="N66" t="str">
        <f>IFERROR(VLOOKUP($B66,[1]Dec!AJ$5:AK$46,2,FALSE),"")</f>
        <v/>
      </c>
      <c r="O66" t="str">
        <f>IFERROR(VLOOKUP($B66,[1]Dec!AM$5:AN$46,2,FALSE),"")</f>
        <v/>
      </c>
      <c r="P66" t="str">
        <f>IFERROR(VLOOKUP($B66,[1]Dec!AP$5:AQ$46,2,FALSE),"")</f>
        <v/>
      </c>
      <c r="Q66" s="6">
        <f>SUM($C66:P66)</f>
        <v>2</v>
      </c>
      <c r="R66">
        <f>COUNTIF($C66:P66,"Late*")</f>
        <v>0</v>
      </c>
      <c r="S66" s="11">
        <f t="shared" si="2"/>
        <v>2</v>
      </c>
      <c r="T66" s="7">
        <f>COUNTIF($C66:P66,"Absent")</f>
        <v>0</v>
      </c>
      <c r="U66">
        <f>COUNTIF($C66:P66,"Withdrawn")+COUNTIF($C66:P66,"Absent*")-T66</f>
        <v>0</v>
      </c>
      <c r="V66" s="10">
        <f t="shared" si="3"/>
        <v>2</v>
      </c>
    </row>
    <row r="67" spans="1:22" x14ac:dyDescent="0.3">
      <c r="A67" s="6" t="s">
        <v>86</v>
      </c>
      <c r="B67" s="7" t="s">
        <v>87</v>
      </c>
      <c r="C67" s="6">
        <f>IFERROR(VLOOKUP($B67,[1]Dec!C$5:D$46,2,FALSE),"")</f>
        <v>1</v>
      </c>
      <c r="D67" t="str">
        <f>IFERROR(VLOOKUP($B67,[1]Dec!F$5:G$46,2,FALSE),"")</f>
        <v/>
      </c>
      <c r="E67" t="str">
        <f>IFERROR(VLOOKUP($B67,[1]Dec!I$5:J$46,2,FALSE),"")</f>
        <v/>
      </c>
      <c r="F67">
        <f>IFERROR(VLOOKUP($B67,[1]Dec!L$5:M$46,2,FALSE),"")</f>
        <v>1</v>
      </c>
      <c r="G67">
        <f>IFERROR(VLOOKUP($B67,[1]Dec!O$5:P$46,2,FALSE),"")</f>
        <v>1</v>
      </c>
      <c r="H67" t="str">
        <f>IFERROR(VLOOKUP($B67,[1]Dec!R$5:S$46,2,FALSE),"")</f>
        <v/>
      </c>
      <c r="I67" t="str">
        <f>IFERROR(VLOOKUP($B67,[1]Dec!U$5:V$46,2,FALSE),"")</f>
        <v/>
      </c>
      <c r="J67" t="str">
        <f>IFERROR(VLOOKUP($B67,[1]Dec!X$5:Y$46,2,FALSE),"")</f>
        <v>Withdrawn</v>
      </c>
      <c r="K67" t="str">
        <f>IFERROR(VLOOKUP($B67,[1]Dec!AA$5:AB$46,2,FALSE),"")</f>
        <v/>
      </c>
      <c r="L67" t="str">
        <f>IFERROR(VLOOKUP($B67,[1]Dec!AD$5:AE$46,2,FALSE),"")</f>
        <v/>
      </c>
      <c r="M67" t="str">
        <f>IFERROR(VLOOKUP($B67,[1]Dec!AG$5:AH$46,2,FALSE),"")</f>
        <v/>
      </c>
      <c r="N67" t="str">
        <f>IFERROR(VLOOKUP($B67,[1]Dec!AJ$5:AK$46,2,FALSE),"")</f>
        <v/>
      </c>
      <c r="O67" t="str">
        <f>IFERROR(VLOOKUP($B67,[1]Dec!AM$5:AN$46,2,FALSE),"")</f>
        <v/>
      </c>
      <c r="P67" t="str">
        <f>IFERROR(VLOOKUP($B67,[1]Dec!AP$5:AQ$46,2,FALSE),"")</f>
        <v/>
      </c>
      <c r="Q67" s="6">
        <f>SUM($C67:P67)</f>
        <v>3</v>
      </c>
      <c r="R67">
        <f>COUNTIF($C67:P67,"Late*")</f>
        <v>0</v>
      </c>
      <c r="S67" s="11">
        <f t="shared" si="2"/>
        <v>3</v>
      </c>
      <c r="T67" s="7">
        <f>COUNTIF($C67:P67,"Absent")</f>
        <v>0</v>
      </c>
      <c r="U67">
        <f>COUNTIF($C67:P67,"Withdrawn")+COUNTIF($C67:P67,"Absent*")-T67</f>
        <v>1</v>
      </c>
      <c r="V67" s="10">
        <f t="shared" si="3"/>
        <v>4</v>
      </c>
    </row>
    <row r="68" spans="1:22" x14ac:dyDescent="0.3">
      <c r="A68" s="6" t="s">
        <v>441</v>
      </c>
      <c r="B68" s="7" t="s">
        <v>442</v>
      </c>
      <c r="C68" s="6" t="str">
        <f>IFERROR(VLOOKUP($B68,[1]Dec!C$5:D$46,2,FALSE),"")</f>
        <v/>
      </c>
      <c r="D68" t="str">
        <f>IFERROR(VLOOKUP($B68,[1]Dec!F$5:G$46,2,FALSE),"")</f>
        <v/>
      </c>
      <c r="E68" t="str">
        <f>IFERROR(VLOOKUP($B68,[1]Dec!I$5:J$46,2,FALSE),"")</f>
        <v/>
      </c>
      <c r="F68" t="str">
        <f>IFERROR(VLOOKUP($B68,[1]Dec!L$5:M$46,2,FALSE),"")</f>
        <v/>
      </c>
      <c r="G68" t="str">
        <f>IFERROR(VLOOKUP($B68,[1]Dec!O$5:P$46,2,FALSE),"")</f>
        <v/>
      </c>
      <c r="H68" t="str">
        <f>IFERROR(VLOOKUP($B68,[1]Dec!R$5:S$46,2,FALSE),"")</f>
        <v/>
      </c>
      <c r="I68" t="str">
        <f>IFERROR(VLOOKUP($B68,[1]Dec!U$5:V$46,2,FALSE),"")</f>
        <v>Withdrawn</v>
      </c>
      <c r="J68" t="str">
        <f>IFERROR(VLOOKUP($B68,[1]Dec!X$5:Y$46,2,FALSE),"")</f>
        <v/>
      </c>
      <c r="K68" t="str">
        <f>IFERROR(VLOOKUP($B68,[1]Dec!AA$5:AB$46,2,FALSE),"")</f>
        <v/>
      </c>
      <c r="L68" t="str">
        <f>IFERROR(VLOOKUP($B68,[1]Dec!AD$5:AE$46,2,FALSE),"")</f>
        <v/>
      </c>
      <c r="M68" t="str">
        <f>IFERROR(VLOOKUP($B68,[1]Dec!AG$5:AH$46,2,FALSE),"")</f>
        <v/>
      </c>
      <c r="N68" t="str">
        <f>IFERROR(VLOOKUP($B68,[1]Dec!AJ$5:AK$46,2,FALSE),"")</f>
        <v/>
      </c>
      <c r="O68" t="str">
        <f>IFERROR(VLOOKUP($B68,[1]Dec!AM$5:AN$46,2,FALSE),"")</f>
        <v/>
      </c>
      <c r="P68" t="str">
        <f>IFERROR(VLOOKUP($B68,[1]Dec!AP$5:AQ$46,2,FALSE),"")</f>
        <v/>
      </c>
      <c r="Q68" s="6">
        <f>SUM($C68:P68)</f>
        <v>0</v>
      </c>
      <c r="R68">
        <f>COUNTIF($C68:P68,"Late*")</f>
        <v>0</v>
      </c>
      <c r="S68" s="11">
        <f t="shared" si="2"/>
        <v>0</v>
      </c>
      <c r="T68" s="7">
        <f>COUNTIF($C68:P68,"Absent")</f>
        <v>0</v>
      </c>
      <c r="U68">
        <f>COUNTIF($C68:P68,"Withdrawn")+COUNTIF($C68:P68,"Absent*")-T68</f>
        <v>1</v>
      </c>
      <c r="V68" s="10">
        <f t="shared" si="3"/>
        <v>1</v>
      </c>
    </row>
    <row r="69" spans="1:22" x14ac:dyDescent="0.3">
      <c r="A69" s="6" t="s">
        <v>199</v>
      </c>
      <c r="B69" s="7" t="s">
        <v>200</v>
      </c>
      <c r="C69" s="6" t="str">
        <f>IFERROR(VLOOKUP($B69,[1]Dec!C$5:D$46,2,FALSE),"")</f>
        <v/>
      </c>
      <c r="D69" t="str">
        <f>IFERROR(VLOOKUP($B69,[1]Dec!F$5:G$46,2,FALSE),"")</f>
        <v/>
      </c>
      <c r="E69">
        <f>IFERROR(VLOOKUP($B69,[1]Dec!I$5:J$46,2,FALSE),"")</f>
        <v>1</v>
      </c>
      <c r="F69" t="str">
        <f>IFERROR(VLOOKUP($B69,[1]Dec!L$5:M$46,2,FALSE),"")</f>
        <v/>
      </c>
      <c r="G69" t="str">
        <f>IFERROR(VLOOKUP($B69,[1]Dec!O$5:P$46,2,FALSE),"")</f>
        <v/>
      </c>
      <c r="H69">
        <f>IFERROR(VLOOKUP($B69,[1]Dec!R$5:S$46,2,FALSE),"")</f>
        <v>1</v>
      </c>
      <c r="I69" t="str">
        <f>IFERROR(VLOOKUP($B69,[1]Dec!U$5:V$46,2,FALSE),"")</f>
        <v/>
      </c>
      <c r="J69" t="str">
        <f>IFERROR(VLOOKUP($B69,[1]Dec!X$5:Y$46,2,FALSE),"")</f>
        <v/>
      </c>
      <c r="K69">
        <f>IFERROR(VLOOKUP($B69,[1]Dec!AA$5:AB$46,2,FALSE),"")</f>
        <v>1</v>
      </c>
      <c r="L69" t="str">
        <f>IFERROR(VLOOKUP($B69,[1]Dec!AD$5:AE$46,2,FALSE),"")</f>
        <v/>
      </c>
      <c r="M69" t="str">
        <f>IFERROR(VLOOKUP($B69,[1]Dec!AG$5:AH$46,2,FALSE),"")</f>
        <v/>
      </c>
      <c r="N69" t="str">
        <f>IFERROR(VLOOKUP($B69,[1]Dec!AJ$5:AK$46,2,FALSE),"")</f>
        <v/>
      </c>
      <c r="O69" t="str">
        <f>IFERROR(VLOOKUP($B69,[1]Dec!AM$5:AN$46,2,FALSE),"")</f>
        <v/>
      </c>
      <c r="P69" t="str">
        <f>IFERROR(VLOOKUP($B69,[1]Dec!AP$5:AQ$46,2,FALSE),"")</f>
        <v/>
      </c>
      <c r="Q69" s="6">
        <f>SUM($C69:P69)</f>
        <v>3</v>
      </c>
      <c r="R69">
        <f>COUNTIF($C69:P69,"Late*")</f>
        <v>0</v>
      </c>
      <c r="S69" s="11">
        <f t="shared" ref="S69:S130" si="4">SUM(Q69:R69)</f>
        <v>3</v>
      </c>
      <c r="T69" s="7">
        <f>COUNTIF($C69:P69,"Absent")</f>
        <v>0</v>
      </c>
      <c r="U69">
        <f>COUNTIF($C69:P69,"Withdrawn")+COUNTIF($C69:P69,"Absent*")-T69</f>
        <v>0</v>
      </c>
      <c r="V69" s="10">
        <f t="shared" ref="V69:V130" si="5">SUM(S69:U69)</f>
        <v>3</v>
      </c>
    </row>
    <row r="70" spans="1:22" x14ac:dyDescent="0.3">
      <c r="A70" s="6" t="s">
        <v>22</v>
      </c>
      <c r="B70" s="7" t="s">
        <v>23</v>
      </c>
      <c r="C70" s="6" t="str">
        <f>IFERROR(VLOOKUP($B70,[1]Dec!C$5:D$46,2,FALSE),"")</f>
        <v/>
      </c>
      <c r="D70">
        <f>IFERROR(VLOOKUP($B70,[1]Dec!F$5:G$46,2,FALSE),"")</f>
        <v>1</v>
      </c>
      <c r="E70" t="str">
        <f>IFERROR(VLOOKUP($B70,[1]Dec!I$5:J$46,2,FALSE),"")</f>
        <v/>
      </c>
      <c r="F70" t="str">
        <f>IFERROR(VLOOKUP($B70,[1]Dec!L$5:M$46,2,FALSE),"")</f>
        <v>Withdrawn</v>
      </c>
      <c r="G70" t="str">
        <f>IFERROR(VLOOKUP($B70,[1]Dec!O$5:P$46,2,FALSE),"")</f>
        <v/>
      </c>
      <c r="H70" t="str">
        <f>IFERROR(VLOOKUP($B70,[1]Dec!R$5:S$46,2,FALSE),"")</f>
        <v/>
      </c>
      <c r="I70" t="str">
        <f>IFERROR(VLOOKUP($B70,[1]Dec!U$5:V$46,2,FALSE),"")</f>
        <v/>
      </c>
      <c r="J70" t="str">
        <f>IFERROR(VLOOKUP($B70,[1]Dec!X$5:Y$46,2,FALSE),"")</f>
        <v>Withdrawn</v>
      </c>
      <c r="K70" t="str">
        <f>IFERROR(VLOOKUP($B70,[1]Dec!AA$5:AB$46,2,FALSE),"")</f>
        <v/>
      </c>
      <c r="L70" t="str">
        <f>IFERROR(VLOOKUP($B70,[1]Dec!AD$5:AE$46,2,FALSE),"")</f>
        <v/>
      </c>
      <c r="M70" t="str">
        <f>IFERROR(VLOOKUP($B70,[1]Dec!AG$5:AH$46,2,FALSE),"")</f>
        <v/>
      </c>
      <c r="N70" t="str">
        <f>IFERROR(VLOOKUP($B70,[1]Dec!AJ$5:AK$46,2,FALSE),"")</f>
        <v/>
      </c>
      <c r="O70" t="str">
        <f>IFERROR(VLOOKUP($B70,[1]Dec!AM$5:AN$46,2,FALSE),"")</f>
        <v/>
      </c>
      <c r="P70" t="str">
        <f>IFERROR(VLOOKUP($B70,[1]Dec!AP$5:AQ$46,2,FALSE),"")</f>
        <v/>
      </c>
      <c r="Q70" s="6">
        <f>SUM($C70:P70)</f>
        <v>1</v>
      </c>
      <c r="R70">
        <f>COUNTIF($C70:P70,"Late*")</f>
        <v>0</v>
      </c>
      <c r="S70" s="11">
        <f t="shared" si="4"/>
        <v>1</v>
      </c>
      <c r="T70" s="7">
        <f>COUNTIF($C70:P70,"Absent")</f>
        <v>0</v>
      </c>
      <c r="U70">
        <f>COUNTIF($C70:P70,"Withdrawn")+COUNTIF($C70:P70,"Absent*")-T70</f>
        <v>2</v>
      </c>
      <c r="V70" s="10">
        <f t="shared" si="5"/>
        <v>3</v>
      </c>
    </row>
    <row r="71" spans="1:22" x14ac:dyDescent="0.3">
      <c r="A71" s="6" t="s">
        <v>825</v>
      </c>
      <c r="B71" s="7" t="s">
        <v>826</v>
      </c>
      <c r="C71" s="6" t="str">
        <f>IFERROR(VLOOKUP($B71,[1]Dec!C$5:D$46,2,FALSE),"")</f>
        <v/>
      </c>
      <c r="D71" t="str">
        <f>IFERROR(VLOOKUP($B71,[1]Dec!F$5:G$46,2,FALSE),"")</f>
        <v/>
      </c>
      <c r="E71" t="str">
        <f>IFERROR(VLOOKUP($B71,[1]Dec!I$5:J$46,2,FALSE),"")</f>
        <v/>
      </c>
      <c r="F71" t="str">
        <f>IFERROR(VLOOKUP($B71,[1]Dec!L$5:M$46,2,FALSE),"")</f>
        <v/>
      </c>
      <c r="G71" t="str">
        <f>IFERROR(VLOOKUP($B71,[1]Dec!O$5:P$46,2,FALSE),"")</f>
        <v>Absent</v>
      </c>
      <c r="H71" t="str">
        <f>IFERROR(VLOOKUP($B71,[1]Dec!R$5:S$46,2,FALSE),"")</f>
        <v/>
      </c>
      <c r="I71" t="str">
        <f>IFERROR(VLOOKUP($B71,[1]Dec!U$5:V$46,2,FALSE),"")</f>
        <v/>
      </c>
      <c r="J71" t="str">
        <f>IFERROR(VLOOKUP($B71,[1]Dec!X$5:Y$46,2,FALSE),"")</f>
        <v/>
      </c>
      <c r="K71" t="str">
        <f>IFERROR(VLOOKUP($B71,[1]Dec!AA$5:AB$46,2,FALSE),"")</f>
        <v/>
      </c>
      <c r="L71" t="str">
        <f>IFERROR(VLOOKUP($B71,[1]Dec!AD$5:AE$46,2,FALSE),"")</f>
        <v/>
      </c>
      <c r="M71" t="str">
        <f>IFERROR(VLOOKUP($B71,[1]Dec!AG$5:AH$46,2,FALSE),"")</f>
        <v/>
      </c>
      <c r="N71" t="str">
        <f>IFERROR(VLOOKUP($B71,[1]Dec!AJ$5:AK$46,2,FALSE),"")</f>
        <v/>
      </c>
      <c r="O71" t="str">
        <f>IFERROR(VLOOKUP($B71,[1]Dec!AM$5:AN$46,2,FALSE),"")</f>
        <v/>
      </c>
      <c r="P71" t="str">
        <f>IFERROR(VLOOKUP($B71,[1]Dec!AP$5:AQ$46,2,FALSE),"")</f>
        <v/>
      </c>
      <c r="Q71" s="6">
        <f>SUM($C71:P71)</f>
        <v>0</v>
      </c>
      <c r="R71">
        <f>COUNTIF($C71:P71,"Late*")</f>
        <v>0</v>
      </c>
      <c r="S71" s="11">
        <f t="shared" si="4"/>
        <v>0</v>
      </c>
      <c r="T71" s="7">
        <f>COUNTIF($C71:P71,"Absent")</f>
        <v>1</v>
      </c>
      <c r="U71">
        <f>COUNTIF($C71:P71,"Withdrawn")+COUNTIF($C71:P71,"Absent*")-T71</f>
        <v>0</v>
      </c>
      <c r="V71" s="10">
        <f t="shared" si="5"/>
        <v>1</v>
      </c>
    </row>
    <row r="72" spans="1:22" x14ac:dyDescent="0.3">
      <c r="A72" s="6" t="s">
        <v>412</v>
      </c>
      <c r="B72" s="7" t="s">
        <v>413</v>
      </c>
      <c r="C72" s="6" t="str">
        <f>IFERROR(VLOOKUP($B72,[1]Dec!C$5:D$46,2,FALSE),"")</f>
        <v/>
      </c>
      <c r="D72" t="str">
        <f>IFERROR(VLOOKUP($B72,[1]Dec!F$5:G$46,2,FALSE),"")</f>
        <v/>
      </c>
      <c r="E72" t="str">
        <f>IFERROR(VLOOKUP($B72,[1]Dec!I$5:J$46,2,FALSE),"")</f>
        <v/>
      </c>
      <c r="F72" t="str">
        <f>IFERROR(VLOOKUP($B72,[1]Dec!L$5:M$46,2,FALSE),"")</f>
        <v/>
      </c>
      <c r="G72" t="str">
        <f>IFERROR(VLOOKUP($B72,[1]Dec!O$5:P$46,2,FALSE),"")</f>
        <v/>
      </c>
      <c r="H72" t="str">
        <f>IFERROR(VLOOKUP($B72,[1]Dec!R$5:S$46,2,FALSE),"")</f>
        <v/>
      </c>
      <c r="I72" t="str">
        <f>IFERROR(VLOOKUP($B72,[1]Dec!U$5:V$46,2,FALSE),"")</f>
        <v/>
      </c>
      <c r="J72" t="str">
        <f>IFERROR(VLOOKUP($B72,[1]Dec!X$5:Y$46,2,FALSE),"")</f>
        <v/>
      </c>
      <c r="K72">
        <f>IFERROR(VLOOKUP($B72,[1]Dec!AA$5:AB$46,2,FALSE),"")</f>
        <v>1</v>
      </c>
      <c r="L72" t="str">
        <f>IFERROR(VLOOKUP($B72,[1]Dec!AD$5:AE$46,2,FALSE),"")</f>
        <v/>
      </c>
      <c r="M72" t="str">
        <f>IFERROR(VLOOKUP($B72,[1]Dec!AG$5:AH$46,2,FALSE),"")</f>
        <v/>
      </c>
      <c r="N72" t="str">
        <f>IFERROR(VLOOKUP($B72,[1]Dec!AJ$5:AK$46,2,FALSE),"")</f>
        <v/>
      </c>
      <c r="O72" t="str">
        <f>IFERROR(VLOOKUP($B72,[1]Dec!AM$5:AN$46,2,FALSE),"")</f>
        <v/>
      </c>
      <c r="P72" t="str">
        <f>IFERROR(VLOOKUP($B72,[1]Dec!AP$5:AQ$46,2,FALSE),"")</f>
        <v/>
      </c>
      <c r="Q72" s="6">
        <f>SUM($C72:P72)</f>
        <v>1</v>
      </c>
      <c r="R72">
        <f>COUNTIF($C72:P72,"Late*")</f>
        <v>0</v>
      </c>
      <c r="S72" s="11">
        <f t="shared" si="4"/>
        <v>1</v>
      </c>
      <c r="T72" s="7">
        <f>COUNTIF($C72:P72,"Absent")</f>
        <v>0</v>
      </c>
      <c r="U72">
        <f>COUNTIF($C72:P72,"Withdrawn")+COUNTIF($C72:P72,"Absent*")-T72</f>
        <v>0</v>
      </c>
      <c r="V72" s="10">
        <f t="shared" si="5"/>
        <v>1</v>
      </c>
    </row>
    <row r="73" spans="1:22" x14ac:dyDescent="0.3">
      <c r="C73" s="6" t="str">
        <f>IFERROR(VLOOKUP($B73,[1]Dec!C$5:D$46,2,FALSE),"")</f>
        <v/>
      </c>
      <c r="D73" t="str">
        <f>IFERROR(VLOOKUP($B73,[1]Dec!F$5:G$46,2,FALSE),"")</f>
        <v/>
      </c>
      <c r="E73" t="str">
        <f>IFERROR(VLOOKUP($B73,[1]Dec!I$5:J$46,2,FALSE),"")</f>
        <v/>
      </c>
      <c r="F73" t="str">
        <f>IFERROR(VLOOKUP($B73,[1]Dec!L$5:M$46,2,FALSE),"")</f>
        <v/>
      </c>
      <c r="G73" t="str">
        <f>IFERROR(VLOOKUP($B73,[1]Dec!O$5:P$46,2,FALSE),"")</f>
        <v/>
      </c>
      <c r="H73" t="str">
        <f>IFERROR(VLOOKUP($B73,[1]Dec!R$5:S$46,2,FALSE),"")</f>
        <v/>
      </c>
      <c r="I73" t="str">
        <f>IFERROR(VLOOKUP($B73,[1]Dec!U$5:V$46,2,FALSE),"")</f>
        <v/>
      </c>
      <c r="J73" t="str">
        <f>IFERROR(VLOOKUP($B73,[1]Dec!X$5:Y$46,2,FALSE),"")</f>
        <v/>
      </c>
      <c r="K73" t="str">
        <f>IFERROR(VLOOKUP($B73,[1]Dec!AA$5:AB$46,2,FALSE),"")</f>
        <v/>
      </c>
      <c r="L73" t="str">
        <f>IFERROR(VLOOKUP($B73,[1]Dec!AD$5:AE$46,2,FALSE),"")</f>
        <v/>
      </c>
      <c r="M73" t="str">
        <f>IFERROR(VLOOKUP($B73,[1]Dec!AG$5:AH$46,2,FALSE),"")</f>
        <v/>
      </c>
      <c r="N73" t="str">
        <f>IFERROR(VLOOKUP($B73,[1]Dec!AJ$5:AK$46,2,FALSE),"")</f>
        <v/>
      </c>
      <c r="O73" t="str">
        <f>IFERROR(VLOOKUP($B73,[1]Dec!AM$5:AN$46,2,FALSE),"")</f>
        <v/>
      </c>
      <c r="P73" t="str">
        <f>IFERROR(VLOOKUP($B73,[1]Dec!AP$5:AQ$46,2,FALSE),"")</f>
        <v/>
      </c>
      <c r="Q73" s="6">
        <f>SUM($C73:P73)</f>
        <v>0</v>
      </c>
      <c r="R73">
        <f>COUNTIF($C73:P73,"Late*")</f>
        <v>0</v>
      </c>
      <c r="S73" s="11">
        <f t="shared" si="4"/>
        <v>0</v>
      </c>
      <c r="T73" s="7">
        <f>COUNTIF($C73:P73,"Absent")</f>
        <v>0</v>
      </c>
      <c r="U73">
        <f>COUNTIF($C73:P73,"Withdrawn")+COUNTIF($C73:P73,"Absent*")-T73</f>
        <v>0</v>
      </c>
      <c r="V73" s="10">
        <f t="shared" si="5"/>
        <v>0</v>
      </c>
    </row>
    <row r="74" spans="1:22" x14ac:dyDescent="0.3">
      <c r="C74" s="6" t="str">
        <f>IFERROR(VLOOKUP($B74,[1]Dec!C$5:D$46,2,FALSE),"")</f>
        <v/>
      </c>
      <c r="D74" t="str">
        <f>IFERROR(VLOOKUP($B74,[1]Dec!F$5:G$46,2,FALSE),"")</f>
        <v/>
      </c>
      <c r="E74" t="str">
        <f>IFERROR(VLOOKUP($B74,[1]Dec!I$5:J$46,2,FALSE),"")</f>
        <v/>
      </c>
      <c r="F74" t="str">
        <f>IFERROR(VLOOKUP($B74,[1]Dec!L$5:M$46,2,FALSE),"")</f>
        <v/>
      </c>
      <c r="G74" t="str">
        <f>IFERROR(VLOOKUP($B74,[1]Dec!O$5:P$46,2,FALSE),"")</f>
        <v/>
      </c>
      <c r="H74" t="str">
        <f>IFERROR(VLOOKUP($B74,[1]Dec!R$5:S$46,2,FALSE),"")</f>
        <v/>
      </c>
      <c r="I74" t="str">
        <f>IFERROR(VLOOKUP($B74,[1]Dec!U$5:V$46,2,FALSE),"")</f>
        <v/>
      </c>
      <c r="J74" t="str">
        <f>IFERROR(VLOOKUP($B74,[1]Dec!X$5:Y$46,2,FALSE),"")</f>
        <v/>
      </c>
      <c r="K74" t="str">
        <f>IFERROR(VLOOKUP($B74,[1]Dec!AA$5:AB$46,2,FALSE),"")</f>
        <v/>
      </c>
      <c r="L74" t="str">
        <f>IFERROR(VLOOKUP($B74,[1]Dec!AD$5:AE$46,2,FALSE),"")</f>
        <v/>
      </c>
      <c r="M74" t="str">
        <f>IFERROR(VLOOKUP($B74,[1]Dec!AG$5:AH$46,2,FALSE),"")</f>
        <v/>
      </c>
      <c r="N74" t="str">
        <f>IFERROR(VLOOKUP($B74,[1]Dec!AJ$5:AK$46,2,FALSE),"")</f>
        <v/>
      </c>
      <c r="O74" t="str">
        <f>IFERROR(VLOOKUP($B74,[1]Dec!AM$5:AN$46,2,FALSE),"")</f>
        <v/>
      </c>
      <c r="P74" t="str">
        <f>IFERROR(VLOOKUP($B74,[1]Dec!AP$5:AQ$46,2,FALSE),"")</f>
        <v/>
      </c>
      <c r="Q74" s="6">
        <f>SUM($C74:P74)</f>
        <v>0</v>
      </c>
      <c r="R74">
        <f>COUNTIF($C74:P74,"Late*")</f>
        <v>0</v>
      </c>
      <c r="S74" s="11">
        <f t="shared" si="4"/>
        <v>0</v>
      </c>
      <c r="T74" s="7">
        <f>COUNTIF($C74:P74,"Absent")</f>
        <v>0</v>
      </c>
      <c r="U74">
        <f>COUNTIF($C74:P74,"Withdrawn")+COUNTIF($C74:P74,"Absent*")-T74</f>
        <v>0</v>
      </c>
      <c r="V74" s="10">
        <f t="shared" si="5"/>
        <v>0</v>
      </c>
    </row>
    <row r="75" spans="1:22" x14ac:dyDescent="0.3">
      <c r="C75" s="6" t="str">
        <f>IFERROR(VLOOKUP($B75,[1]Dec!C$5:D$46,2,FALSE),"")</f>
        <v/>
      </c>
      <c r="D75" t="str">
        <f>IFERROR(VLOOKUP($B75,[1]Dec!F$5:G$46,2,FALSE),"")</f>
        <v/>
      </c>
      <c r="E75" t="str">
        <f>IFERROR(VLOOKUP($B75,[1]Dec!I$5:J$46,2,FALSE),"")</f>
        <v/>
      </c>
      <c r="F75" t="str">
        <f>IFERROR(VLOOKUP($B75,[1]Dec!L$5:M$46,2,FALSE),"")</f>
        <v/>
      </c>
      <c r="G75" t="str">
        <f>IFERROR(VLOOKUP($B75,[1]Dec!O$5:P$46,2,FALSE),"")</f>
        <v/>
      </c>
      <c r="H75" t="str">
        <f>IFERROR(VLOOKUP($B75,[1]Dec!R$5:S$46,2,FALSE),"")</f>
        <v/>
      </c>
      <c r="I75" t="str">
        <f>IFERROR(VLOOKUP($B75,[1]Dec!U$5:V$46,2,FALSE),"")</f>
        <v/>
      </c>
      <c r="J75" t="str">
        <f>IFERROR(VLOOKUP($B75,[1]Dec!X$5:Y$46,2,FALSE),"")</f>
        <v/>
      </c>
      <c r="K75" t="str">
        <f>IFERROR(VLOOKUP($B75,[1]Dec!AA$5:AB$46,2,FALSE),"")</f>
        <v/>
      </c>
      <c r="L75" t="str">
        <f>IFERROR(VLOOKUP($B75,[1]Dec!AD$5:AE$46,2,FALSE),"")</f>
        <v/>
      </c>
      <c r="M75" t="str">
        <f>IFERROR(VLOOKUP($B75,[1]Dec!AG$5:AH$46,2,FALSE),"")</f>
        <v/>
      </c>
      <c r="N75" t="str">
        <f>IFERROR(VLOOKUP($B75,[1]Dec!AJ$5:AK$46,2,FALSE),"")</f>
        <v/>
      </c>
      <c r="O75" t="str">
        <f>IFERROR(VLOOKUP($B75,[1]Dec!AM$5:AN$46,2,FALSE),"")</f>
        <v/>
      </c>
      <c r="P75" t="str">
        <f>IFERROR(VLOOKUP($B75,[1]Dec!AP$5:AQ$46,2,FALSE),"")</f>
        <v/>
      </c>
      <c r="Q75" s="6">
        <f>SUM($C75:P75)</f>
        <v>0</v>
      </c>
      <c r="R75">
        <f>COUNTIF($C75:P75,"Late*")</f>
        <v>0</v>
      </c>
      <c r="S75" s="11">
        <f t="shared" si="4"/>
        <v>0</v>
      </c>
      <c r="T75" s="7">
        <f>COUNTIF($C75:P75,"Absent")</f>
        <v>0</v>
      </c>
      <c r="U75">
        <f>COUNTIF($C75:P75,"Withdrawn")+COUNTIF($C75:P75,"Absent*")-T75</f>
        <v>0</v>
      </c>
      <c r="V75" s="10">
        <f t="shared" si="5"/>
        <v>0</v>
      </c>
    </row>
    <row r="76" spans="1:22" x14ac:dyDescent="0.3">
      <c r="C76" s="6" t="str">
        <f>IFERROR(VLOOKUP($B76,[1]Dec!C$5:D$46,2,FALSE),"")</f>
        <v/>
      </c>
      <c r="D76" t="str">
        <f>IFERROR(VLOOKUP($B76,[1]Dec!F$5:G$46,2,FALSE),"")</f>
        <v/>
      </c>
      <c r="E76" t="str">
        <f>IFERROR(VLOOKUP($B76,[1]Dec!I$5:J$46,2,FALSE),"")</f>
        <v/>
      </c>
      <c r="F76" t="str">
        <f>IFERROR(VLOOKUP($B76,[1]Dec!L$5:M$46,2,FALSE),"")</f>
        <v/>
      </c>
      <c r="G76" t="str">
        <f>IFERROR(VLOOKUP($B76,[1]Dec!O$5:P$46,2,FALSE),"")</f>
        <v/>
      </c>
      <c r="H76" t="str">
        <f>IFERROR(VLOOKUP($B76,[1]Dec!R$5:S$46,2,FALSE),"")</f>
        <v/>
      </c>
      <c r="I76" t="str">
        <f>IFERROR(VLOOKUP($B76,[1]Dec!U$5:V$46,2,FALSE),"")</f>
        <v/>
      </c>
      <c r="J76" t="str">
        <f>IFERROR(VLOOKUP($B76,[1]Dec!X$5:Y$46,2,FALSE),"")</f>
        <v/>
      </c>
      <c r="K76" t="str">
        <f>IFERROR(VLOOKUP($B76,[1]Dec!AA$5:AB$46,2,FALSE),"")</f>
        <v/>
      </c>
      <c r="L76" t="str">
        <f>IFERROR(VLOOKUP($B76,[1]Dec!AD$5:AE$46,2,FALSE),"")</f>
        <v/>
      </c>
      <c r="M76" t="str">
        <f>IFERROR(VLOOKUP($B76,[1]Dec!AG$5:AH$46,2,FALSE),"")</f>
        <v/>
      </c>
      <c r="N76" t="str">
        <f>IFERROR(VLOOKUP($B76,[1]Dec!AJ$5:AK$46,2,FALSE),"")</f>
        <v/>
      </c>
      <c r="O76" t="str">
        <f>IFERROR(VLOOKUP($B76,[1]Dec!AM$5:AN$46,2,FALSE),"")</f>
        <v/>
      </c>
      <c r="P76" t="str">
        <f>IFERROR(VLOOKUP($B76,[1]Dec!AP$5:AQ$46,2,FALSE),"")</f>
        <v/>
      </c>
      <c r="Q76" s="6">
        <f>SUM($C76:P76)</f>
        <v>0</v>
      </c>
      <c r="R76">
        <f>COUNTIF($C76:P76,"Late*")</f>
        <v>0</v>
      </c>
      <c r="S76" s="11">
        <f t="shared" si="4"/>
        <v>0</v>
      </c>
      <c r="T76" s="7">
        <f>COUNTIF($C76:P76,"Absent")</f>
        <v>0</v>
      </c>
      <c r="U76">
        <f>COUNTIF($C76:P76,"Withdrawn")+COUNTIF($C76:P76,"Absent*")-T76</f>
        <v>0</v>
      </c>
      <c r="V76" s="10">
        <f t="shared" si="5"/>
        <v>0</v>
      </c>
    </row>
    <row r="77" spans="1:22" x14ac:dyDescent="0.3">
      <c r="C77" s="6" t="str">
        <f>IFERROR(VLOOKUP($B77,[1]Dec!C$5:D$46,2,FALSE),"")</f>
        <v/>
      </c>
      <c r="D77" t="str">
        <f>IFERROR(VLOOKUP($B77,[1]Dec!F$5:G$46,2,FALSE),"")</f>
        <v/>
      </c>
      <c r="E77" t="str">
        <f>IFERROR(VLOOKUP($B77,[1]Dec!I$5:J$46,2,FALSE),"")</f>
        <v/>
      </c>
      <c r="F77" t="str">
        <f>IFERROR(VLOOKUP($B77,[1]Dec!L$5:M$46,2,FALSE),"")</f>
        <v/>
      </c>
      <c r="G77" t="str">
        <f>IFERROR(VLOOKUP($B77,[1]Dec!O$5:P$46,2,FALSE),"")</f>
        <v/>
      </c>
      <c r="H77" t="str">
        <f>IFERROR(VLOOKUP($B77,[1]Dec!R$5:S$46,2,FALSE),"")</f>
        <v/>
      </c>
      <c r="I77" t="str">
        <f>IFERROR(VLOOKUP($B77,[1]Dec!U$5:V$46,2,FALSE),"")</f>
        <v/>
      </c>
      <c r="J77" t="str">
        <f>IFERROR(VLOOKUP($B77,[1]Dec!X$5:Y$46,2,FALSE),"")</f>
        <v/>
      </c>
      <c r="K77" t="str">
        <f>IFERROR(VLOOKUP($B77,[1]Dec!AA$5:AB$46,2,FALSE),"")</f>
        <v/>
      </c>
      <c r="L77" t="str">
        <f>IFERROR(VLOOKUP($B77,[1]Dec!AD$5:AE$46,2,FALSE),"")</f>
        <v/>
      </c>
      <c r="M77" t="str">
        <f>IFERROR(VLOOKUP($B77,[1]Dec!AG$5:AH$46,2,FALSE),"")</f>
        <v/>
      </c>
      <c r="N77" t="str">
        <f>IFERROR(VLOOKUP($B77,[1]Dec!AJ$5:AK$46,2,FALSE),"")</f>
        <v/>
      </c>
      <c r="O77" t="str">
        <f>IFERROR(VLOOKUP($B77,[1]Dec!AM$5:AN$46,2,FALSE),"")</f>
        <v/>
      </c>
      <c r="P77" t="str">
        <f>IFERROR(VLOOKUP($B77,[1]Dec!AP$5:AQ$46,2,FALSE),"")</f>
        <v/>
      </c>
      <c r="Q77" s="6">
        <f>SUM($C77:P77)</f>
        <v>0</v>
      </c>
      <c r="R77">
        <f>COUNTIF($C77:P77,"Late*")</f>
        <v>0</v>
      </c>
      <c r="S77" s="11">
        <f t="shared" si="4"/>
        <v>0</v>
      </c>
      <c r="T77" s="7">
        <f>COUNTIF($C77:P77,"Absent")</f>
        <v>0</v>
      </c>
      <c r="U77">
        <f>COUNTIF($C77:P77,"Withdrawn")+COUNTIF($C77:P77,"Absent*")-T77</f>
        <v>0</v>
      </c>
      <c r="V77" s="10">
        <f t="shared" si="5"/>
        <v>0</v>
      </c>
    </row>
    <row r="78" spans="1:22" x14ac:dyDescent="0.3">
      <c r="C78" s="6" t="str">
        <f>IFERROR(VLOOKUP($B78,[1]Dec!C$5:D$46,2,FALSE),"")</f>
        <v/>
      </c>
      <c r="D78" t="str">
        <f>IFERROR(VLOOKUP($B78,[1]Dec!F$5:G$46,2,FALSE),"")</f>
        <v/>
      </c>
      <c r="E78" t="str">
        <f>IFERROR(VLOOKUP($B78,[1]Dec!I$5:J$46,2,FALSE),"")</f>
        <v/>
      </c>
      <c r="F78" t="str">
        <f>IFERROR(VLOOKUP($B78,[1]Dec!L$5:M$46,2,FALSE),"")</f>
        <v/>
      </c>
      <c r="G78" t="str">
        <f>IFERROR(VLOOKUP($B78,[1]Dec!O$5:P$46,2,FALSE),"")</f>
        <v/>
      </c>
      <c r="H78" t="str">
        <f>IFERROR(VLOOKUP($B78,[1]Dec!R$5:S$46,2,FALSE),"")</f>
        <v/>
      </c>
      <c r="I78" t="str">
        <f>IFERROR(VLOOKUP($B78,[1]Dec!U$5:V$46,2,FALSE),"")</f>
        <v/>
      </c>
      <c r="J78" t="str">
        <f>IFERROR(VLOOKUP($B78,[1]Dec!X$5:Y$46,2,FALSE),"")</f>
        <v/>
      </c>
      <c r="K78" t="str">
        <f>IFERROR(VLOOKUP($B78,[1]Dec!AA$5:AB$46,2,FALSE),"")</f>
        <v/>
      </c>
      <c r="L78" t="str">
        <f>IFERROR(VLOOKUP($B78,[1]Dec!AD$5:AE$46,2,FALSE),"")</f>
        <v/>
      </c>
      <c r="M78" t="str">
        <f>IFERROR(VLOOKUP($B78,[1]Dec!AG$5:AH$46,2,FALSE),"")</f>
        <v/>
      </c>
      <c r="N78" t="str">
        <f>IFERROR(VLOOKUP($B78,[1]Dec!AJ$5:AK$46,2,FALSE),"")</f>
        <v/>
      </c>
      <c r="O78" t="str">
        <f>IFERROR(VLOOKUP($B78,[1]Dec!AM$5:AN$46,2,FALSE),"")</f>
        <v/>
      </c>
      <c r="P78" t="str">
        <f>IFERROR(VLOOKUP($B78,[1]Dec!AP$5:AQ$46,2,FALSE),"")</f>
        <v/>
      </c>
      <c r="Q78" s="6">
        <f>SUM($C78:P78)</f>
        <v>0</v>
      </c>
      <c r="R78">
        <f>COUNTIF($C78:P78,"Late*")</f>
        <v>0</v>
      </c>
      <c r="S78" s="11">
        <f t="shared" si="4"/>
        <v>0</v>
      </c>
      <c r="T78" s="7">
        <f>COUNTIF($C78:P78,"Absent")</f>
        <v>0</v>
      </c>
      <c r="U78">
        <f>COUNTIF($C78:P78,"Withdrawn")+COUNTIF($C78:P78,"Absent*")-T78</f>
        <v>0</v>
      </c>
      <c r="V78" s="10">
        <f t="shared" si="5"/>
        <v>0</v>
      </c>
    </row>
    <row r="79" spans="1:22" x14ac:dyDescent="0.3">
      <c r="C79" s="6" t="str">
        <f>IFERROR(VLOOKUP($B79,[1]Dec!C$5:D$46,2,FALSE),"")</f>
        <v/>
      </c>
      <c r="D79" t="str">
        <f>IFERROR(VLOOKUP($B79,[1]Dec!F$5:G$46,2,FALSE),"")</f>
        <v/>
      </c>
      <c r="E79" t="str">
        <f>IFERROR(VLOOKUP($B79,[1]Dec!I$5:J$46,2,FALSE),"")</f>
        <v/>
      </c>
      <c r="F79" t="str">
        <f>IFERROR(VLOOKUP($B79,[1]Dec!L$5:M$46,2,FALSE),"")</f>
        <v/>
      </c>
      <c r="G79" t="str">
        <f>IFERROR(VLOOKUP($B79,[1]Dec!O$5:P$46,2,FALSE),"")</f>
        <v/>
      </c>
      <c r="H79" t="str">
        <f>IFERROR(VLOOKUP($B79,[1]Dec!R$5:S$46,2,FALSE),"")</f>
        <v/>
      </c>
      <c r="I79" t="str">
        <f>IFERROR(VLOOKUP($B79,[1]Dec!U$5:V$46,2,FALSE),"")</f>
        <v/>
      </c>
      <c r="J79" t="str">
        <f>IFERROR(VLOOKUP($B79,[1]Dec!X$5:Y$46,2,FALSE),"")</f>
        <v/>
      </c>
      <c r="K79" t="str">
        <f>IFERROR(VLOOKUP($B79,[1]Dec!AA$5:AB$46,2,FALSE),"")</f>
        <v/>
      </c>
      <c r="L79" t="str">
        <f>IFERROR(VLOOKUP($B79,[1]Dec!AD$5:AE$46,2,FALSE),"")</f>
        <v/>
      </c>
      <c r="M79" t="str">
        <f>IFERROR(VLOOKUP($B79,[1]Dec!AG$5:AH$46,2,FALSE),"")</f>
        <v/>
      </c>
      <c r="N79" t="str">
        <f>IFERROR(VLOOKUP($B79,[1]Dec!AJ$5:AK$46,2,FALSE),"")</f>
        <v/>
      </c>
      <c r="O79" t="str">
        <f>IFERROR(VLOOKUP($B79,[1]Dec!AM$5:AN$46,2,FALSE),"")</f>
        <v/>
      </c>
      <c r="P79" t="str">
        <f>IFERROR(VLOOKUP($B79,[1]Dec!AP$5:AQ$46,2,FALSE),"")</f>
        <v/>
      </c>
      <c r="Q79" s="6">
        <f>SUM($C79:P79)</f>
        <v>0</v>
      </c>
      <c r="R79">
        <f>COUNTIF($C79:P79,"Late*")</f>
        <v>0</v>
      </c>
      <c r="S79" s="11">
        <f t="shared" si="4"/>
        <v>0</v>
      </c>
      <c r="T79" s="7">
        <f>COUNTIF($C79:P79,"Absent")</f>
        <v>0</v>
      </c>
      <c r="U79">
        <f>COUNTIF($C79:P79,"Withdrawn")+COUNTIF($C79:P79,"Absent*")-T79</f>
        <v>0</v>
      </c>
      <c r="V79" s="10">
        <f t="shared" si="5"/>
        <v>0</v>
      </c>
    </row>
    <row r="80" spans="1:22" x14ac:dyDescent="0.3">
      <c r="C80" s="6" t="str">
        <f>IFERROR(VLOOKUP($B80,[1]Dec!C$5:D$46,2,FALSE),"")</f>
        <v/>
      </c>
      <c r="D80" t="str">
        <f>IFERROR(VLOOKUP($B80,[1]Dec!F$5:G$46,2,FALSE),"")</f>
        <v/>
      </c>
      <c r="E80" t="str">
        <f>IFERROR(VLOOKUP($B80,[1]Dec!I$5:J$46,2,FALSE),"")</f>
        <v/>
      </c>
      <c r="F80" t="str">
        <f>IFERROR(VLOOKUP($B80,[1]Dec!L$5:M$46,2,FALSE),"")</f>
        <v/>
      </c>
      <c r="G80" t="str">
        <f>IFERROR(VLOOKUP($B80,[1]Dec!O$5:P$46,2,FALSE),"")</f>
        <v/>
      </c>
      <c r="H80" t="str">
        <f>IFERROR(VLOOKUP($B80,[1]Dec!R$5:S$46,2,FALSE),"")</f>
        <v/>
      </c>
      <c r="I80" t="str">
        <f>IFERROR(VLOOKUP($B80,[1]Dec!U$5:V$46,2,FALSE),"")</f>
        <v/>
      </c>
      <c r="J80" t="str">
        <f>IFERROR(VLOOKUP($B80,[1]Dec!X$5:Y$46,2,FALSE),"")</f>
        <v/>
      </c>
      <c r="K80" t="str">
        <f>IFERROR(VLOOKUP($B80,[1]Dec!AA$5:AB$46,2,FALSE),"")</f>
        <v/>
      </c>
      <c r="L80" t="str">
        <f>IFERROR(VLOOKUP($B80,[1]Dec!AD$5:AE$46,2,FALSE),"")</f>
        <v/>
      </c>
      <c r="M80" t="str">
        <f>IFERROR(VLOOKUP($B80,[1]Dec!AG$5:AH$46,2,FALSE),"")</f>
        <v/>
      </c>
      <c r="N80" t="str">
        <f>IFERROR(VLOOKUP($B80,[1]Dec!AJ$5:AK$46,2,FALSE),"")</f>
        <v/>
      </c>
      <c r="O80" t="str">
        <f>IFERROR(VLOOKUP($B80,[1]Dec!AM$5:AN$46,2,FALSE),"")</f>
        <v/>
      </c>
      <c r="P80" t="str">
        <f>IFERROR(VLOOKUP($B80,[1]Dec!AP$5:AQ$46,2,FALSE),"")</f>
        <v/>
      </c>
      <c r="Q80" s="6">
        <f>SUM($C80:P80)</f>
        <v>0</v>
      </c>
      <c r="R80">
        <f>COUNTIF($C80:P80,"Late*")</f>
        <v>0</v>
      </c>
      <c r="S80" s="11">
        <f t="shared" si="4"/>
        <v>0</v>
      </c>
      <c r="T80" s="7">
        <f>COUNTIF($C80:P80,"Absent")</f>
        <v>0</v>
      </c>
      <c r="U80">
        <f>COUNTIF($C80:P80,"Withdrawn")+COUNTIF($C80:P80,"Absent*")-T80</f>
        <v>0</v>
      </c>
      <c r="V80" s="10">
        <f t="shared" si="5"/>
        <v>0</v>
      </c>
    </row>
    <row r="81" spans="1:23" ht="14.4" customHeight="1" x14ac:dyDescent="0.3">
      <c r="A81" s="44"/>
      <c r="B81" s="23"/>
      <c r="C81" s="6" t="str">
        <f>IFERROR(VLOOKUP($B81,[1]Dec!C$5:D$46,2,FALSE),"")</f>
        <v/>
      </c>
      <c r="D81" t="str">
        <f>IFERROR(VLOOKUP($B81,[1]Dec!F$5:G$46,2,FALSE),"")</f>
        <v/>
      </c>
      <c r="E81" t="str">
        <f>IFERROR(VLOOKUP($B81,[1]Dec!I$5:J$46,2,FALSE),"")</f>
        <v/>
      </c>
      <c r="F81" t="str">
        <f>IFERROR(VLOOKUP($B81,[1]Dec!L$5:M$46,2,FALSE),"")</f>
        <v/>
      </c>
      <c r="G81" t="str">
        <f>IFERROR(VLOOKUP($B81,[1]Dec!O$5:P$46,2,FALSE),"")</f>
        <v/>
      </c>
      <c r="H81" t="str">
        <f>IFERROR(VLOOKUP($B81,[1]Dec!R$5:S$46,2,FALSE),"")</f>
        <v/>
      </c>
      <c r="I81" t="str">
        <f>IFERROR(VLOOKUP($B81,[1]Dec!U$5:V$46,2,FALSE),"")</f>
        <v/>
      </c>
      <c r="J81" t="str">
        <f>IFERROR(VLOOKUP($B81,[1]Dec!X$5:Y$46,2,FALSE),"")</f>
        <v/>
      </c>
      <c r="K81" t="str">
        <f>IFERROR(VLOOKUP($B81,[1]Dec!AA$5:AB$46,2,FALSE),"")</f>
        <v/>
      </c>
      <c r="L81" t="str">
        <f>IFERROR(VLOOKUP($B81,[1]Dec!AD$5:AE$46,2,FALSE),"")</f>
        <v/>
      </c>
      <c r="M81" t="str">
        <f>IFERROR(VLOOKUP($B81,[1]Dec!AG$5:AH$46,2,FALSE),"")</f>
        <v/>
      </c>
      <c r="N81" t="str">
        <f>IFERROR(VLOOKUP($B81,[1]Dec!AJ$5:AK$46,2,FALSE),"")</f>
        <v/>
      </c>
      <c r="O81" t="str">
        <f>IFERROR(VLOOKUP($B81,[1]Dec!AM$5:AN$46,2,FALSE),"")</f>
        <v/>
      </c>
      <c r="P81" t="str">
        <f>IFERROR(VLOOKUP($B81,[1]Dec!AP$5:AQ$46,2,FALSE),"")</f>
        <v/>
      </c>
      <c r="Q81" s="6">
        <f>SUM($C81:P81)</f>
        <v>0</v>
      </c>
      <c r="R81">
        <f>COUNTIF($C81:P81,"Late*")</f>
        <v>0</v>
      </c>
      <c r="S81" s="11">
        <f t="shared" si="4"/>
        <v>0</v>
      </c>
      <c r="T81" s="7">
        <f>COUNTIF($C81:P81,"Absent")</f>
        <v>0</v>
      </c>
      <c r="U81">
        <f>COUNTIF($C81:P81,"Withdrawn")+COUNTIF($C81:P81,"Absent*")-T81</f>
        <v>0</v>
      </c>
      <c r="V81" s="10">
        <f t="shared" si="5"/>
        <v>0</v>
      </c>
    </row>
    <row r="82" spans="1:23" x14ac:dyDescent="0.3">
      <c r="C82" s="6" t="str">
        <f>IFERROR(VLOOKUP($B82,[1]Dec!C$5:D$46,2,FALSE),"")</f>
        <v/>
      </c>
      <c r="D82" t="str">
        <f>IFERROR(VLOOKUP($B82,[1]Dec!F$5:G$46,2,FALSE),"")</f>
        <v/>
      </c>
      <c r="E82" t="str">
        <f>IFERROR(VLOOKUP($B82,[1]Dec!I$5:J$46,2,FALSE),"")</f>
        <v/>
      </c>
      <c r="F82" t="str">
        <f>IFERROR(VLOOKUP($B82,[1]Dec!L$5:M$46,2,FALSE),"")</f>
        <v/>
      </c>
      <c r="G82" t="str">
        <f>IFERROR(VLOOKUP($B82,[1]Dec!O$5:P$46,2,FALSE),"")</f>
        <v/>
      </c>
      <c r="H82" t="str">
        <f>IFERROR(VLOOKUP($B82,[1]Dec!R$5:S$46,2,FALSE),"")</f>
        <v/>
      </c>
      <c r="I82" t="str">
        <f>IFERROR(VLOOKUP($B82,[1]Dec!U$5:V$46,2,FALSE),"")</f>
        <v/>
      </c>
      <c r="J82" t="str">
        <f>IFERROR(VLOOKUP($B82,[1]Dec!X$5:Y$46,2,FALSE),"")</f>
        <v/>
      </c>
      <c r="K82" t="str">
        <f>IFERROR(VLOOKUP($B82,[1]Dec!AA$5:AB$46,2,FALSE),"")</f>
        <v/>
      </c>
      <c r="L82" t="str">
        <f>IFERROR(VLOOKUP($B82,[1]Dec!AD$5:AE$46,2,FALSE),"")</f>
        <v/>
      </c>
      <c r="M82" t="str">
        <f>IFERROR(VLOOKUP($B82,[1]Dec!AG$5:AH$46,2,FALSE),"")</f>
        <v/>
      </c>
      <c r="N82" t="str">
        <f>IFERROR(VLOOKUP($B82,[1]Dec!AJ$5:AK$46,2,FALSE),"")</f>
        <v/>
      </c>
      <c r="O82" t="str">
        <f>IFERROR(VLOOKUP($B82,[1]Dec!AM$5:AN$46,2,FALSE),"")</f>
        <v/>
      </c>
      <c r="P82" t="str">
        <f>IFERROR(VLOOKUP($B82,[1]Dec!AP$5:AQ$46,2,FALSE),"")</f>
        <v/>
      </c>
      <c r="Q82" s="6">
        <f>SUM($C82:P82)</f>
        <v>0</v>
      </c>
      <c r="R82">
        <f>COUNTIF($C82:P82,"Late*")</f>
        <v>0</v>
      </c>
      <c r="S82" s="11">
        <f t="shared" si="4"/>
        <v>0</v>
      </c>
      <c r="T82" s="7">
        <f>COUNTIF($C82:P82,"Absent")</f>
        <v>0</v>
      </c>
      <c r="U82">
        <f>COUNTIF($C82:P82,"Withdrawn")+COUNTIF($C82:P82,"Absent*")-T82</f>
        <v>0</v>
      </c>
      <c r="V82" s="10">
        <f t="shared" si="5"/>
        <v>0</v>
      </c>
    </row>
    <row r="83" spans="1:23" x14ac:dyDescent="0.3">
      <c r="C83" s="6" t="str">
        <f>IFERROR(VLOOKUP($B83,[1]Dec!C$5:D$46,2,FALSE),"")</f>
        <v/>
      </c>
      <c r="D83" t="str">
        <f>IFERROR(VLOOKUP($B83,[1]Dec!F$5:G$46,2,FALSE),"")</f>
        <v/>
      </c>
      <c r="E83" t="str">
        <f>IFERROR(VLOOKUP($B83,[1]Dec!I$5:J$46,2,FALSE),"")</f>
        <v/>
      </c>
      <c r="F83" t="str">
        <f>IFERROR(VLOOKUP($B83,[1]Dec!L$5:M$46,2,FALSE),"")</f>
        <v/>
      </c>
      <c r="G83" t="str">
        <f>IFERROR(VLOOKUP($B83,[1]Dec!O$5:P$46,2,FALSE),"")</f>
        <v/>
      </c>
      <c r="H83" t="str">
        <f>IFERROR(VLOOKUP($B83,[1]Dec!R$5:S$46,2,FALSE),"")</f>
        <v/>
      </c>
      <c r="I83" t="str">
        <f>IFERROR(VLOOKUP($B83,[1]Dec!U$5:V$46,2,FALSE),"")</f>
        <v/>
      </c>
      <c r="J83" t="str">
        <f>IFERROR(VLOOKUP($B83,[1]Dec!X$5:Y$46,2,FALSE),"")</f>
        <v/>
      </c>
      <c r="K83" t="str">
        <f>IFERROR(VLOOKUP($B83,[1]Dec!AA$5:AB$46,2,FALSE),"")</f>
        <v/>
      </c>
      <c r="L83" t="str">
        <f>IFERROR(VLOOKUP($B83,[1]Dec!AD$5:AE$46,2,FALSE),"")</f>
        <v/>
      </c>
      <c r="M83" t="str">
        <f>IFERROR(VLOOKUP($B83,[1]Dec!AG$5:AH$46,2,FALSE),"")</f>
        <v/>
      </c>
      <c r="N83" t="str">
        <f>IFERROR(VLOOKUP($B83,[1]Dec!AJ$5:AK$46,2,FALSE),"")</f>
        <v/>
      </c>
      <c r="O83" t="str">
        <f>IFERROR(VLOOKUP($B83,[1]Dec!AM$5:AN$46,2,FALSE),"")</f>
        <v/>
      </c>
      <c r="P83" t="str">
        <f>IFERROR(VLOOKUP($B83,[1]Dec!AP$5:AQ$46,2,FALSE),"")</f>
        <v/>
      </c>
      <c r="Q83" s="6">
        <f>SUM($C83:P83)</f>
        <v>0</v>
      </c>
      <c r="R83">
        <f>COUNTIF($C83:P83,"Late*")</f>
        <v>0</v>
      </c>
      <c r="S83" s="11">
        <f t="shared" si="4"/>
        <v>0</v>
      </c>
      <c r="T83" s="7">
        <f>COUNTIF($C83:P83,"Absent")</f>
        <v>0</v>
      </c>
      <c r="U83">
        <f>COUNTIF($C83:P83,"Withdrawn")+COUNTIF($C83:P83,"Absent*")-T83</f>
        <v>0</v>
      </c>
      <c r="V83" s="10">
        <f t="shared" si="5"/>
        <v>0</v>
      </c>
    </row>
    <row r="84" spans="1:23" ht="18" x14ac:dyDescent="0.35">
      <c r="C84" s="6" t="str">
        <f>IFERROR(VLOOKUP($B84,[1]Dec!C$5:D$46,2,FALSE),"")</f>
        <v/>
      </c>
      <c r="D84" t="str">
        <f>IFERROR(VLOOKUP($B84,[1]Dec!F$5:G$46,2,FALSE),"")</f>
        <v/>
      </c>
      <c r="E84" t="str">
        <f>IFERROR(VLOOKUP($B84,[1]Dec!I$5:J$46,2,FALSE),"")</f>
        <v/>
      </c>
      <c r="F84" t="str">
        <f>IFERROR(VLOOKUP($B84,[1]Dec!L$5:M$46,2,FALSE),"")</f>
        <v/>
      </c>
      <c r="G84" t="str">
        <f>IFERROR(VLOOKUP($B84,[1]Dec!O$5:P$46,2,FALSE),"")</f>
        <v/>
      </c>
      <c r="H84" t="str">
        <f>IFERROR(VLOOKUP($B84,[1]Dec!R$5:S$46,2,FALSE),"")</f>
        <v/>
      </c>
      <c r="I84" t="str">
        <f>IFERROR(VLOOKUP($B84,[1]Dec!U$5:V$46,2,FALSE),"")</f>
        <v/>
      </c>
      <c r="J84" t="str">
        <f>IFERROR(VLOOKUP($B84,[1]Dec!X$5:Y$46,2,FALSE),"")</f>
        <v/>
      </c>
      <c r="K84" t="str">
        <f>IFERROR(VLOOKUP($B84,[1]Dec!AA$5:AB$46,2,FALSE),"")</f>
        <v/>
      </c>
      <c r="L84" t="str">
        <f>IFERROR(VLOOKUP($B84,[1]Dec!AD$5:AE$46,2,FALSE),"")</f>
        <v/>
      </c>
      <c r="M84" t="str">
        <f>IFERROR(VLOOKUP($B84,[1]Dec!AG$5:AH$46,2,FALSE),"")</f>
        <v/>
      </c>
      <c r="N84" t="str">
        <f>IFERROR(VLOOKUP($B84,[1]Dec!AJ$5:AK$46,2,FALSE),"")</f>
        <v/>
      </c>
      <c r="O84" t="str">
        <f>IFERROR(VLOOKUP($B84,[1]Dec!AM$5:AN$46,2,FALSE),"")</f>
        <v/>
      </c>
      <c r="P84" t="str">
        <f>IFERROR(VLOOKUP($B84,[1]Dec!AP$5:AQ$46,2,FALSE),"")</f>
        <v/>
      </c>
      <c r="Q84" s="6">
        <f>SUM($C84:P84)</f>
        <v>0</v>
      </c>
      <c r="R84">
        <f>COUNTIF($C84:P84,"Late*")</f>
        <v>0</v>
      </c>
      <c r="S84" s="11">
        <f t="shared" si="4"/>
        <v>0</v>
      </c>
      <c r="T84" s="7">
        <f>COUNTIF($C84:P84,"Absent")</f>
        <v>0</v>
      </c>
      <c r="U84">
        <f>COUNTIF($C84:P84,"Withdrawn")+COUNTIF($C84:P84,"Absent*")-T84</f>
        <v>0</v>
      </c>
      <c r="V84" s="10">
        <f t="shared" si="5"/>
        <v>0</v>
      </c>
      <c r="W84" s="2"/>
    </row>
    <row r="85" spans="1:23" x14ac:dyDescent="0.3">
      <c r="C85" s="6" t="str">
        <f>IFERROR(VLOOKUP($B85,[1]Dec!C$5:D$46,2,FALSE),"")</f>
        <v/>
      </c>
      <c r="D85" t="str">
        <f>IFERROR(VLOOKUP($B85,[1]Dec!F$5:G$46,2,FALSE),"")</f>
        <v/>
      </c>
      <c r="E85" t="str">
        <f>IFERROR(VLOOKUP($B85,[1]Dec!I$5:J$46,2,FALSE),"")</f>
        <v/>
      </c>
      <c r="F85" t="str">
        <f>IFERROR(VLOOKUP($B85,[1]Dec!L$5:M$46,2,FALSE),"")</f>
        <v/>
      </c>
      <c r="G85" t="str">
        <f>IFERROR(VLOOKUP($B85,[1]Dec!O$5:P$46,2,FALSE),"")</f>
        <v/>
      </c>
      <c r="H85" t="str">
        <f>IFERROR(VLOOKUP($B85,[1]Dec!R$5:S$46,2,FALSE),"")</f>
        <v/>
      </c>
      <c r="I85" t="str">
        <f>IFERROR(VLOOKUP($B85,[1]Dec!U$5:V$46,2,FALSE),"")</f>
        <v/>
      </c>
      <c r="J85" t="str">
        <f>IFERROR(VLOOKUP($B85,[1]Dec!X$5:Y$46,2,FALSE),"")</f>
        <v/>
      </c>
      <c r="K85" t="str">
        <f>IFERROR(VLOOKUP($B85,[1]Dec!AA$5:AB$46,2,FALSE),"")</f>
        <v/>
      </c>
      <c r="L85" t="str">
        <f>IFERROR(VLOOKUP($B85,[1]Dec!AD$5:AE$46,2,FALSE),"")</f>
        <v/>
      </c>
      <c r="M85" t="str">
        <f>IFERROR(VLOOKUP($B85,[1]Dec!AG$5:AH$46,2,FALSE),"")</f>
        <v/>
      </c>
      <c r="N85" t="str">
        <f>IFERROR(VLOOKUP($B85,[1]Dec!AJ$5:AK$46,2,FALSE),"")</f>
        <v/>
      </c>
      <c r="O85" t="str">
        <f>IFERROR(VLOOKUP($B85,[1]Dec!AM$5:AN$46,2,FALSE),"")</f>
        <v/>
      </c>
      <c r="P85" t="str">
        <f>IFERROR(VLOOKUP($B85,[1]Dec!AP$5:AQ$46,2,FALSE),"")</f>
        <v/>
      </c>
      <c r="Q85" s="6">
        <f>SUM($C85:P85)</f>
        <v>0</v>
      </c>
      <c r="R85">
        <f>COUNTIF($C85:P85,"Late*")</f>
        <v>0</v>
      </c>
      <c r="S85" s="11">
        <f t="shared" si="4"/>
        <v>0</v>
      </c>
      <c r="T85" s="7">
        <f>COUNTIF($C85:P85,"Absent")</f>
        <v>0</v>
      </c>
      <c r="U85">
        <f>COUNTIF($C85:P85,"Withdrawn")+COUNTIF($C85:P85,"Absent*")-T85</f>
        <v>0</v>
      </c>
      <c r="V85" s="10">
        <f t="shared" si="5"/>
        <v>0</v>
      </c>
    </row>
    <row r="86" spans="1:23" x14ac:dyDescent="0.3">
      <c r="C86" s="6" t="str">
        <f>IFERROR(VLOOKUP($B86,[1]Dec!C$5:D$46,2,FALSE),"")</f>
        <v/>
      </c>
      <c r="D86" t="str">
        <f>IFERROR(VLOOKUP($B86,[1]Dec!F$5:G$46,2,FALSE),"")</f>
        <v/>
      </c>
      <c r="E86" t="str">
        <f>IFERROR(VLOOKUP($B86,[1]Dec!I$5:J$46,2,FALSE),"")</f>
        <v/>
      </c>
      <c r="F86" t="str">
        <f>IFERROR(VLOOKUP($B86,[1]Dec!L$5:M$46,2,FALSE),"")</f>
        <v/>
      </c>
      <c r="G86" t="str">
        <f>IFERROR(VLOOKUP($B86,[1]Dec!O$5:P$46,2,FALSE),"")</f>
        <v/>
      </c>
      <c r="H86" t="str">
        <f>IFERROR(VLOOKUP($B86,[1]Dec!R$5:S$46,2,FALSE),"")</f>
        <v/>
      </c>
      <c r="I86" t="str">
        <f>IFERROR(VLOOKUP($B86,[1]Dec!U$5:V$46,2,FALSE),"")</f>
        <v/>
      </c>
      <c r="J86" t="str">
        <f>IFERROR(VLOOKUP($B86,[1]Dec!X$5:Y$46,2,FALSE),"")</f>
        <v/>
      </c>
      <c r="K86" t="str">
        <f>IFERROR(VLOOKUP($B86,[1]Dec!AA$5:AB$46,2,FALSE),"")</f>
        <v/>
      </c>
      <c r="L86" t="str">
        <f>IFERROR(VLOOKUP($B86,[1]Dec!AD$5:AE$46,2,FALSE),"")</f>
        <v/>
      </c>
      <c r="M86" t="str">
        <f>IFERROR(VLOOKUP($B86,[1]Dec!AG$5:AH$46,2,FALSE),"")</f>
        <v/>
      </c>
      <c r="N86" t="str">
        <f>IFERROR(VLOOKUP($B86,[1]Dec!AJ$5:AK$46,2,FALSE),"")</f>
        <v/>
      </c>
      <c r="O86" t="str">
        <f>IFERROR(VLOOKUP($B86,[1]Dec!AM$5:AN$46,2,FALSE),"")</f>
        <v/>
      </c>
      <c r="P86" t="str">
        <f>IFERROR(VLOOKUP($B86,[1]Dec!AP$5:AQ$46,2,FALSE),"")</f>
        <v/>
      </c>
      <c r="Q86" s="6">
        <f>SUM($C86:P86)</f>
        <v>0</v>
      </c>
      <c r="R86">
        <f>COUNTIF($C86:P86,"Late*")</f>
        <v>0</v>
      </c>
      <c r="S86" s="11">
        <f t="shared" si="4"/>
        <v>0</v>
      </c>
      <c r="T86" s="7">
        <f>COUNTIF($C86:P86,"Absent")</f>
        <v>0</v>
      </c>
      <c r="U86">
        <f>COUNTIF($C86:P86,"Withdrawn")+COUNTIF($C86:P86,"Absent*")-T86</f>
        <v>0</v>
      </c>
      <c r="V86" s="10">
        <f t="shared" si="5"/>
        <v>0</v>
      </c>
    </row>
    <row r="87" spans="1:23" x14ac:dyDescent="0.3">
      <c r="A87" s="22"/>
      <c r="B87" s="23"/>
      <c r="C87" s="6" t="str">
        <f>IFERROR(VLOOKUP($B87,[1]Dec!C$5:D$46,2,FALSE),"")</f>
        <v/>
      </c>
      <c r="D87" t="str">
        <f>IFERROR(VLOOKUP($B87,[1]Dec!F$5:G$46,2,FALSE),"")</f>
        <v/>
      </c>
      <c r="E87" t="str">
        <f>IFERROR(VLOOKUP($B87,[1]Dec!I$5:J$46,2,FALSE),"")</f>
        <v/>
      </c>
      <c r="F87" t="str">
        <f>IFERROR(VLOOKUP($B87,[1]Dec!L$5:M$46,2,FALSE),"")</f>
        <v/>
      </c>
      <c r="G87" t="str">
        <f>IFERROR(VLOOKUP($B87,[1]Dec!O$5:P$46,2,FALSE),"")</f>
        <v/>
      </c>
      <c r="H87" t="str">
        <f>IFERROR(VLOOKUP($B87,[1]Dec!R$5:S$46,2,FALSE),"")</f>
        <v/>
      </c>
      <c r="I87" t="str">
        <f>IFERROR(VLOOKUP($B87,[1]Dec!U$5:V$46,2,FALSE),"")</f>
        <v/>
      </c>
      <c r="J87" t="str">
        <f>IFERROR(VLOOKUP($B87,[1]Dec!X$5:Y$46,2,FALSE),"")</f>
        <v/>
      </c>
      <c r="K87" t="str">
        <f>IFERROR(VLOOKUP($B87,[1]Dec!AA$5:AB$46,2,FALSE),"")</f>
        <v/>
      </c>
      <c r="L87" t="str">
        <f>IFERROR(VLOOKUP($B87,[1]Dec!AD$5:AE$46,2,FALSE),"")</f>
        <v/>
      </c>
      <c r="M87" t="str">
        <f>IFERROR(VLOOKUP($B87,[1]Dec!AG$5:AH$46,2,FALSE),"")</f>
        <v/>
      </c>
      <c r="N87" t="str">
        <f>IFERROR(VLOOKUP($B87,[1]Dec!AJ$5:AK$46,2,FALSE),"")</f>
        <v/>
      </c>
      <c r="O87" t="str">
        <f>IFERROR(VLOOKUP($B87,[1]Dec!AM$5:AN$46,2,FALSE),"")</f>
        <v/>
      </c>
      <c r="P87" t="str">
        <f>IFERROR(VLOOKUP($B87,[1]Dec!AP$5:AQ$46,2,FALSE),"")</f>
        <v/>
      </c>
      <c r="Q87" s="6">
        <f>SUM($C87:P87)</f>
        <v>0</v>
      </c>
      <c r="R87">
        <f>COUNTIF($C87:P87,"Late*")</f>
        <v>0</v>
      </c>
      <c r="S87" s="11">
        <f t="shared" si="4"/>
        <v>0</v>
      </c>
      <c r="T87" s="7">
        <f>COUNTIF($C87:P87,"Absent")</f>
        <v>0</v>
      </c>
      <c r="U87">
        <f>COUNTIF($C87:P87,"Withdrawn")+COUNTIF($C87:P87,"Absent*")-T87</f>
        <v>0</v>
      </c>
      <c r="V87" s="10">
        <f t="shared" si="5"/>
        <v>0</v>
      </c>
    </row>
    <row r="88" spans="1:23" x14ac:dyDescent="0.3">
      <c r="C88" s="6" t="str">
        <f>IFERROR(VLOOKUP($B88,[1]Dec!C$5:D$46,2,FALSE),"")</f>
        <v/>
      </c>
      <c r="D88" t="str">
        <f>IFERROR(VLOOKUP($B88,[1]Dec!F$5:G$46,2,FALSE),"")</f>
        <v/>
      </c>
      <c r="E88" t="str">
        <f>IFERROR(VLOOKUP($B88,[1]Dec!I$5:J$46,2,FALSE),"")</f>
        <v/>
      </c>
      <c r="F88" t="str">
        <f>IFERROR(VLOOKUP($B88,[1]Dec!L$5:M$46,2,FALSE),"")</f>
        <v/>
      </c>
      <c r="G88" t="str">
        <f>IFERROR(VLOOKUP($B88,[1]Dec!O$5:P$46,2,FALSE),"")</f>
        <v/>
      </c>
      <c r="H88" t="str">
        <f>IFERROR(VLOOKUP($B88,[1]Dec!R$5:S$46,2,FALSE),"")</f>
        <v/>
      </c>
      <c r="I88" t="str">
        <f>IFERROR(VLOOKUP($B88,[1]Dec!U$5:V$46,2,FALSE),"")</f>
        <v/>
      </c>
      <c r="J88" t="str">
        <f>IFERROR(VLOOKUP($B88,[1]Dec!X$5:Y$46,2,FALSE),"")</f>
        <v/>
      </c>
      <c r="K88" t="str">
        <f>IFERROR(VLOOKUP($B88,[1]Dec!AA$5:AB$46,2,FALSE),"")</f>
        <v/>
      </c>
      <c r="L88" t="str">
        <f>IFERROR(VLOOKUP($B88,[1]Dec!AD$5:AE$46,2,FALSE),"")</f>
        <v/>
      </c>
      <c r="M88" t="str">
        <f>IFERROR(VLOOKUP($B88,[1]Dec!AG$5:AH$46,2,FALSE),"")</f>
        <v/>
      </c>
      <c r="N88" t="str">
        <f>IFERROR(VLOOKUP($B88,[1]Dec!AJ$5:AK$46,2,FALSE),"")</f>
        <v/>
      </c>
      <c r="O88" t="str">
        <f>IFERROR(VLOOKUP($B88,[1]Dec!AM$5:AN$46,2,FALSE),"")</f>
        <v/>
      </c>
      <c r="P88" t="str">
        <f>IFERROR(VLOOKUP($B88,[1]Dec!AP$5:AQ$46,2,FALSE),"")</f>
        <v/>
      </c>
      <c r="Q88" s="6">
        <f>SUM($C88:P88)</f>
        <v>0</v>
      </c>
      <c r="R88">
        <f>COUNTIF($C88:P88,"Late*")</f>
        <v>0</v>
      </c>
      <c r="S88" s="11">
        <f t="shared" si="4"/>
        <v>0</v>
      </c>
      <c r="T88" s="7">
        <f>COUNTIF($C88:P88,"Absent")</f>
        <v>0</v>
      </c>
      <c r="U88">
        <f>COUNTIF($C88:P88,"Withdrawn")+COUNTIF($C88:P88,"Absent*")-T88</f>
        <v>0</v>
      </c>
      <c r="V88" s="10">
        <f t="shared" si="5"/>
        <v>0</v>
      </c>
    </row>
    <row r="89" spans="1:23" x14ac:dyDescent="0.3">
      <c r="C89" s="6" t="str">
        <f>IFERROR(VLOOKUP($B89,[1]Dec!C$5:D$46,2,FALSE),"")</f>
        <v/>
      </c>
      <c r="D89" t="str">
        <f>IFERROR(VLOOKUP($B89,[1]Dec!F$5:G$46,2,FALSE),"")</f>
        <v/>
      </c>
      <c r="E89" t="str">
        <f>IFERROR(VLOOKUP($B89,[1]Dec!I$5:J$46,2,FALSE),"")</f>
        <v/>
      </c>
      <c r="F89" t="str">
        <f>IFERROR(VLOOKUP($B89,[1]Dec!L$5:M$46,2,FALSE),"")</f>
        <v/>
      </c>
      <c r="G89" t="str">
        <f>IFERROR(VLOOKUP($B89,[1]Dec!O$5:P$46,2,FALSE),"")</f>
        <v/>
      </c>
      <c r="H89" t="str">
        <f>IFERROR(VLOOKUP($B89,[1]Dec!R$5:S$46,2,FALSE),"")</f>
        <v/>
      </c>
      <c r="I89" t="str">
        <f>IFERROR(VLOOKUP($B89,[1]Dec!U$5:V$46,2,FALSE),"")</f>
        <v/>
      </c>
      <c r="J89" t="str">
        <f>IFERROR(VLOOKUP($B89,[1]Dec!X$5:Y$46,2,FALSE),"")</f>
        <v/>
      </c>
      <c r="K89" t="str">
        <f>IFERROR(VLOOKUP($B89,[1]Dec!AA$5:AB$46,2,FALSE),"")</f>
        <v/>
      </c>
      <c r="L89" t="str">
        <f>IFERROR(VLOOKUP($B89,[1]Dec!AD$5:AE$46,2,FALSE),"")</f>
        <v/>
      </c>
      <c r="M89" t="str">
        <f>IFERROR(VLOOKUP($B89,[1]Dec!AG$5:AH$46,2,FALSE),"")</f>
        <v/>
      </c>
      <c r="N89" t="str">
        <f>IFERROR(VLOOKUP($B89,[1]Dec!AJ$5:AK$46,2,FALSE),"")</f>
        <v/>
      </c>
      <c r="O89" t="str">
        <f>IFERROR(VLOOKUP($B89,[1]Dec!AM$5:AN$46,2,FALSE),"")</f>
        <v/>
      </c>
      <c r="P89" t="str">
        <f>IFERROR(VLOOKUP($B89,[1]Dec!AP$5:AQ$46,2,FALSE),"")</f>
        <v/>
      </c>
      <c r="Q89" s="6">
        <f>SUM($C89:P89)</f>
        <v>0</v>
      </c>
      <c r="R89">
        <f>COUNTIF($C89:P89,"Late*")</f>
        <v>0</v>
      </c>
      <c r="S89" s="11">
        <f t="shared" si="4"/>
        <v>0</v>
      </c>
      <c r="T89" s="7">
        <f>COUNTIF($C89:P89,"Absent")</f>
        <v>0</v>
      </c>
      <c r="U89">
        <f>COUNTIF($C89:P89,"Withdrawn")+COUNTIF($C89:P89,"Absent*")-T89</f>
        <v>0</v>
      </c>
      <c r="V89" s="10">
        <f t="shared" si="5"/>
        <v>0</v>
      </c>
    </row>
    <row r="90" spans="1:23" x14ac:dyDescent="0.3">
      <c r="C90" s="6" t="str">
        <f>IFERROR(VLOOKUP($B90,[1]Dec!C$5:D$46,2,FALSE),"")</f>
        <v/>
      </c>
      <c r="D90" t="str">
        <f>IFERROR(VLOOKUP($B90,[1]Dec!F$5:G$46,2,FALSE),"")</f>
        <v/>
      </c>
      <c r="E90" t="str">
        <f>IFERROR(VLOOKUP($B90,[1]Dec!I$5:J$46,2,FALSE),"")</f>
        <v/>
      </c>
      <c r="F90" t="str">
        <f>IFERROR(VLOOKUP($B90,[1]Dec!L$5:M$46,2,FALSE),"")</f>
        <v/>
      </c>
      <c r="G90" t="str">
        <f>IFERROR(VLOOKUP($B90,[1]Dec!O$5:P$46,2,FALSE),"")</f>
        <v/>
      </c>
      <c r="H90" t="str">
        <f>IFERROR(VLOOKUP($B90,[1]Dec!R$5:S$46,2,FALSE),"")</f>
        <v/>
      </c>
      <c r="I90" t="str">
        <f>IFERROR(VLOOKUP($B90,[1]Dec!U$5:V$46,2,FALSE),"")</f>
        <v/>
      </c>
      <c r="J90" t="str">
        <f>IFERROR(VLOOKUP($B90,[1]Dec!X$5:Y$46,2,FALSE),"")</f>
        <v/>
      </c>
      <c r="K90" t="str">
        <f>IFERROR(VLOOKUP($B90,[1]Dec!AA$5:AB$46,2,FALSE),"")</f>
        <v/>
      </c>
      <c r="L90" t="str">
        <f>IFERROR(VLOOKUP($B90,[1]Dec!AD$5:AE$46,2,FALSE),"")</f>
        <v/>
      </c>
      <c r="M90" t="str">
        <f>IFERROR(VLOOKUP($B90,[1]Dec!AG$5:AH$46,2,FALSE),"")</f>
        <v/>
      </c>
      <c r="N90" t="str">
        <f>IFERROR(VLOOKUP($B90,[1]Dec!AJ$5:AK$46,2,FALSE),"")</f>
        <v/>
      </c>
      <c r="O90" t="str">
        <f>IFERROR(VLOOKUP($B90,[1]Dec!AM$5:AN$46,2,FALSE),"")</f>
        <v/>
      </c>
      <c r="P90" t="str">
        <f>IFERROR(VLOOKUP($B90,[1]Dec!AP$5:AQ$46,2,FALSE),"")</f>
        <v/>
      </c>
      <c r="Q90" s="6">
        <f>SUM($C90:P90)</f>
        <v>0</v>
      </c>
      <c r="R90">
        <f>COUNTIF($C90:P90,"Late*")</f>
        <v>0</v>
      </c>
      <c r="S90" s="11">
        <f t="shared" si="4"/>
        <v>0</v>
      </c>
      <c r="T90" s="7">
        <f>COUNTIF($C90:P90,"Absent")</f>
        <v>0</v>
      </c>
      <c r="U90">
        <f>COUNTIF($C90:P90,"Withdrawn")+COUNTIF($C90:P90,"Absent*")-T90</f>
        <v>0</v>
      </c>
      <c r="V90" s="10">
        <f t="shared" si="5"/>
        <v>0</v>
      </c>
    </row>
    <row r="91" spans="1:23" x14ac:dyDescent="0.3">
      <c r="C91" s="6" t="str">
        <f>IFERROR(VLOOKUP($B91,[1]Dec!C$5:D$46,2,FALSE),"")</f>
        <v/>
      </c>
      <c r="D91" t="str">
        <f>IFERROR(VLOOKUP($B91,[1]Dec!F$5:G$46,2,FALSE),"")</f>
        <v/>
      </c>
      <c r="E91" t="str">
        <f>IFERROR(VLOOKUP($B91,[1]Dec!I$5:J$46,2,FALSE),"")</f>
        <v/>
      </c>
      <c r="F91" t="str">
        <f>IFERROR(VLOOKUP($B91,[1]Dec!L$5:M$46,2,FALSE),"")</f>
        <v/>
      </c>
      <c r="G91" t="str">
        <f>IFERROR(VLOOKUP($B91,[1]Dec!O$5:P$46,2,FALSE),"")</f>
        <v/>
      </c>
      <c r="H91" t="str">
        <f>IFERROR(VLOOKUP($B91,[1]Dec!R$5:S$46,2,FALSE),"")</f>
        <v/>
      </c>
      <c r="I91" t="str">
        <f>IFERROR(VLOOKUP($B91,[1]Dec!U$5:V$46,2,FALSE),"")</f>
        <v/>
      </c>
      <c r="J91" t="str">
        <f>IFERROR(VLOOKUP($B91,[1]Dec!X$5:Y$46,2,FALSE),"")</f>
        <v/>
      </c>
      <c r="K91" t="str">
        <f>IFERROR(VLOOKUP($B91,[1]Dec!AA$5:AB$46,2,FALSE),"")</f>
        <v/>
      </c>
      <c r="L91" t="str">
        <f>IFERROR(VLOOKUP($B91,[1]Dec!AD$5:AE$46,2,FALSE),"")</f>
        <v/>
      </c>
      <c r="M91" t="str">
        <f>IFERROR(VLOOKUP($B91,[1]Dec!AG$5:AH$46,2,FALSE),"")</f>
        <v/>
      </c>
      <c r="N91" t="str">
        <f>IFERROR(VLOOKUP($B91,[1]Dec!AJ$5:AK$46,2,FALSE),"")</f>
        <v/>
      </c>
      <c r="O91" t="str">
        <f>IFERROR(VLOOKUP($B91,[1]Dec!AM$5:AN$46,2,FALSE),"")</f>
        <v/>
      </c>
      <c r="P91" t="str">
        <f>IFERROR(VLOOKUP($B91,[1]Dec!AP$5:AQ$46,2,FALSE),"")</f>
        <v/>
      </c>
      <c r="Q91" s="6">
        <f>SUM($C91:P91)</f>
        <v>0</v>
      </c>
      <c r="R91">
        <f>COUNTIF($C91:P91,"Late*")</f>
        <v>0</v>
      </c>
      <c r="S91" s="11">
        <f t="shared" si="4"/>
        <v>0</v>
      </c>
      <c r="T91" s="7">
        <f>COUNTIF($C91:P91,"Absent")</f>
        <v>0</v>
      </c>
      <c r="U91">
        <f>COUNTIF($C91:P91,"Withdrawn")+COUNTIF($C91:P91,"Absent*")-T91</f>
        <v>0</v>
      </c>
      <c r="V91" s="10">
        <f t="shared" si="5"/>
        <v>0</v>
      </c>
    </row>
    <row r="92" spans="1:23" x14ac:dyDescent="0.3">
      <c r="C92" s="6" t="str">
        <f>IFERROR(VLOOKUP($B92,[1]Dec!C$5:D$46,2,FALSE),"")</f>
        <v/>
      </c>
      <c r="D92" t="str">
        <f>IFERROR(VLOOKUP($B92,[1]Dec!F$5:G$46,2,FALSE),"")</f>
        <v/>
      </c>
      <c r="E92" t="str">
        <f>IFERROR(VLOOKUP($B92,[1]Dec!I$5:J$46,2,FALSE),"")</f>
        <v/>
      </c>
      <c r="F92" t="str">
        <f>IFERROR(VLOOKUP($B92,[1]Dec!L$5:M$46,2,FALSE),"")</f>
        <v/>
      </c>
      <c r="G92" t="str">
        <f>IFERROR(VLOOKUP($B92,[1]Dec!O$5:P$46,2,FALSE),"")</f>
        <v/>
      </c>
      <c r="H92" t="str">
        <f>IFERROR(VLOOKUP($B92,[1]Dec!R$5:S$46,2,FALSE),"")</f>
        <v/>
      </c>
      <c r="I92" t="str">
        <f>IFERROR(VLOOKUP($B92,[1]Dec!U$5:V$46,2,FALSE),"")</f>
        <v/>
      </c>
      <c r="J92" t="str">
        <f>IFERROR(VLOOKUP($B92,[1]Dec!X$5:Y$46,2,FALSE),"")</f>
        <v/>
      </c>
      <c r="K92" t="str">
        <f>IFERROR(VLOOKUP($B92,[1]Dec!AA$5:AB$46,2,FALSE),"")</f>
        <v/>
      </c>
      <c r="L92" t="str">
        <f>IFERROR(VLOOKUP($B92,[1]Dec!AD$5:AE$46,2,FALSE),"")</f>
        <v/>
      </c>
      <c r="M92" t="str">
        <f>IFERROR(VLOOKUP($B92,[1]Dec!AG$5:AH$46,2,FALSE),"")</f>
        <v/>
      </c>
      <c r="N92" t="str">
        <f>IFERROR(VLOOKUP($B92,[1]Dec!AJ$5:AK$46,2,FALSE),"")</f>
        <v/>
      </c>
      <c r="O92" t="str">
        <f>IFERROR(VLOOKUP($B92,[1]Dec!AM$5:AN$46,2,FALSE),"")</f>
        <v/>
      </c>
      <c r="P92" t="str">
        <f>IFERROR(VLOOKUP($B92,[1]Dec!AP$5:AQ$46,2,FALSE),"")</f>
        <v/>
      </c>
      <c r="Q92" s="6">
        <f>SUM($C92:P92)</f>
        <v>0</v>
      </c>
      <c r="R92">
        <f>COUNTIF($C92:P92,"Late*")</f>
        <v>0</v>
      </c>
      <c r="S92" s="11">
        <f t="shared" si="4"/>
        <v>0</v>
      </c>
      <c r="T92" s="7">
        <f>COUNTIF($C92:P92,"Absent")</f>
        <v>0</v>
      </c>
      <c r="U92">
        <f>COUNTIF($C92:P92,"Withdrawn")+COUNTIF($C92:P92,"Absent*")-T92</f>
        <v>0</v>
      </c>
      <c r="V92" s="10">
        <f t="shared" si="5"/>
        <v>0</v>
      </c>
    </row>
    <row r="93" spans="1:23" x14ac:dyDescent="0.3">
      <c r="C93" s="6" t="str">
        <f>IFERROR(VLOOKUP($B93,[1]Dec!C$5:D$46,2,FALSE),"")</f>
        <v/>
      </c>
      <c r="D93" t="str">
        <f>IFERROR(VLOOKUP($B93,[1]Dec!F$5:G$46,2,FALSE),"")</f>
        <v/>
      </c>
      <c r="E93" t="str">
        <f>IFERROR(VLOOKUP($B93,[1]Dec!I$5:J$46,2,FALSE),"")</f>
        <v/>
      </c>
      <c r="F93" t="str">
        <f>IFERROR(VLOOKUP($B93,[1]Dec!L$5:M$46,2,FALSE),"")</f>
        <v/>
      </c>
      <c r="G93" t="str">
        <f>IFERROR(VLOOKUP($B93,[1]Dec!O$5:P$46,2,FALSE),"")</f>
        <v/>
      </c>
      <c r="H93" t="str">
        <f>IFERROR(VLOOKUP($B93,[1]Dec!R$5:S$46,2,FALSE),"")</f>
        <v/>
      </c>
      <c r="I93" t="str">
        <f>IFERROR(VLOOKUP($B93,[1]Dec!U$5:V$46,2,FALSE),"")</f>
        <v/>
      </c>
      <c r="J93" t="str">
        <f>IFERROR(VLOOKUP($B93,[1]Dec!X$5:Y$46,2,FALSE),"")</f>
        <v/>
      </c>
      <c r="K93" t="str">
        <f>IFERROR(VLOOKUP($B93,[1]Dec!AA$5:AB$46,2,FALSE),"")</f>
        <v/>
      </c>
      <c r="L93" t="str">
        <f>IFERROR(VLOOKUP($B93,[1]Dec!AD$5:AE$46,2,FALSE),"")</f>
        <v/>
      </c>
      <c r="M93" t="str">
        <f>IFERROR(VLOOKUP($B93,[1]Dec!AG$5:AH$46,2,FALSE),"")</f>
        <v/>
      </c>
      <c r="N93" t="str">
        <f>IFERROR(VLOOKUP($B93,[1]Dec!AJ$5:AK$46,2,FALSE),"")</f>
        <v/>
      </c>
      <c r="O93" t="str">
        <f>IFERROR(VLOOKUP($B93,[1]Dec!AM$5:AN$46,2,FALSE),"")</f>
        <v/>
      </c>
      <c r="P93" t="str">
        <f>IFERROR(VLOOKUP($B93,[1]Dec!AP$5:AQ$46,2,FALSE),"")</f>
        <v/>
      </c>
      <c r="Q93" s="6">
        <f>SUM($C93:P93)</f>
        <v>0</v>
      </c>
      <c r="R93">
        <f>COUNTIF($C93:P93,"Late*")</f>
        <v>0</v>
      </c>
      <c r="S93" s="11">
        <f t="shared" si="4"/>
        <v>0</v>
      </c>
      <c r="T93" s="7">
        <f>COUNTIF($C93:P93,"Absent")</f>
        <v>0</v>
      </c>
      <c r="U93">
        <f>COUNTIF($C93:P93,"Withdrawn")+COUNTIF($C93:P93,"Absent*")-T93</f>
        <v>0</v>
      </c>
      <c r="V93" s="10">
        <f t="shared" si="5"/>
        <v>0</v>
      </c>
    </row>
    <row r="94" spans="1:23" x14ac:dyDescent="0.3">
      <c r="C94" s="6" t="str">
        <f>IFERROR(VLOOKUP($B94,[1]Dec!C$5:D$46,2,FALSE),"")</f>
        <v/>
      </c>
      <c r="D94" t="str">
        <f>IFERROR(VLOOKUP($B94,[1]Dec!F$5:G$46,2,FALSE),"")</f>
        <v/>
      </c>
      <c r="E94" t="str">
        <f>IFERROR(VLOOKUP($B94,[1]Dec!I$5:J$46,2,FALSE),"")</f>
        <v/>
      </c>
      <c r="F94" t="str">
        <f>IFERROR(VLOOKUP($B94,[1]Dec!L$5:M$46,2,FALSE),"")</f>
        <v/>
      </c>
      <c r="G94" t="str">
        <f>IFERROR(VLOOKUP($B94,[1]Dec!O$5:P$46,2,FALSE),"")</f>
        <v/>
      </c>
      <c r="H94" t="str">
        <f>IFERROR(VLOOKUP($B94,[1]Dec!R$5:S$46,2,FALSE),"")</f>
        <v/>
      </c>
      <c r="I94" t="str">
        <f>IFERROR(VLOOKUP($B94,[1]Dec!U$5:V$46,2,FALSE),"")</f>
        <v/>
      </c>
      <c r="J94" t="str">
        <f>IFERROR(VLOOKUP($B94,[1]Dec!X$5:Y$46,2,FALSE),"")</f>
        <v/>
      </c>
      <c r="K94" t="str">
        <f>IFERROR(VLOOKUP($B94,[1]Dec!AA$5:AB$46,2,FALSE),"")</f>
        <v/>
      </c>
      <c r="L94" t="str">
        <f>IFERROR(VLOOKUP($B94,[1]Dec!AD$5:AE$46,2,FALSE),"")</f>
        <v/>
      </c>
      <c r="M94" t="str">
        <f>IFERROR(VLOOKUP($B94,[1]Dec!AG$5:AH$46,2,FALSE),"")</f>
        <v/>
      </c>
      <c r="N94" t="str">
        <f>IFERROR(VLOOKUP($B94,[1]Dec!AJ$5:AK$46,2,FALSE),"")</f>
        <v/>
      </c>
      <c r="O94" t="str">
        <f>IFERROR(VLOOKUP($B94,[1]Dec!AM$5:AN$46,2,FALSE),"")</f>
        <v/>
      </c>
      <c r="P94" t="str">
        <f>IFERROR(VLOOKUP($B94,[1]Dec!AP$5:AQ$46,2,FALSE),"")</f>
        <v/>
      </c>
      <c r="Q94" s="6">
        <f>SUM($C94:P94)</f>
        <v>0</v>
      </c>
      <c r="R94">
        <f>COUNTIF($C94:P94,"Late*")</f>
        <v>0</v>
      </c>
      <c r="S94" s="11">
        <f t="shared" si="4"/>
        <v>0</v>
      </c>
      <c r="T94" s="7">
        <f>COUNTIF($C94:P94,"Absent")</f>
        <v>0</v>
      </c>
      <c r="U94">
        <f>COUNTIF($C94:P94,"Withdrawn")+COUNTIF($C94:P94,"Absent*")-T94</f>
        <v>0</v>
      </c>
      <c r="V94" s="10">
        <f t="shared" si="5"/>
        <v>0</v>
      </c>
    </row>
    <row r="95" spans="1:23" x14ac:dyDescent="0.3">
      <c r="C95" s="6" t="str">
        <f>IFERROR(VLOOKUP($B95,[1]Dec!C$5:D$46,2,FALSE),"")</f>
        <v/>
      </c>
      <c r="D95" t="str">
        <f>IFERROR(VLOOKUP($B95,[1]Dec!F$5:G$46,2,FALSE),"")</f>
        <v/>
      </c>
      <c r="E95" t="str">
        <f>IFERROR(VLOOKUP($B95,[1]Dec!I$5:J$46,2,FALSE),"")</f>
        <v/>
      </c>
      <c r="F95" t="str">
        <f>IFERROR(VLOOKUP($B95,[1]Dec!L$5:M$46,2,FALSE),"")</f>
        <v/>
      </c>
      <c r="G95" t="str">
        <f>IFERROR(VLOOKUP($B95,[1]Dec!O$5:P$46,2,FALSE),"")</f>
        <v/>
      </c>
      <c r="H95" t="str">
        <f>IFERROR(VLOOKUP($B95,[1]Dec!R$5:S$46,2,FALSE),"")</f>
        <v/>
      </c>
      <c r="I95" t="str">
        <f>IFERROR(VLOOKUP($B95,[1]Dec!U$5:V$46,2,FALSE),"")</f>
        <v/>
      </c>
      <c r="J95" t="str">
        <f>IFERROR(VLOOKUP($B95,[1]Dec!X$5:Y$46,2,FALSE),"")</f>
        <v/>
      </c>
      <c r="K95" t="str">
        <f>IFERROR(VLOOKUP($B95,[1]Dec!AA$5:AB$46,2,FALSE),"")</f>
        <v/>
      </c>
      <c r="L95" t="str">
        <f>IFERROR(VLOOKUP($B95,[1]Dec!AD$5:AE$46,2,FALSE),"")</f>
        <v/>
      </c>
      <c r="M95" t="str">
        <f>IFERROR(VLOOKUP($B95,[1]Dec!AG$5:AH$46,2,FALSE),"")</f>
        <v/>
      </c>
      <c r="N95" t="str">
        <f>IFERROR(VLOOKUP($B95,[1]Dec!AJ$5:AK$46,2,FALSE),"")</f>
        <v/>
      </c>
      <c r="O95" t="str">
        <f>IFERROR(VLOOKUP($B95,[1]Dec!AM$5:AN$46,2,FALSE),"")</f>
        <v/>
      </c>
      <c r="P95" t="str">
        <f>IFERROR(VLOOKUP($B95,[1]Dec!AP$5:AQ$46,2,FALSE),"")</f>
        <v/>
      </c>
      <c r="Q95" s="6">
        <f>SUM($C95:P95)</f>
        <v>0</v>
      </c>
      <c r="R95">
        <f>COUNTIF($C95:P95,"Late*")</f>
        <v>0</v>
      </c>
      <c r="S95" s="11">
        <f t="shared" si="4"/>
        <v>0</v>
      </c>
      <c r="T95" s="7">
        <f>COUNTIF($C95:P95,"Absent")</f>
        <v>0</v>
      </c>
      <c r="U95">
        <f>COUNTIF($C95:P95,"Withdrawn")+COUNTIF($C95:P95,"Absent*")-T95</f>
        <v>0</v>
      </c>
      <c r="V95" s="10">
        <f t="shared" si="5"/>
        <v>0</v>
      </c>
    </row>
    <row r="96" spans="1:23" x14ac:dyDescent="0.3">
      <c r="C96" s="6" t="str">
        <f>IFERROR(VLOOKUP($B96,[1]Dec!C$5:D$46,2,FALSE),"")</f>
        <v/>
      </c>
      <c r="D96" t="str">
        <f>IFERROR(VLOOKUP($B96,[1]Dec!F$5:G$46,2,FALSE),"")</f>
        <v/>
      </c>
      <c r="E96" t="str">
        <f>IFERROR(VLOOKUP($B96,[1]Dec!I$5:J$46,2,FALSE),"")</f>
        <v/>
      </c>
      <c r="F96" t="str">
        <f>IFERROR(VLOOKUP($B96,[1]Dec!L$5:M$46,2,FALSE),"")</f>
        <v/>
      </c>
      <c r="G96" t="str">
        <f>IFERROR(VLOOKUP($B96,[1]Dec!O$5:P$46,2,FALSE),"")</f>
        <v/>
      </c>
      <c r="H96" t="str">
        <f>IFERROR(VLOOKUP($B96,[1]Dec!R$5:S$46,2,FALSE),"")</f>
        <v/>
      </c>
      <c r="I96" t="str">
        <f>IFERROR(VLOOKUP($B96,[1]Dec!U$5:V$46,2,FALSE),"")</f>
        <v/>
      </c>
      <c r="J96" t="str">
        <f>IFERROR(VLOOKUP($B96,[1]Dec!X$5:Y$46,2,FALSE),"")</f>
        <v/>
      </c>
      <c r="K96" t="str">
        <f>IFERROR(VLOOKUP($B96,[1]Dec!AA$5:AB$46,2,FALSE),"")</f>
        <v/>
      </c>
      <c r="L96" t="str">
        <f>IFERROR(VLOOKUP($B96,[1]Dec!AD$5:AE$46,2,FALSE),"")</f>
        <v/>
      </c>
      <c r="M96" t="str">
        <f>IFERROR(VLOOKUP($B96,[1]Dec!AG$5:AH$46,2,FALSE),"")</f>
        <v/>
      </c>
      <c r="N96" t="str">
        <f>IFERROR(VLOOKUP($B96,[1]Dec!AJ$5:AK$46,2,FALSE),"")</f>
        <v/>
      </c>
      <c r="O96" t="str">
        <f>IFERROR(VLOOKUP($B96,[1]Dec!AM$5:AN$46,2,FALSE),"")</f>
        <v/>
      </c>
      <c r="P96" t="str">
        <f>IFERROR(VLOOKUP($B96,[1]Dec!AP$5:AQ$46,2,FALSE),"")</f>
        <v/>
      </c>
      <c r="Q96" s="6">
        <f>SUM($C96:P96)</f>
        <v>0</v>
      </c>
      <c r="R96">
        <f>COUNTIF($C96:P96,"Late*")</f>
        <v>0</v>
      </c>
      <c r="S96" s="11">
        <f t="shared" si="4"/>
        <v>0</v>
      </c>
      <c r="T96" s="7">
        <f>COUNTIF($C96:P96,"Absent")</f>
        <v>0</v>
      </c>
      <c r="U96">
        <f>COUNTIF($C96:P96,"Withdrawn")+COUNTIF($C96:P96,"Absent*")-T96</f>
        <v>0</v>
      </c>
      <c r="V96" s="10">
        <f t="shared" si="5"/>
        <v>0</v>
      </c>
    </row>
    <row r="97" spans="1:23" x14ac:dyDescent="0.3">
      <c r="C97" s="6" t="str">
        <f>IFERROR(VLOOKUP($B97,[1]Dec!C$5:D$46,2,FALSE),"")</f>
        <v/>
      </c>
      <c r="D97" t="str">
        <f>IFERROR(VLOOKUP($B97,[1]Dec!F$5:G$46,2,FALSE),"")</f>
        <v/>
      </c>
      <c r="E97" t="str">
        <f>IFERROR(VLOOKUP($B97,[1]Dec!I$5:J$46,2,FALSE),"")</f>
        <v/>
      </c>
      <c r="F97" t="str">
        <f>IFERROR(VLOOKUP($B97,[1]Dec!L$5:M$46,2,FALSE),"")</f>
        <v/>
      </c>
      <c r="G97" t="str">
        <f>IFERROR(VLOOKUP($B97,[1]Dec!O$5:P$46,2,FALSE),"")</f>
        <v/>
      </c>
      <c r="H97" t="str">
        <f>IFERROR(VLOOKUP($B97,[1]Dec!R$5:S$46,2,FALSE),"")</f>
        <v/>
      </c>
      <c r="I97" t="str">
        <f>IFERROR(VLOOKUP($B97,[1]Dec!U$5:V$46,2,FALSE),"")</f>
        <v/>
      </c>
      <c r="J97" t="str">
        <f>IFERROR(VLOOKUP($B97,[1]Dec!X$5:Y$46,2,FALSE),"")</f>
        <v/>
      </c>
      <c r="K97" t="str">
        <f>IFERROR(VLOOKUP($B97,[1]Dec!AA$5:AB$46,2,FALSE),"")</f>
        <v/>
      </c>
      <c r="L97" t="str">
        <f>IFERROR(VLOOKUP($B97,[1]Dec!AD$5:AE$46,2,FALSE),"")</f>
        <v/>
      </c>
      <c r="M97" t="str">
        <f>IFERROR(VLOOKUP($B97,[1]Dec!AG$5:AH$46,2,FALSE),"")</f>
        <v/>
      </c>
      <c r="N97" t="str">
        <f>IFERROR(VLOOKUP($B97,[1]Dec!AJ$5:AK$46,2,FALSE),"")</f>
        <v/>
      </c>
      <c r="O97" t="str">
        <f>IFERROR(VLOOKUP($B97,[1]Dec!AM$5:AN$46,2,FALSE),"")</f>
        <v/>
      </c>
      <c r="P97" t="str">
        <f>IFERROR(VLOOKUP($B97,[1]Dec!AP$5:AQ$46,2,FALSE),"")</f>
        <v/>
      </c>
      <c r="Q97" s="6">
        <f>SUM($C97:P97)</f>
        <v>0</v>
      </c>
      <c r="R97">
        <f>COUNTIF($C97:P97,"Late*")</f>
        <v>0</v>
      </c>
      <c r="S97" s="11">
        <f t="shared" si="4"/>
        <v>0</v>
      </c>
      <c r="T97" s="7">
        <f>COUNTIF($C97:P97,"Absent")</f>
        <v>0</v>
      </c>
      <c r="U97">
        <f>COUNTIF($C97:P97,"Withdrawn")+COUNTIF($C97:P97,"Absent*")-T97</f>
        <v>0</v>
      </c>
      <c r="V97" s="10">
        <f t="shared" si="5"/>
        <v>0</v>
      </c>
    </row>
    <row r="98" spans="1:23" x14ac:dyDescent="0.3">
      <c r="C98" s="6" t="str">
        <f>IFERROR(VLOOKUP($B98,[1]Dec!C$5:D$46,2,FALSE),"")</f>
        <v/>
      </c>
      <c r="D98" t="str">
        <f>IFERROR(VLOOKUP($B98,[1]Dec!F$5:G$46,2,FALSE),"")</f>
        <v/>
      </c>
      <c r="E98" t="str">
        <f>IFERROR(VLOOKUP($B98,[1]Dec!I$5:J$46,2,FALSE),"")</f>
        <v/>
      </c>
      <c r="F98" t="str">
        <f>IFERROR(VLOOKUP($B98,[1]Dec!L$5:M$46,2,FALSE),"")</f>
        <v/>
      </c>
      <c r="G98" t="str">
        <f>IFERROR(VLOOKUP($B98,[1]Dec!O$5:P$46,2,FALSE),"")</f>
        <v/>
      </c>
      <c r="H98" t="str">
        <f>IFERROR(VLOOKUP($B98,[1]Dec!R$5:S$46,2,FALSE),"")</f>
        <v/>
      </c>
      <c r="I98" t="str">
        <f>IFERROR(VLOOKUP($B98,[1]Dec!U$5:V$46,2,FALSE),"")</f>
        <v/>
      </c>
      <c r="J98" t="str">
        <f>IFERROR(VLOOKUP($B98,[1]Dec!X$5:Y$46,2,FALSE),"")</f>
        <v/>
      </c>
      <c r="K98" t="str">
        <f>IFERROR(VLOOKUP($B98,[1]Dec!AA$5:AB$46,2,FALSE),"")</f>
        <v/>
      </c>
      <c r="L98" t="str">
        <f>IFERROR(VLOOKUP($B98,[1]Dec!AD$5:AE$46,2,FALSE),"")</f>
        <v/>
      </c>
      <c r="M98" t="str">
        <f>IFERROR(VLOOKUP($B98,[1]Dec!AG$5:AH$46,2,FALSE),"")</f>
        <v/>
      </c>
      <c r="N98" t="str">
        <f>IFERROR(VLOOKUP($B98,[1]Dec!AJ$5:AK$46,2,FALSE),"")</f>
        <v/>
      </c>
      <c r="O98" t="str">
        <f>IFERROR(VLOOKUP($B98,[1]Dec!AM$5:AN$46,2,FALSE),"")</f>
        <v/>
      </c>
      <c r="P98" t="str">
        <f>IFERROR(VLOOKUP($B98,[1]Dec!AP$5:AQ$46,2,FALSE),"")</f>
        <v/>
      </c>
      <c r="Q98" s="6">
        <f>SUM($C98:P98)</f>
        <v>0</v>
      </c>
      <c r="R98">
        <f>COUNTIF($C98:P98,"Late*")</f>
        <v>0</v>
      </c>
      <c r="S98" s="11">
        <f t="shared" si="4"/>
        <v>0</v>
      </c>
      <c r="T98" s="7">
        <f>COUNTIF($C98:P98,"Absent")</f>
        <v>0</v>
      </c>
      <c r="U98">
        <f>COUNTIF($C98:P98,"Withdrawn")+COUNTIF($C98:P98,"Absent*")-T98</f>
        <v>0</v>
      </c>
      <c r="V98" s="10">
        <f t="shared" si="5"/>
        <v>0</v>
      </c>
    </row>
    <row r="99" spans="1:23" x14ac:dyDescent="0.3">
      <c r="C99" s="6" t="str">
        <f>IFERROR(VLOOKUP($B99,[1]Dec!C$5:D$46,2,FALSE),"")</f>
        <v/>
      </c>
      <c r="D99" t="str">
        <f>IFERROR(VLOOKUP($B99,[1]Dec!F$5:G$46,2,FALSE),"")</f>
        <v/>
      </c>
      <c r="E99" t="str">
        <f>IFERROR(VLOOKUP($B99,[1]Dec!I$5:J$46,2,FALSE),"")</f>
        <v/>
      </c>
      <c r="F99" t="str">
        <f>IFERROR(VLOOKUP($B99,[1]Dec!L$5:M$46,2,FALSE),"")</f>
        <v/>
      </c>
      <c r="G99" t="str">
        <f>IFERROR(VLOOKUP($B99,[1]Dec!O$5:P$46,2,FALSE),"")</f>
        <v/>
      </c>
      <c r="H99" t="str">
        <f>IFERROR(VLOOKUP($B99,[1]Dec!R$5:S$46,2,FALSE),"")</f>
        <v/>
      </c>
      <c r="I99" t="str">
        <f>IFERROR(VLOOKUP($B99,[1]Dec!U$5:V$46,2,FALSE),"")</f>
        <v/>
      </c>
      <c r="J99" t="str">
        <f>IFERROR(VLOOKUP($B99,[1]Dec!X$5:Y$46,2,FALSE),"")</f>
        <v/>
      </c>
      <c r="K99" t="str">
        <f>IFERROR(VLOOKUP($B99,[1]Dec!AA$5:AB$46,2,FALSE),"")</f>
        <v/>
      </c>
      <c r="L99" t="str">
        <f>IFERROR(VLOOKUP($B99,[1]Dec!AD$5:AE$46,2,FALSE),"")</f>
        <v/>
      </c>
      <c r="M99" t="str">
        <f>IFERROR(VLOOKUP($B99,[1]Dec!AG$5:AH$46,2,FALSE),"")</f>
        <v/>
      </c>
      <c r="N99" t="str">
        <f>IFERROR(VLOOKUP($B99,[1]Dec!AJ$5:AK$46,2,FALSE),"")</f>
        <v/>
      </c>
      <c r="O99" t="str">
        <f>IFERROR(VLOOKUP($B99,[1]Dec!AM$5:AN$46,2,FALSE),"")</f>
        <v/>
      </c>
      <c r="P99" t="str">
        <f>IFERROR(VLOOKUP($B99,[1]Dec!AP$5:AQ$46,2,FALSE),"")</f>
        <v/>
      </c>
      <c r="Q99" s="6">
        <f>SUM($C99:P99)</f>
        <v>0</v>
      </c>
      <c r="R99">
        <f>COUNTIF($C99:P99,"Late*")</f>
        <v>0</v>
      </c>
      <c r="S99" s="11">
        <f t="shared" si="4"/>
        <v>0</v>
      </c>
      <c r="T99" s="7">
        <f>COUNTIF($C99:P99,"Absent")</f>
        <v>0</v>
      </c>
      <c r="U99">
        <f>COUNTIF($C99:P99,"Withdrawn")+COUNTIF($C99:P99,"Absent*")-T99</f>
        <v>0</v>
      </c>
      <c r="V99" s="10">
        <f t="shared" si="5"/>
        <v>0</v>
      </c>
    </row>
    <row r="100" spans="1:23" x14ac:dyDescent="0.3">
      <c r="C100" s="6" t="str">
        <f>IFERROR(VLOOKUP($B100,[1]Dec!C$5:D$46,2,FALSE),"")</f>
        <v/>
      </c>
      <c r="D100" t="str">
        <f>IFERROR(VLOOKUP($B100,[1]Dec!F$5:G$46,2,FALSE),"")</f>
        <v/>
      </c>
      <c r="E100" t="str">
        <f>IFERROR(VLOOKUP($B100,[1]Dec!I$5:J$46,2,FALSE),"")</f>
        <v/>
      </c>
      <c r="F100" t="str">
        <f>IFERROR(VLOOKUP($B100,[1]Dec!L$5:M$46,2,FALSE),"")</f>
        <v/>
      </c>
      <c r="G100" t="str">
        <f>IFERROR(VLOOKUP($B100,[1]Dec!O$5:P$46,2,FALSE),"")</f>
        <v/>
      </c>
      <c r="H100" t="str">
        <f>IFERROR(VLOOKUP($B100,[1]Dec!R$5:S$46,2,FALSE),"")</f>
        <v/>
      </c>
      <c r="I100" t="str">
        <f>IFERROR(VLOOKUP($B100,[1]Dec!U$5:V$46,2,FALSE),"")</f>
        <v/>
      </c>
      <c r="J100" t="str">
        <f>IFERROR(VLOOKUP($B100,[1]Dec!X$5:Y$46,2,FALSE),"")</f>
        <v/>
      </c>
      <c r="K100" t="str">
        <f>IFERROR(VLOOKUP($B100,[1]Dec!AA$5:AB$46,2,FALSE),"")</f>
        <v/>
      </c>
      <c r="L100" t="str">
        <f>IFERROR(VLOOKUP($B100,[1]Dec!AD$5:AE$46,2,FALSE),"")</f>
        <v/>
      </c>
      <c r="M100" t="str">
        <f>IFERROR(VLOOKUP($B100,[1]Dec!AG$5:AH$46,2,FALSE),"")</f>
        <v/>
      </c>
      <c r="N100" t="str">
        <f>IFERROR(VLOOKUP($B100,[1]Dec!AJ$5:AK$46,2,FALSE),"")</f>
        <v/>
      </c>
      <c r="O100" t="str">
        <f>IFERROR(VLOOKUP($B100,[1]Dec!AM$5:AN$46,2,FALSE),"")</f>
        <v/>
      </c>
      <c r="P100" t="str">
        <f>IFERROR(VLOOKUP($B100,[1]Dec!AP$5:AQ$46,2,FALSE),"")</f>
        <v/>
      </c>
      <c r="Q100" s="6">
        <f>SUM($C100:P100)</f>
        <v>0</v>
      </c>
      <c r="R100">
        <f>COUNTIF($C100:P100,"Late*")</f>
        <v>0</v>
      </c>
      <c r="S100" s="11">
        <f t="shared" si="4"/>
        <v>0</v>
      </c>
      <c r="T100" s="7">
        <f>COUNTIF($C100:P100,"Absent")</f>
        <v>0</v>
      </c>
      <c r="U100">
        <f>COUNTIF($C100:P100,"Withdrawn")+COUNTIF($C100:P100,"Absent*")-T100</f>
        <v>0</v>
      </c>
      <c r="V100" s="10">
        <f t="shared" si="5"/>
        <v>0</v>
      </c>
    </row>
    <row r="101" spans="1:23" x14ac:dyDescent="0.3">
      <c r="C101" s="6" t="str">
        <f>IFERROR(VLOOKUP($B101,[1]Dec!C$5:D$46,2,FALSE),"")</f>
        <v/>
      </c>
      <c r="D101" t="str">
        <f>IFERROR(VLOOKUP($B101,[1]Dec!F$5:G$46,2,FALSE),"")</f>
        <v/>
      </c>
      <c r="E101" t="str">
        <f>IFERROR(VLOOKUP($B101,[1]Dec!I$5:J$46,2,FALSE),"")</f>
        <v/>
      </c>
      <c r="F101" t="str">
        <f>IFERROR(VLOOKUP($B101,[1]Dec!L$5:M$46,2,FALSE),"")</f>
        <v/>
      </c>
      <c r="G101" t="str">
        <f>IFERROR(VLOOKUP($B101,[1]Dec!O$5:P$46,2,FALSE),"")</f>
        <v/>
      </c>
      <c r="H101" t="str">
        <f>IFERROR(VLOOKUP($B101,[1]Dec!R$5:S$46,2,FALSE),"")</f>
        <v/>
      </c>
      <c r="I101" t="str">
        <f>IFERROR(VLOOKUP($B101,[1]Dec!U$5:V$46,2,FALSE),"")</f>
        <v/>
      </c>
      <c r="J101" t="str">
        <f>IFERROR(VLOOKUP($B101,[1]Dec!X$5:Y$46,2,FALSE),"")</f>
        <v/>
      </c>
      <c r="K101" t="str">
        <f>IFERROR(VLOOKUP($B101,[1]Dec!AA$5:AB$46,2,FALSE),"")</f>
        <v/>
      </c>
      <c r="L101" t="str">
        <f>IFERROR(VLOOKUP($B101,[1]Dec!AD$5:AE$46,2,FALSE),"")</f>
        <v/>
      </c>
      <c r="M101" t="str">
        <f>IFERROR(VLOOKUP($B101,[1]Dec!AG$5:AH$46,2,FALSE),"")</f>
        <v/>
      </c>
      <c r="N101" t="str">
        <f>IFERROR(VLOOKUP($B101,[1]Dec!AJ$5:AK$46,2,FALSE),"")</f>
        <v/>
      </c>
      <c r="O101" t="str">
        <f>IFERROR(VLOOKUP($B101,[1]Dec!AM$5:AN$46,2,FALSE),"")</f>
        <v/>
      </c>
      <c r="P101" t="str">
        <f>IFERROR(VLOOKUP($B101,[1]Dec!AP$5:AQ$46,2,FALSE),"")</f>
        <v/>
      </c>
      <c r="Q101" s="6">
        <f>SUM($C101:P101)</f>
        <v>0</v>
      </c>
      <c r="R101">
        <f>COUNTIF($C101:P101,"Late*")</f>
        <v>0</v>
      </c>
      <c r="S101" s="11">
        <f t="shared" si="4"/>
        <v>0</v>
      </c>
      <c r="T101" s="7">
        <f>COUNTIF($C101:P101,"Absent")</f>
        <v>0</v>
      </c>
      <c r="U101">
        <f>COUNTIF($C101:P101,"Withdrawn")+COUNTIF($C101:P101,"Absent*")-T101</f>
        <v>0</v>
      </c>
      <c r="V101" s="10">
        <f t="shared" si="5"/>
        <v>0</v>
      </c>
    </row>
    <row r="102" spans="1:23" x14ac:dyDescent="0.3">
      <c r="C102" s="6" t="str">
        <f>IFERROR(VLOOKUP($B102,[1]Dec!C$5:D$46,2,FALSE),"")</f>
        <v/>
      </c>
      <c r="D102" t="str">
        <f>IFERROR(VLOOKUP($B102,[1]Dec!F$5:G$46,2,FALSE),"")</f>
        <v/>
      </c>
      <c r="E102" t="str">
        <f>IFERROR(VLOOKUP($B102,[1]Dec!I$5:J$46,2,FALSE),"")</f>
        <v/>
      </c>
      <c r="F102" t="str">
        <f>IFERROR(VLOOKUP($B102,[1]Dec!L$5:M$46,2,FALSE),"")</f>
        <v/>
      </c>
      <c r="G102" t="str">
        <f>IFERROR(VLOOKUP($B102,[1]Dec!O$5:P$46,2,FALSE),"")</f>
        <v/>
      </c>
      <c r="H102" t="str">
        <f>IFERROR(VLOOKUP($B102,[1]Dec!R$5:S$46,2,FALSE),"")</f>
        <v/>
      </c>
      <c r="I102" t="str">
        <f>IFERROR(VLOOKUP($B102,[1]Dec!U$5:V$46,2,FALSE),"")</f>
        <v/>
      </c>
      <c r="J102" t="str">
        <f>IFERROR(VLOOKUP($B102,[1]Dec!X$5:Y$46,2,FALSE),"")</f>
        <v/>
      </c>
      <c r="K102" t="str">
        <f>IFERROR(VLOOKUP($B102,[1]Dec!AA$5:AB$46,2,FALSE),"")</f>
        <v/>
      </c>
      <c r="L102" t="str">
        <f>IFERROR(VLOOKUP($B102,[1]Dec!AD$5:AE$46,2,FALSE),"")</f>
        <v/>
      </c>
      <c r="M102" t="str">
        <f>IFERROR(VLOOKUP($B102,[1]Dec!AG$5:AH$46,2,FALSE),"")</f>
        <v/>
      </c>
      <c r="N102" t="str">
        <f>IFERROR(VLOOKUP($B102,[1]Dec!AJ$5:AK$46,2,FALSE),"")</f>
        <v/>
      </c>
      <c r="O102" t="str">
        <f>IFERROR(VLOOKUP($B102,[1]Dec!AM$5:AN$46,2,FALSE),"")</f>
        <v/>
      </c>
      <c r="P102" t="str">
        <f>IFERROR(VLOOKUP($B102,[1]Dec!AP$5:AQ$46,2,FALSE),"")</f>
        <v/>
      </c>
      <c r="Q102" s="6">
        <f>SUM($C102:P102)</f>
        <v>0</v>
      </c>
      <c r="R102">
        <f>COUNTIF($C102:P102,"Late*")</f>
        <v>0</v>
      </c>
      <c r="S102" s="11">
        <f t="shared" si="4"/>
        <v>0</v>
      </c>
      <c r="T102" s="7">
        <f>COUNTIF($C102:P102,"Absent")</f>
        <v>0</v>
      </c>
      <c r="U102">
        <f>COUNTIF($C102:P102,"Withdrawn")+COUNTIF($C102:P102,"Absent*")-T102</f>
        <v>0</v>
      </c>
      <c r="V102" s="10">
        <f t="shared" si="5"/>
        <v>0</v>
      </c>
      <c r="W102" s="1"/>
    </row>
    <row r="103" spans="1:23" x14ac:dyDescent="0.3">
      <c r="A103" s="44"/>
      <c r="B103" s="23"/>
      <c r="C103" s="6" t="str">
        <f>IFERROR(VLOOKUP($B103,[1]Dec!C$5:D$46,2,FALSE),"")</f>
        <v/>
      </c>
      <c r="D103" t="str">
        <f>IFERROR(VLOOKUP($B103,[1]Dec!F$5:G$46,2,FALSE),"")</f>
        <v/>
      </c>
      <c r="E103" t="str">
        <f>IFERROR(VLOOKUP($B103,[1]Dec!I$5:J$46,2,FALSE),"")</f>
        <v/>
      </c>
      <c r="F103" t="str">
        <f>IFERROR(VLOOKUP($B103,[1]Dec!L$5:M$46,2,FALSE),"")</f>
        <v/>
      </c>
      <c r="G103" t="str">
        <f>IFERROR(VLOOKUP($B103,[1]Dec!O$5:P$46,2,FALSE),"")</f>
        <v/>
      </c>
      <c r="H103" t="str">
        <f>IFERROR(VLOOKUP($B103,[1]Dec!R$5:S$46,2,FALSE),"")</f>
        <v/>
      </c>
      <c r="I103" t="str">
        <f>IFERROR(VLOOKUP($B103,[1]Dec!U$5:V$46,2,FALSE),"")</f>
        <v/>
      </c>
      <c r="J103" t="str">
        <f>IFERROR(VLOOKUP($B103,[1]Dec!X$5:Y$46,2,FALSE),"")</f>
        <v/>
      </c>
      <c r="K103" t="str">
        <f>IFERROR(VLOOKUP($B103,[1]Dec!AA$5:AB$46,2,FALSE),"")</f>
        <v/>
      </c>
      <c r="L103" t="str">
        <f>IFERROR(VLOOKUP($B103,[1]Dec!AD$5:AE$46,2,FALSE),"")</f>
        <v/>
      </c>
      <c r="M103" t="str">
        <f>IFERROR(VLOOKUP($B103,[1]Dec!AG$5:AH$46,2,FALSE),"")</f>
        <v/>
      </c>
      <c r="N103" t="str">
        <f>IFERROR(VLOOKUP($B103,[1]Dec!AJ$5:AK$46,2,FALSE),"")</f>
        <v/>
      </c>
      <c r="O103" t="str">
        <f>IFERROR(VLOOKUP($B103,[1]Dec!AM$5:AN$46,2,FALSE),"")</f>
        <v/>
      </c>
      <c r="P103" t="str">
        <f>IFERROR(VLOOKUP($B103,[1]Dec!AP$5:AQ$46,2,FALSE),"")</f>
        <v/>
      </c>
      <c r="Q103" s="6">
        <f>SUM($C103:P103)</f>
        <v>0</v>
      </c>
      <c r="R103">
        <f>COUNTIF($C103:P103,"Late*")</f>
        <v>0</v>
      </c>
      <c r="S103" s="11">
        <f t="shared" si="4"/>
        <v>0</v>
      </c>
      <c r="T103" s="7">
        <f>COUNTIF($C103:P103,"Absent")</f>
        <v>0</v>
      </c>
      <c r="U103">
        <f>COUNTIF($C103:P103,"Withdrawn")+COUNTIF($C103:P103,"Absent*")-T103</f>
        <v>0</v>
      </c>
      <c r="V103" s="10">
        <f t="shared" si="5"/>
        <v>0</v>
      </c>
    </row>
    <row r="104" spans="1:23" x14ac:dyDescent="0.3">
      <c r="C104" s="6" t="str">
        <f>IFERROR(VLOOKUP($B104,[1]Dec!C$5:D$46,2,FALSE),"")</f>
        <v/>
      </c>
      <c r="D104" t="str">
        <f>IFERROR(VLOOKUP($B104,[1]Dec!F$5:G$46,2,FALSE),"")</f>
        <v/>
      </c>
      <c r="E104" t="str">
        <f>IFERROR(VLOOKUP($B104,[1]Dec!I$5:J$46,2,FALSE),"")</f>
        <v/>
      </c>
      <c r="F104" t="str">
        <f>IFERROR(VLOOKUP($B104,[1]Dec!L$5:M$46,2,FALSE),"")</f>
        <v/>
      </c>
      <c r="G104" t="str">
        <f>IFERROR(VLOOKUP($B104,[1]Dec!O$5:P$46,2,FALSE),"")</f>
        <v/>
      </c>
      <c r="H104" t="str">
        <f>IFERROR(VLOOKUP($B104,[1]Dec!R$5:S$46,2,FALSE),"")</f>
        <v/>
      </c>
      <c r="I104" t="str">
        <f>IFERROR(VLOOKUP($B104,[1]Dec!U$5:V$46,2,FALSE),"")</f>
        <v/>
      </c>
      <c r="J104" t="str">
        <f>IFERROR(VLOOKUP($B104,[1]Dec!X$5:Y$46,2,FALSE),"")</f>
        <v/>
      </c>
      <c r="K104" t="str">
        <f>IFERROR(VLOOKUP($B104,[1]Dec!AA$5:AB$46,2,FALSE),"")</f>
        <v/>
      </c>
      <c r="L104" t="str">
        <f>IFERROR(VLOOKUP($B104,[1]Dec!AD$5:AE$46,2,FALSE),"")</f>
        <v/>
      </c>
      <c r="M104" t="str">
        <f>IFERROR(VLOOKUP($B104,[1]Dec!AG$5:AH$46,2,FALSE),"")</f>
        <v/>
      </c>
      <c r="N104" t="str">
        <f>IFERROR(VLOOKUP($B104,[1]Dec!AJ$5:AK$46,2,FALSE),"")</f>
        <v/>
      </c>
      <c r="O104" t="str">
        <f>IFERROR(VLOOKUP($B104,[1]Dec!AM$5:AN$46,2,FALSE),"")</f>
        <v/>
      </c>
      <c r="P104" t="str">
        <f>IFERROR(VLOOKUP($B104,[1]Dec!AP$5:AQ$46,2,FALSE),"")</f>
        <v/>
      </c>
      <c r="Q104" s="6">
        <f>SUM($C104:P104)</f>
        <v>0</v>
      </c>
      <c r="R104">
        <f>COUNTIF($C104:P104,"Late*")</f>
        <v>0</v>
      </c>
      <c r="S104" s="11">
        <f t="shared" si="4"/>
        <v>0</v>
      </c>
      <c r="T104" s="7">
        <f>COUNTIF($C104:P104,"Absent")</f>
        <v>0</v>
      </c>
      <c r="U104">
        <f>COUNTIF($C104:P104,"Withdrawn")+COUNTIF($C104:P104,"Absent*")-T104</f>
        <v>0</v>
      </c>
      <c r="V104" s="10">
        <f t="shared" si="5"/>
        <v>0</v>
      </c>
    </row>
    <row r="105" spans="1:23" x14ac:dyDescent="0.3">
      <c r="C105" s="6" t="str">
        <f>IFERROR(VLOOKUP($B105,[1]Dec!C$5:D$46,2,FALSE),"")</f>
        <v/>
      </c>
      <c r="D105" t="str">
        <f>IFERROR(VLOOKUP($B105,[1]Dec!F$5:G$46,2,FALSE),"")</f>
        <v/>
      </c>
      <c r="E105" t="str">
        <f>IFERROR(VLOOKUP($B105,[1]Dec!I$5:J$46,2,FALSE),"")</f>
        <v/>
      </c>
      <c r="F105" t="str">
        <f>IFERROR(VLOOKUP($B105,[1]Dec!L$5:M$46,2,FALSE),"")</f>
        <v/>
      </c>
      <c r="G105" t="str">
        <f>IFERROR(VLOOKUP($B105,[1]Dec!O$5:P$46,2,FALSE),"")</f>
        <v/>
      </c>
      <c r="H105" t="str">
        <f>IFERROR(VLOOKUP($B105,[1]Dec!R$5:S$46,2,FALSE),"")</f>
        <v/>
      </c>
      <c r="I105" t="str">
        <f>IFERROR(VLOOKUP($B105,[1]Dec!U$5:V$46,2,FALSE),"")</f>
        <v/>
      </c>
      <c r="J105" t="str">
        <f>IFERROR(VLOOKUP($B105,[1]Dec!X$5:Y$46,2,FALSE),"")</f>
        <v/>
      </c>
      <c r="K105" t="str">
        <f>IFERROR(VLOOKUP($B105,[1]Dec!AA$5:AB$46,2,FALSE),"")</f>
        <v/>
      </c>
      <c r="L105" t="str">
        <f>IFERROR(VLOOKUP($B105,[1]Dec!AD$5:AE$46,2,FALSE),"")</f>
        <v/>
      </c>
      <c r="M105" t="str">
        <f>IFERROR(VLOOKUP($B105,[1]Dec!AG$5:AH$46,2,FALSE),"")</f>
        <v/>
      </c>
      <c r="N105" t="str">
        <f>IFERROR(VLOOKUP($B105,[1]Dec!AJ$5:AK$46,2,FALSE),"")</f>
        <v/>
      </c>
      <c r="O105" t="str">
        <f>IFERROR(VLOOKUP($B105,[1]Dec!AM$5:AN$46,2,FALSE),"")</f>
        <v/>
      </c>
      <c r="P105" t="str">
        <f>IFERROR(VLOOKUP($B105,[1]Dec!AP$5:AQ$46,2,FALSE),"")</f>
        <v/>
      </c>
      <c r="Q105" s="6">
        <f>SUM($C105:P105)</f>
        <v>0</v>
      </c>
      <c r="R105">
        <f>COUNTIF($C105:P105,"Late*")</f>
        <v>0</v>
      </c>
      <c r="S105" s="11">
        <f t="shared" si="4"/>
        <v>0</v>
      </c>
      <c r="T105" s="7">
        <f>COUNTIF($C105:P105,"Absent")</f>
        <v>0</v>
      </c>
      <c r="U105">
        <f>COUNTIF($C105:P105,"Withdrawn")+COUNTIF($C105:P105,"Absent*")-T105</f>
        <v>0</v>
      </c>
      <c r="V105" s="10">
        <f t="shared" si="5"/>
        <v>0</v>
      </c>
    </row>
    <row r="106" spans="1:23" x14ac:dyDescent="0.3">
      <c r="C106" s="6" t="str">
        <f>IFERROR(VLOOKUP($B106,[1]Dec!C$5:D$46,2,FALSE),"")</f>
        <v/>
      </c>
      <c r="D106" t="str">
        <f>IFERROR(VLOOKUP($B106,[1]Dec!F$5:G$46,2,FALSE),"")</f>
        <v/>
      </c>
      <c r="E106" t="str">
        <f>IFERROR(VLOOKUP($B106,[1]Dec!I$5:J$46,2,FALSE),"")</f>
        <v/>
      </c>
      <c r="F106" t="str">
        <f>IFERROR(VLOOKUP($B106,[1]Dec!L$5:M$46,2,FALSE),"")</f>
        <v/>
      </c>
      <c r="G106" t="str">
        <f>IFERROR(VLOOKUP($B106,[1]Dec!O$5:P$46,2,FALSE),"")</f>
        <v/>
      </c>
      <c r="H106" t="str">
        <f>IFERROR(VLOOKUP($B106,[1]Dec!R$5:S$46,2,FALSE),"")</f>
        <v/>
      </c>
      <c r="I106" t="str">
        <f>IFERROR(VLOOKUP($B106,[1]Dec!U$5:V$46,2,FALSE),"")</f>
        <v/>
      </c>
      <c r="J106" t="str">
        <f>IFERROR(VLOOKUP($B106,[1]Dec!X$5:Y$46,2,FALSE),"")</f>
        <v/>
      </c>
      <c r="K106" t="str">
        <f>IFERROR(VLOOKUP($B106,[1]Dec!AA$5:AB$46,2,FALSE),"")</f>
        <v/>
      </c>
      <c r="L106" t="str">
        <f>IFERROR(VLOOKUP($B106,[1]Dec!AD$5:AE$46,2,FALSE),"")</f>
        <v/>
      </c>
      <c r="M106" t="str">
        <f>IFERROR(VLOOKUP($B106,[1]Dec!AG$5:AH$46,2,FALSE),"")</f>
        <v/>
      </c>
      <c r="N106" t="str">
        <f>IFERROR(VLOOKUP($B106,[1]Dec!AJ$5:AK$46,2,FALSE),"")</f>
        <v/>
      </c>
      <c r="O106" t="str">
        <f>IFERROR(VLOOKUP($B106,[1]Dec!AM$5:AN$46,2,FALSE),"")</f>
        <v/>
      </c>
      <c r="P106" t="str">
        <f>IFERROR(VLOOKUP($B106,[1]Dec!AP$5:AQ$46,2,FALSE),"")</f>
        <v/>
      </c>
      <c r="Q106" s="6">
        <f>SUM($C106:P106)</f>
        <v>0</v>
      </c>
      <c r="R106">
        <f>COUNTIF($C106:P106,"Late*")</f>
        <v>0</v>
      </c>
      <c r="S106" s="11">
        <f t="shared" si="4"/>
        <v>0</v>
      </c>
      <c r="T106" s="7">
        <f>COUNTIF($C106:P106,"Absent")</f>
        <v>0</v>
      </c>
      <c r="U106">
        <f>COUNTIF($C106:P106,"Withdrawn")+COUNTIF($C106:P106,"Absent*")-T106</f>
        <v>0</v>
      </c>
      <c r="V106" s="10">
        <f t="shared" si="5"/>
        <v>0</v>
      </c>
    </row>
    <row r="107" spans="1:23" x14ac:dyDescent="0.3">
      <c r="C107" s="6" t="str">
        <f>IFERROR(VLOOKUP($B107,[1]Dec!C$5:D$46,2,FALSE),"")</f>
        <v/>
      </c>
      <c r="D107" t="str">
        <f>IFERROR(VLOOKUP($B107,[1]Dec!F$5:G$46,2,FALSE),"")</f>
        <v/>
      </c>
      <c r="E107" t="str">
        <f>IFERROR(VLOOKUP($B107,[1]Dec!I$5:J$46,2,FALSE),"")</f>
        <v/>
      </c>
      <c r="F107" t="str">
        <f>IFERROR(VLOOKUP($B107,[1]Dec!L$5:M$46,2,FALSE),"")</f>
        <v/>
      </c>
      <c r="G107" t="str">
        <f>IFERROR(VLOOKUP($B107,[1]Dec!O$5:P$46,2,FALSE),"")</f>
        <v/>
      </c>
      <c r="H107" t="str">
        <f>IFERROR(VLOOKUP($B107,[1]Dec!R$5:S$46,2,FALSE),"")</f>
        <v/>
      </c>
      <c r="I107" t="str">
        <f>IFERROR(VLOOKUP($B107,[1]Dec!U$5:V$46,2,FALSE),"")</f>
        <v/>
      </c>
      <c r="J107" t="str">
        <f>IFERROR(VLOOKUP($B107,[1]Dec!X$5:Y$46,2,FALSE),"")</f>
        <v/>
      </c>
      <c r="K107" t="str">
        <f>IFERROR(VLOOKUP($B107,[1]Dec!AA$5:AB$46,2,FALSE),"")</f>
        <v/>
      </c>
      <c r="L107" t="str">
        <f>IFERROR(VLOOKUP($B107,[1]Dec!AD$5:AE$46,2,FALSE),"")</f>
        <v/>
      </c>
      <c r="M107" t="str">
        <f>IFERROR(VLOOKUP($B107,[1]Dec!AG$5:AH$46,2,FALSE),"")</f>
        <v/>
      </c>
      <c r="N107" t="str">
        <f>IFERROR(VLOOKUP($B107,[1]Dec!AJ$5:AK$46,2,FALSE),"")</f>
        <v/>
      </c>
      <c r="O107" t="str">
        <f>IFERROR(VLOOKUP($B107,[1]Dec!AM$5:AN$46,2,FALSE),"")</f>
        <v/>
      </c>
      <c r="P107" t="str">
        <f>IFERROR(VLOOKUP($B107,[1]Dec!AP$5:AQ$46,2,FALSE),"")</f>
        <v/>
      </c>
      <c r="Q107" s="6">
        <f>SUM($C107:P107)</f>
        <v>0</v>
      </c>
      <c r="R107">
        <f>COUNTIF($C107:P107,"Late*")</f>
        <v>0</v>
      </c>
      <c r="S107" s="11">
        <f t="shared" si="4"/>
        <v>0</v>
      </c>
      <c r="T107" s="7">
        <f>COUNTIF($C107:P107,"Absent")</f>
        <v>0</v>
      </c>
      <c r="U107">
        <f>COUNTIF($C107:P107,"Withdrawn")+COUNTIF($C107:P107,"Absent*")-T107</f>
        <v>0</v>
      </c>
      <c r="V107" s="10">
        <f t="shared" si="5"/>
        <v>0</v>
      </c>
    </row>
    <row r="108" spans="1:23" x14ac:dyDescent="0.3">
      <c r="C108" s="6" t="str">
        <f>IFERROR(VLOOKUP($B108,[1]Dec!C$5:D$46,2,FALSE),"")</f>
        <v/>
      </c>
      <c r="D108" t="str">
        <f>IFERROR(VLOOKUP($B108,[1]Dec!F$5:G$46,2,FALSE),"")</f>
        <v/>
      </c>
      <c r="E108" t="str">
        <f>IFERROR(VLOOKUP($B108,[1]Dec!I$5:J$46,2,FALSE),"")</f>
        <v/>
      </c>
      <c r="F108" t="str">
        <f>IFERROR(VLOOKUP($B108,[1]Dec!L$5:M$46,2,FALSE),"")</f>
        <v/>
      </c>
      <c r="G108" t="str">
        <f>IFERROR(VLOOKUP($B108,[1]Dec!O$5:P$46,2,FALSE),"")</f>
        <v/>
      </c>
      <c r="H108" t="str">
        <f>IFERROR(VLOOKUP($B108,[1]Dec!R$5:S$46,2,FALSE),"")</f>
        <v/>
      </c>
      <c r="I108" t="str">
        <f>IFERROR(VLOOKUP($B108,[1]Dec!U$5:V$46,2,FALSE),"")</f>
        <v/>
      </c>
      <c r="J108" t="str">
        <f>IFERROR(VLOOKUP($B108,[1]Dec!X$5:Y$46,2,FALSE),"")</f>
        <v/>
      </c>
      <c r="K108" t="str">
        <f>IFERROR(VLOOKUP($B108,[1]Dec!AA$5:AB$46,2,FALSE),"")</f>
        <v/>
      </c>
      <c r="L108" t="str">
        <f>IFERROR(VLOOKUP($B108,[1]Dec!AD$5:AE$46,2,FALSE),"")</f>
        <v/>
      </c>
      <c r="M108" t="str">
        <f>IFERROR(VLOOKUP($B108,[1]Dec!AG$5:AH$46,2,FALSE),"")</f>
        <v/>
      </c>
      <c r="N108" t="str">
        <f>IFERROR(VLOOKUP($B108,[1]Dec!AJ$5:AK$46,2,FALSE),"")</f>
        <v/>
      </c>
      <c r="O108" t="str">
        <f>IFERROR(VLOOKUP($B108,[1]Dec!AM$5:AN$46,2,FALSE),"")</f>
        <v/>
      </c>
      <c r="P108" t="str">
        <f>IFERROR(VLOOKUP($B108,[1]Dec!AP$5:AQ$46,2,FALSE),"")</f>
        <v/>
      </c>
      <c r="Q108" s="6">
        <f>SUM($C108:P108)</f>
        <v>0</v>
      </c>
      <c r="R108">
        <f>COUNTIF($C108:P108,"Late*")</f>
        <v>0</v>
      </c>
      <c r="S108" s="11">
        <f t="shared" si="4"/>
        <v>0</v>
      </c>
      <c r="T108" s="7">
        <f>COUNTIF($C108:P108,"Absent")</f>
        <v>0</v>
      </c>
      <c r="U108">
        <f>COUNTIF($C108:P108,"Withdrawn")+COUNTIF($C108:P108,"Absent*")-T108</f>
        <v>0</v>
      </c>
      <c r="V108" s="10">
        <f t="shared" si="5"/>
        <v>0</v>
      </c>
    </row>
    <row r="109" spans="1:23" x14ac:dyDescent="0.3">
      <c r="C109" s="6" t="str">
        <f>IFERROR(VLOOKUP($B109,[1]Dec!C$5:D$46,2,FALSE),"")</f>
        <v/>
      </c>
      <c r="D109" t="str">
        <f>IFERROR(VLOOKUP($B109,[1]Dec!F$5:G$46,2,FALSE),"")</f>
        <v/>
      </c>
      <c r="E109" t="str">
        <f>IFERROR(VLOOKUP($B109,[1]Dec!I$5:J$46,2,FALSE),"")</f>
        <v/>
      </c>
      <c r="F109" t="str">
        <f>IFERROR(VLOOKUP($B109,[1]Dec!L$5:M$46,2,FALSE),"")</f>
        <v/>
      </c>
      <c r="G109" t="str">
        <f>IFERROR(VLOOKUP($B109,[1]Dec!O$5:P$46,2,FALSE),"")</f>
        <v/>
      </c>
      <c r="H109" t="str">
        <f>IFERROR(VLOOKUP($B109,[1]Dec!R$5:S$46,2,FALSE),"")</f>
        <v/>
      </c>
      <c r="I109" t="str">
        <f>IFERROR(VLOOKUP($B109,[1]Dec!U$5:V$46,2,FALSE),"")</f>
        <v/>
      </c>
      <c r="J109" t="str">
        <f>IFERROR(VLOOKUP($B109,[1]Dec!X$5:Y$46,2,FALSE),"")</f>
        <v/>
      </c>
      <c r="K109" t="str">
        <f>IFERROR(VLOOKUP($B109,[1]Dec!AA$5:AB$46,2,FALSE),"")</f>
        <v/>
      </c>
      <c r="L109" t="str">
        <f>IFERROR(VLOOKUP($B109,[1]Dec!AD$5:AE$46,2,FALSE),"")</f>
        <v/>
      </c>
      <c r="M109" t="str">
        <f>IFERROR(VLOOKUP($B109,[1]Dec!AG$5:AH$46,2,FALSE),"")</f>
        <v/>
      </c>
      <c r="N109" t="str">
        <f>IFERROR(VLOOKUP($B109,[1]Dec!AJ$5:AK$46,2,FALSE),"")</f>
        <v/>
      </c>
      <c r="O109" t="str">
        <f>IFERROR(VLOOKUP($B109,[1]Dec!AM$5:AN$46,2,FALSE),"")</f>
        <v/>
      </c>
      <c r="P109" t="str">
        <f>IFERROR(VLOOKUP($B109,[1]Dec!AP$5:AQ$46,2,FALSE),"")</f>
        <v/>
      </c>
      <c r="Q109" s="6">
        <f>SUM($C109:P109)</f>
        <v>0</v>
      </c>
      <c r="R109">
        <f>COUNTIF($C109:P109,"Late*")</f>
        <v>0</v>
      </c>
      <c r="S109" s="11">
        <f t="shared" si="4"/>
        <v>0</v>
      </c>
      <c r="T109" s="7">
        <f>COUNTIF($C109:P109,"Absent")</f>
        <v>0</v>
      </c>
      <c r="U109">
        <f>COUNTIF($C109:P109,"Withdrawn")+COUNTIF($C109:P109,"Absent*")-T109</f>
        <v>0</v>
      </c>
      <c r="V109" s="10">
        <f t="shared" si="5"/>
        <v>0</v>
      </c>
    </row>
    <row r="110" spans="1:23" x14ac:dyDescent="0.3">
      <c r="C110" s="6" t="str">
        <f>IFERROR(VLOOKUP($B110,[1]Dec!C$5:D$46,2,FALSE),"")</f>
        <v/>
      </c>
      <c r="D110" t="str">
        <f>IFERROR(VLOOKUP($B110,[1]Dec!F$5:G$46,2,FALSE),"")</f>
        <v/>
      </c>
      <c r="E110" t="str">
        <f>IFERROR(VLOOKUP($B110,[1]Dec!I$5:J$46,2,FALSE),"")</f>
        <v/>
      </c>
      <c r="F110" t="str">
        <f>IFERROR(VLOOKUP($B110,[1]Dec!L$5:M$46,2,FALSE),"")</f>
        <v/>
      </c>
      <c r="G110" t="str">
        <f>IFERROR(VLOOKUP($B110,[1]Dec!O$5:P$46,2,FALSE),"")</f>
        <v/>
      </c>
      <c r="H110" t="str">
        <f>IFERROR(VLOOKUP($B110,[1]Dec!R$5:S$46,2,FALSE),"")</f>
        <v/>
      </c>
      <c r="I110" t="str">
        <f>IFERROR(VLOOKUP($B110,[1]Dec!U$5:V$46,2,FALSE),"")</f>
        <v/>
      </c>
      <c r="J110" t="str">
        <f>IFERROR(VLOOKUP($B110,[1]Dec!X$5:Y$46,2,FALSE),"")</f>
        <v/>
      </c>
      <c r="K110" t="str">
        <f>IFERROR(VLOOKUP($B110,[1]Dec!AA$5:AB$46,2,FALSE),"")</f>
        <v/>
      </c>
      <c r="L110" t="str">
        <f>IFERROR(VLOOKUP($B110,[1]Dec!AD$5:AE$46,2,FALSE),"")</f>
        <v/>
      </c>
      <c r="M110" t="str">
        <f>IFERROR(VLOOKUP($B110,[1]Dec!AG$5:AH$46,2,FALSE),"")</f>
        <v/>
      </c>
      <c r="N110" t="str">
        <f>IFERROR(VLOOKUP($B110,[1]Dec!AJ$5:AK$46,2,FALSE),"")</f>
        <v/>
      </c>
      <c r="O110" t="str">
        <f>IFERROR(VLOOKUP($B110,[1]Dec!AM$5:AN$46,2,FALSE),"")</f>
        <v/>
      </c>
      <c r="P110" t="str">
        <f>IFERROR(VLOOKUP($B110,[1]Dec!AP$5:AQ$46,2,FALSE),"")</f>
        <v/>
      </c>
      <c r="Q110" s="6">
        <f>SUM($C110:P110)</f>
        <v>0</v>
      </c>
      <c r="R110">
        <f>COUNTIF($C110:P110,"Late*")</f>
        <v>0</v>
      </c>
      <c r="S110" s="11">
        <f t="shared" si="4"/>
        <v>0</v>
      </c>
      <c r="T110" s="7">
        <f>COUNTIF($C110:P110,"Absent")</f>
        <v>0</v>
      </c>
      <c r="U110">
        <f>COUNTIF($C110:P110,"Withdrawn")+COUNTIF($C110:P110,"Absent*")-T110</f>
        <v>0</v>
      </c>
      <c r="V110" s="10">
        <f t="shared" si="5"/>
        <v>0</v>
      </c>
    </row>
    <row r="111" spans="1:23" x14ac:dyDescent="0.3">
      <c r="C111" s="6" t="str">
        <f>IFERROR(VLOOKUP($B111,[1]Dec!C$5:D$46,2,FALSE),"")</f>
        <v/>
      </c>
      <c r="D111" t="str">
        <f>IFERROR(VLOOKUP($B111,[1]Dec!F$5:G$46,2,FALSE),"")</f>
        <v/>
      </c>
      <c r="E111" t="str">
        <f>IFERROR(VLOOKUP($B111,[1]Dec!I$5:J$46,2,FALSE),"")</f>
        <v/>
      </c>
      <c r="F111" t="str">
        <f>IFERROR(VLOOKUP($B111,[1]Dec!L$5:M$46,2,FALSE),"")</f>
        <v/>
      </c>
      <c r="G111" t="str">
        <f>IFERROR(VLOOKUP($B111,[1]Dec!O$5:P$46,2,FALSE),"")</f>
        <v/>
      </c>
      <c r="H111" t="str">
        <f>IFERROR(VLOOKUP($B111,[1]Dec!R$5:S$46,2,FALSE),"")</f>
        <v/>
      </c>
      <c r="I111" t="str">
        <f>IFERROR(VLOOKUP($B111,[1]Dec!U$5:V$46,2,FALSE),"")</f>
        <v/>
      </c>
      <c r="J111" t="str">
        <f>IFERROR(VLOOKUP($B111,[1]Dec!X$5:Y$46,2,FALSE),"")</f>
        <v/>
      </c>
      <c r="K111" t="str">
        <f>IFERROR(VLOOKUP($B111,[1]Dec!AA$5:AB$46,2,FALSE),"")</f>
        <v/>
      </c>
      <c r="L111" t="str">
        <f>IFERROR(VLOOKUP($B111,[1]Dec!AD$5:AE$46,2,FALSE),"")</f>
        <v/>
      </c>
      <c r="M111" t="str">
        <f>IFERROR(VLOOKUP($B111,[1]Dec!AG$5:AH$46,2,FALSE),"")</f>
        <v/>
      </c>
      <c r="N111" t="str">
        <f>IFERROR(VLOOKUP($B111,[1]Dec!AJ$5:AK$46,2,FALSE),"")</f>
        <v/>
      </c>
      <c r="O111" t="str">
        <f>IFERROR(VLOOKUP($B111,[1]Dec!AM$5:AN$46,2,FALSE),"")</f>
        <v/>
      </c>
      <c r="P111" t="str">
        <f>IFERROR(VLOOKUP($B111,[1]Dec!AP$5:AQ$46,2,FALSE),"")</f>
        <v/>
      </c>
      <c r="Q111" s="6">
        <f>SUM($C111:P111)</f>
        <v>0</v>
      </c>
      <c r="R111">
        <f>COUNTIF($C111:P111,"Late*")</f>
        <v>0</v>
      </c>
      <c r="S111" s="11">
        <f t="shared" si="4"/>
        <v>0</v>
      </c>
      <c r="T111" s="7">
        <f>COUNTIF($C111:P111,"Absent")</f>
        <v>0</v>
      </c>
      <c r="U111">
        <f>COUNTIF($C111:P111,"Withdrawn")+COUNTIF($C111:P111,"Absent*")-T111</f>
        <v>0</v>
      </c>
      <c r="V111" s="10">
        <f t="shared" si="5"/>
        <v>0</v>
      </c>
    </row>
    <row r="112" spans="1:23" x14ac:dyDescent="0.3">
      <c r="C112" s="6" t="str">
        <f>IFERROR(VLOOKUP($B112,[1]Dec!C$5:D$46,2,FALSE),"")</f>
        <v/>
      </c>
      <c r="D112" t="str">
        <f>IFERROR(VLOOKUP($B112,[1]Dec!F$5:G$46,2,FALSE),"")</f>
        <v/>
      </c>
      <c r="E112" t="str">
        <f>IFERROR(VLOOKUP($B112,[1]Dec!I$5:J$46,2,FALSE),"")</f>
        <v/>
      </c>
      <c r="F112" t="str">
        <f>IFERROR(VLOOKUP($B112,[1]Dec!L$5:M$46,2,FALSE),"")</f>
        <v/>
      </c>
      <c r="G112" t="str">
        <f>IFERROR(VLOOKUP($B112,[1]Dec!O$5:P$46,2,FALSE),"")</f>
        <v/>
      </c>
      <c r="H112" t="str">
        <f>IFERROR(VLOOKUP($B112,[1]Dec!R$5:S$46,2,FALSE),"")</f>
        <v/>
      </c>
      <c r="I112" t="str">
        <f>IFERROR(VLOOKUP($B112,[1]Dec!U$5:V$46,2,FALSE),"")</f>
        <v/>
      </c>
      <c r="J112" t="str">
        <f>IFERROR(VLOOKUP($B112,[1]Dec!X$5:Y$46,2,FALSE),"")</f>
        <v/>
      </c>
      <c r="K112" t="str">
        <f>IFERROR(VLOOKUP($B112,[1]Dec!AA$5:AB$46,2,FALSE),"")</f>
        <v/>
      </c>
      <c r="L112" t="str">
        <f>IFERROR(VLOOKUP($B112,[1]Dec!AD$5:AE$46,2,FALSE),"")</f>
        <v/>
      </c>
      <c r="M112" t="str">
        <f>IFERROR(VLOOKUP($B112,[1]Dec!AG$5:AH$46,2,FALSE),"")</f>
        <v/>
      </c>
      <c r="N112" t="str">
        <f>IFERROR(VLOOKUP($B112,[1]Dec!AJ$5:AK$46,2,FALSE),"")</f>
        <v/>
      </c>
      <c r="O112" t="str">
        <f>IFERROR(VLOOKUP($B112,[1]Dec!AM$5:AN$46,2,FALSE),"")</f>
        <v/>
      </c>
      <c r="P112" t="str">
        <f>IFERROR(VLOOKUP($B112,[1]Dec!AP$5:AQ$46,2,FALSE),"")</f>
        <v/>
      </c>
      <c r="Q112" s="6">
        <f>SUM($C112:P112)</f>
        <v>0</v>
      </c>
      <c r="R112">
        <f>COUNTIF($C112:P112,"Late*")</f>
        <v>0</v>
      </c>
      <c r="S112" s="11">
        <f t="shared" si="4"/>
        <v>0</v>
      </c>
      <c r="T112" s="7">
        <f>COUNTIF($C112:P112,"Absent")</f>
        <v>0</v>
      </c>
      <c r="U112">
        <f>COUNTIF($C112:P112,"Withdrawn")+COUNTIF($C112:P112,"Absent*")-T112</f>
        <v>0</v>
      </c>
      <c r="V112" s="10">
        <f t="shared" si="5"/>
        <v>0</v>
      </c>
    </row>
    <row r="113" spans="1:22" x14ac:dyDescent="0.3">
      <c r="C113" s="6" t="str">
        <f>IFERROR(VLOOKUP($B113,[1]Dec!C$5:D$46,2,FALSE),"")</f>
        <v/>
      </c>
      <c r="D113" t="str">
        <f>IFERROR(VLOOKUP($B113,[1]Dec!F$5:G$46,2,FALSE),"")</f>
        <v/>
      </c>
      <c r="E113" t="str">
        <f>IFERROR(VLOOKUP($B113,[1]Dec!I$5:J$46,2,FALSE),"")</f>
        <v/>
      </c>
      <c r="F113" t="str">
        <f>IFERROR(VLOOKUP($B113,[1]Dec!L$5:M$46,2,FALSE),"")</f>
        <v/>
      </c>
      <c r="G113" t="str">
        <f>IFERROR(VLOOKUP($B113,[1]Dec!O$5:P$46,2,FALSE),"")</f>
        <v/>
      </c>
      <c r="H113" t="str">
        <f>IFERROR(VLOOKUP($B113,[1]Dec!R$5:S$46,2,FALSE),"")</f>
        <v/>
      </c>
      <c r="I113" t="str">
        <f>IFERROR(VLOOKUP($B113,[1]Dec!U$5:V$46,2,FALSE),"")</f>
        <v/>
      </c>
      <c r="J113" t="str">
        <f>IFERROR(VLOOKUP($B113,[1]Dec!X$5:Y$46,2,FALSE),"")</f>
        <v/>
      </c>
      <c r="K113" t="str">
        <f>IFERROR(VLOOKUP($B113,[1]Dec!AA$5:AB$46,2,FALSE),"")</f>
        <v/>
      </c>
      <c r="L113" t="str">
        <f>IFERROR(VLOOKUP($B113,[1]Dec!AD$5:AE$46,2,FALSE),"")</f>
        <v/>
      </c>
      <c r="M113" t="str">
        <f>IFERROR(VLOOKUP($B113,[1]Dec!AG$5:AH$46,2,FALSE),"")</f>
        <v/>
      </c>
      <c r="N113" t="str">
        <f>IFERROR(VLOOKUP($B113,[1]Dec!AJ$5:AK$46,2,FALSE),"")</f>
        <v/>
      </c>
      <c r="O113" t="str">
        <f>IFERROR(VLOOKUP($B113,[1]Dec!AM$5:AN$46,2,FALSE),"")</f>
        <v/>
      </c>
      <c r="P113" t="str">
        <f>IFERROR(VLOOKUP($B113,[1]Dec!AP$5:AQ$46,2,FALSE),"")</f>
        <v/>
      </c>
      <c r="Q113" s="6">
        <f>SUM($C113:P113)</f>
        <v>0</v>
      </c>
      <c r="R113">
        <f>COUNTIF($C113:P113,"Late*")</f>
        <v>0</v>
      </c>
      <c r="S113" s="11">
        <f t="shared" si="4"/>
        <v>0</v>
      </c>
      <c r="T113" s="7">
        <f>COUNTIF($C113:P113,"Absent")</f>
        <v>0</v>
      </c>
      <c r="U113">
        <f>COUNTIF($C113:P113,"Withdrawn")+COUNTIF($C113:P113,"Absent*")-T113</f>
        <v>0</v>
      </c>
      <c r="V113" s="10">
        <f t="shared" si="5"/>
        <v>0</v>
      </c>
    </row>
    <row r="114" spans="1:22" x14ac:dyDescent="0.3">
      <c r="B114"/>
      <c r="C114" s="6" t="str">
        <f>IFERROR(VLOOKUP($B114,[1]Dec!C$5:D$46,2,FALSE),"")</f>
        <v/>
      </c>
      <c r="D114" t="str">
        <f>IFERROR(VLOOKUP($B114,[1]Dec!F$5:G$46,2,FALSE),"")</f>
        <v/>
      </c>
      <c r="E114" t="str">
        <f>IFERROR(VLOOKUP($B114,[1]Dec!I$5:J$46,2,FALSE),"")</f>
        <v/>
      </c>
      <c r="F114" t="str">
        <f>IFERROR(VLOOKUP($B114,[1]Dec!L$5:M$46,2,FALSE),"")</f>
        <v/>
      </c>
      <c r="G114" t="str">
        <f>IFERROR(VLOOKUP($B114,[1]Dec!O$5:P$46,2,FALSE),"")</f>
        <v/>
      </c>
      <c r="H114" t="str">
        <f>IFERROR(VLOOKUP($B114,[1]Dec!R$5:S$46,2,FALSE),"")</f>
        <v/>
      </c>
      <c r="I114" t="str">
        <f>IFERROR(VLOOKUP($B114,[1]Dec!U$5:V$46,2,FALSE),"")</f>
        <v/>
      </c>
      <c r="J114" t="str">
        <f>IFERROR(VLOOKUP($B114,[1]Dec!X$5:Y$46,2,FALSE),"")</f>
        <v/>
      </c>
      <c r="K114" t="str">
        <f>IFERROR(VLOOKUP($B114,[1]Dec!AA$5:AB$46,2,FALSE),"")</f>
        <v/>
      </c>
      <c r="L114" t="str">
        <f>IFERROR(VLOOKUP($B114,[1]Dec!AD$5:AE$46,2,FALSE),"")</f>
        <v/>
      </c>
      <c r="M114" t="str">
        <f>IFERROR(VLOOKUP($B114,[1]Dec!AG$5:AH$46,2,FALSE),"")</f>
        <v/>
      </c>
      <c r="N114" t="str">
        <f>IFERROR(VLOOKUP($B114,[1]Dec!AJ$5:AK$46,2,FALSE),"")</f>
        <v/>
      </c>
      <c r="O114" t="str">
        <f>IFERROR(VLOOKUP($B114,[1]Dec!AM$5:AN$46,2,FALSE),"")</f>
        <v/>
      </c>
      <c r="P114" t="str">
        <f>IFERROR(VLOOKUP($B114,[1]Dec!AP$5:AQ$46,2,FALSE),"")</f>
        <v/>
      </c>
      <c r="Q114" s="6">
        <f>SUM($C114:P114)</f>
        <v>0</v>
      </c>
      <c r="R114">
        <f>COUNTIF($C114:P114,"Late*")</f>
        <v>0</v>
      </c>
      <c r="S114" s="11">
        <f t="shared" si="4"/>
        <v>0</v>
      </c>
      <c r="T114" s="7">
        <f>COUNTIF($C114:P114,"Absent")</f>
        <v>0</v>
      </c>
      <c r="U114">
        <f>COUNTIF($C114:P114,"Withdrawn")+COUNTIF($C114:P114,"Absent*")-T114</f>
        <v>0</v>
      </c>
      <c r="V114" s="10">
        <f t="shared" si="5"/>
        <v>0</v>
      </c>
    </row>
    <row r="115" spans="1:22" x14ac:dyDescent="0.3">
      <c r="A115"/>
      <c r="B115"/>
      <c r="C115" s="6" t="str">
        <f>IFERROR(VLOOKUP($B115,[1]Dec!C$5:D$46,2,FALSE),"")</f>
        <v/>
      </c>
      <c r="D115" t="str">
        <f>IFERROR(VLOOKUP($B115,[1]Dec!F$5:G$46,2,FALSE),"")</f>
        <v/>
      </c>
      <c r="E115" t="str">
        <f>IFERROR(VLOOKUP($B115,[1]Dec!I$5:J$46,2,FALSE),"")</f>
        <v/>
      </c>
      <c r="F115" t="str">
        <f>IFERROR(VLOOKUP($B115,[1]Dec!L$5:M$46,2,FALSE),"")</f>
        <v/>
      </c>
      <c r="G115" t="str">
        <f>IFERROR(VLOOKUP($B115,[1]Dec!O$5:P$46,2,FALSE),"")</f>
        <v/>
      </c>
      <c r="H115" t="str">
        <f>IFERROR(VLOOKUP($B115,[1]Dec!R$5:S$46,2,FALSE),"")</f>
        <v/>
      </c>
      <c r="I115" t="str">
        <f>IFERROR(VLOOKUP($B115,[1]Dec!U$5:V$46,2,FALSE),"")</f>
        <v/>
      </c>
      <c r="J115" t="str">
        <f>IFERROR(VLOOKUP($B115,[1]Dec!X$5:Y$46,2,FALSE),"")</f>
        <v/>
      </c>
      <c r="K115" t="str">
        <f>IFERROR(VLOOKUP($B115,[1]Dec!AA$5:AB$46,2,FALSE),"")</f>
        <v/>
      </c>
      <c r="L115" t="str">
        <f>IFERROR(VLOOKUP($B115,[1]Dec!AD$5:AE$46,2,FALSE),"")</f>
        <v/>
      </c>
      <c r="M115" t="str">
        <f>IFERROR(VLOOKUP($B115,[1]Dec!AG$5:AH$46,2,FALSE),"")</f>
        <v/>
      </c>
      <c r="N115" t="str">
        <f>IFERROR(VLOOKUP($B115,[1]Dec!AJ$5:AK$46,2,FALSE),"")</f>
        <v/>
      </c>
      <c r="O115" t="str">
        <f>IFERROR(VLOOKUP($B115,[1]Dec!AM$5:AN$46,2,FALSE),"")</f>
        <v/>
      </c>
      <c r="P115" t="str">
        <f>IFERROR(VLOOKUP($B115,[1]Dec!AP$5:AQ$46,2,FALSE),"")</f>
        <v/>
      </c>
      <c r="Q115" s="6">
        <f>SUM($C115:P115)</f>
        <v>0</v>
      </c>
      <c r="R115">
        <f>COUNTIF($C115:P115,"Late*")</f>
        <v>0</v>
      </c>
      <c r="S115" s="11">
        <f t="shared" si="4"/>
        <v>0</v>
      </c>
      <c r="T115" s="7">
        <f>COUNTIF($C115:P115,"Absent")</f>
        <v>0</v>
      </c>
      <c r="U115">
        <f>COUNTIF($C115:P115,"Withdrawn")+COUNTIF($C115:P115,"Absent*")-T115</f>
        <v>0</v>
      </c>
      <c r="V115" s="10">
        <f t="shared" si="5"/>
        <v>0</v>
      </c>
    </row>
    <row r="116" spans="1:22" x14ac:dyDescent="0.3">
      <c r="B116"/>
      <c r="C116" s="6" t="str">
        <f>IFERROR(VLOOKUP($B116,[1]Dec!C$5:D$46,2,FALSE),"")</f>
        <v/>
      </c>
      <c r="D116" t="str">
        <f>IFERROR(VLOOKUP($B116,[1]Dec!F$5:G$46,2,FALSE),"")</f>
        <v/>
      </c>
      <c r="E116" t="str">
        <f>IFERROR(VLOOKUP($B116,[1]Dec!I$5:J$46,2,FALSE),"")</f>
        <v/>
      </c>
      <c r="F116" t="str">
        <f>IFERROR(VLOOKUP($B116,[1]Dec!L$5:M$46,2,FALSE),"")</f>
        <v/>
      </c>
      <c r="G116" t="str">
        <f>IFERROR(VLOOKUP($B116,[1]Dec!O$5:P$46,2,FALSE),"")</f>
        <v/>
      </c>
      <c r="H116" t="str">
        <f>IFERROR(VLOOKUP($B116,[1]Dec!R$5:S$46,2,FALSE),"")</f>
        <v/>
      </c>
      <c r="I116" t="str">
        <f>IFERROR(VLOOKUP($B116,[1]Dec!U$5:V$46,2,FALSE),"")</f>
        <v/>
      </c>
      <c r="J116" t="str">
        <f>IFERROR(VLOOKUP($B116,[1]Dec!X$5:Y$46,2,FALSE),"")</f>
        <v/>
      </c>
      <c r="K116" t="str">
        <f>IFERROR(VLOOKUP($B116,[1]Dec!AA$5:AB$46,2,FALSE),"")</f>
        <v/>
      </c>
      <c r="L116" t="str">
        <f>IFERROR(VLOOKUP($B116,[1]Dec!AD$5:AE$46,2,FALSE),"")</f>
        <v/>
      </c>
      <c r="M116" t="str">
        <f>IFERROR(VLOOKUP($B116,[1]Dec!AG$5:AH$46,2,FALSE),"")</f>
        <v/>
      </c>
      <c r="N116" t="str">
        <f>IFERROR(VLOOKUP($B116,[1]Dec!AJ$5:AK$46,2,FALSE),"")</f>
        <v/>
      </c>
      <c r="O116" t="str">
        <f>IFERROR(VLOOKUP($B116,[1]Dec!AM$5:AN$46,2,FALSE),"")</f>
        <v/>
      </c>
      <c r="P116" t="str">
        <f>IFERROR(VLOOKUP($B116,[1]Dec!AP$5:AQ$46,2,FALSE),"")</f>
        <v/>
      </c>
      <c r="Q116" s="6">
        <f>SUM($C116:P116)</f>
        <v>0</v>
      </c>
      <c r="R116">
        <f>COUNTIF($C116:P116,"Late*")</f>
        <v>0</v>
      </c>
      <c r="S116" s="11">
        <f t="shared" si="4"/>
        <v>0</v>
      </c>
      <c r="T116" s="7">
        <f>COUNTIF($C116:P116,"Absent")</f>
        <v>0</v>
      </c>
      <c r="U116">
        <f>COUNTIF($C116:P116,"Withdrawn")+COUNTIF($C116:P116,"Absent*")-T116</f>
        <v>0</v>
      </c>
      <c r="V116" s="10">
        <f t="shared" si="5"/>
        <v>0</v>
      </c>
    </row>
    <row r="117" spans="1:22" x14ac:dyDescent="0.3">
      <c r="B117"/>
      <c r="C117" s="6" t="str">
        <f>IFERROR(VLOOKUP($B117,[1]Dec!C$5:D$46,2,FALSE),"")</f>
        <v/>
      </c>
      <c r="D117" t="str">
        <f>IFERROR(VLOOKUP($B117,[1]Dec!F$5:G$46,2,FALSE),"")</f>
        <v/>
      </c>
      <c r="E117" t="str">
        <f>IFERROR(VLOOKUP($B117,[1]Dec!I$5:J$46,2,FALSE),"")</f>
        <v/>
      </c>
      <c r="F117" t="str">
        <f>IFERROR(VLOOKUP($B117,[1]Dec!L$5:M$46,2,FALSE),"")</f>
        <v/>
      </c>
      <c r="G117" t="str">
        <f>IFERROR(VLOOKUP($B117,[1]Dec!O$5:P$46,2,FALSE),"")</f>
        <v/>
      </c>
      <c r="H117" t="str">
        <f>IFERROR(VLOOKUP($B117,[1]Dec!R$5:S$46,2,FALSE),"")</f>
        <v/>
      </c>
      <c r="I117" t="str">
        <f>IFERROR(VLOOKUP($B117,[1]Dec!U$5:V$46,2,FALSE),"")</f>
        <v/>
      </c>
      <c r="J117" t="str">
        <f>IFERROR(VLOOKUP($B117,[1]Dec!X$5:Y$46,2,FALSE),"")</f>
        <v/>
      </c>
      <c r="K117" t="str">
        <f>IFERROR(VLOOKUP($B117,[1]Dec!AA$5:AB$46,2,FALSE),"")</f>
        <v/>
      </c>
      <c r="L117" t="str">
        <f>IFERROR(VLOOKUP($B117,[1]Dec!AD$5:AE$46,2,FALSE),"")</f>
        <v/>
      </c>
      <c r="M117" t="str">
        <f>IFERROR(VLOOKUP($B117,[1]Dec!AG$5:AH$46,2,FALSE),"")</f>
        <v/>
      </c>
      <c r="N117" t="str">
        <f>IFERROR(VLOOKUP($B117,[1]Dec!AJ$5:AK$46,2,FALSE),"")</f>
        <v/>
      </c>
      <c r="O117" t="str">
        <f>IFERROR(VLOOKUP($B117,[1]Dec!AM$5:AN$46,2,FALSE),"")</f>
        <v/>
      </c>
      <c r="P117" t="str">
        <f>IFERROR(VLOOKUP($B117,[1]Dec!AP$5:AQ$46,2,FALSE),"")</f>
        <v/>
      </c>
      <c r="Q117" s="6">
        <f>SUM($C117:P117)</f>
        <v>0</v>
      </c>
      <c r="R117">
        <f>COUNTIF($C117:P117,"Late*")</f>
        <v>0</v>
      </c>
      <c r="S117" s="11">
        <f t="shared" si="4"/>
        <v>0</v>
      </c>
      <c r="T117" s="7">
        <f>COUNTIF($C117:P117,"Absent")</f>
        <v>0</v>
      </c>
      <c r="U117">
        <f>COUNTIF($C117:P117,"Withdrawn")+COUNTIF($C117:P117,"Absent*")-T117</f>
        <v>0</v>
      </c>
      <c r="V117" s="10">
        <f t="shared" si="5"/>
        <v>0</v>
      </c>
    </row>
    <row r="118" spans="1:22" x14ac:dyDescent="0.3">
      <c r="B118"/>
      <c r="C118" s="6" t="str">
        <f>IFERROR(VLOOKUP($B118,[1]Dec!C$5:D$46,2,FALSE),"")</f>
        <v/>
      </c>
      <c r="D118" t="str">
        <f>IFERROR(VLOOKUP($B118,[1]Dec!F$5:G$46,2,FALSE),"")</f>
        <v/>
      </c>
      <c r="E118" t="str">
        <f>IFERROR(VLOOKUP($B118,[1]Dec!I$5:J$46,2,FALSE),"")</f>
        <v/>
      </c>
      <c r="F118" t="str">
        <f>IFERROR(VLOOKUP($B118,[1]Dec!L$5:M$46,2,FALSE),"")</f>
        <v/>
      </c>
      <c r="G118" t="str">
        <f>IFERROR(VLOOKUP($B118,[1]Dec!O$5:P$46,2,FALSE),"")</f>
        <v/>
      </c>
      <c r="H118" t="str">
        <f>IFERROR(VLOOKUP($B118,[1]Dec!R$5:S$46,2,FALSE),"")</f>
        <v/>
      </c>
      <c r="I118" t="str">
        <f>IFERROR(VLOOKUP($B118,[1]Dec!U$5:V$46,2,FALSE),"")</f>
        <v/>
      </c>
      <c r="J118" t="str">
        <f>IFERROR(VLOOKUP($B118,[1]Dec!X$5:Y$46,2,FALSE),"")</f>
        <v/>
      </c>
      <c r="K118" t="str">
        <f>IFERROR(VLOOKUP($B118,[1]Dec!AA$5:AB$46,2,FALSE),"")</f>
        <v/>
      </c>
      <c r="L118" t="str">
        <f>IFERROR(VLOOKUP($B118,[1]Dec!AD$5:AE$46,2,FALSE),"")</f>
        <v/>
      </c>
      <c r="M118" t="str">
        <f>IFERROR(VLOOKUP($B118,[1]Dec!AG$5:AH$46,2,FALSE),"")</f>
        <v/>
      </c>
      <c r="N118" t="str">
        <f>IFERROR(VLOOKUP($B118,[1]Dec!AJ$5:AK$46,2,FALSE),"")</f>
        <v/>
      </c>
      <c r="O118" t="str">
        <f>IFERROR(VLOOKUP($B118,[1]Dec!AM$5:AN$46,2,FALSE),"")</f>
        <v/>
      </c>
      <c r="P118" t="str">
        <f>IFERROR(VLOOKUP($B118,[1]Dec!AP$5:AQ$46,2,FALSE),"")</f>
        <v/>
      </c>
      <c r="Q118" s="6">
        <f>SUM($C118:P118)</f>
        <v>0</v>
      </c>
      <c r="R118">
        <f>COUNTIF($C118:P118,"Late*")</f>
        <v>0</v>
      </c>
      <c r="S118" s="11">
        <f t="shared" si="4"/>
        <v>0</v>
      </c>
      <c r="T118" s="7">
        <f>COUNTIF($C118:P118,"Absent")</f>
        <v>0</v>
      </c>
      <c r="U118">
        <f>COUNTIF($C118:P118,"Withdrawn")+COUNTIF($C118:P118,"Absent*")-T118</f>
        <v>0</v>
      </c>
      <c r="V118" s="10">
        <f t="shared" si="5"/>
        <v>0</v>
      </c>
    </row>
    <row r="119" spans="1:22" x14ac:dyDescent="0.3">
      <c r="B119"/>
      <c r="C119" s="6" t="str">
        <f>IFERROR(VLOOKUP($B119,[1]Dec!C$5:D$46,2,FALSE),"")</f>
        <v/>
      </c>
      <c r="D119" t="str">
        <f>IFERROR(VLOOKUP($B119,[1]Dec!F$5:G$46,2,FALSE),"")</f>
        <v/>
      </c>
      <c r="E119" t="str">
        <f>IFERROR(VLOOKUP($B119,[1]Dec!I$5:J$46,2,FALSE),"")</f>
        <v/>
      </c>
      <c r="F119" t="str">
        <f>IFERROR(VLOOKUP($B119,[1]Dec!L$5:M$46,2,FALSE),"")</f>
        <v/>
      </c>
      <c r="G119" t="str">
        <f>IFERROR(VLOOKUP($B119,[1]Dec!O$5:P$46,2,FALSE),"")</f>
        <v/>
      </c>
      <c r="H119" t="str">
        <f>IFERROR(VLOOKUP($B119,[1]Dec!R$5:S$46,2,FALSE),"")</f>
        <v/>
      </c>
      <c r="I119" t="str">
        <f>IFERROR(VLOOKUP($B119,[1]Dec!U$5:V$46,2,FALSE),"")</f>
        <v/>
      </c>
      <c r="J119" t="str">
        <f>IFERROR(VLOOKUP($B119,[1]Dec!X$5:Y$46,2,FALSE),"")</f>
        <v/>
      </c>
      <c r="K119" t="str">
        <f>IFERROR(VLOOKUP($B119,[1]Dec!AA$5:AB$46,2,FALSE),"")</f>
        <v/>
      </c>
      <c r="L119" t="str">
        <f>IFERROR(VLOOKUP($B119,[1]Dec!AD$5:AE$46,2,FALSE),"")</f>
        <v/>
      </c>
      <c r="M119" t="str">
        <f>IFERROR(VLOOKUP($B119,[1]Dec!AG$5:AH$46,2,FALSE),"")</f>
        <v/>
      </c>
      <c r="N119" t="str">
        <f>IFERROR(VLOOKUP($B119,[1]Dec!AJ$5:AK$46,2,FALSE),"")</f>
        <v/>
      </c>
      <c r="O119" t="str">
        <f>IFERROR(VLOOKUP($B119,[1]Dec!AM$5:AN$46,2,FALSE),"")</f>
        <v/>
      </c>
      <c r="P119" t="str">
        <f>IFERROR(VLOOKUP($B119,[1]Dec!AP$5:AQ$46,2,FALSE),"")</f>
        <v/>
      </c>
      <c r="Q119" s="6">
        <f>SUM($C119:P119)</f>
        <v>0</v>
      </c>
      <c r="R119">
        <f>COUNTIF($C119:P119,"Late*")</f>
        <v>0</v>
      </c>
      <c r="S119" s="11">
        <f t="shared" si="4"/>
        <v>0</v>
      </c>
      <c r="T119" s="7">
        <f>COUNTIF($C119:P119,"Absent")</f>
        <v>0</v>
      </c>
      <c r="U119">
        <f>COUNTIF($C119:P119,"Withdrawn")+COUNTIF($C119:P119,"Absent*")-T119</f>
        <v>0</v>
      </c>
      <c r="V119" s="10">
        <f t="shared" si="5"/>
        <v>0</v>
      </c>
    </row>
    <row r="120" spans="1:22" x14ac:dyDescent="0.3">
      <c r="A120" s="43"/>
      <c r="B120" s="43"/>
      <c r="C120" s="6" t="str">
        <f>IFERROR(VLOOKUP($B120,[1]Dec!C$5:D$46,2,FALSE),"")</f>
        <v/>
      </c>
      <c r="D120" t="str">
        <f>IFERROR(VLOOKUP($B120,[1]Dec!F$5:G$46,2,FALSE),"")</f>
        <v/>
      </c>
      <c r="E120" t="str">
        <f>IFERROR(VLOOKUP($B120,[1]Dec!I$5:J$46,2,FALSE),"")</f>
        <v/>
      </c>
      <c r="F120" t="str">
        <f>IFERROR(VLOOKUP($B120,[1]Dec!L$5:M$46,2,FALSE),"")</f>
        <v/>
      </c>
      <c r="G120" t="str">
        <f>IFERROR(VLOOKUP($B120,[1]Dec!O$5:P$46,2,FALSE),"")</f>
        <v/>
      </c>
      <c r="H120" t="str">
        <f>IFERROR(VLOOKUP($B120,[1]Dec!R$5:S$46,2,FALSE),"")</f>
        <v/>
      </c>
      <c r="I120" t="str">
        <f>IFERROR(VLOOKUP($B120,[1]Dec!U$5:V$46,2,FALSE),"")</f>
        <v/>
      </c>
      <c r="J120" t="str">
        <f>IFERROR(VLOOKUP($B120,[1]Dec!X$5:Y$46,2,FALSE),"")</f>
        <v/>
      </c>
      <c r="K120" t="str">
        <f>IFERROR(VLOOKUP($B120,[1]Dec!AA$5:AB$46,2,FALSE),"")</f>
        <v/>
      </c>
      <c r="L120" t="str">
        <f>IFERROR(VLOOKUP($B120,[1]Dec!AD$5:AE$46,2,FALSE),"")</f>
        <v/>
      </c>
      <c r="M120" t="str">
        <f>IFERROR(VLOOKUP($B120,[1]Dec!AG$5:AH$46,2,FALSE),"")</f>
        <v/>
      </c>
      <c r="N120" t="str">
        <f>IFERROR(VLOOKUP($B120,[1]Dec!AJ$5:AK$46,2,FALSE),"")</f>
        <v/>
      </c>
      <c r="O120" t="str">
        <f>IFERROR(VLOOKUP($B120,[1]Dec!AM$5:AN$46,2,FALSE),"")</f>
        <v/>
      </c>
      <c r="P120" t="str">
        <f>IFERROR(VLOOKUP($B120,[1]Dec!AP$5:AQ$46,2,FALSE),"")</f>
        <v/>
      </c>
      <c r="Q120" s="6">
        <f>SUM($C120:P120)</f>
        <v>0</v>
      </c>
      <c r="R120">
        <f>COUNTIF($C120:P120,"Late*")</f>
        <v>0</v>
      </c>
      <c r="S120" s="11">
        <f t="shared" si="4"/>
        <v>0</v>
      </c>
      <c r="T120" s="7">
        <f>COUNTIF($C120:P120,"Absent")</f>
        <v>0</v>
      </c>
      <c r="U120">
        <f>COUNTIF($C120:P120,"Withdrawn")+COUNTIF($C120:P120,"Absent*")-T120</f>
        <v>0</v>
      </c>
      <c r="V120" s="10">
        <f t="shared" si="5"/>
        <v>0</v>
      </c>
    </row>
    <row r="121" spans="1:22" x14ac:dyDescent="0.3">
      <c r="A121" s="44"/>
      <c r="B121" s="43"/>
      <c r="C121" s="6" t="str">
        <f>IFERROR(VLOOKUP($B121,[1]Dec!C$5:D$46,2,FALSE),"")</f>
        <v/>
      </c>
      <c r="D121" t="str">
        <f>IFERROR(VLOOKUP($B121,[1]Dec!F$5:G$46,2,FALSE),"")</f>
        <v/>
      </c>
      <c r="E121" t="str">
        <f>IFERROR(VLOOKUP($B121,[1]Dec!I$5:J$46,2,FALSE),"")</f>
        <v/>
      </c>
      <c r="F121" t="str">
        <f>IFERROR(VLOOKUP($B121,[1]Dec!L$5:M$46,2,FALSE),"")</f>
        <v/>
      </c>
      <c r="G121" t="str">
        <f>IFERROR(VLOOKUP($B121,[1]Dec!O$5:P$46,2,FALSE),"")</f>
        <v/>
      </c>
      <c r="H121" t="str">
        <f>IFERROR(VLOOKUP($B121,[1]Dec!R$5:S$46,2,FALSE),"")</f>
        <v/>
      </c>
      <c r="I121" t="str">
        <f>IFERROR(VLOOKUP($B121,[1]Dec!U$5:V$46,2,FALSE),"")</f>
        <v/>
      </c>
      <c r="J121" t="str">
        <f>IFERROR(VLOOKUP($B121,[1]Dec!X$5:Y$46,2,FALSE),"")</f>
        <v/>
      </c>
      <c r="K121" t="str">
        <f>IFERROR(VLOOKUP($B121,[1]Dec!AA$5:AB$46,2,FALSE),"")</f>
        <v/>
      </c>
      <c r="L121" t="str">
        <f>IFERROR(VLOOKUP($B121,[1]Dec!AD$5:AE$46,2,FALSE),"")</f>
        <v/>
      </c>
      <c r="M121" t="str">
        <f>IFERROR(VLOOKUP($B121,[1]Dec!AG$5:AH$46,2,FALSE),"")</f>
        <v/>
      </c>
      <c r="N121" t="str">
        <f>IFERROR(VLOOKUP($B121,[1]Dec!AJ$5:AK$46,2,FALSE),"")</f>
        <v/>
      </c>
      <c r="O121" t="str">
        <f>IFERROR(VLOOKUP($B121,[1]Dec!AM$5:AN$46,2,FALSE),"")</f>
        <v/>
      </c>
      <c r="P121" t="str">
        <f>IFERROR(VLOOKUP($B121,[1]Dec!AP$5:AQ$46,2,FALSE),"")</f>
        <v/>
      </c>
      <c r="Q121" s="6">
        <f>SUM($C121:P121)</f>
        <v>0</v>
      </c>
      <c r="R121">
        <f>COUNTIF($C121:P121,"Late*")</f>
        <v>0</v>
      </c>
      <c r="S121" s="11">
        <f t="shared" si="4"/>
        <v>0</v>
      </c>
      <c r="T121" s="7">
        <f>COUNTIF($C121:P121,"Absent")</f>
        <v>0</v>
      </c>
      <c r="U121">
        <f>COUNTIF($C121:P121,"Withdrawn")+COUNTIF($C121:P121,"Absent*")-T121</f>
        <v>0</v>
      </c>
      <c r="V121" s="10">
        <f t="shared" si="5"/>
        <v>0</v>
      </c>
    </row>
    <row r="122" spans="1:22" x14ac:dyDescent="0.3">
      <c r="A122" s="44"/>
      <c r="B122" s="43"/>
      <c r="C122" s="6" t="str">
        <f>IFERROR(VLOOKUP($B122,[1]Dec!C$5:D$46,2,FALSE),"")</f>
        <v/>
      </c>
      <c r="D122" t="str">
        <f>IFERROR(VLOOKUP($B122,[1]Dec!F$5:G$46,2,FALSE),"")</f>
        <v/>
      </c>
      <c r="E122" t="str">
        <f>IFERROR(VLOOKUP($B122,[1]Dec!I$5:J$46,2,FALSE),"")</f>
        <v/>
      </c>
      <c r="F122" t="str">
        <f>IFERROR(VLOOKUP($B122,[1]Dec!L$5:M$46,2,FALSE),"")</f>
        <v/>
      </c>
      <c r="G122" t="str">
        <f>IFERROR(VLOOKUP($B122,[1]Dec!O$5:P$46,2,FALSE),"")</f>
        <v/>
      </c>
      <c r="H122" t="str">
        <f>IFERROR(VLOOKUP($B122,[1]Dec!R$5:S$46,2,FALSE),"")</f>
        <v/>
      </c>
      <c r="I122" t="str">
        <f>IFERROR(VLOOKUP($B122,[1]Dec!U$5:V$46,2,FALSE),"")</f>
        <v/>
      </c>
      <c r="J122" t="str">
        <f>IFERROR(VLOOKUP($B122,[1]Dec!X$5:Y$46,2,FALSE),"")</f>
        <v/>
      </c>
      <c r="K122" t="str">
        <f>IFERROR(VLOOKUP($B122,[1]Dec!AA$5:AB$46,2,FALSE),"")</f>
        <v/>
      </c>
      <c r="L122" t="str">
        <f>IFERROR(VLOOKUP($B122,[1]Dec!AD$5:AE$46,2,FALSE),"")</f>
        <v/>
      </c>
      <c r="M122" t="str">
        <f>IFERROR(VLOOKUP($B122,[1]Dec!AG$5:AH$46,2,FALSE),"")</f>
        <v/>
      </c>
      <c r="N122" t="str">
        <f>IFERROR(VLOOKUP($B122,[1]Dec!AJ$5:AK$46,2,FALSE),"")</f>
        <v/>
      </c>
      <c r="O122" t="str">
        <f>IFERROR(VLOOKUP($B122,[1]Dec!AM$5:AN$46,2,FALSE),"")</f>
        <v/>
      </c>
      <c r="P122" t="str">
        <f>IFERROR(VLOOKUP($B122,[1]Dec!AP$5:AQ$46,2,FALSE),"")</f>
        <v/>
      </c>
      <c r="Q122" s="6">
        <f>SUM($C122:P122)</f>
        <v>0</v>
      </c>
      <c r="R122">
        <f>COUNTIF($C122:P122,"Late*")</f>
        <v>0</v>
      </c>
      <c r="S122" s="11">
        <f t="shared" si="4"/>
        <v>0</v>
      </c>
      <c r="T122" s="7">
        <f>COUNTIF($C122:P122,"Absent")</f>
        <v>0</v>
      </c>
      <c r="U122">
        <f>COUNTIF($C122:P122,"Withdrawn")+COUNTIF($C122:P122,"Absent*")-T122</f>
        <v>0</v>
      </c>
      <c r="V122" s="10">
        <f t="shared" si="5"/>
        <v>0</v>
      </c>
    </row>
    <row r="123" spans="1:22" x14ac:dyDescent="0.3">
      <c r="C123" s="6" t="str">
        <f>IFERROR(VLOOKUP($B123,[1]Dec!C$5:D$46,2,FALSE),"")</f>
        <v/>
      </c>
      <c r="D123" t="str">
        <f>IFERROR(VLOOKUP($B123,[1]Dec!F$5:G$46,2,FALSE),"")</f>
        <v/>
      </c>
      <c r="E123" t="str">
        <f>IFERROR(VLOOKUP($B123,[1]Dec!I$5:J$46,2,FALSE),"")</f>
        <v/>
      </c>
      <c r="F123" t="str">
        <f>IFERROR(VLOOKUP($B123,[1]Dec!L$5:M$46,2,FALSE),"")</f>
        <v/>
      </c>
      <c r="G123" t="str">
        <f>IFERROR(VLOOKUP($B123,[1]Dec!O$5:P$46,2,FALSE),"")</f>
        <v/>
      </c>
      <c r="H123" t="str">
        <f>IFERROR(VLOOKUP($B123,[1]Dec!R$5:S$46,2,FALSE),"")</f>
        <v/>
      </c>
      <c r="I123" t="str">
        <f>IFERROR(VLOOKUP($B123,[1]Dec!U$5:V$46,2,FALSE),"")</f>
        <v/>
      </c>
      <c r="J123" t="str">
        <f>IFERROR(VLOOKUP($B123,[1]Dec!X$5:Y$46,2,FALSE),"")</f>
        <v/>
      </c>
      <c r="K123" t="str">
        <f>IFERROR(VLOOKUP($B123,[1]Dec!AA$5:AB$46,2,FALSE),"")</f>
        <v/>
      </c>
      <c r="L123" t="str">
        <f>IFERROR(VLOOKUP($B123,[1]Dec!AD$5:AE$46,2,FALSE),"")</f>
        <v/>
      </c>
      <c r="M123" t="str">
        <f>IFERROR(VLOOKUP($B123,[1]Dec!AG$5:AH$46,2,FALSE),"")</f>
        <v/>
      </c>
      <c r="N123" t="str">
        <f>IFERROR(VLOOKUP($B123,[1]Dec!AJ$5:AK$46,2,FALSE),"")</f>
        <v/>
      </c>
      <c r="O123" t="str">
        <f>IFERROR(VLOOKUP($B123,[1]Dec!AM$5:AN$46,2,FALSE),"")</f>
        <v/>
      </c>
      <c r="P123" t="str">
        <f>IFERROR(VLOOKUP($B123,[1]Dec!AP$5:AQ$46,2,FALSE),"")</f>
        <v/>
      </c>
      <c r="Q123" s="6">
        <f>SUM($C123:P123)</f>
        <v>0</v>
      </c>
      <c r="R123">
        <f>COUNTIF($C123:P123,"Late*")</f>
        <v>0</v>
      </c>
      <c r="S123" s="11">
        <f t="shared" si="4"/>
        <v>0</v>
      </c>
      <c r="T123" s="7">
        <f>COUNTIF($C123:P123,"Absent")</f>
        <v>0</v>
      </c>
      <c r="U123">
        <f>COUNTIF($C123:P123,"Withdrawn")+COUNTIF($C123:P123,"Absent*")-T123</f>
        <v>0</v>
      </c>
      <c r="V123" s="10">
        <f t="shared" si="5"/>
        <v>0</v>
      </c>
    </row>
    <row r="124" spans="1:22" x14ac:dyDescent="0.3">
      <c r="C124" s="6" t="str">
        <f>IFERROR(VLOOKUP($B124,[1]Dec!C$5:D$46,2,FALSE),"")</f>
        <v/>
      </c>
      <c r="D124" t="str">
        <f>IFERROR(VLOOKUP($B124,[1]Dec!F$5:G$46,2,FALSE),"")</f>
        <v/>
      </c>
      <c r="E124" t="str">
        <f>IFERROR(VLOOKUP($B124,[1]Dec!I$5:J$46,2,FALSE),"")</f>
        <v/>
      </c>
      <c r="F124" t="str">
        <f>IFERROR(VLOOKUP($B124,[1]Dec!L$5:M$46,2,FALSE),"")</f>
        <v/>
      </c>
      <c r="G124" t="str">
        <f>IFERROR(VLOOKUP($B124,[1]Dec!O$5:P$46,2,FALSE),"")</f>
        <v/>
      </c>
      <c r="H124" t="str">
        <f>IFERROR(VLOOKUP($B124,[1]Dec!R$5:S$46,2,FALSE),"")</f>
        <v/>
      </c>
      <c r="I124" t="str">
        <f>IFERROR(VLOOKUP($B124,[1]Dec!U$5:V$46,2,FALSE),"")</f>
        <v/>
      </c>
      <c r="J124" t="str">
        <f>IFERROR(VLOOKUP($B124,[1]Dec!X$5:Y$46,2,FALSE),"")</f>
        <v/>
      </c>
      <c r="K124" t="str">
        <f>IFERROR(VLOOKUP($B124,[1]Dec!AA$5:AB$46,2,FALSE),"")</f>
        <v/>
      </c>
      <c r="L124" t="str">
        <f>IFERROR(VLOOKUP($B124,[1]Dec!AD$5:AE$46,2,FALSE),"")</f>
        <v/>
      </c>
      <c r="M124" t="str">
        <f>IFERROR(VLOOKUP($B124,[1]Dec!AG$5:AH$46,2,FALSE),"")</f>
        <v/>
      </c>
      <c r="N124" t="str">
        <f>IFERROR(VLOOKUP($B124,[1]Dec!AJ$5:AK$46,2,FALSE),"")</f>
        <v/>
      </c>
      <c r="O124" t="str">
        <f>IFERROR(VLOOKUP($B124,[1]Dec!AM$5:AN$46,2,FALSE),"")</f>
        <v/>
      </c>
      <c r="P124" t="str">
        <f>IFERROR(VLOOKUP($B124,[1]Dec!AP$5:AQ$46,2,FALSE),"")</f>
        <v/>
      </c>
      <c r="Q124" s="6">
        <f>SUM($C124:P124)</f>
        <v>0</v>
      </c>
      <c r="R124">
        <f>COUNTIF($C124:P124,"Late*")</f>
        <v>0</v>
      </c>
      <c r="S124" s="11">
        <f t="shared" si="4"/>
        <v>0</v>
      </c>
      <c r="T124" s="7">
        <f>COUNTIF($C124:P124,"Absent")</f>
        <v>0</v>
      </c>
      <c r="U124">
        <f>COUNTIF($C124:P124,"Withdrawn")+COUNTIF($C124:P124,"Absent*")-T124</f>
        <v>0</v>
      </c>
      <c r="V124" s="10">
        <f t="shared" si="5"/>
        <v>0</v>
      </c>
    </row>
    <row r="125" spans="1:22" x14ac:dyDescent="0.3">
      <c r="C125" s="6" t="str">
        <f>IFERROR(VLOOKUP($B125,[1]Dec!C$5:D$46,2,FALSE),"")</f>
        <v/>
      </c>
      <c r="D125" t="str">
        <f>IFERROR(VLOOKUP($B125,[1]Dec!F$5:G$46,2,FALSE),"")</f>
        <v/>
      </c>
      <c r="E125" t="str">
        <f>IFERROR(VLOOKUP($B125,[1]Dec!I$5:J$46,2,FALSE),"")</f>
        <v/>
      </c>
      <c r="F125" t="str">
        <f>IFERROR(VLOOKUP($B125,[1]Dec!L$5:M$46,2,FALSE),"")</f>
        <v/>
      </c>
      <c r="G125" t="str">
        <f>IFERROR(VLOOKUP($B125,[1]Dec!O$5:P$46,2,FALSE),"")</f>
        <v/>
      </c>
      <c r="H125" t="str">
        <f>IFERROR(VLOOKUP($B125,[1]Dec!R$5:S$46,2,FALSE),"")</f>
        <v/>
      </c>
      <c r="I125" t="str">
        <f>IFERROR(VLOOKUP($B125,[1]Dec!U$5:V$46,2,FALSE),"")</f>
        <v/>
      </c>
      <c r="J125" t="str">
        <f>IFERROR(VLOOKUP($B125,[1]Dec!X$5:Y$46,2,FALSE),"")</f>
        <v/>
      </c>
      <c r="K125" t="str">
        <f>IFERROR(VLOOKUP($B125,[1]Dec!AA$5:AB$46,2,FALSE),"")</f>
        <v/>
      </c>
      <c r="L125" t="str">
        <f>IFERROR(VLOOKUP($B125,[1]Dec!AD$5:AE$46,2,FALSE),"")</f>
        <v/>
      </c>
      <c r="M125" t="str">
        <f>IFERROR(VLOOKUP($B125,[1]Dec!AG$5:AH$46,2,FALSE),"")</f>
        <v/>
      </c>
      <c r="N125" t="str">
        <f>IFERROR(VLOOKUP($B125,[1]Dec!AJ$5:AK$46,2,FALSE),"")</f>
        <v/>
      </c>
      <c r="O125" t="str">
        <f>IFERROR(VLOOKUP($B125,[1]Dec!AM$5:AN$46,2,FALSE),"")</f>
        <v/>
      </c>
      <c r="P125" t="str">
        <f>IFERROR(VLOOKUP($B125,[1]Dec!AP$5:AQ$46,2,FALSE),"")</f>
        <v/>
      </c>
      <c r="Q125" s="6">
        <f>SUM($C125:P125)</f>
        <v>0</v>
      </c>
      <c r="R125">
        <f>COUNTIF($C125:P125,"Late*")</f>
        <v>0</v>
      </c>
      <c r="S125" s="11">
        <f t="shared" si="4"/>
        <v>0</v>
      </c>
      <c r="T125" s="7">
        <f>COUNTIF($C125:P125,"Absent")</f>
        <v>0</v>
      </c>
      <c r="U125">
        <f>COUNTIF($C125:P125,"Withdrawn")+COUNTIF($C125:P125,"Absent*")-T125</f>
        <v>0</v>
      </c>
      <c r="V125" s="10">
        <f t="shared" si="5"/>
        <v>0</v>
      </c>
    </row>
    <row r="126" spans="1:22" x14ac:dyDescent="0.3">
      <c r="C126" s="6" t="str">
        <f>IFERROR(VLOOKUP($B126,[1]Dec!C$5:D$46,2,FALSE),"")</f>
        <v/>
      </c>
      <c r="D126" t="str">
        <f>IFERROR(VLOOKUP($B126,[1]Dec!F$5:G$46,2,FALSE),"")</f>
        <v/>
      </c>
      <c r="E126" t="str">
        <f>IFERROR(VLOOKUP($B126,[1]Dec!I$5:J$46,2,FALSE),"")</f>
        <v/>
      </c>
      <c r="F126" t="str">
        <f>IFERROR(VLOOKUP($B126,[1]Dec!L$5:M$46,2,FALSE),"")</f>
        <v/>
      </c>
      <c r="G126" t="str">
        <f>IFERROR(VLOOKUP($B126,[1]Dec!O$5:P$46,2,FALSE),"")</f>
        <v/>
      </c>
      <c r="H126" t="str">
        <f>IFERROR(VLOOKUP($B126,[1]Dec!R$5:S$46,2,FALSE),"")</f>
        <v/>
      </c>
      <c r="I126" t="str">
        <f>IFERROR(VLOOKUP($B126,[1]Dec!U$5:V$46,2,FALSE),"")</f>
        <v/>
      </c>
      <c r="J126" t="str">
        <f>IFERROR(VLOOKUP($B126,[1]Dec!X$5:Y$46,2,FALSE),"")</f>
        <v/>
      </c>
      <c r="K126" t="str">
        <f>IFERROR(VLOOKUP($B126,[1]Dec!AA$5:AB$46,2,FALSE),"")</f>
        <v/>
      </c>
      <c r="L126" t="str">
        <f>IFERROR(VLOOKUP($B126,[1]Dec!AD$5:AE$46,2,FALSE),"")</f>
        <v/>
      </c>
      <c r="M126" t="str">
        <f>IFERROR(VLOOKUP($B126,[1]Dec!AG$5:AH$46,2,FALSE),"")</f>
        <v/>
      </c>
      <c r="N126" t="str">
        <f>IFERROR(VLOOKUP($B126,[1]Dec!AJ$5:AK$46,2,FALSE),"")</f>
        <v/>
      </c>
      <c r="O126" t="str">
        <f>IFERROR(VLOOKUP($B126,[1]Dec!AM$5:AN$46,2,FALSE),"")</f>
        <v/>
      </c>
      <c r="P126" t="str">
        <f>IFERROR(VLOOKUP($B126,[1]Dec!AP$5:AQ$46,2,FALSE),"")</f>
        <v/>
      </c>
      <c r="Q126" s="6">
        <f>SUM($C126:P126)</f>
        <v>0</v>
      </c>
      <c r="R126">
        <f>COUNTIF($C126:P126,"Late*")</f>
        <v>0</v>
      </c>
      <c r="S126" s="11">
        <f t="shared" si="4"/>
        <v>0</v>
      </c>
      <c r="T126" s="7">
        <f>COUNTIF($C126:P126,"Absent")</f>
        <v>0</v>
      </c>
      <c r="U126">
        <f>COUNTIF($C126:P126,"Withdrawn")+COUNTIF($C126:P126,"Absent*")-T126</f>
        <v>0</v>
      </c>
      <c r="V126" s="10">
        <f t="shared" si="5"/>
        <v>0</v>
      </c>
    </row>
    <row r="127" spans="1:22" x14ac:dyDescent="0.3">
      <c r="C127" s="6" t="str">
        <f>IFERROR(VLOOKUP($B127,[1]Dec!C$5:D$46,2,FALSE),"")</f>
        <v/>
      </c>
      <c r="D127" t="str">
        <f>IFERROR(VLOOKUP($B127,[1]Dec!F$5:G$46,2,FALSE),"")</f>
        <v/>
      </c>
      <c r="E127" t="str">
        <f>IFERROR(VLOOKUP($B127,[1]Dec!I$5:J$46,2,FALSE),"")</f>
        <v/>
      </c>
      <c r="F127" t="str">
        <f>IFERROR(VLOOKUP($B127,[1]Dec!L$5:M$46,2,FALSE),"")</f>
        <v/>
      </c>
      <c r="G127" t="str">
        <f>IFERROR(VLOOKUP($B127,[1]Dec!O$5:P$46,2,FALSE),"")</f>
        <v/>
      </c>
      <c r="H127" t="str">
        <f>IFERROR(VLOOKUP($B127,[1]Dec!R$5:S$46,2,FALSE),"")</f>
        <v/>
      </c>
      <c r="I127" t="str">
        <f>IFERROR(VLOOKUP($B127,[1]Dec!U$5:V$46,2,FALSE),"")</f>
        <v/>
      </c>
      <c r="J127" t="str">
        <f>IFERROR(VLOOKUP($B127,[1]Dec!X$5:Y$46,2,FALSE),"")</f>
        <v/>
      </c>
      <c r="K127" t="str">
        <f>IFERROR(VLOOKUP($B127,[1]Dec!AA$5:AB$46,2,FALSE),"")</f>
        <v/>
      </c>
      <c r="L127" t="str">
        <f>IFERROR(VLOOKUP($B127,[1]Dec!AD$5:AE$46,2,FALSE),"")</f>
        <v/>
      </c>
      <c r="M127" t="str">
        <f>IFERROR(VLOOKUP($B127,[1]Dec!AG$5:AH$46,2,FALSE),"")</f>
        <v/>
      </c>
      <c r="N127" t="str">
        <f>IFERROR(VLOOKUP($B127,[1]Dec!AJ$5:AK$46,2,FALSE),"")</f>
        <v/>
      </c>
      <c r="O127" t="str">
        <f>IFERROR(VLOOKUP($B127,[1]Dec!AM$5:AN$46,2,FALSE),"")</f>
        <v/>
      </c>
      <c r="P127" t="str">
        <f>IFERROR(VLOOKUP($B127,[1]Dec!AP$5:AQ$46,2,FALSE),"")</f>
        <v/>
      </c>
      <c r="Q127" s="6">
        <f>SUM($C127:P127)</f>
        <v>0</v>
      </c>
      <c r="R127">
        <f>COUNTIF($C127:P127,"Late*")</f>
        <v>0</v>
      </c>
      <c r="S127" s="11">
        <f t="shared" si="4"/>
        <v>0</v>
      </c>
      <c r="T127" s="7">
        <f>COUNTIF($C127:P127,"Absent")</f>
        <v>0</v>
      </c>
      <c r="U127">
        <f>COUNTIF($C127:P127,"Withdrawn")+COUNTIF($C127:P127,"Absent*")-T127</f>
        <v>0</v>
      </c>
      <c r="V127" s="10">
        <f t="shared" si="5"/>
        <v>0</v>
      </c>
    </row>
    <row r="128" spans="1:22" x14ac:dyDescent="0.3">
      <c r="C128" s="6" t="str">
        <f>IFERROR(VLOOKUP($B128,[1]Dec!C$5:D$46,2,FALSE),"")</f>
        <v/>
      </c>
      <c r="D128" t="str">
        <f>IFERROR(VLOOKUP($B128,[1]Dec!F$5:G$46,2,FALSE),"")</f>
        <v/>
      </c>
      <c r="E128" t="str">
        <f>IFERROR(VLOOKUP($B128,[1]Dec!I$5:J$46,2,FALSE),"")</f>
        <v/>
      </c>
      <c r="F128" t="str">
        <f>IFERROR(VLOOKUP($B128,[1]Dec!L$5:M$46,2,FALSE),"")</f>
        <v/>
      </c>
      <c r="G128" t="str">
        <f>IFERROR(VLOOKUP($B128,[1]Dec!O$5:P$46,2,FALSE),"")</f>
        <v/>
      </c>
      <c r="H128" t="str">
        <f>IFERROR(VLOOKUP($B128,[1]Dec!R$5:S$46,2,FALSE),"")</f>
        <v/>
      </c>
      <c r="I128" t="str">
        <f>IFERROR(VLOOKUP($B128,[1]Dec!U$5:V$46,2,FALSE),"")</f>
        <v/>
      </c>
      <c r="J128" t="str">
        <f>IFERROR(VLOOKUP($B128,[1]Dec!X$5:Y$46,2,FALSE),"")</f>
        <v/>
      </c>
      <c r="K128" t="str">
        <f>IFERROR(VLOOKUP($B128,[1]Dec!AA$5:AB$46,2,FALSE),"")</f>
        <v/>
      </c>
      <c r="L128" t="str">
        <f>IFERROR(VLOOKUP($B128,[1]Dec!AD$5:AE$46,2,FALSE),"")</f>
        <v/>
      </c>
      <c r="M128" t="str">
        <f>IFERROR(VLOOKUP($B128,[1]Dec!AG$5:AH$46,2,FALSE),"")</f>
        <v/>
      </c>
      <c r="N128" t="str">
        <f>IFERROR(VLOOKUP($B128,[1]Dec!AJ$5:AK$46,2,FALSE),"")</f>
        <v/>
      </c>
      <c r="O128" t="str">
        <f>IFERROR(VLOOKUP($B128,[1]Dec!AM$5:AN$46,2,FALSE),"")</f>
        <v/>
      </c>
      <c r="P128" t="str">
        <f>IFERROR(VLOOKUP($B128,[1]Dec!AP$5:AQ$46,2,FALSE),"")</f>
        <v/>
      </c>
      <c r="Q128" s="6">
        <f>SUM($C128:P128)</f>
        <v>0</v>
      </c>
      <c r="R128">
        <f>COUNTIF($C128:P128,"Late*")</f>
        <v>0</v>
      </c>
      <c r="S128" s="11">
        <f t="shared" si="4"/>
        <v>0</v>
      </c>
      <c r="T128" s="7">
        <f>COUNTIF($C128:P128,"Absent")</f>
        <v>0</v>
      </c>
      <c r="U128">
        <f>COUNTIF($C128:P128,"Withdrawn")+COUNTIF($C128:P128,"Absent*")-T128</f>
        <v>0</v>
      </c>
      <c r="V128" s="10">
        <f t="shared" si="5"/>
        <v>0</v>
      </c>
    </row>
    <row r="129" spans="3:22" x14ac:dyDescent="0.3">
      <c r="C129" s="6" t="str">
        <f>IFERROR(VLOOKUP($B129,[1]Dec!C$5:D$46,2,FALSE),"")</f>
        <v/>
      </c>
      <c r="D129" t="str">
        <f>IFERROR(VLOOKUP($B129,[1]Dec!F$5:G$46,2,FALSE),"")</f>
        <v/>
      </c>
      <c r="E129" t="str">
        <f>IFERROR(VLOOKUP($B129,[1]Dec!I$5:J$46,2,FALSE),"")</f>
        <v/>
      </c>
      <c r="F129" t="str">
        <f>IFERROR(VLOOKUP($B129,[1]Dec!L$5:M$46,2,FALSE),"")</f>
        <v/>
      </c>
      <c r="G129" t="str">
        <f>IFERROR(VLOOKUP($B129,[1]Dec!O$5:P$46,2,FALSE),"")</f>
        <v/>
      </c>
      <c r="H129" t="str">
        <f>IFERROR(VLOOKUP($B129,[1]Dec!R$5:S$46,2,FALSE),"")</f>
        <v/>
      </c>
      <c r="I129" t="str">
        <f>IFERROR(VLOOKUP($B129,[1]Dec!U$5:V$46,2,FALSE),"")</f>
        <v/>
      </c>
      <c r="J129" t="str">
        <f>IFERROR(VLOOKUP($B129,[1]Dec!X$5:Y$46,2,FALSE),"")</f>
        <v/>
      </c>
      <c r="K129" t="str">
        <f>IFERROR(VLOOKUP($B129,[1]Dec!AA$5:AB$46,2,FALSE),"")</f>
        <v/>
      </c>
      <c r="L129" t="str">
        <f>IFERROR(VLOOKUP($B129,[1]Dec!AD$5:AE$46,2,FALSE),"")</f>
        <v/>
      </c>
      <c r="M129" t="str">
        <f>IFERROR(VLOOKUP($B129,[1]Dec!AG$5:AH$46,2,FALSE),"")</f>
        <v/>
      </c>
      <c r="N129" t="str">
        <f>IFERROR(VLOOKUP($B129,[1]Dec!AJ$5:AK$46,2,FALSE),"")</f>
        <v/>
      </c>
      <c r="O129" t="str">
        <f>IFERROR(VLOOKUP($B129,[1]Dec!AM$5:AN$46,2,FALSE),"")</f>
        <v/>
      </c>
      <c r="P129" t="str">
        <f>IFERROR(VLOOKUP($B129,[1]Dec!AP$5:AQ$46,2,FALSE),"")</f>
        <v/>
      </c>
      <c r="Q129" s="6">
        <f>SUM($C129:P129)</f>
        <v>0</v>
      </c>
      <c r="R129">
        <f>COUNTIF($C129:P129,"Late*")</f>
        <v>0</v>
      </c>
      <c r="S129" s="11">
        <f t="shared" si="4"/>
        <v>0</v>
      </c>
      <c r="T129" s="7">
        <f>COUNTIF($C129:P129,"Absent")</f>
        <v>0</v>
      </c>
      <c r="U129">
        <f>COUNTIF($C129:P129,"Withdrawn")+COUNTIF($C129:P129,"Absent*")-T129</f>
        <v>0</v>
      </c>
      <c r="V129" s="10">
        <f t="shared" si="5"/>
        <v>0</v>
      </c>
    </row>
    <row r="130" spans="3:22" x14ac:dyDescent="0.3">
      <c r="C130" s="6" t="str">
        <f>IFERROR(VLOOKUP($B130,[1]Dec!C$5:D$46,2,FALSE),"")</f>
        <v/>
      </c>
      <c r="D130" t="str">
        <f>IFERROR(VLOOKUP($B130,[1]Dec!F$5:G$46,2,FALSE),"")</f>
        <v/>
      </c>
      <c r="E130" t="str">
        <f>IFERROR(VLOOKUP($B130,[1]Dec!I$5:J$46,2,FALSE),"")</f>
        <v/>
      </c>
      <c r="F130" t="str">
        <f>IFERROR(VLOOKUP($B130,[1]Dec!L$5:M$46,2,FALSE),"")</f>
        <v/>
      </c>
      <c r="G130" t="str">
        <f>IFERROR(VLOOKUP($B130,[1]Dec!O$5:P$46,2,FALSE),"")</f>
        <v/>
      </c>
      <c r="H130" t="str">
        <f>IFERROR(VLOOKUP($B130,[1]Dec!R$5:S$46,2,FALSE),"")</f>
        <v/>
      </c>
      <c r="I130" t="str">
        <f>IFERROR(VLOOKUP($B130,[1]Dec!U$5:V$46,2,FALSE),"")</f>
        <v/>
      </c>
      <c r="J130" t="str">
        <f>IFERROR(VLOOKUP($B130,[1]Dec!X$5:Y$46,2,FALSE),"")</f>
        <v/>
      </c>
      <c r="K130" t="str">
        <f>IFERROR(VLOOKUP($B130,[1]Dec!AA$5:AB$46,2,FALSE),"")</f>
        <v/>
      </c>
      <c r="L130" t="str">
        <f>IFERROR(VLOOKUP($B130,[1]Dec!AD$5:AE$46,2,FALSE),"")</f>
        <v/>
      </c>
      <c r="M130" t="str">
        <f>IFERROR(VLOOKUP($B130,[1]Dec!AG$5:AH$46,2,FALSE),"")</f>
        <v/>
      </c>
      <c r="N130" t="str">
        <f>IFERROR(VLOOKUP($B130,[1]Dec!AJ$5:AK$46,2,FALSE),"")</f>
        <v/>
      </c>
      <c r="O130" t="str">
        <f>IFERROR(VLOOKUP($B130,[1]Dec!AM$5:AN$46,2,FALSE),"")</f>
        <v/>
      </c>
      <c r="P130" t="str">
        <f>IFERROR(VLOOKUP($B130,[1]Dec!AP$5:AQ$46,2,FALSE),"")</f>
        <v/>
      </c>
      <c r="Q130" s="6">
        <f>SUM($C130:P130)</f>
        <v>0</v>
      </c>
      <c r="R130">
        <f>COUNTIF($C130:P130,"Late*")</f>
        <v>0</v>
      </c>
      <c r="S130" s="11">
        <f t="shared" si="4"/>
        <v>0</v>
      </c>
      <c r="T130" s="7">
        <f>COUNTIF($C130:P130,"Absent")</f>
        <v>0</v>
      </c>
      <c r="U130">
        <f>COUNTIF($C130:P130,"Withdrawn")+COUNTIF($C130:P130,"Absent*")-T130</f>
        <v>0</v>
      </c>
      <c r="V130" s="10">
        <f t="shared" si="5"/>
        <v>0</v>
      </c>
    </row>
  </sheetData>
  <autoFilter ref="A4:W4" xr:uid="{51874988-2050-4D00-8D39-D8B7D96E5D80}">
    <sortState xmlns:xlrd2="http://schemas.microsoft.com/office/spreadsheetml/2017/richdata2" ref="A5:W130">
      <sortCondition ref="A4"/>
    </sortState>
  </autoFilter>
  <mergeCells count="6">
    <mergeCell ref="A1:B1"/>
    <mergeCell ref="C1:V1"/>
    <mergeCell ref="A2:B2"/>
    <mergeCell ref="C2:P2"/>
    <mergeCell ref="Q2:T2"/>
    <mergeCell ref="U2:V2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90948-349A-45EF-B499-C8BE34E1C205}">
  <dimension ref="A1:W130"/>
  <sheetViews>
    <sheetView workbookViewId="0">
      <pane xSplit="2" ySplit="4" topLeftCell="C11" activePane="bottomRight" state="frozen"/>
      <selection pane="topRight" activeCell="C1" sqref="C1"/>
      <selection pane="bottomLeft" activeCell="A4" sqref="A4"/>
      <selection pane="bottomRight" activeCell="Q3" sqref="Q1:T1048576"/>
    </sheetView>
  </sheetViews>
  <sheetFormatPr defaultRowHeight="14.4" x14ac:dyDescent="0.3"/>
  <cols>
    <col min="1" max="1" width="37.109375" style="6" bestFit="1" customWidth="1"/>
    <col min="2" max="2" width="16.6640625" style="7" bestFit="1" customWidth="1"/>
    <col min="3" max="3" width="10" style="6" customWidth="1"/>
    <col min="4" max="7" width="10" customWidth="1"/>
    <col min="8" max="8" width="10" style="67" customWidth="1"/>
    <col min="9" max="9" width="10" customWidth="1"/>
    <col min="10" max="16" width="10" hidden="1" customWidth="1"/>
    <col min="17" max="17" width="15.109375" style="6" customWidth="1"/>
    <col min="18" max="18" width="15.109375" customWidth="1"/>
    <col min="19" max="19" width="13.44140625" style="11" bestFit="1" customWidth="1"/>
    <col min="20" max="20" width="15.109375" style="7" customWidth="1"/>
    <col min="21" max="21" width="13.77734375" customWidth="1"/>
    <col min="22" max="22" width="13.77734375" style="10" customWidth="1"/>
  </cols>
  <sheetData>
    <row r="1" spans="1:23" s="8" customFormat="1" ht="14.4" customHeight="1" thickBot="1" x14ac:dyDescent="0.35">
      <c r="A1" s="86" t="s">
        <v>6</v>
      </c>
      <c r="B1" s="87"/>
      <c r="C1" s="88" t="s">
        <v>7</v>
      </c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</row>
    <row r="2" spans="1:23" s="35" customFormat="1" ht="18" customHeight="1" thickBot="1" x14ac:dyDescent="0.4">
      <c r="A2" s="90" t="s">
        <v>112</v>
      </c>
      <c r="B2" s="91"/>
      <c r="C2" s="90" t="s">
        <v>113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1"/>
      <c r="Q2" s="90" t="s">
        <v>116</v>
      </c>
      <c r="R2" s="92"/>
      <c r="S2" s="92"/>
      <c r="T2" s="91"/>
      <c r="U2" s="90" t="s">
        <v>115</v>
      </c>
      <c r="V2" s="91"/>
    </row>
    <row r="3" spans="1:23" s="8" customFormat="1" ht="14.4" customHeight="1" x14ac:dyDescent="0.3">
      <c r="A3" s="32" t="s">
        <v>314</v>
      </c>
      <c r="B3" s="33">
        <f>COUNTA(B5:B200)</f>
        <v>56</v>
      </c>
      <c r="C3" s="52">
        <f t="shared" ref="C3:P3" si="0">200-COUNTBLANK(C5:C204)</f>
        <v>14</v>
      </c>
      <c r="D3" s="53">
        <f t="shared" si="0"/>
        <v>15</v>
      </c>
      <c r="E3" s="53">
        <f t="shared" si="0"/>
        <v>25</v>
      </c>
      <c r="F3" s="53">
        <f t="shared" si="0"/>
        <v>19</v>
      </c>
      <c r="G3" s="53">
        <f t="shared" si="0"/>
        <v>22</v>
      </c>
      <c r="H3" s="66">
        <f t="shared" si="0"/>
        <v>6</v>
      </c>
      <c r="I3" s="53">
        <f t="shared" si="0"/>
        <v>20</v>
      </c>
      <c r="J3" s="53">
        <f t="shared" si="0"/>
        <v>0</v>
      </c>
      <c r="K3" s="53">
        <f t="shared" si="0"/>
        <v>0</v>
      </c>
      <c r="L3" s="53">
        <f t="shared" si="0"/>
        <v>0</v>
      </c>
      <c r="M3" s="53">
        <f t="shared" si="0"/>
        <v>0</v>
      </c>
      <c r="N3" s="53">
        <f t="shared" si="0"/>
        <v>0</v>
      </c>
      <c r="O3" s="53">
        <f t="shared" si="0"/>
        <v>0</v>
      </c>
      <c r="P3" s="53">
        <f t="shared" si="0"/>
        <v>0</v>
      </c>
      <c r="Q3" s="17">
        <f t="shared" ref="Q3:V3" si="1">SUM(Q5:Q196)</f>
        <v>70</v>
      </c>
      <c r="R3" s="5">
        <f t="shared" si="1"/>
        <v>4</v>
      </c>
      <c r="S3" s="5">
        <f t="shared" si="1"/>
        <v>74</v>
      </c>
      <c r="T3" s="50">
        <f t="shared" si="1"/>
        <v>3</v>
      </c>
      <c r="U3" s="5">
        <f t="shared" si="1"/>
        <v>38</v>
      </c>
      <c r="V3" s="50">
        <f t="shared" si="1"/>
        <v>115</v>
      </c>
    </row>
    <row r="4" spans="1:23" s="14" customFormat="1" ht="15" thickBot="1" x14ac:dyDescent="0.35">
      <c r="A4" s="40" t="s">
        <v>0</v>
      </c>
      <c r="B4" s="51" t="s">
        <v>1</v>
      </c>
      <c r="C4" s="61">
        <v>44930</v>
      </c>
      <c r="D4" s="62">
        <v>44935</v>
      </c>
      <c r="E4" s="62">
        <v>44937</v>
      </c>
      <c r="F4" s="62">
        <v>44939</v>
      </c>
      <c r="G4" s="62">
        <v>44942</v>
      </c>
      <c r="H4" s="63">
        <v>44946</v>
      </c>
      <c r="I4" s="64">
        <v>44956</v>
      </c>
      <c r="J4" s="54"/>
      <c r="K4" s="54"/>
      <c r="L4" s="54"/>
      <c r="M4" s="54"/>
      <c r="N4" s="54"/>
      <c r="O4" s="54"/>
      <c r="P4" s="54"/>
      <c r="Q4" s="68" t="s">
        <v>3</v>
      </c>
      <c r="R4" s="41" t="s">
        <v>108</v>
      </c>
      <c r="S4" s="15" t="s">
        <v>3</v>
      </c>
      <c r="T4" s="45" t="s">
        <v>4</v>
      </c>
      <c r="U4" s="14" t="s">
        <v>111</v>
      </c>
      <c r="V4" s="16" t="s">
        <v>5</v>
      </c>
    </row>
    <row r="5" spans="1:23" s="1" customFormat="1" x14ac:dyDescent="0.3">
      <c r="A5" s="6" t="s">
        <v>495</v>
      </c>
      <c r="B5" s="7" t="s">
        <v>496</v>
      </c>
      <c r="C5" s="6" t="str">
        <f>IFERROR(VLOOKUP($B5,[1]Jan!C$5:D$46,2,FALSE),"")</f>
        <v/>
      </c>
      <c r="D5" t="str">
        <f>IFERROR(VLOOKUP($B5,[1]Jan!F$5:G$46,2,FALSE),"")</f>
        <v/>
      </c>
      <c r="E5">
        <f>IFERROR(VLOOKUP($B5,[1]Jan!I$5:J$46,2,FALSE),"")</f>
        <v>1</v>
      </c>
      <c r="F5" t="str">
        <f>IFERROR(VLOOKUP($B5,[1]Jan!L$5:M$46,2,FALSE),"")</f>
        <v/>
      </c>
      <c r="G5" t="str">
        <f>IFERROR(VLOOKUP($B5,[1]Jan!O$5:P$46,2,FALSE),"")</f>
        <v>Absent*</v>
      </c>
      <c r="H5" s="67" t="str">
        <f>IFERROR(VLOOKUP($B5,[1]Jan!R$5:S$46,2,FALSE),"")</f>
        <v/>
      </c>
      <c r="I5" t="str">
        <f>IFERROR(VLOOKUP($B5,[1]Jan!U$5:V$46,2,FALSE),"")</f>
        <v>Withdrawn</v>
      </c>
      <c r="J5" t="str">
        <f>IFERROR(VLOOKUP($B5,[1]Jan!X$5:Y$46,2,FALSE),"")</f>
        <v/>
      </c>
      <c r="K5" t="str">
        <f>IFERROR(VLOOKUP($B5,[1]Jan!AA$5:AB$46,2,FALSE),"")</f>
        <v/>
      </c>
      <c r="L5" t="str">
        <f>IFERROR(VLOOKUP($B5,[1]Jan!AD$5:AE$46,2,FALSE),"")</f>
        <v/>
      </c>
      <c r="M5" t="str">
        <f>IFERROR(VLOOKUP($B5,[1]Jan!AG$5:AH$46,2,FALSE),"")</f>
        <v/>
      </c>
      <c r="N5" t="str">
        <f>IFERROR(VLOOKUP($B5,[1]Jan!AJ$5:AK$46,2,FALSE),"")</f>
        <v/>
      </c>
      <c r="O5" t="str">
        <f>IFERROR(VLOOKUP($B5,[1]Jan!AM$5:AN$46,2,FALSE),"")</f>
        <v/>
      </c>
      <c r="P5" t="str">
        <f>IFERROR(VLOOKUP($B5,[1]Jan!AP$5:AQ$46,2,FALSE),"")</f>
        <v/>
      </c>
      <c r="Q5" s="6">
        <f>SUM($C5:P5)</f>
        <v>1</v>
      </c>
      <c r="R5">
        <f>COUNTIF($C5:P5,"Late*")</f>
        <v>0</v>
      </c>
      <c r="S5" s="11">
        <f t="shared" ref="S5:S68" si="2">SUM(Q5:R5)</f>
        <v>1</v>
      </c>
      <c r="T5" s="7">
        <f>COUNTIF($C5:P5,"Absent")</f>
        <v>0</v>
      </c>
      <c r="U5">
        <f>COUNTIF($C5:P5,"Withdrawn")+COUNTIF($C5:P5,"Absent*")-T5</f>
        <v>2</v>
      </c>
      <c r="V5" s="10">
        <f t="shared" ref="V5:V68" si="3">SUM(S5:U5)</f>
        <v>3</v>
      </c>
      <c r="W5"/>
    </row>
    <row r="6" spans="1:23" x14ac:dyDescent="0.3">
      <c r="A6" s="22" t="s">
        <v>509</v>
      </c>
      <c r="B6" s="23" t="s">
        <v>510</v>
      </c>
      <c r="C6" s="6" t="str">
        <f>IFERROR(VLOOKUP($B6,[1]Jan!C$5:D$46,2,FALSE),"")</f>
        <v/>
      </c>
      <c r="D6" t="str">
        <f>IFERROR(VLOOKUP($B6,[1]Jan!F$5:G$46,2,FALSE),"")</f>
        <v/>
      </c>
      <c r="E6">
        <f>IFERROR(VLOOKUP($B6,[1]Jan!I$5:J$46,2,FALSE),"")</f>
        <v>1</v>
      </c>
      <c r="F6" t="str">
        <f>IFERROR(VLOOKUP($B6,[1]Jan!L$5:M$46,2,FALSE),"")</f>
        <v/>
      </c>
      <c r="G6">
        <f>IFERROR(VLOOKUP($B6,[1]Jan!O$5:P$46,2,FALSE),"")</f>
        <v>1</v>
      </c>
      <c r="H6" s="67" t="str">
        <f>IFERROR(VLOOKUP($B6,[1]Jan!R$5:S$46,2,FALSE),"")</f>
        <v/>
      </c>
      <c r="I6" t="str">
        <f>IFERROR(VLOOKUP($B6,[1]Jan!U$5:V$46,2,FALSE),"")</f>
        <v/>
      </c>
      <c r="J6" t="str">
        <f>IFERROR(VLOOKUP($B6,[1]Jan!X$5:Y$46,2,FALSE),"")</f>
        <v/>
      </c>
      <c r="K6" t="str">
        <f>IFERROR(VLOOKUP($B6,[1]Jan!AA$5:AB$46,2,FALSE),"")</f>
        <v/>
      </c>
      <c r="L6" t="str">
        <f>IFERROR(VLOOKUP($B6,[1]Jan!AD$5:AE$46,2,FALSE),"")</f>
        <v/>
      </c>
      <c r="M6" t="str">
        <f>IFERROR(VLOOKUP($B6,[1]Jan!AG$5:AH$46,2,FALSE),"")</f>
        <v/>
      </c>
      <c r="N6" t="str">
        <f>IFERROR(VLOOKUP($B6,[1]Jan!AJ$5:AK$46,2,FALSE),"")</f>
        <v/>
      </c>
      <c r="O6" t="str">
        <f>IFERROR(VLOOKUP($B6,[1]Jan!AM$5:AN$46,2,FALSE),"")</f>
        <v/>
      </c>
      <c r="P6" t="str">
        <f>IFERROR(VLOOKUP($B6,[1]Jan!AP$5:AQ$46,2,FALSE),"")</f>
        <v/>
      </c>
      <c r="Q6" s="6">
        <f>SUM($C6:P6)</f>
        <v>2</v>
      </c>
      <c r="R6">
        <f>COUNTIF($C6:P6,"Late*")</f>
        <v>0</v>
      </c>
      <c r="S6" s="11">
        <f t="shared" si="2"/>
        <v>2</v>
      </c>
      <c r="T6" s="7">
        <f>COUNTIF($C6:P6,"Absent")</f>
        <v>0</v>
      </c>
      <c r="U6">
        <f>COUNTIF($C6:P6,"Withdrawn")+COUNTIF($C6:P6,"Absent*")-T6</f>
        <v>0</v>
      </c>
      <c r="V6" s="10">
        <f t="shared" si="3"/>
        <v>2</v>
      </c>
    </row>
    <row r="7" spans="1:23" x14ac:dyDescent="0.3">
      <c r="A7" s="6" t="s">
        <v>88</v>
      </c>
      <c r="B7" s="7" t="s">
        <v>89</v>
      </c>
      <c r="C7" s="6" t="str">
        <f>IFERROR(VLOOKUP($B7,[1]Jan!C$5:D$46,2,FALSE),"")</f>
        <v/>
      </c>
      <c r="D7" t="str">
        <f>IFERROR(VLOOKUP($B7,[1]Jan!F$5:G$46,2,FALSE),"")</f>
        <v/>
      </c>
      <c r="E7">
        <f>IFERROR(VLOOKUP($B7,[1]Jan!I$5:J$46,2,FALSE),"")</f>
        <v>1</v>
      </c>
      <c r="F7" t="str">
        <f>IFERROR(VLOOKUP($B7,[1]Jan!L$5:M$46,2,FALSE),"")</f>
        <v/>
      </c>
      <c r="G7" t="str">
        <f>IFERROR(VLOOKUP($B7,[1]Jan!O$5:P$46,2,FALSE),"")</f>
        <v/>
      </c>
      <c r="H7" s="67" t="str">
        <f>IFERROR(VLOOKUP($B7,[1]Jan!R$5:S$46,2,FALSE),"")</f>
        <v/>
      </c>
      <c r="I7" t="str">
        <f>IFERROR(VLOOKUP($B7,[1]Jan!U$5:V$46,2,FALSE),"")</f>
        <v/>
      </c>
      <c r="J7" t="str">
        <f>IFERROR(VLOOKUP($B7,[1]Jan!X$5:Y$46,2,FALSE),"")</f>
        <v/>
      </c>
      <c r="K7" t="str">
        <f>IFERROR(VLOOKUP($B7,[1]Jan!AA$5:AB$46,2,FALSE),"")</f>
        <v/>
      </c>
      <c r="L7" t="str">
        <f>IFERROR(VLOOKUP($B7,[1]Jan!AD$5:AE$46,2,FALSE),"")</f>
        <v/>
      </c>
      <c r="M7" t="str">
        <f>IFERROR(VLOOKUP($B7,[1]Jan!AG$5:AH$46,2,FALSE),"")</f>
        <v/>
      </c>
      <c r="N7" t="str">
        <f>IFERROR(VLOOKUP($B7,[1]Jan!AJ$5:AK$46,2,FALSE),"")</f>
        <v/>
      </c>
      <c r="O7" t="str">
        <f>IFERROR(VLOOKUP($B7,[1]Jan!AM$5:AN$46,2,FALSE),"")</f>
        <v/>
      </c>
      <c r="P7" t="str">
        <f>IFERROR(VLOOKUP($B7,[1]Jan!AP$5:AQ$46,2,FALSE),"")</f>
        <v/>
      </c>
      <c r="Q7" s="6">
        <f>SUM($C7:P7)</f>
        <v>1</v>
      </c>
      <c r="R7">
        <f>COUNTIF($C7:P7,"Late*")</f>
        <v>0</v>
      </c>
      <c r="S7" s="11">
        <f t="shared" si="2"/>
        <v>1</v>
      </c>
      <c r="T7" s="7">
        <f>COUNTIF($C7:P7,"Absent")</f>
        <v>0</v>
      </c>
      <c r="U7">
        <f>COUNTIF($C7:P7,"Withdrawn")+COUNTIF($C7:P7,"Absent*")-T7</f>
        <v>0</v>
      </c>
      <c r="V7" s="10">
        <f t="shared" si="3"/>
        <v>1</v>
      </c>
    </row>
    <row r="8" spans="1:23" x14ac:dyDescent="0.3">
      <c r="A8" s="6" t="s">
        <v>10</v>
      </c>
      <c r="B8" s="7" t="s">
        <v>11</v>
      </c>
      <c r="C8" s="6">
        <f>IFERROR(VLOOKUP($B8,[1]Jan!C$5:D$46,2,FALSE),"")</f>
        <v>1</v>
      </c>
      <c r="D8" t="str">
        <f>IFERROR(VLOOKUP($B8,[1]Jan!F$5:G$46,2,FALSE),"")</f>
        <v/>
      </c>
      <c r="E8" t="str">
        <f>IFERROR(VLOOKUP($B8,[1]Jan!I$5:J$46,2,FALSE),"")</f>
        <v/>
      </c>
      <c r="F8" t="str">
        <f>IFERROR(VLOOKUP($B8,[1]Jan!L$5:M$46,2,FALSE),"")</f>
        <v/>
      </c>
      <c r="G8" t="str">
        <f>IFERROR(VLOOKUP($B8,[1]Jan!O$5:P$46,2,FALSE),"")</f>
        <v/>
      </c>
      <c r="H8" s="67" t="str">
        <f>IFERROR(VLOOKUP($B8,[1]Jan!R$5:S$46,2,FALSE),"")</f>
        <v/>
      </c>
      <c r="I8" t="str">
        <f>IFERROR(VLOOKUP($B8,[1]Jan!U$5:V$46,2,FALSE),"")</f>
        <v/>
      </c>
      <c r="J8" t="str">
        <f>IFERROR(VLOOKUP($B8,[1]Jan!X$5:Y$46,2,FALSE),"")</f>
        <v/>
      </c>
      <c r="K8" t="str">
        <f>IFERROR(VLOOKUP($B8,[1]Jan!AA$5:AB$46,2,FALSE),"")</f>
        <v/>
      </c>
      <c r="L8" t="str">
        <f>IFERROR(VLOOKUP($B8,[1]Jan!AD$5:AE$46,2,FALSE),"")</f>
        <v/>
      </c>
      <c r="M8" t="str">
        <f>IFERROR(VLOOKUP($B8,[1]Jan!AG$5:AH$46,2,FALSE),"")</f>
        <v/>
      </c>
      <c r="N8" t="str">
        <f>IFERROR(VLOOKUP($B8,[1]Jan!AJ$5:AK$46,2,FALSE),"")</f>
        <v/>
      </c>
      <c r="O8" t="str">
        <f>IFERROR(VLOOKUP($B8,[1]Jan!AM$5:AN$46,2,FALSE),"")</f>
        <v/>
      </c>
      <c r="P8" t="str">
        <f>IFERROR(VLOOKUP($B8,[1]Jan!AP$5:AQ$46,2,FALSE),"")</f>
        <v/>
      </c>
      <c r="Q8" s="6">
        <f>SUM($C8:P8)</f>
        <v>1</v>
      </c>
      <c r="R8">
        <f>COUNTIF($C8:P8,"Late*")</f>
        <v>0</v>
      </c>
      <c r="S8" s="11">
        <f t="shared" si="2"/>
        <v>1</v>
      </c>
      <c r="T8" s="7">
        <f>COUNTIF($C8:P8,"Absent")</f>
        <v>0</v>
      </c>
      <c r="U8">
        <f>COUNTIF($C8:P8,"Withdrawn")+COUNTIF($C8:P8,"Absent*")-T8</f>
        <v>0</v>
      </c>
      <c r="V8" s="10">
        <f t="shared" si="3"/>
        <v>1</v>
      </c>
    </row>
    <row r="9" spans="1:23" x14ac:dyDescent="0.3">
      <c r="A9" s="6" t="s">
        <v>467</v>
      </c>
      <c r="B9" s="7" t="s">
        <v>418</v>
      </c>
      <c r="C9" s="6" t="str">
        <f>IFERROR(VLOOKUP($B9,[1]Jan!C$5:D$46,2,FALSE),"")</f>
        <v/>
      </c>
      <c r="D9" t="str">
        <f>IFERROR(VLOOKUP($B9,[1]Jan!F$5:G$46,2,FALSE),"")</f>
        <v/>
      </c>
      <c r="E9" t="str">
        <f>IFERROR(VLOOKUP($B9,[1]Jan!I$5:J$46,2,FALSE),"")</f>
        <v>Absent</v>
      </c>
      <c r="F9" t="str">
        <f>IFERROR(VLOOKUP($B9,[1]Jan!L$5:M$46,2,FALSE),"")</f>
        <v/>
      </c>
      <c r="G9" t="str">
        <f>IFERROR(VLOOKUP($B9,[1]Jan!O$5:P$46,2,FALSE),"")</f>
        <v/>
      </c>
      <c r="H9" s="67" t="str">
        <f>IFERROR(VLOOKUP($B9,[1]Jan!R$5:S$46,2,FALSE),"")</f>
        <v/>
      </c>
      <c r="I9" t="str">
        <f>IFERROR(VLOOKUP($B9,[1]Jan!U$5:V$46,2,FALSE),"")</f>
        <v/>
      </c>
      <c r="J9" t="str">
        <f>IFERROR(VLOOKUP($B9,[1]Jan!X$5:Y$46,2,FALSE),"")</f>
        <v/>
      </c>
      <c r="K9" t="str">
        <f>IFERROR(VLOOKUP($B9,[1]Jan!AA$5:AB$46,2,FALSE),"")</f>
        <v/>
      </c>
      <c r="L9" t="str">
        <f>IFERROR(VLOOKUP($B9,[1]Jan!AD$5:AE$46,2,FALSE),"")</f>
        <v/>
      </c>
      <c r="M9" t="str">
        <f>IFERROR(VLOOKUP($B9,[1]Jan!AG$5:AH$46,2,FALSE),"")</f>
        <v/>
      </c>
      <c r="N9" t="str">
        <f>IFERROR(VLOOKUP($B9,[1]Jan!AJ$5:AK$46,2,FALSE),"")</f>
        <v/>
      </c>
      <c r="O9" t="str">
        <f>IFERROR(VLOOKUP($B9,[1]Jan!AM$5:AN$46,2,FALSE),"")</f>
        <v/>
      </c>
      <c r="P9" t="str">
        <f>IFERROR(VLOOKUP($B9,[1]Jan!AP$5:AQ$46,2,FALSE),"")</f>
        <v/>
      </c>
      <c r="Q9" s="6">
        <f>SUM($C9:P9)</f>
        <v>0</v>
      </c>
      <c r="R9">
        <f>COUNTIF($C9:P9,"Late*")</f>
        <v>0</v>
      </c>
      <c r="S9" s="11">
        <f t="shared" si="2"/>
        <v>0</v>
      </c>
      <c r="T9" s="7">
        <f>COUNTIF($C9:P9,"Absent")</f>
        <v>1</v>
      </c>
      <c r="U9">
        <f>COUNTIF($C9:P9,"Withdrawn")+COUNTIF($C9:P9,"Absent*")-T9</f>
        <v>0</v>
      </c>
      <c r="V9" s="10">
        <f t="shared" si="3"/>
        <v>1</v>
      </c>
    </row>
    <row r="10" spans="1:23" x14ac:dyDescent="0.3">
      <c r="A10" s="6" t="s">
        <v>195</v>
      </c>
      <c r="B10" s="7" t="s">
        <v>196</v>
      </c>
      <c r="C10" s="6" t="str">
        <f>IFERROR(VLOOKUP($B10,[1]Jan!C$5:D$46,2,FALSE),"")</f>
        <v/>
      </c>
      <c r="D10">
        <f>IFERROR(VLOOKUP($B10,[1]Jan!F$5:G$46,2,FALSE),"")</f>
        <v>1</v>
      </c>
      <c r="E10" t="str">
        <f>IFERROR(VLOOKUP($B10,[1]Jan!I$5:J$46,2,FALSE),"")</f>
        <v>Withdrawn</v>
      </c>
      <c r="F10" t="str">
        <f>IFERROR(VLOOKUP($B10,[1]Jan!L$5:M$46,2,FALSE),"")</f>
        <v/>
      </c>
      <c r="G10" t="str">
        <f>IFERROR(VLOOKUP($B10,[1]Jan!O$5:P$46,2,FALSE),"")</f>
        <v/>
      </c>
      <c r="H10" s="67" t="str">
        <f>IFERROR(VLOOKUP($B10,[1]Jan!R$5:S$46,2,FALSE),"")</f>
        <v/>
      </c>
      <c r="I10" t="str">
        <f>IFERROR(VLOOKUP($B10,[1]Jan!U$5:V$46,2,FALSE),"")</f>
        <v>Absent</v>
      </c>
      <c r="J10" t="str">
        <f>IFERROR(VLOOKUP($B10,[1]Jan!X$5:Y$46,2,FALSE),"")</f>
        <v/>
      </c>
      <c r="K10" t="str">
        <f>IFERROR(VLOOKUP($B10,[1]Jan!AA$5:AB$46,2,FALSE),"")</f>
        <v/>
      </c>
      <c r="L10" t="str">
        <f>IFERROR(VLOOKUP($B10,[1]Jan!AD$5:AE$46,2,FALSE),"")</f>
        <v/>
      </c>
      <c r="M10" t="str">
        <f>IFERROR(VLOOKUP($B10,[1]Jan!AG$5:AH$46,2,FALSE),"")</f>
        <v/>
      </c>
      <c r="N10" t="str">
        <f>IFERROR(VLOOKUP($B10,[1]Jan!AJ$5:AK$46,2,FALSE),"")</f>
        <v/>
      </c>
      <c r="O10" t="str">
        <f>IFERROR(VLOOKUP($B10,[1]Jan!AM$5:AN$46,2,FALSE),"")</f>
        <v/>
      </c>
      <c r="P10" t="str">
        <f>IFERROR(VLOOKUP($B10,[1]Jan!AP$5:AQ$46,2,FALSE),"")</f>
        <v/>
      </c>
      <c r="Q10" s="6">
        <f>SUM($C10:P10)</f>
        <v>1</v>
      </c>
      <c r="R10">
        <f>COUNTIF($C10:P10,"Late*")</f>
        <v>0</v>
      </c>
      <c r="S10" s="11">
        <f t="shared" si="2"/>
        <v>1</v>
      </c>
      <c r="T10" s="7">
        <f>COUNTIF($C10:P10,"Absent")</f>
        <v>1</v>
      </c>
      <c r="U10">
        <f>COUNTIF($C10:P10,"Withdrawn")+COUNTIF($C10:P10,"Absent*")-T10</f>
        <v>1</v>
      </c>
      <c r="V10" s="10">
        <f t="shared" si="3"/>
        <v>3</v>
      </c>
    </row>
    <row r="11" spans="1:23" x14ac:dyDescent="0.3">
      <c r="A11" s="6" t="s">
        <v>499</v>
      </c>
      <c r="B11" s="7" t="s">
        <v>500</v>
      </c>
      <c r="C11" s="6" t="str">
        <f>IFERROR(VLOOKUP($B11,[1]Jan!C$5:D$46,2,FALSE),"")</f>
        <v/>
      </c>
      <c r="D11" t="str">
        <f>IFERROR(VLOOKUP($B11,[1]Jan!F$5:G$46,2,FALSE),"")</f>
        <v/>
      </c>
      <c r="E11">
        <f>IFERROR(VLOOKUP($B11,[1]Jan!I$5:J$46,2,FALSE),"")</f>
        <v>1</v>
      </c>
      <c r="F11">
        <f>IFERROR(VLOOKUP($B11,[1]Jan!L$5:M$46,2,FALSE),"")</f>
        <v>1</v>
      </c>
      <c r="G11" t="str">
        <f>IFERROR(VLOOKUP($B11,[1]Jan!O$5:P$46,2,FALSE),"")</f>
        <v>Withdrawn</v>
      </c>
      <c r="H11" s="67" t="str">
        <f>IFERROR(VLOOKUP($B11,[1]Jan!R$5:S$46,2,FALSE),"")</f>
        <v/>
      </c>
      <c r="I11" t="str">
        <f>IFERROR(VLOOKUP($B11,[1]Jan!U$5:V$46,2,FALSE),"")</f>
        <v/>
      </c>
      <c r="J11" t="str">
        <f>IFERROR(VLOOKUP($B11,[1]Jan!X$5:Y$46,2,FALSE),"")</f>
        <v/>
      </c>
      <c r="K11" t="str">
        <f>IFERROR(VLOOKUP($B11,[1]Jan!AA$5:AB$46,2,FALSE),"")</f>
        <v/>
      </c>
      <c r="L11" t="str">
        <f>IFERROR(VLOOKUP($B11,[1]Jan!AD$5:AE$46,2,FALSE),"")</f>
        <v/>
      </c>
      <c r="M11" t="str">
        <f>IFERROR(VLOOKUP($B11,[1]Jan!AG$5:AH$46,2,FALSE),"")</f>
        <v/>
      </c>
      <c r="N11" t="str">
        <f>IFERROR(VLOOKUP($B11,[1]Jan!AJ$5:AK$46,2,FALSE),"")</f>
        <v/>
      </c>
      <c r="O11" t="str">
        <f>IFERROR(VLOOKUP($B11,[1]Jan!AM$5:AN$46,2,FALSE),"")</f>
        <v/>
      </c>
      <c r="P11" t="str">
        <f>IFERROR(VLOOKUP($B11,[1]Jan!AP$5:AQ$46,2,FALSE),"")</f>
        <v/>
      </c>
      <c r="Q11" s="6">
        <f>SUM($C11:P11)</f>
        <v>2</v>
      </c>
      <c r="R11">
        <f>COUNTIF($C11:P11,"Late*")</f>
        <v>0</v>
      </c>
      <c r="S11" s="11">
        <f t="shared" si="2"/>
        <v>2</v>
      </c>
      <c r="T11" s="7">
        <f>COUNTIF($C11:P11,"Absent")</f>
        <v>0</v>
      </c>
      <c r="U11">
        <f>COUNTIF($C11:P11,"Withdrawn")+COUNTIF($C11:P11,"Absent*")-T11</f>
        <v>1</v>
      </c>
      <c r="V11" s="10">
        <f t="shared" si="3"/>
        <v>3</v>
      </c>
    </row>
    <row r="12" spans="1:23" x14ac:dyDescent="0.3">
      <c r="A12" s="44" t="s">
        <v>827</v>
      </c>
      <c r="B12" s="55" t="s">
        <v>828</v>
      </c>
      <c r="C12" s="6" t="str">
        <f>IFERROR(VLOOKUP($B12,[1]Jan!C$5:D$46,2,FALSE),"")</f>
        <v/>
      </c>
      <c r="D12" t="str">
        <f>IFERROR(VLOOKUP($B12,[1]Jan!F$5:G$46,2,FALSE),"")</f>
        <v/>
      </c>
      <c r="E12" t="str">
        <f>IFERROR(VLOOKUP($B12,[1]Jan!I$5:J$46,2,FALSE),"")</f>
        <v/>
      </c>
      <c r="F12">
        <f>IFERROR(VLOOKUP($B12,[1]Jan!L$5:M$46,2,FALSE),"")</f>
        <v>1</v>
      </c>
      <c r="G12" t="str">
        <f>IFERROR(VLOOKUP($B12,[1]Jan!O$5:P$46,2,FALSE),"")</f>
        <v/>
      </c>
      <c r="H12" s="67" t="str">
        <f>IFERROR(VLOOKUP($B12,[1]Jan!R$5:S$46,2,FALSE),"")</f>
        <v/>
      </c>
      <c r="I12" t="str">
        <f>IFERROR(VLOOKUP($B12,[1]Jan!U$5:V$46,2,FALSE),"")</f>
        <v/>
      </c>
      <c r="J12" t="str">
        <f>IFERROR(VLOOKUP($B12,[1]Jan!X$5:Y$46,2,FALSE),"")</f>
        <v/>
      </c>
      <c r="K12" t="str">
        <f>IFERROR(VLOOKUP($B12,[1]Jan!AA$5:AB$46,2,FALSE),"")</f>
        <v/>
      </c>
      <c r="L12" t="str">
        <f>IFERROR(VLOOKUP($B12,[1]Jan!AD$5:AE$46,2,FALSE),"")</f>
        <v/>
      </c>
      <c r="M12" t="str">
        <f>IFERROR(VLOOKUP($B12,[1]Jan!AG$5:AH$46,2,FALSE),"")</f>
        <v/>
      </c>
      <c r="N12" t="str">
        <f>IFERROR(VLOOKUP($B12,[1]Jan!AJ$5:AK$46,2,FALSE),"")</f>
        <v/>
      </c>
      <c r="O12" t="str">
        <f>IFERROR(VLOOKUP($B12,[1]Jan!AM$5:AN$46,2,FALSE),"")</f>
        <v/>
      </c>
      <c r="P12" t="str">
        <f>IFERROR(VLOOKUP($B12,[1]Jan!AP$5:AQ$46,2,FALSE),"")</f>
        <v/>
      </c>
      <c r="Q12" s="6">
        <f>SUM($C12:P12)</f>
        <v>1</v>
      </c>
      <c r="R12">
        <f>COUNTIF($C12:P12,"Late*")</f>
        <v>0</v>
      </c>
      <c r="S12" s="11">
        <f t="shared" si="2"/>
        <v>1</v>
      </c>
      <c r="T12" s="7">
        <f>COUNTIF($C12:P12,"Absent")</f>
        <v>0</v>
      </c>
      <c r="U12">
        <f>COUNTIF($C12:P12,"Withdrawn")+COUNTIF($C12:P12,"Absent*")-T12</f>
        <v>0</v>
      </c>
      <c r="V12" s="10">
        <f t="shared" si="3"/>
        <v>1</v>
      </c>
    </row>
    <row r="13" spans="1:23" x14ac:dyDescent="0.3">
      <c r="A13" s="6" t="s">
        <v>474</v>
      </c>
      <c r="B13" s="7" t="s">
        <v>475</v>
      </c>
      <c r="C13" s="6" t="str">
        <f>IFERROR(VLOOKUP($B13,[1]Jan!C$5:D$46,2,FALSE),"")</f>
        <v/>
      </c>
      <c r="D13">
        <f>IFERROR(VLOOKUP($B13,[1]Jan!F$5:G$46,2,FALSE),"")</f>
        <v>1</v>
      </c>
      <c r="E13" t="str">
        <f>IFERROR(VLOOKUP($B13,[1]Jan!I$5:J$46,2,FALSE),"")</f>
        <v/>
      </c>
      <c r="F13">
        <f>IFERROR(VLOOKUP($B13,[1]Jan!L$5:M$46,2,FALSE),"")</f>
        <v>1</v>
      </c>
      <c r="G13" t="str">
        <f>IFERROR(VLOOKUP($B13,[1]Jan!O$5:P$46,2,FALSE),"")</f>
        <v>Withdrawn</v>
      </c>
      <c r="H13" s="67" t="str">
        <f>IFERROR(VLOOKUP($B13,[1]Jan!R$5:S$46,2,FALSE),"")</f>
        <v/>
      </c>
      <c r="I13" t="str">
        <f>IFERROR(VLOOKUP($B13,[1]Jan!U$5:V$46,2,FALSE),"")</f>
        <v/>
      </c>
      <c r="J13" t="str">
        <f>IFERROR(VLOOKUP($B13,[1]Jan!X$5:Y$46,2,FALSE),"")</f>
        <v/>
      </c>
      <c r="K13" t="str">
        <f>IFERROR(VLOOKUP($B13,[1]Jan!AA$5:AB$46,2,FALSE),"")</f>
        <v/>
      </c>
      <c r="L13" t="str">
        <f>IFERROR(VLOOKUP($B13,[1]Jan!AD$5:AE$46,2,FALSE),"")</f>
        <v/>
      </c>
      <c r="M13" t="str">
        <f>IFERROR(VLOOKUP($B13,[1]Jan!AG$5:AH$46,2,FALSE),"")</f>
        <v/>
      </c>
      <c r="N13" t="str">
        <f>IFERROR(VLOOKUP($B13,[1]Jan!AJ$5:AK$46,2,FALSE),"")</f>
        <v/>
      </c>
      <c r="O13" t="str">
        <f>IFERROR(VLOOKUP($B13,[1]Jan!AM$5:AN$46,2,FALSE),"")</f>
        <v/>
      </c>
      <c r="P13" t="str">
        <f>IFERROR(VLOOKUP($B13,[1]Jan!AP$5:AQ$46,2,FALSE),"")</f>
        <v/>
      </c>
      <c r="Q13" s="6">
        <f>SUM($C13:P13)</f>
        <v>2</v>
      </c>
      <c r="R13">
        <f>COUNTIF($C13:P13,"Late*")</f>
        <v>0</v>
      </c>
      <c r="S13" s="11">
        <f t="shared" si="2"/>
        <v>2</v>
      </c>
      <c r="T13" s="7">
        <f>COUNTIF($C13:P13,"Absent")</f>
        <v>0</v>
      </c>
      <c r="U13">
        <f>COUNTIF($C13:P13,"Withdrawn")+COUNTIF($C13:P13,"Absent*")-T13</f>
        <v>1</v>
      </c>
      <c r="V13" s="10">
        <f t="shared" si="3"/>
        <v>3</v>
      </c>
    </row>
    <row r="14" spans="1:23" x14ac:dyDescent="0.3">
      <c r="A14" s="6" t="s">
        <v>220</v>
      </c>
      <c r="B14" s="7" t="s">
        <v>221</v>
      </c>
      <c r="C14" s="6" t="str">
        <f>IFERROR(VLOOKUP($B14,[1]Jan!C$5:D$46,2,FALSE),"")</f>
        <v/>
      </c>
      <c r="D14" t="str">
        <f>IFERROR(VLOOKUP($B14,[1]Jan!F$5:G$46,2,FALSE),"")</f>
        <v>Absent</v>
      </c>
      <c r="E14" t="str">
        <f>IFERROR(VLOOKUP($B14,[1]Jan!I$5:J$46,2,FALSE),"")</f>
        <v/>
      </c>
      <c r="F14" t="str">
        <f>IFERROR(VLOOKUP($B14,[1]Jan!L$5:M$46,2,FALSE),"")</f>
        <v>Withdrawn</v>
      </c>
      <c r="G14" t="str">
        <f>IFERROR(VLOOKUP($B14,[1]Jan!O$5:P$46,2,FALSE),"")</f>
        <v>Withdrawn</v>
      </c>
      <c r="H14" s="67" t="str">
        <f>IFERROR(VLOOKUP($B14,[1]Jan!R$5:S$46,2,FALSE),"")</f>
        <v/>
      </c>
      <c r="I14" t="str">
        <f>IFERROR(VLOOKUP($B14,[1]Jan!U$5:V$46,2,FALSE),"")</f>
        <v/>
      </c>
      <c r="J14" t="str">
        <f>IFERROR(VLOOKUP($B14,[1]Jan!X$5:Y$46,2,FALSE),"")</f>
        <v/>
      </c>
      <c r="K14" t="str">
        <f>IFERROR(VLOOKUP($B14,[1]Jan!AA$5:AB$46,2,FALSE),"")</f>
        <v/>
      </c>
      <c r="L14" t="str">
        <f>IFERROR(VLOOKUP($B14,[1]Jan!AD$5:AE$46,2,FALSE),"")</f>
        <v/>
      </c>
      <c r="M14" t="str">
        <f>IFERROR(VLOOKUP($B14,[1]Jan!AG$5:AH$46,2,FALSE),"")</f>
        <v/>
      </c>
      <c r="N14" t="str">
        <f>IFERROR(VLOOKUP($B14,[1]Jan!AJ$5:AK$46,2,FALSE),"")</f>
        <v/>
      </c>
      <c r="O14" t="str">
        <f>IFERROR(VLOOKUP($B14,[1]Jan!AM$5:AN$46,2,FALSE),"")</f>
        <v/>
      </c>
      <c r="P14" t="str">
        <f>IFERROR(VLOOKUP($B14,[1]Jan!AP$5:AQ$46,2,FALSE),"")</f>
        <v/>
      </c>
      <c r="Q14" s="6">
        <f>SUM($C14:P14)</f>
        <v>0</v>
      </c>
      <c r="R14">
        <f>COUNTIF($C14:P14,"Late*")</f>
        <v>0</v>
      </c>
      <c r="S14" s="11">
        <f t="shared" si="2"/>
        <v>0</v>
      </c>
      <c r="T14" s="7">
        <f>COUNTIF($C14:P14,"Absent")</f>
        <v>1</v>
      </c>
      <c r="U14">
        <f>COUNTIF($C14:P14,"Withdrawn")+COUNTIF($C14:P14,"Absent*")-T14</f>
        <v>2</v>
      </c>
      <c r="V14" s="10">
        <f t="shared" si="3"/>
        <v>3</v>
      </c>
    </row>
    <row r="15" spans="1:23" x14ac:dyDescent="0.3">
      <c r="A15" s="6" t="s">
        <v>396</v>
      </c>
      <c r="B15" s="7" t="s">
        <v>397</v>
      </c>
      <c r="C15" s="6">
        <f>IFERROR(VLOOKUP($B15,[1]Jan!C$5:D$46,2,FALSE),"")</f>
        <v>1</v>
      </c>
      <c r="D15" t="str">
        <f>IFERROR(VLOOKUP($B15,[1]Jan!F$5:G$46,2,FALSE),"")</f>
        <v/>
      </c>
      <c r="E15">
        <f>IFERROR(VLOOKUP($B15,[1]Jan!I$5:J$46,2,FALSE),"")</f>
        <v>1</v>
      </c>
      <c r="F15" t="str">
        <f>IFERROR(VLOOKUP($B15,[1]Jan!L$5:M$46,2,FALSE),"")</f>
        <v/>
      </c>
      <c r="G15" t="str">
        <f>IFERROR(VLOOKUP($B15,[1]Jan!O$5:P$46,2,FALSE),"")</f>
        <v/>
      </c>
      <c r="H15" s="67" t="str">
        <f>IFERROR(VLOOKUP($B15,[1]Jan!R$5:S$46,2,FALSE),"")</f>
        <v/>
      </c>
      <c r="I15" t="str">
        <f>IFERROR(VLOOKUP($B15,[1]Jan!U$5:V$46,2,FALSE),"")</f>
        <v/>
      </c>
      <c r="J15" t="str">
        <f>IFERROR(VLOOKUP($B15,[1]Jan!X$5:Y$46,2,FALSE),"")</f>
        <v/>
      </c>
      <c r="K15" t="str">
        <f>IFERROR(VLOOKUP($B15,[1]Jan!AA$5:AB$46,2,FALSE),"")</f>
        <v/>
      </c>
      <c r="L15" t="str">
        <f>IFERROR(VLOOKUP($B15,[1]Jan!AD$5:AE$46,2,FALSE),"")</f>
        <v/>
      </c>
      <c r="M15" t="str">
        <f>IFERROR(VLOOKUP($B15,[1]Jan!AG$5:AH$46,2,FALSE),"")</f>
        <v/>
      </c>
      <c r="N15" t="str">
        <f>IFERROR(VLOOKUP($B15,[1]Jan!AJ$5:AK$46,2,FALSE),"")</f>
        <v/>
      </c>
      <c r="O15" t="str">
        <f>IFERROR(VLOOKUP($B15,[1]Jan!AM$5:AN$46,2,FALSE),"")</f>
        <v/>
      </c>
      <c r="P15" t="str">
        <f>IFERROR(VLOOKUP($B15,[1]Jan!AP$5:AQ$46,2,FALSE),"")</f>
        <v/>
      </c>
      <c r="Q15" s="6">
        <f>SUM($C15:P15)</f>
        <v>2</v>
      </c>
      <c r="R15">
        <f>COUNTIF($C15:P15,"Late*")</f>
        <v>0</v>
      </c>
      <c r="S15" s="11">
        <f t="shared" si="2"/>
        <v>2</v>
      </c>
      <c r="T15" s="7">
        <f>COUNTIF($C15:P15,"Absent")</f>
        <v>0</v>
      </c>
      <c r="U15">
        <f>COUNTIF($C15:P15,"Withdrawn")+COUNTIF($C15:P15,"Absent*")-T15</f>
        <v>0</v>
      </c>
      <c r="V15" s="10">
        <f t="shared" si="3"/>
        <v>2</v>
      </c>
    </row>
    <row r="16" spans="1:23" x14ac:dyDescent="0.3">
      <c r="A16" s="6" t="s">
        <v>77</v>
      </c>
      <c r="B16" s="7" t="s">
        <v>78</v>
      </c>
      <c r="C16" s="6" t="str">
        <f>IFERROR(VLOOKUP($B16,[1]Jan!C$5:D$46,2,FALSE),"")</f>
        <v/>
      </c>
      <c r="D16">
        <f>IFERROR(VLOOKUP($B16,[1]Jan!F$5:G$46,2,FALSE),"")</f>
        <v>1</v>
      </c>
      <c r="E16" t="str">
        <f>IFERROR(VLOOKUP($B16,[1]Jan!I$5:J$46,2,FALSE),"")</f>
        <v/>
      </c>
      <c r="F16">
        <f>IFERROR(VLOOKUP($B16,[1]Jan!L$5:M$46,2,FALSE),"")</f>
        <v>1</v>
      </c>
      <c r="G16" t="str">
        <f>IFERROR(VLOOKUP($B16,[1]Jan!O$5:P$46,2,FALSE),"")</f>
        <v/>
      </c>
      <c r="H16" s="67" t="str">
        <f>IFERROR(VLOOKUP($B16,[1]Jan!R$5:S$46,2,FALSE),"")</f>
        <v/>
      </c>
      <c r="I16">
        <f>IFERROR(VLOOKUP($B16,[1]Jan!U$5:V$46,2,FALSE),"")</f>
        <v>1</v>
      </c>
      <c r="J16" t="str">
        <f>IFERROR(VLOOKUP($B16,[1]Jan!X$5:Y$46,2,FALSE),"")</f>
        <v/>
      </c>
      <c r="K16" t="str">
        <f>IFERROR(VLOOKUP($B16,[1]Jan!AA$5:AB$46,2,FALSE),"")</f>
        <v/>
      </c>
      <c r="L16" t="str">
        <f>IFERROR(VLOOKUP($B16,[1]Jan!AD$5:AE$46,2,FALSE),"")</f>
        <v/>
      </c>
      <c r="M16" t="str">
        <f>IFERROR(VLOOKUP($B16,[1]Jan!AG$5:AH$46,2,FALSE),"")</f>
        <v/>
      </c>
      <c r="N16" t="str">
        <f>IFERROR(VLOOKUP($B16,[1]Jan!AJ$5:AK$46,2,FALSE),"")</f>
        <v/>
      </c>
      <c r="O16" t="str">
        <f>IFERROR(VLOOKUP($B16,[1]Jan!AM$5:AN$46,2,FALSE),"")</f>
        <v/>
      </c>
      <c r="P16" t="str">
        <f>IFERROR(VLOOKUP($B16,[1]Jan!AP$5:AQ$46,2,FALSE),"")</f>
        <v/>
      </c>
      <c r="Q16" s="6">
        <f>SUM($C16:P16)</f>
        <v>3</v>
      </c>
      <c r="R16">
        <f>COUNTIF($C16:P16,"Late*")</f>
        <v>0</v>
      </c>
      <c r="S16" s="11">
        <f t="shared" si="2"/>
        <v>3</v>
      </c>
      <c r="T16" s="7">
        <f>COUNTIF($C16:P16,"Absent")</f>
        <v>0</v>
      </c>
      <c r="U16">
        <f>COUNTIF($C16:P16,"Withdrawn")+COUNTIF($C16:P16,"Absent*")-T16</f>
        <v>0</v>
      </c>
      <c r="V16" s="10">
        <f t="shared" si="3"/>
        <v>3</v>
      </c>
    </row>
    <row r="17" spans="1:22" x14ac:dyDescent="0.3">
      <c r="A17" s="6" t="s">
        <v>193</v>
      </c>
      <c r="B17" s="7" t="s">
        <v>194</v>
      </c>
      <c r="C17" s="6" t="str">
        <f>IFERROR(VLOOKUP($B17,[1]Jan!C$5:D$46,2,FALSE),"")</f>
        <v/>
      </c>
      <c r="D17" t="str">
        <f>IFERROR(VLOOKUP($B17,[1]Jan!F$5:G$46,2,FALSE),"")</f>
        <v>Withdrawn</v>
      </c>
      <c r="E17" t="str">
        <f>IFERROR(VLOOKUP($B17,[1]Jan!I$5:J$46,2,FALSE),"")</f>
        <v>Withdrawn</v>
      </c>
      <c r="F17" t="str">
        <f>IFERROR(VLOOKUP($B17,[1]Jan!L$5:M$46,2,FALSE),"")</f>
        <v/>
      </c>
      <c r="G17" t="str">
        <f>IFERROR(VLOOKUP($B17,[1]Jan!O$5:P$46,2,FALSE),"")</f>
        <v/>
      </c>
      <c r="H17" s="67" t="str">
        <f>IFERROR(VLOOKUP($B17,[1]Jan!R$5:S$46,2,FALSE),"")</f>
        <v/>
      </c>
      <c r="I17" t="str">
        <f>IFERROR(VLOOKUP($B17,[1]Jan!U$5:V$46,2,FALSE),"")</f>
        <v>Withdrawn</v>
      </c>
      <c r="J17" t="str">
        <f>IFERROR(VLOOKUP($B17,[1]Jan!X$5:Y$46,2,FALSE),"")</f>
        <v/>
      </c>
      <c r="K17" t="str">
        <f>IFERROR(VLOOKUP($B17,[1]Jan!AA$5:AB$46,2,FALSE),"")</f>
        <v/>
      </c>
      <c r="L17" t="str">
        <f>IFERROR(VLOOKUP($B17,[1]Jan!AD$5:AE$46,2,FALSE),"")</f>
        <v/>
      </c>
      <c r="M17" t="str">
        <f>IFERROR(VLOOKUP($B17,[1]Jan!AG$5:AH$46,2,FALSE),"")</f>
        <v/>
      </c>
      <c r="N17" t="str">
        <f>IFERROR(VLOOKUP($B17,[1]Jan!AJ$5:AK$46,2,FALSE),"")</f>
        <v/>
      </c>
      <c r="O17" t="str">
        <f>IFERROR(VLOOKUP($B17,[1]Jan!AM$5:AN$46,2,FALSE),"")</f>
        <v/>
      </c>
      <c r="P17" t="str">
        <f>IFERROR(VLOOKUP($B17,[1]Jan!AP$5:AQ$46,2,FALSE),"")</f>
        <v/>
      </c>
      <c r="Q17" s="6">
        <f>SUM($C17:P17)</f>
        <v>0</v>
      </c>
      <c r="R17">
        <f>COUNTIF($C17:P17,"Late*")</f>
        <v>0</v>
      </c>
      <c r="S17" s="11">
        <f t="shared" si="2"/>
        <v>0</v>
      </c>
      <c r="T17" s="7">
        <f>COUNTIF($C17:P17,"Absent")</f>
        <v>0</v>
      </c>
      <c r="U17">
        <f>COUNTIF($C17:P17,"Withdrawn")+COUNTIF($C17:P17,"Absent*")-T17</f>
        <v>3</v>
      </c>
      <c r="V17" s="10">
        <f t="shared" si="3"/>
        <v>3</v>
      </c>
    </row>
    <row r="18" spans="1:22" x14ac:dyDescent="0.3">
      <c r="A18" s="6" t="s">
        <v>472</v>
      </c>
      <c r="B18" s="7" t="s">
        <v>473</v>
      </c>
      <c r="C18" s="6" t="str">
        <f>IFERROR(VLOOKUP($B18,[1]Jan!C$5:D$46,2,FALSE),"")</f>
        <v/>
      </c>
      <c r="D18" t="str">
        <f>IFERROR(VLOOKUP($B18,[1]Jan!F$5:G$46,2,FALSE),"")</f>
        <v>Late</v>
      </c>
      <c r="E18" t="str">
        <f>IFERROR(VLOOKUP($B18,[1]Jan!I$5:J$46,2,FALSE),"")</f>
        <v/>
      </c>
      <c r="F18">
        <f>IFERROR(VLOOKUP($B18,[1]Jan!L$5:M$46,2,FALSE),"")</f>
        <v>1</v>
      </c>
      <c r="G18" t="str">
        <f>IFERROR(VLOOKUP($B18,[1]Jan!O$5:P$46,2,FALSE),"")</f>
        <v>Withdrawn</v>
      </c>
      <c r="H18" s="67" t="str">
        <f>IFERROR(VLOOKUP($B18,[1]Jan!R$5:S$46,2,FALSE),"")</f>
        <v/>
      </c>
      <c r="I18" t="str">
        <f>IFERROR(VLOOKUP($B18,[1]Jan!U$5:V$46,2,FALSE),"")</f>
        <v/>
      </c>
      <c r="J18" t="str">
        <f>IFERROR(VLOOKUP($B18,[1]Jan!X$5:Y$46,2,FALSE),"")</f>
        <v/>
      </c>
      <c r="K18" t="str">
        <f>IFERROR(VLOOKUP($B18,[1]Jan!AA$5:AB$46,2,FALSE),"")</f>
        <v/>
      </c>
      <c r="L18" t="str">
        <f>IFERROR(VLOOKUP($B18,[1]Jan!AD$5:AE$46,2,FALSE),"")</f>
        <v/>
      </c>
      <c r="M18" t="str">
        <f>IFERROR(VLOOKUP($B18,[1]Jan!AG$5:AH$46,2,FALSE),"")</f>
        <v/>
      </c>
      <c r="N18" t="str">
        <f>IFERROR(VLOOKUP($B18,[1]Jan!AJ$5:AK$46,2,FALSE),"")</f>
        <v/>
      </c>
      <c r="O18" t="str">
        <f>IFERROR(VLOOKUP($B18,[1]Jan!AM$5:AN$46,2,FALSE),"")</f>
        <v/>
      </c>
      <c r="P18" t="str">
        <f>IFERROR(VLOOKUP($B18,[1]Jan!AP$5:AQ$46,2,FALSE),"")</f>
        <v/>
      </c>
      <c r="Q18" s="6">
        <f>SUM($C18:P18)</f>
        <v>1</v>
      </c>
      <c r="R18">
        <f>COUNTIF($C18:P18,"Late*")</f>
        <v>1</v>
      </c>
      <c r="S18" s="11">
        <f t="shared" si="2"/>
        <v>2</v>
      </c>
      <c r="T18" s="7">
        <f>COUNTIF($C18:P18,"Absent")</f>
        <v>0</v>
      </c>
      <c r="U18">
        <f>COUNTIF($C18:P18,"Withdrawn")+COUNTIF($C18:P18,"Absent*")-T18</f>
        <v>1</v>
      </c>
      <c r="V18" s="10">
        <f t="shared" si="3"/>
        <v>3</v>
      </c>
    </row>
    <row r="19" spans="1:22" x14ac:dyDescent="0.3">
      <c r="A19" s="6" t="s">
        <v>427</v>
      </c>
      <c r="B19" s="7" t="s">
        <v>428</v>
      </c>
      <c r="C19" s="6" t="str">
        <f>IFERROR(VLOOKUP($B19,[1]Jan!C$5:D$46,2,FALSE),"")</f>
        <v/>
      </c>
      <c r="D19" t="str">
        <f>IFERROR(VLOOKUP($B19,[1]Jan!F$5:G$46,2,FALSE),"")</f>
        <v/>
      </c>
      <c r="E19">
        <f>IFERROR(VLOOKUP($B19,[1]Jan!I$5:J$46,2,FALSE),"")</f>
        <v>1</v>
      </c>
      <c r="F19" t="str">
        <f>IFERROR(VLOOKUP($B19,[1]Jan!L$5:M$46,2,FALSE),"")</f>
        <v/>
      </c>
      <c r="G19" t="str">
        <f>IFERROR(VLOOKUP($B19,[1]Jan!O$5:P$46,2,FALSE),"")</f>
        <v/>
      </c>
      <c r="H19" s="67" t="str">
        <f>IFERROR(VLOOKUP($B19,[1]Jan!R$5:S$46,2,FALSE),"")</f>
        <v/>
      </c>
      <c r="I19" t="str">
        <f>IFERROR(VLOOKUP($B19,[1]Jan!U$5:V$46,2,FALSE),"")</f>
        <v/>
      </c>
      <c r="J19" t="str">
        <f>IFERROR(VLOOKUP($B19,[1]Jan!X$5:Y$46,2,FALSE),"")</f>
        <v/>
      </c>
      <c r="K19" t="str">
        <f>IFERROR(VLOOKUP($B19,[1]Jan!AA$5:AB$46,2,FALSE),"")</f>
        <v/>
      </c>
      <c r="L19" t="str">
        <f>IFERROR(VLOOKUP($B19,[1]Jan!AD$5:AE$46,2,FALSE),"")</f>
        <v/>
      </c>
      <c r="M19" t="str">
        <f>IFERROR(VLOOKUP($B19,[1]Jan!AG$5:AH$46,2,FALSE),"")</f>
        <v/>
      </c>
      <c r="N19" t="str">
        <f>IFERROR(VLOOKUP($B19,[1]Jan!AJ$5:AK$46,2,FALSE),"")</f>
        <v/>
      </c>
      <c r="O19" t="str">
        <f>IFERROR(VLOOKUP($B19,[1]Jan!AM$5:AN$46,2,FALSE),"")</f>
        <v/>
      </c>
      <c r="P19" t="str">
        <f>IFERROR(VLOOKUP($B19,[1]Jan!AP$5:AQ$46,2,FALSE),"")</f>
        <v/>
      </c>
      <c r="Q19" s="6">
        <f>SUM($C19:P19)</f>
        <v>1</v>
      </c>
      <c r="R19">
        <f>COUNTIF($C19:P19,"Late*")</f>
        <v>0</v>
      </c>
      <c r="S19" s="11">
        <f t="shared" si="2"/>
        <v>1</v>
      </c>
      <c r="T19" s="7">
        <f>COUNTIF($C19:P19,"Absent")</f>
        <v>0</v>
      </c>
      <c r="U19">
        <f>COUNTIF($C19:P19,"Withdrawn")+COUNTIF($C19:P19,"Absent*")-T19</f>
        <v>0</v>
      </c>
      <c r="V19" s="10">
        <f t="shared" si="3"/>
        <v>1</v>
      </c>
    </row>
    <row r="20" spans="1:22" x14ac:dyDescent="0.3">
      <c r="A20" s="44" t="s">
        <v>511</v>
      </c>
      <c r="B20" s="55" t="s">
        <v>512</v>
      </c>
      <c r="C20" s="6" t="str">
        <f>IFERROR(VLOOKUP($B20,[1]Jan!C$5:D$46,2,FALSE),"")</f>
        <v/>
      </c>
      <c r="D20" t="str">
        <f>IFERROR(VLOOKUP($B20,[1]Jan!F$5:G$46,2,FALSE),"")</f>
        <v/>
      </c>
      <c r="E20" t="str">
        <f>IFERROR(VLOOKUP($B20,[1]Jan!I$5:J$46,2,FALSE),"")</f>
        <v/>
      </c>
      <c r="F20">
        <f>IFERROR(VLOOKUP($B20,[1]Jan!L$5:M$46,2,FALSE),"")</f>
        <v>1</v>
      </c>
      <c r="G20" t="str">
        <f>IFERROR(VLOOKUP($B20,[1]Jan!O$5:P$46,2,FALSE),"")</f>
        <v/>
      </c>
      <c r="H20" s="67" t="str">
        <f>IFERROR(VLOOKUP($B20,[1]Jan!R$5:S$46,2,FALSE),"")</f>
        <v/>
      </c>
      <c r="I20" t="str">
        <f>IFERROR(VLOOKUP($B20,[1]Jan!U$5:V$46,2,FALSE),"")</f>
        <v/>
      </c>
      <c r="J20" t="str">
        <f>IFERROR(VLOOKUP($B20,[1]Jan!X$5:Y$46,2,FALSE),"")</f>
        <v/>
      </c>
      <c r="K20" t="str">
        <f>IFERROR(VLOOKUP($B20,[1]Jan!AA$5:AB$46,2,FALSE),"")</f>
        <v/>
      </c>
      <c r="L20" t="str">
        <f>IFERROR(VLOOKUP($B20,[1]Jan!AD$5:AE$46,2,FALSE),"")</f>
        <v/>
      </c>
      <c r="M20" t="str">
        <f>IFERROR(VLOOKUP($B20,[1]Jan!AG$5:AH$46,2,FALSE),"")</f>
        <v/>
      </c>
      <c r="N20" t="str">
        <f>IFERROR(VLOOKUP($B20,[1]Jan!AJ$5:AK$46,2,FALSE),"")</f>
        <v/>
      </c>
      <c r="O20" t="str">
        <f>IFERROR(VLOOKUP($B20,[1]Jan!AM$5:AN$46,2,FALSE),"")</f>
        <v/>
      </c>
      <c r="P20" t="str">
        <f>IFERROR(VLOOKUP($B20,[1]Jan!AP$5:AQ$46,2,FALSE),"")</f>
        <v/>
      </c>
      <c r="Q20" s="6">
        <f>SUM($C20:P20)</f>
        <v>1</v>
      </c>
      <c r="R20">
        <f>COUNTIF($C20:P20,"Late*")</f>
        <v>0</v>
      </c>
      <c r="S20" s="11">
        <f t="shared" si="2"/>
        <v>1</v>
      </c>
      <c r="T20" s="7">
        <f>COUNTIF($C20:P20,"Absent")</f>
        <v>0</v>
      </c>
      <c r="U20">
        <f>COUNTIF($C20:P20,"Withdrawn")+COUNTIF($C20:P20,"Absent*")-T20</f>
        <v>0</v>
      </c>
      <c r="V20" s="10">
        <f t="shared" si="3"/>
        <v>1</v>
      </c>
    </row>
    <row r="21" spans="1:22" x14ac:dyDescent="0.3">
      <c r="A21" s="44" t="s">
        <v>829</v>
      </c>
      <c r="B21" s="55" t="s">
        <v>830</v>
      </c>
      <c r="C21" s="6" t="str">
        <f>IFERROR(VLOOKUP($B21,[1]Jan!C$5:D$46,2,FALSE),"")</f>
        <v/>
      </c>
      <c r="D21" t="str">
        <f>IFERROR(VLOOKUP($B21,[1]Jan!F$5:G$46,2,FALSE),"")</f>
        <v/>
      </c>
      <c r="E21" t="str">
        <f>IFERROR(VLOOKUP($B21,[1]Jan!I$5:J$46,2,FALSE),"")</f>
        <v/>
      </c>
      <c r="F21">
        <f>IFERROR(VLOOKUP($B21,[1]Jan!L$5:M$46,2,FALSE),"")</f>
        <v>1</v>
      </c>
      <c r="G21" t="str">
        <f>IFERROR(VLOOKUP($B21,[1]Jan!O$5:P$46,2,FALSE),"")</f>
        <v/>
      </c>
      <c r="H21" s="67" t="str">
        <f>IFERROR(VLOOKUP($B21,[1]Jan!R$5:S$46,2,FALSE),"")</f>
        <v/>
      </c>
      <c r="I21" t="str">
        <f>IFERROR(VLOOKUP($B21,[1]Jan!U$5:V$46,2,FALSE),"")</f>
        <v/>
      </c>
      <c r="J21" t="str">
        <f>IFERROR(VLOOKUP($B21,[1]Jan!X$5:Y$46,2,FALSE),"")</f>
        <v/>
      </c>
      <c r="K21" t="str">
        <f>IFERROR(VLOOKUP($B21,[1]Jan!AA$5:AB$46,2,FALSE),"")</f>
        <v/>
      </c>
      <c r="L21" t="str">
        <f>IFERROR(VLOOKUP($B21,[1]Jan!AD$5:AE$46,2,FALSE),"")</f>
        <v/>
      </c>
      <c r="M21" t="str">
        <f>IFERROR(VLOOKUP($B21,[1]Jan!AG$5:AH$46,2,FALSE),"")</f>
        <v/>
      </c>
      <c r="N21" t="str">
        <f>IFERROR(VLOOKUP($B21,[1]Jan!AJ$5:AK$46,2,FALSE),"")</f>
        <v/>
      </c>
      <c r="O21" t="str">
        <f>IFERROR(VLOOKUP($B21,[1]Jan!AM$5:AN$46,2,FALSE),"")</f>
        <v/>
      </c>
      <c r="P21" t="str">
        <f>IFERROR(VLOOKUP($B21,[1]Jan!AP$5:AQ$46,2,FALSE),"")</f>
        <v/>
      </c>
      <c r="Q21" s="6">
        <f>SUM($C21:P21)</f>
        <v>1</v>
      </c>
      <c r="R21">
        <f>COUNTIF($C21:P21,"Late*")</f>
        <v>0</v>
      </c>
      <c r="S21" s="11">
        <f t="shared" si="2"/>
        <v>1</v>
      </c>
      <c r="T21" s="7">
        <f>COUNTIF($C21:P21,"Absent")</f>
        <v>0</v>
      </c>
      <c r="U21">
        <f>COUNTIF($C21:P21,"Withdrawn")+COUNTIF($C21:P21,"Absent*")-T21</f>
        <v>0</v>
      </c>
      <c r="V21" s="10">
        <f t="shared" si="3"/>
        <v>1</v>
      </c>
    </row>
    <row r="22" spans="1:22" x14ac:dyDescent="0.3">
      <c r="A22" s="6" t="s">
        <v>183</v>
      </c>
      <c r="B22" s="7" t="s">
        <v>184</v>
      </c>
      <c r="C22" s="6" t="str">
        <f>IFERROR(VLOOKUP($B22,[1]Jan!C$5:D$46,2,FALSE),"")</f>
        <v>Withdrawn</v>
      </c>
      <c r="D22" t="str">
        <f>IFERROR(VLOOKUP($B22,[1]Jan!F$5:G$46,2,FALSE),"")</f>
        <v/>
      </c>
      <c r="E22" t="str">
        <f>IFERROR(VLOOKUP($B22,[1]Jan!I$5:J$46,2,FALSE),"")</f>
        <v>Withdrawn</v>
      </c>
      <c r="F22" t="str">
        <f>IFERROR(VLOOKUP($B22,[1]Jan!L$5:M$46,2,FALSE),"")</f>
        <v/>
      </c>
      <c r="G22" t="str">
        <f>IFERROR(VLOOKUP($B22,[1]Jan!O$5:P$46,2,FALSE),"")</f>
        <v/>
      </c>
      <c r="H22" s="67" t="str">
        <f>IFERROR(VLOOKUP($B22,[1]Jan!R$5:S$46,2,FALSE),"")</f>
        <v/>
      </c>
      <c r="I22" t="str">
        <f>IFERROR(VLOOKUP($B22,[1]Jan!U$5:V$46,2,FALSE),"")</f>
        <v/>
      </c>
      <c r="J22" t="str">
        <f>IFERROR(VLOOKUP($B22,[1]Jan!X$5:Y$46,2,FALSE),"")</f>
        <v/>
      </c>
      <c r="K22" t="str">
        <f>IFERROR(VLOOKUP($B22,[1]Jan!AA$5:AB$46,2,FALSE),"")</f>
        <v/>
      </c>
      <c r="L22" t="str">
        <f>IFERROR(VLOOKUP($B22,[1]Jan!AD$5:AE$46,2,FALSE),"")</f>
        <v/>
      </c>
      <c r="M22" t="str">
        <f>IFERROR(VLOOKUP($B22,[1]Jan!AG$5:AH$46,2,FALSE),"")</f>
        <v/>
      </c>
      <c r="N22" t="str">
        <f>IFERROR(VLOOKUP($B22,[1]Jan!AJ$5:AK$46,2,FALSE),"")</f>
        <v/>
      </c>
      <c r="O22" t="str">
        <f>IFERROR(VLOOKUP($B22,[1]Jan!AM$5:AN$46,2,FALSE),"")</f>
        <v/>
      </c>
      <c r="P22" t="str">
        <f>IFERROR(VLOOKUP($B22,[1]Jan!AP$5:AQ$46,2,FALSE),"")</f>
        <v/>
      </c>
      <c r="Q22" s="6">
        <f>SUM($C22:P22)</f>
        <v>0</v>
      </c>
      <c r="R22">
        <f>COUNTIF($C22:P22,"Late*")</f>
        <v>0</v>
      </c>
      <c r="S22" s="11">
        <f t="shared" si="2"/>
        <v>0</v>
      </c>
      <c r="T22" s="7">
        <f>COUNTIF($C22:P22,"Absent")</f>
        <v>0</v>
      </c>
      <c r="U22">
        <f>COUNTIF($C22:P22,"Withdrawn")+COUNTIF($C22:P22,"Absent*")-T22</f>
        <v>2</v>
      </c>
      <c r="V22" s="10">
        <f t="shared" si="3"/>
        <v>2</v>
      </c>
    </row>
    <row r="23" spans="1:22" x14ac:dyDescent="0.3">
      <c r="A23" s="6" t="s">
        <v>462</v>
      </c>
      <c r="B23" s="7" t="s">
        <v>463</v>
      </c>
      <c r="C23" s="6" t="str">
        <f>IFERROR(VLOOKUP($B23,[1]Jan!C$5:D$46,2,FALSE),"")</f>
        <v/>
      </c>
      <c r="D23" t="str">
        <f>IFERROR(VLOOKUP($B23,[1]Jan!F$5:G$46,2,FALSE),"")</f>
        <v/>
      </c>
      <c r="E23" t="str">
        <f>IFERROR(VLOOKUP($B23,[1]Jan!I$5:J$46,2,FALSE),"")</f>
        <v/>
      </c>
      <c r="F23" t="str">
        <f>IFERROR(VLOOKUP($B23,[1]Jan!L$5:M$46,2,FALSE),"")</f>
        <v/>
      </c>
      <c r="G23" t="str">
        <f>IFERROR(VLOOKUP($B23,[1]Jan!O$5:P$46,2,FALSE),"")</f>
        <v/>
      </c>
      <c r="H23" s="67" t="str">
        <f>IFERROR(VLOOKUP($B23,[1]Jan!R$5:S$46,2,FALSE),"")</f>
        <v/>
      </c>
      <c r="I23" t="str">
        <f>IFERROR(VLOOKUP($B23,[1]Jan!U$5:V$46,2,FALSE),"")</f>
        <v/>
      </c>
      <c r="J23" t="str">
        <f>IFERROR(VLOOKUP($B23,[1]Jan!X$5:Y$46,2,FALSE),"")</f>
        <v/>
      </c>
      <c r="K23" t="str">
        <f>IFERROR(VLOOKUP($B23,[1]Jan!AA$5:AB$46,2,FALSE),"")</f>
        <v/>
      </c>
      <c r="L23" t="str">
        <f>IFERROR(VLOOKUP($B23,[1]Jan!AD$5:AE$46,2,FALSE),"")</f>
        <v/>
      </c>
      <c r="M23" t="str">
        <f>IFERROR(VLOOKUP($B23,[1]Jan!AG$5:AH$46,2,FALSE),"")</f>
        <v/>
      </c>
      <c r="N23" t="str">
        <f>IFERROR(VLOOKUP($B23,[1]Jan!AJ$5:AK$46,2,FALSE),"")</f>
        <v/>
      </c>
      <c r="O23" t="str">
        <f>IFERROR(VLOOKUP($B23,[1]Jan!AM$5:AN$46,2,FALSE),"")</f>
        <v/>
      </c>
      <c r="P23" t="str">
        <f>IFERROR(VLOOKUP($B23,[1]Jan!AP$5:AQ$46,2,FALSE),"")</f>
        <v/>
      </c>
      <c r="Q23" s="6">
        <f>SUM($C23:P23)</f>
        <v>0</v>
      </c>
      <c r="R23">
        <f>COUNTIF($C23:P23,"Late*")</f>
        <v>0</v>
      </c>
      <c r="S23" s="11">
        <f t="shared" si="2"/>
        <v>0</v>
      </c>
      <c r="T23" s="7">
        <f>COUNTIF($C23:P23,"Absent")</f>
        <v>0</v>
      </c>
      <c r="U23">
        <f>COUNTIF($C23:P23,"Withdrawn")+COUNTIF($C23:P23,"Absent*")-T23</f>
        <v>0</v>
      </c>
      <c r="V23" s="10">
        <f t="shared" si="3"/>
        <v>0</v>
      </c>
    </row>
    <row r="24" spans="1:22" x14ac:dyDescent="0.3">
      <c r="A24" s="6" t="s">
        <v>136</v>
      </c>
      <c r="B24" s="7" t="s">
        <v>131</v>
      </c>
      <c r="C24" s="6" t="str">
        <f>IFERROR(VLOOKUP($B24,[1]Jan!C$5:D$46,2,FALSE),"")</f>
        <v/>
      </c>
      <c r="D24">
        <f>IFERROR(VLOOKUP($B24,[1]Jan!F$5:G$46,2,FALSE),"")</f>
        <v>1</v>
      </c>
      <c r="E24" t="str">
        <f>IFERROR(VLOOKUP($B24,[1]Jan!I$5:J$46,2,FALSE),"")</f>
        <v/>
      </c>
      <c r="F24" t="str">
        <f>IFERROR(VLOOKUP($B24,[1]Jan!L$5:M$46,2,FALSE),"")</f>
        <v/>
      </c>
      <c r="G24">
        <f>IFERROR(VLOOKUP($B24,[1]Jan!O$5:P$46,2,FALSE),"")</f>
        <v>1</v>
      </c>
      <c r="H24" s="67" t="str">
        <f>IFERROR(VLOOKUP($B24,[1]Jan!R$5:S$46,2,FALSE),"")</f>
        <v/>
      </c>
      <c r="I24" t="str">
        <f>IFERROR(VLOOKUP($B24,[1]Jan!U$5:V$46,2,FALSE),"")</f>
        <v>Withdrawn</v>
      </c>
      <c r="J24" t="str">
        <f>IFERROR(VLOOKUP($B24,[1]Jan!X$5:Y$46,2,FALSE),"")</f>
        <v/>
      </c>
      <c r="K24" t="str">
        <f>IFERROR(VLOOKUP($B24,[1]Jan!AA$5:AB$46,2,FALSE),"")</f>
        <v/>
      </c>
      <c r="L24" t="str">
        <f>IFERROR(VLOOKUP($B24,[1]Jan!AD$5:AE$46,2,FALSE),"")</f>
        <v/>
      </c>
      <c r="M24" t="str">
        <f>IFERROR(VLOOKUP($B24,[1]Jan!AG$5:AH$46,2,FALSE),"")</f>
        <v/>
      </c>
      <c r="N24" t="str">
        <f>IFERROR(VLOOKUP($B24,[1]Jan!AJ$5:AK$46,2,FALSE),"")</f>
        <v/>
      </c>
      <c r="O24" t="str">
        <f>IFERROR(VLOOKUP($B24,[1]Jan!AM$5:AN$46,2,FALSE),"")</f>
        <v/>
      </c>
      <c r="P24" t="str">
        <f>IFERROR(VLOOKUP($B24,[1]Jan!AP$5:AQ$46,2,FALSE),"")</f>
        <v/>
      </c>
      <c r="Q24" s="6">
        <f>SUM($C24:P24)</f>
        <v>2</v>
      </c>
      <c r="R24">
        <f>COUNTIF($C24:P24,"Late*")</f>
        <v>0</v>
      </c>
      <c r="S24" s="11">
        <f t="shared" si="2"/>
        <v>2</v>
      </c>
      <c r="T24" s="7">
        <f>COUNTIF($C24:P24,"Absent")</f>
        <v>0</v>
      </c>
      <c r="U24">
        <f>COUNTIF($C24:P24,"Withdrawn")+COUNTIF($C24:P24,"Absent*")-T24</f>
        <v>1</v>
      </c>
      <c r="V24" s="10">
        <f t="shared" si="3"/>
        <v>3</v>
      </c>
    </row>
    <row r="25" spans="1:22" x14ac:dyDescent="0.3">
      <c r="A25" s="6" t="s">
        <v>209</v>
      </c>
      <c r="B25" s="7" t="s">
        <v>210</v>
      </c>
      <c r="C25" s="6">
        <f>IFERROR(VLOOKUP($B25,[1]Jan!C$5:D$46,2,FALSE),"")</f>
        <v>1</v>
      </c>
      <c r="D25" t="str">
        <f>IFERROR(VLOOKUP($B25,[1]Jan!F$5:G$46,2,FALSE),"")</f>
        <v/>
      </c>
      <c r="E25" t="str">
        <f>IFERROR(VLOOKUP($B25,[1]Jan!I$5:J$46,2,FALSE),"")</f>
        <v/>
      </c>
      <c r="F25" t="str">
        <f>IFERROR(VLOOKUP($B25,[1]Jan!L$5:M$46,2,FALSE),"")</f>
        <v/>
      </c>
      <c r="G25" t="str">
        <f>IFERROR(VLOOKUP($B25,[1]Jan!O$5:P$46,2,FALSE),"")</f>
        <v>Withdrawn</v>
      </c>
      <c r="H25" s="67" t="str">
        <f>IFERROR(VLOOKUP($B25,[1]Jan!R$5:S$46,2,FALSE),"")</f>
        <v/>
      </c>
      <c r="I25">
        <f>IFERROR(VLOOKUP($B25,[1]Jan!U$5:V$46,2,FALSE),"")</f>
        <v>1</v>
      </c>
      <c r="J25" t="str">
        <f>IFERROR(VLOOKUP($B25,[1]Jan!X$5:Y$46,2,FALSE),"")</f>
        <v/>
      </c>
      <c r="K25" t="str">
        <f>IFERROR(VLOOKUP($B25,[1]Jan!AA$5:AB$46,2,FALSE),"")</f>
        <v/>
      </c>
      <c r="L25" t="str">
        <f>IFERROR(VLOOKUP($B25,[1]Jan!AD$5:AE$46,2,FALSE),"")</f>
        <v/>
      </c>
      <c r="M25" t="str">
        <f>IFERROR(VLOOKUP($B25,[1]Jan!AG$5:AH$46,2,FALSE),"")</f>
        <v/>
      </c>
      <c r="N25" t="str">
        <f>IFERROR(VLOOKUP($B25,[1]Jan!AJ$5:AK$46,2,FALSE),"")</f>
        <v/>
      </c>
      <c r="O25" t="str">
        <f>IFERROR(VLOOKUP($B25,[1]Jan!AM$5:AN$46,2,FALSE),"")</f>
        <v/>
      </c>
      <c r="P25" t="str">
        <f>IFERROR(VLOOKUP($B25,[1]Jan!AP$5:AQ$46,2,FALSE),"")</f>
        <v/>
      </c>
      <c r="Q25" s="6">
        <f>SUM($C25:P25)</f>
        <v>2</v>
      </c>
      <c r="R25">
        <f>COUNTIF($C25:P25,"Late*")</f>
        <v>0</v>
      </c>
      <c r="S25" s="11">
        <f t="shared" si="2"/>
        <v>2</v>
      </c>
      <c r="T25" s="7">
        <f>COUNTIF($C25:P25,"Absent")</f>
        <v>0</v>
      </c>
      <c r="U25">
        <f>COUNTIF($C25:P25,"Withdrawn")+COUNTIF($C25:P25,"Absent*")-T25</f>
        <v>1</v>
      </c>
      <c r="V25" s="10">
        <f t="shared" si="3"/>
        <v>3</v>
      </c>
    </row>
    <row r="26" spans="1:22" x14ac:dyDescent="0.3">
      <c r="A26" s="6" t="s">
        <v>404</v>
      </c>
      <c r="B26" s="7" t="s">
        <v>405</v>
      </c>
      <c r="C26" s="6" t="str">
        <f>IFERROR(VLOOKUP($B26,[1]Jan!C$5:D$46,2,FALSE),"")</f>
        <v/>
      </c>
      <c r="D26">
        <f>IFERROR(VLOOKUP($B26,[1]Jan!F$5:G$46,2,FALSE),"")</f>
        <v>1</v>
      </c>
      <c r="E26" t="str">
        <f>IFERROR(VLOOKUP($B26,[1]Jan!I$5:J$46,2,FALSE),"")</f>
        <v/>
      </c>
      <c r="F26" t="str">
        <f>IFERROR(VLOOKUP($B26,[1]Jan!L$5:M$46,2,FALSE),"")</f>
        <v/>
      </c>
      <c r="G26" t="str">
        <f>IFERROR(VLOOKUP($B26,[1]Jan!O$5:P$46,2,FALSE),"")</f>
        <v/>
      </c>
      <c r="H26" s="67" t="str">
        <f>IFERROR(VLOOKUP($B26,[1]Jan!R$5:S$46,2,FALSE),"")</f>
        <v/>
      </c>
      <c r="I26">
        <f>IFERROR(VLOOKUP($B26,[1]Jan!U$5:V$46,2,FALSE),"")</f>
        <v>1</v>
      </c>
      <c r="J26" t="str">
        <f>IFERROR(VLOOKUP($B26,[1]Jan!X$5:Y$46,2,FALSE),"")</f>
        <v/>
      </c>
      <c r="K26" t="str">
        <f>IFERROR(VLOOKUP($B26,[1]Jan!AA$5:AB$46,2,FALSE),"")</f>
        <v/>
      </c>
      <c r="L26" t="str">
        <f>IFERROR(VLOOKUP($B26,[1]Jan!AD$5:AE$46,2,FALSE),"")</f>
        <v/>
      </c>
      <c r="M26" t="str">
        <f>IFERROR(VLOOKUP($B26,[1]Jan!AG$5:AH$46,2,FALSE),"")</f>
        <v/>
      </c>
      <c r="N26" t="str">
        <f>IFERROR(VLOOKUP($B26,[1]Jan!AJ$5:AK$46,2,FALSE),"")</f>
        <v/>
      </c>
      <c r="O26" t="str">
        <f>IFERROR(VLOOKUP($B26,[1]Jan!AM$5:AN$46,2,FALSE),"")</f>
        <v/>
      </c>
      <c r="P26" t="str">
        <f>IFERROR(VLOOKUP($B26,[1]Jan!AP$5:AQ$46,2,FALSE),"")</f>
        <v/>
      </c>
      <c r="Q26" s="6">
        <f>SUM($C26:P26)</f>
        <v>2</v>
      </c>
      <c r="R26">
        <f>COUNTIF($C26:P26,"Late*")</f>
        <v>0</v>
      </c>
      <c r="S26" s="11">
        <f t="shared" si="2"/>
        <v>2</v>
      </c>
      <c r="T26" s="7">
        <f>COUNTIF($C26:P26,"Absent")</f>
        <v>0</v>
      </c>
      <c r="U26">
        <f>COUNTIF($C26:P26,"Withdrawn")+COUNTIF($C26:P26,"Absent*")-T26</f>
        <v>0</v>
      </c>
      <c r="V26" s="10">
        <f t="shared" si="3"/>
        <v>2</v>
      </c>
    </row>
    <row r="27" spans="1:22" x14ac:dyDescent="0.3">
      <c r="A27" s="6" t="s">
        <v>205</v>
      </c>
      <c r="B27" s="7" t="s">
        <v>206</v>
      </c>
      <c r="C27" s="6">
        <f>IFERROR(VLOOKUP($B27,[1]Jan!C$5:D$46,2,FALSE),"")</f>
        <v>1</v>
      </c>
      <c r="D27" t="str">
        <f>IFERROR(VLOOKUP($B27,[1]Jan!F$5:G$46,2,FALSE),"")</f>
        <v/>
      </c>
      <c r="E27" t="str">
        <f>IFERROR(VLOOKUP($B27,[1]Jan!I$5:J$46,2,FALSE),"")</f>
        <v/>
      </c>
      <c r="F27" t="str">
        <f>IFERROR(VLOOKUP($B27,[1]Jan!L$5:M$46,2,FALSE),"")</f>
        <v/>
      </c>
      <c r="G27">
        <f>IFERROR(VLOOKUP($B27,[1]Jan!O$5:P$46,2,FALSE),"")</f>
        <v>1</v>
      </c>
      <c r="H27" s="67" t="str">
        <f>IFERROR(VLOOKUP($B27,[1]Jan!R$5:S$46,2,FALSE),"")</f>
        <v/>
      </c>
      <c r="I27">
        <f>IFERROR(VLOOKUP($B27,[1]Jan!U$5:V$46,2,FALSE),"")</f>
        <v>1</v>
      </c>
      <c r="J27" t="str">
        <f>IFERROR(VLOOKUP($B27,[1]Jan!X$5:Y$46,2,FALSE),"")</f>
        <v/>
      </c>
      <c r="K27" t="str">
        <f>IFERROR(VLOOKUP($B27,[1]Jan!AA$5:AB$46,2,FALSE),"")</f>
        <v/>
      </c>
      <c r="L27" t="str">
        <f>IFERROR(VLOOKUP($B27,[1]Jan!AD$5:AE$46,2,FALSE),"")</f>
        <v/>
      </c>
      <c r="M27" t="str">
        <f>IFERROR(VLOOKUP($B27,[1]Jan!AG$5:AH$46,2,FALSE),"")</f>
        <v/>
      </c>
      <c r="N27" t="str">
        <f>IFERROR(VLOOKUP($B27,[1]Jan!AJ$5:AK$46,2,FALSE),"")</f>
        <v/>
      </c>
      <c r="O27" t="str">
        <f>IFERROR(VLOOKUP($B27,[1]Jan!AM$5:AN$46,2,FALSE),"")</f>
        <v/>
      </c>
      <c r="P27" t="str">
        <f>IFERROR(VLOOKUP($B27,[1]Jan!AP$5:AQ$46,2,FALSE),"")</f>
        <v/>
      </c>
      <c r="Q27" s="6">
        <f>SUM($C27:P27)</f>
        <v>3</v>
      </c>
      <c r="R27">
        <f>COUNTIF($C27:P27,"Late*")</f>
        <v>0</v>
      </c>
      <c r="S27" s="11">
        <f t="shared" si="2"/>
        <v>3</v>
      </c>
      <c r="T27" s="7">
        <f>COUNTIF($C27:P27,"Absent")</f>
        <v>0</v>
      </c>
      <c r="U27">
        <f>COUNTIF($C27:P27,"Withdrawn")+COUNTIF($C27:P27,"Absent*")-T27</f>
        <v>0</v>
      </c>
      <c r="V27" s="10">
        <f t="shared" si="3"/>
        <v>3</v>
      </c>
    </row>
    <row r="28" spans="1:22" x14ac:dyDescent="0.3">
      <c r="A28" s="6" t="s">
        <v>71</v>
      </c>
      <c r="B28" s="7" t="s">
        <v>72</v>
      </c>
      <c r="C28" s="6" t="str">
        <f>IFERROR(VLOOKUP($B28,[1]Jan!C$5:D$46,2,FALSE),"")</f>
        <v/>
      </c>
      <c r="D28" t="str">
        <f>IFERROR(VLOOKUP($B28,[1]Jan!F$5:G$46,2,FALSE),"")</f>
        <v/>
      </c>
      <c r="E28">
        <f>IFERROR(VLOOKUP($B28,[1]Jan!I$5:J$46,2,FALSE),"")</f>
        <v>1</v>
      </c>
      <c r="F28" t="str">
        <f>IFERROR(VLOOKUP($B28,[1]Jan!L$5:M$46,2,FALSE),"")</f>
        <v/>
      </c>
      <c r="G28" t="str">
        <f>IFERROR(VLOOKUP($B28,[1]Jan!O$5:P$46,2,FALSE),"")</f>
        <v/>
      </c>
      <c r="H28" s="67" t="str">
        <f>IFERROR(VLOOKUP($B28,[1]Jan!R$5:S$46,2,FALSE),"")</f>
        <v/>
      </c>
      <c r="I28" t="str">
        <f>IFERROR(VLOOKUP($B28,[1]Jan!U$5:V$46,2,FALSE),"")</f>
        <v>Withdrawn</v>
      </c>
      <c r="J28" t="str">
        <f>IFERROR(VLOOKUP($B28,[1]Jan!X$5:Y$46,2,FALSE),"")</f>
        <v/>
      </c>
      <c r="K28" t="str">
        <f>IFERROR(VLOOKUP($B28,[1]Jan!AA$5:AB$46,2,FALSE),"")</f>
        <v/>
      </c>
      <c r="L28" t="str">
        <f>IFERROR(VLOOKUP($B28,[1]Jan!AD$5:AE$46,2,FALSE),"")</f>
        <v/>
      </c>
      <c r="M28" t="str">
        <f>IFERROR(VLOOKUP($B28,[1]Jan!AG$5:AH$46,2,FALSE),"")</f>
        <v/>
      </c>
      <c r="N28" t="str">
        <f>IFERROR(VLOOKUP($B28,[1]Jan!AJ$5:AK$46,2,FALSE),"")</f>
        <v/>
      </c>
      <c r="O28" t="str">
        <f>IFERROR(VLOOKUP($B28,[1]Jan!AM$5:AN$46,2,FALSE),"")</f>
        <v/>
      </c>
      <c r="P28" t="str">
        <f>IFERROR(VLOOKUP($B28,[1]Jan!AP$5:AQ$46,2,FALSE),"")</f>
        <v/>
      </c>
      <c r="Q28" s="6">
        <f>SUM($C28:P28)</f>
        <v>1</v>
      </c>
      <c r="R28">
        <f>COUNTIF($C28:P28,"Late*")</f>
        <v>0</v>
      </c>
      <c r="S28" s="11">
        <f t="shared" si="2"/>
        <v>1</v>
      </c>
      <c r="T28" s="7">
        <f>COUNTIF($C28:P28,"Absent")</f>
        <v>0</v>
      </c>
      <c r="U28">
        <f>COUNTIF($C28:P28,"Withdrawn")+COUNTIF($C28:P28,"Absent*")-T28</f>
        <v>1</v>
      </c>
      <c r="V28" s="10">
        <f t="shared" si="3"/>
        <v>2</v>
      </c>
    </row>
    <row r="29" spans="1:22" x14ac:dyDescent="0.3">
      <c r="A29" s="6" t="s">
        <v>478</v>
      </c>
      <c r="B29" s="7" t="s">
        <v>479</v>
      </c>
      <c r="C29" s="6" t="str">
        <f>IFERROR(VLOOKUP($B29,[1]Jan!C$5:D$46,2,FALSE),"")</f>
        <v/>
      </c>
      <c r="D29">
        <f>IFERROR(VLOOKUP($B29,[1]Jan!F$5:G$46,2,FALSE),"")</f>
        <v>1</v>
      </c>
      <c r="E29" t="str">
        <f>IFERROR(VLOOKUP($B29,[1]Jan!I$5:J$46,2,FALSE),"")</f>
        <v/>
      </c>
      <c r="F29">
        <f>IFERROR(VLOOKUP($B29,[1]Jan!L$5:M$46,2,FALSE),"")</f>
        <v>1</v>
      </c>
      <c r="G29">
        <f>IFERROR(VLOOKUP($B29,[1]Jan!O$5:P$46,2,FALSE),"")</f>
        <v>1</v>
      </c>
      <c r="H29" s="67">
        <f>IFERROR(VLOOKUP($B29,[1]Jan!R$5:S$46,2,FALSE),"")</f>
        <v>0</v>
      </c>
      <c r="I29" t="str">
        <f>IFERROR(VLOOKUP($B29,[1]Jan!U$5:V$46,2,FALSE),"")</f>
        <v/>
      </c>
      <c r="J29" t="str">
        <f>IFERROR(VLOOKUP($B29,[1]Jan!X$5:Y$46,2,FALSE),"")</f>
        <v/>
      </c>
      <c r="K29" t="str">
        <f>IFERROR(VLOOKUP($B29,[1]Jan!AA$5:AB$46,2,FALSE),"")</f>
        <v/>
      </c>
      <c r="L29" t="str">
        <f>IFERROR(VLOOKUP($B29,[1]Jan!AD$5:AE$46,2,FALSE),"")</f>
        <v/>
      </c>
      <c r="M29" t="str">
        <f>IFERROR(VLOOKUP($B29,[1]Jan!AG$5:AH$46,2,FALSE),"")</f>
        <v/>
      </c>
      <c r="N29" t="str">
        <f>IFERROR(VLOOKUP($B29,[1]Jan!AJ$5:AK$46,2,FALSE),"")</f>
        <v/>
      </c>
      <c r="O29" t="str">
        <f>IFERROR(VLOOKUP($B29,[1]Jan!AM$5:AN$46,2,FALSE),"")</f>
        <v/>
      </c>
      <c r="P29" t="str">
        <f>IFERROR(VLOOKUP($B29,[1]Jan!AP$5:AQ$46,2,FALSE),"")</f>
        <v/>
      </c>
      <c r="Q29" s="6">
        <f>SUM($C29:P29)</f>
        <v>3</v>
      </c>
      <c r="R29">
        <f>COUNTIF($C29:P29,"Late*")</f>
        <v>0</v>
      </c>
      <c r="S29" s="11">
        <f t="shared" si="2"/>
        <v>3</v>
      </c>
      <c r="T29" s="7">
        <f>COUNTIF($C29:P29,"Absent")</f>
        <v>0</v>
      </c>
      <c r="U29">
        <f>COUNTIF($C29:P29,"Withdrawn")+COUNTIF($C29:P29,"Absent*")-T29</f>
        <v>0</v>
      </c>
      <c r="V29" s="10">
        <f t="shared" si="3"/>
        <v>3</v>
      </c>
    </row>
    <row r="30" spans="1:22" x14ac:dyDescent="0.3">
      <c r="A30" s="6" t="s">
        <v>153</v>
      </c>
      <c r="B30" s="7" t="s">
        <v>154</v>
      </c>
      <c r="C30" s="6">
        <f>IFERROR(VLOOKUP($B30,[1]Jan!C$5:D$46,2,FALSE),"")</f>
        <v>1</v>
      </c>
      <c r="D30" t="str">
        <f>IFERROR(VLOOKUP($B30,[1]Jan!F$5:G$46,2,FALSE),"")</f>
        <v/>
      </c>
      <c r="E30">
        <f>IFERROR(VLOOKUP($B30,[1]Jan!I$5:J$46,2,FALSE),"")</f>
        <v>1</v>
      </c>
      <c r="F30" t="str">
        <f>IFERROR(VLOOKUP($B30,[1]Jan!L$5:M$46,2,FALSE),"")</f>
        <v/>
      </c>
      <c r="G30" t="str">
        <f>IFERROR(VLOOKUP($B30,[1]Jan!O$5:P$46,2,FALSE),"")</f>
        <v/>
      </c>
      <c r="H30" s="67">
        <f>IFERROR(VLOOKUP($B30,[1]Jan!R$5:S$46,2,FALSE),"")</f>
        <v>0</v>
      </c>
      <c r="I30" t="str">
        <f>IFERROR(VLOOKUP($B30,[1]Jan!U$5:V$46,2,FALSE),"")</f>
        <v/>
      </c>
      <c r="J30" t="str">
        <f>IFERROR(VLOOKUP($B30,[1]Jan!X$5:Y$46,2,FALSE),"")</f>
        <v/>
      </c>
      <c r="K30" t="str">
        <f>IFERROR(VLOOKUP($B30,[1]Jan!AA$5:AB$46,2,FALSE),"")</f>
        <v/>
      </c>
      <c r="L30" t="str">
        <f>IFERROR(VLOOKUP($B30,[1]Jan!AD$5:AE$46,2,FALSE),"")</f>
        <v/>
      </c>
      <c r="M30" t="str">
        <f>IFERROR(VLOOKUP($B30,[1]Jan!AG$5:AH$46,2,FALSE),"")</f>
        <v/>
      </c>
      <c r="N30" t="str">
        <f>IFERROR(VLOOKUP($B30,[1]Jan!AJ$5:AK$46,2,FALSE),"")</f>
        <v/>
      </c>
      <c r="O30" t="str">
        <f>IFERROR(VLOOKUP($B30,[1]Jan!AM$5:AN$46,2,FALSE),"")</f>
        <v/>
      </c>
      <c r="P30" t="str">
        <f>IFERROR(VLOOKUP($B30,[1]Jan!AP$5:AQ$46,2,FALSE),"")</f>
        <v/>
      </c>
      <c r="Q30" s="6">
        <f>SUM($C30:P30)</f>
        <v>2</v>
      </c>
      <c r="R30">
        <f>COUNTIF($C30:P30,"Late*")</f>
        <v>0</v>
      </c>
      <c r="S30" s="11">
        <f t="shared" si="2"/>
        <v>2</v>
      </c>
      <c r="T30" s="7">
        <f>COUNTIF($C30:P30,"Absent")</f>
        <v>0</v>
      </c>
      <c r="U30">
        <f>COUNTIF($C30:P30,"Withdrawn")+COUNTIF($C30:P30,"Absent*")-T30</f>
        <v>0</v>
      </c>
      <c r="V30" s="10">
        <f t="shared" si="3"/>
        <v>2</v>
      </c>
    </row>
    <row r="31" spans="1:22" x14ac:dyDescent="0.3">
      <c r="A31" s="6" t="s">
        <v>493</v>
      </c>
      <c r="B31" s="7" t="s">
        <v>494</v>
      </c>
      <c r="C31" s="6" t="str">
        <f>IFERROR(VLOOKUP($B31,[1]Jan!C$5:D$46,2,FALSE),"")</f>
        <v/>
      </c>
      <c r="D31" t="str">
        <f>IFERROR(VLOOKUP($B31,[1]Jan!F$5:G$46,2,FALSE),"")</f>
        <v/>
      </c>
      <c r="E31">
        <f>IFERROR(VLOOKUP($B31,[1]Jan!I$5:J$46,2,FALSE),"")</f>
        <v>1</v>
      </c>
      <c r="F31">
        <f>IFERROR(VLOOKUP($B31,[1]Jan!L$5:M$46,2,FALSE),"")</f>
        <v>1</v>
      </c>
      <c r="G31" t="str">
        <f>IFERROR(VLOOKUP($B31,[1]Jan!O$5:P$46,2,FALSE),"")</f>
        <v/>
      </c>
      <c r="H31" s="67" t="str">
        <f>IFERROR(VLOOKUP($B31,[1]Jan!R$5:S$46,2,FALSE),"")</f>
        <v/>
      </c>
      <c r="I31" t="str">
        <f>IFERROR(VLOOKUP($B31,[1]Jan!U$5:V$46,2,FALSE),"")</f>
        <v/>
      </c>
      <c r="J31" t="str">
        <f>IFERROR(VLOOKUP($B31,[1]Jan!X$5:Y$46,2,FALSE),"")</f>
        <v/>
      </c>
      <c r="K31" t="str">
        <f>IFERROR(VLOOKUP($B31,[1]Jan!AA$5:AB$46,2,FALSE),"")</f>
        <v/>
      </c>
      <c r="L31" t="str">
        <f>IFERROR(VLOOKUP($B31,[1]Jan!AD$5:AE$46,2,FALSE),"")</f>
        <v/>
      </c>
      <c r="M31" t="str">
        <f>IFERROR(VLOOKUP($B31,[1]Jan!AG$5:AH$46,2,FALSE),"")</f>
        <v/>
      </c>
      <c r="N31" t="str">
        <f>IFERROR(VLOOKUP($B31,[1]Jan!AJ$5:AK$46,2,FALSE),"")</f>
        <v/>
      </c>
      <c r="O31" t="str">
        <f>IFERROR(VLOOKUP($B31,[1]Jan!AM$5:AN$46,2,FALSE),"")</f>
        <v/>
      </c>
      <c r="P31" t="str">
        <f>IFERROR(VLOOKUP($B31,[1]Jan!AP$5:AQ$46,2,FALSE),"")</f>
        <v/>
      </c>
      <c r="Q31" s="6">
        <f>SUM($C31:P31)</f>
        <v>2</v>
      </c>
      <c r="R31">
        <f>COUNTIF($C31:P31,"Late*")</f>
        <v>0</v>
      </c>
      <c r="S31" s="11">
        <f t="shared" si="2"/>
        <v>2</v>
      </c>
      <c r="T31" s="7">
        <f>COUNTIF($C31:P31,"Absent")</f>
        <v>0</v>
      </c>
      <c r="U31">
        <f>COUNTIF($C31:P31,"Withdrawn")+COUNTIF($C31:P31,"Absent*")-T31</f>
        <v>0</v>
      </c>
      <c r="V31" s="10">
        <f t="shared" si="3"/>
        <v>2</v>
      </c>
    </row>
    <row r="32" spans="1:22" x14ac:dyDescent="0.3">
      <c r="A32" s="6" t="s">
        <v>425</v>
      </c>
      <c r="B32" s="7" t="s">
        <v>426</v>
      </c>
      <c r="C32" s="6" t="str">
        <f>IFERROR(VLOOKUP($B32,[1]Jan!C$5:D$46,2,FALSE),"")</f>
        <v>Withdrawn</v>
      </c>
      <c r="D32" t="str">
        <f>IFERROR(VLOOKUP($B32,[1]Jan!F$5:G$46,2,FALSE),"")</f>
        <v/>
      </c>
      <c r="E32" t="str">
        <f>IFERROR(VLOOKUP($B32,[1]Jan!I$5:J$46,2,FALSE),"")</f>
        <v/>
      </c>
      <c r="F32" t="str">
        <f>IFERROR(VLOOKUP($B32,[1]Jan!L$5:M$46,2,FALSE),"")</f>
        <v/>
      </c>
      <c r="G32" t="str">
        <f>IFERROR(VLOOKUP($B32,[1]Jan!O$5:P$46,2,FALSE),"")</f>
        <v/>
      </c>
      <c r="H32" s="67" t="str">
        <f>IFERROR(VLOOKUP($B32,[1]Jan!R$5:S$46,2,FALSE),"")</f>
        <v/>
      </c>
      <c r="I32" t="str">
        <f>IFERROR(VLOOKUP($B32,[1]Jan!U$5:V$46,2,FALSE),"")</f>
        <v>Withdrawn</v>
      </c>
      <c r="J32" t="str">
        <f>IFERROR(VLOOKUP($B32,[1]Jan!X$5:Y$46,2,FALSE),"")</f>
        <v/>
      </c>
      <c r="K32" t="str">
        <f>IFERROR(VLOOKUP($B32,[1]Jan!AA$5:AB$46,2,FALSE),"")</f>
        <v/>
      </c>
      <c r="L32" t="str">
        <f>IFERROR(VLOOKUP($B32,[1]Jan!AD$5:AE$46,2,FALSE),"")</f>
        <v/>
      </c>
      <c r="M32" t="str">
        <f>IFERROR(VLOOKUP($B32,[1]Jan!AG$5:AH$46,2,FALSE),"")</f>
        <v/>
      </c>
      <c r="N32" t="str">
        <f>IFERROR(VLOOKUP($B32,[1]Jan!AJ$5:AK$46,2,FALSE),"")</f>
        <v/>
      </c>
      <c r="O32" t="str">
        <f>IFERROR(VLOOKUP($B32,[1]Jan!AM$5:AN$46,2,FALSE),"")</f>
        <v/>
      </c>
      <c r="P32" t="str">
        <f>IFERROR(VLOOKUP($B32,[1]Jan!AP$5:AQ$46,2,FALSE),"")</f>
        <v/>
      </c>
      <c r="Q32" s="6">
        <f>SUM($C32:P32)</f>
        <v>0</v>
      </c>
      <c r="R32">
        <f>COUNTIF($C32:P32,"Late*")</f>
        <v>0</v>
      </c>
      <c r="S32" s="11">
        <f t="shared" si="2"/>
        <v>0</v>
      </c>
      <c r="T32" s="7">
        <f>COUNTIF($C32:P32,"Absent")</f>
        <v>0</v>
      </c>
      <c r="U32">
        <f>COUNTIF($C32:P32,"Withdrawn")+COUNTIF($C32:P32,"Absent*")-T32</f>
        <v>2</v>
      </c>
      <c r="V32" s="10">
        <f t="shared" si="3"/>
        <v>2</v>
      </c>
    </row>
    <row r="33" spans="1:22" x14ac:dyDescent="0.3">
      <c r="A33" s="6" t="s">
        <v>507</v>
      </c>
      <c r="B33" s="7" t="s">
        <v>508</v>
      </c>
      <c r="C33" s="6" t="str">
        <f>IFERROR(VLOOKUP($B33,[1]Jan!C$5:D$46,2,FALSE),"")</f>
        <v/>
      </c>
      <c r="D33" t="str">
        <f>IFERROR(VLOOKUP($B33,[1]Jan!F$5:G$46,2,FALSE),"")</f>
        <v/>
      </c>
      <c r="E33" t="str">
        <f>IFERROR(VLOOKUP($B33,[1]Jan!I$5:J$46,2,FALSE),"")</f>
        <v>Withdrawn</v>
      </c>
      <c r="F33" t="str">
        <f>IFERROR(VLOOKUP($B33,[1]Jan!L$5:M$46,2,FALSE),"")</f>
        <v/>
      </c>
      <c r="G33" t="str">
        <f>IFERROR(VLOOKUP($B33,[1]Jan!O$5:P$46,2,FALSE),"")</f>
        <v>Absent*</v>
      </c>
      <c r="H33" s="67" t="str">
        <f>IFERROR(VLOOKUP($B33,[1]Jan!R$5:S$46,2,FALSE),"")</f>
        <v/>
      </c>
      <c r="I33" t="str">
        <f>IFERROR(VLOOKUP($B33,[1]Jan!U$5:V$46,2,FALSE),"")</f>
        <v>Withdrawn</v>
      </c>
      <c r="J33" t="str">
        <f>IFERROR(VLOOKUP($B33,[1]Jan!X$5:Y$46,2,FALSE),"")</f>
        <v/>
      </c>
      <c r="K33" t="str">
        <f>IFERROR(VLOOKUP($B33,[1]Jan!AA$5:AB$46,2,FALSE),"")</f>
        <v/>
      </c>
      <c r="L33" t="str">
        <f>IFERROR(VLOOKUP($B33,[1]Jan!AD$5:AE$46,2,FALSE),"")</f>
        <v/>
      </c>
      <c r="M33" t="str">
        <f>IFERROR(VLOOKUP($B33,[1]Jan!AG$5:AH$46,2,FALSE),"")</f>
        <v/>
      </c>
      <c r="N33" t="str">
        <f>IFERROR(VLOOKUP($B33,[1]Jan!AJ$5:AK$46,2,FALSE),"")</f>
        <v/>
      </c>
      <c r="O33" t="str">
        <f>IFERROR(VLOOKUP($B33,[1]Jan!AM$5:AN$46,2,FALSE),"")</f>
        <v/>
      </c>
      <c r="P33" t="str">
        <f>IFERROR(VLOOKUP($B33,[1]Jan!AP$5:AQ$46,2,FALSE),"")</f>
        <v/>
      </c>
      <c r="Q33" s="6">
        <f>SUM($C33:P33)</f>
        <v>0</v>
      </c>
      <c r="R33">
        <f>COUNTIF($C33:P33,"Late*")</f>
        <v>0</v>
      </c>
      <c r="S33" s="11">
        <f t="shared" si="2"/>
        <v>0</v>
      </c>
      <c r="T33" s="7">
        <f>COUNTIF($C33:P33,"Absent")</f>
        <v>0</v>
      </c>
      <c r="U33">
        <f>COUNTIF($C33:P33,"Withdrawn")+COUNTIF($C33:P33,"Absent*")-T33</f>
        <v>3</v>
      </c>
      <c r="V33" s="10">
        <f t="shared" si="3"/>
        <v>3</v>
      </c>
    </row>
    <row r="34" spans="1:22" x14ac:dyDescent="0.3">
      <c r="A34" s="6" t="s">
        <v>484</v>
      </c>
      <c r="B34" s="7" t="s">
        <v>485</v>
      </c>
      <c r="C34" s="6">
        <f>IFERROR(VLOOKUP($B34,[1]Jan!C$5:D$46,2,FALSE),"")</f>
        <v>1</v>
      </c>
      <c r="D34" t="str">
        <f>IFERROR(VLOOKUP($B34,[1]Jan!F$5:G$46,2,FALSE),"")</f>
        <v/>
      </c>
      <c r="E34" t="str">
        <f>IFERROR(VLOOKUP($B34,[1]Jan!I$5:J$46,2,FALSE),"")</f>
        <v/>
      </c>
      <c r="F34" t="str">
        <f>IFERROR(VLOOKUP($B34,[1]Jan!L$5:M$46,2,FALSE),"")</f>
        <v/>
      </c>
      <c r="G34" t="str">
        <f>IFERROR(VLOOKUP($B34,[1]Jan!O$5:P$46,2,FALSE),"")</f>
        <v>Withdrawn</v>
      </c>
      <c r="H34" s="67" t="str">
        <f>IFERROR(VLOOKUP($B34,[1]Jan!R$5:S$46,2,FALSE),"")</f>
        <v/>
      </c>
      <c r="I34" t="str">
        <f>IFERROR(VLOOKUP($B34,[1]Jan!U$5:V$46,2,FALSE),"")</f>
        <v/>
      </c>
      <c r="J34" t="str">
        <f>IFERROR(VLOOKUP($B34,[1]Jan!X$5:Y$46,2,FALSE),"")</f>
        <v/>
      </c>
      <c r="K34" t="str">
        <f>IFERROR(VLOOKUP($B34,[1]Jan!AA$5:AB$46,2,FALSE),"")</f>
        <v/>
      </c>
      <c r="L34" t="str">
        <f>IFERROR(VLOOKUP($B34,[1]Jan!AD$5:AE$46,2,FALSE),"")</f>
        <v/>
      </c>
      <c r="M34" t="str">
        <f>IFERROR(VLOOKUP($B34,[1]Jan!AG$5:AH$46,2,FALSE),"")</f>
        <v/>
      </c>
      <c r="N34" t="str">
        <f>IFERROR(VLOOKUP($B34,[1]Jan!AJ$5:AK$46,2,FALSE),"")</f>
        <v/>
      </c>
      <c r="O34" t="str">
        <f>IFERROR(VLOOKUP($B34,[1]Jan!AM$5:AN$46,2,FALSE),"")</f>
        <v/>
      </c>
      <c r="P34" t="str">
        <f>IFERROR(VLOOKUP($B34,[1]Jan!AP$5:AQ$46,2,FALSE),"")</f>
        <v/>
      </c>
      <c r="Q34" s="6">
        <f>SUM($C34:P34)</f>
        <v>1</v>
      </c>
      <c r="R34">
        <f>COUNTIF($C34:P34,"Late*")</f>
        <v>0</v>
      </c>
      <c r="S34" s="11">
        <f t="shared" si="2"/>
        <v>1</v>
      </c>
      <c r="T34" s="7">
        <f>COUNTIF($C34:P34,"Absent")</f>
        <v>0</v>
      </c>
      <c r="U34">
        <f>COUNTIF($C34:P34,"Withdrawn")+COUNTIF($C34:P34,"Absent*")-T34</f>
        <v>1</v>
      </c>
      <c r="V34" s="10">
        <f t="shared" si="3"/>
        <v>2</v>
      </c>
    </row>
    <row r="35" spans="1:22" x14ac:dyDescent="0.3">
      <c r="A35" s="6" t="s">
        <v>505</v>
      </c>
      <c r="B35" s="7" t="s">
        <v>506</v>
      </c>
      <c r="C35" s="6" t="str">
        <f>IFERROR(VLOOKUP($B35,[1]Jan!C$5:D$46,2,FALSE),"")</f>
        <v/>
      </c>
      <c r="D35" t="str">
        <f>IFERROR(VLOOKUP($B35,[1]Jan!F$5:G$46,2,FALSE),"")</f>
        <v/>
      </c>
      <c r="E35">
        <f>IFERROR(VLOOKUP($B35,[1]Jan!I$5:J$46,2,FALSE),"")</f>
        <v>1</v>
      </c>
      <c r="F35" t="str">
        <f>IFERROR(VLOOKUP($B35,[1]Jan!L$5:M$46,2,FALSE),"")</f>
        <v/>
      </c>
      <c r="G35">
        <f>IFERROR(VLOOKUP($B35,[1]Jan!O$5:P$46,2,FALSE),"")</f>
        <v>1</v>
      </c>
      <c r="H35" s="67" t="str">
        <f>IFERROR(VLOOKUP($B35,[1]Jan!R$5:S$46,2,FALSE),"")</f>
        <v/>
      </c>
      <c r="I35" t="str">
        <f>IFERROR(VLOOKUP($B35,[1]Jan!U$5:V$46,2,FALSE),"")</f>
        <v>Withdrawn</v>
      </c>
      <c r="J35" t="str">
        <f>IFERROR(VLOOKUP($B35,[1]Jan!X$5:Y$46,2,FALSE),"")</f>
        <v/>
      </c>
      <c r="K35" t="str">
        <f>IFERROR(VLOOKUP($B35,[1]Jan!AA$5:AB$46,2,FALSE),"")</f>
        <v/>
      </c>
      <c r="L35" t="str">
        <f>IFERROR(VLOOKUP($B35,[1]Jan!AD$5:AE$46,2,FALSE),"")</f>
        <v/>
      </c>
      <c r="M35" t="str">
        <f>IFERROR(VLOOKUP($B35,[1]Jan!AG$5:AH$46,2,FALSE),"")</f>
        <v/>
      </c>
      <c r="N35" t="str">
        <f>IFERROR(VLOOKUP($B35,[1]Jan!AJ$5:AK$46,2,FALSE),"")</f>
        <v/>
      </c>
      <c r="O35" t="str">
        <f>IFERROR(VLOOKUP($B35,[1]Jan!AM$5:AN$46,2,FALSE),"")</f>
        <v/>
      </c>
      <c r="P35" t="str">
        <f>IFERROR(VLOOKUP($B35,[1]Jan!AP$5:AQ$46,2,FALSE),"")</f>
        <v/>
      </c>
      <c r="Q35" s="6">
        <f>SUM($C35:P35)</f>
        <v>2</v>
      </c>
      <c r="R35">
        <f>COUNTIF($C35:P35,"Late*")</f>
        <v>0</v>
      </c>
      <c r="S35" s="11">
        <f t="shared" si="2"/>
        <v>2</v>
      </c>
      <c r="T35" s="7">
        <f>COUNTIF($C35:P35,"Absent")</f>
        <v>0</v>
      </c>
      <c r="U35">
        <f>COUNTIF($C35:P35,"Withdrawn")+COUNTIF($C35:P35,"Absent*")-T35</f>
        <v>1</v>
      </c>
      <c r="V35" s="10">
        <f t="shared" si="3"/>
        <v>3</v>
      </c>
    </row>
    <row r="36" spans="1:22" x14ac:dyDescent="0.3">
      <c r="A36" s="6" t="s">
        <v>497</v>
      </c>
      <c r="B36" s="7" t="s">
        <v>498</v>
      </c>
      <c r="C36" s="6" t="str">
        <f>IFERROR(VLOOKUP($B36,[1]Jan!C$5:D$46,2,FALSE),"")</f>
        <v/>
      </c>
      <c r="D36" t="str">
        <f>IFERROR(VLOOKUP($B36,[1]Jan!F$5:G$46,2,FALSE),"")</f>
        <v/>
      </c>
      <c r="E36">
        <f>IFERROR(VLOOKUP($B36,[1]Jan!I$5:J$46,2,FALSE),"")</f>
        <v>1</v>
      </c>
      <c r="F36" t="str">
        <f>IFERROR(VLOOKUP($B36,[1]Jan!L$5:M$46,2,FALSE),"")</f>
        <v/>
      </c>
      <c r="G36" t="str">
        <f>IFERROR(VLOOKUP($B36,[1]Jan!O$5:P$46,2,FALSE),"")</f>
        <v>Withdrawn</v>
      </c>
      <c r="H36" s="67" t="str">
        <f>IFERROR(VLOOKUP($B36,[1]Jan!R$5:S$46,2,FALSE),"")</f>
        <v/>
      </c>
      <c r="I36" t="str">
        <f>IFERROR(VLOOKUP($B36,[1]Jan!U$5:V$46,2,FALSE),"")</f>
        <v/>
      </c>
      <c r="J36" t="str">
        <f>IFERROR(VLOOKUP($B36,[1]Jan!X$5:Y$46,2,FALSE),"")</f>
        <v/>
      </c>
      <c r="K36" t="str">
        <f>IFERROR(VLOOKUP($B36,[1]Jan!AA$5:AB$46,2,FALSE),"")</f>
        <v/>
      </c>
      <c r="L36" t="str">
        <f>IFERROR(VLOOKUP($B36,[1]Jan!AD$5:AE$46,2,FALSE),"")</f>
        <v/>
      </c>
      <c r="M36" t="str">
        <f>IFERROR(VLOOKUP($B36,[1]Jan!AG$5:AH$46,2,FALSE),"")</f>
        <v/>
      </c>
      <c r="N36" t="str">
        <f>IFERROR(VLOOKUP($B36,[1]Jan!AJ$5:AK$46,2,FALSE),"")</f>
        <v/>
      </c>
      <c r="O36" t="str">
        <f>IFERROR(VLOOKUP($B36,[1]Jan!AM$5:AN$46,2,FALSE),"")</f>
        <v/>
      </c>
      <c r="P36" t="str">
        <f>IFERROR(VLOOKUP($B36,[1]Jan!AP$5:AQ$46,2,FALSE),"")</f>
        <v/>
      </c>
      <c r="Q36" s="6">
        <f>SUM($C36:P36)</f>
        <v>1</v>
      </c>
      <c r="R36">
        <f>COUNTIF($C36:P36,"Late*")</f>
        <v>0</v>
      </c>
      <c r="S36" s="11">
        <f t="shared" si="2"/>
        <v>1</v>
      </c>
      <c r="T36" s="7">
        <f>COUNTIF($C36:P36,"Absent")</f>
        <v>0</v>
      </c>
      <c r="U36">
        <f>COUNTIF($C36:P36,"Withdrawn")+COUNTIF($C36:P36,"Absent*")-T36</f>
        <v>1</v>
      </c>
      <c r="V36" s="10">
        <f t="shared" si="3"/>
        <v>2</v>
      </c>
    </row>
    <row r="37" spans="1:22" x14ac:dyDescent="0.3">
      <c r="A37" s="6" t="s">
        <v>38</v>
      </c>
      <c r="B37" s="7" t="s">
        <v>39</v>
      </c>
      <c r="C37" s="6" t="str">
        <f>IFERROR(VLOOKUP($B37,[1]Jan!C$5:D$46,2,FALSE),"")</f>
        <v/>
      </c>
      <c r="D37" t="str">
        <f>IFERROR(VLOOKUP($B37,[1]Jan!F$5:G$46,2,FALSE),"")</f>
        <v/>
      </c>
      <c r="E37">
        <f>IFERROR(VLOOKUP($B37,[1]Jan!I$5:J$46,2,FALSE),"")</f>
        <v>1</v>
      </c>
      <c r="F37" t="str">
        <f>IFERROR(VLOOKUP($B37,[1]Jan!L$5:M$46,2,FALSE),"")</f>
        <v>Absent*</v>
      </c>
      <c r="G37" t="str">
        <f>IFERROR(VLOOKUP($B37,[1]Jan!O$5:P$46,2,FALSE),"")</f>
        <v/>
      </c>
      <c r="H37" s="67" t="str">
        <f>IFERROR(VLOOKUP($B37,[1]Jan!R$5:S$46,2,FALSE),"")</f>
        <v/>
      </c>
      <c r="I37" t="str">
        <f>IFERROR(VLOOKUP($B37,[1]Jan!U$5:V$46,2,FALSE),"")</f>
        <v/>
      </c>
      <c r="J37" t="str">
        <f>IFERROR(VLOOKUP($B37,[1]Jan!X$5:Y$46,2,FALSE),"")</f>
        <v/>
      </c>
      <c r="K37" t="str">
        <f>IFERROR(VLOOKUP($B37,[1]Jan!AA$5:AB$46,2,FALSE),"")</f>
        <v/>
      </c>
      <c r="L37" t="str">
        <f>IFERROR(VLOOKUP($B37,[1]Jan!AD$5:AE$46,2,FALSE),"")</f>
        <v/>
      </c>
      <c r="M37" t="str">
        <f>IFERROR(VLOOKUP($B37,[1]Jan!AG$5:AH$46,2,FALSE),"")</f>
        <v/>
      </c>
      <c r="N37" t="str">
        <f>IFERROR(VLOOKUP($B37,[1]Jan!AJ$5:AK$46,2,FALSE),"")</f>
        <v/>
      </c>
      <c r="O37" t="str">
        <f>IFERROR(VLOOKUP($B37,[1]Jan!AM$5:AN$46,2,FALSE),"")</f>
        <v/>
      </c>
      <c r="P37" t="str">
        <f>IFERROR(VLOOKUP($B37,[1]Jan!AP$5:AQ$46,2,FALSE),"")</f>
        <v/>
      </c>
      <c r="Q37" s="6">
        <f>SUM($C37:P37)</f>
        <v>1</v>
      </c>
      <c r="R37">
        <f>COUNTIF($C37:P37,"Late*")</f>
        <v>0</v>
      </c>
      <c r="S37" s="11">
        <f t="shared" si="2"/>
        <v>1</v>
      </c>
      <c r="T37" s="7">
        <f>COUNTIF($C37:P37,"Absent")</f>
        <v>0</v>
      </c>
      <c r="U37">
        <f>COUNTIF($C37:P37,"Withdrawn")+COUNTIF($C37:P37,"Absent*")-T37</f>
        <v>1</v>
      </c>
      <c r="V37" s="10">
        <f t="shared" si="3"/>
        <v>2</v>
      </c>
    </row>
    <row r="38" spans="1:22" x14ac:dyDescent="0.3">
      <c r="A38" s="6" t="s">
        <v>501</v>
      </c>
      <c r="B38" s="7" t="s">
        <v>502</v>
      </c>
      <c r="C38" s="6" t="str">
        <f>IFERROR(VLOOKUP($B38,[1]Jan!C$5:D$46,2,FALSE),"")</f>
        <v/>
      </c>
      <c r="D38" t="str">
        <f>IFERROR(VLOOKUP($B38,[1]Jan!F$5:G$46,2,FALSE),"")</f>
        <v/>
      </c>
      <c r="E38">
        <f>IFERROR(VLOOKUP($B38,[1]Jan!I$5:J$46,2,FALSE),"")</f>
        <v>1</v>
      </c>
      <c r="F38" t="str">
        <f>IFERROR(VLOOKUP($B38,[1]Jan!L$5:M$46,2,FALSE),"")</f>
        <v/>
      </c>
      <c r="G38">
        <f>IFERROR(VLOOKUP($B38,[1]Jan!O$5:P$46,2,FALSE),"")</f>
        <v>1</v>
      </c>
      <c r="H38" s="67" t="str">
        <f>IFERROR(VLOOKUP($B38,[1]Jan!R$5:S$46,2,FALSE),"")</f>
        <v/>
      </c>
      <c r="I38" t="str">
        <f>IFERROR(VLOOKUP($B38,[1]Jan!U$5:V$46,2,FALSE),"")</f>
        <v>Withdrawn</v>
      </c>
      <c r="J38" t="str">
        <f>IFERROR(VLOOKUP($B38,[1]Jan!X$5:Y$46,2,FALSE),"")</f>
        <v/>
      </c>
      <c r="K38" t="str">
        <f>IFERROR(VLOOKUP($B38,[1]Jan!AA$5:AB$46,2,FALSE),"")</f>
        <v/>
      </c>
      <c r="L38" t="str">
        <f>IFERROR(VLOOKUP($B38,[1]Jan!AD$5:AE$46,2,FALSE),"")</f>
        <v/>
      </c>
      <c r="M38" t="str">
        <f>IFERROR(VLOOKUP($B38,[1]Jan!AG$5:AH$46,2,FALSE),"")</f>
        <v/>
      </c>
      <c r="N38" t="str">
        <f>IFERROR(VLOOKUP($B38,[1]Jan!AJ$5:AK$46,2,FALSE),"")</f>
        <v/>
      </c>
      <c r="O38" t="str">
        <f>IFERROR(VLOOKUP($B38,[1]Jan!AM$5:AN$46,2,FALSE),"")</f>
        <v/>
      </c>
      <c r="P38" t="str">
        <f>IFERROR(VLOOKUP($B38,[1]Jan!AP$5:AQ$46,2,FALSE),"")</f>
        <v/>
      </c>
      <c r="Q38" s="6">
        <f>SUM($C38:P38)</f>
        <v>2</v>
      </c>
      <c r="R38">
        <f>COUNTIF($C38:P38,"Late*")</f>
        <v>0</v>
      </c>
      <c r="S38" s="11">
        <f t="shared" si="2"/>
        <v>2</v>
      </c>
      <c r="T38" s="7">
        <f>COUNTIF($C38:P38,"Absent")</f>
        <v>0</v>
      </c>
      <c r="U38">
        <f>COUNTIF($C38:P38,"Withdrawn")+COUNTIF($C38:P38,"Absent*")-T38</f>
        <v>1</v>
      </c>
      <c r="V38" s="10">
        <f t="shared" si="3"/>
        <v>3</v>
      </c>
    </row>
    <row r="39" spans="1:22" x14ac:dyDescent="0.3">
      <c r="A39" s="6" t="s">
        <v>145</v>
      </c>
      <c r="B39" s="7" t="s">
        <v>146</v>
      </c>
      <c r="C39" s="6" t="str">
        <f>IFERROR(VLOOKUP($B39,[1]Jan!C$5:D$46,2,FALSE),"")</f>
        <v/>
      </c>
      <c r="D39">
        <f>IFERROR(VLOOKUP($B39,[1]Jan!F$5:G$46,2,FALSE),"")</f>
        <v>1</v>
      </c>
      <c r="E39" t="str">
        <f>IFERROR(VLOOKUP($B39,[1]Jan!I$5:J$46,2,FALSE),"")</f>
        <v/>
      </c>
      <c r="F39">
        <f>IFERROR(VLOOKUP($B39,[1]Jan!L$5:M$46,2,FALSE),"")</f>
        <v>1</v>
      </c>
      <c r="G39" t="str">
        <f>IFERROR(VLOOKUP($B39,[1]Jan!O$5:P$46,2,FALSE),"")</f>
        <v>Withdrawn</v>
      </c>
      <c r="H39" s="67" t="str">
        <f>IFERROR(VLOOKUP($B39,[1]Jan!R$5:S$46,2,FALSE),"")</f>
        <v/>
      </c>
      <c r="I39" t="str">
        <f>IFERROR(VLOOKUP($B39,[1]Jan!U$5:V$46,2,FALSE),"")</f>
        <v/>
      </c>
      <c r="J39" t="str">
        <f>IFERROR(VLOOKUP($B39,[1]Jan!X$5:Y$46,2,FALSE),"")</f>
        <v/>
      </c>
      <c r="K39" t="str">
        <f>IFERROR(VLOOKUP($B39,[1]Jan!AA$5:AB$46,2,FALSE),"")</f>
        <v/>
      </c>
      <c r="L39" t="str">
        <f>IFERROR(VLOOKUP($B39,[1]Jan!AD$5:AE$46,2,FALSE),"")</f>
        <v/>
      </c>
      <c r="M39" t="str">
        <f>IFERROR(VLOOKUP($B39,[1]Jan!AG$5:AH$46,2,FALSE),"")</f>
        <v/>
      </c>
      <c r="N39" t="str">
        <f>IFERROR(VLOOKUP($B39,[1]Jan!AJ$5:AK$46,2,FALSE),"")</f>
        <v/>
      </c>
      <c r="O39" t="str">
        <f>IFERROR(VLOOKUP($B39,[1]Jan!AM$5:AN$46,2,FALSE),"")</f>
        <v/>
      </c>
      <c r="P39" t="str">
        <f>IFERROR(VLOOKUP($B39,[1]Jan!AP$5:AQ$46,2,FALSE),"")</f>
        <v/>
      </c>
      <c r="Q39" s="6">
        <f>SUM($C39:P39)</f>
        <v>2</v>
      </c>
      <c r="R39">
        <f>COUNTIF($C39:P39,"Late*")</f>
        <v>0</v>
      </c>
      <c r="S39" s="11">
        <f t="shared" si="2"/>
        <v>2</v>
      </c>
      <c r="T39" s="7">
        <f>COUNTIF($C39:P39,"Absent")</f>
        <v>0</v>
      </c>
      <c r="U39">
        <f>COUNTIF($C39:P39,"Withdrawn")+COUNTIF($C39:P39,"Absent*")-T39</f>
        <v>1</v>
      </c>
      <c r="V39" s="10">
        <f t="shared" si="3"/>
        <v>3</v>
      </c>
    </row>
    <row r="40" spans="1:22" x14ac:dyDescent="0.3">
      <c r="A40" s="6" t="s">
        <v>446</v>
      </c>
      <c r="B40" s="7" t="s">
        <v>447</v>
      </c>
      <c r="C40" s="6" t="str">
        <f>IFERROR(VLOOKUP($B40,[1]Jan!C$5:D$46,2,FALSE),"")</f>
        <v/>
      </c>
      <c r="D40">
        <f>IFERROR(VLOOKUP($B40,[1]Jan!F$5:G$46,2,FALSE),"")</f>
        <v>1</v>
      </c>
      <c r="E40">
        <f>IFERROR(VLOOKUP($B40,[1]Jan!I$5:J$46,2,FALSE),"")</f>
        <v>1</v>
      </c>
      <c r="F40">
        <f>IFERROR(VLOOKUP($B40,[1]Jan!L$5:M$46,2,FALSE),"")</f>
        <v>1</v>
      </c>
      <c r="G40" t="str">
        <f>IFERROR(VLOOKUP($B40,[1]Jan!O$5:P$46,2,FALSE),"")</f>
        <v>Withdrawn</v>
      </c>
      <c r="H40" s="67">
        <f>IFERROR(VLOOKUP($B40,[1]Jan!R$5:S$46,2,FALSE),"")</f>
        <v>0</v>
      </c>
      <c r="I40" t="str">
        <f>IFERROR(VLOOKUP($B40,[1]Jan!U$5:V$46,2,FALSE),"")</f>
        <v/>
      </c>
      <c r="J40" t="str">
        <f>IFERROR(VLOOKUP($B40,[1]Jan!X$5:Y$46,2,FALSE),"")</f>
        <v/>
      </c>
      <c r="K40" t="str">
        <f>IFERROR(VLOOKUP($B40,[1]Jan!AA$5:AB$46,2,FALSE),"")</f>
        <v/>
      </c>
      <c r="L40" t="str">
        <f>IFERROR(VLOOKUP($B40,[1]Jan!AD$5:AE$46,2,FALSE),"")</f>
        <v/>
      </c>
      <c r="M40" t="str">
        <f>IFERROR(VLOOKUP($B40,[1]Jan!AG$5:AH$46,2,FALSE),"")</f>
        <v/>
      </c>
      <c r="N40" t="str">
        <f>IFERROR(VLOOKUP($B40,[1]Jan!AJ$5:AK$46,2,FALSE),"")</f>
        <v/>
      </c>
      <c r="O40" t="str">
        <f>IFERROR(VLOOKUP($B40,[1]Jan!AM$5:AN$46,2,FALSE),"")</f>
        <v/>
      </c>
      <c r="P40" t="str">
        <f>IFERROR(VLOOKUP($B40,[1]Jan!AP$5:AQ$46,2,FALSE),"")</f>
        <v/>
      </c>
      <c r="Q40" s="6">
        <f>SUM($C40:P40)</f>
        <v>3</v>
      </c>
      <c r="R40">
        <f>COUNTIF($C40:P40,"Late*")</f>
        <v>0</v>
      </c>
      <c r="S40" s="11">
        <f t="shared" si="2"/>
        <v>3</v>
      </c>
      <c r="T40" s="7">
        <f>COUNTIF($C40:P40,"Absent")</f>
        <v>0</v>
      </c>
      <c r="U40">
        <f>COUNTIF($C40:P40,"Withdrawn")+COUNTIF($C40:P40,"Absent*")-T40</f>
        <v>1</v>
      </c>
      <c r="V40" s="10">
        <f t="shared" si="3"/>
        <v>4</v>
      </c>
    </row>
    <row r="41" spans="1:22" x14ac:dyDescent="0.3">
      <c r="A41" s="6" t="s">
        <v>503</v>
      </c>
      <c r="B41" s="7" t="s">
        <v>504</v>
      </c>
      <c r="C41" s="6" t="str">
        <f>IFERROR(VLOOKUP($B41,[1]Jan!C$5:D$46,2,FALSE),"")</f>
        <v/>
      </c>
      <c r="D41" t="str">
        <f>IFERROR(VLOOKUP($B41,[1]Jan!F$5:G$46,2,FALSE),"")</f>
        <v/>
      </c>
      <c r="E41" t="str">
        <f>IFERROR(VLOOKUP($B41,[1]Jan!I$5:J$46,2,FALSE),"")</f>
        <v>Withdrawn</v>
      </c>
      <c r="F41" t="str">
        <f>IFERROR(VLOOKUP($B41,[1]Jan!L$5:M$46,2,FALSE),"")</f>
        <v/>
      </c>
      <c r="G41" t="str">
        <f>IFERROR(VLOOKUP($B41,[1]Jan!O$5:P$46,2,FALSE),"")</f>
        <v/>
      </c>
      <c r="H41" s="67" t="str">
        <f>IFERROR(VLOOKUP($B41,[1]Jan!R$5:S$46,2,FALSE),"")</f>
        <v/>
      </c>
      <c r="I41" t="str">
        <f>IFERROR(VLOOKUP($B41,[1]Jan!U$5:V$46,2,FALSE),"")</f>
        <v/>
      </c>
      <c r="J41" t="str">
        <f>IFERROR(VLOOKUP($B41,[1]Jan!X$5:Y$46,2,FALSE),"")</f>
        <v/>
      </c>
      <c r="K41" t="str">
        <f>IFERROR(VLOOKUP($B41,[1]Jan!AA$5:AB$46,2,FALSE),"")</f>
        <v/>
      </c>
      <c r="L41" t="str">
        <f>IFERROR(VLOOKUP($B41,[1]Jan!AD$5:AE$46,2,FALSE),"")</f>
        <v/>
      </c>
      <c r="M41" t="str">
        <f>IFERROR(VLOOKUP($B41,[1]Jan!AG$5:AH$46,2,FALSE),"")</f>
        <v/>
      </c>
      <c r="N41" t="str">
        <f>IFERROR(VLOOKUP($B41,[1]Jan!AJ$5:AK$46,2,FALSE),"")</f>
        <v/>
      </c>
      <c r="O41" t="str">
        <f>IFERROR(VLOOKUP($B41,[1]Jan!AM$5:AN$46,2,FALSE),"")</f>
        <v/>
      </c>
      <c r="P41" t="str">
        <f>IFERROR(VLOOKUP($B41,[1]Jan!AP$5:AQ$46,2,FALSE),"")</f>
        <v/>
      </c>
      <c r="Q41" s="6">
        <f>SUM($C41:P41)</f>
        <v>0</v>
      </c>
      <c r="R41">
        <f>COUNTIF($C41:P41,"Late*")</f>
        <v>0</v>
      </c>
      <c r="S41" s="11">
        <f t="shared" si="2"/>
        <v>0</v>
      </c>
      <c r="T41" s="7">
        <f>COUNTIF($C41:P41,"Absent")</f>
        <v>0</v>
      </c>
      <c r="U41">
        <f>COUNTIF($C41:P41,"Withdrawn")+COUNTIF($C41:P41,"Absent*")-T41</f>
        <v>1</v>
      </c>
      <c r="V41" s="10">
        <f t="shared" si="3"/>
        <v>1</v>
      </c>
    </row>
    <row r="42" spans="1:22" x14ac:dyDescent="0.3">
      <c r="A42" s="6" t="s">
        <v>480</v>
      </c>
      <c r="B42" s="7" t="s">
        <v>481</v>
      </c>
      <c r="C42" s="6" t="str">
        <f>IFERROR(VLOOKUP($B42,[1]Jan!C$5:D$46,2,FALSE),"")</f>
        <v/>
      </c>
      <c r="D42">
        <f>IFERROR(VLOOKUP($B42,[1]Jan!F$5:G$46,2,FALSE),"")</f>
        <v>1</v>
      </c>
      <c r="E42" t="str">
        <f>IFERROR(VLOOKUP($B42,[1]Jan!I$5:J$46,2,FALSE),"")</f>
        <v>Withdrawn</v>
      </c>
      <c r="F42" t="str">
        <f>IFERROR(VLOOKUP($B42,[1]Jan!L$5:M$46,2,FALSE),"")</f>
        <v/>
      </c>
      <c r="G42" t="str">
        <f>IFERROR(VLOOKUP($B42,[1]Jan!O$5:P$46,2,FALSE),"")</f>
        <v/>
      </c>
      <c r="H42" s="67" t="str">
        <f>IFERROR(VLOOKUP($B42,[1]Jan!R$5:S$46,2,FALSE),"")</f>
        <v/>
      </c>
      <c r="I42">
        <f>IFERROR(VLOOKUP($B42,[1]Jan!U$5:V$46,2,FALSE),"")</f>
        <v>1</v>
      </c>
      <c r="J42" t="str">
        <f>IFERROR(VLOOKUP($B42,[1]Jan!X$5:Y$46,2,FALSE),"")</f>
        <v/>
      </c>
      <c r="K42" t="str">
        <f>IFERROR(VLOOKUP($B42,[1]Jan!AA$5:AB$46,2,FALSE),"")</f>
        <v/>
      </c>
      <c r="L42" t="str">
        <f>IFERROR(VLOOKUP($B42,[1]Jan!AD$5:AE$46,2,FALSE),"")</f>
        <v/>
      </c>
      <c r="M42" t="str">
        <f>IFERROR(VLOOKUP($B42,[1]Jan!AG$5:AH$46,2,FALSE),"")</f>
        <v/>
      </c>
      <c r="N42" t="str">
        <f>IFERROR(VLOOKUP($B42,[1]Jan!AJ$5:AK$46,2,FALSE),"")</f>
        <v/>
      </c>
      <c r="O42" t="str">
        <f>IFERROR(VLOOKUP($B42,[1]Jan!AM$5:AN$46,2,FALSE),"")</f>
        <v/>
      </c>
      <c r="P42" t="str">
        <f>IFERROR(VLOOKUP($B42,[1]Jan!AP$5:AQ$46,2,FALSE),"")</f>
        <v/>
      </c>
      <c r="Q42" s="6">
        <f>SUM($C42:P42)</f>
        <v>2</v>
      </c>
      <c r="R42">
        <f>COUNTIF($C42:P42,"Late*")</f>
        <v>0</v>
      </c>
      <c r="S42" s="11">
        <f t="shared" si="2"/>
        <v>2</v>
      </c>
      <c r="T42" s="7">
        <f>COUNTIF($C42:P42,"Absent")</f>
        <v>0</v>
      </c>
      <c r="U42">
        <f>COUNTIF($C42:P42,"Withdrawn")+COUNTIF($C42:P42,"Absent*")-T42</f>
        <v>1</v>
      </c>
      <c r="V42" s="10">
        <f t="shared" si="3"/>
        <v>3</v>
      </c>
    </row>
    <row r="43" spans="1:22" x14ac:dyDescent="0.3">
      <c r="A43" s="6" t="s">
        <v>460</v>
      </c>
      <c r="B43" s="7" t="s">
        <v>461</v>
      </c>
      <c r="C43" s="6" t="str">
        <f>IFERROR(VLOOKUP($B43,[1]Jan!C$5:D$46,2,FALSE),"")</f>
        <v/>
      </c>
      <c r="D43" t="str">
        <f>IFERROR(VLOOKUP($B43,[1]Jan!F$5:G$46,2,FALSE),"")</f>
        <v/>
      </c>
      <c r="E43" t="str">
        <f>IFERROR(VLOOKUP($B43,[1]Jan!I$5:J$46,2,FALSE),"")</f>
        <v/>
      </c>
      <c r="F43" t="str">
        <f>IFERROR(VLOOKUP($B43,[1]Jan!L$5:M$46,2,FALSE),"")</f>
        <v/>
      </c>
      <c r="G43" t="str">
        <f>IFERROR(VLOOKUP($B43,[1]Jan!O$5:P$46,2,FALSE),"")</f>
        <v/>
      </c>
      <c r="H43" s="67" t="str">
        <f>IFERROR(VLOOKUP($B43,[1]Jan!R$5:S$46,2,FALSE),"")</f>
        <v/>
      </c>
      <c r="I43" t="str">
        <f>IFERROR(VLOOKUP($B43,[1]Jan!U$5:V$46,2,FALSE),"")</f>
        <v/>
      </c>
      <c r="J43" t="str">
        <f>IFERROR(VLOOKUP($B43,[1]Jan!X$5:Y$46,2,FALSE),"")</f>
        <v/>
      </c>
      <c r="K43" t="str">
        <f>IFERROR(VLOOKUP($B43,[1]Jan!AA$5:AB$46,2,FALSE),"")</f>
        <v/>
      </c>
      <c r="L43" t="str">
        <f>IFERROR(VLOOKUP($B43,[1]Jan!AD$5:AE$46,2,FALSE),"")</f>
        <v/>
      </c>
      <c r="M43" t="str">
        <f>IFERROR(VLOOKUP($B43,[1]Jan!AG$5:AH$46,2,FALSE),"")</f>
        <v/>
      </c>
      <c r="N43" t="str">
        <f>IFERROR(VLOOKUP($B43,[1]Jan!AJ$5:AK$46,2,FALSE),"")</f>
        <v/>
      </c>
      <c r="O43" t="str">
        <f>IFERROR(VLOOKUP($B43,[1]Jan!AM$5:AN$46,2,FALSE),"")</f>
        <v/>
      </c>
      <c r="P43" t="str">
        <f>IFERROR(VLOOKUP($B43,[1]Jan!AP$5:AQ$46,2,FALSE),"")</f>
        <v/>
      </c>
      <c r="Q43" s="6">
        <f>SUM($C43:P43)</f>
        <v>0</v>
      </c>
      <c r="R43">
        <f>COUNTIF($C43:P43,"Late*")</f>
        <v>0</v>
      </c>
      <c r="S43" s="11">
        <f t="shared" si="2"/>
        <v>0</v>
      </c>
      <c r="T43" s="7">
        <f>COUNTIF($C43:P43,"Absent")</f>
        <v>0</v>
      </c>
      <c r="U43">
        <f>COUNTIF($C43:P43,"Withdrawn")+COUNTIF($C43:P43,"Absent*")-T43</f>
        <v>0</v>
      </c>
      <c r="V43" s="10">
        <f t="shared" si="3"/>
        <v>0</v>
      </c>
    </row>
    <row r="44" spans="1:22" x14ac:dyDescent="0.3">
      <c r="A44" s="6" t="s">
        <v>207</v>
      </c>
      <c r="B44" s="7" t="s">
        <v>208</v>
      </c>
      <c r="C44" s="6">
        <f>IFERROR(VLOOKUP($B44,[1]Jan!C$5:D$46,2,FALSE),"")</f>
        <v>1</v>
      </c>
      <c r="D44" t="str">
        <f>IFERROR(VLOOKUP($B44,[1]Jan!F$5:G$46,2,FALSE),"")</f>
        <v/>
      </c>
      <c r="E44" t="str">
        <f>IFERROR(VLOOKUP($B44,[1]Jan!I$5:J$46,2,FALSE),"")</f>
        <v/>
      </c>
      <c r="F44" t="str">
        <f>IFERROR(VLOOKUP($B44,[1]Jan!L$5:M$46,2,FALSE),"")</f>
        <v/>
      </c>
      <c r="G44">
        <f>IFERROR(VLOOKUP($B44,[1]Jan!O$5:P$46,2,FALSE),"")</f>
        <v>1</v>
      </c>
      <c r="H44" s="67" t="str">
        <f>IFERROR(VLOOKUP($B44,[1]Jan!R$5:S$46,2,FALSE),"")</f>
        <v/>
      </c>
      <c r="I44">
        <f>IFERROR(VLOOKUP($B44,[1]Jan!U$5:V$46,2,FALSE),"")</f>
        <v>1</v>
      </c>
      <c r="J44" t="str">
        <f>IFERROR(VLOOKUP($B44,[1]Jan!X$5:Y$46,2,FALSE),"")</f>
        <v/>
      </c>
      <c r="K44" t="str">
        <f>IFERROR(VLOOKUP($B44,[1]Jan!AA$5:AB$46,2,FALSE),"")</f>
        <v/>
      </c>
      <c r="L44" t="str">
        <f>IFERROR(VLOOKUP($B44,[1]Jan!AD$5:AE$46,2,FALSE),"")</f>
        <v/>
      </c>
      <c r="M44" t="str">
        <f>IFERROR(VLOOKUP($B44,[1]Jan!AG$5:AH$46,2,FALSE),"")</f>
        <v/>
      </c>
      <c r="N44" t="str">
        <f>IFERROR(VLOOKUP($B44,[1]Jan!AJ$5:AK$46,2,FALSE),"")</f>
        <v/>
      </c>
      <c r="O44" t="str">
        <f>IFERROR(VLOOKUP($B44,[1]Jan!AM$5:AN$46,2,FALSE),"")</f>
        <v/>
      </c>
      <c r="P44" t="str">
        <f>IFERROR(VLOOKUP($B44,[1]Jan!AP$5:AQ$46,2,FALSE),"")</f>
        <v/>
      </c>
      <c r="Q44" s="6">
        <f>SUM($C44:P44)</f>
        <v>3</v>
      </c>
      <c r="R44">
        <f>COUNTIF($C44:P44,"Late*")</f>
        <v>0</v>
      </c>
      <c r="S44" s="11">
        <f t="shared" si="2"/>
        <v>3</v>
      </c>
      <c r="T44" s="7">
        <f>COUNTIF($C44:P44,"Absent")</f>
        <v>0</v>
      </c>
      <c r="U44">
        <f>COUNTIF($C44:P44,"Withdrawn")+COUNTIF($C44:P44,"Absent*")-T44</f>
        <v>0</v>
      </c>
      <c r="V44" s="10">
        <f t="shared" si="3"/>
        <v>3</v>
      </c>
    </row>
    <row r="45" spans="1:22" x14ac:dyDescent="0.3">
      <c r="A45" s="6" t="s">
        <v>213</v>
      </c>
      <c r="B45" s="7" t="s">
        <v>214</v>
      </c>
      <c r="C45" s="6" t="str">
        <f>IFERROR(VLOOKUP($B45,[1]Jan!C$5:D$46,2,FALSE),"")</f>
        <v>Late</v>
      </c>
      <c r="D45" t="str">
        <f>IFERROR(VLOOKUP($B45,[1]Jan!F$5:G$46,2,FALSE),"")</f>
        <v/>
      </c>
      <c r="E45" t="str">
        <f>IFERROR(VLOOKUP($B45,[1]Jan!I$5:J$46,2,FALSE),"")</f>
        <v/>
      </c>
      <c r="F45" t="str">
        <f>IFERROR(VLOOKUP($B45,[1]Jan!L$5:M$46,2,FALSE),"")</f>
        <v/>
      </c>
      <c r="G45">
        <f>IFERROR(VLOOKUP($B45,[1]Jan!O$5:P$46,2,FALSE),"")</f>
        <v>1</v>
      </c>
      <c r="H45" s="67" t="str">
        <f>IFERROR(VLOOKUP($B45,[1]Jan!R$5:S$46,2,FALSE),"")</f>
        <v/>
      </c>
      <c r="I45">
        <f>IFERROR(VLOOKUP($B45,[1]Jan!U$5:V$46,2,FALSE),"")</f>
        <v>1</v>
      </c>
      <c r="J45" t="str">
        <f>IFERROR(VLOOKUP($B45,[1]Jan!X$5:Y$46,2,FALSE),"")</f>
        <v/>
      </c>
      <c r="K45" t="str">
        <f>IFERROR(VLOOKUP($B45,[1]Jan!AA$5:AB$46,2,FALSE),"")</f>
        <v/>
      </c>
      <c r="L45" t="str">
        <f>IFERROR(VLOOKUP($B45,[1]Jan!AD$5:AE$46,2,FALSE),"")</f>
        <v/>
      </c>
      <c r="M45" t="str">
        <f>IFERROR(VLOOKUP($B45,[1]Jan!AG$5:AH$46,2,FALSE),"")</f>
        <v/>
      </c>
      <c r="N45" t="str">
        <f>IFERROR(VLOOKUP($B45,[1]Jan!AJ$5:AK$46,2,FALSE),"")</f>
        <v/>
      </c>
      <c r="O45" t="str">
        <f>IFERROR(VLOOKUP($B45,[1]Jan!AM$5:AN$46,2,FALSE),"")</f>
        <v/>
      </c>
      <c r="P45" t="str">
        <f>IFERROR(VLOOKUP($B45,[1]Jan!AP$5:AQ$46,2,FALSE),"")</f>
        <v/>
      </c>
      <c r="Q45" s="6">
        <f>SUM($C45:P45)</f>
        <v>2</v>
      </c>
      <c r="R45">
        <f>COUNTIF($C45:P45,"Late*")</f>
        <v>1</v>
      </c>
      <c r="S45" s="11">
        <f t="shared" si="2"/>
        <v>3</v>
      </c>
      <c r="T45" s="7">
        <f>COUNTIF($C45:P45,"Absent")</f>
        <v>0</v>
      </c>
      <c r="U45">
        <f>COUNTIF($C45:P45,"Withdrawn")+COUNTIF($C45:P45,"Absent*")-T45</f>
        <v>0</v>
      </c>
      <c r="V45" s="10">
        <f t="shared" si="3"/>
        <v>3</v>
      </c>
    </row>
    <row r="46" spans="1:22" x14ac:dyDescent="0.3">
      <c r="A46" s="6" t="s">
        <v>491</v>
      </c>
      <c r="B46" s="7" t="s">
        <v>492</v>
      </c>
      <c r="C46" s="6" t="str">
        <f>IFERROR(VLOOKUP($B46,[1]Jan!C$5:D$46,2,FALSE),"")</f>
        <v/>
      </c>
      <c r="D46" t="str">
        <f>IFERROR(VLOOKUP($B46,[1]Jan!F$5:G$46,2,FALSE),"")</f>
        <v/>
      </c>
      <c r="E46" t="str">
        <f>IFERROR(VLOOKUP($B46,[1]Jan!I$5:J$46,2,FALSE),"")</f>
        <v/>
      </c>
      <c r="F46" t="str">
        <f>IFERROR(VLOOKUP($B46,[1]Jan!L$5:M$46,2,FALSE),"")</f>
        <v/>
      </c>
      <c r="G46" t="str">
        <f>IFERROR(VLOOKUP($B46,[1]Jan!O$5:P$46,2,FALSE),"")</f>
        <v>Withdrawn</v>
      </c>
      <c r="H46" s="67" t="str">
        <f>IFERROR(VLOOKUP($B46,[1]Jan!R$5:S$46,2,FALSE),"")</f>
        <v/>
      </c>
      <c r="I46" t="str">
        <f>IFERROR(VLOOKUP($B46,[1]Jan!U$5:V$46,2,FALSE),"")</f>
        <v>Withdrawn</v>
      </c>
      <c r="J46" t="str">
        <f>IFERROR(VLOOKUP($B46,[1]Jan!X$5:Y$46,2,FALSE),"")</f>
        <v/>
      </c>
      <c r="K46" t="str">
        <f>IFERROR(VLOOKUP($B46,[1]Jan!AA$5:AB$46,2,FALSE),"")</f>
        <v/>
      </c>
      <c r="L46" t="str">
        <f>IFERROR(VLOOKUP($B46,[1]Jan!AD$5:AE$46,2,FALSE),"")</f>
        <v/>
      </c>
      <c r="M46" t="str">
        <f>IFERROR(VLOOKUP($B46,[1]Jan!AG$5:AH$46,2,FALSE),"")</f>
        <v/>
      </c>
      <c r="N46" t="str">
        <f>IFERROR(VLOOKUP($B46,[1]Jan!AJ$5:AK$46,2,FALSE),"")</f>
        <v/>
      </c>
      <c r="O46" t="str">
        <f>IFERROR(VLOOKUP($B46,[1]Jan!AM$5:AN$46,2,FALSE),"")</f>
        <v/>
      </c>
      <c r="P46" t="str">
        <f>IFERROR(VLOOKUP($B46,[1]Jan!AP$5:AQ$46,2,FALSE),"")</f>
        <v/>
      </c>
      <c r="Q46" s="6">
        <f>SUM($C46:P46)</f>
        <v>0</v>
      </c>
      <c r="R46">
        <f>COUNTIF($C46:P46,"Late*")</f>
        <v>0</v>
      </c>
      <c r="S46" s="11">
        <f t="shared" si="2"/>
        <v>0</v>
      </c>
      <c r="T46" s="7">
        <f>COUNTIF($C46:P46,"Absent")</f>
        <v>0</v>
      </c>
      <c r="U46">
        <f>COUNTIF($C46:P46,"Withdrawn")+COUNTIF($C46:P46,"Absent*")-T46</f>
        <v>2</v>
      </c>
      <c r="V46" s="10">
        <f t="shared" si="3"/>
        <v>2</v>
      </c>
    </row>
    <row r="47" spans="1:22" x14ac:dyDescent="0.3">
      <c r="A47" s="6" t="s">
        <v>488</v>
      </c>
      <c r="B47" s="7" t="s">
        <v>489</v>
      </c>
      <c r="C47" s="6" t="str">
        <f>IFERROR(VLOOKUP($B47,[1]Jan!C$5:D$46,2,FALSE),"")</f>
        <v>Late</v>
      </c>
      <c r="D47" t="str">
        <f>IFERROR(VLOOKUP($B47,[1]Jan!F$5:G$46,2,FALSE),"")</f>
        <v/>
      </c>
      <c r="E47" t="str">
        <f>IFERROR(VLOOKUP($B47,[1]Jan!I$5:J$46,2,FALSE),"")</f>
        <v>Late</v>
      </c>
      <c r="F47" t="str">
        <f>IFERROR(VLOOKUP($B47,[1]Jan!L$5:M$46,2,FALSE),"")</f>
        <v/>
      </c>
      <c r="G47" t="str">
        <f>IFERROR(VLOOKUP($B47,[1]Jan!O$5:P$46,2,FALSE),"")</f>
        <v/>
      </c>
      <c r="H47" s="67" t="str">
        <f>IFERROR(VLOOKUP($B47,[1]Jan!R$5:S$46,2,FALSE),"")</f>
        <v/>
      </c>
      <c r="I47" t="str">
        <f>IFERROR(VLOOKUP($B47,[1]Jan!U$5:V$46,2,FALSE),"")</f>
        <v/>
      </c>
      <c r="J47" t="str">
        <f>IFERROR(VLOOKUP($B47,[1]Jan!X$5:Y$46,2,FALSE),"")</f>
        <v/>
      </c>
      <c r="K47" t="str">
        <f>IFERROR(VLOOKUP($B47,[1]Jan!AA$5:AB$46,2,FALSE),"")</f>
        <v/>
      </c>
      <c r="L47" t="str">
        <f>IFERROR(VLOOKUP($B47,[1]Jan!AD$5:AE$46,2,FALSE),"")</f>
        <v/>
      </c>
      <c r="M47" t="str">
        <f>IFERROR(VLOOKUP($B47,[1]Jan!AG$5:AH$46,2,FALSE),"")</f>
        <v/>
      </c>
      <c r="N47" t="str">
        <f>IFERROR(VLOOKUP($B47,[1]Jan!AJ$5:AK$46,2,FALSE),"")</f>
        <v/>
      </c>
      <c r="O47" t="str">
        <f>IFERROR(VLOOKUP($B47,[1]Jan!AM$5:AN$46,2,FALSE),"")</f>
        <v/>
      </c>
      <c r="P47" t="str">
        <f>IFERROR(VLOOKUP($B47,[1]Jan!AP$5:AQ$46,2,FALSE),"")</f>
        <v/>
      </c>
      <c r="Q47" s="6">
        <f>SUM($C47:P47)</f>
        <v>0</v>
      </c>
      <c r="R47">
        <f>COUNTIF($C47:P47,"Late*")</f>
        <v>2</v>
      </c>
      <c r="S47" s="11">
        <f t="shared" si="2"/>
        <v>2</v>
      </c>
      <c r="T47" s="7">
        <f>COUNTIF($C47:P47,"Absent")</f>
        <v>0</v>
      </c>
      <c r="U47">
        <f>COUNTIF($C47:P47,"Withdrawn")+COUNTIF($C47:P47,"Absent*")-T47</f>
        <v>0</v>
      </c>
      <c r="V47" s="10">
        <f t="shared" si="3"/>
        <v>2</v>
      </c>
    </row>
    <row r="48" spans="1:22" x14ac:dyDescent="0.3">
      <c r="A48" s="6" t="s">
        <v>349</v>
      </c>
      <c r="B48" s="7" t="s">
        <v>350</v>
      </c>
      <c r="C48" s="6" t="str">
        <f>IFERROR(VLOOKUP($B48,[1]Jan!C$5:D$46,2,FALSE),"")</f>
        <v/>
      </c>
      <c r="D48" t="str">
        <f>IFERROR(VLOOKUP($B48,[1]Jan!F$5:G$46,2,FALSE),"")</f>
        <v/>
      </c>
      <c r="E48" t="str">
        <f>IFERROR(VLOOKUP($B48,[1]Jan!I$5:J$46,2,FALSE),"")</f>
        <v>Withdrawn</v>
      </c>
      <c r="F48" t="str">
        <f>IFERROR(VLOOKUP($B48,[1]Jan!L$5:M$46,2,FALSE),"")</f>
        <v>Withdrawn</v>
      </c>
      <c r="G48" t="str">
        <f>IFERROR(VLOOKUP($B48,[1]Jan!O$5:P$46,2,FALSE),"")</f>
        <v/>
      </c>
      <c r="H48" s="67">
        <f>IFERROR(VLOOKUP($B48,[1]Jan!R$5:S$46,2,FALSE),"")</f>
        <v>0</v>
      </c>
      <c r="I48" t="str">
        <f>IFERROR(VLOOKUP($B48,[1]Jan!U$5:V$46,2,FALSE),"")</f>
        <v/>
      </c>
      <c r="J48" t="str">
        <f>IFERROR(VLOOKUP($B48,[1]Jan!X$5:Y$46,2,FALSE),"")</f>
        <v/>
      </c>
      <c r="K48" t="str">
        <f>IFERROR(VLOOKUP($B48,[1]Jan!AA$5:AB$46,2,FALSE),"")</f>
        <v/>
      </c>
      <c r="L48" t="str">
        <f>IFERROR(VLOOKUP($B48,[1]Jan!AD$5:AE$46,2,FALSE),"")</f>
        <v/>
      </c>
      <c r="M48" t="str">
        <f>IFERROR(VLOOKUP($B48,[1]Jan!AG$5:AH$46,2,FALSE),"")</f>
        <v/>
      </c>
      <c r="N48" t="str">
        <f>IFERROR(VLOOKUP($B48,[1]Jan!AJ$5:AK$46,2,FALSE),"")</f>
        <v/>
      </c>
      <c r="O48" t="str">
        <f>IFERROR(VLOOKUP($B48,[1]Jan!AM$5:AN$46,2,FALSE),"")</f>
        <v/>
      </c>
      <c r="P48" t="str">
        <f>IFERROR(VLOOKUP($B48,[1]Jan!AP$5:AQ$46,2,FALSE),"")</f>
        <v/>
      </c>
      <c r="Q48" s="6">
        <f>SUM($C48:P48)</f>
        <v>0</v>
      </c>
      <c r="R48">
        <f>COUNTIF($C48:P48,"Late*")</f>
        <v>0</v>
      </c>
      <c r="S48" s="11">
        <f t="shared" si="2"/>
        <v>0</v>
      </c>
      <c r="T48" s="7">
        <f>COUNTIF($C48:P48,"Absent")</f>
        <v>0</v>
      </c>
      <c r="U48">
        <f>COUNTIF($C48:P48,"Withdrawn")+COUNTIF($C48:P48,"Absent*")-T48</f>
        <v>2</v>
      </c>
      <c r="V48" s="10">
        <f t="shared" si="3"/>
        <v>2</v>
      </c>
    </row>
    <row r="49" spans="1:23" x14ac:dyDescent="0.3">
      <c r="A49" s="6" t="s">
        <v>513</v>
      </c>
      <c r="B49" s="7" t="s">
        <v>514</v>
      </c>
      <c r="C49" s="6" t="str">
        <f>IFERROR(VLOOKUP($B49,[1]Jan!C$5:D$46,2,FALSE),"")</f>
        <v/>
      </c>
      <c r="D49" t="str">
        <f>IFERROR(VLOOKUP($B49,[1]Jan!F$5:G$46,2,FALSE),"")</f>
        <v/>
      </c>
      <c r="E49" t="str">
        <f>IFERROR(VLOOKUP($B49,[1]Jan!I$5:J$46,2,FALSE),"")</f>
        <v/>
      </c>
      <c r="F49">
        <f>IFERROR(VLOOKUP($B49,[1]Jan!L$5:M$46,2,FALSE),"")</f>
        <v>1</v>
      </c>
      <c r="G49" t="str">
        <f>IFERROR(VLOOKUP($B49,[1]Jan!O$5:P$46,2,FALSE),"")</f>
        <v/>
      </c>
      <c r="H49" s="67" t="str">
        <f>IFERROR(VLOOKUP($B49,[1]Jan!R$5:S$46,2,FALSE),"")</f>
        <v/>
      </c>
      <c r="I49" t="str">
        <f>IFERROR(VLOOKUP($B49,[1]Jan!U$5:V$46,2,FALSE),"")</f>
        <v/>
      </c>
      <c r="J49" t="str">
        <f>IFERROR(VLOOKUP($B49,[1]Jan!X$5:Y$46,2,FALSE),"")</f>
        <v/>
      </c>
      <c r="K49" t="str">
        <f>IFERROR(VLOOKUP($B49,[1]Jan!AA$5:AB$46,2,FALSE),"")</f>
        <v/>
      </c>
      <c r="L49" t="str">
        <f>IFERROR(VLOOKUP($B49,[1]Jan!AD$5:AE$46,2,FALSE),"")</f>
        <v/>
      </c>
      <c r="M49" t="str">
        <f>IFERROR(VLOOKUP($B49,[1]Jan!AG$5:AH$46,2,FALSE),"")</f>
        <v/>
      </c>
      <c r="N49" t="str">
        <f>IFERROR(VLOOKUP($B49,[1]Jan!AJ$5:AK$46,2,FALSE),"")</f>
        <v/>
      </c>
      <c r="O49" t="str">
        <f>IFERROR(VLOOKUP($B49,[1]Jan!AM$5:AN$46,2,FALSE),"")</f>
        <v/>
      </c>
      <c r="P49" t="str">
        <f>IFERROR(VLOOKUP($B49,[1]Jan!AP$5:AQ$46,2,FALSE),"")</f>
        <v/>
      </c>
      <c r="Q49" s="6">
        <f>SUM($C49:P49)</f>
        <v>1</v>
      </c>
      <c r="R49">
        <f>COUNTIF($C49:P49,"Late*")</f>
        <v>0</v>
      </c>
      <c r="S49" s="11">
        <f t="shared" si="2"/>
        <v>1</v>
      </c>
      <c r="T49" s="7">
        <f>COUNTIF($C49:P49,"Absent")</f>
        <v>0</v>
      </c>
      <c r="U49">
        <f>COUNTIF($C49:P49,"Withdrawn")+COUNTIF($C49:P49,"Absent*")-T49</f>
        <v>0</v>
      </c>
      <c r="V49" s="10">
        <f t="shared" si="3"/>
        <v>1</v>
      </c>
    </row>
    <row r="50" spans="1:23" x14ac:dyDescent="0.3">
      <c r="A50" s="6" t="s">
        <v>90</v>
      </c>
      <c r="B50" s="7" t="s">
        <v>91</v>
      </c>
      <c r="C50" s="6" t="str">
        <f>IFERROR(VLOOKUP($B50,[1]Jan!C$5:D$46,2,FALSE),"")</f>
        <v/>
      </c>
      <c r="D50" t="str">
        <f>IFERROR(VLOOKUP($B50,[1]Jan!F$5:G$46,2,FALSE),"")</f>
        <v/>
      </c>
      <c r="E50">
        <f>IFERROR(VLOOKUP($B50,[1]Jan!I$5:J$46,2,FALSE),"")</f>
        <v>1</v>
      </c>
      <c r="F50" t="str">
        <f>IFERROR(VLOOKUP($B50,[1]Jan!L$5:M$46,2,FALSE),"")</f>
        <v/>
      </c>
      <c r="G50" t="str">
        <f>IFERROR(VLOOKUP($B50,[1]Jan!O$5:P$46,2,FALSE),"")</f>
        <v/>
      </c>
      <c r="H50" s="67" t="str">
        <f>IFERROR(VLOOKUP($B50,[1]Jan!R$5:S$46,2,FALSE),"")</f>
        <v/>
      </c>
      <c r="I50" t="str">
        <f>IFERROR(VLOOKUP($B50,[1]Jan!U$5:V$46,2,FALSE),"")</f>
        <v/>
      </c>
      <c r="J50" t="str">
        <f>IFERROR(VLOOKUP($B50,[1]Jan!X$5:Y$46,2,FALSE),"")</f>
        <v/>
      </c>
      <c r="K50" t="str">
        <f>IFERROR(VLOOKUP($B50,[1]Jan!AA$5:AB$46,2,FALSE),"")</f>
        <v/>
      </c>
      <c r="L50" t="str">
        <f>IFERROR(VLOOKUP($B50,[1]Jan!AD$5:AE$46,2,FALSE),"")</f>
        <v/>
      </c>
      <c r="M50" t="str">
        <f>IFERROR(VLOOKUP($B50,[1]Jan!AG$5:AH$46,2,FALSE),"")</f>
        <v/>
      </c>
      <c r="N50" t="str">
        <f>IFERROR(VLOOKUP($B50,[1]Jan!AJ$5:AK$46,2,FALSE),"")</f>
        <v/>
      </c>
      <c r="O50" t="str">
        <f>IFERROR(VLOOKUP($B50,[1]Jan!AM$5:AN$46,2,FALSE),"")</f>
        <v/>
      </c>
      <c r="P50" t="str">
        <f>IFERROR(VLOOKUP($B50,[1]Jan!AP$5:AQ$46,2,FALSE),"")</f>
        <v/>
      </c>
      <c r="Q50" s="6">
        <f>SUM($C50:P50)</f>
        <v>1</v>
      </c>
      <c r="R50">
        <f>COUNTIF($C50:P50,"Late*")</f>
        <v>0</v>
      </c>
      <c r="S50" s="11">
        <f t="shared" si="2"/>
        <v>1</v>
      </c>
      <c r="T50" s="7">
        <f>COUNTIF($C50:P50,"Absent")</f>
        <v>0</v>
      </c>
      <c r="U50">
        <f>COUNTIF($C50:P50,"Withdrawn")+COUNTIF($C50:P50,"Absent*")-T50</f>
        <v>0</v>
      </c>
      <c r="V50" s="10">
        <f t="shared" si="3"/>
        <v>1</v>
      </c>
      <c r="W50" s="1"/>
    </row>
    <row r="51" spans="1:23" ht="14.4" customHeight="1" x14ac:dyDescent="0.3">
      <c r="A51" s="6" t="s">
        <v>486</v>
      </c>
      <c r="B51" t="s">
        <v>487</v>
      </c>
      <c r="C51" s="6">
        <f>IFERROR(VLOOKUP($B51,[1]Jan!C$5:D$46,2,FALSE),"")</f>
        <v>1</v>
      </c>
      <c r="D51" t="str">
        <f>IFERROR(VLOOKUP($B51,[1]Jan!F$5:G$46,2,FALSE),"")</f>
        <v/>
      </c>
      <c r="E51" t="str">
        <f>IFERROR(VLOOKUP($B51,[1]Jan!I$5:J$46,2,FALSE),"")</f>
        <v/>
      </c>
      <c r="F51" t="str">
        <f>IFERROR(VLOOKUP($B51,[1]Jan!L$5:M$46,2,FALSE),"")</f>
        <v/>
      </c>
      <c r="G51" t="str">
        <f>IFERROR(VLOOKUP($B51,[1]Jan!O$5:P$46,2,FALSE),"")</f>
        <v/>
      </c>
      <c r="H51" s="67" t="str">
        <f>IFERROR(VLOOKUP($B51,[1]Jan!R$5:S$46,2,FALSE),"")</f>
        <v/>
      </c>
      <c r="I51" t="str">
        <f>IFERROR(VLOOKUP($B51,[1]Jan!U$5:V$46,2,FALSE),"")</f>
        <v/>
      </c>
      <c r="J51" t="str">
        <f>IFERROR(VLOOKUP($B51,[1]Jan!X$5:Y$46,2,FALSE),"")</f>
        <v/>
      </c>
      <c r="K51" t="str">
        <f>IFERROR(VLOOKUP($B51,[1]Jan!AA$5:AB$46,2,FALSE),"")</f>
        <v/>
      </c>
      <c r="L51" t="str">
        <f>IFERROR(VLOOKUP($B51,[1]Jan!AD$5:AE$46,2,FALSE),"")</f>
        <v/>
      </c>
      <c r="M51" t="str">
        <f>IFERROR(VLOOKUP($B51,[1]Jan!AG$5:AH$46,2,FALSE),"")</f>
        <v/>
      </c>
      <c r="N51" t="str">
        <f>IFERROR(VLOOKUP($B51,[1]Jan!AJ$5:AK$46,2,FALSE),"")</f>
        <v/>
      </c>
      <c r="O51" t="str">
        <f>IFERROR(VLOOKUP($B51,[1]Jan!AM$5:AN$46,2,FALSE),"")</f>
        <v/>
      </c>
      <c r="P51" t="str">
        <f>IFERROR(VLOOKUP($B51,[1]Jan!AP$5:AQ$46,2,FALSE),"")</f>
        <v/>
      </c>
      <c r="Q51" s="6">
        <f>SUM($C51:P51)</f>
        <v>1</v>
      </c>
      <c r="R51">
        <f>COUNTIF($C51:P51,"Late*")</f>
        <v>0</v>
      </c>
      <c r="S51" s="11">
        <f t="shared" si="2"/>
        <v>1</v>
      </c>
      <c r="T51" s="7">
        <f>COUNTIF($C51:P51,"Absent")</f>
        <v>0</v>
      </c>
      <c r="U51">
        <f>COUNTIF($C51:P51,"Withdrawn")+COUNTIF($C51:P51,"Absent*")-T51</f>
        <v>0</v>
      </c>
      <c r="V51" s="10">
        <f t="shared" si="3"/>
        <v>1</v>
      </c>
    </row>
    <row r="52" spans="1:23" s="1" customFormat="1" x14ac:dyDescent="0.3">
      <c r="A52" s="6" t="s">
        <v>476</v>
      </c>
      <c r="B52" s="7" t="s">
        <v>477</v>
      </c>
      <c r="C52" s="6">
        <f>IFERROR(VLOOKUP($B52,[1]Jan!C$5:D$46,2,FALSE),"")</f>
        <v>1</v>
      </c>
      <c r="D52" t="str">
        <f>IFERROR(VLOOKUP($B52,[1]Jan!F$5:G$46,2,FALSE),"")</f>
        <v>Withdrawn</v>
      </c>
      <c r="E52" t="str">
        <f>IFERROR(VLOOKUP($B52,[1]Jan!I$5:J$46,2,FALSE),"")</f>
        <v/>
      </c>
      <c r="F52" t="str">
        <f>IFERROR(VLOOKUP($B52,[1]Jan!L$5:M$46,2,FALSE),"")</f>
        <v>Withdrawn</v>
      </c>
      <c r="G52" t="str">
        <f>IFERROR(VLOOKUP($B52,[1]Jan!O$5:P$46,2,FALSE),"")</f>
        <v/>
      </c>
      <c r="H52" s="67" t="str">
        <f>IFERROR(VLOOKUP($B52,[1]Jan!R$5:S$46,2,FALSE),"")</f>
        <v/>
      </c>
      <c r="I52" t="str">
        <f>IFERROR(VLOOKUP($B52,[1]Jan!U$5:V$46,2,FALSE),"")</f>
        <v/>
      </c>
      <c r="J52" t="str">
        <f>IFERROR(VLOOKUP($B52,[1]Jan!X$5:Y$46,2,FALSE),"")</f>
        <v/>
      </c>
      <c r="K52" t="str">
        <f>IFERROR(VLOOKUP($B52,[1]Jan!AA$5:AB$46,2,FALSE),"")</f>
        <v/>
      </c>
      <c r="L52" t="str">
        <f>IFERROR(VLOOKUP($B52,[1]Jan!AD$5:AE$46,2,FALSE),"")</f>
        <v/>
      </c>
      <c r="M52" t="str">
        <f>IFERROR(VLOOKUP($B52,[1]Jan!AG$5:AH$46,2,FALSE),"")</f>
        <v/>
      </c>
      <c r="N52" t="str">
        <f>IFERROR(VLOOKUP($B52,[1]Jan!AJ$5:AK$46,2,FALSE),"")</f>
        <v/>
      </c>
      <c r="O52" t="str">
        <f>IFERROR(VLOOKUP($B52,[1]Jan!AM$5:AN$46,2,FALSE),"")</f>
        <v/>
      </c>
      <c r="P52" t="str">
        <f>IFERROR(VLOOKUP($B52,[1]Jan!AP$5:AQ$46,2,FALSE),"")</f>
        <v/>
      </c>
      <c r="Q52" s="6">
        <f>SUM($C52:P52)</f>
        <v>1</v>
      </c>
      <c r="R52">
        <f>COUNTIF($C52:P52,"Late*")</f>
        <v>0</v>
      </c>
      <c r="S52" s="11">
        <f t="shared" si="2"/>
        <v>1</v>
      </c>
      <c r="T52" s="7">
        <f>COUNTIF($C52:P52,"Absent")</f>
        <v>0</v>
      </c>
      <c r="U52">
        <f>COUNTIF($C52:P52,"Withdrawn")+COUNTIF($C52:P52,"Absent*")-T52</f>
        <v>2</v>
      </c>
      <c r="V52" s="10">
        <f t="shared" si="3"/>
        <v>3</v>
      </c>
      <c r="W52"/>
    </row>
    <row r="53" spans="1:23" x14ac:dyDescent="0.3">
      <c r="A53" s="6" t="s">
        <v>482</v>
      </c>
      <c r="B53" s="7" t="s">
        <v>483</v>
      </c>
      <c r="C53" s="6">
        <f>IFERROR(VLOOKUP($B53,[1]Jan!C$5:D$46,2,FALSE),"")</f>
        <v>1</v>
      </c>
      <c r="D53" t="str">
        <f>IFERROR(VLOOKUP($B53,[1]Jan!F$5:G$46,2,FALSE),"")</f>
        <v>Withdrawn</v>
      </c>
      <c r="E53" t="str">
        <f>IFERROR(VLOOKUP($B53,[1]Jan!I$5:J$46,2,FALSE),"")</f>
        <v>Withdrawn</v>
      </c>
      <c r="F53" t="str">
        <f>IFERROR(VLOOKUP($B53,[1]Jan!L$5:M$46,2,FALSE),"")</f>
        <v/>
      </c>
      <c r="G53" t="str">
        <f>IFERROR(VLOOKUP($B53,[1]Jan!O$5:P$46,2,FALSE),"")</f>
        <v/>
      </c>
      <c r="H53" s="67" t="str">
        <f>IFERROR(VLOOKUP($B53,[1]Jan!R$5:S$46,2,FALSE),"")</f>
        <v/>
      </c>
      <c r="I53" t="str">
        <f>IFERROR(VLOOKUP($B53,[1]Jan!U$5:V$46,2,FALSE),"")</f>
        <v/>
      </c>
      <c r="J53" t="str">
        <f>IFERROR(VLOOKUP($B53,[1]Jan!X$5:Y$46,2,FALSE),"")</f>
        <v/>
      </c>
      <c r="K53" t="str">
        <f>IFERROR(VLOOKUP($B53,[1]Jan!AA$5:AB$46,2,FALSE),"")</f>
        <v/>
      </c>
      <c r="L53" t="str">
        <f>IFERROR(VLOOKUP($B53,[1]Jan!AD$5:AE$46,2,FALSE),"")</f>
        <v/>
      </c>
      <c r="M53" t="str">
        <f>IFERROR(VLOOKUP($B53,[1]Jan!AG$5:AH$46,2,FALSE),"")</f>
        <v/>
      </c>
      <c r="N53" t="str">
        <f>IFERROR(VLOOKUP($B53,[1]Jan!AJ$5:AK$46,2,FALSE),"")</f>
        <v/>
      </c>
      <c r="O53" t="str">
        <f>IFERROR(VLOOKUP($B53,[1]Jan!AM$5:AN$46,2,FALSE),"")</f>
        <v/>
      </c>
      <c r="P53" t="str">
        <f>IFERROR(VLOOKUP($B53,[1]Jan!AP$5:AQ$46,2,FALSE),"")</f>
        <v/>
      </c>
      <c r="Q53" s="6">
        <f>SUM($C53:P53)</f>
        <v>1</v>
      </c>
      <c r="R53">
        <f>COUNTIF($C53:P53,"Late*")</f>
        <v>0</v>
      </c>
      <c r="S53" s="11">
        <f t="shared" si="2"/>
        <v>1</v>
      </c>
      <c r="T53" s="7">
        <f>COUNTIF($C53:P53,"Absent")</f>
        <v>0</v>
      </c>
      <c r="U53">
        <f>COUNTIF($C53:P53,"Withdrawn")+COUNTIF($C53:P53,"Absent*")-T53</f>
        <v>2</v>
      </c>
      <c r="V53" s="10">
        <f t="shared" si="3"/>
        <v>3</v>
      </c>
    </row>
    <row r="54" spans="1:23" x14ac:dyDescent="0.3">
      <c r="A54" s="6" t="s">
        <v>490</v>
      </c>
      <c r="B54" s="7" t="s">
        <v>130</v>
      </c>
      <c r="C54" s="6" t="str">
        <f>IFERROR(VLOOKUP($B54,[1]Jan!C$5:D$46,2,FALSE),"")</f>
        <v/>
      </c>
      <c r="D54" t="str">
        <f>IFERROR(VLOOKUP($B54,[1]Jan!F$5:G$46,2,FALSE),"")</f>
        <v/>
      </c>
      <c r="E54" t="str">
        <f>IFERROR(VLOOKUP($B54,[1]Jan!I$5:J$46,2,FALSE),"")</f>
        <v/>
      </c>
      <c r="F54">
        <f>IFERROR(VLOOKUP($B54,[1]Jan!L$5:M$46,2,FALSE),"")</f>
        <v>1</v>
      </c>
      <c r="G54" t="str">
        <f>IFERROR(VLOOKUP($B54,[1]Jan!O$5:P$46,2,FALSE),"")</f>
        <v/>
      </c>
      <c r="H54" s="67" t="str">
        <f>IFERROR(VLOOKUP($B54,[1]Jan!R$5:S$46,2,FALSE),"")</f>
        <v/>
      </c>
      <c r="I54">
        <f>IFERROR(VLOOKUP($B54,[1]Jan!U$5:V$46,2,FALSE),"")</f>
        <v>1</v>
      </c>
      <c r="J54" t="str">
        <f>IFERROR(VLOOKUP($B54,[1]Jan!X$5:Y$46,2,FALSE),"")</f>
        <v/>
      </c>
      <c r="K54" t="str">
        <f>IFERROR(VLOOKUP($B54,[1]Jan!AA$5:AB$46,2,FALSE),"")</f>
        <v/>
      </c>
      <c r="L54" t="str">
        <f>IFERROR(VLOOKUP($B54,[1]Jan!AD$5:AE$46,2,FALSE),"")</f>
        <v/>
      </c>
      <c r="M54" t="str">
        <f>IFERROR(VLOOKUP($B54,[1]Jan!AG$5:AH$46,2,FALSE),"")</f>
        <v/>
      </c>
      <c r="N54" t="str">
        <f>IFERROR(VLOOKUP($B54,[1]Jan!AJ$5:AK$46,2,FALSE),"")</f>
        <v/>
      </c>
      <c r="O54" t="str">
        <f>IFERROR(VLOOKUP($B54,[1]Jan!AM$5:AN$46,2,FALSE),"")</f>
        <v/>
      </c>
      <c r="P54" t="str">
        <f>IFERROR(VLOOKUP($B54,[1]Jan!AP$5:AQ$46,2,FALSE),"")</f>
        <v/>
      </c>
      <c r="Q54" s="6">
        <f>SUM($C54:P54)</f>
        <v>2</v>
      </c>
      <c r="R54">
        <f>COUNTIF($C54:P54,"Late*")</f>
        <v>0</v>
      </c>
      <c r="S54" s="11">
        <f t="shared" si="2"/>
        <v>2</v>
      </c>
      <c r="T54" s="7">
        <f>COUNTIF($C54:P54,"Absent")</f>
        <v>0</v>
      </c>
      <c r="U54">
        <f>COUNTIF($C54:P54,"Withdrawn")+COUNTIF($C54:P54,"Absent*")-T54</f>
        <v>0</v>
      </c>
      <c r="V54" s="10">
        <f t="shared" si="3"/>
        <v>2</v>
      </c>
    </row>
    <row r="55" spans="1:23" x14ac:dyDescent="0.3">
      <c r="A55" t="s">
        <v>86</v>
      </c>
      <c r="B55" t="s">
        <v>87</v>
      </c>
      <c r="C55" s="6" t="str">
        <f>IFERROR(VLOOKUP($B55,[1]Jan!C$5:D$46,2,FALSE),"")</f>
        <v/>
      </c>
      <c r="D55">
        <f>IFERROR(VLOOKUP($B55,[1]Jan!F$5:G$46,2,FALSE),"")</f>
        <v>1</v>
      </c>
      <c r="E55" t="str">
        <f>IFERROR(VLOOKUP($B55,[1]Jan!I$5:J$46,2,FALSE),"")</f>
        <v/>
      </c>
      <c r="F55">
        <f>IFERROR(VLOOKUP($B55,[1]Jan!L$5:M$46,2,FALSE),"")</f>
        <v>1</v>
      </c>
      <c r="G55" t="str">
        <f>IFERROR(VLOOKUP($B55,[1]Jan!O$5:P$46,2,FALSE),"")</f>
        <v/>
      </c>
      <c r="H55" s="67">
        <f>IFERROR(VLOOKUP($B55,[1]Jan!R$5:S$46,2,FALSE),"")</f>
        <v>0</v>
      </c>
      <c r="I55" t="str">
        <f>IFERROR(VLOOKUP($B55,[1]Jan!U$5:V$46,2,FALSE),"")</f>
        <v/>
      </c>
      <c r="J55" t="str">
        <f>IFERROR(VLOOKUP($B55,[1]Jan!X$5:Y$46,2,FALSE),"")</f>
        <v/>
      </c>
      <c r="K55" t="str">
        <f>IFERROR(VLOOKUP($B55,[1]Jan!AA$5:AB$46,2,FALSE),"")</f>
        <v/>
      </c>
      <c r="L55" t="str">
        <f>IFERROR(VLOOKUP($B55,[1]Jan!AD$5:AE$46,2,FALSE),"")</f>
        <v/>
      </c>
      <c r="M55" t="str">
        <f>IFERROR(VLOOKUP($B55,[1]Jan!AG$5:AH$46,2,FALSE),"")</f>
        <v/>
      </c>
      <c r="N55" t="str">
        <f>IFERROR(VLOOKUP($B55,[1]Jan!AJ$5:AK$46,2,FALSE),"")</f>
        <v/>
      </c>
      <c r="O55" t="str">
        <f>IFERROR(VLOOKUP($B55,[1]Jan!AM$5:AN$46,2,FALSE),"")</f>
        <v/>
      </c>
      <c r="P55" t="str">
        <f>IFERROR(VLOOKUP($B55,[1]Jan!AP$5:AQ$46,2,FALSE),"")</f>
        <v/>
      </c>
      <c r="Q55" s="6">
        <f>SUM($C55:P55)</f>
        <v>2</v>
      </c>
      <c r="R55">
        <f>COUNTIF($C55:P55,"Late*")</f>
        <v>0</v>
      </c>
      <c r="S55" s="11">
        <f t="shared" si="2"/>
        <v>2</v>
      </c>
      <c r="T55" s="7">
        <f>COUNTIF($C55:P55,"Absent")</f>
        <v>0</v>
      </c>
      <c r="U55">
        <f>COUNTIF($C55:P55,"Withdrawn")+COUNTIF($C55:P55,"Absent*")-T55</f>
        <v>0</v>
      </c>
      <c r="V55" s="10">
        <f t="shared" si="3"/>
        <v>2</v>
      </c>
    </row>
    <row r="56" spans="1:23" x14ac:dyDescent="0.3">
      <c r="A56" s="43" t="s">
        <v>831</v>
      </c>
      <c r="B56" s="43" t="s">
        <v>832</v>
      </c>
      <c r="C56" s="6" t="str">
        <f>IFERROR(VLOOKUP($B56,[1]Jan!C$5:D$46,2,FALSE),"")</f>
        <v/>
      </c>
      <c r="D56" t="str">
        <f>IFERROR(VLOOKUP($B56,[1]Jan!F$5:G$46,2,FALSE),"")</f>
        <v/>
      </c>
      <c r="E56" t="str">
        <f>IFERROR(VLOOKUP($B56,[1]Jan!I$5:J$46,2,FALSE),"")</f>
        <v/>
      </c>
      <c r="F56">
        <f>IFERROR(VLOOKUP($B56,[1]Jan!L$5:M$46,2,FALSE),"")</f>
        <v>1</v>
      </c>
      <c r="G56" t="str">
        <f>IFERROR(VLOOKUP($B56,[1]Jan!O$5:P$46,2,FALSE),"")</f>
        <v/>
      </c>
      <c r="H56" s="67" t="str">
        <f>IFERROR(VLOOKUP($B56,[1]Jan!R$5:S$46,2,FALSE),"")</f>
        <v/>
      </c>
      <c r="I56" t="str">
        <f>IFERROR(VLOOKUP($B56,[1]Jan!U$5:V$46,2,FALSE),"")</f>
        <v/>
      </c>
      <c r="J56" t="str">
        <f>IFERROR(VLOOKUP($B56,[1]Jan!X$5:Y$46,2,FALSE),"")</f>
        <v/>
      </c>
      <c r="K56" t="str">
        <f>IFERROR(VLOOKUP($B56,[1]Jan!AA$5:AB$46,2,FALSE),"")</f>
        <v/>
      </c>
      <c r="L56" t="str">
        <f>IFERROR(VLOOKUP($B56,[1]Jan!AD$5:AE$46,2,FALSE),"")</f>
        <v/>
      </c>
      <c r="M56" t="str">
        <f>IFERROR(VLOOKUP($B56,[1]Jan!AG$5:AH$46,2,FALSE),"")</f>
        <v/>
      </c>
      <c r="N56" t="str">
        <f>IFERROR(VLOOKUP($B56,[1]Jan!AJ$5:AK$46,2,FALSE),"")</f>
        <v/>
      </c>
      <c r="O56" t="str">
        <f>IFERROR(VLOOKUP($B56,[1]Jan!AM$5:AN$46,2,FALSE),"")</f>
        <v/>
      </c>
      <c r="P56" t="str">
        <f>IFERROR(VLOOKUP($B56,[1]Jan!AP$5:AQ$46,2,FALSE),"")</f>
        <v/>
      </c>
      <c r="Q56" s="6">
        <f>SUM($C56:P56)</f>
        <v>1</v>
      </c>
      <c r="R56">
        <f>COUNTIF($C56:P56,"Late*")</f>
        <v>0</v>
      </c>
      <c r="S56" s="11">
        <f t="shared" si="2"/>
        <v>1</v>
      </c>
      <c r="T56" s="7">
        <f>COUNTIF($C56:P56,"Absent")</f>
        <v>0</v>
      </c>
      <c r="U56">
        <f>COUNTIF($C56:P56,"Withdrawn")+COUNTIF($C56:P56,"Absent*")-T56</f>
        <v>0</v>
      </c>
      <c r="V56" s="10">
        <f t="shared" si="3"/>
        <v>1</v>
      </c>
    </row>
    <row r="57" spans="1:23" x14ac:dyDescent="0.3">
      <c r="A57" t="s">
        <v>173</v>
      </c>
      <c r="B57" t="s">
        <v>174</v>
      </c>
      <c r="C57" s="6" t="str">
        <f>IFERROR(VLOOKUP($B57,[1]Jan!C$5:D$46,2,FALSE),"")</f>
        <v/>
      </c>
      <c r="D57" t="str">
        <f>IFERROR(VLOOKUP($B57,[1]Jan!F$5:G$46,2,FALSE),"")</f>
        <v/>
      </c>
      <c r="E57" t="str">
        <f>IFERROR(VLOOKUP($B57,[1]Jan!I$5:J$46,2,FALSE),"")</f>
        <v/>
      </c>
      <c r="F57" t="str">
        <f>IFERROR(VLOOKUP($B57,[1]Jan!L$5:M$46,2,FALSE),"")</f>
        <v/>
      </c>
      <c r="G57">
        <f>IFERROR(VLOOKUP($B57,[1]Jan!O$5:P$46,2,FALSE),"")</f>
        <v>1</v>
      </c>
      <c r="H57" s="67" t="str">
        <f>IFERROR(VLOOKUP($B57,[1]Jan!R$5:S$46,2,FALSE),"")</f>
        <v/>
      </c>
      <c r="I57" t="str">
        <f>IFERROR(VLOOKUP($B57,[1]Jan!U$5:V$46,2,FALSE),"")</f>
        <v/>
      </c>
      <c r="J57" t="str">
        <f>IFERROR(VLOOKUP($B57,[1]Jan!X$5:Y$46,2,FALSE),"")</f>
        <v/>
      </c>
      <c r="K57" t="str">
        <f>IFERROR(VLOOKUP($B57,[1]Jan!AA$5:AB$46,2,FALSE),"")</f>
        <v/>
      </c>
      <c r="L57" t="str">
        <f>IFERROR(VLOOKUP($B57,[1]Jan!AD$5:AE$46,2,FALSE),"")</f>
        <v/>
      </c>
      <c r="M57" t="str">
        <f>IFERROR(VLOOKUP($B57,[1]Jan!AG$5:AH$46,2,FALSE),"")</f>
        <v/>
      </c>
      <c r="N57" t="str">
        <f>IFERROR(VLOOKUP($B57,[1]Jan!AJ$5:AK$46,2,FALSE),"")</f>
        <v/>
      </c>
      <c r="O57" t="str">
        <f>IFERROR(VLOOKUP($B57,[1]Jan!AM$5:AN$46,2,FALSE),"")</f>
        <v/>
      </c>
      <c r="P57" t="str">
        <f>IFERROR(VLOOKUP($B57,[1]Jan!AP$5:AQ$46,2,FALSE),"")</f>
        <v/>
      </c>
      <c r="Q57" s="6">
        <f>SUM($C57:P57)</f>
        <v>1</v>
      </c>
      <c r="R57">
        <f>COUNTIF($C57:P57,"Late*")</f>
        <v>0</v>
      </c>
      <c r="S57" s="11">
        <f t="shared" si="2"/>
        <v>1</v>
      </c>
      <c r="T57" s="7">
        <f>COUNTIF($C57:P57,"Absent")</f>
        <v>0</v>
      </c>
      <c r="U57">
        <f>COUNTIF($C57:P57,"Withdrawn")+COUNTIF($C57:P57,"Absent*")-T57</f>
        <v>0</v>
      </c>
      <c r="V57" s="10">
        <f t="shared" si="3"/>
        <v>1</v>
      </c>
    </row>
    <row r="58" spans="1:23" x14ac:dyDescent="0.3">
      <c r="A58" s="44" t="s">
        <v>515</v>
      </c>
      <c r="B58" s="43" t="s">
        <v>516</v>
      </c>
      <c r="C58" s="6" t="str">
        <f>IFERROR(VLOOKUP($B58,[1]Jan!C$5:D$46,2,FALSE),"")</f>
        <v/>
      </c>
      <c r="D58" t="str">
        <f>IFERROR(VLOOKUP($B58,[1]Jan!F$5:G$46,2,FALSE),"")</f>
        <v/>
      </c>
      <c r="E58" t="str">
        <f>IFERROR(VLOOKUP($B58,[1]Jan!I$5:J$46,2,FALSE),"")</f>
        <v/>
      </c>
      <c r="F58" t="str">
        <f>IFERROR(VLOOKUP($B58,[1]Jan!L$5:M$46,2,FALSE),"")</f>
        <v/>
      </c>
      <c r="G58">
        <f>IFERROR(VLOOKUP($B58,[1]Jan!O$5:P$46,2,FALSE),"")</f>
        <v>1</v>
      </c>
      <c r="H58" s="67" t="str">
        <f>IFERROR(VLOOKUP($B58,[1]Jan!R$5:S$46,2,FALSE),"")</f>
        <v/>
      </c>
      <c r="I58" t="str">
        <f>IFERROR(VLOOKUP($B58,[1]Jan!U$5:V$46,2,FALSE),"")</f>
        <v/>
      </c>
      <c r="J58" t="str">
        <f>IFERROR(VLOOKUP($B58,[1]Jan!X$5:Y$46,2,FALSE),"")</f>
        <v/>
      </c>
      <c r="K58" t="str">
        <f>IFERROR(VLOOKUP($B58,[1]Jan!AA$5:AB$46,2,FALSE),"")</f>
        <v/>
      </c>
      <c r="L58" t="str">
        <f>IFERROR(VLOOKUP($B58,[1]Jan!AD$5:AE$46,2,FALSE),"")</f>
        <v/>
      </c>
      <c r="M58" t="str">
        <f>IFERROR(VLOOKUP($B58,[1]Jan!AG$5:AH$46,2,FALSE),"")</f>
        <v/>
      </c>
      <c r="N58" t="str">
        <f>IFERROR(VLOOKUP($B58,[1]Jan!AJ$5:AK$46,2,FALSE),"")</f>
        <v/>
      </c>
      <c r="O58" t="str">
        <f>IFERROR(VLOOKUP($B58,[1]Jan!AM$5:AN$46,2,FALSE),"")</f>
        <v/>
      </c>
      <c r="P58" t="str">
        <f>IFERROR(VLOOKUP($B58,[1]Jan!AP$5:AQ$46,2,FALSE),"")</f>
        <v/>
      </c>
      <c r="Q58" s="6">
        <f>SUM($C58:P58)</f>
        <v>1</v>
      </c>
      <c r="R58">
        <f>COUNTIF($C58:P58,"Late*")</f>
        <v>0</v>
      </c>
      <c r="S58" s="11">
        <f t="shared" si="2"/>
        <v>1</v>
      </c>
      <c r="T58" s="7">
        <f>COUNTIF($C58:P58,"Absent")</f>
        <v>0</v>
      </c>
      <c r="U58">
        <f>COUNTIF($C58:P58,"Withdrawn")+COUNTIF($C58:P58,"Absent*")-T58</f>
        <v>0</v>
      </c>
      <c r="V58" s="10">
        <f t="shared" si="3"/>
        <v>1</v>
      </c>
    </row>
    <row r="59" spans="1:23" x14ac:dyDescent="0.3">
      <c r="A59" s="6" t="s">
        <v>340</v>
      </c>
      <c r="B59" t="s">
        <v>341</v>
      </c>
      <c r="C59" s="6" t="str">
        <f>IFERROR(VLOOKUP($B59,[1]Jan!C$5:D$46,2,FALSE),"")</f>
        <v/>
      </c>
      <c r="D59" t="str">
        <f>IFERROR(VLOOKUP($B59,[1]Jan!F$5:G$46,2,FALSE),"")</f>
        <v/>
      </c>
      <c r="E59" t="str">
        <f>IFERROR(VLOOKUP($B59,[1]Jan!I$5:J$46,2,FALSE),"")</f>
        <v/>
      </c>
      <c r="F59" t="str">
        <f>IFERROR(VLOOKUP($B59,[1]Jan!L$5:M$46,2,FALSE),"")</f>
        <v/>
      </c>
      <c r="G59" t="str">
        <f>IFERROR(VLOOKUP($B59,[1]Jan!O$5:P$46,2,FALSE),"")</f>
        <v/>
      </c>
      <c r="H59" s="67" t="str">
        <f>IFERROR(VLOOKUP($B59,[1]Jan!R$5:S$46,2,FALSE),"")</f>
        <v/>
      </c>
      <c r="I59">
        <f>IFERROR(VLOOKUP($B59,[1]Jan!U$5:V$46,2,FALSE),"")</f>
        <v>1</v>
      </c>
      <c r="J59" t="str">
        <f>IFERROR(VLOOKUP($B59,[1]Jan!X$5:Y$46,2,FALSE),"")</f>
        <v/>
      </c>
      <c r="K59" t="str">
        <f>IFERROR(VLOOKUP($B59,[1]Jan!AA$5:AB$46,2,FALSE),"")</f>
        <v/>
      </c>
      <c r="L59" t="str">
        <f>IFERROR(VLOOKUP($B59,[1]Jan!AD$5:AE$46,2,FALSE),"")</f>
        <v/>
      </c>
      <c r="M59" t="str">
        <f>IFERROR(VLOOKUP($B59,[1]Jan!AG$5:AH$46,2,FALSE),"")</f>
        <v/>
      </c>
      <c r="N59" t="str">
        <f>IFERROR(VLOOKUP($B59,[1]Jan!AJ$5:AK$46,2,FALSE),"")</f>
        <v/>
      </c>
      <c r="O59" t="str">
        <f>IFERROR(VLOOKUP($B59,[1]Jan!AM$5:AN$46,2,FALSE),"")</f>
        <v/>
      </c>
      <c r="P59" t="str">
        <f>IFERROR(VLOOKUP($B59,[1]Jan!AP$5:AQ$46,2,FALSE),"")</f>
        <v/>
      </c>
      <c r="Q59" s="6">
        <f>SUM($C59:P59)</f>
        <v>1</v>
      </c>
      <c r="R59">
        <f>COUNTIF($C59:P59,"Late*")</f>
        <v>0</v>
      </c>
      <c r="S59" s="11">
        <f t="shared" si="2"/>
        <v>1</v>
      </c>
      <c r="T59" s="7">
        <f>COUNTIF($C59:P59,"Absent")</f>
        <v>0</v>
      </c>
      <c r="U59">
        <f>COUNTIF($C59:P59,"Withdrawn")+COUNTIF($C59:P59,"Absent*")-T59</f>
        <v>0</v>
      </c>
      <c r="V59" s="10">
        <f t="shared" si="3"/>
        <v>1</v>
      </c>
    </row>
    <row r="60" spans="1:23" x14ac:dyDescent="0.3">
      <c r="A60" s="44" t="s">
        <v>517</v>
      </c>
      <c r="B60" s="43" t="s">
        <v>518</v>
      </c>
      <c r="C60" s="6" t="str">
        <f>IFERROR(VLOOKUP($B60,[1]Jan!C$5:D$46,2,FALSE),"")</f>
        <v/>
      </c>
      <c r="D60" t="str">
        <f>IFERROR(VLOOKUP($B60,[1]Jan!F$5:G$46,2,FALSE),"")</f>
        <v/>
      </c>
      <c r="E60" t="str">
        <f>IFERROR(VLOOKUP($B60,[1]Jan!I$5:J$46,2,FALSE),"")</f>
        <v/>
      </c>
      <c r="F60" t="str">
        <f>IFERROR(VLOOKUP($B60,[1]Jan!L$5:M$46,2,FALSE),"")</f>
        <v/>
      </c>
      <c r="G60" t="str">
        <f>IFERROR(VLOOKUP($B60,[1]Jan!O$5:P$46,2,FALSE),"")</f>
        <v/>
      </c>
      <c r="H60" s="67">
        <f>IFERROR(VLOOKUP($B60,[1]Jan!R$5:S$46,2,FALSE),"")</f>
        <v>0</v>
      </c>
      <c r="I60">
        <f>IFERROR(VLOOKUP($B60,[1]Jan!U$5:V$46,2,FALSE),"")</f>
        <v>1</v>
      </c>
      <c r="J60" t="str">
        <f>IFERROR(VLOOKUP($B60,[1]Jan!X$5:Y$46,2,FALSE),"")</f>
        <v/>
      </c>
      <c r="K60" t="str">
        <f>IFERROR(VLOOKUP($B60,[1]Jan!AA$5:AB$46,2,FALSE),"")</f>
        <v/>
      </c>
      <c r="L60" t="str">
        <f>IFERROR(VLOOKUP($B60,[1]Jan!AD$5:AE$46,2,FALSE),"")</f>
        <v/>
      </c>
      <c r="M60" t="str">
        <f>IFERROR(VLOOKUP($B60,[1]Jan!AG$5:AH$46,2,FALSE),"")</f>
        <v/>
      </c>
      <c r="N60" t="str">
        <f>IFERROR(VLOOKUP($B60,[1]Jan!AJ$5:AK$46,2,FALSE),"")</f>
        <v/>
      </c>
      <c r="O60" t="str">
        <f>IFERROR(VLOOKUP($B60,[1]Jan!AM$5:AN$46,2,FALSE),"")</f>
        <v/>
      </c>
      <c r="P60" t="str">
        <f>IFERROR(VLOOKUP($B60,[1]Jan!AP$5:AQ$46,2,FALSE),"")</f>
        <v/>
      </c>
      <c r="Q60" s="6">
        <f>SUM($C60:P60)</f>
        <v>1</v>
      </c>
      <c r="R60">
        <f>COUNTIF($C60:P60,"Late*")</f>
        <v>0</v>
      </c>
      <c r="S60" s="11">
        <f t="shared" si="2"/>
        <v>1</v>
      </c>
      <c r="T60" s="7">
        <f>COUNTIF($C60:P60,"Absent")</f>
        <v>0</v>
      </c>
      <c r="U60">
        <f>COUNTIF($C60:P60,"Withdrawn")+COUNTIF($C60:P60,"Absent*")-T60</f>
        <v>0</v>
      </c>
      <c r="V60" s="10">
        <f t="shared" si="3"/>
        <v>1</v>
      </c>
    </row>
    <row r="61" spans="1:23" x14ac:dyDescent="0.3">
      <c r="C61" s="6" t="str">
        <f>IFERROR(VLOOKUP($B61,[1]Jan!C$5:D$46,2,FALSE),"")</f>
        <v/>
      </c>
      <c r="D61" t="str">
        <f>IFERROR(VLOOKUP($B61,[1]Jan!F$5:G$46,2,FALSE),"")</f>
        <v/>
      </c>
      <c r="E61" t="str">
        <f>IFERROR(VLOOKUP($B61,[1]Jan!I$5:J$46,2,FALSE),"")</f>
        <v/>
      </c>
      <c r="F61" t="str">
        <f>IFERROR(VLOOKUP($B61,[1]Jan!L$5:M$46,2,FALSE),"")</f>
        <v/>
      </c>
      <c r="G61" t="str">
        <f>IFERROR(VLOOKUP($B61,[1]Jan!O$5:P$46,2,FALSE),"")</f>
        <v/>
      </c>
      <c r="H61" s="67" t="str">
        <f>IFERROR(VLOOKUP($B61,[1]Jan!R$5:S$46,2,FALSE),"")</f>
        <v/>
      </c>
      <c r="I61" t="str">
        <f>IFERROR(VLOOKUP($B61,[1]Jan!U$5:V$46,2,FALSE),"")</f>
        <v/>
      </c>
      <c r="J61" t="str">
        <f>IFERROR(VLOOKUP($B61,[1]Jan!X$5:Y$46,2,FALSE),"")</f>
        <v/>
      </c>
      <c r="K61" t="str">
        <f>IFERROR(VLOOKUP($B61,[1]Jan!AA$5:AB$46,2,FALSE),"")</f>
        <v/>
      </c>
      <c r="L61" t="str">
        <f>IFERROR(VLOOKUP($B61,[1]Jan!AD$5:AE$46,2,FALSE),"")</f>
        <v/>
      </c>
      <c r="M61" t="str">
        <f>IFERROR(VLOOKUP($B61,[1]Jan!AG$5:AH$46,2,FALSE),"")</f>
        <v/>
      </c>
      <c r="N61" t="str">
        <f>IFERROR(VLOOKUP($B61,[1]Jan!AJ$5:AK$46,2,FALSE),"")</f>
        <v/>
      </c>
      <c r="O61" t="str">
        <f>IFERROR(VLOOKUP($B61,[1]Jan!AM$5:AN$46,2,FALSE),"")</f>
        <v/>
      </c>
      <c r="P61" t="str">
        <f>IFERROR(VLOOKUP($B61,[1]Jan!AP$5:AQ$46,2,FALSE),"")</f>
        <v/>
      </c>
      <c r="Q61" s="6">
        <f>SUM($C61:P61)</f>
        <v>0</v>
      </c>
      <c r="R61">
        <f>COUNTIF($C61:P61,"Late*")</f>
        <v>0</v>
      </c>
      <c r="S61" s="11">
        <f t="shared" si="2"/>
        <v>0</v>
      </c>
      <c r="T61" s="7">
        <f>COUNTIF($C61:P61,"Absent")</f>
        <v>0</v>
      </c>
      <c r="U61">
        <f>COUNTIF($C61:P61,"Withdrawn")+COUNTIF($C61:P61,"Absent*")-T61</f>
        <v>0</v>
      </c>
      <c r="V61" s="10">
        <f t="shared" si="3"/>
        <v>0</v>
      </c>
    </row>
    <row r="62" spans="1:23" x14ac:dyDescent="0.3">
      <c r="C62" s="6" t="str">
        <f>IFERROR(VLOOKUP($B62,[1]Jan!C$5:D$46,2,FALSE),"")</f>
        <v/>
      </c>
      <c r="D62" t="str">
        <f>IFERROR(VLOOKUP($B62,[1]Jan!F$5:G$46,2,FALSE),"")</f>
        <v/>
      </c>
      <c r="E62" t="str">
        <f>IFERROR(VLOOKUP($B62,[1]Jan!I$5:J$46,2,FALSE),"")</f>
        <v/>
      </c>
      <c r="F62" t="str">
        <f>IFERROR(VLOOKUP($B62,[1]Jan!L$5:M$46,2,FALSE),"")</f>
        <v/>
      </c>
      <c r="G62" t="str">
        <f>IFERROR(VLOOKUP($B62,[1]Jan!O$5:P$46,2,FALSE),"")</f>
        <v/>
      </c>
      <c r="H62" s="67" t="str">
        <f>IFERROR(VLOOKUP($B62,[1]Jan!R$5:S$46,2,FALSE),"")</f>
        <v/>
      </c>
      <c r="I62" t="str">
        <f>IFERROR(VLOOKUP($B62,[1]Jan!U$5:V$46,2,FALSE),"")</f>
        <v/>
      </c>
      <c r="J62" t="str">
        <f>IFERROR(VLOOKUP($B62,[1]Jan!X$5:Y$46,2,FALSE),"")</f>
        <v/>
      </c>
      <c r="K62" t="str">
        <f>IFERROR(VLOOKUP($B62,[1]Jan!AA$5:AB$46,2,FALSE),"")</f>
        <v/>
      </c>
      <c r="L62" t="str">
        <f>IFERROR(VLOOKUP($B62,[1]Jan!AD$5:AE$46,2,FALSE),"")</f>
        <v/>
      </c>
      <c r="M62" t="str">
        <f>IFERROR(VLOOKUP($B62,[1]Jan!AG$5:AH$46,2,FALSE),"")</f>
        <v/>
      </c>
      <c r="N62" t="str">
        <f>IFERROR(VLOOKUP($B62,[1]Jan!AJ$5:AK$46,2,FALSE),"")</f>
        <v/>
      </c>
      <c r="O62" t="str">
        <f>IFERROR(VLOOKUP($B62,[1]Jan!AM$5:AN$46,2,FALSE),"")</f>
        <v/>
      </c>
      <c r="P62" t="str">
        <f>IFERROR(VLOOKUP($B62,[1]Jan!AP$5:AQ$46,2,FALSE),"")</f>
        <v/>
      </c>
      <c r="Q62" s="6">
        <f>SUM($C62:P62)</f>
        <v>0</v>
      </c>
      <c r="R62">
        <f>COUNTIF($C62:P62,"Late*")</f>
        <v>0</v>
      </c>
      <c r="S62" s="11">
        <f t="shared" si="2"/>
        <v>0</v>
      </c>
      <c r="T62" s="7">
        <f>COUNTIF($C62:P62,"Absent")</f>
        <v>0</v>
      </c>
      <c r="U62">
        <f>COUNTIF($C62:P62,"Withdrawn")+COUNTIF($C62:P62,"Absent*")-T62</f>
        <v>0</v>
      </c>
      <c r="V62" s="10">
        <f t="shared" si="3"/>
        <v>0</v>
      </c>
    </row>
    <row r="63" spans="1:23" x14ac:dyDescent="0.3">
      <c r="C63" s="6" t="str">
        <f>IFERROR(VLOOKUP($B63,[1]Jan!C$5:D$46,2,FALSE),"")</f>
        <v/>
      </c>
      <c r="D63" t="str">
        <f>IFERROR(VLOOKUP($B63,[1]Jan!F$5:G$46,2,FALSE),"")</f>
        <v/>
      </c>
      <c r="E63" t="str">
        <f>IFERROR(VLOOKUP($B63,[1]Jan!I$5:J$46,2,FALSE),"")</f>
        <v/>
      </c>
      <c r="F63" t="str">
        <f>IFERROR(VLOOKUP($B63,[1]Jan!L$5:M$46,2,FALSE),"")</f>
        <v/>
      </c>
      <c r="G63" t="str">
        <f>IFERROR(VLOOKUP($B63,[1]Jan!O$5:P$46,2,FALSE),"")</f>
        <v/>
      </c>
      <c r="H63" s="67" t="str">
        <f>IFERROR(VLOOKUP($B63,[1]Jan!R$5:S$46,2,FALSE),"")</f>
        <v/>
      </c>
      <c r="I63" t="str">
        <f>IFERROR(VLOOKUP($B63,[1]Jan!U$5:V$46,2,FALSE),"")</f>
        <v/>
      </c>
      <c r="J63" t="str">
        <f>IFERROR(VLOOKUP($B63,[1]Jan!X$5:Y$46,2,FALSE),"")</f>
        <v/>
      </c>
      <c r="K63" t="str">
        <f>IFERROR(VLOOKUP($B63,[1]Jan!AA$5:AB$46,2,FALSE),"")</f>
        <v/>
      </c>
      <c r="L63" t="str">
        <f>IFERROR(VLOOKUP($B63,[1]Jan!AD$5:AE$46,2,FALSE),"")</f>
        <v/>
      </c>
      <c r="M63" t="str">
        <f>IFERROR(VLOOKUP($B63,[1]Jan!AG$5:AH$46,2,FALSE),"")</f>
        <v/>
      </c>
      <c r="N63" t="str">
        <f>IFERROR(VLOOKUP($B63,[1]Jan!AJ$5:AK$46,2,FALSE),"")</f>
        <v/>
      </c>
      <c r="O63" t="str">
        <f>IFERROR(VLOOKUP($B63,[1]Jan!AM$5:AN$46,2,FALSE),"")</f>
        <v/>
      </c>
      <c r="P63" t="str">
        <f>IFERROR(VLOOKUP($B63,[1]Jan!AP$5:AQ$46,2,FALSE),"")</f>
        <v/>
      </c>
      <c r="Q63" s="6">
        <f>SUM($C63:P63)</f>
        <v>0</v>
      </c>
      <c r="R63">
        <f>COUNTIF($C63:P63,"Late*")</f>
        <v>0</v>
      </c>
      <c r="S63" s="11">
        <f t="shared" si="2"/>
        <v>0</v>
      </c>
      <c r="T63" s="7">
        <f>COUNTIF($C63:P63,"Absent")</f>
        <v>0</v>
      </c>
      <c r="U63">
        <f>COUNTIF($C63:P63,"Withdrawn")+COUNTIF($C63:P63,"Absent*")-T63</f>
        <v>0</v>
      </c>
      <c r="V63" s="10">
        <f t="shared" si="3"/>
        <v>0</v>
      </c>
    </row>
    <row r="64" spans="1:23" x14ac:dyDescent="0.3">
      <c r="C64" s="6" t="str">
        <f>IFERROR(VLOOKUP($B64,[1]Jan!C$5:D$46,2,FALSE),"")</f>
        <v/>
      </c>
      <c r="D64" t="str">
        <f>IFERROR(VLOOKUP($B64,[1]Jan!F$5:G$46,2,FALSE),"")</f>
        <v/>
      </c>
      <c r="E64" t="str">
        <f>IFERROR(VLOOKUP($B64,[1]Jan!I$5:J$46,2,FALSE),"")</f>
        <v/>
      </c>
      <c r="F64" t="str">
        <f>IFERROR(VLOOKUP($B64,[1]Jan!L$5:M$46,2,FALSE),"")</f>
        <v/>
      </c>
      <c r="G64" t="str">
        <f>IFERROR(VLOOKUP($B64,[1]Jan!O$5:P$46,2,FALSE),"")</f>
        <v/>
      </c>
      <c r="H64" s="67" t="str">
        <f>IFERROR(VLOOKUP($B64,[1]Jan!R$5:S$46,2,FALSE),"")</f>
        <v/>
      </c>
      <c r="I64" t="str">
        <f>IFERROR(VLOOKUP($B64,[1]Jan!U$5:V$46,2,FALSE),"")</f>
        <v/>
      </c>
      <c r="J64" t="str">
        <f>IFERROR(VLOOKUP($B64,[1]Jan!X$5:Y$46,2,FALSE),"")</f>
        <v/>
      </c>
      <c r="K64" t="str">
        <f>IFERROR(VLOOKUP($B64,[1]Jan!AA$5:AB$46,2,FALSE),"")</f>
        <v/>
      </c>
      <c r="L64" t="str">
        <f>IFERROR(VLOOKUP($B64,[1]Jan!AD$5:AE$46,2,FALSE),"")</f>
        <v/>
      </c>
      <c r="M64" t="str">
        <f>IFERROR(VLOOKUP($B64,[1]Jan!AG$5:AH$46,2,FALSE),"")</f>
        <v/>
      </c>
      <c r="N64" t="str">
        <f>IFERROR(VLOOKUP($B64,[1]Jan!AJ$5:AK$46,2,FALSE),"")</f>
        <v/>
      </c>
      <c r="O64" t="str">
        <f>IFERROR(VLOOKUP($B64,[1]Jan!AM$5:AN$46,2,FALSE),"")</f>
        <v/>
      </c>
      <c r="P64" t="str">
        <f>IFERROR(VLOOKUP($B64,[1]Jan!AP$5:AQ$46,2,FALSE),"")</f>
        <v/>
      </c>
      <c r="Q64" s="6">
        <f>SUM($C64:P64)</f>
        <v>0</v>
      </c>
      <c r="R64">
        <f>COUNTIF($C64:P64,"Late*")</f>
        <v>0</v>
      </c>
      <c r="S64" s="11">
        <f t="shared" si="2"/>
        <v>0</v>
      </c>
      <c r="T64" s="7">
        <f>COUNTIF($C64:P64,"Absent")</f>
        <v>0</v>
      </c>
      <c r="U64">
        <f>COUNTIF($C64:P64,"Withdrawn")+COUNTIF($C64:P64,"Absent*")-T64</f>
        <v>0</v>
      </c>
      <c r="V64" s="10">
        <f t="shared" si="3"/>
        <v>0</v>
      </c>
    </row>
    <row r="65" spans="3:22" x14ac:dyDescent="0.3">
      <c r="C65" s="6" t="str">
        <f>IFERROR(VLOOKUP($B65,[1]Jan!C$5:D$46,2,FALSE),"")</f>
        <v/>
      </c>
      <c r="D65" t="str">
        <f>IFERROR(VLOOKUP($B65,[1]Jan!F$5:G$46,2,FALSE),"")</f>
        <v/>
      </c>
      <c r="E65" t="str">
        <f>IFERROR(VLOOKUP($B65,[1]Jan!I$5:J$46,2,FALSE),"")</f>
        <v/>
      </c>
      <c r="F65" t="str">
        <f>IFERROR(VLOOKUP($B65,[1]Jan!L$5:M$46,2,FALSE),"")</f>
        <v/>
      </c>
      <c r="G65" t="str">
        <f>IFERROR(VLOOKUP($B65,[1]Jan!O$5:P$46,2,FALSE),"")</f>
        <v/>
      </c>
      <c r="H65" s="67" t="str">
        <f>IFERROR(VLOOKUP($B65,[1]Jan!R$5:S$46,2,FALSE),"")</f>
        <v/>
      </c>
      <c r="I65" t="str">
        <f>IFERROR(VLOOKUP($B65,[1]Jan!U$5:V$46,2,FALSE),"")</f>
        <v/>
      </c>
      <c r="J65" t="str">
        <f>IFERROR(VLOOKUP($B65,[1]Jan!X$5:Y$46,2,FALSE),"")</f>
        <v/>
      </c>
      <c r="K65" t="str">
        <f>IFERROR(VLOOKUP($B65,[1]Jan!AA$5:AB$46,2,FALSE),"")</f>
        <v/>
      </c>
      <c r="L65" t="str">
        <f>IFERROR(VLOOKUP($B65,[1]Jan!AD$5:AE$46,2,FALSE),"")</f>
        <v/>
      </c>
      <c r="M65" t="str">
        <f>IFERROR(VLOOKUP($B65,[1]Jan!AG$5:AH$46,2,FALSE),"")</f>
        <v/>
      </c>
      <c r="N65" t="str">
        <f>IFERROR(VLOOKUP($B65,[1]Jan!AJ$5:AK$46,2,FALSE),"")</f>
        <v/>
      </c>
      <c r="O65" t="str">
        <f>IFERROR(VLOOKUP($B65,[1]Jan!AM$5:AN$46,2,FALSE),"")</f>
        <v/>
      </c>
      <c r="P65" t="str">
        <f>IFERROR(VLOOKUP($B65,[1]Jan!AP$5:AQ$46,2,FALSE),"")</f>
        <v/>
      </c>
      <c r="Q65" s="6">
        <f>SUM($C65:P65)</f>
        <v>0</v>
      </c>
      <c r="R65">
        <f>COUNTIF($C65:P65,"Late*")</f>
        <v>0</v>
      </c>
      <c r="S65" s="11">
        <f t="shared" si="2"/>
        <v>0</v>
      </c>
      <c r="T65" s="7">
        <f>COUNTIF($C65:P65,"Absent")</f>
        <v>0</v>
      </c>
      <c r="U65">
        <f>COUNTIF($C65:P65,"Withdrawn")+COUNTIF($C65:P65,"Absent*")-T65</f>
        <v>0</v>
      </c>
      <c r="V65" s="10">
        <f t="shared" si="3"/>
        <v>0</v>
      </c>
    </row>
    <row r="66" spans="3:22" x14ac:dyDescent="0.3">
      <c r="C66" s="6" t="str">
        <f>IFERROR(VLOOKUP($B66,[1]Jan!C$5:D$46,2,FALSE),"")</f>
        <v/>
      </c>
      <c r="D66" t="str">
        <f>IFERROR(VLOOKUP($B66,[1]Jan!F$5:G$46,2,FALSE),"")</f>
        <v/>
      </c>
      <c r="E66" t="str">
        <f>IFERROR(VLOOKUP($B66,[1]Jan!I$5:J$46,2,FALSE),"")</f>
        <v/>
      </c>
      <c r="F66" t="str">
        <f>IFERROR(VLOOKUP($B66,[1]Jan!L$5:M$46,2,FALSE),"")</f>
        <v/>
      </c>
      <c r="G66" t="str">
        <f>IFERROR(VLOOKUP($B66,[1]Jan!O$5:P$46,2,FALSE),"")</f>
        <v/>
      </c>
      <c r="H66" s="67" t="str">
        <f>IFERROR(VLOOKUP($B66,[1]Jan!R$5:S$46,2,FALSE),"")</f>
        <v/>
      </c>
      <c r="I66" t="str">
        <f>IFERROR(VLOOKUP($B66,[1]Jan!U$5:V$46,2,FALSE),"")</f>
        <v/>
      </c>
      <c r="J66" t="str">
        <f>IFERROR(VLOOKUP($B66,[1]Jan!X$5:Y$46,2,FALSE),"")</f>
        <v/>
      </c>
      <c r="K66" t="str">
        <f>IFERROR(VLOOKUP($B66,[1]Jan!AA$5:AB$46,2,FALSE),"")</f>
        <v/>
      </c>
      <c r="L66" t="str">
        <f>IFERROR(VLOOKUP($B66,[1]Jan!AD$5:AE$46,2,FALSE),"")</f>
        <v/>
      </c>
      <c r="M66" t="str">
        <f>IFERROR(VLOOKUP($B66,[1]Jan!AG$5:AH$46,2,FALSE),"")</f>
        <v/>
      </c>
      <c r="N66" t="str">
        <f>IFERROR(VLOOKUP($B66,[1]Jan!AJ$5:AK$46,2,FALSE),"")</f>
        <v/>
      </c>
      <c r="O66" t="str">
        <f>IFERROR(VLOOKUP($B66,[1]Jan!AM$5:AN$46,2,FALSE),"")</f>
        <v/>
      </c>
      <c r="P66" t="str">
        <f>IFERROR(VLOOKUP($B66,[1]Jan!AP$5:AQ$46,2,FALSE),"")</f>
        <v/>
      </c>
      <c r="Q66" s="6">
        <f>SUM($C66:P66)</f>
        <v>0</v>
      </c>
      <c r="R66">
        <f>COUNTIF($C66:P66,"Late*")</f>
        <v>0</v>
      </c>
      <c r="S66" s="11">
        <f t="shared" si="2"/>
        <v>0</v>
      </c>
      <c r="T66" s="7">
        <f>COUNTIF($C66:P66,"Absent")</f>
        <v>0</v>
      </c>
      <c r="U66">
        <f>COUNTIF($C66:P66,"Withdrawn")+COUNTIF($C66:P66,"Absent*")-T66</f>
        <v>0</v>
      </c>
      <c r="V66" s="10">
        <f t="shared" si="3"/>
        <v>0</v>
      </c>
    </row>
    <row r="67" spans="3:22" x14ac:dyDescent="0.3">
      <c r="C67" s="6" t="str">
        <f>IFERROR(VLOOKUP($B67,[1]Jan!C$5:D$46,2,FALSE),"")</f>
        <v/>
      </c>
      <c r="D67" t="str">
        <f>IFERROR(VLOOKUP($B67,[1]Jan!F$5:G$46,2,FALSE),"")</f>
        <v/>
      </c>
      <c r="E67" t="str">
        <f>IFERROR(VLOOKUP($B67,[1]Jan!I$5:J$46,2,FALSE),"")</f>
        <v/>
      </c>
      <c r="F67" t="str">
        <f>IFERROR(VLOOKUP($B67,[1]Jan!L$5:M$46,2,FALSE),"")</f>
        <v/>
      </c>
      <c r="G67" t="str">
        <f>IFERROR(VLOOKUP($B67,[1]Jan!O$5:P$46,2,FALSE),"")</f>
        <v/>
      </c>
      <c r="H67" s="67" t="str">
        <f>IFERROR(VLOOKUP($B67,[1]Jan!R$5:S$46,2,FALSE),"")</f>
        <v/>
      </c>
      <c r="I67" t="str">
        <f>IFERROR(VLOOKUP($B67,[1]Jan!U$5:V$46,2,FALSE),"")</f>
        <v/>
      </c>
      <c r="J67" t="str">
        <f>IFERROR(VLOOKUP($B67,[1]Jan!X$5:Y$46,2,FALSE),"")</f>
        <v/>
      </c>
      <c r="K67" t="str">
        <f>IFERROR(VLOOKUP($B67,[1]Jan!AA$5:AB$46,2,FALSE),"")</f>
        <v/>
      </c>
      <c r="L67" t="str">
        <f>IFERROR(VLOOKUP($B67,[1]Jan!AD$5:AE$46,2,FALSE),"")</f>
        <v/>
      </c>
      <c r="M67" t="str">
        <f>IFERROR(VLOOKUP($B67,[1]Jan!AG$5:AH$46,2,FALSE),"")</f>
        <v/>
      </c>
      <c r="N67" t="str">
        <f>IFERROR(VLOOKUP($B67,[1]Jan!AJ$5:AK$46,2,FALSE),"")</f>
        <v/>
      </c>
      <c r="O67" t="str">
        <f>IFERROR(VLOOKUP($B67,[1]Jan!AM$5:AN$46,2,FALSE),"")</f>
        <v/>
      </c>
      <c r="P67" t="str">
        <f>IFERROR(VLOOKUP($B67,[1]Jan!AP$5:AQ$46,2,FALSE),"")</f>
        <v/>
      </c>
      <c r="Q67" s="6">
        <f>SUM($C67:P67)</f>
        <v>0</v>
      </c>
      <c r="R67">
        <f>COUNTIF($C67:P67,"Late*")</f>
        <v>0</v>
      </c>
      <c r="S67" s="11">
        <f t="shared" si="2"/>
        <v>0</v>
      </c>
      <c r="T67" s="7">
        <f>COUNTIF($C67:P67,"Absent")</f>
        <v>0</v>
      </c>
      <c r="U67">
        <f>COUNTIF($C67:P67,"Withdrawn")+COUNTIF($C67:P67,"Absent*")-T67</f>
        <v>0</v>
      </c>
      <c r="V67" s="10">
        <f t="shared" si="3"/>
        <v>0</v>
      </c>
    </row>
    <row r="68" spans="3:22" x14ac:dyDescent="0.3">
      <c r="C68" s="6" t="str">
        <f>IFERROR(VLOOKUP($B68,[1]Jan!C$5:D$46,2,FALSE),"")</f>
        <v/>
      </c>
      <c r="D68" t="str">
        <f>IFERROR(VLOOKUP($B68,[1]Jan!F$5:G$46,2,FALSE),"")</f>
        <v/>
      </c>
      <c r="E68" t="str">
        <f>IFERROR(VLOOKUP($B68,[1]Jan!I$5:J$46,2,FALSE),"")</f>
        <v/>
      </c>
      <c r="F68" t="str">
        <f>IFERROR(VLOOKUP($B68,[1]Jan!L$5:M$46,2,FALSE),"")</f>
        <v/>
      </c>
      <c r="G68" t="str">
        <f>IFERROR(VLOOKUP($B68,[1]Jan!O$5:P$46,2,FALSE),"")</f>
        <v/>
      </c>
      <c r="H68" s="67" t="str">
        <f>IFERROR(VLOOKUP($B68,[1]Jan!R$5:S$46,2,FALSE),"")</f>
        <v/>
      </c>
      <c r="I68" t="str">
        <f>IFERROR(VLOOKUP($B68,[1]Jan!U$5:V$46,2,FALSE),"")</f>
        <v/>
      </c>
      <c r="J68" t="str">
        <f>IFERROR(VLOOKUP($B68,[1]Jan!X$5:Y$46,2,FALSE),"")</f>
        <v/>
      </c>
      <c r="K68" t="str">
        <f>IFERROR(VLOOKUP($B68,[1]Jan!AA$5:AB$46,2,FALSE),"")</f>
        <v/>
      </c>
      <c r="L68" t="str">
        <f>IFERROR(VLOOKUP($B68,[1]Jan!AD$5:AE$46,2,FALSE),"")</f>
        <v/>
      </c>
      <c r="M68" t="str">
        <f>IFERROR(VLOOKUP($B68,[1]Jan!AG$5:AH$46,2,FALSE),"")</f>
        <v/>
      </c>
      <c r="N68" t="str">
        <f>IFERROR(VLOOKUP($B68,[1]Jan!AJ$5:AK$46,2,FALSE),"")</f>
        <v/>
      </c>
      <c r="O68" t="str">
        <f>IFERROR(VLOOKUP($B68,[1]Jan!AM$5:AN$46,2,FALSE),"")</f>
        <v/>
      </c>
      <c r="P68" t="str">
        <f>IFERROR(VLOOKUP($B68,[1]Jan!AP$5:AQ$46,2,FALSE),"")</f>
        <v/>
      </c>
      <c r="Q68" s="6">
        <f>SUM($C68:P68)</f>
        <v>0</v>
      </c>
      <c r="R68">
        <f>COUNTIF($C68:P68,"Late*")</f>
        <v>0</v>
      </c>
      <c r="S68" s="11">
        <f t="shared" si="2"/>
        <v>0</v>
      </c>
      <c r="T68" s="7">
        <f>COUNTIF($C68:P68,"Absent")</f>
        <v>0</v>
      </c>
      <c r="U68">
        <f>COUNTIF($C68:P68,"Withdrawn")+COUNTIF($C68:P68,"Absent*")-T68</f>
        <v>0</v>
      </c>
      <c r="V68" s="10">
        <f t="shared" si="3"/>
        <v>0</v>
      </c>
    </row>
    <row r="69" spans="3:22" x14ac:dyDescent="0.3">
      <c r="C69" s="6" t="str">
        <f>IFERROR(VLOOKUP($B69,[1]Jan!C$5:D$46,2,FALSE),"")</f>
        <v/>
      </c>
      <c r="D69" t="str">
        <f>IFERROR(VLOOKUP($B69,[1]Jan!F$5:G$46,2,FALSE),"")</f>
        <v/>
      </c>
      <c r="E69" t="str">
        <f>IFERROR(VLOOKUP($B69,[1]Jan!I$5:J$46,2,FALSE),"")</f>
        <v/>
      </c>
      <c r="F69" t="str">
        <f>IFERROR(VLOOKUP($B69,[1]Jan!L$5:M$46,2,FALSE),"")</f>
        <v/>
      </c>
      <c r="G69" t="str">
        <f>IFERROR(VLOOKUP($B69,[1]Jan!O$5:P$46,2,FALSE),"")</f>
        <v/>
      </c>
      <c r="H69" s="67" t="str">
        <f>IFERROR(VLOOKUP($B69,[1]Jan!R$5:S$46,2,FALSE),"")</f>
        <v/>
      </c>
      <c r="I69" t="str">
        <f>IFERROR(VLOOKUP($B69,[1]Jan!U$5:V$46,2,FALSE),"")</f>
        <v/>
      </c>
      <c r="J69" t="str">
        <f>IFERROR(VLOOKUP($B69,[1]Jan!X$5:Y$46,2,FALSE),"")</f>
        <v/>
      </c>
      <c r="K69" t="str">
        <f>IFERROR(VLOOKUP($B69,[1]Jan!AA$5:AB$46,2,FALSE),"")</f>
        <v/>
      </c>
      <c r="L69" t="str">
        <f>IFERROR(VLOOKUP($B69,[1]Jan!AD$5:AE$46,2,FALSE),"")</f>
        <v/>
      </c>
      <c r="M69" t="str">
        <f>IFERROR(VLOOKUP($B69,[1]Jan!AG$5:AH$46,2,FALSE),"")</f>
        <v/>
      </c>
      <c r="N69" t="str">
        <f>IFERROR(VLOOKUP($B69,[1]Jan!AJ$5:AK$46,2,FALSE),"")</f>
        <v/>
      </c>
      <c r="O69" t="str">
        <f>IFERROR(VLOOKUP($B69,[1]Jan!AM$5:AN$46,2,FALSE),"")</f>
        <v/>
      </c>
      <c r="P69" t="str">
        <f>IFERROR(VLOOKUP($B69,[1]Jan!AP$5:AQ$46,2,FALSE),"")</f>
        <v/>
      </c>
      <c r="Q69" s="6">
        <f>SUM($C69:P69)</f>
        <v>0</v>
      </c>
      <c r="R69">
        <f>COUNTIF($C69:P69,"Late*")</f>
        <v>0</v>
      </c>
      <c r="S69" s="11">
        <f t="shared" ref="S69:S130" si="4">SUM(Q69:R69)</f>
        <v>0</v>
      </c>
      <c r="T69" s="7">
        <f>COUNTIF($C69:P69,"Absent")</f>
        <v>0</v>
      </c>
      <c r="U69">
        <f>COUNTIF($C69:P69,"Withdrawn")+COUNTIF($C69:P69,"Absent*")-T69</f>
        <v>0</v>
      </c>
      <c r="V69" s="10">
        <f t="shared" ref="V69:V130" si="5">SUM(S69:U69)</f>
        <v>0</v>
      </c>
    </row>
    <row r="70" spans="3:22" x14ac:dyDescent="0.3">
      <c r="C70" s="6" t="str">
        <f>IFERROR(VLOOKUP($B70,[1]Jan!C$5:D$46,2,FALSE),"")</f>
        <v/>
      </c>
      <c r="D70" t="str">
        <f>IFERROR(VLOOKUP($B70,[1]Jan!F$5:G$46,2,FALSE),"")</f>
        <v/>
      </c>
      <c r="E70" t="str">
        <f>IFERROR(VLOOKUP($B70,[1]Jan!I$5:J$46,2,FALSE),"")</f>
        <v/>
      </c>
      <c r="F70" t="str">
        <f>IFERROR(VLOOKUP($B70,[1]Jan!L$5:M$46,2,FALSE),"")</f>
        <v/>
      </c>
      <c r="G70" t="str">
        <f>IFERROR(VLOOKUP($B70,[1]Jan!O$5:P$46,2,FALSE),"")</f>
        <v/>
      </c>
      <c r="H70" s="67" t="str">
        <f>IFERROR(VLOOKUP($B70,[1]Jan!R$5:S$46,2,FALSE),"")</f>
        <v/>
      </c>
      <c r="I70" t="str">
        <f>IFERROR(VLOOKUP($B70,[1]Jan!U$5:V$46,2,FALSE),"")</f>
        <v/>
      </c>
      <c r="J70" t="str">
        <f>IFERROR(VLOOKUP($B70,[1]Jan!X$5:Y$46,2,FALSE),"")</f>
        <v/>
      </c>
      <c r="K70" t="str">
        <f>IFERROR(VLOOKUP($B70,[1]Jan!AA$5:AB$46,2,FALSE),"")</f>
        <v/>
      </c>
      <c r="L70" t="str">
        <f>IFERROR(VLOOKUP($B70,[1]Jan!AD$5:AE$46,2,FALSE),"")</f>
        <v/>
      </c>
      <c r="M70" t="str">
        <f>IFERROR(VLOOKUP($B70,[1]Jan!AG$5:AH$46,2,FALSE),"")</f>
        <v/>
      </c>
      <c r="N70" t="str">
        <f>IFERROR(VLOOKUP($B70,[1]Jan!AJ$5:AK$46,2,FALSE),"")</f>
        <v/>
      </c>
      <c r="O70" t="str">
        <f>IFERROR(VLOOKUP($B70,[1]Jan!AM$5:AN$46,2,FALSE),"")</f>
        <v/>
      </c>
      <c r="P70" t="str">
        <f>IFERROR(VLOOKUP($B70,[1]Jan!AP$5:AQ$46,2,FALSE),"")</f>
        <v/>
      </c>
      <c r="Q70" s="6">
        <f>SUM($C70:P70)</f>
        <v>0</v>
      </c>
      <c r="R70">
        <f>COUNTIF($C70:P70,"Late*")</f>
        <v>0</v>
      </c>
      <c r="S70" s="11">
        <f t="shared" si="4"/>
        <v>0</v>
      </c>
      <c r="T70" s="7">
        <f>COUNTIF($C70:P70,"Absent")</f>
        <v>0</v>
      </c>
      <c r="U70">
        <f>COUNTIF($C70:P70,"Withdrawn")+COUNTIF($C70:P70,"Absent*")-T70</f>
        <v>0</v>
      </c>
      <c r="V70" s="10">
        <f t="shared" si="5"/>
        <v>0</v>
      </c>
    </row>
    <row r="71" spans="3:22" x14ac:dyDescent="0.3">
      <c r="C71" s="6" t="str">
        <f>IFERROR(VLOOKUP($B71,[1]Jan!C$5:D$46,2,FALSE),"")</f>
        <v/>
      </c>
      <c r="D71" t="str">
        <f>IFERROR(VLOOKUP($B71,[1]Jan!F$5:G$46,2,FALSE),"")</f>
        <v/>
      </c>
      <c r="E71" t="str">
        <f>IFERROR(VLOOKUP($B71,[1]Jan!I$5:J$46,2,FALSE),"")</f>
        <v/>
      </c>
      <c r="F71" t="str">
        <f>IFERROR(VLOOKUP($B71,[1]Jan!L$5:M$46,2,FALSE),"")</f>
        <v/>
      </c>
      <c r="G71" t="str">
        <f>IFERROR(VLOOKUP($B71,[1]Jan!O$5:P$46,2,FALSE),"")</f>
        <v/>
      </c>
      <c r="H71" s="67" t="str">
        <f>IFERROR(VLOOKUP($B71,[1]Jan!R$5:S$46,2,FALSE),"")</f>
        <v/>
      </c>
      <c r="I71" t="str">
        <f>IFERROR(VLOOKUP($B71,[1]Jan!U$5:V$46,2,FALSE),"")</f>
        <v/>
      </c>
      <c r="J71" t="str">
        <f>IFERROR(VLOOKUP($B71,[1]Jan!X$5:Y$46,2,FALSE),"")</f>
        <v/>
      </c>
      <c r="K71" t="str">
        <f>IFERROR(VLOOKUP($B71,[1]Jan!AA$5:AB$46,2,FALSE),"")</f>
        <v/>
      </c>
      <c r="L71" t="str">
        <f>IFERROR(VLOOKUP($B71,[1]Jan!AD$5:AE$46,2,FALSE),"")</f>
        <v/>
      </c>
      <c r="M71" t="str">
        <f>IFERROR(VLOOKUP($B71,[1]Jan!AG$5:AH$46,2,FALSE),"")</f>
        <v/>
      </c>
      <c r="N71" t="str">
        <f>IFERROR(VLOOKUP($B71,[1]Jan!AJ$5:AK$46,2,FALSE),"")</f>
        <v/>
      </c>
      <c r="O71" t="str">
        <f>IFERROR(VLOOKUP($B71,[1]Jan!AM$5:AN$46,2,FALSE),"")</f>
        <v/>
      </c>
      <c r="P71" t="str">
        <f>IFERROR(VLOOKUP($B71,[1]Jan!AP$5:AQ$46,2,FALSE),"")</f>
        <v/>
      </c>
      <c r="Q71" s="6">
        <f>SUM($C71:P71)</f>
        <v>0</v>
      </c>
      <c r="R71">
        <f>COUNTIF($C71:P71,"Late*")</f>
        <v>0</v>
      </c>
      <c r="S71" s="11">
        <f t="shared" si="4"/>
        <v>0</v>
      </c>
      <c r="T71" s="7">
        <f>COUNTIF($C71:P71,"Absent")</f>
        <v>0</v>
      </c>
      <c r="U71">
        <f>COUNTIF($C71:P71,"Withdrawn")+COUNTIF($C71:P71,"Absent*")-T71</f>
        <v>0</v>
      </c>
      <c r="V71" s="10">
        <f t="shared" si="5"/>
        <v>0</v>
      </c>
    </row>
    <row r="72" spans="3:22" x14ac:dyDescent="0.3">
      <c r="C72" s="6" t="str">
        <f>IFERROR(VLOOKUP($B72,[1]Jan!C$5:D$46,2,FALSE),"")</f>
        <v/>
      </c>
      <c r="D72" t="str">
        <f>IFERROR(VLOOKUP($B72,[1]Jan!F$5:G$46,2,FALSE),"")</f>
        <v/>
      </c>
      <c r="E72" t="str">
        <f>IFERROR(VLOOKUP($B72,[1]Jan!I$5:J$46,2,FALSE),"")</f>
        <v/>
      </c>
      <c r="F72" t="str">
        <f>IFERROR(VLOOKUP($B72,[1]Jan!L$5:M$46,2,FALSE),"")</f>
        <v/>
      </c>
      <c r="G72" t="str">
        <f>IFERROR(VLOOKUP($B72,[1]Jan!O$5:P$46,2,FALSE),"")</f>
        <v/>
      </c>
      <c r="H72" s="67" t="str">
        <f>IFERROR(VLOOKUP($B72,[1]Jan!R$5:S$46,2,FALSE),"")</f>
        <v/>
      </c>
      <c r="I72" t="str">
        <f>IFERROR(VLOOKUP($B72,[1]Jan!U$5:V$46,2,FALSE),"")</f>
        <v/>
      </c>
      <c r="J72" t="str">
        <f>IFERROR(VLOOKUP($B72,[1]Jan!X$5:Y$46,2,FALSE),"")</f>
        <v/>
      </c>
      <c r="K72" t="str">
        <f>IFERROR(VLOOKUP($B72,[1]Jan!AA$5:AB$46,2,FALSE),"")</f>
        <v/>
      </c>
      <c r="L72" t="str">
        <f>IFERROR(VLOOKUP($B72,[1]Jan!AD$5:AE$46,2,FALSE),"")</f>
        <v/>
      </c>
      <c r="M72" t="str">
        <f>IFERROR(VLOOKUP($B72,[1]Jan!AG$5:AH$46,2,FALSE),"")</f>
        <v/>
      </c>
      <c r="N72" t="str">
        <f>IFERROR(VLOOKUP($B72,[1]Jan!AJ$5:AK$46,2,FALSE),"")</f>
        <v/>
      </c>
      <c r="O72" t="str">
        <f>IFERROR(VLOOKUP($B72,[1]Jan!AM$5:AN$46,2,FALSE),"")</f>
        <v/>
      </c>
      <c r="P72" t="str">
        <f>IFERROR(VLOOKUP($B72,[1]Jan!AP$5:AQ$46,2,FALSE),"")</f>
        <v/>
      </c>
      <c r="Q72" s="6">
        <f>SUM($C72:P72)</f>
        <v>0</v>
      </c>
      <c r="R72">
        <f>COUNTIF($C72:P72,"Late*")</f>
        <v>0</v>
      </c>
      <c r="S72" s="11">
        <f t="shared" si="4"/>
        <v>0</v>
      </c>
      <c r="T72" s="7">
        <f>COUNTIF($C72:P72,"Absent")</f>
        <v>0</v>
      </c>
      <c r="U72">
        <f>COUNTIF($C72:P72,"Withdrawn")+COUNTIF($C72:P72,"Absent*")-T72</f>
        <v>0</v>
      </c>
      <c r="V72" s="10">
        <f t="shared" si="5"/>
        <v>0</v>
      </c>
    </row>
    <row r="73" spans="3:22" x14ac:dyDescent="0.3">
      <c r="C73" s="6" t="str">
        <f>IFERROR(VLOOKUP($B73,[1]Jan!C$5:D$46,2,FALSE),"")</f>
        <v/>
      </c>
      <c r="D73" t="str">
        <f>IFERROR(VLOOKUP($B73,[1]Jan!F$5:G$46,2,FALSE),"")</f>
        <v/>
      </c>
      <c r="E73" t="str">
        <f>IFERROR(VLOOKUP($B73,[1]Jan!I$5:J$46,2,FALSE),"")</f>
        <v/>
      </c>
      <c r="F73" t="str">
        <f>IFERROR(VLOOKUP($B73,[1]Jan!L$5:M$46,2,FALSE),"")</f>
        <v/>
      </c>
      <c r="G73" t="str">
        <f>IFERROR(VLOOKUP($B73,[1]Jan!O$5:P$46,2,FALSE),"")</f>
        <v/>
      </c>
      <c r="H73" s="67" t="str">
        <f>IFERROR(VLOOKUP($B73,[1]Jan!R$5:S$46,2,FALSE),"")</f>
        <v/>
      </c>
      <c r="I73" t="str">
        <f>IFERROR(VLOOKUP($B73,[1]Jan!U$5:V$46,2,FALSE),"")</f>
        <v/>
      </c>
      <c r="J73" t="str">
        <f>IFERROR(VLOOKUP($B73,[1]Jan!X$5:Y$46,2,FALSE),"")</f>
        <v/>
      </c>
      <c r="K73" t="str">
        <f>IFERROR(VLOOKUP($B73,[1]Jan!AA$5:AB$46,2,FALSE),"")</f>
        <v/>
      </c>
      <c r="L73" t="str">
        <f>IFERROR(VLOOKUP($B73,[1]Jan!AD$5:AE$46,2,FALSE),"")</f>
        <v/>
      </c>
      <c r="M73" t="str">
        <f>IFERROR(VLOOKUP($B73,[1]Jan!AG$5:AH$46,2,FALSE),"")</f>
        <v/>
      </c>
      <c r="N73" t="str">
        <f>IFERROR(VLOOKUP($B73,[1]Jan!AJ$5:AK$46,2,FALSE),"")</f>
        <v/>
      </c>
      <c r="O73" t="str">
        <f>IFERROR(VLOOKUP($B73,[1]Jan!AM$5:AN$46,2,FALSE),"")</f>
        <v/>
      </c>
      <c r="P73" t="str">
        <f>IFERROR(VLOOKUP($B73,[1]Jan!AP$5:AQ$46,2,FALSE),"")</f>
        <v/>
      </c>
      <c r="Q73" s="6">
        <f>SUM($C73:P73)</f>
        <v>0</v>
      </c>
      <c r="R73">
        <f>COUNTIF($C73:P73,"Late*")</f>
        <v>0</v>
      </c>
      <c r="S73" s="11">
        <f t="shared" si="4"/>
        <v>0</v>
      </c>
      <c r="T73" s="7">
        <f>COUNTIF($C73:P73,"Absent")</f>
        <v>0</v>
      </c>
      <c r="U73">
        <f>COUNTIF($C73:P73,"Withdrawn")+COUNTIF($C73:P73,"Absent*")-T73</f>
        <v>0</v>
      </c>
      <c r="V73" s="10">
        <f t="shared" si="5"/>
        <v>0</v>
      </c>
    </row>
    <row r="74" spans="3:22" x14ac:dyDescent="0.3">
      <c r="C74" s="6" t="str">
        <f>IFERROR(VLOOKUP($B74,[1]Jan!C$5:D$46,2,FALSE),"")</f>
        <v/>
      </c>
      <c r="D74" t="str">
        <f>IFERROR(VLOOKUP($B74,[1]Jan!F$5:G$46,2,FALSE),"")</f>
        <v/>
      </c>
      <c r="E74" t="str">
        <f>IFERROR(VLOOKUP($B74,[1]Jan!I$5:J$46,2,FALSE),"")</f>
        <v/>
      </c>
      <c r="F74" t="str">
        <f>IFERROR(VLOOKUP($B74,[1]Jan!L$5:M$46,2,FALSE),"")</f>
        <v/>
      </c>
      <c r="G74" t="str">
        <f>IFERROR(VLOOKUP($B74,[1]Jan!O$5:P$46,2,FALSE),"")</f>
        <v/>
      </c>
      <c r="H74" s="67" t="str">
        <f>IFERROR(VLOOKUP($B74,[1]Jan!R$5:S$46,2,FALSE),"")</f>
        <v/>
      </c>
      <c r="I74" t="str">
        <f>IFERROR(VLOOKUP($B74,[1]Jan!U$5:V$46,2,FALSE),"")</f>
        <v/>
      </c>
      <c r="J74" t="str">
        <f>IFERROR(VLOOKUP($B74,[1]Jan!X$5:Y$46,2,FALSE),"")</f>
        <v/>
      </c>
      <c r="K74" t="str">
        <f>IFERROR(VLOOKUP($B74,[1]Jan!AA$5:AB$46,2,FALSE),"")</f>
        <v/>
      </c>
      <c r="L74" t="str">
        <f>IFERROR(VLOOKUP($B74,[1]Jan!AD$5:AE$46,2,FALSE),"")</f>
        <v/>
      </c>
      <c r="M74" t="str">
        <f>IFERROR(VLOOKUP($B74,[1]Jan!AG$5:AH$46,2,FALSE),"")</f>
        <v/>
      </c>
      <c r="N74" t="str">
        <f>IFERROR(VLOOKUP($B74,[1]Jan!AJ$5:AK$46,2,FALSE),"")</f>
        <v/>
      </c>
      <c r="O74" t="str">
        <f>IFERROR(VLOOKUP($B74,[1]Jan!AM$5:AN$46,2,FALSE),"")</f>
        <v/>
      </c>
      <c r="P74" t="str">
        <f>IFERROR(VLOOKUP($B74,[1]Jan!AP$5:AQ$46,2,FALSE),"")</f>
        <v/>
      </c>
      <c r="Q74" s="6">
        <f>SUM($C74:P74)</f>
        <v>0</v>
      </c>
      <c r="R74">
        <f>COUNTIF($C74:P74,"Late*")</f>
        <v>0</v>
      </c>
      <c r="S74" s="11">
        <f t="shared" si="4"/>
        <v>0</v>
      </c>
      <c r="T74" s="7">
        <f>COUNTIF($C74:P74,"Absent")</f>
        <v>0</v>
      </c>
      <c r="U74">
        <f>COUNTIF($C74:P74,"Withdrawn")+COUNTIF($C74:P74,"Absent*")-T74</f>
        <v>0</v>
      </c>
      <c r="V74" s="10">
        <f t="shared" si="5"/>
        <v>0</v>
      </c>
    </row>
    <row r="75" spans="3:22" x14ac:dyDescent="0.3">
      <c r="C75" s="6" t="str">
        <f>IFERROR(VLOOKUP($B75,[1]Jan!C$5:D$46,2,FALSE),"")</f>
        <v/>
      </c>
      <c r="D75" t="str">
        <f>IFERROR(VLOOKUP($B75,[1]Jan!F$5:G$46,2,FALSE),"")</f>
        <v/>
      </c>
      <c r="E75" t="str">
        <f>IFERROR(VLOOKUP($B75,[1]Jan!I$5:J$46,2,FALSE),"")</f>
        <v/>
      </c>
      <c r="F75" t="str">
        <f>IFERROR(VLOOKUP($B75,[1]Jan!L$5:M$46,2,FALSE),"")</f>
        <v/>
      </c>
      <c r="G75" t="str">
        <f>IFERROR(VLOOKUP($B75,[1]Jan!O$5:P$46,2,FALSE),"")</f>
        <v/>
      </c>
      <c r="H75" s="67" t="str">
        <f>IFERROR(VLOOKUP($B75,[1]Jan!R$5:S$46,2,FALSE),"")</f>
        <v/>
      </c>
      <c r="I75" t="str">
        <f>IFERROR(VLOOKUP($B75,[1]Jan!U$5:V$46,2,FALSE),"")</f>
        <v/>
      </c>
      <c r="J75" t="str">
        <f>IFERROR(VLOOKUP($B75,[1]Jan!X$5:Y$46,2,FALSE),"")</f>
        <v/>
      </c>
      <c r="K75" t="str">
        <f>IFERROR(VLOOKUP($B75,[1]Jan!AA$5:AB$46,2,FALSE),"")</f>
        <v/>
      </c>
      <c r="L75" t="str">
        <f>IFERROR(VLOOKUP($B75,[1]Jan!AD$5:AE$46,2,FALSE),"")</f>
        <v/>
      </c>
      <c r="M75" t="str">
        <f>IFERROR(VLOOKUP($B75,[1]Jan!AG$5:AH$46,2,FALSE),"")</f>
        <v/>
      </c>
      <c r="N75" t="str">
        <f>IFERROR(VLOOKUP($B75,[1]Jan!AJ$5:AK$46,2,FALSE),"")</f>
        <v/>
      </c>
      <c r="O75" t="str">
        <f>IFERROR(VLOOKUP($B75,[1]Jan!AM$5:AN$46,2,FALSE),"")</f>
        <v/>
      </c>
      <c r="P75" t="str">
        <f>IFERROR(VLOOKUP($B75,[1]Jan!AP$5:AQ$46,2,FALSE),"")</f>
        <v/>
      </c>
      <c r="Q75" s="6">
        <f>SUM($C75:P75)</f>
        <v>0</v>
      </c>
      <c r="R75">
        <f>COUNTIF($C75:P75,"Late*")</f>
        <v>0</v>
      </c>
      <c r="S75" s="11">
        <f t="shared" si="4"/>
        <v>0</v>
      </c>
      <c r="T75" s="7">
        <f>COUNTIF($C75:P75,"Absent")</f>
        <v>0</v>
      </c>
      <c r="U75">
        <f>COUNTIF($C75:P75,"Withdrawn")+COUNTIF($C75:P75,"Absent*")-T75</f>
        <v>0</v>
      </c>
      <c r="V75" s="10">
        <f t="shared" si="5"/>
        <v>0</v>
      </c>
    </row>
    <row r="76" spans="3:22" x14ac:dyDescent="0.3">
      <c r="C76" s="6" t="str">
        <f>IFERROR(VLOOKUP($B76,[1]Jan!C$5:D$46,2,FALSE),"")</f>
        <v/>
      </c>
      <c r="D76" t="str">
        <f>IFERROR(VLOOKUP($B76,[1]Jan!F$5:G$46,2,FALSE),"")</f>
        <v/>
      </c>
      <c r="E76" t="str">
        <f>IFERROR(VLOOKUP($B76,[1]Jan!I$5:J$46,2,FALSE),"")</f>
        <v/>
      </c>
      <c r="F76" t="str">
        <f>IFERROR(VLOOKUP($B76,[1]Jan!L$5:M$46,2,FALSE),"")</f>
        <v/>
      </c>
      <c r="G76" t="str">
        <f>IFERROR(VLOOKUP($B76,[1]Jan!O$5:P$46,2,FALSE),"")</f>
        <v/>
      </c>
      <c r="H76" s="67" t="str">
        <f>IFERROR(VLOOKUP($B76,[1]Jan!R$5:S$46,2,FALSE),"")</f>
        <v/>
      </c>
      <c r="I76" t="str">
        <f>IFERROR(VLOOKUP($B76,[1]Jan!U$5:V$46,2,FALSE),"")</f>
        <v/>
      </c>
      <c r="J76" t="str">
        <f>IFERROR(VLOOKUP($B76,[1]Jan!X$5:Y$46,2,FALSE),"")</f>
        <v/>
      </c>
      <c r="K76" t="str">
        <f>IFERROR(VLOOKUP($B76,[1]Jan!AA$5:AB$46,2,FALSE),"")</f>
        <v/>
      </c>
      <c r="L76" t="str">
        <f>IFERROR(VLOOKUP($B76,[1]Jan!AD$5:AE$46,2,FALSE),"")</f>
        <v/>
      </c>
      <c r="M76" t="str">
        <f>IFERROR(VLOOKUP($B76,[1]Jan!AG$5:AH$46,2,FALSE),"")</f>
        <v/>
      </c>
      <c r="N76" t="str">
        <f>IFERROR(VLOOKUP($B76,[1]Jan!AJ$5:AK$46,2,FALSE),"")</f>
        <v/>
      </c>
      <c r="O76" t="str">
        <f>IFERROR(VLOOKUP($B76,[1]Jan!AM$5:AN$46,2,FALSE),"")</f>
        <v/>
      </c>
      <c r="P76" t="str">
        <f>IFERROR(VLOOKUP($B76,[1]Jan!AP$5:AQ$46,2,FALSE),"")</f>
        <v/>
      </c>
      <c r="Q76" s="6">
        <f>SUM($C76:P76)</f>
        <v>0</v>
      </c>
      <c r="R76">
        <f>COUNTIF($C76:P76,"Late*")</f>
        <v>0</v>
      </c>
      <c r="S76" s="11">
        <f t="shared" si="4"/>
        <v>0</v>
      </c>
      <c r="T76" s="7">
        <f>COUNTIF($C76:P76,"Absent")</f>
        <v>0</v>
      </c>
      <c r="U76">
        <f>COUNTIF($C76:P76,"Withdrawn")+COUNTIF($C76:P76,"Absent*")-T76</f>
        <v>0</v>
      </c>
      <c r="V76" s="10">
        <f t="shared" si="5"/>
        <v>0</v>
      </c>
    </row>
    <row r="77" spans="3:22" x14ac:dyDescent="0.3">
      <c r="C77" s="6" t="str">
        <f>IFERROR(VLOOKUP($B77,[1]Jan!C$5:D$46,2,FALSE),"")</f>
        <v/>
      </c>
      <c r="D77" t="str">
        <f>IFERROR(VLOOKUP($B77,[1]Jan!F$5:G$46,2,FALSE),"")</f>
        <v/>
      </c>
      <c r="E77" t="str">
        <f>IFERROR(VLOOKUP($B77,[1]Jan!I$5:J$46,2,FALSE),"")</f>
        <v/>
      </c>
      <c r="F77" t="str">
        <f>IFERROR(VLOOKUP($B77,[1]Jan!L$5:M$46,2,FALSE),"")</f>
        <v/>
      </c>
      <c r="G77" t="str">
        <f>IFERROR(VLOOKUP($B77,[1]Jan!O$5:P$46,2,FALSE),"")</f>
        <v/>
      </c>
      <c r="H77" s="67" t="str">
        <f>IFERROR(VLOOKUP($B77,[1]Jan!R$5:S$46,2,FALSE),"")</f>
        <v/>
      </c>
      <c r="I77" t="str">
        <f>IFERROR(VLOOKUP($B77,[1]Jan!U$5:V$46,2,FALSE),"")</f>
        <v/>
      </c>
      <c r="J77" t="str">
        <f>IFERROR(VLOOKUP($B77,[1]Jan!X$5:Y$46,2,FALSE),"")</f>
        <v/>
      </c>
      <c r="K77" t="str">
        <f>IFERROR(VLOOKUP($B77,[1]Jan!AA$5:AB$46,2,FALSE),"")</f>
        <v/>
      </c>
      <c r="L77" t="str">
        <f>IFERROR(VLOOKUP($B77,[1]Jan!AD$5:AE$46,2,FALSE),"")</f>
        <v/>
      </c>
      <c r="M77" t="str">
        <f>IFERROR(VLOOKUP($B77,[1]Jan!AG$5:AH$46,2,FALSE),"")</f>
        <v/>
      </c>
      <c r="N77" t="str">
        <f>IFERROR(VLOOKUP($B77,[1]Jan!AJ$5:AK$46,2,FALSE),"")</f>
        <v/>
      </c>
      <c r="O77" t="str">
        <f>IFERROR(VLOOKUP($B77,[1]Jan!AM$5:AN$46,2,FALSE),"")</f>
        <v/>
      </c>
      <c r="P77" t="str">
        <f>IFERROR(VLOOKUP($B77,[1]Jan!AP$5:AQ$46,2,FALSE),"")</f>
        <v/>
      </c>
      <c r="Q77" s="6">
        <f>SUM($C77:P77)</f>
        <v>0</v>
      </c>
      <c r="R77">
        <f>COUNTIF($C77:P77,"Late*")</f>
        <v>0</v>
      </c>
      <c r="S77" s="11">
        <f t="shared" si="4"/>
        <v>0</v>
      </c>
      <c r="T77" s="7">
        <f>COUNTIF($C77:P77,"Absent")</f>
        <v>0</v>
      </c>
      <c r="U77">
        <f>COUNTIF($C77:P77,"Withdrawn")+COUNTIF($C77:P77,"Absent*")-T77</f>
        <v>0</v>
      </c>
      <c r="V77" s="10">
        <f t="shared" si="5"/>
        <v>0</v>
      </c>
    </row>
    <row r="78" spans="3:22" x14ac:dyDescent="0.3">
      <c r="C78" s="6" t="str">
        <f>IFERROR(VLOOKUP($B78,[1]Jan!C$5:D$46,2,FALSE),"")</f>
        <v/>
      </c>
      <c r="D78" t="str">
        <f>IFERROR(VLOOKUP($B78,[1]Jan!F$5:G$46,2,FALSE),"")</f>
        <v/>
      </c>
      <c r="E78" t="str">
        <f>IFERROR(VLOOKUP($B78,[1]Jan!I$5:J$46,2,FALSE),"")</f>
        <v/>
      </c>
      <c r="F78" t="str">
        <f>IFERROR(VLOOKUP($B78,[1]Jan!L$5:M$46,2,FALSE),"")</f>
        <v/>
      </c>
      <c r="G78" t="str">
        <f>IFERROR(VLOOKUP($B78,[1]Jan!O$5:P$46,2,FALSE),"")</f>
        <v/>
      </c>
      <c r="H78" s="67" t="str">
        <f>IFERROR(VLOOKUP($B78,[1]Jan!R$5:S$46,2,FALSE),"")</f>
        <v/>
      </c>
      <c r="I78" t="str">
        <f>IFERROR(VLOOKUP($B78,[1]Jan!U$5:V$46,2,FALSE),"")</f>
        <v/>
      </c>
      <c r="J78" t="str">
        <f>IFERROR(VLOOKUP($B78,[1]Jan!X$5:Y$46,2,FALSE),"")</f>
        <v/>
      </c>
      <c r="K78" t="str">
        <f>IFERROR(VLOOKUP($B78,[1]Jan!AA$5:AB$46,2,FALSE),"")</f>
        <v/>
      </c>
      <c r="L78" t="str">
        <f>IFERROR(VLOOKUP($B78,[1]Jan!AD$5:AE$46,2,FALSE),"")</f>
        <v/>
      </c>
      <c r="M78" t="str">
        <f>IFERROR(VLOOKUP($B78,[1]Jan!AG$5:AH$46,2,FALSE),"")</f>
        <v/>
      </c>
      <c r="N78" t="str">
        <f>IFERROR(VLOOKUP($B78,[1]Jan!AJ$5:AK$46,2,FALSE),"")</f>
        <v/>
      </c>
      <c r="O78" t="str">
        <f>IFERROR(VLOOKUP($B78,[1]Jan!AM$5:AN$46,2,FALSE),"")</f>
        <v/>
      </c>
      <c r="P78" t="str">
        <f>IFERROR(VLOOKUP($B78,[1]Jan!AP$5:AQ$46,2,FALSE),"")</f>
        <v/>
      </c>
      <c r="Q78" s="6">
        <f>SUM($C78:P78)</f>
        <v>0</v>
      </c>
      <c r="R78">
        <f>COUNTIF($C78:P78,"Late*")</f>
        <v>0</v>
      </c>
      <c r="S78" s="11">
        <f t="shared" si="4"/>
        <v>0</v>
      </c>
      <c r="T78" s="7">
        <f>COUNTIF($C78:P78,"Absent")</f>
        <v>0</v>
      </c>
      <c r="U78">
        <f>COUNTIF($C78:P78,"Withdrawn")+COUNTIF($C78:P78,"Absent*")-T78</f>
        <v>0</v>
      </c>
      <c r="V78" s="10">
        <f t="shared" si="5"/>
        <v>0</v>
      </c>
    </row>
    <row r="79" spans="3:22" x14ac:dyDescent="0.3">
      <c r="C79" s="6" t="str">
        <f>IFERROR(VLOOKUP($B79,[1]Jan!C$5:D$46,2,FALSE),"")</f>
        <v/>
      </c>
      <c r="D79" t="str">
        <f>IFERROR(VLOOKUP($B79,[1]Jan!F$5:G$46,2,FALSE),"")</f>
        <v/>
      </c>
      <c r="E79" t="str">
        <f>IFERROR(VLOOKUP($B79,[1]Jan!I$5:J$46,2,FALSE),"")</f>
        <v/>
      </c>
      <c r="F79" t="str">
        <f>IFERROR(VLOOKUP($B79,[1]Jan!L$5:M$46,2,FALSE),"")</f>
        <v/>
      </c>
      <c r="G79" t="str">
        <f>IFERROR(VLOOKUP($B79,[1]Jan!O$5:P$46,2,FALSE),"")</f>
        <v/>
      </c>
      <c r="H79" s="67" t="str">
        <f>IFERROR(VLOOKUP($B79,[1]Jan!R$5:S$46,2,FALSE),"")</f>
        <v/>
      </c>
      <c r="I79" t="str">
        <f>IFERROR(VLOOKUP($B79,[1]Jan!U$5:V$46,2,FALSE),"")</f>
        <v/>
      </c>
      <c r="J79" t="str">
        <f>IFERROR(VLOOKUP($B79,[1]Jan!X$5:Y$46,2,FALSE),"")</f>
        <v/>
      </c>
      <c r="K79" t="str">
        <f>IFERROR(VLOOKUP($B79,[1]Jan!AA$5:AB$46,2,FALSE),"")</f>
        <v/>
      </c>
      <c r="L79" t="str">
        <f>IFERROR(VLOOKUP($B79,[1]Jan!AD$5:AE$46,2,FALSE),"")</f>
        <v/>
      </c>
      <c r="M79" t="str">
        <f>IFERROR(VLOOKUP($B79,[1]Jan!AG$5:AH$46,2,FALSE),"")</f>
        <v/>
      </c>
      <c r="N79" t="str">
        <f>IFERROR(VLOOKUP($B79,[1]Jan!AJ$5:AK$46,2,FALSE),"")</f>
        <v/>
      </c>
      <c r="O79" t="str">
        <f>IFERROR(VLOOKUP($B79,[1]Jan!AM$5:AN$46,2,FALSE),"")</f>
        <v/>
      </c>
      <c r="P79" t="str">
        <f>IFERROR(VLOOKUP($B79,[1]Jan!AP$5:AQ$46,2,FALSE),"")</f>
        <v/>
      </c>
      <c r="Q79" s="6">
        <f>SUM($C79:P79)</f>
        <v>0</v>
      </c>
      <c r="R79">
        <f>COUNTIF($C79:P79,"Late*")</f>
        <v>0</v>
      </c>
      <c r="S79" s="11">
        <f t="shared" si="4"/>
        <v>0</v>
      </c>
      <c r="T79" s="7">
        <f>COUNTIF($C79:P79,"Absent")</f>
        <v>0</v>
      </c>
      <c r="U79">
        <f>COUNTIF($C79:P79,"Withdrawn")+COUNTIF($C79:P79,"Absent*")-T79</f>
        <v>0</v>
      </c>
      <c r="V79" s="10">
        <f t="shared" si="5"/>
        <v>0</v>
      </c>
    </row>
    <row r="80" spans="3:22" x14ac:dyDescent="0.3">
      <c r="C80" s="6" t="str">
        <f>IFERROR(VLOOKUP($B80,[1]Jan!C$5:D$46,2,FALSE),"")</f>
        <v/>
      </c>
      <c r="D80" t="str">
        <f>IFERROR(VLOOKUP($B80,[1]Jan!F$5:G$46,2,FALSE),"")</f>
        <v/>
      </c>
      <c r="E80" t="str">
        <f>IFERROR(VLOOKUP($B80,[1]Jan!I$5:J$46,2,FALSE),"")</f>
        <v/>
      </c>
      <c r="F80" t="str">
        <f>IFERROR(VLOOKUP($B80,[1]Jan!L$5:M$46,2,FALSE),"")</f>
        <v/>
      </c>
      <c r="G80" t="str">
        <f>IFERROR(VLOOKUP($B80,[1]Jan!O$5:P$46,2,FALSE),"")</f>
        <v/>
      </c>
      <c r="H80" s="67" t="str">
        <f>IFERROR(VLOOKUP($B80,[1]Jan!R$5:S$46,2,FALSE),"")</f>
        <v/>
      </c>
      <c r="I80" t="str">
        <f>IFERROR(VLOOKUP($B80,[1]Jan!U$5:V$46,2,FALSE),"")</f>
        <v/>
      </c>
      <c r="J80" t="str">
        <f>IFERROR(VLOOKUP($B80,[1]Jan!X$5:Y$46,2,FALSE),"")</f>
        <v/>
      </c>
      <c r="K80" t="str">
        <f>IFERROR(VLOOKUP($B80,[1]Jan!AA$5:AB$46,2,FALSE),"")</f>
        <v/>
      </c>
      <c r="L80" t="str">
        <f>IFERROR(VLOOKUP($B80,[1]Jan!AD$5:AE$46,2,FALSE),"")</f>
        <v/>
      </c>
      <c r="M80" t="str">
        <f>IFERROR(VLOOKUP($B80,[1]Jan!AG$5:AH$46,2,FALSE),"")</f>
        <v/>
      </c>
      <c r="N80" t="str">
        <f>IFERROR(VLOOKUP($B80,[1]Jan!AJ$5:AK$46,2,FALSE),"")</f>
        <v/>
      </c>
      <c r="O80" t="str">
        <f>IFERROR(VLOOKUP($B80,[1]Jan!AM$5:AN$46,2,FALSE),"")</f>
        <v/>
      </c>
      <c r="P80" t="str">
        <f>IFERROR(VLOOKUP($B80,[1]Jan!AP$5:AQ$46,2,FALSE),"")</f>
        <v/>
      </c>
      <c r="Q80" s="6">
        <f>SUM($C80:P80)</f>
        <v>0</v>
      </c>
      <c r="R80">
        <f>COUNTIF($C80:P80,"Late*")</f>
        <v>0</v>
      </c>
      <c r="S80" s="11">
        <f t="shared" si="4"/>
        <v>0</v>
      </c>
      <c r="T80" s="7">
        <f>COUNTIF($C80:P80,"Absent")</f>
        <v>0</v>
      </c>
      <c r="U80">
        <f>COUNTIF($C80:P80,"Withdrawn")+COUNTIF($C80:P80,"Absent*")-T80</f>
        <v>0</v>
      </c>
      <c r="V80" s="10">
        <f t="shared" si="5"/>
        <v>0</v>
      </c>
    </row>
    <row r="81" spans="1:23" ht="14.4" customHeight="1" x14ac:dyDescent="0.3">
      <c r="A81" s="44"/>
      <c r="B81" s="23"/>
      <c r="C81" s="6" t="str">
        <f>IFERROR(VLOOKUP($B81,[1]Jan!C$5:D$46,2,FALSE),"")</f>
        <v/>
      </c>
      <c r="D81" t="str">
        <f>IFERROR(VLOOKUP($B81,[1]Jan!F$5:G$46,2,FALSE),"")</f>
        <v/>
      </c>
      <c r="E81" t="str">
        <f>IFERROR(VLOOKUP($B81,[1]Jan!I$5:J$46,2,FALSE),"")</f>
        <v/>
      </c>
      <c r="F81" t="str">
        <f>IFERROR(VLOOKUP($B81,[1]Jan!L$5:M$46,2,FALSE),"")</f>
        <v/>
      </c>
      <c r="G81" t="str">
        <f>IFERROR(VLOOKUP($B81,[1]Jan!O$5:P$46,2,FALSE),"")</f>
        <v/>
      </c>
      <c r="H81" s="67" t="str">
        <f>IFERROR(VLOOKUP($B81,[1]Jan!R$5:S$46,2,FALSE),"")</f>
        <v/>
      </c>
      <c r="I81" t="str">
        <f>IFERROR(VLOOKUP($B81,[1]Jan!U$5:V$46,2,FALSE),"")</f>
        <v/>
      </c>
      <c r="J81" t="str">
        <f>IFERROR(VLOOKUP($B81,[1]Jan!X$5:Y$46,2,FALSE),"")</f>
        <v/>
      </c>
      <c r="K81" t="str">
        <f>IFERROR(VLOOKUP($B81,[1]Jan!AA$5:AB$46,2,FALSE),"")</f>
        <v/>
      </c>
      <c r="L81" t="str">
        <f>IFERROR(VLOOKUP($B81,[1]Jan!AD$5:AE$46,2,FALSE),"")</f>
        <v/>
      </c>
      <c r="M81" t="str">
        <f>IFERROR(VLOOKUP($B81,[1]Jan!AG$5:AH$46,2,FALSE),"")</f>
        <v/>
      </c>
      <c r="N81" t="str">
        <f>IFERROR(VLOOKUP($B81,[1]Jan!AJ$5:AK$46,2,FALSE),"")</f>
        <v/>
      </c>
      <c r="O81" t="str">
        <f>IFERROR(VLOOKUP($B81,[1]Jan!AM$5:AN$46,2,FALSE),"")</f>
        <v/>
      </c>
      <c r="P81" t="str">
        <f>IFERROR(VLOOKUP($B81,[1]Jan!AP$5:AQ$46,2,FALSE),"")</f>
        <v/>
      </c>
      <c r="Q81" s="6">
        <f>SUM($C81:P81)</f>
        <v>0</v>
      </c>
      <c r="R81">
        <f>COUNTIF($C81:P81,"Late*")</f>
        <v>0</v>
      </c>
      <c r="S81" s="11">
        <f t="shared" si="4"/>
        <v>0</v>
      </c>
      <c r="T81" s="7">
        <f>COUNTIF($C81:P81,"Absent")</f>
        <v>0</v>
      </c>
      <c r="U81">
        <f>COUNTIF($C81:P81,"Withdrawn")+COUNTIF($C81:P81,"Absent*")-T81</f>
        <v>0</v>
      </c>
      <c r="V81" s="10">
        <f t="shared" si="5"/>
        <v>0</v>
      </c>
    </row>
    <row r="82" spans="1:23" x14ac:dyDescent="0.3">
      <c r="C82" s="6" t="str">
        <f>IFERROR(VLOOKUP($B82,[1]Jan!C$5:D$46,2,FALSE),"")</f>
        <v/>
      </c>
      <c r="D82" t="str">
        <f>IFERROR(VLOOKUP($B82,[1]Jan!F$5:G$46,2,FALSE),"")</f>
        <v/>
      </c>
      <c r="E82" t="str">
        <f>IFERROR(VLOOKUP($B82,[1]Jan!I$5:J$46,2,FALSE),"")</f>
        <v/>
      </c>
      <c r="F82" t="str">
        <f>IFERROR(VLOOKUP($B82,[1]Jan!L$5:M$46,2,FALSE),"")</f>
        <v/>
      </c>
      <c r="G82" t="str">
        <f>IFERROR(VLOOKUP($B82,[1]Jan!O$5:P$46,2,FALSE),"")</f>
        <v/>
      </c>
      <c r="H82" s="67" t="str">
        <f>IFERROR(VLOOKUP($B82,[1]Jan!R$5:S$46,2,FALSE),"")</f>
        <v/>
      </c>
      <c r="I82" t="str">
        <f>IFERROR(VLOOKUP($B82,[1]Jan!U$5:V$46,2,FALSE),"")</f>
        <v/>
      </c>
      <c r="J82" t="str">
        <f>IFERROR(VLOOKUP($B82,[1]Jan!X$5:Y$46,2,FALSE),"")</f>
        <v/>
      </c>
      <c r="K82" t="str">
        <f>IFERROR(VLOOKUP($B82,[1]Jan!AA$5:AB$46,2,FALSE),"")</f>
        <v/>
      </c>
      <c r="L82" t="str">
        <f>IFERROR(VLOOKUP($B82,[1]Jan!AD$5:AE$46,2,FALSE),"")</f>
        <v/>
      </c>
      <c r="M82" t="str">
        <f>IFERROR(VLOOKUP($B82,[1]Jan!AG$5:AH$46,2,FALSE),"")</f>
        <v/>
      </c>
      <c r="N82" t="str">
        <f>IFERROR(VLOOKUP($B82,[1]Jan!AJ$5:AK$46,2,FALSE),"")</f>
        <v/>
      </c>
      <c r="O82" t="str">
        <f>IFERROR(VLOOKUP($B82,[1]Jan!AM$5:AN$46,2,FALSE),"")</f>
        <v/>
      </c>
      <c r="P82" t="str">
        <f>IFERROR(VLOOKUP($B82,[1]Jan!AP$5:AQ$46,2,FALSE),"")</f>
        <v/>
      </c>
      <c r="Q82" s="6">
        <f>SUM($C82:P82)</f>
        <v>0</v>
      </c>
      <c r="R82">
        <f>COUNTIF($C82:P82,"Late*")</f>
        <v>0</v>
      </c>
      <c r="S82" s="11">
        <f t="shared" si="4"/>
        <v>0</v>
      </c>
      <c r="T82" s="7">
        <f>COUNTIF($C82:P82,"Absent")</f>
        <v>0</v>
      </c>
      <c r="U82">
        <f>COUNTIF($C82:P82,"Withdrawn")+COUNTIF($C82:P82,"Absent*")-T82</f>
        <v>0</v>
      </c>
      <c r="V82" s="10">
        <f t="shared" si="5"/>
        <v>0</v>
      </c>
    </row>
    <row r="83" spans="1:23" x14ac:dyDescent="0.3">
      <c r="C83" s="6" t="str">
        <f>IFERROR(VLOOKUP($B83,[1]Jan!C$5:D$46,2,FALSE),"")</f>
        <v/>
      </c>
      <c r="D83" t="str">
        <f>IFERROR(VLOOKUP($B83,[1]Jan!F$5:G$46,2,FALSE),"")</f>
        <v/>
      </c>
      <c r="E83" t="str">
        <f>IFERROR(VLOOKUP($B83,[1]Jan!I$5:J$46,2,FALSE),"")</f>
        <v/>
      </c>
      <c r="F83" t="str">
        <f>IFERROR(VLOOKUP($B83,[1]Jan!L$5:M$46,2,FALSE),"")</f>
        <v/>
      </c>
      <c r="G83" t="str">
        <f>IFERROR(VLOOKUP($B83,[1]Jan!O$5:P$46,2,FALSE),"")</f>
        <v/>
      </c>
      <c r="H83" s="67" t="str">
        <f>IFERROR(VLOOKUP($B83,[1]Jan!R$5:S$46,2,FALSE),"")</f>
        <v/>
      </c>
      <c r="I83" t="str">
        <f>IFERROR(VLOOKUP($B83,[1]Jan!U$5:V$46,2,FALSE),"")</f>
        <v/>
      </c>
      <c r="J83" t="str">
        <f>IFERROR(VLOOKUP($B83,[1]Jan!X$5:Y$46,2,FALSE),"")</f>
        <v/>
      </c>
      <c r="K83" t="str">
        <f>IFERROR(VLOOKUP($B83,[1]Jan!AA$5:AB$46,2,FALSE),"")</f>
        <v/>
      </c>
      <c r="L83" t="str">
        <f>IFERROR(VLOOKUP($B83,[1]Jan!AD$5:AE$46,2,FALSE),"")</f>
        <v/>
      </c>
      <c r="M83" t="str">
        <f>IFERROR(VLOOKUP($B83,[1]Jan!AG$5:AH$46,2,FALSE),"")</f>
        <v/>
      </c>
      <c r="N83" t="str">
        <f>IFERROR(VLOOKUP($B83,[1]Jan!AJ$5:AK$46,2,FALSE),"")</f>
        <v/>
      </c>
      <c r="O83" t="str">
        <f>IFERROR(VLOOKUP($B83,[1]Jan!AM$5:AN$46,2,FALSE),"")</f>
        <v/>
      </c>
      <c r="P83" t="str">
        <f>IFERROR(VLOOKUP($B83,[1]Jan!AP$5:AQ$46,2,FALSE),"")</f>
        <v/>
      </c>
      <c r="Q83" s="6">
        <f>SUM($C83:P83)</f>
        <v>0</v>
      </c>
      <c r="R83">
        <f>COUNTIF($C83:P83,"Late*")</f>
        <v>0</v>
      </c>
      <c r="S83" s="11">
        <f t="shared" si="4"/>
        <v>0</v>
      </c>
      <c r="T83" s="7">
        <f>COUNTIF($C83:P83,"Absent")</f>
        <v>0</v>
      </c>
      <c r="U83">
        <f>COUNTIF($C83:P83,"Withdrawn")+COUNTIF($C83:P83,"Absent*")-T83</f>
        <v>0</v>
      </c>
      <c r="V83" s="10">
        <f t="shared" si="5"/>
        <v>0</v>
      </c>
    </row>
    <row r="84" spans="1:23" ht="18" x14ac:dyDescent="0.35">
      <c r="C84" s="6" t="str">
        <f>IFERROR(VLOOKUP($B84,[1]Jan!C$5:D$46,2,FALSE),"")</f>
        <v/>
      </c>
      <c r="D84" t="str">
        <f>IFERROR(VLOOKUP($B84,[1]Jan!F$5:G$46,2,FALSE),"")</f>
        <v/>
      </c>
      <c r="E84" t="str">
        <f>IFERROR(VLOOKUP($B84,[1]Jan!I$5:J$46,2,FALSE),"")</f>
        <v/>
      </c>
      <c r="F84" t="str">
        <f>IFERROR(VLOOKUP($B84,[1]Jan!L$5:M$46,2,FALSE),"")</f>
        <v/>
      </c>
      <c r="G84" t="str">
        <f>IFERROR(VLOOKUP($B84,[1]Jan!O$5:P$46,2,FALSE),"")</f>
        <v/>
      </c>
      <c r="H84" s="67" t="str">
        <f>IFERROR(VLOOKUP($B84,[1]Jan!R$5:S$46,2,FALSE),"")</f>
        <v/>
      </c>
      <c r="I84" t="str">
        <f>IFERROR(VLOOKUP($B84,[1]Jan!U$5:V$46,2,FALSE),"")</f>
        <v/>
      </c>
      <c r="J84" t="str">
        <f>IFERROR(VLOOKUP($B84,[1]Jan!X$5:Y$46,2,FALSE),"")</f>
        <v/>
      </c>
      <c r="K84" t="str">
        <f>IFERROR(VLOOKUP($B84,[1]Jan!AA$5:AB$46,2,FALSE),"")</f>
        <v/>
      </c>
      <c r="L84" t="str">
        <f>IFERROR(VLOOKUP($B84,[1]Jan!AD$5:AE$46,2,FALSE),"")</f>
        <v/>
      </c>
      <c r="M84" t="str">
        <f>IFERROR(VLOOKUP($B84,[1]Jan!AG$5:AH$46,2,FALSE),"")</f>
        <v/>
      </c>
      <c r="N84" t="str">
        <f>IFERROR(VLOOKUP($B84,[1]Jan!AJ$5:AK$46,2,FALSE),"")</f>
        <v/>
      </c>
      <c r="O84" t="str">
        <f>IFERROR(VLOOKUP($B84,[1]Jan!AM$5:AN$46,2,FALSE),"")</f>
        <v/>
      </c>
      <c r="P84" t="str">
        <f>IFERROR(VLOOKUP($B84,[1]Jan!AP$5:AQ$46,2,FALSE),"")</f>
        <v/>
      </c>
      <c r="Q84" s="6">
        <f>SUM($C84:P84)</f>
        <v>0</v>
      </c>
      <c r="R84">
        <f>COUNTIF($C84:P84,"Late*")</f>
        <v>0</v>
      </c>
      <c r="S84" s="11">
        <f t="shared" si="4"/>
        <v>0</v>
      </c>
      <c r="T84" s="7">
        <f>COUNTIF($C84:P84,"Absent")</f>
        <v>0</v>
      </c>
      <c r="U84">
        <f>COUNTIF($C84:P84,"Withdrawn")+COUNTIF($C84:P84,"Absent*")-T84</f>
        <v>0</v>
      </c>
      <c r="V84" s="10">
        <f t="shared" si="5"/>
        <v>0</v>
      </c>
      <c r="W84" s="2"/>
    </row>
    <row r="85" spans="1:23" x14ac:dyDescent="0.3">
      <c r="C85" s="6" t="str">
        <f>IFERROR(VLOOKUP($B85,[1]Jan!C$5:D$46,2,FALSE),"")</f>
        <v/>
      </c>
      <c r="D85" t="str">
        <f>IFERROR(VLOOKUP($B85,[1]Jan!F$5:G$46,2,FALSE),"")</f>
        <v/>
      </c>
      <c r="E85" t="str">
        <f>IFERROR(VLOOKUP($B85,[1]Jan!I$5:J$46,2,FALSE),"")</f>
        <v/>
      </c>
      <c r="F85" t="str">
        <f>IFERROR(VLOOKUP($B85,[1]Jan!L$5:M$46,2,FALSE),"")</f>
        <v/>
      </c>
      <c r="G85" t="str">
        <f>IFERROR(VLOOKUP($B85,[1]Jan!O$5:P$46,2,FALSE),"")</f>
        <v/>
      </c>
      <c r="H85" s="67" t="str">
        <f>IFERROR(VLOOKUP($B85,[1]Jan!R$5:S$46,2,FALSE),"")</f>
        <v/>
      </c>
      <c r="I85" t="str">
        <f>IFERROR(VLOOKUP($B85,[1]Jan!U$5:V$46,2,FALSE),"")</f>
        <v/>
      </c>
      <c r="J85" t="str">
        <f>IFERROR(VLOOKUP($B85,[1]Jan!X$5:Y$46,2,FALSE),"")</f>
        <v/>
      </c>
      <c r="K85" t="str">
        <f>IFERROR(VLOOKUP($B85,[1]Jan!AA$5:AB$46,2,FALSE),"")</f>
        <v/>
      </c>
      <c r="L85" t="str">
        <f>IFERROR(VLOOKUP($B85,[1]Jan!AD$5:AE$46,2,FALSE),"")</f>
        <v/>
      </c>
      <c r="M85" t="str">
        <f>IFERROR(VLOOKUP($B85,[1]Jan!AG$5:AH$46,2,FALSE),"")</f>
        <v/>
      </c>
      <c r="N85" t="str">
        <f>IFERROR(VLOOKUP($B85,[1]Jan!AJ$5:AK$46,2,FALSE),"")</f>
        <v/>
      </c>
      <c r="O85" t="str">
        <f>IFERROR(VLOOKUP($B85,[1]Jan!AM$5:AN$46,2,FALSE),"")</f>
        <v/>
      </c>
      <c r="P85" t="str">
        <f>IFERROR(VLOOKUP($B85,[1]Jan!AP$5:AQ$46,2,FALSE),"")</f>
        <v/>
      </c>
      <c r="Q85" s="6">
        <f>SUM($C85:P85)</f>
        <v>0</v>
      </c>
      <c r="R85">
        <f>COUNTIF($C85:P85,"Late*")</f>
        <v>0</v>
      </c>
      <c r="S85" s="11">
        <f t="shared" si="4"/>
        <v>0</v>
      </c>
      <c r="T85" s="7">
        <f>COUNTIF($C85:P85,"Absent")</f>
        <v>0</v>
      </c>
      <c r="U85">
        <f>COUNTIF($C85:P85,"Withdrawn")+COUNTIF($C85:P85,"Absent*")-T85</f>
        <v>0</v>
      </c>
      <c r="V85" s="10">
        <f t="shared" si="5"/>
        <v>0</v>
      </c>
    </row>
    <row r="86" spans="1:23" x14ac:dyDescent="0.3">
      <c r="C86" s="6" t="str">
        <f>IFERROR(VLOOKUP($B86,[1]Jan!C$5:D$46,2,FALSE),"")</f>
        <v/>
      </c>
      <c r="D86" t="str">
        <f>IFERROR(VLOOKUP($B86,[1]Jan!F$5:G$46,2,FALSE),"")</f>
        <v/>
      </c>
      <c r="E86" t="str">
        <f>IFERROR(VLOOKUP($B86,[1]Jan!I$5:J$46,2,FALSE),"")</f>
        <v/>
      </c>
      <c r="F86" t="str">
        <f>IFERROR(VLOOKUP($B86,[1]Jan!L$5:M$46,2,FALSE),"")</f>
        <v/>
      </c>
      <c r="G86" t="str">
        <f>IFERROR(VLOOKUP($B86,[1]Jan!O$5:P$46,2,FALSE),"")</f>
        <v/>
      </c>
      <c r="H86" s="67" t="str">
        <f>IFERROR(VLOOKUP($B86,[1]Jan!R$5:S$46,2,FALSE),"")</f>
        <v/>
      </c>
      <c r="I86" t="str">
        <f>IFERROR(VLOOKUP($B86,[1]Jan!U$5:V$46,2,FALSE),"")</f>
        <v/>
      </c>
      <c r="J86" t="str">
        <f>IFERROR(VLOOKUP($B86,[1]Jan!X$5:Y$46,2,FALSE),"")</f>
        <v/>
      </c>
      <c r="K86" t="str">
        <f>IFERROR(VLOOKUP($B86,[1]Jan!AA$5:AB$46,2,FALSE),"")</f>
        <v/>
      </c>
      <c r="L86" t="str">
        <f>IFERROR(VLOOKUP($B86,[1]Jan!AD$5:AE$46,2,FALSE),"")</f>
        <v/>
      </c>
      <c r="M86" t="str">
        <f>IFERROR(VLOOKUP($B86,[1]Jan!AG$5:AH$46,2,FALSE),"")</f>
        <v/>
      </c>
      <c r="N86" t="str">
        <f>IFERROR(VLOOKUP($B86,[1]Jan!AJ$5:AK$46,2,FALSE),"")</f>
        <v/>
      </c>
      <c r="O86" t="str">
        <f>IFERROR(VLOOKUP($B86,[1]Jan!AM$5:AN$46,2,FALSE),"")</f>
        <v/>
      </c>
      <c r="P86" t="str">
        <f>IFERROR(VLOOKUP($B86,[1]Jan!AP$5:AQ$46,2,FALSE),"")</f>
        <v/>
      </c>
      <c r="Q86" s="6">
        <f>SUM($C86:P86)</f>
        <v>0</v>
      </c>
      <c r="R86">
        <f>COUNTIF($C86:P86,"Late*")</f>
        <v>0</v>
      </c>
      <c r="S86" s="11">
        <f t="shared" si="4"/>
        <v>0</v>
      </c>
      <c r="T86" s="7">
        <f>COUNTIF($C86:P86,"Absent")</f>
        <v>0</v>
      </c>
      <c r="U86">
        <f>COUNTIF($C86:P86,"Withdrawn")+COUNTIF($C86:P86,"Absent*")-T86</f>
        <v>0</v>
      </c>
      <c r="V86" s="10">
        <f t="shared" si="5"/>
        <v>0</v>
      </c>
    </row>
    <row r="87" spans="1:23" x14ac:dyDescent="0.3">
      <c r="A87" s="22"/>
      <c r="B87" s="23"/>
      <c r="C87" s="6" t="str">
        <f>IFERROR(VLOOKUP($B87,[1]Jan!C$5:D$46,2,FALSE),"")</f>
        <v/>
      </c>
      <c r="D87" t="str">
        <f>IFERROR(VLOOKUP($B87,[1]Jan!F$5:G$46,2,FALSE),"")</f>
        <v/>
      </c>
      <c r="E87" t="str">
        <f>IFERROR(VLOOKUP($B87,[1]Jan!I$5:J$46,2,FALSE),"")</f>
        <v/>
      </c>
      <c r="F87" t="str">
        <f>IFERROR(VLOOKUP($B87,[1]Jan!L$5:M$46,2,FALSE),"")</f>
        <v/>
      </c>
      <c r="G87" t="str">
        <f>IFERROR(VLOOKUP($B87,[1]Jan!O$5:P$46,2,FALSE),"")</f>
        <v/>
      </c>
      <c r="H87" s="67" t="str">
        <f>IFERROR(VLOOKUP($B87,[1]Jan!R$5:S$46,2,FALSE),"")</f>
        <v/>
      </c>
      <c r="I87" t="str">
        <f>IFERROR(VLOOKUP($B87,[1]Jan!U$5:V$46,2,FALSE),"")</f>
        <v/>
      </c>
      <c r="J87" t="str">
        <f>IFERROR(VLOOKUP($B87,[1]Jan!X$5:Y$46,2,FALSE),"")</f>
        <v/>
      </c>
      <c r="K87" t="str">
        <f>IFERROR(VLOOKUP($B87,[1]Jan!AA$5:AB$46,2,FALSE),"")</f>
        <v/>
      </c>
      <c r="L87" t="str">
        <f>IFERROR(VLOOKUP($B87,[1]Jan!AD$5:AE$46,2,FALSE),"")</f>
        <v/>
      </c>
      <c r="M87" t="str">
        <f>IFERROR(VLOOKUP($B87,[1]Jan!AG$5:AH$46,2,FALSE),"")</f>
        <v/>
      </c>
      <c r="N87" t="str">
        <f>IFERROR(VLOOKUP($B87,[1]Jan!AJ$5:AK$46,2,FALSE),"")</f>
        <v/>
      </c>
      <c r="O87" t="str">
        <f>IFERROR(VLOOKUP($B87,[1]Jan!AM$5:AN$46,2,FALSE),"")</f>
        <v/>
      </c>
      <c r="P87" t="str">
        <f>IFERROR(VLOOKUP($B87,[1]Jan!AP$5:AQ$46,2,FALSE),"")</f>
        <v/>
      </c>
      <c r="Q87" s="6">
        <f>SUM($C87:P87)</f>
        <v>0</v>
      </c>
      <c r="R87">
        <f>COUNTIF($C87:P87,"Late*")</f>
        <v>0</v>
      </c>
      <c r="S87" s="11">
        <f t="shared" si="4"/>
        <v>0</v>
      </c>
      <c r="T87" s="7">
        <f>COUNTIF($C87:P87,"Absent")</f>
        <v>0</v>
      </c>
      <c r="U87">
        <f>COUNTIF($C87:P87,"Withdrawn")+COUNTIF($C87:P87,"Absent*")-T87</f>
        <v>0</v>
      </c>
      <c r="V87" s="10">
        <f t="shared" si="5"/>
        <v>0</v>
      </c>
    </row>
    <row r="88" spans="1:23" x14ac:dyDescent="0.3">
      <c r="C88" s="6" t="str">
        <f>IFERROR(VLOOKUP($B88,[1]Jan!C$5:D$46,2,FALSE),"")</f>
        <v/>
      </c>
      <c r="D88" t="str">
        <f>IFERROR(VLOOKUP($B88,[1]Jan!F$5:G$46,2,FALSE),"")</f>
        <v/>
      </c>
      <c r="E88" t="str">
        <f>IFERROR(VLOOKUP($B88,[1]Jan!I$5:J$46,2,FALSE),"")</f>
        <v/>
      </c>
      <c r="F88" t="str">
        <f>IFERROR(VLOOKUP($B88,[1]Jan!L$5:M$46,2,FALSE),"")</f>
        <v/>
      </c>
      <c r="G88" t="str">
        <f>IFERROR(VLOOKUP($B88,[1]Jan!O$5:P$46,2,FALSE),"")</f>
        <v/>
      </c>
      <c r="H88" s="67" t="str">
        <f>IFERROR(VLOOKUP($B88,[1]Jan!R$5:S$46,2,FALSE),"")</f>
        <v/>
      </c>
      <c r="I88" t="str">
        <f>IFERROR(VLOOKUP($B88,[1]Jan!U$5:V$46,2,FALSE),"")</f>
        <v/>
      </c>
      <c r="J88" t="str">
        <f>IFERROR(VLOOKUP($B88,[1]Jan!X$5:Y$46,2,FALSE),"")</f>
        <v/>
      </c>
      <c r="K88" t="str">
        <f>IFERROR(VLOOKUP($B88,[1]Jan!AA$5:AB$46,2,FALSE),"")</f>
        <v/>
      </c>
      <c r="L88" t="str">
        <f>IFERROR(VLOOKUP($B88,[1]Jan!AD$5:AE$46,2,FALSE),"")</f>
        <v/>
      </c>
      <c r="M88" t="str">
        <f>IFERROR(VLOOKUP($B88,[1]Jan!AG$5:AH$46,2,FALSE),"")</f>
        <v/>
      </c>
      <c r="N88" t="str">
        <f>IFERROR(VLOOKUP($B88,[1]Jan!AJ$5:AK$46,2,FALSE),"")</f>
        <v/>
      </c>
      <c r="O88" t="str">
        <f>IFERROR(VLOOKUP($B88,[1]Jan!AM$5:AN$46,2,FALSE),"")</f>
        <v/>
      </c>
      <c r="P88" t="str">
        <f>IFERROR(VLOOKUP($B88,[1]Jan!AP$5:AQ$46,2,FALSE),"")</f>
        <v/>
      </c>
      <c r="Q88" s="6">
        <f>SUM($C88:P88)</f>
        <v>0</v>
      </c>
      <c r="R88">
        <f>COUNTIF($C88:P88,"Late*")</f>
        <v>0</v>
      </c>
      <c r="S88" s="11">
        <f t="shared" si="4"/>
        <v>0</v>
      </c>
      <c r="T88" s="7">
        <f>COUNTIF($C88:P88,"Absent")</f>
        <v>0</v>
      </c>
      <c r="U88">
        <f>COUNTIF($C88:P88,"Withdrawn")+COUNTIF($C88:P88,"Absent*")-T88</f>
        <v>0</v>
      </c>
      <c r="V88" s="10">
        <f t="shared" si="5"/>
        <v>0</v>
      </c>
    </row>
    <row r="89" spans="1:23" x14ac:dyDescent="0.3">
      <c r="C89" s="6" t="str">
        <f>IFERROR(VLOOKUP($B89,[1]Jan!C$5:D$46,2,FALSE),"")</f>
        <v/>
      </c>
      <c r="D89" t="str">
        <f>IFERROR(VLOOKUP($B89,[1]Jan!F$5:G$46,2,FALSE),"")</f>
        <v/>
      </c>
      <c r="E89" t="str">
        <f>IFERROR(VLOOKUP($B89,[1]Jan!I$5:J$46,2,FALSE),"")</f>
        <v/>
      </c>
      <c r="F89" t="str">
        <f>IFERROR(VLOOKUP($B89,[1]Jan!L$5:M$46,2,FALSE),"")</f>
        <v/>
      </c>
      <c r="G89" t="str">
        <f>IFERROR(VLOOKUP($B89,[1]Jan!O$5:P$46,2,FALSE),"")</f>
        <v/>
      </c>
      <c r="H89" s="67" t="str">
        <f>IFERROR(VLOOKUP($B89,[1]Jan!R$5:S$46,2,FALSE),"")</f>
        <v/>
      </c>
      <c r="I89" t="str">
        <f>IFERROR(VLOOKUP($B89,[1]Jan!U$5:V$46,2,FALSE),"")</f>
        <v/>
      </c>
      <c r="J89" t="str">
        <f>IFERROR(VLOOKUP($B89,[1]Jan!X$5:Y$46,2,FALSE),"")</f>
        <v/>
      </c>
      <c r="K89" t="str">
        <f>IFERROR(VLOOKUP($B89,[1]Jan!AA$5:AB$46,2,FALSE),"")</f>
        <v/>
      </c>
      <c r="L89" t="str">
        <f>IFERROR(VLOOKUP($B89,[1]Jan!AD$5:AE$46,2,FALSE),"")</f>
        <v/>
      </c>
      <c r="M89" t="str">
        <f>IFERROR(VLOOKUP($B89,[1]Jan!AG$5:AH$46,2,FALSE),"")</f>
        <v/>
      </c>
      <c r="N89" t="str">
        <f>IFERROR(VLOOKUP($B89,[1]Jan!AJ$5:AK$46,2,FALSE),"")</f>
        <v/>
      </c>
      <c r="O89" t="str">
        <f>IFERROR(VLOOKUP($B89,[1]Jan!AM$5:AN$46,2,FALSE),"")</f>
        <v/>
      </c>
      <c r="P89" t="str">
        <f>IFERROR(VLOOKUP($B89,[1]Jan!AP$5:AQ$46,2,FALSE),"")</f>
        <v/>
      </c>
      <c r="Q89" s="6">
        <f>SUM($C89:P89)</f>
        <v>0</v>
      </c>
      <c r="R89">
        <f>COUNTIF($C89:P89,"Late*")</f>
        <v>0</v>
      </c>
      <c r="S89" s="11">
        <f t="shared" si="4"/>
        <v>0</v>
      </c>
      <c r="T89" s="7">
        <f>COUNTIF($C89:P89,"Absent")</f>
        <v>0</v>
      </c>
      <c r="U89">
        <f>COUNTIF($C89:P89,"Withdrawn")+COUNTIF($C89:P89,"Absent*")-T89</f>
        <v>0</v>
      </c>
      <c r="V89" s="10">
        <f t="shared" si="5"/>
        <v>0</v>
      </c>
    </row>
    <row r="90" spans="1:23" x14ac:dyDescent="0.3">
      <c r="C90" s="6" t="str">
        <f>IFERROR(VLOOKUP($B90,[1]Jan!C$5:D$46,2,FALSE),"")</f>
        <v/>
      </c>
      <c r="D90" t="str">
        <f>IFERROR(VLOOKUP($B90,[1]Jan!F$5:G$46,2,FALSE),"")</f>
        <v/>
      </c>
      <c r="E90" t="str">
        <f>IFERROR(VLOOKUP($B90,[1]Jan!I$5:J$46,2,FALSE),"")</f>
        <v/>
      </c>
      <c r="F90" t="str">
        <f>IFERROR(VLOOKUP($B90,[1]Jan!L$5:M$46,2,FALSE),"")</f>
        <v/>
      </c>
      <c r="G90" t="str">
        <f>IFERROR(VLOOKUP($B90,[1]Jan!O$5:P$46,2,FALSE),"")</f>
        <v/>
      </c>
      <c r="H90" s="67" t="str">
        <f>IFERROR(VLOOKUP($B90,[1]Jan!R$5:S$46,2,FALSE),"")</f>
        <v/>
      </c>
      <c r="I90" t="str">
        <f>IFERROR(VLOOKUP($B90,[1]Jan!U$5:V$46,2,FALSE),"")</f>
        <v/>
      </c>
      <c r="J90" t="str">
        <f>IFERROR(VLOOKUP($B90,[1]Jan!X$5:Y$46,2,FALSE),"")</f>
        <v/>
      </c>
      <c r="K90" t="str">
        <f>IFERROR(VLOOKUP($B90,[1]Jan!AA$5:AB$46,2,FALSE),"")</f>
        <v/>
      </c>
      <c r="L90" t="str">
        <f>IFERROR(VLOOKUP($B90,[1]Jan!AD$5:AE$46,2,FALSE),"")</f>
        <v/>
      </c>
      <c r="M90" t="str">
        <f>IFERROR(VLOOKUP($B90,[1]Jan!AG$5:AH$46,2,FALSE),"")</f>
        <v/>
      </c>
      <c r="N90" t="str">
        <f>IFERROR(VLOOKUP($B90,[1]Jan!AJ$5:AK$46,2,FALSE),"")</f>
        <v/>
      </c>
      <c r="O90" t="str">
        <f>IFERROR(VLOOKUP($B90,[1]Jan!AM$5:AN$46,2,FALSE),"")</f>
        <v/>
      </c>
      <c r="P90" t="str">
        <f>IFERROR(VLOOKUP($B90,[1]Jan!AP$5:AQ$46,2,FALSE),"")</f>
        <v/>
      </c>
      <c r="Q90" s="6">
        <f>SUM($C90:P90)</f>
        <v>0</v>
      </c>
      <c r="R90">
        <f>COUNTIF($C90:P90,"Late*")</f>
        <v>0</v>
      </c>
      <c r="S90" s="11">
        <f t="shared" si="4"/>
        <v>0</v>
      </c>
      <c r="T90" s="7">
        <f>COUNTIF($C90:P90,"Absent")</f>
        <v>0</v>
      </c>
      <c r="U90">
        <f>COUNTIF($C90:P90,"Withdrawn")+COUNTIF($C90:P90,"Absent*")-T90</f>
        <v>0</v>
      </c>
      <c r="V90" s="10">
        <f t="shared" si="5"/>
        <v>0</v>
      </c>
    </row>
    <row r="91" spans="1:23" x14ac:dyDescent="0.3">
      <c r="C91" s="6" t="str">
        <f>IFERROR(VLOOKUP($B91,[1]Jan!C$5:D$46,2,FALSE),"")</f>
        <v/>
      </c>
      <c r="D91" t="str">
        <f>IFERROR(VLOOKUP($B91,[1]Jan!F$5:G$46,2,FALSE),"")</f>
        <v/>
      </c>
      <c r="E91" t="str">
        <f>IFERROR(VLOOKUP($B91,[1]Jan!I$5:J$46,2,FALSE),"")</f>
        <v/>
      </c>
      <c r="F91" t="str">
        <f>IFERROR(VLOOKUP($B91,[1]Jan!L$5:M$46,2,FALSE),"")</f>
        <v/>
      </c>
      <c r="G91" t="str">
        <f>IFERROR(VLOOKUP($B91,[1]Jan!O$5:P$46,2,FALSE),"")</f>
        <v/>
      </c>
      <c r="H91" s="67" t="str">
        <f>IFERROR(VLOOKUP($B91,[1]Jan!R$5:S$46,2,FALSE),"")</f>
        <v/>
      </c>
      <c r="I91" t="str">
        <f>IFERROR(VLOOKUP($B91,[1]Jan!U$5:V$46,2,FALSE),"")</f>
        <v/>
      </c>
      <c r="J91" t="str">
        <f>IFERROR(VLOOKUP($B91,[1]Jan!X$5:Y$46,2,FALSE),"")</f>
        <v/>
      </c>
      <c r="K91" t="str">
        <f>IFERROR(VLOOKUP($B91,[1]Jan!AA$5:AB$46,2,FALSE),"")</f>
        <v/>
      </c>
      <c r="L91" t="str">
        <f>IFERROR(VLOOKUP($B91,[1]Jan!AD$5:AE$46,2,FALSE),"")</f>
        <v/>
      </c>
      <c r="M91" t="str">
        <f>IFERROR(VLOOKUP($B91,[1]Jan!AG$5:AH$46,2,FALSE),"")</f>
        <v/>
      </c>
      <c r="N91" t="str">
        <f>IFERROR(VLOOKUP($B91,[1]Jan!AJ$5:AK$46,2,FALSE),"")</f>
        <v/>
      </c>
      <c r="O91" t="str">
        <f>IFERROR(VLOOKUP($B91,[1]Jan!AM$5:AN$46,2,FALSE),"")</f>
        <v/>
      </c>
      <c r="P91" t="str">
        <f>IFERROR(VLOOKUP($B91,[1]Jan!AP$5:AQ$46,2,FALSE),"")</f>
        <v/>
      </c>
      <c r="Q91" s="6">
        <f>SUM($C91:P91)</f>
        <v>0</v>
      </c>
      <c r="R91">
        <f>COUNTIF($C91:P91,"Late*")</f>
        <v>0</v>
      </c>
      <c r="S91" s="11">
        <f t="shared" si="4"/>
        <v>0</v>
      </c>
      <c r="T91" s="7">
        <f>COUNTIF($C91:P91,"Absent")</f>
        <v>0</v>
      </c>
      <c r="U91">
        <f>COUNTIF($C91:P91,"Withdrawn")+COUNTIF($C91:P91,"Absent*")-T91</f>
        <v>0</v>
      </c>
      <c r="V91" s="10">
        <f t="shared" si="5"/>
        <v>0</v>
      </c>
    </row>
    <row r="92" spans="1:23" x14ac:dyDescent="0.3">
      <c r="C92" s="6" t="str">
        <f>IFERROR(VLOOKUP($B92,[1]Jan!C$5:D$46,2,FALSE),"")</f>
        <v/>
      </c>
      <c r="D92" t="str">
        <f>IFERROR(VLOOKUP($B92,[1]Jan!F$5:G$46,2,FALSE),"")</f>
        <v/>
      </c>
      <c r="E92" t="str">
        <f>IFERROR(VLOOKUP($B92,[1]Jan!I$5:J$46,2,FALSE),"")</f>
        <v/>
      </c>
      <c r="F92" t="str">
        <f>IFERROR(VLOOKUP($B92,[1]Jan!L$5:M$46,2,FALSE),"")</f>
        <v/>
      </c>
      <c r="G92" t="str">
        <f>IFERROR(VLOOKUP($B92,[1]Jan!O$5:P$46,2,FALSE),"")</f>
        <v/>
      </c>
      <c r="H92" s="67" t="str">
        <f>IFERROR(VLOOKUP($B92,[1]Jan!R$5:S$46,2,FALSE),"")</f>
        <v/>
      </c>
      <c r="I92" t="str">
        <f>IFERROR(VLOOKUP($B92,[1]Jan!U$5:V$46,2,FALSE),"")</f>
        <v/>
      </c>
      <c r="J92" t="str">
        <f>IFERROR(VLOOKUP($B92,[1]Jan!X$5:Y$46,2,FALSE),"")</f>
        <v/>
      </c>
      <c r="K92" t="str">
        <f>IFERROR(VLOOKUP($B92,[1]Jan!AA$5:AB$46,2,FALSE),"")</f>
        <v/>
      </c>
      <c r="L92" t="str">
        <f>IFERROR(VLOOKUP($B92,[1]Jan!AD$5:AE$46,2,FALSE),"")</f>
        <v/>
      </c>
      <c r="M92" t="str">
        <f>IFERROR(VLOOKUP($B92,[1]Jan!AG$5:AH$46,2,FALSE),"")</f>
        <v/>
      </c>
      <c r="N92" t="str">
        <f>IFERROR(VLOOKUP($B92,[1]Jan!AJ$5:AK$46,2,FALSE),"")</f>
        <v/>
      </c>
      <c r="O92" t="str">
        <f>IFERROR(VLOOKUP($B92,[1]Jan!AM$5:AN$46,2,FALSE),"")</f>
        <v/>
      </c>
      <c r="P92" t="str">
        <f>IFERROR(VLOOKUP($B92,[1]Jan!AP$5:AQ$46,2,FALSE),"")</f>
        <v/>
      </c>
      <c r="Q92" s="6">
        <f>SUM($C92:P92)</f>
        <v>0</v>
      </c>
      <c r="R92">
        <f>COUNTIF($C92:P92,"Late*")</f>
        <v>0</v>
      </c>
      <c r="S92" s="11">
        <f t="shared" si="4"/>
        <v>0</v>
      </c>
      <c r="T92" s="7">
        <f>COUNTIF($C92:P92,"Absent")</f>
        <v>0</v>
      </c>
      <c r="U92">
        <f>COUNTIF($C92:P92,"Withdrawn")+COUNTIF($C92:P92,"Absent*")-T92</f>
        <v>0</v>
      </c>
      <c r="V92" s="10">
        <f t="shared" si="5"/>
        <v>0</v>
      </c>
    </row>
    <row r="93" spans="1:23" x14ac:dyDescent="0.3">
      <c r="C93" s="6" t="str">
        <f>IFERROR(VLOOKUP($B93,[1]Jan!C$5:D$46,2,FALSE),"")</f>
        <v/>
      </c>
      <c r="D93" t="str">
        <f>IFERROR(VLOOKUP($B93,[1]Jan!F$5:G$46,2,FALSE),"")</f>
        <v/>
      </c>
      <c r="E93" t="str">
        <f>IFERROR(VLOOKUP($B93,[1]Jan!I$5:J$46,2,FALSE),"")</f>
        <v/>
      </c>
      <c r="F93" t="str">
        <f>IFERROR(VLOOKUP($B93,[1]Jan!L$5:M$46,2,FALSE),"")</f>
        <v/>
      </c>
      <c r="G93" t="str">
        <f>IFERROR(VLOOKUP($B93,[1]Jan!O$5:P$46,2,FALSE),"")</f>
        <v/>
      </c>
      <c r="H93" s="67" t="str">
        <f>IFERROR(VLOOKUP($B93,[1]Jan!R$5:S$46,2,FALSE),"")</f>
        <v/>
      </c>
      <c r="I93" t="str">
        <f>IFERROR(VLOOKUP($B93,[1]Jan!U$5:V$46,2,FALSE),"")</f>
        <v/>
      </c>
      <c r="J93" t="str">
        <f>IFERROR(VLOOKUP($B93,[1]Jan!X$5:Y$46,2,FALSE),"")</f>
        <v/>
      </c>
      <c r="K93" t="str">
        <f>IFERROR(VLOOKUP($B93,[1]Jan!AA$5:AB$46,2,FALSE),"")</f>
        <v/>
      </c>
      <c r="L93" t="str">
        <f>IFERROR(VLOOKUP($B93,[1]Jan!AD$5:AE$46,2,FALSE),"")</f>
        <v/>
      </c>
      <c r="M93" t="str">
        <f>IFERROR(VLOOKUP($B93,[1]Jan!AG$5:AH$46,2,FALSE),"")</f>
        <v/>
      </c>
      <c r="N93" t="str">
        <f>IFERROR(VLOOKUP($B93,[1]Jan!AJ$5:AK$46,2,FALSE),"")</f>
        <v/>
      </c>
      <c r="O93" t="str">
        <f>IFERROR(VLOOKUP($B93,[1]Jan!AM$5:AN$46,2,FALSE),"")</f>
        <v/>
      </c>
      <c r="P93" t="str">
        <f>IFERROR(VLOOKUP($B93,[1]Jan!AP$5:AQ$46,2,FALSE),"")</f>
        <v/>
      </c>
      <c r="Q93" s="6">
        <f>SUM($C93:P93)</f>
        <v>0</v>
      </c>
      <c r="R93">
        <f>COUNTIF($C93:P93,"Late*")</f>
        <v>0</v>
      </c>
      <c r="S93" s="11">
        <f t="shared" si="4"/>
        <v>0</v>
      </c>
      <c r="T93" s="7">
        <f>COUNTIF($C93:P93,"Absent")</f>
        <v>0</v>
      </c>
      <c r="U93">
        <f>COUNTIF($C93:P93,"Withdrawn")+COUNTIF($C93:P93,"Absent*")-T93</f>
        <v>0</v>
      </c>
      <c r="V93" s="10">
        <f t="shared" si="5"/>
        <v>0</v>
      </c>
    </row>
    <row r="94" spans="1:23" x14ac:dyDescent="0.3">
      <c r="C94" s="6" t="str">
        <f>IFERROR(VLOOKUP($B94,[1]Jan!C$5:D$46,2,FALSE),"")</f>
        <v/>
      </c>
      <c r="D94" t="str">
        <f>IFERROR(VLOOKUP($B94,[1]Jan!F$5:G$46,2,FALSE),"")</f>
        <v/>
      </c>
      <c r="E94" t="str">
        <f>IFERROR(VLOOKUP($B94,[1]Jan!I$5:J$46,2,FALSE),"")</f>
        <v/>
      </c>
      <c r="F94" t="str">
        <f>IFERROR(VLOOKUP($B94,[1]Jan!L$5:M$46,2,FALSE),"")</f>
        <v/>
      </c>
      <c r="G94" t="str">
        <f>IFERROR(VLOOKUP($B94,[1]Jan!O$5:P$46,2,FALSE),"")</f>
        <v/>
      </c>
      <c r="H94" s="67" t="str">
        <f>IFERROR(VLOOKUP($B94,[1]Jan!R$5:S$46,2,FALSE),"")</f>
        <v/>
      </c>
      <c r="I94" t="str">
        <f>IFERROR(VLOOKUP($B94,[1]Jan!U$5:V$46,2,FALSE),"")</f>
        <v/>
      </c>
      <c r="J94" t="str">
        <f>IFERROR(VLOOKUP($B94,[1]Jan!X$5:Y$46,2,FALSE),"")</f>
        <v/>
      </c>
      <c r="K94" t="str">
        <f>IFERROR(VLOOKUP($B94,[1]Jan!AA$5:AB$46,2,FALSE),"")</f>
        <v/>
      </c>
      <c r="L94" t="str">
        <f>IFERROR(VLOOKUP($B94,[1]Jan!AD$5:AE$46,2,FALSE),"")</f>
        <v/>
      </c>
      <c r="M94" t="str">
        <f>IFERROR(VLOOKUP($B94,[1]Jan!AG$5:AH$46,2,FALSE),"")</f>
        <v/>
      </c>
      <c r="N94" t="str">
        <f>IFERROR(VLOOKUP($B94,[1]Jan!AJ$5:AK$46,2,FALSE),"")</f>
        <v/>
      </c>
      <c r="O94" t="str">
        <f>IFERROR(VLOOKUP($B94,[1]Jan!AM$5:AN$46,2,FALSE),"")</f>
        <v/>
      </c>
      <c r="P94" t="str">
        <f>IFERROR(VLOOKUP($B94,[1]Jan!AP$5:AQ$46,2,FALSE),"")</f>
        <v/>
      </c>
      <c r="Q94" s="6">
        <f>SUM($C94:P94)</f>
        <v>0</v>
      </c>
      <c r="R94">
        <f>COUNTIF($C94:P94,"Late*")</f>
        <v>0</v>
      </c>
      <c r="S94" s="11">
        <f t="shared" si="4"/>
        <v>0</v>
      </c>
      <c r="T94" s="7">
        <f>COUNTIF($C94:P94,"Absent")</f>
        <v>0</v>
      </c>
      <c r="U94">
        <f>COUNTIF($C94:P94,"Withdrawn")+COUNTIF($C94:P94,"Absent*")-T94</f>
        <v>0</v>
      </c>
      <c r="V94" s="10">
        <f t="shared" si="5"/>
        <v>0</v>
      </c>
    </row>
    <row r="95" spans="1:23" x14ac:dyDescent="0.3">
      <c r="C95" s="6" t="str">
        <f>IFERROR(VLOOKUP($B95,[1]Jan!C$5:D$46,2,FALSE),"")</f>
        <v/>
      </c>
      <c r="D95" t="str">
        <f>IFERROR(VLOOKUP($B95,[1]Jan!F$5:G$46,2,FALSE),"")</f>
        <v/>
      </c>
      <c r="E95" t="str">
        <f>IFERROR(VLOOKUP($B95,[1]Jan!I$5:J$46,2,FALSE),"")</f>
        <v/>
      </c>
      <c r="F95" t="str">
        <f>IFERROR(VLOOKUP($B95,[1]Jan!L$5:M$46,2,FALSE),"")</f>
        <v/>
      </c>
      <c r="G95" t="str">
        <f>IFERROR(VLOOKUP($B95,[1]Jan!O$5:P$46,2,FALSE),"")</f>
        <v/>
      </c>
      <c r="H95" s="67" t="str">
        <f>IFERROR(VLOOKUP($B95,[1]Jan!R$5:S$46,2,FALSE),"")</f>
        <v/>
      </c>
      <c r="I95" t="str">
        <f>IFERROR(VLOOKUP($B95,[1]Jan!U$5:V$46,2,FALSE),"")</f>
        <v/>
      </c>
      <c r="J95" t="str">
        <f>IFERROR(VLOOKUP($B95,[1]Jan!X$5:Y$46,2,FALSE),"")</f>
        <v/>
      </c>
      <c r="K95" t="str">
        <f>IFERROR(VLOOKUP($B95,[1]Jan!AA$5:AB$46,2,FALSE),"")</f>
        <v/>
      </c>
      <c r="L95" t="str">
        <f>IFERROR(VLOOKUP($B95,[1]Jan!AD$5:AE$46,2,FALSE),"")</f>
        <v/>
      </c>
      <c r="M95" t="str">
        <f>IFERROR(VLOOKUP($B95,[1]Jan!AG$5:AH$46,2,FALSE),"")</f>
        <v/>
      </c>
      <c r="N95" t="str">
        <f>IFERROR(VLOOKUP($B95,[1]Jan!AJ$5:AK$46,2,FALSE),"")</f>
        <v/>
      </c>
      <c r="O95" t="str">
        <f>IFERROR(VLOOKUP($B95,[1]Jan!AM$5:AN$46,2,FALSE),"")</f>
        <v/>
      </c>
      <c r="P95" t="str">
        <f>IFERROR(VLOOKUP($B95,[1]Jan!AP$5:AQ$46,2,FALSE),"")</f>
        <v/>
      </c>
      <c r="Q95" s="6">
        <f>SUM($C95:P95)</f>
        <v>0</v>
      </c>
      <c r="R95">
        <f>COUNTIF($C95:P95,"Late*")</f>
        <v>0</v>
      </c>
      <c r="S95" s="11">
        <f t="shared" si="4"/>
        <v>0</v>
      </c>
      <c r="T95" s="7">
        <f>COUNTIF($C95:P95,"Absent")</f>
        <v>0</v>
      </c>
      <c r="U95">
        <f>COUNTIF($C95:P95,"Withdrawn")+COUNTIF($C95:P95,"Absent*")-T95</f>
        <v>0</v>
      </c>
      <c r="V95" s="10">
        <f t="shared" si="5"/>
        <v>0</v>
      </c>
    </row>
    <row r="96" spans="1:23" x14ac:dyDescent="0.3">
      <c r="C96" s="6" t="str">
        <f>IFERROR(VLOOKUP($B96,[1]Jan!C$5:D$46,2,FALSE),"")</f>
        <v/>
      </c>
      <c r="D96" t="str">
        <f>IFERROR(VLOOKUP($B96,[1]Jan!F$5:G$46,2,FALSE),"")</f>
        <v/>
      </c>
      <c r="E96" t="str">
        <f>IFERROR(VLOOKUP($B96,[1]Jan!I$5:J$46,2,FALSE),"")</f>
        <v/>
      </c>
      <c r="F96" t="str">
        <f>IFERROR(VLOOKUP($B96,[1]Jan!L$5:M$46,2,FALSE),"")</f>
        <v/>
      </c>
      <c r="G96" t="str">
        <f>IFERROR(VLOOKUP($B96,[1]Jan!O$5:P$46,2,FALSE),"")</f>
        <v/>
      </c>
      <c r="H96" s="67" t="str">
        <f>IFERROR(VLOOKUP($B96,[1]Jan!R$5:S$46,2,FALSE),"")</f>
        <v/>
      </c>
      <c r="I96" t="str">
        <f>IFERROR(VLOOKUP($B96,[1]Jan!U$5:V$46,2,FALSE),"")</f>
        <v/>
      </c>
      <c r="J96" t="str">
        <f>IFERROR(VLOOKUP($B96,[1]Jan!X$5:Y$46,2,FALSE),"")</f>
        <v/>
      </c>
      <c r="K96" t="str">
        <f>IFERROR(VLOOKUP($B96,[1]Jan!AA$5:AB$46,2,FALSE),"")</f>
        <v/>
      </c>
      <c r="L96" t="str">
        <f>IFERROR(VLOOKUP($B96,[1]Jan!AD$5:AE$46,2,FALSE),"")</f>
        <v/>
      </c>
      <c r="M96" t="str">
        <f>IFERROR(VLOOKUP($B96,[1]Jan!AG$5:AH$46,2,FALSE),"")</f>
        <v/>
      </c>
      <c r="N96" t="str">
        <f>IFERROR(VLOOKUP($B96,[1]Jan!AJ$5:AK$46,2,FALSE),"")</f>
        <v/>
      </c>
      <c r="O96" t="str">
        <f>IFERROR(VLOOKUP($B96,[1]Jan!AM$5:AN$46,2,FALSE),"")</f>
        <v/>
      </c>
      <c r="P96" t="str">
        <f>IFERROR(VLOOKUP($B96,[1]Jan!AP$5:AQ$46,2,FALSE),"")</f>
        <v/>
      </c>
      <c r="Q96" s="6">
        <f>SUM($C96:P96)</f>
        <v>0</v>
      </c>
      <c r="R96">
        <f>COUNTIF($C96:P96,"Late*")</f>
        <v>0</v>
      </c>
      <c r="S96" s="11">
        <f t="shared" si="4"/>
        <v>0</v>
      </c>
      <c r="T96" s="7">
        <f>COUNTIF($C96:P96,"Absent")</f>
        <v>0</v>
      </c>
      <c r="U96">
        <f>COUNTIF($C96:P96,"Withdrawn")+COUNTIF($C96:P96,"Absent*")-T96</f>
        <v>0</v>
      </c>
      <c r="V96" s="10">
        <f t="shared" si="5"/>
        <v>0</v>
      </c>
    </row>
    <row r="97" spans="1:23" x14ac:dyDescent="0.3">
      <c r="C97" s="6" t="str">
        <f>IFERROR(VLOOKUP($B97,[1]Jan!C$5:D$46,2,FALSE),"")</f>
        <v/>
      </c>
      <c r="D97" t="str">
        <f>IFERROR(VLOOKUP($B97,[1]Jan!F$5:G$46,2,FALSE),"")</f>
        <v/>
      </c>
      <c r="E97" t="str">
        <f>IFERROR(VLOOKUP($B97,[1]Jan!I$5:J$46,2,FALSE),"")</f>
        <v/>
      </c>
      <c r="F97" t="str">
        <f>IFERROR(VLOOKUP($B97,[1]Jan!L$5:M$46,2,FALSE),"")</f>
        <v/>
      </c>
      <c r="G97" t="str">
        <f>IFERROR(VLOOKUP($B97,[1]Jan!O$5:P$46,2,FALSE),"")</f>
        <v/>
      </c>
      <c r="H97" s="67" t="str">
        <f>IFERROR(VLOOKUP($B97,[1]Jan!R$5:S$46,2,FALSE),"")</f>
        <v/>
      </c>
      <c r="I97" t="str">
        <f>IFERROR(VLOOKUP($B97,[1]Jan!U$5:V$46,2,FALSE),"")</f>
        <v/>
      </c>
      <c r="J97" t="str">
        <f>IFERROR(VLOOKUP($B97,[1]Jan!X$5:Y$46,2,FALSE),"")</f>
        <v/>
      </c>
      <c r="K97" t="str">
        <f>IFERROR(VLOOKUP($B97,[1]Jan!AA$5:AB$46,2,FALSE),"")</f>
        <v/>
      </c>
      <c r="L97" t="str">
        <f>IFERROR(VLOOKUP($B97,[1]Jan!AD$5:AE$46,2,FALSE),"")</f>
        <v/>
      </c>
      <c r="M97" t="str">
        <f>IFERROR(VLOOKUP($B97,[1]Jan!AG$5:AH$46,2,FALSE),"")</f>
        <v/>
      </c>
      <c r="N97" t="str">
        <f>IFERROR(VLOOKUP($B97,[1]Jan!AJ$5:AK$46,2,FALSE),"")</f>
        <v/>
      </c>
      <c r="O97" t="str">
        <f>IFERROR(VLOOKUP($B97,[1]Jan!AM$5:AN$46,2,FALSE),"")</f>
        <v/>
      </c>
      <c r="P97" t="str">
        <f>IFERROR(VLOOKUP($B97,[1]Jan!AP$5:AQ$46,2,FALSE),"")</f>
        <v/>
      </c>
      <c r="Q97" s="6">
        <f>SUM($C97:P97)</f>
        <v>0</v>
      </c>
      <c r="R97">
        <f>COUNTIF($C97:P97,"Late*")</f>
        <v>0</v>
      </c>
      <c r="S97" s="11">
        <f t="shared" si="4"/>
        <v>0</v>
      </c>
      <c r="T97" s="7">
        <f>COUNTIF($C97:P97,"Absent")</f>
        <v>0</v>
      </c>
      <c r="U97">
        <f>COUNTIF($C97:P97,"Withdrawn")+COUNTIF($C97:P97,"Absent*")-T97</f>
        <v>0</v>
      </c>
      <c r="V97" s="10">
        <f t="shared" si="5"/>
        <v>0</v>
      </c>
    </row>
    <row r="98" spans="1:23" x14ac:dyDescent="0.3">
      <c r="C98" s="6" t="str">
        <f>IFERROR(VLOOKUP($B98,[1]Jan!C$5:D$46,2,FALSE),"")</f>
        <v/>
      </c>
      <c r="D98" t="str">
        <f>IFERROR(VLOOKUP($B98,[1]Jan!F$5:G$46,2,FALSE),"")</f>
        <v/>
      </c>
      <c r="E98" t="str">
        <f>IFERROR(VLOOKUP($B98,[1]Jan!I$5:J$46,2,FALSE),"")</f>
        <v/>
      </c>
      <c r="F98" t="str">
        <f>IFERROR(VLOOKUP($B98,[1]Jan!L$5:M$46,2,FALSE),"")</f>
        <v/>
      </c>
      <c r="G98" t="str">
        <f>IFERROR(VLOOKUP($B98,[1]Jan!O$5:P$46,2,FALSE),"")</f>
        <v/>
      </c>
      <c r="H98" s="67" t="str">
        <f>IFERROR(VLOOKUP($B98,[1]Jan!R$5:S$46,2,FALSE),"")</f>
        <v/>
      </c>
      <c r="I98" t="str">
        <f>IFERROR(VLOOKUP($B98,[1]Jan!U$5:V$46,2,FALSE),"")</f>
        <v/>
      </c>
      <c r="J98" t="str">
        <f>IFERROR(VLOOKUP($B98,[1]Jan!X$5:Y$46,2,FALSE),"")</f>
        <v/>
      </c>
      <c r="K98" t="str">
        <f>IFERROR(VLOOKUP($B98,[1]Jan!AA$5:AB$46,2,FALSE),"")</f>
        <v/>
      </c>
      <c r="L98" t="str">
        <f>IFERROR(VLOOKUP($B98,[1]Jan!AD$5:AE$46,2,FALSE),"")</f>
        <v/>
      </c>
      <c r="M98" t="str">
        <f>IFERROR(VLOOKUP($B98,[1]Jan!AG$5:AH$46,2,FALSE),"")</f>
        <v/>
      </c>
      <c r="N98" t="str">
        <f>IFERROR(VLOOKUP($B98,[1]Jan!AJ$5:AK$46,2,FALSE),"")</f>
        <v/>
      </c>
      <c r="O98" t="str">
        <f>IFERROR(VLOOKUP($B98,[1]Jan!AM$5:AN$46,2,FALSE),"")</f>
        <v/>
      </c>
      <c r="P98" t="str">
        <f>IFERROR(VLOOKUP($B98,[1]Jan!AP$5:AQ$46,2,FALSE),"")</f>
        <v/>
      </c>
      <c r="Q98" s="6">
        <f>SUM($C98:P98)</f>
        <v>0</v>
      </c>
      <c r="R98">
        <f>COUNTIF($C98:P98,"Late*")</f>
        <v>0</v>
      </c>
      <c r="S98" s="11">
        <f t="shared" si="4"/>
        <v>0</v>
      </c>
      <c r="T98" s="7">
        <f>COUNTIF($C98:P98,"Absent")</f>
        <v>0</v>
      </c>
      <c r="U98">
        <f>COUNTIF($C98:P98,"Withdrawn")+COUNTIF($C98:P98,"Absent*")-T98</f>
        <v>0</v>
      </c>
      <c r="V98" s="10">
        <f t="shared" si="5"/>
        <v>0</v>
      </c>
    </row>
    <row r="99" spans="1:23" x14ac:dyDescent="0.3">
      <c r="C99" s="6" t="str">
        <f>IFERROR(VLOOKUP($B99,[1]Jan!C$5:D$46,2,FALSE),"")</f>
        <v/>
      </c>
      <c r="D99" t="str">
        <f>IFERROR(VLOOKUP($B99,[1]Jan!F$5:G$46,2,FALSE),"")</f>
        <v/>
      </c>
      <c r="E99" t="str">
        <f>IFERROR(VLOOKUP($B99,[1]Jan!I$5:J$46,2,FALSE),"")</f>
        <v/>
      </c>
      <c r="F99" t="str">
        <f>IFERROR(VLOOKUP($B99,[1]Jan!L$5:M$46,2,FALSE),"")</f>
        <v/>
      </c>
      <c r="G99" t="str">
        <f>IFERROR(VLOOKUP($B99,[1]Jan!O$5:P$46,2,FALSE),"")</f>
        <v/>
      </c>
      <c r="H99" s="67" t="str">
        <f>IFERROR(VLOOKUP($B99,[1]Jan!R$5:S$46,2,FALSE),"")</f>
        <v/>
      </c>
      <c r="I99" t="str">
        <f>IFERROR(VLOOKUP($B99,[1]Jan!U$5:V$46,2,FALSE),"")</f>
        <v/>
      </c>
      <c r="J99" t="str">
        <f>IFERROR(VLOOKUP($B99,[1]Jan!X$5:Y$46,2,FALSE),"")</f>
        <v/>
      </c>
      <c r="K99" t="str">
        <f>IFERROR(VLOOKUP($B99,[1]Jan!AA$5:AB$46,2,FALSE),"")</f>
        <v/>
      </c>
      <c r="L99" t="str">
        <f>IFERROR(VLOOKUP($B99,[1]Jan!AD$5:AE$46,2,FALSE),"")</f>
        <v/>
      </c>
      <c r="M99" t="str">
        <f>IFERROR(VLOOKUP($B99,[1]Jan!AG$5:AH$46,2,FALSE),"")</f>
        <v/>
      </c>
      <c r="N99" t="str">
        <f>IFERROR(VLOOKUP($B99,[1]Jan!AJ$5:AK$46,2,FALSE),"")</f>
        <v/>
      </c>
      <c r="O99" t="str">
        <f>IFERROR(VLOOKUP($B99,[1]Jan!AM$5:AN$46,2,FALSE),"")</f>
        <v/>
      </c>
      <c r="P99" t="str">
        <f>IFERROR(VLOOKUP($B99,[1]Jan!AP$5:AQ$46,2,FALSE),"")</f>
        <v/>
      </c>
      <c r="Q99" s="6">
        <f>SUM($C99:P99)</f>
        <v>0</v>
      </c>
      <c r="R99">
        <f>COUNTIF($C99:P99,"Late*")</f>
        <v>0</v>
      </c>
      <c r="S99" s="11">
        <f t="shared" si="4"/>
        <v>0</v>
      </c>
      <c r="T99" s="7">
        <f>COUNTIF($C99:P99,"Absent")</f>
        <v>0</v>
      </c>
      <c r="U99">
        <f>COUNTIF($C99:P99,"Withdrawn")+COUNTIF($C99:P99,"Absent*")-T99</f>
        <v>0</v>
      </c>
      <c r="V99" s="10">
        <f t="shared" si="5"/>
        <v>0</v>
      </c>
    </row>
    <row r="100" spans="1:23" x14ac:dyDescent="0.3">
      <c r="C100" s="6" t="str">
        <f>IFERROR(VLOOKUP($B100,[1]Jan!C$5:D$46,2,FALSE),"")</f>
        <v/>
      </c>
      <c r="D100" t="str">
        <f>IFERROR(VLOOKUP($B100,[1]Jan!F$5:G$46,2,FALSE),"")</f>
        <v/>
      </c>
      <c r="E100" t="str">
        <f>IFERROR(VLOOKUP($B100,[1]Jan!I$5:J$46,2,FALSE),"")</f>
        <v/>
      </c>
      <c r="F100" t="str">
        <f>IFERROR(VLOOKUP($B100,[1]Jan!L$5:M$46,2,FALSE),"")</f>
        <v/>
      </c>
      <c r="G100" t="str">
        <f>IFERROR(VLOOKUP($B100,[1]Jan!O$5:P$46,2,FALSE),"")</f>
        <v/>
      </c>
      <c r="H100" s="67" t="str">
        <f>IFERROR(VLOOKUP($B100,[1]Jan!R$5:S$46,2,FALSE),"")</f>
        <v/>
      </c>
      <c r="I100" t="str">
        <f>IFERROR(VLOOKUP($B100,[1]Jan!U$5:V$46,2,FALSE),"")</f>
        <v/>
      </c>
      <c r="J100" t="str">
        <f>IFERROR(VLOOKUP($B100,[1]Jan!X$5:Y$46,2,FALSE),"")</f>
        <v/>
      </c>
      <c r="K100" t="str">
        <f>IFERROR(VLOOKUP($B100,[1]Jan!AA$5:AB$46,2,FALSE),"")</f>
        <v/>
      </c>
      <c r="L100" t="str">
        <f>IFERROR(VLOOKUP($B100,[1]Jan!AD$5:AE$46,2,FALSE),"")</f>
        <v/>
      </c>
      <c r="M100" t="str">
        <f>IFERROR(VLOOKUP($B100,[1]Jan!AG$5:AH$46,2,FALSE),"")</f>
        <v/>
      </c>
      <c r="N100" t="str">
        <f>IFERROR(VLOOKUP($B100,[1]Jan!AJ$5:AK$46,2,FALSE),"")</f>
        <v/>
      </c>
      <c r="O100" t="str">
        <f>IFERROR(VLOOKUP($B100,[1]Jan!AM$5:AN$46,2,FALSE),"")</f>
        <v/>
      </c>
      <c r="P100" t="str">
        <f>IFERROR(VLOOKUP($B100,[1]Jan!AP$5:AQ$46,2,FALSE),"")</f>
        <v/>
      </c>
      <c r="Q100" s="6">
        <f>SUM($C100:P100)</f>
        <v>0</v>
      </c>
      <c r="R100">
        <f>COUNTIF($C100:P100,"Late*")</f>
        <v>0</v>
      </c>
      <c r="S100" s="11">
        <f t="shared" si="4"/>
        <v>0</v>
      </c>
      <c r="T100" s="7">
        <f>COUNTIF($C100:P100,"Absent")</f>
        <v>0</v>
      </c>
      <c r="U100">
        <f>COUNTIF($C100:P100,"Withdrawn")+COUNTIF($C100:P100,"Absent*")-T100</f>
        <v>0</v>
      </c>
      <c r="V100" s="10">
        <f t="shared" si="5"/>
        <v>0</v>
      </c>
    </row>
    <row r="101" spans="1:23" x14ac:dyDescent="0.3">
      <c r="C101" s="6" t="str">
        <f>IFERROR(VLOOKUP($B101,[1]Jan!C$5:D$46,2,FALSE),"")</f>
        <v/>
      </c>
      <c r="D101" t="str">
        <f>IFERROR(VLOOKUP($B101,[1]Jan!F$5:G$46,2,FALSE),"")</f>
        <v/>
      </c>
      <c r="E101" t="str">
        <f>IFERROR(VLOOKUP($B101,[1]Jan!I$5:J$46,2,FALSE),"")</f>
        <v/>
      </c>
      <c r="F101" t="str">
        <f>IFERROR(VLOOKUP($B101,[1]Jan!L$5:M$46,2,FALSE),"")</f>
        <v/>
      </c>
      <c r="G101" t="str">
        <f>IFERROR(VLOOKUP($B101,[1]Jan!O$5:P$46,2,FALSE),"")</f>
        <v/>
      </c>
      <c r="H101" s="67" t="str">
        <f>IFERROR(VLOOKUP($B101,[1]Jan!R$5:S$46,2,FALSE),"")</f>
        <v/>
      </c>
      <c r="I101" t="str">
        <f>IFERROR(VLOOKUP($B101,[1]Jan!U$5:V$46,2,FALSE),"")</f>
        <v/>
      </c>
      <c r="J101" t="str">
        <f>IFERROR(VLOOKUP($B101,[1]Jan!X$5:Y$46,2,FALSE),"")</f>
        <v/>
      </c>
      <c r="K101" t="str">
        <f>IFERROR(VLOOKUP($B101,[1]Jan!AA$5:AB$46,2,FALSE),"")</f>
        <v/>
      </c>
      <c r="L101" t="str">
        <f>IFERROR(VLOOKUP($B101,[1]Jan!AD$5:AE$46,2,FALSE),"")</f>
        <v/>
      </c>
      <c r="M101" t="str">
        <f>IFERROR(VLOOKUP($B101,[1]Jan!AG$5:AH$46,2,FALSE),"")</f>
        <v/>
      </c>
      <c r="N101" t="str">
        <f>IFERROR(VLOOKUP($B101,[1]Jan!AJ$5:AK$46,2,FALSE),"")</f>
        <v/>
      </c>
      <c r="O101" t="str">
        <f>IFERROR(VLOOKUP($B101,[1]Jan!AM$5:AN$46,2,FALSE),"")</f>
        <v/>
      </c>
      <c r="P101" t="str">
        <f>IFERROR(VLOOKUP($B101,[1]Jan!AP$5:AQ$46,2,FALSE),"")</f>
        <v/>
      </c>
      <c r="Q101" s="6">
        <f>SUM($C101:P101)</f>
        <v>0</v>
      </c>
      <c r="R101">
        <f>COUNTIF($C101:P101,"Late*")</f>
        <v>0</v>
      </c>
      <c r="S101" s="11">
        <f t="shared" si="4"/>
        <v>0</v>
      </c>
      <c r="T101" s="7">
        <f>COUNTIF($C101:P101,"Absent")</f>
        <v>0</v>
      </c>
      <c r="U101">
        <f>COUNTIF($C101:P101,"Withdrawn")+COUNTIF($C101:P101,"Absent*")-T101</f>
        <v>0</v>
      </c>
      <c r="V101" s="10">
        <f t="shared" si="5"/>
        <v>0</v>
      </c>
    </row>
    <row r="102" spans="1:23" x14ac:dyDescent="0.3">
      <c r="C102" s="6" t="str">
        <f>IFERROR(VLOOKUP($B102,[1]Jan!C$5:D$46,2,FALSE),"")</f>
        <v/>
      </c>
      <c r="D102" t="str">
        <f>IFERROR(VLOOKUP($B102,[1]Jan!F$5:G$46,2,FALSE),"")</f>
        <v/>
      </c>
      <c r="E102" t="str">
        <f>IFERROR(VLOOKUP($B102,[1]Jan!I$5:J$46,2,FALSE),"")</f>
        <v/>
      </c>
      <c r="F102" t="str">
        <f>IFERROR(VLOOKUP($B102,[1]Jan!L$5:M$46,2,FALSE),"")</f>
        <v/>
      </c>
      <c r="G102" t="str">
        <f>IFERROR(VLOOKUP($B102,[1]Jan!O$5:P$46,2,FALSE),"")</f>
        <v/>
      </c>
      <c r="H102" s="67" t="str">
        <f>IFERROR(VLOOKUP($B102,[1]Jan!R$5:S$46,2,FALSE),"")</f>
        <v/>
      </c>
      <c r="I102" t="str">
        <f>IFERROR(VLOOKUP($B102,[1]Jan!U$5:V$46,2,FALSE),"")</f>
        <v/>
      </c>
      <c r="J102" t="str">
        <f>IFERROR(VLOOKUP($B102,[1]Jan!X$5:Y$46,2,FALSE),"")</f>
        <v/>
      </c>
      <c r="K102" t="str">
        <f>IFERROR(VLOOKUP($B102,[1]Jan!AA$5:AB$46,2,FALSE),"")</f>
        <v/>
      </c>
      <c r="L102" t="str">
        <f>IFERROR(VLOOKUP($B102,[1]Jan!AD$5:AE$46,2,FALSE),"")</f>
        <v/>
      </c>
      <c r="M102" t="str">
        <f>IFERROR(VLOOKUP($B102,[1]Jan!AG$5:AH$46,2,FALSE),"")</f>
        <v/>
      </c>
      <c r="N102" t="str">
        <f>IFERROR(VLOOKUP($B102,[1]Jan!AJ$5:AK$46,2,FALSE),"")</f>
        <v/>
      </c>
      <c r="O102" t="str">
        <f>IFERROR(VLOOKUP($B102,[1]Jan!AM$5:AN$46,2,FALSE),"")</f>
        <v/>
      </c>
      <c r="P102" t="str">
        <f>IFERROR(VLOOKUP($B102,[1]Jan!AP$5:AQ$46,2,FALSE),"")</f>
        <v/>
      </c>
      <c r="Q102" s="6">
        <f>SUM($C102:P102)</f>
        <v>0</v>
      </c>
      <c r="R102">
        <f>COUNTIF($C102:P102,"Late*")</f>
        <v>0</v>
      </c>
      <c r="S102" s="11">
        <f t="shared" si="4"/>
        <v>0</v>
      </c>
      <c r="T102" s="7">
        <f>COUNTIF($C102:P102,"Absent")</f>
        <v>0</v>
      </c>
      <c r="U102">
        <f>COUNTIF($C102:P102,"Withdrawn")+COUNTIF($C102:P102,"Absent*")-T102</f>
        <v>0</v>
      </c>
      <c r="V102" s="10">
        <f t="shared" si="5"/>
        <v>0</v>
      </c>
      <c r="W102" s="1"/>
    </row>
    <row r="103" spans="1:23" x14ac:dyDescent="0.3">
      <c r="A103" s="44"/>
      <c r="B103" s="23"/>
      <c r="C103" s="6" t="str">
        <f>IFERROR(VLOOKUP($B103,[1]Jan!C$5:D$46,2,FALSE),"")</f>
        <v/>
      </c>
      <c r="D103" t="str">
        <f>IFERROR(VLOOKUP($B103,[1]Jan!F$5:G$46,2,FALSE),"")</f>
        <v/>
      </c>
      <c r="E103" t="str">
        <f>IFERROR(VLOOKUP($B103,[1]Jan!I$5:J$46,2,FALSE),"")</f>
        <v/>
      </c>
      <c r="F103" t="str">
        <f>IFERROR(VLOOKUP($B103,[1]Jan!L$5:M$46,2,FALSE),"")</f>
        <v/>
      </c>
      <c r="G103" t="str">
        <f>IFERROR(VLOOKUP($B103,[1]Jan!O$5:P$46,2,FALSE),"")</f>
        <v/>
      </c>
      <c r="H103" s="67" t="str">
        <f>IFERROR(VLOOKUP($B103,[1]Jan!R$5:S$46,2,FALSE),"")</f>
        <v/>
      </c>
      <c r="I103" t="str">
        <f>IFERROR(VLOOKUP($B103,[1]Jan!U$5:V$46,2,FALSE),"")</f>
        <v/>
      </c>
      <c r="J103" t="str">
        <f>IFERROR(VLOOKUP($B103,[1]Jan!X$5:Y$46,2,FALSE),"")</f>
        <v/>
      </c>
      <c r="K103" t="str">
        <f>IFERROR(VLOOKUP($B103,[1]Jan!AA$5:AB$46,2,FALSE),"")</f>
        <v/>
      </c>
      <c r="L103" t="str">
        <f>IFERROR(VLOOKUP($B103,[1]Jan!AD$5:AE$46,2,FALSE),"")</f>
        <v/>
      </c>
      <c r="M103" t="str">
        <f>IFERROR(VLOOKUP($B103,[1]Jan!AG$5:AH$46,2,FALSE),"")</f>
        <v/>
      </c>
      <c r="N103" t="str">
        <f>IFERROR(VLOOKUP($B103,[1]Jan!AJ$5:AK$46,2,FALSE),"")</f>
        <v/>
      </c>
      <c r="O103" t="str">
        <f>IFERROR(VLOOKUP($B103,[1]Jan!AM$5:AN$46,2,FALSE),"")</f>
        <v/>
      </c>
      <c r="P103" t="str">
        <f>IFERROR(VLOOKUP($B103,[1]Jan!AP$5:AQ$46,2,FALSE),"")</f>
        <v/>
      </c>
      <c r="Q103" s="6">
        <f>SUM($C103:P103)</f>
        <v>0</v>
      </c>
      <c r="R103">
        <f>COUNTIF($C103:P103,"Late*")</f>
        <v>0</v>
      </c>
      <c r="S103" s="11">
        <f t="shared" si="4"/>
        <v>0</v>
      </c>
      <c r="T103" s="7">
        <f>COUNTIF($C103:P103,"Absent")</f>
        <v>0</v>
      </c>
      <c r="U103">
        <f>COUNTIF($C103:P103,"Withdrawn")+COUNTIF($C103:P103,"Absent*")-T103</f>
        <v>0</v>
      </c>
      <c r="V103" s="10">
        <f t="shared" si="5"/>
        <v>0</v>
      </c>
    </row>
    <row r="104" spans="1:23" x14ac:dyDescent="0.3">
      <c r="C104" s="6" t="str">
        <f>IFERROR(VLOOKUP($B104,[1]Jan!C$5:D$46,2,FALSE),"")</f>
        <v/>
      </c>
      <c r="D104" t="str">
        <f>IFERROR(VLOOKUP($B104,[1]Jan!F$5:G$46,2,FALSE),"")</f>
        <v/>
      </c>
      <c r="E104" t="str">
        <f>IFERROR(VLOOKUP($B104,[1]Jan!I$5:J$46,2,FALSE),"")</f>
        <v/>
      </c>
      <c r="F104" t="str">
        <f>IFERROR(VLOOKUP($B104,[1]Jan!L$5:M$46,2,FALSE),"")</f>
        <v/>
      </c>
      <c r="G104" t="str">
        <f>IFERROR(VLOOKUP($B104,[1]Jan!O$5:P$46,2,FALSE),"")</f>
        <v/>
      </c>
      <c r="H104" s="67" t="str">
        <f>IFERROR(VLOOKUP($B104,[1]Jan!R$5:S$46,2,FALSE),"")</f>
        <v/>
      </c>
      <c r="I104" t="str">
        <f>IFERROR(VLOOKUP($B104,[1]Jan!U$5:V$46,2,FALSE),"")</f>
        <v/>
      </c>
      <c r="J104" t="str">
        <f>IFERROR(VLOOKUP($B104,[1]Jan!X$5:Y$46,2,FALSE),"")</f>
        <v/>
      </c>
      <c r="K104" t="str">
        <f>IFERROR(VLOOKUP($B104,[1]Jan!AA$5:AB$46,2,FALSE),"")</f>
        <v/>
      </c>
      <c r="L104" t="str">
        <f>IFERROR(VLOOKUP($B104,[1]Jan!AD$5:AE$46,2,FALSE),"")</f>
        <v/>
      </c>
      <c r="M104" t="str">
        <f>IFERROR(VLOOKUP($B104,[1]Jan!AG$5:AH$46,2,FALSE),"")</f>
        <v/>
      </c>
      <c r="N104" t="str">
        <f>IFERROR(VLOOKUP($B104,[1]Jan!AJ$5:AK$46,2,FALSE),"")</f>
        <v/>
      </c>
      <c r="O104" t="str">
        <f>IFERROR(VLOOKUP($B104,[1]Jan!AM$5:AN$46,2,FALSE),"")</f>
        <v/>
      </c>
      <c r="P104" t="str">
        <f>IFERROR(VLOOKUP($B104,[1]Jan!AP$5:AQ$46,2,FALSE),"")</f>
        <v/>
      </c>
      <c r="Q104" s="6">
        <f>SUM($C104:P104)</f>
        <v>0</v>
      </c>
      <c r="R104">
        <f>COUNTIF($C104:P104,"Late*")</f>
        <v>0</v>
      </c>
      <c r="S104" s="11">
        <f t="shared" si="4"/>
        <v>0</v>
      </c>
      <c r="T104" s="7">
        <f>COUNTIF($C104:P104,"Absent")</f>
        <v>0</v>
      </c>
      <c r="U104">
        <f>COUNTIF($C104:P104,"Withdrawn")+COUNTIF($C104:P104,"Absent*")-T104</f>
        <v>0</v>
      </c>
      <c r="V104" s="10">
        <f t="shared" si="5"/>
        <v>0</v>
      </c>
    </row>
    <row r="105" spans="1:23" x14ac:dyDescent="0.3">
      <c r="C105" s="6" t="str">
        <f>IFERROR(VLOOKUP($B105,[1]Jan!C$5:D$46,2,FALSE),"")</f>
        <v/>
      </c>
      <c r="D105" t="str">
        <f>IFERROR(VLOOKUP($B105,[1]Jan!F$5:G$46,2,FALSE),"")</f>
        <v/>
      </c>
      <c r="E105" t="str">
        <f>IFERROR(VLOOKUP($B105,[1]Jan!I$5:J$46,2,FALSE),"")</f>
        <v/>
      </c>
      <c r="F105" t="str">
        <f>IFERROR(VLOOKUP($B105,[1]Jan!L$5:M$46,2,FALSE),"")</f>
        <v/>
      </c>
      <c r="G105" t="str">
        <f>IFERROR(VLOOKUP($B105,[1]Jan!O$5:P$46,2,FALSE),"")</f>
        <v/>
      </c>
      <c r="H105" s="67" t="str">
        <f>IFERROR(VLOOKUP($B105,[1]Jan!R$5:S$46,2,FALSE),"")</f>
        <v/>
      </c>
      <c r="I105" t="str">
        <f>IFERROR(VLOOKUP($B105,[1]Jan!U$5:V$46,2,FALSE),"")</f>
        <v/>
      </c>
      <c r="J105" t="str">
        <f>IFERROR(VLOOKUP($B105,[1]Jan!X$5:Y$46,2,FALSE),"")</f>
        <v/>
      </c>
      <c r="K105" t="str">
        <f>IFERROR(VLOOKUP($B105,[1]Jan!AA$5:AB$46,2,FALSE),"")</f>
        <v/>
      </c>
      <c r="L105" t="str">
        <f>IFERROR(VLOOKUP($B105,[1]Jan!AD$5:AE$46,2,FALSE),"")</f>
        <v/>
      </c>
      <c r="M105" t="str">
        <f>IFERROR(VLOOKUP($B105,[1]Jan!AG$5:AH$46,2,FALSE),"")</f>
        <v/>
      </c>
      <c r="N105" t="str">
        <f>IFERROR(VLOOKUP($B105,[1]Jan!AJ$5:AK$46,2,FALSE),"")</f>
        <v/>
      </c>
      <c r="O105" t="str">
        <f>IFERROR(VLOOKUP($B105,[1]Jan!AM$5:AN$46,2,FALSE),"")</f>
        <v/>
      </c>
      <c r="P105" t="str">
        <f>IFERROR(VLOOKUP($B105,[1]Jan!AP$5:AQ$46,2,FALSE),"")</f>
        <v/>
      </c>
      <c r="Q105" s="6">
        <f>SUM($C105:P105)</f>
        <v>0</v>
      </c>
      <c r="R105">
        <f>COUNTIF($C105:P105,"Late*")</f>
        <v>0</v>
      </c>
      <c r="S105" s="11">
        <f t="shared" si="4"/>
        <v>0</v>
      </c>
      <c r="T105" s="7">
        <f>COUNTIF($C105:P105,"Absent")</f>
        <v>0</v>
      </c>
      <c r="U105">
        <f>COUNTIF($C105:P105,"Withdrawn")+COUNTIF($C105:P105,"Absent*")-T105</f>
        <v>0</v>
      </c>
      <c r="V105" s="10">
        <f t="shared" si="5"/>
        <v>0</v>
      </c>
    </row>
    <row r="106" spans="1:23" x14ac:dyDescent="0.3">
      <c r="C106" s="6" t="str">
        <f>IFERROR(VLOOKUP($B106,[1]Jan!C$5:D$46,2,FALSE),"")</f>
        <v/>
      </c>
      <c r="D106" t="str">
        <f>IFERROR(VLOOKUP($B106,[1]Jan!F$5:G$46,2,FALSE),"")</f>
        <v/>
      </c>
      <c r="E106" t="str">
        <f>IFERROR(VLOOKUP($B106,[1]Jan!I$5:J$46,2,FALSE),"")</f>
        <v/>
      </c>
      <c r="F106" t="str">
        <f>IFERROR(VLOOKUP($B106,[1]Jan!L$5:M$46,2,FALSE),"")</f>
        <v/>
      </c>
      <c r="G106" t="str">
        <f>IFERROR(VLOOKUP($B106,[1]Jan!O$5:P$46,2,FALSE),"")</f>
        <v/>
      </c>
      <c r="H106" s="67" t="str">
        <f>IFERROR(VLOOKUP($B106,[1]Jan!R$5:S$46,2,FALSE),"")</f>
        <v/>
      </c>
      <c r="I106" t="str">
        <f>IFERROR(VLOOKUP($B106,[1]Jan!U$5:V$46,2,FALSE),"")</f>
        <v/>
      </c>
      <c r="J106" t="str">
        <f>IFERROR(VLOOKUP($B106,[1]Jan!X$5:Y$46,2,FALSE),"")</f>
        <v/>
      </c>
      <c r="K106" t="str">
        <f>IFERROR(VLOOKUP($B106,[1]Jan!AA$5:AB$46,2,FALSE),"")</f>
        <v/>
      </c>
      <c r="L106" t="str">
        <f>IFERROR(VLOOKUP($B106,[1]Jan!AD$5:AE$46,2,FALSE),"")</f>
        <v/>
      </c>
      <c r="M106" t="str">
        <f>IFERROR(VLOOKUP($B106,[1]Jan!AG$5:AH$46,2,FALSE),"")</f>
        <v/>
      </c>
      <c r="N106" t="str">
        <f>IFERROR(VLOOKUP($B106,[1]Jan!AJ$5:AK$46,2,FALSE),"")</f>
        <v/>
      </c>
      <c r="O106" t="str">
        <f>IFERROR(VLOOKUP($B106,[1]Jan!AM$5:AN$46,2,FALSE),"")</f>
        <v/>
      </c>
      <c r="P106" t="str">
        <f>IFERROR(VLOOKUP($B106,[1]Jan!AP$5:AQ$46,2,FALSE),"")</f>
        <v/>
      </c>
      <c r="Q106" s="6">
        <f>SUM($C106:P106)</f>
        <v>0</v>
      </c>
      <c r="R106">
        <f>COUNTIF($C106:P106,"Late*")</f>
        <v>0</v>
      </c>
      <c r="S106" s="11">
        <f t="shared" si="4"/>
        <v>0</v>
      </c>
      <c r="T106" s="7">
        <f>COUNTIF($C106:P106,"Absent")</f>
        <v>0</v>
      </c>
      <c r="U106">
        <f>COUNTIF($C106:P106,"Withdrawn")+COUNTIF($C106:P106,"Absent*")-T106</f>
        <v>0</v>
      </c>
      <c r="V106" s="10">
        <f t="shared" si="5"/>
        <v>0</v>
      </c>
    </row>
    <row r="107" spans="1:23" x14ac:dyDescent="0.3">
      <c r="C107" s="6" t="str">
        <f>IFERROR(VLOOKUP($B107,[1]Jan!C$5:D$46,2,FALSE),"")</f>
        <v/>
      </c>
      <c r="D107" t="str">
        <f>IFERROR(VLOOKUP($B107,[1]Jan!F$5:G$46,2,FALSE),"")</f>
        <v/>
      </c>
      <c r="E107" t="str">
        <f>IFERROR(VLOOKUP($B107,[1]Jan!I$5:J$46,2,FALSE),"")</f>
        <v/>
      </c>
      <c r="F107" t="str">
        <f>IFERROR(VLOOKUP($B107,[1]Jan!L$5:M$46,2,FALSE),"")</f>
        <v/>
      </c>
      <c r="G107" t="str">
        <f>IFERROR(VLOOKUP($B107,[1]Jan!O$5:P$46,2,FALSE),"")</f>
        <v/>
      </c>
      <c r="H107" s="67" t="str">
        <f>IFERROR(VLOOKUP($B107,[1]Jan!R$5:S$46,2,FALSE),"")</f>
        <v/>
      </c>
      <c r="I107" t="str">
        <f>IFERROR(VLOOKUP($B107,[1]Jan!U$5:V$46,2,FALSE),"")</f>
        <v/>
      </c>
      <c r="J107" t="str">
        <f>IFERROR(VLOOKUP($B107,[1]Jan!X$5:Y$46,2,FALSE),"")</f>
        <v/>
      </c>
      <c r="K107" t="str">
        <f>IFERROR(VLOOKUP($B107,[1]Jan!AA$5:AB$46,2,FALSE),"")</f>
        <v/>
      </c>
      <c r="L107" t="str">
        <f>IFERROR(VLOOKUP($B107,[1]Jan!AD$5:AE$46,2,FALSE),"")</f>
        <v/>
      </c>
      <c r="M107" t="str">
        <f>IFERROR(VLOOKUP($B107,[1]Jan!AG$5:AH$46,2,FALSE),"")</f>
        <v/>
      </c>
      <c r="N107" t="str">
        <f>IFERROR(VLOOKUP($B107,[1]Jan!AJ$5:AK$46,2,FALSE),"")</f>
        <v/>
      </c>
      <c r="O107" t="str">
        <f>IFERROR(VLOOKUP($B107,[1]Jan!AM$5:AN$46,2,FALSE),"")</f>
        <v/>
      </c>
      <c r="P107" t="str">
        <f>IFERROR(VLOOKUP($B107,[1]Jan!AP$5:AQ$46,2,FALSE),"")</f>
        <v/>
      </c>
      <c r="Q107" s="6">
        <f>SUM($C107:P107)</f>
        <v>0</v>
      </c>
      <c r="R107">
        <f>COUNTIF($C107:P107,"Late*")</f>
        <v>0</v>
      </c>
      <c r="S107" s="11">
        <f t="shared" si="4"/>
        <v>0</v>
      </c>
      <c r="T107" s="7">
        <f>COUNTIF($C107:P107,"Absent")</f>
        <v>0</v>
      </c>
      <c r="U107">
        <f>COUNTIF($C107:P107,"Withdrawn")+COUNTIF($C107:P107,"Absent*")-T107</f>
        <v>0</v>
      </c>
      <c r="V107" s="10">
        <f t="shared" si="5"/>
        <v>0</v>
      </c>
    </row>
    <row r="108" spans="1:23" x14ac:dyDescent="0.3">
      <c r="C108" s="6" t="str">
        <f>IFERROR(VLOOKUP($B108,[1]Jan!C$5:D$46,2,FALSE),"")</f>
        <v/>
      </c>
      <c r="D108" t="str">
        <f>IFERROR(VLOOKUP($B108,[1]Jan!F$5:G$46,2,FALSE),"")</f>
        <v/>
      </c>
      <c r="E108" t="str">
        <f>IFERROR(VLOOKUP($B108,[1]Jan!I$5:J$46,2,FALSE),"")</f>
        <v/>
      </c>
      <c r="F108" t="str">
        <f>IFERROR(VLOOKUP($B108,[1]Jan!L$5:M$46,2,FALSE),"")</f>
        <v/>
      </c>
      <c r="G108" t="str">
        <f>IFERROR(VLOOKUP($B108,[1]Jan!O$5:P$46,2,FALSE),"")</f>
        <v/>
      </c>
      <c r="H108" s="67" t="str">
        <f>IFERROR(VLOOKUP($B108,[1]Jan!R$5:S$46,2,FALSE),"")</f>
        <v/>
      </c>
      <c r="I108" t="str">
        <f>IFERROR(VLOOKUP($B108,[1]Jan!U$5:V$46,2,FALSE),"")</f>
        <v/>
      </c>
      <c r="J108" t="str">
        <f>IFERROR(VLOOKUP($B108,[1]Jan!X$5:Y$46,2,FALSE),"")</f>
        <v/>
      </c>
      <c r="K108" t="str">
        <f>IFERROR(VLOOKUP($B108,[1]Jan!AA$5:AB$46,2,FALSE),"")</f>
        <v/>
      </c>
      <c r="L108" t="str">
        <f>IFERROR(VLOOKUP($B108,[1]Jan!AD$5:AE$46,2,FALSE),"")</f>
        <v/>
      </c>
      <c r="M108" t="str">
        <f>IFERROR(VLOOKUP($B108,[1]Jan!AG$5:AH$46,2,FALSE),"")</f>
        <v/>
      </c>
      <c r="N108" t="str">
        <f>IFERROR(VLOOKUP($B108,[1]Jan!AJ$5:AK$46,2,FALSE),"")</f>
        <v/>
      </c>
      <c r="O108" t="str">
        <f>IFERROR(VLOOKUP($B108,[1]Jan!AM$5:AN$46,2,FALSE),"")</f>
        <v/>
      </c>
      <c r="P108" t="str">
        <f>IFERROR(VLOOKUP($B108,[1]Jan!AP$5:AQ$46,2,FALSE),"")</f>
        <v/>
      </c>
      <c r="Q108" s="6">
        <f>SUM($C108:P108)</f>
        <v>0</v>
      </c>
      <c r="R108">
        <f>COUNTIF($C108:P108,"Late*")</f>
        <v>0</v>
      </c>
      <c r="S108" s="11">
        <f t="shared" si="4"/>
        <v>0</v>
      </c>
      <c r="T108" s="7">
        <f>COUNTIF($C108:P108,"Absent")</f>
        <v>0</v>
      </c>
      <c r="U108">
        <f>COUNTIF($C108:P108,"Withdrawn")+COUNTIF($C108:P108,"Absent*")-T108</f>
        <v>0</v>
      </c>
      <c r="V108" s="10">
        <f t="shared" si="5"/>
        <v>0</v>
      </c>
    </row>
    <row r="109" spans="1:23" x14ac:dyDescent="0.3">
      <c r="C109" s="6" t="str">
        <f>IFERROR(VLOOKUP($B109,[1]Jan!C$5:D$46,2,FALSE),"")</f>
        <v/>
      </c>
      <c r="D109" t="str">
        <f>IFERROR(VLOOKUP($B109,[1]Jan!F$5:G$46,2,FALSE),"")</f>
        <v/>
      </c>
      <c r="E109" t="str">
        <f>IFERROR(VLOOKUP($B109,[1]Jan!I$5:J$46,2,FALSE),"")</f>
        <v/>
      </c>
      <c r="F109" t="str">
        <f>IFERROR(VLOOKUP($B109,[1]Jan!L$5:M$46,2,FALSE),"")</f>
        <v/>
      </c>
      <c r="G109" t="str">
        <f>IFERROR(VLOOKUP($B109,[1]Jan!O$5:P$46,2,FALSE),"")</f>
        <v/>
      </c>
      <c r="H109" s="67" t="str">
        <f>IFERROR(VLOOKUP($B109,[1]Jan!R$5:S$46,2,FALSE),"")</f>
        <v/>
      </c>
      <c r="I109" t="str">
        <f>IFERROR(VLOOKUP($B109,[1]Jan!U$5:V$46,2,FALSE),"")</f>
        <v/>
      </c>
      <c r="J109" t="str">
        <f>IFERROR(VLOOKUP($B109,[1]Jan!X$5:Y$46,2,FALSE),"")</f>
        <v/>
      </c>
      <c r="K109" t="str">
        <f>IFERROR(VLOOKUP($B109,[1]Jan!AA$5:AB$46,2,FALSE),"")</f>
        <v/>
      </c>
      <c r="L109" t="str">
        <f>IFERROR(VLOOKUP($B109,[1]Jan!AD$5:AE$46,2,FALSE),"")</f>
        <v/>
      </c>
      <c r="M109" t="str">
        <f>IFERROR(VLOOKUP($B109,[1]Jan!AG$5:AH$46,2,FALSE),"")</f>
        <v/>
      </c>
      <c r="N109" t="str">
        <f>IFERROR(VLOOKUP($B109,[1]Jan!AJ$5:AK$46,2,FALSE),"")</f>
        <v/>
      </c>
      <c r="O109" t="str">
        <f>IFERROR(VLOOKUP($B109,[1]Jan!AM$5:AN$46,2,FALSE),"")</f>
        <v/>
      </c>
      <c r="P109" t="str">
        <f>IFERROR(VLOOKUP($B109,[1]Jan!AP$5:AQ$46,2,FALSE),"")</f>
        <v/>
      </c>
      <c r="Q109" s="6">
        <f>SUM($C109:P109)</f>
        <v>0</v>
      </c>
      <c r="R109">
        <f>COUNTIF($C109:P109,"Late*")</f>
        <v>0</v>
      </c>
      <c r="S109" s="11">
        <f t="shared" si="4"/>
        <v>0</v>
      </c>
      <c r="T109" s="7">
        <f>COUNTIF($C109:P109,"Absent")</f>
        <v>0</v>
      </c>
      <c r="U109">
        <f>COUNTIF($C109:P109,"Withdrawn")+COUNTIF($C109:P109,"Absent*")-T109</f>
        <v>0</v>
      </c>
      <c r="V109" s="10">
        <f t="shared" si="5"/>
        <v>0</v>
      </c>
    </row>
    <row r="110" spans="1:23" x14ac:dyDescent="0.3">
      <c r="C110" s="6" t="str">
        <f>IFERROR(VLOOKUP($B110,[1]Jan!C$5:D$46,2,FALSE),"")</f>
        <v/>
      </c>
      <c r="D110" t="str">
        <f>IFERROR(VLOOKUP($B110,[1]Jan!F$5:G$46,2,FALSE),"")</f>
        <v/>
      </c>
      <c r="E110" t="str">
        <f>IFERROR(VLOOKUP($B110,[1]Jan!I$5:J$46,2,FALSE),"")</f>
        <v/>
      </c>
      <c r="F110" t="str">
        <f>IFERROR(VLOOKUP($B110,[1]Jan!L$5:M$46,2,FALSE),"")</f>
        <v/>
      </c>
      <c r="G110" t="str">
        <f>IFERROR(VLOOKUP($B110,[1]Jan!O$5:P$46,2,FALSE),"")</f>
        <v/>
      </c>
      <c r="H110" s="67" t="str">
        <f>IFERROR(VLOOKUP($B110,[1]Jan!R$5:S$46,2,FALSE),"")</f>
        <v/>
      </c>
      <c r="I110" t="str">
        <f>IFERROR(VLOOKUP($B110,[1]Jan!U$5:V$46,2,FALSE),"")</f>
        <v/>
      </c>
      <c r="J110" t="str">
        <f>IFERROR(VLOOKUP($B110,[1]Jan!X$5:Y$46,2,FALSE),"")</f>
        <v/>
      </c>
      <c r="K110" t="str">
        <f>IFERROR(VLOOKUP($B110,[1]Jan!AA$5:AB$46,2,FALSE),"")</f>
        <v/>
      </c>
      <c r="L110" t="str">
        <f>IFERROR(VLOOKUP($B110,[1]Jan!AD$5:AE$46,2,FALSE),"")</f>
        <v/>
      </c>
      <c r="M110" t="str">
        <f>IFERROR(VLOOKUP($B110,[1]Jan!AG$5:AH$46,2,FALSE),"")</f>
        <v/>
      </c>
      <c r="N110" t="str">
        <f>IFERROR(VLOOKUP($B110,[1]Jan!AJ$5:AK$46,2,FALSE),"")</f>
        <v/>
      </c>
      <c r="O110" t="str">
        <f>IFERROR(VLOOKUP($B110,[1]Jan!AM$5:AN$46,2,FALSE),"")</f>
        <v/>
      </c>
      <c r="P110" t="str">
        <f>IFERROR(VLOOKUP($B110,[1]Jan!AP$5:AQ$46,2,FALSE),"")</f>
        <v/>
      </c>
      <c r="Q110" s="6">
        <f>SUM($C110:P110)</f>
        <v>0</v>
      </c>
      <c r="R110">
        <f>COUNTIF($C110:P110,"Late*")</f>
        <v>0</v>
      </c>
      <c r="S110" s="11">
        <f t="shared" si="4"/>
        <v>0</v>
      </c>
      <c r="T110" s="7">
        <f>COUNTIF($C110:P110,"Absent")</f>
        <v>0</v>
      </c>
      <c r="U110">
        <f>COUNTIF($C110:P110,"Withdrawn")+COUNTIF($C110:P110,"Absent*")-T110</f>
        <v>0</v>
      </c>
      <c r="V110" s="10">
        <f t="shared" si="5"/>
        <v>0</v>
      </c>
    </row>
    <row r="111" spans="1:23" x14ac:dyDescent="0.3">
      <c r="C111" s="6" t="str">
        <f>IFERROR(VLOOKUP($B111,[1]Jan!C$5:D$46,2,FALSE),"")</f>
        <v/>
      </c>
      <c r="D111" t="str">
        <f>IFERROR(VLOOKUP($B111,[1]Jan!F$5:G$46,2,FALSE),"")</f>
        <v/>
      </c>
      <c r="E111" t="str">
        <f>IFERROR(VLOOKUP($B111,[1]Jan!I$5:J$46,2,FALSE),"")</f>
        <v/>
      </c>
      <c r="F111" t="str">
        <f>IFERROR(VLOOKUP($B111,[1]Jan!L$5:M$46,2,FALSE),"")</f>
        <v/>
      </c>
      <c r="G111" t="str">
        <f>IFERROR(VLOOKUP($B111,[1]Jan!O$5:P$46,2,FALSE),"")</f>
        <v/>
      </c>
      <c r="H111" s="67" t="str">
        <f>IFERROR(VLOOKUP($B111,[1]Jan!R$5:S$46,2,FALSE),"")</f>
        <v/>
      </c>
      <c r="I111" t="str">
        <f>IFERROR(VLOOKUP($B111,[1]Jan!U$5:V$46,2,FALSE),"")</f>
        <v/>
      </c>
      <c r="J111" t="str">
        <f>IFERROR(VLOOKUP($B111,[1]Jan!X$5:Y$46,2,FALSE),"")</f>
        <v/>
      </c>
      <c r="K111" t="str">
        <f>IFERROR(VLOOKUP($B111,[1]Jan!AA$5:AB$46,2,FALSE),"")</f>
        <v/>
      </c>
      <c r="L111" t="str">
        <f>IFERROR(VLOOKUP($B111,[1]Jan!AD$5:AE$46,2,FALSE),"")</f>
        <v/>
      </c>
      <c r="M111" t="str">
        <f>IFERROR(VLOOKUP($B111,[1]Jan!AG$5:AH$46,2,FALSE),"")</f>
        <v/>
      </c>
      <c r="N111" t="str">
        <f>IFERROR(VLOOKUP($B111,[1]Jan!AJ$5:AK$46,2,FALSE),"")</f>
        <v/>
      </c>
      <c r="O111" t="str">
        <f>IFERROR(VLOOKUP($B111,[1]Jan!AM$5:AN$46,2,FALSE),"")</f>
        <v/>
      </c>
      <c r="P111" t="str">
        <f>IFERROR(VLOOKUP($B111,[1]Jan!AP$5:AQ$46,2,FALSE),"")</f>
        <v/>
      </c>
      <c r="Q111" s="6">
        <f>SUM($C111:P111)</f>
        <v>0</v>
      </c>
      <c r="R111">
        <f>COUNTIF($C111:P111,"Late*")</f>
        <v>0</v>
      </c>
      <c r="S111" s="11">
        <f t="shared" si="4"/>
        <v>0</v>
      </c>
      <c r="T111" s="7">
        <f>COUNTIF($C111:P111,"Absent")</f>
        <v>0</v>
      </c>
      <c r="U111">
        <f>COUNTIF($C111:P111,"Withdrawn")+COUNTIF($C111:P111,"Absent*")-T111</f>
        <v>0</v>
      </c>
      <c r="V111" s="10">
        <f t="shared" si="5"/>
        <v>0</v>
      </c>
    </row>
    <row r="112" spans="1:23" x14ac:dyDescent="0.3">
      <c r="C112" s="6" t="str">
        <f>IFERROR(VLOOKUP($B112,[1]Jan!C$5:D$46,2,FALSE),"")</f>
        <v/>
      </c>
      <c r="D112" t="str">
        <f>IFERROR(VLOOKUP($B112,[1]Jan!F$5:G$46,2,FALSE),"")</f>
        <v/>
      </c>
      <c r="E112" t="str">
        <f>IFERROR(VLOOKUP($B112,[1]Jan!I$5:J$46,2,FALSE),"")</f>
        <v/>
      </c>
      <c r="F112" t="str">
        <f>IFERROR(VLOOKUP($B112,[1]Jan!L$5:M$46,2,FALSE),"")</f>
        <v/>
      </c>
      <c r="G112" t="str">
        <f>IFERROR(VLOOKUP($B112,[1]Jan!O$5:P$46,2,FALSE),"")</f>
        <v/>
      </c>
      <c r="H112" s="67" t="str">
        <f>IFERROR(VLOOKUP($B112,[1]Jan!R$5:S$46,2,FALSE),"")</f>
        <v/>
      </c>
      <c r="I112" t="str">
        <f>IFERROR(VLOOKUP($B112,[1]Jan!U$5:V$46,2,FALSE),"")</f>
        <v/>
      </c>
      <c r="J112" t="str">
        <f>IFERROR(VLOOKUP($B112,[1]Jan!X$5:Y$46,2,FALSE),"")</f>
        <v/>
      </c>
      <c r="K112" t="str">
        <f>IFERROR(VLOOKUP($B112,[1]Jan!AA$5:AB$46,2,FALSE),"")</f>
        <v/>
      </c>
      <c r="L112" t="str">
        <f>IFERROR(VLOOKUP($B112,[1]Jan!AD$5:AE$46,2,FALSE),"")</f>
        <v/>
      </c>
      <c r="M112" t="str">
        <f>IFERROR(VLOOKUP($B112,[1]Jan!AG$5:AH$46,2,FALSE),"")</f>
        <v/>
      </c>
      <c r="N112" t="str">
        <f>IFERROR(VLOOKUP($B112,[1]Jan!AJ$5:AK$46,2,FALSE),"")</f>
        <v/>
      </c>
      <c r="O112" t="str">
        <f>IFERROR(VLOOKUP($B112,[1]Jan!AM$5:AN$46,2,FALSE),"")</f>
        <v/>
      </c>
      <c r="P112" t="str">
        <f>IFERROR(VLOOKUP($B112,[1]Jan!AP$5:AQ$46,2,FALSE),"")</f>
        <v/>
      </c>
      <c r="Q112" s="6">
        <f>SUM($C112:P112)</f>
        <v>0</v>
      </c>
      <c r="R112">
        <f>COUNTIF($C112:P112,"Late*")</f>
        <v>0</v>
      </c>
      <c r="S112" s="11">
        <f t="shared" si="4"/>
        <v>0</v>
      </c>
      <c r="T112" s="7">
        <f>COUNTIF($C112:P112,"Absent")</f>
        <v>0</v>
      </c>
      <c r="U112">
        <f>COUNTIF($C112:P112,"Withdrawn")+COUNTIF($C112:P112,"Absent*")-T112</f>
        <v>0</v>
      </c>
      <c r="V112" s="10">
        <f t="shared" si="5"/>
        <v>0</v>
      </c>
    </row>
    <row r="113" spans="1:22" x14ac:dyDescent="0.3">
      <c r="C113" s="6" t="str">
        <f>IFERROR(VLOOKUP($B113,[1]Jan!C$5:D$46,2,FALSE),"")</f>
        <v/>
      </c>
      <c r="D113" t="str">
        <f>IFERROR(VLOOKUP($B113,[1]Jan!F$5:G$46,2,FALSE),"")</f>
        <v/>
      </c>
      <c r="E113" t="str">
        <f>IFERROR(VLOOKUP($B113,[1]Jan!I$5:J$46,2,FALSE),"")</f>
        <v/>
      </c>
      <c r="F113" t="str">
        <f>IFERROR(VLOOKUP($B113,[1]Jan!L$5:M$46,2,FALSE),"")</f>
        <v/>
      </c>
      <c r="G113" t="str">
        <f>IFERROR(VLOOKUP($B113,[1]Jan!O$5:P$46,2,FALSE),"")</f>
        <v/>
      </c>
      <c r="H113" s="67" t="str">
        <f>IFERROR(VLOOKUP($B113,[1]Jan!R$5:S$46,2,FALSE),"")</f>
        <v/>
      </c>
      <c r="I113" t="str">
        <f>IFERROR(VLOOKUP($B113,[1]Jan!U$5:V$46,2,FALSE),"")</f>
        <v/>
      </c>
      <c r="J113" t="str">
        <f>IFERROR(VLOOKUP($B113,[1]Jan!X$5:Y$46,2,FALSE),"")</f>
        <v/>
      </c>
      <c r="K113" t="str">
        <f>IFERROR(VLOOKUP($B113,[1]Jan!AA$5:AB$46,2,FALSE),"")</f>
        <v/>
      </c>
      <c r="L113" t="str">
        <f>IFERROR(VLOOKUP($B113,[1]Jan!AD$5:AE$46,2,FALSE),"")</f>
        <v/>
      </c>
      <c r="M113" t="str">
        <f>IFERROR(VLOOKUP($B113,[1]Jan!AG$5:AH$46,2,FALSE),"")</f>
        <v/>
      </c>
      <c r="N113" t="str">
        <f>IFERROR(VLOOKUP($B113,[1]Jan!AJ$5:AK$46,2,FALSE),"")</f>
        <v/>
      </c>
      <c r="O113" t="str">
        <f>IFERROR(VLOOKUP($B113,[1]Jan!AM$5:AN$46,2,FALSE),"")</f>
        <v/>
      </c>
      <c r="P113" t="str">
        <f>IFERROR(VLOOKUP($B113,[1]Jan!AP$5:AQ$46,2,FALSE),"")</f>
        <v/>
      </c>
      <c r="Q113" s="6">
        <f>SUM($C113:P113)</f>
        <v>0</v>
      </c>
      <c r="R113">
        <f>COUNTIF($C113:P113,"Late*")</f>
        <v>0</v>
      </c>
      <c r="S113" s="11">
        <f t="shared" si="4"/>
        <v>0</v>
      </c>
      <c r="T113" s="7">
        <f>COUNTIF($C113:P113,"Absent")</f>
        <v>0</v>
      </c>
      <c r="U113">
        <f>COUNTIF($C113:P113,"Withdrawn")+COUNTIF($C113:P113,"Absent*")-T113</f>
        <v>0</v>
      </c>
      <c r="V113" s="10">
        <f t="shared" si="5"/>
        <v>0</v>
      </c>
    </row>
    <row r="114" spans="1:22" x14ac:dyDescent="0.3">
      <c r="B114"/>
      <c r="C114" s="6" t="str">
        <f>IFERROR(VLOOKUP($B114,[1]Jan!C$5:D$46,2,FALSE),"")</f>
        <v/>
      </c>
      <c r="D114" t="str">
        <f>IFERROR(VLOOKUP($B114,[1]Jan!F$5:G$46,2,FALSE),"")</f>
        <v/>
      </c>
      <c r="E114" t="str">
        <f>IFERROR(VLOOKUP($B114,[1]Jan!I$5:J$46,2,FALSE),"")</f>
        <v/>
      </c>
      <c r="F114" t="str">
        <f>IFERROR(VLOOKUP($B114,[1]Jan!L$5:M$46,2,FALSE),"")</f>
        <v/>
      </c>
      <c r="G114" t="str">
        <f>IFERROR(VLOOKUP($B114,[1]Jan!O$5:P$46,2,FALSE),"")</f>
        <v/>
      </c>
      <c r="H114" s="67" t="str">
        <f>IFERROR(VLOOKUP($B114,[1]Jan!R$5:S$46,2,FALSE),"")</f>
        <v/>
      </c>
      <c r="I114" t="str">
        <f>IFERROR(VLOOKUP($B114,[1]Jan!U$5:V$46,2,FALSE),"")</f>
        <v/>
      </c>
      <c r="J114" t="str">
        <f>IFERROR(VLOOKUP($B114,[1]Jan!X$5:Y$46,2,FALSE),"")</f>
        <v/>
      </c>
      <c r="K114" t="str">
        <f>IFERROR(VLOOKUP($B114,[1]Jan!AA$5:AB$46,2,FALSE),"")</f>
        <v/>
      </c>
      <c r="L114" t="str">
        <f>IFERROR(VLOOKUP($B114,[1]Jan!AD$5:AE$46,2,FALSE),"")</f>
        <v/>
      </c>
      <c r="M114" t="str">
        <f>IFERROR(VLOOKUP($B114,[1]Jan!AG$5:AH$46,2,FALSE),"")</f>
        <v/>
      </c>
      <c r="N114" t="str">
        <f>IFERROR(VLOOKUP($B114,[1]Jan!AJ$5:AK$46,2,FALSE),"")</f>
        <v/>
      </c>
      <c r="O114" t="str">
        <f>IFERROR(VLOOKUP($B114,[1]Jan!AM$5:AN$46,2,FALSE),"")</f>
        <v/>
      </c>
      <c r="P114" t="str">
        <f>IFERROR(VLOOKUP($B114,[1]Jan!AP$5:AQ$46,2,FALSE),"")</f>
        <v/>
      </c>
      <c r="Q114" s="6">
        <f>SUM($C114:P114)</f>
        <v>0</v>
      </c>
      <c r="R114">
        <f>COUNTIF($C114:P114,"Late*")</f>
        <v>0</v>
      </c>
      <c r="S114" s="11">
        <f t="shared" si="4"/>
        <v>0</v>
      </c>
      <c r="T114" s="7">
        <f>COUNTIF($C114:P114,"Absent")</f>
        <v>0</v>
      </c>
      <c r="U114">
        <f>COUNTIF($C114:P114,"Withdrawn")+COUNTIF($C114:P114,"Absent*")-T114</f>
        <v>0</v>
      </c>
      <c r="V114" s="10">
        <f t="shared" si="5"/>
        <v>0</v>
      </c>
    </row>
    <row r="115" spans="1:22" x14ac:dyDescent="0.3">
      <c r="A115"/>
      <c r="B115"/>
      <c r="C115" s="6" t="str">
        <f>IFERROR(VLOOKUP($B115,[1]Jan!C$5:D$46,2,FALSE),"")</f>
        <v/>
      </c>
      <c r="D115" t="str">
        <f>IFERROR(VLOOKUP($B115,[1]Jan!F$5:G$46,2,FALSE),"")</f>
        <v/>
      </c>
      <c r="E115" t="str">
        <f>IFERROR(VLOOKUP($B115,[1]Jan!I$5:J$46,2,FALSE),"")</f>
        <v/>
      </c>
      <c r="F115" t="str">
        <f>IFERROR(VLOOKUP($B115,[1]Jan!L$5:M$46,2,FALSE),"")</f>
        <v/>
      </c>
      <c r="G115" t="str">
        <f>IFERROR(VLOOKUP($B115,[1]Jan!O$5:P$46,2,FALSE),"")</f>
        <v/>
      </c>
      <c r="H115" s="67" t="str">
        <f>IFERROR(VLOOKUP($B115,[1]Jan!R$5:S$46,2,FALSE),"")</f>
        <v/>
      </c>
      <c r="I115" t="str">
        <f>IFERROR(VLOOKUP($B115,[1]Jan!U$5:V$46,2,FALSE),"")</f>
        <v/>
      </c>
      <c r="J115" t="str">
        <f>IFERROR(VLOOKUP($B115,[1]Jan!X$5:Y$46,2,FALSE),"")</f>
        <v/>
      </c>
      <c r="K115" t="str">
        <f>IFERROR(VLOOKUP($B115,[1]Jan!AA$5:AB$46,2,FALSE),"")</f>
        <v/>
      </c>
      <c r="L115" t="str">
        <f>IFERROR(VLOOKUP($B115,[1]Jan!AD$5:AE$46,2,FALSE),"")</f>
        <v/>
      </c>
      <c r="M115" t="str">
        <f>IFERROR(VLOOKUP($B115,[1]Jan!AG$5:AH$46,2,FALSE),"")</f>
        <v/>
      </c>
      <c r="N115" t="str">
        <f>IFERROR(VLOOKUP($B115,[1]Jan!AJ$5:AK$46,2,FALSE),"")</f>
        <v/>
      </c>
      <c r="O115" t="str">
        <f>IFERROR(VLOOKUP($B115,[1]Jan!AM$5:AN$46,2,FALSE),"")</f>
        <v/>
      </c>
      <c r="P115" t="str">
        <f>IFERROR(VLOOKUP($B115,[1]Jan!AP$5:AQ$46,2,FALSE),"")</f>
        <v/>
      </c>
      <c r="Q115" s="6">
        <f>SUM($C115:P115)</f>
        <v>0</v>
      </c>
      <c r="R115">
        <f>COUNTIF($C115:P115,"Late*")</f>
        <v>0</v>
      </c>
      <c r="S115" s="11">
        <f t="shared" si="4"/>
        <v>0</v>
      </c>
      <c r="T115" s="7">
        <f>COUNTIF($C115:P115,"Absent")</f>
        <v>0</v>
      </c>
      <c r="U115">
        <f>COUNTIF($C115:P115,"Withdrawn")+COUNTIF($C115:P115,"Absent*")-T115</f>
        <v>0</v>
      </c>
      <c r="V115" s="10">
        <f t="shared" si="5"/>
        <v>0</v>
      </c>
    </row>
    <row r="116" spans="1:22" x14ac:dyDescent="0.3">
      <c r="B116"/>
      <c r="C116" s="6" t="str">
        <f>IFERROR(VLOOKUP($B116,[1]Jan!C$5:D$46,2,FALSE),"")</f>
        <v/>
      </c>
      <c r="D116" t="str">
        <f>IFERROR(VLOOKUP($B116,[1]Jan!F$5:G$46,2,FALSE),"")</f>
        <v/>
      </c>
      <c r="E116" t="str">
        <f>IFERROR(VLOOKUP($B116,[1]Jan!I$5:J$46,2,FALSE),"")</f>
        <v/>
      </c>
      <c r="F116" t="str">
        <f>IFERROR(VLOOKUP($B116,[1]Jan!L$5:M$46,2,FALSE),"")</f>
        <v/>
      </c>
      <c r="G116" t="str">
        <f>IFERROR(VLOOKUP($B116,[1]Jan!O$5:P$46,2,FALSE),"")</f>
        <v/>
      </c>
      <c r="H116" s="67" t="str">
        <f>IFERROR(VLOOKUP($B116,[1]Jan!R$5:S$46,2,FALSE),"")</f>
        <v/>
      </c>
      <c r="I116" t="str">
        <f>IFERROR(VLOOKUP($B116,[1]Jan!U$5:V$46,2,FALSE),"")</f>
        <v/>
      </c>
      <c r="J116" t="str">
        <f>IFERROR(VLOOKUP($B116,[1]Jan!X$5:Y$46,2,FALSE),"")</f>
        <v/>
      </c>
      <c r="K116" t="str">
        <f>IFERROR(VLOOKUP($B116,[1]Jan!AA$5:AB$46,2,FALSE),"")</f>
        <v/>
      </c>
      <c r="L116" t="str">
        <f>IFERROR(VLOOKUP($B116,[1]Jan!AD$5:AE$46,2,FALSE),"")</f>
        <v/>
      </c>
      <c r="M116" t="str">
        <f>IFERROR(VLOOKUP($B116,[1]Jan!AG$5:AH$46,2,FALSE),"")</f>
        <v/>
      </c>
      <c r="N116" t="str">
        <f>IFERROR(VLOOKUP($B116,[1]Jan!AJ$5:AK$46,2,FALSE),"")</f>
        <v/>
      </c>
      <c r="O116" t="str">
        <f>IFERROR(VLOOKUP($B116,[1]Jan!AM$5:AN$46,2,FALSE),"")</f>
        <v/>
      </c>
      <c r="P116" t="str">
        <f>IFERROR(VLOOKUP($B116,[1]Jan!AP$5:AQ$46,2,FALSE),"")</f>
        <v/>
      </c>
      <c r="Q116" s="6">
        <f>SUM($C116:P116)</f>
        <v>0</v>
      </c>
      <c r="R116">
        <f>COUNTIF($C116:P116,"Late*")</f>
        <v>0</v>
      </c>
      <c r="S116" s="11">
        <f t="shared" si="4"/>
        <v>0</v>
      </c>
      <c r="T116" s="7">
        <f>COUNTIF($C116:P116,"Absent")</f>
        <v>0</v>
      </c>
      <c r="U116">
        <f>COUNTIF($C116:P116,"Withdrawn")+COUNTIF($C116:P116,"Absent*")-T116</f>
        <v>0</v>
      </c>
      <c r="V116" s="10">
        <f t="shared" si="5"/>
        <v>0</v>
      </c>
    </row>
    <row r="117" spans="1:22" x14ac:dyDescent="0.3">
      <c r="B117"/>
      <c r="C117" s="6" t="str">
        <f>IFERROR(VLOOKUP($B117,[1]Jan!C$5:D$46,2,FALSE),"")</f>
        <v/>
      </c>
      <c r="D117" t="str">
        <f>IFERROR(VLOOKUP($B117,[1]Jan!F$5:G$46,2,FALSE),"")</f>
        <v/>
      </c>
      <c r="E117" t="str">
        <f>IFERROR(VLOOKUP($B117,[1]Jan!I$5:J$46,2,FALSE),"")</f>
        <v/>
      </c>
      <c r="F117" t="str">
        <f>IFERROR(VLOOKUP($B117,[1]Jan!L$5:M$46,2,FALSE),"")</f>
        <v/>
      </c>
      <c r="G117" t="str">
        <f>IFERROR(VLOOKUP($B117,[1]Jan!O$5:P$46,2,FALSE),"")</f>
        <v/>
      </c>
      <c r="H117" s="67" t="str">
        <f>IFERROR(VLOOKUP($B117,[1]Jan!R$5:S$46,2,FALSE),"")</f>
        <v/>
      </c>
      <c r="I117" t="str">
        <f>IFERROR(VLOOKUP($B117,[1]Jan!U$5:V$46,2,FALSE),"")</f>
        <v/>
      </c>
      <c r="J117" t="str">
        <f>IFERROR(VLOOKUP($B117,[1]Jan!X$5:Y$46,2,FALSE),"")</f>
        <v/>
      </c>
      <c r="K117" t="str">
        <f>IFERROR(VLOOKUP($B117,[1]Jan!AA$5:AB$46,2,FALSE),"")</f>
        <v/>
      </c>
      <c r="L117" t="str">
        <f>IFERROR(VLOOKUP($B117,[1]Jan!AD$5:AE$46,2,FALSE),"")</f>
        <v/>
      </c>
      <c r="M117" t="str">
        <f>IFERROR(VLOOKUP($B117,[1]Jan!AG$5:AH$46,2,FALSE),"")</f>
        <v/>
      </c>
      <c r="N117" t="str">
        <f>IFERROR(VLOOKUP($B117,[1]Jan!AJ$5:AK$46,2,FALSE),"")</f>
        <v/>
      </c>
      <c r="O117" t="str">
        <f>IFERROR(VLOOKUP($B117,[1]Jan!AM$5:AN$46,2,FALSE),"")</f>
        <v/>
      </c>
      <c r="P117" t="str">
        <f>IFERROR(VLOOKUP($B117,[1]Jan!AP$5:AQ$46,2,FALSE),"")</f>
        <v/>
      </c>
      <c r="Q117" s="6">
        <f>SUM($C117:P117)</f>
        <v>0</v>
      </c>
      <c r="R117">
        <f>COUNTIF($C117:P117,"Late*")</f>
        <v>0</v>
      </c>
      <c r="S117" s="11">
        <f t="shared" si="4"/>
        <v>0</v>
      </c>
      <c r="T117" s="7">
        <f>COUNTIF($C117:P117,"Absent")</f>
        <v>0</v>
      </c>
      <c r="U117">
        <f>COUNTIF($C117:P117,"Withdrawn")+COUNTIF($C117:P117,"Absent*")-T117</f>
        <v>0</v>
      </c>
      <c r="V117" s="10">
        <f t="shared" si="5"/>
        <v>0</v>
      </c>
    </row>
    <row r="118" spans="1:22" x14ac:dyDescent="0.3">
      <c r="B118"/>
      <c r="C118" s="6" t="str">
        <f>IFERROR(VLOOKUP($B118,[1]Jan!C$5:D$46,2,FALSE),"")</f>
        <v/>
      </c>
      <c r="D118" t="str">
        <f>IFERROR(VLOOKUP($B118,[1]Jan!F$5:G$46,2,FALSE),"")</f>
        <v/>
      </c>
      <c r="E118" t="str">
        <f>IFERROR(VLOOKUP($B118,[1]Jan!I$5:J$46,2,FALSE),"")</f>
        <v/>
      </c>
      <c r="F118" t="str">
        <f>IFERROR(VLOOKUP($B118,[1]Jan!L$5:M$46,2,FALSE),"")</f>
        <v/>
      </c>
      <c r="G118" t="str">
        <f>IFERROR(VLOOKUP($B118,[1]Jan!O$5:P$46,2,FALSE),"")</f>
        <v/>
      </c>
      <c r="H118" s="67" t="str">
        <f>IFERROR(VLOOKUP($B118,[1]Jan!R$5:S$46,2,FALSE),"")</f>
        <v/>
      </c>
      <c r="I118" t="str">
        <f>IFERROR(VLOOKUP($B118,[1]Jan!U$5:V$46,2,FALSE),"")</f>
        <v/>
      </c>
      <c r="J118" t="str">
        <f>IFERROR(VLOOKUP($B118,[1]Jan!X$5:Y$46,2,FALSE),"")</f>
        <v/>
      </c>
      <c r="K118" t="str">
        <f>IFERROR(VLOOKUP($B118,[1]Jan!AA$5:AB$46,2,FALSE),"")</f>
        <v/>
      </c>
      <c r="L118" t="str">
        <f>IFERROR(VLOOKUP($B118,[1]Jan!AD$5:AE$46,2,FALSE),"")</f>
        <v/>
      </c>
      <c r="M118" t="str">
        <f>IFERROR(VLOOKUP($B118,[1]Jan!AG$5:AH$46,2,FALSE),"")</f>
        <v/>
      </c>
      <c r="N118" t="str">
        <f>IFERROR(VLOOKUP($B118,[1]Jan!AJ$5:AK$46,2,FALSE),"")</f>
        <v/>
      </c>
      <c r="O118" t="str">
        <f>IFERROR(VLOOKUP($B118,[1]Jan!AM$5:AN$46,2,FALSE),"")</f>
        <v/>
      </c>
      <c r="P118" t="str">
        <f>IFERROR(VLOOKUP($B118,[1]Jan!AP$5:AQ$46,2,FALSE),"")</f>
        <v/>
      </c>
      <c r="Q118" s="6">
        <f>SUM($C118:P118)</f>
        <v>0</v>
      </c>
      <c r="R118">
        <f>COUNTIF($C118:P118,"Late*")</f>
        <v>0</v>
      </c>
      <c r="S118" s="11">
        <f t="shared" si="4"/>
        <v>0</v>
      </c>
      <c r="T118" s="7">
        <f>COUNTIF($C118:P118,"Absent")</f>
        <v>0</v>
      </c>
      <c r="U118">
        <f>COUNTIF($C118:P118,"Withdrawn")+COUNTIF($C118:P118,"Absent*")-T118</f>
        <v>0</v>
      </c>
      <c r="V118" s="10">
        <f t="shared" si="5"/>
        <v>0</v>
      </c>
    </row>
    <row r="119" spans="1:22" x14ac:dyDescent="0.3">
      <c r="B119"/>
      <c r="C119" s="6" t="str">
        <f>IFERROR(VLOOKUP($B119,[1]Jan!C$5:D$46,2,FALSE),"")</f>
        <v/>
      </c>
      <c r="D119" t="str">
        <f>IFERROR(VLOOKUP($B119,[1]Jan!F$5:G$46,2,FALSE),"")</f>
        <v/>
      </c>
      <c r="E119" t="str">
        <f>IFERROR(VLOOKUP($B119,[1]Jan!I$5:J$46,2,FALSE),"")</f>
        <v/>
      </c>
      <c r="F119" t="str">
        <f>IFERROR(VLOOKUP($B119,[1]Jan!L$5:M$46,2,FALSE),"")</f>
        <v/>
      </c>
      <c r="G119" t="str">
        <f>IFERROR(VLOOKUP($B119,[1]Jan!O$5:P$46,2,FALSE),"")</f>
        <v/>
      </c>
      <c r="H119" s="67" t="str">
        <f>IFERROR(VLOOKUP($B119,[1]Jan!R$5:S$46,2,FALSE),"")</f>
        <v/>
      </c>
      <c r="I119" t="str">
        <f>IFERROR(VLOOKUP($B119,[1]Jan!U$5:V$46,2,FALSE),"")</f>
        <v/>
      </c>
      <c r="J119" t="str">
        <f>IFERROR(VLOOKUP($B119,[1]Jan!X$5:Y$46,2,FALSE),"")</f>
        <v/>
      </c>
      <c r="K119" t="str">
        <f>IFERROR(VLOOKUP($B119,[1]Jan!AA$5:AB$46,2,FALSE),"")</f>
        <v/>
      </c>
      <c r="L119" t="str">
        <f>IFERROR(VLOOKUP($B119,[1]Jan!AD$5:AE$46,2,FALSE),"")</f>
        <v/>
      </c>
      <c r="M119" t="str">
        <f>IFERROR(VLOOKUP($B119,[1]Jan!AG$5:AH$46,2,FALSE),"")</f>
        <v/>
      </c>
      <c r="N119" t="str">
        <f>IFERROR(VLOOKUP($B119,[1]Jan!AJ$5:AK$46,2,FALSE),"")</f>
        <v/>
      </c>
      <c r="O119" t="str">
        <f>IFERROR(VLOOKUP($B119,[1]Jan!AM$5:AN$46,2,FALSE),"")</f>
        <v/>
      </c>
      <c r="P119" t="str">
        <f>IFERROR(VLOOKUP($B119,[1]Jan!AP$5:AQ$46,2,FALSE),"")</f>
        <v/>
      </c>
      <c r="Q119" s="6">
        <f>SUM($C119:P119)</f>
        <v>0</v>
      </c>
      <c r="R119">
        <f>COUNTIF($C119:P119,"Late*")</f>
        <v>0</v>
      </c>
      <c r="S119" s="11">
        <f t="shared" si="4"/>
        <v>0</v>
      </c>
      <c r="T119" s="7">
        <f>COUNTIF($C119:P119,"Absent")</f>
        <v>0</v>
      </c>
      <c r="U119">
        <f>COUNTIF($C119:P119,"Withdrawn")+COUNTIF($C119:P119,"Absent*")-T119</f>
        <v>0</v>
      </c>
      <c r="V119" s="10">
        <f t="shared" si="5"/>
        <v>0</v>
      </c>
    </row>
    <row r="120" spans="1:22" x14ac:dyDescent="0.3">
      <c r="A120" s="43"/>
      <c r="B120" s="43"/>
      <c r="C120" s="6" t="str">
        <f>IFERROR(VLOOKUP($B120,[1]Jan!C$5:D$46,2,FALSE),"")</f>
        <v/>
      </c>
      <c r="D120" t="str">
        <f>IFERROR(VLOOKUP($B120,[1]Jan!F$5:G$46,2,FALSE),"")</f>
        <v/>
      </c>
      <c r="E120" t="str">
        <f>IFERROR(VLOOKUP($B120,[1]Jan!I$5:J$46,2,FALSE),"")</f>
        <v/>
      </c>
      <c r="F120" t="str">
        <f>IFERROR(VLOOKUP($B120,[1]Jan!L$5:M$46,2,FALSE),"")</f>
        <v/>
      </c>
      <c r="G120" t="str">
        <f>IFERROR(VLOOKUP($B120,[1]Jan!O$5:P$46,2,FALSE),"")</f>
        <v/>
      </c>
      <c r="H120" s="67" t="str">
        <f>IFERROR(VLOOKUP($B120,[1]Jan!R$5:S$46,2,FALSE),"")</f>
        <v/>
      </c>
      <c r="I120" t="str">
        <f>IFERROR(VLOOKUP($B120,[1]Jan!U$5:V$46,2,FALSE),"")</f>
        <v/>
      </c>
      <c r="J120" t="str">
        <f>IFERROR(VLOOKUP($B120,[1]Jan!X$5:Y$46,2,FALSE),"")</f>
        <v/>
      </c>
      <c r="K120" t="str">
        <f>IFERROR(VLOOKUP($B120,[1]Jan!AA$5:AB$46,2,FALSE),"")</f>
        <v/>
      </c>
      <c r="L120" t="str">
        <f>IFERROR(VLOOKUP($B120,[1]Jan!AD$5:AE$46,2,FALSE),"")</f>
        <v/>
      </c>
      <c r="M120" t="str">
        <f>IFERROR(VLOOKUP($B120,[1]Jan!AG$5:AH$46,2,FALSE),"")</f>
        <v/>
      </c>
      <c r="N120" t="str">
        <f>IFERROR(VLOOKUP($B120,[1]Jan!AJ$5:AK$46,2,FALSE),"")</f>
        <v/>
      </c>
      <c r="O120" t="str">
        <f>IFERROR(VLOOKUP($B120,[1]Jan!AM$5:AN$46,2,FALSE),"")</f>
        <v/>
      </c>
      <c r="P120" t="str">
        <f>IFERROR(VLOOKUP($B120,[1]Jan!AP$5:AQ$46,2,FALSE),"")</f>
        <v/>
      </c>
      <c r="Q120" s="6">
        <f>SUM($C120:P120)</f>
        <v>0</v>
      </c>
      <c r="R120">
        <f>COUNTIF($C120:P120,"Late*")</f>
        <v>0</v>
      </c>
      <c r="S120" s="11">
        <f t="shared" si="4"/>
        <v>0</v>
      </c>
      <c r="T120" s="7">
        <f>COUNTIF($C120:P120,"Absent")</f>
        <v>0</v>
      </c>
      <c r="U120">
        <f>COUNTIF($C120:P120,"Withdrawn")+COUNTIF($C120:P120,"Absent*")-T120</f>
        <v>0</v>
      </c>
      <c r="V120" s="10">
        <f t="shared" si="5"/>
        <v>0</v>
      </c>
    </row>
    <row r="121" spans="1:22" x14ac:dyDescent="0.3">
      <c r="A121" s="44"/>
      <c r="B121" s="43"/>
      <c r="C121" s="6" t="str">
        <f>IFERROR(VLOOKUP($B121,[1]Jan!C$5:D$46,2,FALSE),"")</f>
        <v/>
      </c>
      <c r="D121" t="str">
        <f>IFERROR(VLOOKUP($B121,[1]Jan!F$5:G$46,2,FALSE),"")</f>
        <v/>
      </c>
      <c r="E121" t="str">
        <f>IFERROR(VLOOKUP($B121,[1]Jan!I$5:J$46,2,FALSE),"")</f>
        <v/>
      </c>
      <c r="F121" t="str">
        <f>IFERROR(VLOOKUP($B121,[1]Jan!L$5:M$46,2,FALSE),"")</f>
        <v/>
      </c>
      <c r="G121" t="str">
        <f>IFERROR(VLOOKUP($B121,[1]Jan!O$5:P$46,2,FALSE),"")</f>
        <v/>
      </c>
      <c r="H121" s="67" t="str">
        <f>IFERROR(VLOOKUP($B121,[1]Jan!R$5:S$46,2,FALSE),"")</f>
        <v/>
      </c>
      <c r="I121" t="str">
        <f>IFERROR(VLOOKUP($B121,[1]Jan!U$5:V$46,2,FALSE),"")</f>
        <v/>
      </c>
      <c r="J121" t="str">
        <f>IFERROR(VLOOKUP($B121,[1]Jan!X$5:Y$46,2,FALSE),"")</f>
        <v/>
      </c>
      <c r="K121" t="str">
        <f>IFERROR(VLOOKUP($B121,[1]Jan!AA$5:AB$46,2,FALSE),"")</f>
        <v/>
      </c>
      <c r="L121" t="str">
        <f>IFERROR(VLOOKUP($B121,[1]Jan!AD$5:AE$46,2,FALSE),"")</f>
        <v/>
      </c>
      <c r="M121" t="str">
        <f>IFERROR(VLOOKUP($B121,[1]Jan!AG$5:AH$46,2,FALSE),"")</f>
        <v/>
      </c>
      <c r="N121" t="str">
        <f>IFERROR(VLOOKUP($B121,[1]Jan!AJ$5:AK$46,2,FALSE),"")</f>
        <v/>
      </c>
      <c r="O121" t="str">
        <f>IFERROR(VLOOKUP($B121,[1]Jan!AM$5:AN$46,2,FALSE),"")</f>
        <v/>
      </c>
      <c r="P121" t="str">
        <f>IFERROR(VLOOKUP($B121,[1]Jan!AP$5:AQ$46,2,FALSE),"")</f>
        <v/>
      </c>
      <c r="Q121" s="6">
        <f>SUM($C121:P121)</f>
        <v>0</v>
      </c>
      <c r="R121">
        <f>COUNTIF($C121:P121,"Late*")</f>
        <v>0</v>
      </c>
      <c r="S121" s="11">
        <f t="shared" si="4"/>
        <v>0</v>
      </c>
      <c r="T121" s="7">
        <f>COUNTIF($C121:P121,"Absent")</f>
        <v>0</v>
      </c>
      <c r="U121">
        <f>COUNTIF($C121:P121,"Withdrawn")+COUNTIF($C121:P121,"Absent*")-T121</f>
        <v>0</v>
      </c>
      <c r="V121" s="10">
        <f t="shared" si="5"/>
        <v>0</v>
      </c>
    </row>
    <row r="122" spans="1:22" x14ac:dyDescent="0.3">
      <c r="A122" s="44"/>
      <c r="B122" s="43"/>
      <c r="C122" s="6" t="str">
        <f>IFERROR(VLOOKUP($B122,[1]Jan!C$5:D$46,2,FALSE),"")</f>
        <v/>
      </c>
      <c r="D122" t="str">
        <f>IFERROR(VLOOKUP($B122,[1]Jan!F$5:G$46,2,FALSE),"")</f>
        <v/>
      </c>
      <c r="E122" t="str">
        <f>IFERROR(VLOOKUP($B122,[1]Jan!I$5:J$46,2,FALSE),"")</f>
        <v/>
      </c>
      <c r="F122" t="str">
        <f>IFERROR(VLOOKUP($B122,[1]Jan!L$5:M$46,2,FALSE),"")</f>
        <v/>
      </c>
      <c r="G122" t="str">
        <f>IFERROR(VLOOKUP($B122,[1]Jan!O$5:P$46,2,FALSE),"")</f>
        <v/>
      </c>
      <c r="H122" s="67" t="str">
        <f>IFERROR(VLOOKUP($B122,[1]Jan!R$5:S$46,2,FALSE),"")</f>
        <v/>
      </c>
      <c r="I122" t="str">
        <f>IFERROR(VLOOKUP($B122,[1]Jan!U$5:V$46,2,FALSE),"")</f>
        <v/>
      </c>
      <c r="J122" t="str">
        <f>IFERROR(VLOOKUP($B122,[1]Jan!X$5:Y$46,2,FALSE),"")</f>
        <v/>
      </c>
      <c r="K122" t="str">
        <f>IFERROR(VLOOKUP($B122,[1]Jan!AA$5:AB$46,2,FALSE),"")</f>
        <v/>
      </c>
      <c r="L122" t="str">
        <f>IFERROR(VLOOKUP($B122,[1]Jan!AD$5:AE$46,2,FALSE),"")</f>
        <v/>
      </c>
      <c r="M122" t="str">
        <f>IFERROR(VLOOKUP($B122,[1]Jan!AG$5:AH$46,2,FALSE),"")</f>
        <v/>
      </c>
      <c r="N122" t="str">
        <f>IFERROR(VLOOKUP($B122,[1]Jan!AJ$5:AK$46,2,FALSE),"")</f>
        <v/>
      </c>
      <c r="O122" t="str">
        <f>IFERROR(VLOOKUP($B122,[1]Jan!AM$5:AN$46,2,FALSE),"")</f>
        <v/>
      </c>
      <c r="P122" t="str">
        <f>IFERROR(VLOOKUP($B122,[1]Jan!AP$5:AQ$46,2,FALSE),"")</f>
        <v/>
      </c>
      <c r="Q122" s="6">
        <f>SUM($C122:P122)</f>
        <v>0</v>
      </c>
      <c r="R122">
        <f>COUNTIF($C122:P122,"Late*")</f>
        <v>0</v>
      </c>
      <c r="S122" s="11">
        <f t="shared" si="4"/>
        <v>0</v>
      </c>
      <c r="T122" s="7">
        <f>COUNTIF($C122:P122,"Absent")</f>
        <v>0</v>
      </c>
      <c r="U122">
        <f>COUNTIF($C122:P122,"Withdrawn")+COUNTIF($C122:P122,"Absent*")-T122</f>
        <v>0</v>
      </c>
      <c r="V122" s="10">
        <f t="shared" si="5"/>
        <v>0</v>
      </c>
    </row>
    <row r="123" spans="1:22" x14ac:dyDescent="0.3">
      <c r="C123" s="6" t="str">
        <f>IFERROR(VLOOKUP($B123,[1]Jan!C$5:D$46,2,FALSE),"")</f>
        <v/>
      </c>
      <c r="D123" t="str">
        <f>IFERROR(VLOOKUP($B123,[1]Jan!F$5:G$46,2,FALSE),"")</f>
        <v/>
      </c>
      <c r="E123" t="str">
        <f>IFERROR(VLOOKUP($B123,[1]Jan!I$5:J$46,2,FALSE),"")</f>
        <v/>
      </c>
      <c r="F123" t="str">
        <f>IFERROR(VLOOKUP($B123,[1]Jan!L$5:M$46,2,FALSE),"")</f>
        <v/>
      </c>
      <c r="G123" t="str">
        <f>IFERROR(VLOOKUP($B123,[1]Jan!O$5:P$46,2,FALSE),"")</f>
        <v/>
      </c>
      <c r="H123" s="67" t="str">
        <f>IFERROR(VLOOKUP($B123,[1]Jan!R$5:S$46,2,FALSE),"")</f>
        <v/>
      </c>
      <c r="I123" t="str">
        <f>IFERROR(VLOOKUP($B123,[1]Jan!U$5:V$46,2,FALSE),"")</f>
        <v/>
      </c>
      <c r="J123" t="str">
        <f>IFERROR(VLOOKUP($B123,[1]Jan!X$5:Y$46,2,FALSE),"")</f>
        <v/>
      </c>
      <c r="K123" t="str">
        <f>IFERROR(VLOOKUP($B123,[1]Jan!AA$5:AB$46,2,FALSE),"")</f>
        <v/>
      </c>
      <c r="L123" t="str">
        <f>IFERROR(VLOOKUP($B123,[1]Jan!AD$5:AE$46,2,FALSE),"")</f>
        <v/>
      </c>
      <c r="M123" t="str">
        <f>IFERROR(VLOOKUP($B123,[1]Jan!AG$5:AH$46,2,FALSE),"")</f>
        <v/>
      </c>
      <c r="N123" t="str">
        <f>IFERROR(VLOOKUP($B123,[1]Jan!AJ$5:AK$46,2,FALSE),"")</f>
        <v/>
      </c>
      <c r="O123" t="str">
        <f>IFERROR(VLOOKUP($B123,[1]Jan!AM$5:AN$46,2,FALSE),"")</f>
        <v/>
      </c>
      <c r="P123" t="str">
        <f>IFERROR(VLOOKUP($B123,[1]Jan!AP$5:AQ$46,2,FALSE),"")</f>
        <v/>
      </c>
      <c r="Q123" s="6">
        <f>SUM($C123:P123)</f>
        <v>0</v>
      </c>
      <c r="R123">
        <f>COUNTIF($C123:P123,"Late*")</f>
        <v>0</v>
      </c>
      <c r="S123" s="11">
        <f t="shared" si="4"/>
        <v>0</v>
      </c>
      <c r="T123" s="7">
        <f>COUNTIF($C123:P123,"Absent")</f>
        <v>0</v>
      </c>
      <c r="U123">
        <f>COUNTIF($C123:P123,"Withdrawn")+COUNTIF($C123:P123,"Absent*")-T123</f>
        <v>0</v>
      </c>
      <c r="V123" s="10">
        <f t="shared" si="5"/>
        <v>0</v>
      </c>
    </row>
    <row r="124" spans="1:22" x14ac:dyDescent="0.3">
      <c r="C124" s="6" t="str">
        <f>IFERROR(VLOOKUP($B124,[1]Jan!C$5:D$46,2,FALSE),"")</f>
        <v/>
      </c>
      <c r="D124" t="str">
        <f>IFERROR(VLOOKUP($B124,[1]Jan!F$5:G$46,2,FALSE),"")</f>
        <v/>
      </c>
      <c r="E124" t="str">
        <f>IFERROR(VLOOKUP($B124,[1]Jan!I$5:J$46,2,FALSE),"")</f>
        <v/>
      </c>
      <c r="F124" t="str">
        <f>IFERROR(VLOOKUP($B124,[1]Jan!L$5:M$46,2,FALSE),"")</f>
        <v/>
      </c>
      <c r="G124" t="str">
        <f>IFERROR(VLOOKUP($B124,[1]Jan!O$5:P$46,2,FALSE),"")</f>
        <v/>
      </c>
      <c r="H124" s="67" t="str">
        <f>IFERROR(VLOOKUP($B124,[1]Jan!R$5:S$46,2,FALSE),"")</f>
        <v/>
      </c>
      <c r="I124" t="str">
        <f>IFERROR(VLOOKUP($B124,[1]Jan!U$5:V$46,2,FALSE),"")</f>
        <v/>
      </c>
      <c r="J124" t="str">
        <f>IFERROR(VLOOKUP($B124,[1]Jan!X$5:Y$46,2,FALSE),"")</f>
        <v/>
      </c>
      <c r="K124" t="str">
        <f>IFERROR(VLOOKUP($B124,[1]Jan!AA$5:AB$46,2,FALSE),"")</f>
        <v/>
      </c>
      <c r="L124" t="str">
        <f>IFERROR(VLOOKUP($B124,[1]Jan!AD$5:AE$46,2,FALSE),"")</f>
        <v/>
      </c>
      <c r="M124" t="str">
        <f>IFERROR(VLOOKUP($B124,[1]Jan!AG$5:AH$46,2,FALSE),"")</f>
        <v/>
      </c>
      <c r="N124" t="str">
        <f>IFERROR(VLOOKUP($B124,[1]Jan!AJ$5:AK$46,2,FALSE),"")</f>
        <v/>
      </c>
      <c r="O124" t="str">
        <f>IFERROR(VLOOKUP($B124,[1]Jan!AM$5:AN$46,2,FALSE),"")</f>
        <v/>
      </c>
      <c r="P124" t="str">
        <f>IFERROR(VLOOKUP($B124,[1]Jan!AP$5:AQ$46,2,FALSE),"")</f>
        <v/>
      </c>
      <c r="Q124" s="6">
        <f>SUM($C124:P124)</f>
        <v>0</v>
      </c>
      <c r="R124">
        <f>COUNTIF($C124:P124,"Late*")</f>
        <v>0</v>
      </c>
      <c r="S124" s="11">
        <f t="shared" si="4"/>
        <v>0</v>
      </c>
      <c r="T124" s="7">
        <f>COUNTIF($C124:P124,"Absent")</f>
        <v>0</v>
      </c>
      <c r="U124">
        <f>COUNTIF($C124:P124,"Withdrawn")+COUNTIF($C124:P124,"Absent*")-T124</f>
        <v>0</v>
      </c>
      <c r="V124" s="10">
        <f t="shared" si="5"/>
        <v>0</v>
      </c>
    </row>
    <row r="125" spans="1:22" x14ac:dyDescent="0.3">
      <c r="C125" s="6" t="str">
        <f>IFERROR(VLOOKUP($B125,[1]Jan!C$5:D$46,2,FALSE),"")</f>
        <v/>
      </c>
      <c r="D125" t="str">
        <f>IFERROR(VLOOKUP($B125,[1]Jan!F$5:G$46,2,FALSE),"")</f>
        <v/>
      </c>
      <c r="E125" t="str">
        <f>IFERROR(VLOOKUP($B125,[1]Jan!I$5:J$46,2,FALSE),"")</f>
        <v/>
      </c>
      <c r="F125" t="str">
        <f>IFERROR(VLOOKUP($B125,[1]Jan!L$5:M$46,2,FALSE),"")</f>
        <v/>
      </c>
      <c r="G125" t="str">
        <f>IFERROR(VLOOKUP($B125,[1]Jan!O$5:P$46,2,FALSE),"")</f>
        <v/>
      </c>
      <c r="H125" s="67" t="str">
        <f>IFERROR(VLOOKUP($B125,[1]Jan!R$5:S$46,2,FALSE),"")</f>
        <v/>
      </c>
      <c r="I125" t="str">
        <f>IFERROR(VLOOKUP($B125,[1]Jan!U$5:V$46,2,FALSE),"")</f>
        <v/>
      </c>
      <c r="J125" t="str">
        <f>IFERROR(VLOOKUP($B125,[1]Jan!X$5:Y$46,2,FALSE),"")</f>
        <v/>
      </c>
      <c r="K125" t="str">
        <f>IFERROR(VLOOKUP($B125,[1]Jan!AA$5:AB$46,2,FALSE),"")</f>
        <v/>
      </c>
      <c r="L125" t="str">
        <f>IFERROR(VLOOKUP($B125,[1]Jan!AD$5:AE$46,2,FALSE),"")</f>
        <v/>
      </c>
      <c r="M125" t="str">
        <f>IFERROR(VLOOKUP($B125,[1]Jan!AG$5:AH$46,2,FALSE),"")</f>
        <v/>
      </c>
      <c r="N125" t="str">
        <f>IFERROR(VLOOKUP($B125,[1]Jan!AJ$5:AK$46,2,FALSE),"")</f>
        <v/>
      </c>
      <c r="O125" t="str">
        <f>IFERROR(VLOOKUP($B125,[1]Jan!AM$5:AN$46,2,FALSE),"")</f>
        <v/>
      </c>
      <c r="P125" t="str">
        <f>IFERROR(VLOOKUP($B125,[1]Jan!AP$5:AQ$46,2,FALSE),"")</f>
        <v/>
      </c>
      <c r="Q125" s="6">
        <f>SUM($C125:P125)</f>
        <v>0</v>
      </c>
      <c r="R125">
        <f>COUNTIF($C125:P125,"Late*")</f>
        <v>0</v>
      </c>
      <c r="S125" s="11">
        <f t="shared" si="4"/>
        <v>0</v>
      </c>
      <c r="T125" s="7">
        <f>COUNTIF($C125:P125,"Absent")</f>
        <v>0</v>
      </c>
      <c r="U125">
        <f>COUNTIF($C125:P125,"Withdrawn")+COUNTIF($C125:P125,"Absent*")-T125</f>
        <v>0</v>
      </c>
      <c r="V125" s="10">
        <f t="shared" si="5"/>
        <v>0</v>
      </c>
    </row>
    <row r="126" spans="1:22" x14ac:dyDescent="0.3">
      <c r="C126" s="6" t="str">
        <f>IFERROR(VLOOKUP($B126,[1]Jan!C$5:D$46,2,FALSE),"")</f>
        <v/>
      </c>
      <c r="D126" t="str">
        <f>IFERROR(VLOOKUP($B126,[1]Jan!F$5:G$46,2,FALSE),"")</f>
        <v/>
      </c>
      <c r="E126" t="str">
        <f>IFERROR(VLOOKUP($B126,[1]Jan!I$5:J$46,2,FALSE),"")</f>
        <v/>
      </c>
      <c r="F126" t="str">
        <f>IFERROR(VLOOKUP($B126,[1]Jan!L$5:M$46,2,FALSE),"")</f>
        <v/>
      </c>
      <c r="G126" t="str">
        <f>IFERROR(VLOOKUP($B126,[1]Jan!O$5:P$46,2,FALSE),"")</f>
        <v/>
      </c>
      <c r="H126" s="67" t="str">
        <f>IFERROR(VLOOKUP($B126,[1]Jan!R$5:S$46,2,FALSE),"")</f>
        <v/>
      </c>
      <c r="I126" t="str">
        <f>IFERROR(VLOOKUP($B126,[1]Jan!U$5:V$46,2,FALSE),"")</f>
        <v/>
      </c>
      <c r="J126" t="str">
        <f>IFERROR(VLOOKUP($B126,[1]Jan!X$5:Y$46,2,FALSE),"")</f>
        <v/>
      </c>
      <c r="K126" t="str">
        <f>IFERROR(VLOOKUP($B126,[1]Jan!AA$5:AB$46,2,FALSE),"")</f>
        <v/>
      </c>
      <c r="L126" t="str">
        <f>IFERROR(VLOOKUP($B126,[1]Jan!AD$5:AE$46,2,FALSE),"")</f>
        <v/>
      </c>
      <c r="M126" t="str">
        <f>IFERROR(VLOOKUP($B126,[1]Jan!AG$5:AH$46,2,FALSE),"")</f>
        <v/>
      </c>
      <c r="N126" t="str">
        <f>IFERROR(VLOOKUP($B126,[1]Jan!AJ$5:AK$46,2,FALSE),"")</f>
        <v/>
      </c>
      <c r="O126" t="str">
        <f>IFERROR(VLOOKUP($B126,[1]Jan!AM$5:AN$46,2,FALSE),"")</f>
        <v/>
      </c>
      <c r="P126" t="str">
        <f>IFERROR(VLOOKUP($B126,[1]Jan!AP$5:AQ$46,2,FALSE),"")</f>
        <v/>
      </c>
      <c r="Q126" s="6">
        <f>SUM($C126:P126)</f>
        <v>0</v>
      </c>
      <c r="R126">
        <f>COUNTIF($C126:P126,"Late*")</f>
        <v>0</v>
      </c>
      <c r="S126" s="11">
        <f t="shared" si="4"/>
        <v>0</v>
      </c>
      <c r="T126" s="7">
        <f>COUNTIF($C126:P126,"Absent")</f>
        <v>0</v>
      </c>
      <c r="U126">
        <f>COUNTIF($C126:P126,"Withdrawn")+COUNTIF($C126:P126,"Absent*")-T126</f>
        <v>0</v>
      </c>
      <c r="V126" s="10">
        <f t="shared" si="5"/>
        <v>0</v>
      </c>
    </row>
    <row r="127" spans="1:22" x14ac:dyDescent="0.3">
      <c r="C127" s="6" t="str">
        <f>IFERROR(VLOOKUP($B127,[1]Jan!C$5:D$46,2,FALSE),"")</f>
        <v/>
      </c>
      <c r="D127" t="str">
        <f>IFERROR(VLOOKUP($B127,[1]Jan!F$5:G$46,2,FALSE),"")</f>
        <v/>
      </c>
      <c r="E127" t="str">
        <f>IFERROR(VLOOKUP($B127,[1]Jan!I$5:J$46,2,FALSE),"")</f>
        <v/>
      </c>
      <c r="F127" t="str">
        <f>IFERROR(VLOOKUP($B127,[1]Jan!L$5:M$46,2,FALSE),"")</f>
        <v/>
      </c>
      <c r="G127" t="str">
        <f>IFERROR(VLOOKUP($B127,[1]Jan!O$5:P$46,2,FALSE),"")</f>
        <v/>
      </c>
      <c r="H127" s="67" t="str">
        <f>IFERROR(VLOOKUP($B127,[1]Jan!R$5:S$46,2,FALSE),"")</f>
        <v/>
      </c>
      <c r="I127" t="str">
        <f>IFERROR(VLOOKUP($B127,[1]Jan!U$5:V$46,2,FALSE),"")</f>
        <v/>
      </c>
      <c r="J127" t="str">
        <f>IFERROR(VLOOKUP($B127,[1]Jan!X$5:Y$46,2,FALSE),"")</f>
        <v/>
      </c>
      <c r="K127" t="str">
        <f>IFERROR(VLOOKUP($B127,[1]Jan!AA$5:AB$46,2,FALSE),"")</f>
        <v/>
      </c>
      <c r="L127" t="str">
        <f>IFERROR(VLOOKUP($B127,[1]Jan!AD$5:AE$46,2,FALSE),"")</f>
        <v/>
      </c>
      <c r="M127" t="str">
        <f>IFERROR(VLOOKUP($B127,[1]Jan!AG$5:AH$46,2,FALSE),"")</f>
        <v/>
      </c>
      <c r="N127" t="str">
        <f>IFERROR(VLOOKUP($B127,[1]Jan!AJ$5:AK$46,2,FALSE),"")</f>
        <v/>
      </c>
      <c r="O127" t="str">
        <f>IFERROR(VLOOKUP($B127,[1]Jan!AM$5:AN$46,2,FALSE),"")</f>
        <v/>
      </c>
      <c r="P127" t="str">
        <f>IFERROR(VLOOKUP($B127,[1]Jan!AP$5:AQ$46,2,FALSE),"")</f>
        <v/>
      </c>
      <c r="Q127" s="6">
        <f>SUM($C127:P127)</f>
        <v>0</v>
      </c>
      <c r="R127">
        <f>COUNTIF($C127:P127,"Late*")</f>
        <v>0</v>
      </c>
      <c r="S127" s="11">
        <f t="shared" si="4"/>
        <v>0</v>
      </c>
      <c r="T127" s="7">
        <f>COUNTIF($C127:P127,"Absent")</f>
        <v>0</v>
      </c>
      <c r="U127">
        <f>COUNTIF($C127:P127,"Withdrawn")+COUNTIF($C127:P127,"Absent*")-T127</f>
        <v>0</v>
      </c>
      <c r="V127" s="10">
        <f t="shared" si="5"/>
        <v>0</v>
      </c>
    </row>
    <row r="128" spans="1:22" x14ac:dyDescent="0.3">
      <c r="C128" s="6" t="str">
        <f>IFERROR(VLOOKUP($B128,[1]Jan!C$5:D$46,2,FALSE),"")</f>
        <v/>
      </c>
      <c r="D128" t="str">
        <f>IFERROR(VLOOKUP($B128,[1]Jan!F$5:G$46,2,FALSE),"")</f>
        <v/>
      </c>
      <c r="E128" t="str">
        <f>IFERROR(VLOOKUP($B128,[1]Jan!I$5:J$46,2,FALSE),"")</f>
        <v/>
      </c>
      <c r="F128" t="str">
        <f>IFERROR(VLOOKUP($B128,[1]Jan!L$5:M$46,2,FALSE),"")</f>
        <v/>
      </c>
      <c r="G128" t="str">
        <f>IFERROR(VLOOKUP($B128,[1]Jan!O$5:P$46,2,FALSE),"")</f>
        <v/>
      </c>
      <c r="H128" s="67" t="str">
        <f>IFERROR(VLOOKUP($B128,[1]Jan!R$5:S$46,2,FALSE),"")</f>
        <v/>
      </c>
      <c r="I128" t="str">
        <f>IFERROR(VLOOKUP($B128,[1]Jan!U$5:V$46,2,FALSE),"")</f>
        <v/>
      </c>
      <c r="J128" t="str">
        <f>IFERROR(VLOOKUP($B128,[1]Jan!X$5:Y$46,2,FALSE),"")</f>
        <v/>
      </c>
      <c r="K128" t="str">
        <f>IFERROR(VLOOKUP($B128,[1]Jan!AA$5:AB$46,2,FALSE),"")</f>
        <v/>
      </c>
      <c r="L128" t="str">
        <f>IFERROR(VLOOKUP($B128,[1]Jan!AD$5:AE$46,2,FALSE),"")</f>
        <v/>
      </c>
      <c r="M128" t="str">
        <f>IFERROR(VLOOKUP($B128,[1]Jan!AG$5:AH$46,2,FALSE),"")</f>
        <v/>
      </c>
      <c r="N128" t="str">
        <f>IFERROR(VLOOKUP($B128,[1]Jan!AJ$5:AK$46,2,FALSE),"")</f>
        <v/>
      </c>
      <c r="O128" t="str">
        <f>IFERROR(VLOOKUP($B128,[1]Jan!AM$5:AN$46,2,FALSE),"")</f>
        <v/>
      </c>
      <c r="P128" t="str">
        <f>IFERROR(VLOOKUP($B128,[1]Jan!AP$5:AQ$46,2,FALSE),"")</f>
        <v/>
      </c>
      <c r="Q128" s="6">
        <f>SUM($C128:P128)</f>
        <v>0</v>
      </c>
      <c r="R128">
        <f>COUNTIF($C128:P128,"Late*")</f>
        <v>0</v>
      </c>
      <c r="S128" s="11">
        <f t="shared" si="4"/>
        <v>0</v>
      </c>
      <c r="T128" s="7">
        <f>COUNTIF($C128:P128,"Absent")</f>
        <v>0</v>
      </c>
      <c r="U128">
        <f>COUNTIF($C128:P128,"Withdrawn")+COUNTIF($C128:P128,"Absent*")-T128</f>
        <v>0</v>
      </c>
      <c r="V128" s="10">
        <f t="shared" si="5"/>
        <v>0</v>
      </c>
    </row>
    <row r="129" spans="3:22" x14ac:dyDescent="0.3">
      <c r="C129" s="6" t="str">
        <f>IFERROR(VLOOKUP($B129,[1]Jan!C$5:D$46,2,FALSE),"")</f>
        <v/>
      </c>
      <c r="D129" t="str">
        <f>IFERROR(VLOOKUP($B129,[1]Jan!F$5:G$46,2,FALSE),"")</f>
        <v/>
      </c>
      <c r="E129" t="str">
        <f>IFERROR(VLOOKUP($B129,[1]Jan!I$5:J$46,2,FALSE),"")</f>
        <v/>
      </c>
      <c r="F129" t="str">
        <f>IFERROR(VLOOKUP($B129,[1]Jan!L$5:M$46,2,FALSE),"")</f>
        <v/>
      </c>
      <c r="G129" t="str">
        <f>IFERROR(VLOOKUP($B129,[1]Jan!O$5:P$46,2,FALSE),"")</f>
        <v/>
      </c>
      <c r="H129" s="67" t="str">
        <f>IFERROR(VLOOKUP($B129,[1]Jan!R$5:S$46,2,FALSE),"")</f>
        <v/>
      </c>
      <c r="I129" t="str">
        <f>IFERROR(VLOOKUP($B129,[1]Jan!U$5:V$46,2,FALSE),"")</f>
        <v/>
      </c>
      <c r="J129" t="str">
        <f>IFERROR(VLOOKUP($B129,[1]Jan!X$5:Y$46,2,FALSE),"")</f>
        <v/>
      </c>
      <c r="K129" t="str">
        <f>IFERROR(VLOOKUP($B129,[1]Jan!AA$5:AB$46,2,FALSE),"")</f>
        <v/>
      </c>
      <c r="L129" t="str">
        <f>IFERROR(VLOOKUP($B129,[1]Jan!AD$5:AE$46,2,FALSE),"")</f>
        <v/>
      </c>
      <c r="M129" t="str">
        <f>IFERROR(VLOOKUP($B129,[1]Jan!AG$5:AH$46,2,FALSE),"")</f>
        <v/>
      </c>
      <c r="N129" t="str">
        <f>IFERROR(VLOOKUP($B129,[1]Jan!AJ$5:AK$46,2,FALSE),"")</f>
        <v/>
      </c>
      <c r="O129" t="str">
        <f>IFERROR(VLOOKUP($B129,[1]Jan!AM$5:AN$46,2,FALSE),"")</f>
        <v/>
      </c>
      <c r="P129" t="str">
        <f>IFERROR(VLOOKUP($B129,[1]Jan!AP$5:AQ$46,2,FALSE),"")</f>
        <v/>
      </c>
      <c r="Q129" s="6">
        <f>SUM($C129:P129)</f>
        <v>0</v>
      </c>
      <c r="R129">
        <f>COUNTIF($C129:P129,"Late*")</f>
        <v>0</v>
      </c>
      <c r="S129" s="11">
        <f t="shared" si="4"/>
        <v>0</v>
      </c>
      <c r="T129" s="7">
        <f>COUNTIF($C129:P129,"Absent")</f>
        <v>0</v>
      </c>
      <c r="U129">
        <f>COUNTIF($C129:P129,"Withdrawn")+COUNTIF($C129:P129,"Absent*")-T129</f>
        <v>0</v>
      </c>
      <c r="V129" s="10">
        <f t="shared" si="5"/>
        <v>0</v>
      </c>
    </row>
    <row r="130" spans="3:22" x14ac:dyDescent="0.3">
      <c r="C130" s="6" t="str">
        <f>IFERROR(VLOOKUP($B130,[1]Jan!C$5:D$46,2,FALSE),"")</f>
        <v/>
      </c>
      <c r="D130" t="str">
        <f>IFERROR(VLOOKUP($B130,[1]Jan!F$5:G$46,2,FALSE),"")</f>
        <v/>
      </c>
      <c r="E130" t="str">
        <f>IFERROR(VLOOKUP($B130,[1]Jan!I$5:J$46,2,FALSE),"")</f>
        <v/>
      </c>
      <c r="F130" t="str">
        <f>IFERROR(VLOOKUP($B130,[1]Jan!L$5:M$46,2,FALSE),"")</f>
        <v/>
      </c>
      <c r="G130" t="str">
        <f>IFERROR(VLOOKUP($B130,[1]Jan!O$5:P$46,2,FALSE),"")</f>
        <v/>
      </c>
      <c r="H130" s="67" t="str">
        <f>IFERROR(VLOOKUP($B130,[1]Jan!R$5:S$46,2,FALSE),"")</f>
        <v/>
      </c>
      <c r="I130" t="str">
        <f>IFERROR(VLOOKUP($B130,[1]Jan!U$5:V$46,2,FALSE),"")</f>
        <v/>
      </c>
      <c r="J130" t="str">
        <f>IFERROR(VLOOKUP($B130,[1]Jan!X$5:Y$46,2,FALSE),"")</f>
        <v/>
      </c>
      <c r="K130" t="str">
        <f>IFERROR(VLOOKUP($B130,[1]Jan!AA$5:AB$46,2,FALSE),"")</f>
        <v/>
      </c>
      <c r="L130" t="str">
        <f>IFERROR(VLOOKUP($B130,[1]Jan!AD$5:AE$46,2,FALSE),"")</f>
        <v/>
      </c>
      <c r="M130" t="str">
        <f>IFERROR(VLOOKUP($B130,[1]Jan!AG$5:AH$46,2,FALSE),"")</f>
        <v/>
      </c>
      <c r="N130" t="str">
        <f>IFERROR(VLOOKUP($B130,[1]Jan!AJ$5:AK$46,2,FALSE),"")</f>
        <v/>
      </c>
      <c r="O130" t="str">
        <f>IFERROR(VLOOKUP($B130,[1]Jan!AM$5:AN$46,2,FALSE),"")</f>
        <v/>
      </c>
      <c r="P130" t="str">
        <f>IFERROR(VLOOKUP($B130,[1]Jan!AP$5:AQ$46,2,FALSE),"")</f>
        <v/>
      </c>
      <c r="Q130" s="6">
        <f>SUM($C130:P130)</f>
        <v>0</v>
      </c>
      <c r="R130">
        <f>COUNTIF($C130:P130,"Late*")</f>
        <v>0</v>
      </c>
      <c r="S130" s="11">
        <f t="shared" si="4"/>
        <v>0</v>
      </c>
      <c r="T130" s="7">
        <f>COUNTIF($C130:P130,"Absent")</f>
        <v>0</v>
      </c>
      <c r="U130">
        <f>COUNTIF($C130:P130,"Withdrawn")+COUNTIF($C130:P130,"Absent*")-T130</f>
        <v>0</v>
      </c>
      <c r="V130" s="10">
        <f t="shared" si="5"/>
        <v>0</v>
      </c>
    </row>
  </sheetData>
  <autoFilter ref="A4:W4" xr:uid="{51874988-2050-4D00-8D39-D8B7D96E5D80}">
    <sortState xmlns:xlrd2="http://schemas.microsoft.com/office/spreadsheetml/2017/richdata2" ref="A5:W130">
      <sortCondition ref="A4"/>
    </sortState>
  </autoFilter>
  <mergeCells count="6">
    <mergeCell ref="A1:B1"/>
    <mergeCell ref="C1:V1"/>
    <mergeCell ref="A2:B2"/>
    <mergeCell ref="C2:P2"/>
    <mergeCell ref="Q2:T2"/>
    <mergeCell ref="U2:V2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535BB-4366-4566-87CD-E746BE95212A}">
  <dimension ref="A1:W130"/>
  <sheetViews>
    <sheetView workbookViewId="0">
      <pane xSplit="2" ySplit="4" topLeftCell="C5" activePane="bottomRight" state="frozen"/>
      <selection pane="topRight" activeCell="C1" sqref="C1"/>
      <selection pane="bottomLeft" activeCell="A4" sqref="A4"/>
      <selection pane="bottomRight" activeCell="Q3" sqref="Q1:T1048576"/>
    </sheetView>
  </sheetViews>
  <sheetFormatPr defaultRowHeight="14.4" x14ac:dyDescent="0.3"/>
  <cols>
    <col min="1" max="1" width="37.109375" style="6" bestFit="1" customWidth="1"/>
    <col min="2" max="2" width="16.6640625" style="7" bestFit="1" customWidth="1"/>
    <col min="3" max="3" width="10" style="6" customWidth="1"/>
    <col min="4" max="5" width="10" customWidth="1"/>
    <col min="6" max="6" width="10" style="67" customWidth="1"/>
    <col min="7" max="9" width="10" customWidth="1"/>
    <col min="10" max="16" width="10" hidden="1" customWidth="1"/>
    <col min="17" max="17" width="15.109375" style="6" customWidth="1"/>
    <col min="18" max="18" width="15.109375" customWidth="1"/>
    <col min="19" max="19" width="13.44140625" style="11" bestFit="1" customWidth="1"/>
    <col min="20" max="20" width="15.109375" style="7" customWidth="1"/>
    <col min="21" max="21" width="13.77734375" customWidth="1"/>
    <col min="22" max="22" width="13.77734375" style="10" customWidth="1"/>
  </cols>
  <sheetData>
    <row r="1" spans="1:23" s="8" customFormat="1" ht="14.4" customHeight="1" thickBot="1" x14ac:dyDescent="0.35">
      <c r="A1" s="86" t="s">
        <v>6</v>
      </c>
      <c r="B1" s="87"/>
      <c r="C1" s="88" t="s">
        <v>7</v>
      </c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</row>
    <row r="2" spans="1:23" s="35" customFormat="1" ht="18" customHeight="1" thickBot="1" x14ac:dyDescent="0.4">
      <c r="A2" s="90" t="s">
        <v>112</v>
      </c>
      <c r="B2" s="91"/>
      <c r="C2" s="90" t="s">
        <v>113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1"/>
      <c r="Q2" s="90" t="s">
        <v>116</v>
      </c>
      <c r="R2" s="92"/>
      <c r="S2" s="92"/>
      <c r="T2" s="91"/>
      <c r="U2" s="90" t="s">
        <v>115</v>
      </c>
      <c r="V2" s="91"/>
    </row>
    <row r="3" spans="1:23" s="8" customFormat="1" ht="14.4" customHeight="1" x14ac:dyDescent="0.3">
      <c r="A3" s="32" t="s">
        <v>314</v>
      </c>
      <c r="B3" s="33">
        <f>COUNTA(B5:B200)</f>
        <v>119</v>
      </c>
      <c r="C3" s="52">
        <f t="shared" ref="C3:P3" si="0">200-COUNTBLANK(C5:C204)</f>
        <v>20</v>
      </c>
      <c r="D3" s="53">
        <f t="shared" si="0"/>
        <v>24</v>
      </c>
      <c r="E3" s="53">
        <f t="shared" si="0"/>
        <v>25</v>
      </c>
      <c r="F3" s="66">
        <f t="shared" si="0"/>
        <v>0</v>
      </c>
      <c r="G3" s="53">
        <f t="shared" si="0"/>
        <v>27</v>
      </c>
      <c r="H3" s="53">
        <f t="shared" si="0"/>
        <v>23</v>
      </c>
      <c r="I3" s="53">
        <f t="shared" si="0"/>
        <v>31</v>
      </c>
      <c r="J3" s="53">
        <f t="shared" si="0"/>
        <v>0</v>
      </c>
      <c r="K3" s="53">
        <f t="shared" si="0"/>
        <v>0</v>
      </c>
      <c r="L3" s="53">
        <f t="shared" si="0"/>
        <v>0</v>
      </c>
      <c r="M3" s="53">
        <f t="shared" si="0"/>
        <v>0</v>
      </c>
      <c r="N3" s="53">
        <f t="shared" si="0"/>
        <v>0</v>
      </c>
      <c r="O3" s="53">
        <f t="shared" si="0"/>
        <v>0</v>
      </c>
      <c r="P3" s="53">
        <f t="shared" si="0"/>
        <v>0</v>
      </c>
      <c r="Q3" s="17">
        <f t="shared" ref="Q3:V3" si="1">SUM(Q5:Q196)</f>
        <v>72</v>
      </c>
      <c r="R3" s="5">
        <f t="shared" si="1"/>
        <v>6</v>
      </c>
      <c r="S3" s="5">
        <f t="shared" si="1"/>
        <v>78</v>
      </c>
      <c r="T3" s="50">
        <f t="shared" si="1"/>
        <v>4</v>
      </c>
      <c r="U3" s="5">
        <f t="shared" si="1"/>
        <v>68</v>
      </c>
      <c r="V3" s="50">
        <f t="shared" si="1"/>
        <v>150</v>
      </c>
    </row>
    <row r="4" spans="1:23" s="14" customFormat="1" ht="15" thickBot="1" x14ac:dyDescent="0.35">
      <c r="A4" s="40" t="s">
        <v>0</v>
      </c>
      <c r="B4" s="51" t="s">
        <v>1</v>
      </c>
      <c r="C4" s="60">
        <v>44970</v>
      </c>
      <c r="D4" s="60">
        <v>44972</v>
      </c>
      <c r="E4" s="60">
        <v>44974</v>
      </c>
      <c r="F4" s="65">
        <v>44977</v>
      </c>
      <c r="G4" s="60">
        <v>44979</v>
      </c>
      <c r="H4" s="60">
        <v>44981</v>
      </c>
      <c r="I4" s="60">
        <v>44984</v>
      </c>
      <c r="J4" s="54"/>
      <c r="K4" s="54"/>
      <c r="L4" s="54"/>
      <c r="M4" s="54"/>
      <c r="N4" s="54"/>
      <c r="O4" s="54"/>
      <c r="P4" s="54"/>
      <c r="Q4" s="68" t="s">
        <v>3</v>
      </c>
      <c r="R4" s="41" t="s">
        <v>108</v>
      </c>
      <c r="S4" s="15" t="s">
        <v>3</v>
      </c>
      <c r="T4" s="45" t="s">
        <v>4</v>
      </c>
      <c r="U4" s="14" t="s">
        <v>111</v>
      </c>
      <c r="V4" s="16" t="s">
        <v>5</v>
      </c>
    </row>
    <row r="5" spans="1:23" s="1" customFormat="1" x14ac:dyDescent="0.3">
      <c r="A5" s="6" t="s">
        <v>603</v>
      </c>
      <c r="B5" s="7" t="s">
        <v>604</v>
      </c>
      <c r="C5" s="6" t="str">
        <f>IFERROR(VLOOKUP($B5,[1]Feb!C$5:D$46,2,FALSE),"")</f>
        <v/>
      </c>
      <c r="D5" t="str">
        <f>IFERROR(VLOOKUP($B5,[1]Feb!F$5:G$46,2,FALSE),"")</f>
        <v/>
      </c>
      <c r="E5" t="str">
        <f>IFERROR(VLOOKUP($B5,[1]Feb!I$5:J$46,2,FALSE),"")</f>
        <v/>
      </c>
      <c r="F5" s="67" t="str">
        <f>IFERROR(VLOOKUP($B5,[1]Feb!L$5:M$46,2,FALSE),"")</f>
        <v/>
      </c>
      <c r="G5" t="str">
        <f>IFERROR(VLOOKUP($B5,[1]Feb!O$5:P$46,2,FALSE),"")</f>
        <v/>
      </c>
      <c r="H5" t="str">
        <f>IFERROR(VLOOKUP($B5,[1]Feb!R$5:S$46,2,FALSE),"")</f>
        <v/>
      </c>
      <c r="I5" t="str">
        <f>IFERROR(VLOOKUP($B5,[1]Feb!U$5:V$46,2,FALSE),"")</f>
        <v/>
      </c>
      <c r="J5" t="str">
        <f>IFERROR(VLOOKUP($B5,[1]Feb!X$5:Y$46,2,FALSE),"")</f>
        <v/>
      </c>
      <c r="K5" t="str">
        <f>IFERROR(VLOOKUP($B5,[1]Feb!AA$5:AB$46,2,FALSE),"")</f>
        <v/>
      </c>
      <c r="L5" t="str">
        <f>IFERROR(VLOOKUP($B5,[1]Feb!AD$5:AE$46,2,FALSE),"")</f>
        <v/>
      </c>
      <c r="M5" t="str">
        <f>IFERROR(VLOOKUP($B5,[1]Feb!AG$5:AH$46,2,FALSE),"")</f>
        <v/>
      </c>
      <c r="N5" t="str">
        <f>IFERROR(VLOOKUP($B5,[1]Feb!AJ$5:AK$46,2,FALSE),"")</f>
        <v/>
      </c>
      <c r="O5" t="str">
        <f>IFERROR(VLOOKUP($B5,[1]Feb!AM$5:AN$46,2,FALSE),"")</f>
        <v/>
      </c>
      <c r="P5" t="str">
        <f>IFERROR(VLOOKUP($B5,[1]Feb!AP$5:AQ$46,2,FALSE),"")</f>
        <v/>
      </c>
      <c r="Q5" s="6">
        <f>SUM($C5:P5)</f>
        <v>0</v>
      </c>
      <c r="R5">
        <f>COUNTIF($C5:P5,"Late*")</f>
        <v>0</v>
      </c>
      <c r="S5" s="11">
        <f t="shared" ref="S5:S68" si="2">SUM(Q5:R5)</f>
        <v>0</v>
      </c>
      <c r="T5" s="7">
        <f>COUNTIF($C5:P5,"Absent")</f>
        <v>0</v>
      </c>
      <c r="U5">
        <f>COUNTIF($C5:P5,"Withdrawn")+COUNTIF($C5:P5,"Absent*")-T5</f>
        <v>0</v>
      </c>
      <c r="V5" s="10">
        <f t="shared" ref="V5:V68" si="3">SUM(S5:U5)</f>
        <v>0</v>
      </c>
      <c r="W5"/>
    </row>
    <row r="6" spans="1:23" x14ac:dyDescent="0.3">
      <c r="A6" s="6" t="s">
        <v>495</v>
      </c>
      <c r="B6" s="7" t="s">
        <v>496</v>
      </c>
      <c r="C6" s="6" t="str">
        <f>IFERROR(VLOOKUP($B6,[1]Feb!C$5:D$46,2,FALSE),"")</f>
        <v/>
      </c>
      <c r="D6">
        <f>IFERROR(VLOOKUP($B6,[1]Feb!F$5:G$46,2,FALSE),"")</f>
        <v>1</v>
      </c>
      <c r="E6" t="str">
        <f>IFERROR(VLOOKUP($B6,[1]Feb!I$5:J$46,2,FALSE),"")</f>
        <v/>
      </c>
      <c r="F6" s="67" t="str">
        <f>IFERROR(VLOOKUP($B6,[1]Feb!L$5:M$46,2,FALSE),"")</f>
        <v/>
      </c>
      <c r="G6" t="str">
        <f>IFERROR(VLOOKUP($B6,[1]Feb!O$5:P$46,2,FALSE),"")</f>
        <v>Withdrawn</v>
      </c>
      <c r="H6" t="str">
        <f>IFERROR(VLOOKUP($B6,[1]Feb!R$5:S$46,2,FALSE),"")</f>
        <v/>
      </c>
      <c r="I6" t="str">
        <f>IFERROR(VLOOKUP($B6,[1]Feb!U$5:V$46,2,FALSE),"")</f>
        <v/>
      </c>
      <c r="J6" t="str">
        <f>IFERROR(VLOOKUP($B6,[1]Feb!X$5:Y$46,2,FALSE),"")</f>
        <v/>
      </c>
      <c r="K6" t="str">
        <f>IFERROR(VLOOKUP($B6,[1]Feb!AA$5:AB$46,2,FALSE),"")</f>
        <v/>
      </c>
      <c r="L6" t="str">
        <f>IFERROR(VLOOKUP($B6,[1]Feb!AD$5:AE$46,2,FALSE),"")</f>
        <v/>
      </c>
      <c r="M6" t="str">
        <f>IFERROR(VLOOKUP($B6,[1]Feb!AG$5:AH$46,2,FALSE),"")</f>
        <v/>
      </c>
      <c r="N6" t="str">
        <f>IFERROR(VLOOKUP($B6,[1]Feb!AJ$5:AK$46,2,FALSE),"")</f>
        <v/>
      </c>
      <c r="O6" t="str">
        <f>IFERROR(VLOOKUP($B6,[1]Feb!AM$5:AN$46,2,FALSE),"")</f>
        <v/>
      </c>
      <c r="P6" t="str">
        <f>IFERROR(VLOOKUP($B6,[1]Feb!AP$5:AQ$46,2,FALSE),"")</f>
        <v/>
      </c>
      <c r="Q6" s="6">
        <f>SUM($C6:P6)</f>
        <v>1</v>
      </c>
      <c r="R6">
        <f>COUNTIF($C6:P6,"Late*")</f>
        <v>0</v>
      </c>
      <c r="S6" s="11">
        <f t="shared" si="2"/>
        <v>1</v>
      </c>
      <c r="T6" s="7">
        <f>COUNTIF($C6:P6,"Absent")</f>
        <v>0</v>
      </c>
      <c r="U6">
        <f>COUNTIF($C6:P6,"Withdrawn")+COUNTIF($C6:P6,"Absent*")-T6</f>
        <v>1</v>
      </c>
      <c r="V6" s="10">
        <f t="shared" si="3"/>
        <v>2</v>
      </c>
    </row>
    <row r="7" spans="1:23" x14ac:dyDescent="0.3">
      <c r="A7" s="6" t="s">
        <v>26</v>
      </c>
      <c r="B7" s="7" t="s">
        <v>27</v>
      </c>
      <c r="C7" s="6" t="str">
        <f>IFERROR(VLOOKUP($B7,[1]Feb!C$5:D$46,2,FALSE),"")</f>
        <v/>
      </c>
      <c r="D7" t="str">
        <f>IFERROR(VLOOKUP($B7,[1]Feb!F$5:G$46,2,FALSE),"")</f>
        <v/>
      </c>
      <c r="E7" t="str">
        <f>IFERROR(VLOOKUP($B7,[1]Feb!I$5:J$46,2,FALSE),"")</f>
        <v>Withdrawn</v>
      </c>
      <c r="F7" s="67" t="str">
        <f>IFERROR(VLOOKUP($B7,[1]Feb!L$5:M$46,2,FALSE),"")</f>
        <v/>
      </c>
      <c r="G7" t="str">
        <f>IFERROR(VLOOKUP($B7,[1]Feb!O$5:P$46,2,FALSE),"")</f>
        <v>Withdrawn</v>
      </c>
      <c r="H7" t="str">
        <f>IFERROR(VLOOKUP($B7,[1]Feb!R$5:S$46,2,FALSE),"")</f>
        <v/>
      </c>
      <c r="I7" t="str">
        <f>IFERROR(VLOOKUP($B7,[1]Feb!U$5:V$46,2,FALSE),"")</f>
        <v/>
      </c>
      <c r="J7" t="str">
        <f>IFERROR(VLOOKUP($B7,[1]Feb!X$5:Y$46,2,FALSE),"")</f>
        <v/>
      </c>
      <c r="K7" t="str">
        <f>IFERROR(VLOOKUP($B7,[1]Feb!AA$5:AB$46,2,FALSE),"")</f>
        <v/>
      </c>
      <c r="L7" t="str">
        <f>IFERROR(VLOOKUP($B7,[1]Feb!AD$5:AE$46,2,FALSE),"")</f>
        <v/>
      </c>
      <c r="M7" t="str">
        <f>IFERROR(VLOOKUP($B7,[1]Feb!AG$5:AH$46,2,FALSE),"")</f>
        <v/>
      </c>
      <c r="N7" t="str">
        <f>IFERROR(VLOOKUP($B7,[1]Feb!AJ$5:AK$46,2,FALSE),"")</f>
        <v/>
      </c>
      <c r="O7" t="str">
        <f>IFERROR(VLOOKUP($B7,[1]Feb!AM$5:AN$46,2,FALSE),"")</f>
        <v/>
      </c>
      <c r="P7" t="str">
        <f>IFERROR(VLOOKUP($B7,[1]Feb!AP$5:AQ$46,2,FALSE),"")</f>
        <v/>
      </c>
      <c r="Q7" s="6">
        <f>SUM($C7:P7)</f>
        <v>0</v>
      </c>
      <c r="R7">
        <f>COUNTIF($C7:P7,"Late*")</f>
        <v>0</v>
      </c>
      <c r="S7" s="11">
        <f t="shared" si="2"/>
        <v>0</v>
      </c>
      <c r="T7" s="7">
        <f>COUNTIF($C7:P7,"Absent")</f>
        <v>0</v>
      </c>
      <c r="U7">
        <f>COUNTIF($C7:P7,"Withdrawn")+COUNTIF($C7:P7,"Absent*")-T7</f>
        <v>2</v>
      </c>
      <c r="V7" s="10">
        <f t="shared" si="3"/>
        <v>2</v>
      </c>
    </row>
    <row r="8" spans="1:23" x14ac:dyDescent="0.3">
      <c r="A8" s="6" t="s">
        <v>605</v>
      </c>
      <c r="B8" s="7" t="s">
        <v>606</v>
      </c>
      <c r="C8" s="6" t="str">
        <f>IFERROR(VLOOKUP($B8,[1]Feb!C$5:D$46,2,FALSE),"")</f>
        <v/>
      </c>
      <c r="D8" t="str">
        <f>IFERROR(VLOOKUP($B8,[1]Feb!F$5:G$46,2,FALSE),"")</f>
        <v/>
      </c>
      <c r="E8">
        <f>IFERROR(VLOOKUP($B8,[1]Feb!I$5:J$46,2,FALSE),"")</f>
        <v>1</v>
      </c>
      <c r="F8" s="67" t="str">
        <f>IFERROR(VLOOKUP($B8,[1]Feb!L$5:M$46,2,FALSE),"")</f>
        <v/>
      </c>
      <c r="G8" t="str">
        <f>IFERROR(VLOOKUP($B8,[1]Feb!O$5:P$46,2,FALSE),"")</f>
        <v/>
      </c>
      <c r="H8">
        <f>IFERROR(VLOOKUP($B8,[1]Feb!R$5:S$46,2,FALSE),"")</f>
        <v>1</v>
      </c>
      <c r="I8" t="str">
        <f>IFERROR(VLOOKUP($B8,[1]Feb!U$5:V$46,2,FALSE),"")</f>
        <v/>
      </c>
      <c r="J8" t="str">
        <f>IFERROR(VLOOKUP($B8,[1]Feb!X$5:Y$46,2,FALSE),"")</f>
        <v/>
      </c>
      <c r="K8" t="str">
        <f>IFERROR(VLOOKUP($B8,[1]Feb!AA$5:AB$46,2,FALSE),"")</f>
        <v/>
      </c>
      <c r="L8" t="str">
        <f>IFERROR(VLOOKUP($B8,[1]Feb!AD$5:AE$46,2,FALSE),"")</f>
        <v/>
      </c>
      <c r="M8" t="str">
        <f>IFERROR(VLOOKUP($B8,[1]Feb!AG$5:AH$46,2,FALSE),"")</f>
        <v/>
      </c>
      <c r="N8" t="str">
        <f>IFERROR(VLOOKUP($B8,[1]Feb!AJ$5:AK$46,2,FALSE),"")</f>
        <v/>
      </c>
      <c r="O8" t="str">
        <f>IFERROR(VLOOKUP($B8,[1]Feb!AM$5:AN$46,2,FALSE),"")</f>
        <v/>
      </c>
      <c r="P8" t="str">
        <f>IFERROR(VLOOKUP($B8,[1]Feb!AP$5:AQ$46,2,FALSE),"")</f>
        <v/>
      </c>
      <c r="Q8" s="6">
        <f>SUM($C8:P8)</f>
        <v>2</v>
      </c>
      <c r="R8">
        <f>COUNTIF($C8:P8,"Late*")</f>
        <v>0</v>
      </c>
      <c r="S8" s="11">
        <f t="shared" si="2"/>
        <v>2</v>
      </c>
      <c r="T8" s="7">
        <f>COUNTIF($C8:P8,"Absent")</f>
        <v>0</v>
      </c>
      <c r="U8">
        <f>COUNTIF($C8:P8,"Withdrawn")+COUNTIF($C8:P8,"Absent*")-T8</f>
        <v>0</v>
      </c>
      <c r="V8" s="10">
        <f t="shared" si="3"/>
        <v>2</v>
      </c>
    </row>
    <row r="9" spans="1:23" x14ac:dyDescent="0.3">
      <c r="A9" s="6" t="s">
        <v>173</v>
      </c>
      <c r="B9" s="7" t="s">
        <v>174</v>
      </c>
      <c r="C9" s="6" t="str">
        <f>IFERROR(VLOOKUP($B9,[1]Feb!C$5:D$46,2,FALSE),"")</f>
        <v>Absent</v>
      </c>
      <c r="D9" t="str">
        <f>IFERROR(VLOOKUP($B9,[1]Feb!F$5:G$46,2,FALSE),"")</f>
        <v/>
      </c>
      <c r="E9" t="str">
        <f>IFERROR(VLOOKUP($B9,[1]Feb!I$5:J$46,2,FALSE),"")</f>
        <v/>
      </c>
      <c r="F9" s="67" t="str">
        <f>IFERROR(VLOOKUP($B9,[1]Feb!L$5:M$46,2,FALSE),"")</f>
        <v/>
      </c>
      <c r="G9" t="str">
        <f>IFERROR(VLOOKUP($B9,[1]Feb!O$5:P$46,2,FALSE),"")</f>
        <v/>
      </c>
      <c r="H9" t="str">
        <f>IFERROR(VLOOKUP($B9,[1]Feb!R$5:S$46,2,FALSE),"")</f>
        <v/>
      </c>
      <c r="I9" t="str">
        <f>IFERROR(VLOOKUP($B9,[1]Feb!U$5:V$46,2,FALSE),"")</f>
        <v>Withdrawn</v>
      </c>
      <c r="J9" t="str">
        <f>IFERROR(VLOOKUP($B9,[1]Feb!X$5:Y$46,2,FALSE),"")</f>
        <v/>
      </c>
      <c r="K9" t="str">
        <f>IFERROR(VLOOKUP($B9,[1]Feb!AA$5:AB$46,2,FALSE),"")</f>
        <v/>
      </c>
      <c r="L9" t="str">
        <f>IFERROR(VLOOKUP($B9,[1]Feb!AD$5:AE$46,2,FALSE),"")</f>
        <v/>
      </c>
      <c r="M9" t="str">
        <f>IFERROR(VLOOKUP($B9,[1]Feb!AG$5:AH$46,2,FALSE),"")</f>
        <v/>
      </c>
      <c r="N9" t="str">
        <f>IFERROR(VLOOKUP($B9,[1]Feb!AJ$5:AK$46,2,FALSE),"")</f>
        <v/>
      </c>
      <c r="O9" t="str">
        <f>IFERROR(VLOOKUP($B9,[1]Feb!AM$5:AN$46,2,FALSE),"")</f>
        <v/>
      </c>
      <c r="P9" t="str">
        <f>IFERROR(VLOOKUP($B9,[1]Feb!AP$5:AQ$46,2,FALSE),"")</f>
        <v/>
      </c>
      <c r="Q9" s="6">
        <f>SUM($C9:P9)</f>
        <v>0</v>
      </c>
      <c r="R9">
        <f>COUNTIF($C9:P9,"Late*")</f>
        <v>0</v>
      </c>
      <c r="S9" s="11">
        <f t="shared" si="2"/>
        <v>0</v>
      </c>
      <c r="T9" s="7">
        <f>COUNTIF($C9:P9,"Absent")</f>
        <v>1</v>
      </c>
      <c r="U9">
        <f>COUNTIF($C9:P9,"Withdrawn")+COUNTIF($C9:P9,"Absent*")-T9</f>
        <v>1</v>
      </c>
      <c r="V9" s="10">
        <f t="shared" si="3"/>
        <v>2</v>
      </c>
    </row>
    <row r="10" spans="1:23" x14ac:dyDescent="0.3">
      <c r="A10" s="6" t="s">
        <v>367</v>
      </c>
      <c r="B10" s="7" t="s">
        <v>368</v>
      </c>
      <c r="C10" s="6" t="str">
        <f>IFERROR(VLOOKUP($B10,[1]Feb!C$5:D$46,2,FALSE),"")</f>
        <v/>
      </c>
      <c r="D10" t="str">
        <f>IFERROR(VLOOKUP($B10,[1]Feb!F$5:G$46,2,FALSE),"")</f>
        <v/>
      </c>
      <c r="E10" t="str">
        <f>IFERROR(VLOOKUP($B10,[1]Feb!I$5:J$46,2,FALSE),"")</f>
        <v>Withdrawn</v>
      </c>
      <c r="F10" s="67" t="str">
        <f>IFERROR(VLOOKUP($B10,[1]Feb!L$5:M$46,2,FALSE),"")</f>
        <v/>
      </c>
      <c r="G10">
        <f>IFERROR(VLOOKUP($B10,[1]Feb!O$5:P$46,2,FALSE),"")</f>
        <v>1</v>
      </c>
      <c r="H10" t="str">
        <f>IFERROR(VLOOKUP($B10,[1]Feb!R$5:S$46,2,FALSE),"")</f>
        <v/>
      </c>
      <c r="I10" t="str">
        <f>IFERROR(VLOOKUP($B10,[1]Feb!U$5:V$46,2,FALSE),"")</f>
        <v/>
      </c>
      <c r="J10" t="str">
        <f>IFERROR(VLOOKUP($B10,[1]Feb!X$5:Y$46,2,FALSE),"")</f>
        <v/>
      </c>
      <c r="K10" t="str">
        <f>IFERROR(VLOOKUP($B10,[1]Feb!AA$5:AB$46,2,FALSE),"")</f>
        <v/>
      </c>
      <c r="L10" t="str">
        <f>IFERROR(VLOOKUP($B10,[1]Feb!AD$5:AE$46,2,FALSE),"")</f>
        <v/>
      </c>
      <c r="M10" t="str">
        <f>IFERROR(VLOOKUP($B10,[1]Feb!AG$5:AH$46,2,FALSE),"")</f>
        <v/>
      </c>
      <c r="N10" t="str">
        <f>IFERROR(VLOOKUP($B10,[1]Feb!AJ$5:AK$46,2,FALSE),"")</f>
        <v/>
      </c>
      <c r="O10" t="str">
        <f>IFERROR(VLOOKUP($B10,[1]Feb!AM$5:AN$46,2,FALSE),"")</f>
        <v/>
      </c>
      <c r="P10" t="str">
        <f>IFERROR(VLOOKUP($B10,[1]Feb!AP$5:AQ$46,2,FALSE),"")</f>
        <v/>
      </c>
      <c r="Q10" s="6">
        <f>SUM($C10:P10)</f>
        <v>1</v>
      </c>
      <c r="R10">
        <f>COUNTIF($C10:P10,"Late*")</f>
        <v>0</v>
      </c>
      <c r="S10" s="11">
        <f t="shared" si="2"/>
        <v>1</v>
      </c>
      <c r="T10" s="7">
        <f>COUNTIF($C10:P10,"Absent")</f>
        <v>0</v>
      </c>
      <c r="U10">
        <f>COUNTIF($C10:P10,"Withdrawn")+COUNTIF($C10:P10,"Absent*")-T10</f>
        <v>1</v>
      </c>
      <c r="V10" s="10">
        <f t="shared" si="3"/>
        <v>2</v>
      </c>
    </row>
    <row r="11" spans="1:23" x14ac:dyDescent="0.3">
      <c r="A11" s="6" t="s">
        <v>523</v>
      </c>
      <c r="B11" s="7" t="s">
        <v>524</v>
      </c>
      <c r="C11" s="6" t="str">
        <f>IFERROR(VLOOKUP($B11,[1]Feb!C$5:D$46,2,FALSE),"")</f>
        <v/>
      </c>
      <c r="D11" t="str">
        <f>IFERROR(VLOOKUP($B11,[1]Feb!F$5:G$46,2,FALSE),"")</f>
        <v/>
      </c>
      <c r="E11" t="str">
        <f>IFERROR(VLOOKUP($B11,[1]Feb!I$5:J$46,2,FALSE),"")</f>
        <v/>
      </c>
      <c r="F11" s="67" t="str">
        <f>IFERROR(VLOOKUP($B11,[1]Feb!L$5:M$46,2,FALSE),"")</f>
        <v/>
      </c>
      <c r="G11" t="str">
        <f>IFERROR(VLOOKUP($B11,[1]Feb!O$5:P$46,2,FALSE),"")</f>
        <v/>
      </c>
      <c r="H11" t="str">
        <f>IFERROR(VLOOKUP($B11,[1]Feb!R$5:S$46,2,FALSE),"")</f>
        <v/>
      </c>
      <c r="I11" t="str">
        <f>IFERROR(VLOOKUP($B11,[1]Feb!U$5:V$46,2,FALSE),"")</f>
        <v>Withdrawn</v>
      </c>
      <c r="J11" t="str">
        <f>IFERROR(VLOOKUP($B11,[1]Feb!X$5:Y$46,2,FALSE),"")</f>
        <v/>
      </c>
      <c r="K11" t="str">
        <f>IFERROR(VLOOKUP($B11,[1]Feb!AA$5:AB$46,2,FALSE),"")</f>
        <v/>
      </c>
      <c r="L11" t="str">
        <f>IFERROR(VLOOKUP($B11,[1]Feb!AD$5:AE$46,2,FALSE),"")</f>
        <v/>
      </c>
      <c r="M11" t="str">
        <f>IFERROR(VLOOKUP($B11,[1]Feb!AG$5:AH$46,2,FALSE),"")</f>
        <v/>
      </c>
      <c r="N11" t="str">
        <f>IFERROR(VLOOKUP($B11,[1]Feb!AJ$5:AK$46,2,FALSE),"")</f>
        <v/>
      </c>
      <c r="O11" t="str">
        <f>IFERROR(VLOOKUP($B11,[1]Feb!AM$5:AN$46,2,FALSE),"")</f>
        <v/>
      </c>
      <c r="P11" t="str">
        <f>IFERROR(VLOOKUP($B11,[1]Feb!AP$5:AQ$46,2,FALSE),"")</f>
        <v/>
      </c>
      <c r="Q11" s="6">
        <f>SUM($C11:P11)</f>
        <v>0</v>
      </c>
      <c r="R11">
        <f>COUNTIF($C11:P11,"Late*")</f>
        <v>0</v>
      </c>
      <c r="S11" s="11">
        <f t="shared" si="2"/>
        <v>0</v>
      </c>
      <c r="T11" s="7">
        <f>COUNTIF($C11:P11,"Absent")</f>
        <v>0</v>
      </c>
      <c r="U11">
        <f>COUNTIF($C11:P11,"Withdrawn")+COUNTIF($C11:P11,"Absent*")-T11</f>
        <v>1</v>
      </c>
      <c r="V11" s="10">
        <f t="shared" si="3"/>
        <v>1</v>
      </c>
    </row>
    <row r="12" spans="1:23" x14ac:dyDescent="0.3">
      <c r="A12" s="6" t="s">
        <v>525</v>
      </c>
      <c r="B12" s="7" t="s">
        <v>526</v>
      </c>
      <c r="C12" s="6">
        <f>IFERROR(VLOOKUP($B12,[1]Feb!C$5:D$46,2,FALSE),"")</f>
        <v>1</v>
      </c>
      <c r="D12" t="str">
        <f>IFERROR(VLOOKUP($B12,[1]Feb!F$5:G$46,2,FALSE),"")</f>
        <v/>
      </c>
      <c r="E12" t="str">
        <f>IFERROR(VLOOKUP($B12,[1]Feb!I$5:J$46,2,FALSE),"")</f>
        <v/>
      </c>
      <c r="F12" s="67" t="str">
        <f>IFERROR(VLOOKUP($B12,[1]Feb!L$5:M$46,2,FALSE),"")</f>
        <v/>
      </c>
      <c r="G12" t="str">
        <f>IFERROR(VLOOKUP($B12,[1]Feb!O$5:P$46,2,FALSE),"")</f>
        <v/>
      </c>
      <c r="H12" t="str">
        <f>IFERROR(VLOOKUP($B12,[1]Feb!R$5:S$46,2,FALSE),"")</f>
        <v/>
      </c>
      <c r="I12" t="str">
        <f>IFERROR(VLOOKUP($B12,[1]Feb!U$5:V$46,2,FALSE),"")</f>
        <v>Withdrawn</v>
      </c>
      <c r="J12" t="str">
        <f>IFERROR(VLOOKUP($B12,[1]Feb!X$5:Y$46,2,FALSE),"")</f>
        <v/>
      </c>
      <c r="K12" t="str">
        <f>IFERROR(VLOOKUP($B12,[1]Feb!AA$5:AB$46,2,FALSE),"")</f>
        <v/>
      </c>
      <c r="L12" t="str">
        <f>IFERROR(VLOOKUP($B12,[1]Feb!AD$5:AE$46,2,FALSE),"")</f>
        <v/>
      </c>
      <c r="M12" t="str">
        <f>IFERROR(VLOOKUP($B12,[1]Feb!AG$5:AH$46,2,FALSE),"")</f>
        <v/>
      </c>
      <c r="N12" t="str">
        <f>IFERROR(VLOOKUP($B12,[1]Feb!AJ$5:AK$46,2,FALSE),"")</f>
        <v/>
      </c>
      <c r="O12" t="str">
        <f>IFERROR(VLOOKUP($B12,[1]Feb!AM$5:AN$46,2,FALSE),"")</f>
        <v/>
      </c>
      <c r="P12" t="str">
        <f>IFERROR(VLOOKUP($B12,[1]Feb!AP$5:AQ$46,2,FALSE),"")</f>
        <v/>
      </c>
      <c r="Q12" s="6">
        <f>SUM($C12:P12)</f>
        <v>1</v>
      </c>
      <c r="R12">
        <f>COUNTIF($C12:P12,"Late*")</f>
        <v>0</v>
      </c>
      <c r="S12" s="11">
        <f t="shared" si="2"/>
        <v>1</v>
      </c>
      <c r="T12" s="7">
        <f>COUNTIF($C12:P12,"Absent")</f>
        <v>0</v>
      </c>
      <c r="U12">
        <f>COUNTIF($C12:P12,"Withdrawn")+COUNTIF($C12:P12,"Absent*")-T12</f>
        <v>1</v>
      </c>
      <c r="V12" s="10">
        <f t="shared" si="3"/>
        <v>2</v>
      </c>
    </row>
    <row r="13" spans="1:23" x14ac:dyDescent="0.3">
      <c r="A13" s="6" t="s">
        <v>601</v>
      </c>
      <c r="B13" s="7" t="s">
        <v>602</v>
      </c>
      <c r="C13" s="6" t="str">
        <f>IFERROR(VLOOKUP($B13,[1]Feb!C$5:D$46,2,FALSE),"")</f>
        <v/>
      </c>
      <c r="D13" t="str">
        <f>IFERROR(VLOOKUP($B13,[1]Feb!F$5:G$46,2,FALSE),"")</f>
        <v/>
      </c>
      <c r="E13" t="str">
        <f>IFERROR(VLOOKUP($B13,[1]Feb!I$5:J$46,2,FALSE),"")</f>
        <v/>
      </c>
      <c r="F13" s="67" t="str">
        <f>IFERROR(VLOOKUP($B13,[1]Feb!L$5:M$46,2,FALSE),"")</f>
        <v/>
      </c>
      <c r="G13" t="str">
        <f>IFERROR(VLOOKUP($B13,[1]Feb!O$5:P$46,2,FALSE),"")</f>
        <v/>
      </c>
      <c r="H13" t="str">
        <f>IFERROR(VLOOKUP($B13,[1]Feb!R$5:S$46,2,FALSE),"")</f>
        <v/>
      </c>
      <c r="I13" t="str">
        <f>IFERROR(VLOOKUP($B13,[1]Feb!U$5:V$46,2,FALSE),"")</f>
        <v/>
      </c>
      <c r="J13" t="str">
        <f>IFERROR(VLOOKUP($B13,[1]Feb!X$5:Y$46,2,FALSE),"")</f>
        <v/>
      </c>
      <c r="K13" t="str">
        <f>IFERROR(VLOOKUP($B13,[1]Feb!AA$5:AB$46,2,FALSE),"")</f>
        <v/>
      </c>
      <c r="L13" t="str">
        <f>IFERROR(VLOOKUP($B13,[1]Feb!AD$5:AE$46,2,FALSE),"")</f>
        <v/>
      </c>
      <c r="M13" t="str">
        <f>IFERROR(VLOOKUP($B13,[1]Feb!AG$5:AH$46,2,FALSE),"")</f>
        <v/>
      </c>
      <c r="N13" t="str">
        <f>IFERROR(VLOOKUP($B13,[1]Feb!AJ$5:AK$46,2,FALSE),"")</f>
        <v/>
      </c>
      <c r="O13" t="str">
        <f>IFERROR(VLOOKUP($B13,[1]Feb!AM$5:AN$46,2,FALSE),"")</f>
        <v/>
      </c>
      <c r="P13" t="str">
        <f>IFERROR(VLOOKUP($B13,[1]Feb!AP$5:AQ$46,2,FALSE),"")</f>
        <v/>
      </c>
      <c r="Q13" s="6">
        <f>SUM($C13:P13)</f>
        <v>0</v>
      </c>
      <c r="R13">
        <f>COUNTIF($C13:P13,"Late*")</f>
        <v>0</v>
      </c>
      <c r="S13" s="11">
        <f t="shared" si="2"/>
        <v>0</v>
      </c>
      <c r="T13" s="7">
        <f>COUNTIF($C13:P13,"Absent")</f>
        <v>0</v>
      </c>
      <c r="U13">
        <f>COUNTIF($C13:P13,"Withdrawn")+COUNTIF($C13:P13,"Absent*")-T13</f>
        <v>0</v>
      </c>
      <c r="V13" s="10">
        <f t="shared" si="3"/>
        <v>0</v>
      </c>
    </row>
    <row r="14" spans="1:23" x14ac:dyDescent="0.3">
      <c r="A14" s="6" t="s">
        <v>599</v>
      </c>
      <c r="B14" s="7" t="s">
        <v>600</v>
      </c>
      <c r="C14" s="6" t="str">
        <f>IFERROR(VLOOKUP($B14,[1]Feb!C$5:D$46,2,FALSE),"")</f>
        <v/>
      </c>
      <c r="D14" t="str">
        <f>IFERROR(VLOOKUP($B14,[1]Feb!F$5:G$46,2,FALSE),"")</f>
        <v/>
      </c>
      <c r="E14" t="str">
        <f>IFERROR(VLOOKUP($B14,[1]Feb!I$5:J$46,2,FALSE),"")</f>
        <v/>
      </c>
      <c r="F14" s="67" t="str">
        <f>IFERROR(VLOOKUP($B14,[1]Feb!L$5:M$46,2,FALSE),"")</f>
        <v/>
      </c>
      <c r="G14" t="str">
        <f>IFERROR(VLOOKUP($B14,[1]Feb!O$5:P$46,2,FALSE),"")</f>
        <v/>
      </c>
      <c r="H14" t="str">
        <f>IFERROR(VLOOKUP($B14,[1]Feb!R$5:S$46,2,FALSE),"")</f>
        <v/>
      </c>
      <c r="I14" t="str">
        <f>IFERROR(VLOOKUP($B14,[1]Feb!U$5:V$46,2,FALSE),"")</f>
        <v/>
      </c>
      <c r="J14" t="str">
        <f>IFERROR(VLOOKUP($B14,[1]Feb!X$5:Y$46,2,FALSE),"")</f>
        <v/>
      </c>
      <c r="K14" t="str">
        <f>IFERROR(VLOOKUP($B14,[1]Feb!AA$5:AB$46,2,FALSE),"")</f>
        <v/>
      </c>
      <c r="L14" t="str">
        <f>IFERROR(VLOOKUP($B14,[1]Feb!AD$5:AE$46,2,FALSE),"")</f>
        <v/>
      </c>
      <c r="M14" t="str">
        <f>IFERROR(VLOOKUP($B14,[1]Feb!AG$5:AH$46,2,FALSE),"")</f>
        <v/>
      </c>
      <c r="N14" t="str">
        <f>IFERROR(VLOOKUP($B14,[1]Feb!AJ$5:AK$46,2,FALSE),"")</f>
        <v/>
      </c>
      <c r="O14" t="str">
        <f>IFERROR(VLOOKUP($B14,[1]Feb!AM$5:AN$46,2,FALSE),"")</f>
        <v/>
      </c>
      <c r="P14" t="str">
        <f>IFERROR(VLOOKUP($B14,[1]Feb!AP$5:AQ$46,2,FALSE),"")</f>
        <v/>
      </c>
      <c r="Q14" s="6">
        <f>SUM($C14:P14)</f>
        <v>0</v>
      </c>
      <c r="R14">
        <f>COUNTIF($C14:P14,"Late*")</f>
        <v>0</v>
      </c>
      <c r="S14" s="11">
        <f t="shared" si="2"/>
        <v>0</v>
      </c>
      <c r="T14" s="7">
        <f>COUNTIF($C14:P14,"Absent")</f>
        <v>0</v>
      </c>
      <c r="U14">
        <f>COUNTIF($C14:P14,"Withdrawn")+COUNTIF($C14:P14,"Absent*")-T14</f>
        <v>0</v>
      </c>
      <c r="V14" s="10">
        <f t="shared" si="3"/>
        <v>0</v>
      </c>
    </row>
    <row r="15" spans="1:23" x14ac:dyDescent="0.3">
      <c r="A15" s="6" t="s">
        <v>531</v>
      </c>
      <c r="B15" s="7" t="s">
        <v>532</v>
      </c>
      <c r="C15" s="6">
        <f>IFERROR(VLOOKUP($B15,[1]Feb!C$5:D$46,2,FALSE),"")</f>
        <v>1</v>
      </c>
      <c r="D15" t="str">
        <f>IFERROR(VLOOKUP($B15,[1]Feb!F$5:G$46,2,FALSE),"")</f>
        <v/>
      </c>
      <c r="E15" t="str">
        <f>IFERROR(VLOOKUP($B15,[1]Feb!I$5:J$46,2,FALSE),"")</f>
        <v/>
      </c>
      <c r="F15" s="67" t="str">
        <f>IFERROR(VLOOKUP($B15,[1]Feb!L$5:M$46,2,FALSE),"")</f>
        <v/>
      </c>
      <c r="G15" t="str">
        <f>IFERROR(VLOOKUP($B15,[1]Feb!O$5:P$46,2,FALSE),"")</f>
        <v/>
      </c>
      <c r="H15">
        <f>IFERROR(VLOOKUP($B15,[1]Feb!R$5:S$46,2,FALSE),"")</f>
        <v>1</v>
      </c>
      <c r="I15" t="str">
        <f>IFERROR(VLOOKUP($B15,[1]Feb!U$5:V$46,2,FALSE),"")</f>
        <v/>
      </c>
      <c r="J15" t="str">
        <f>IFERROR(VLOOKUP($B15,[1]Feb!X$5:Y$46,2,FALSE),"")</f>
        <v/>
      </c>
      <c r="K15" t="str">
        <f>IFERROR(VLOOKUP($B15,[1]Feb!AA$5:AB$46,2,FALSE),"")</f>
        <v/>
      </c>
      <c r="L15" t="str">
        <f>IFERROR(VLOOKUP($B15,[1]Feb!AD$5:AE$46,2,FALSE),"")</f>
        <v/>
      </c>
      <c r="M15" t="str">
        <f>IFERROR(VLOOKUP($B15,[1]Feb!AG$5:AH$46,2,FALSE),"")</f>
        <v/>
      </c>
      <c r="N15" t="str">
        <f>IFERROR(VLOOKUP($B15,[1]Feb!AJ$5:AK$46,2,FALSE),"")</f>
        <v/>
      </c>
      <c r="O15" t="str">
        <f>IFERROR(VLOOKUP($B15,[1]Feb!AM$5:AN$46,2,FALSE),"")</f>
        <v/>
      </c>
      <c r="P15" t="str">
        <f>IFERROR(VLOOKUP($B15,[1]Feb!AP$5:AQ$46,2,FALSE),"")</f>
        <v/>
      </c>
      <c r="Q15" s="6">
        <f>SUM($C15:P15)</f>
        <v>2</v>
      </c>
      <c r="R15">
        <f>COUNTIF($C15:P15,"Late*")</f>
        <v>0</v>
      </c>
      <c r="S15" s="11">
        <f t="shared" si="2"/>
        <v>2</v>
      </c>
      <c r="T15" s="7">
        <f>COUNTIF($C15:P15,"Absent")</f>
        <v>0</v>
      </c>
      <c r="U15">
        <f>COUNTIF($C15:P15,"Withdrawn")+COUNTIF($C15:P15,"Absent*")-T15</f>
        <v>0</v>
      </c>
      <c r="V15" s="10">
        <f t="shared" si="3"/>
        <v>2</v>
      </c>
    </row>
    <row r="16" spans="1:23" x14ac:dyDescent="0.3">
      <c r="A16" s="6" t="s">
        <v>615</v>
      </c>
      <c r="B16" s="7" t="s">
        <v>616</v>
      </c>
      <c r="C16" s="6" t="str">
        <f>IFERROR(VLOOKUP($B16,[1]Feb!C$5:D$46,2,FALSE),"")</f>
        <v/>
      </c>
      <c r="D16" t="str">
        <f>IFERROR(VLOOKUP($B16,[1]Feb!F$5:G$46,2,FALSE),"")</f>
        <v/>
      </c>
      <c r="E16">
        <f>IFERROR(VLOOKUP($B16,[1]Feb!I$5:J$46,2,FALSE),"")</f>
        <v>1</v>
      </c>
      <c r="F16" s="67" t="str">
        <f>IFERROR(VLOOKUP($B16,[1]Feb!L$5:M$46,2,FALSE),"")</f>
        <v/>
      </c>
      <c r="G16" t="str">
        <f>IFERROR(VLOOKUP($B16,[1]Feb!O$5:P$46,2,FALSE),"")</f>
        <v/>
      </c>
      <c r="H16" t="str">
        <f>IFERROR(VLOOKUP($B16,[1]Feb!R$5:S$46,2,FALSE),"")</f>
        <v>Late</v>
      </c>
      <c r="I16" t="str">
        <f>IFERROR(VLOOKUP($B16,[1]Feb!U$5:V$46,2,FALSE),"")</f>
        <v/>
      </c>
      <c r="J16" t="str">
        <f>IFERROR(VLOOKUP($B16,[1]Feb!X$5:Y$46,2,FALSE),"")</f>
        <v/>
      </c>
      <c r="K16" t="str">
        <f>IFERROR(VLOOKUP($B16,[1]Feb!AA$5:AB$46,2,FALSE),"")</f>
        <v/>
      </c>
      <c r="L16" t="str">
        <f>IFERROR(VLOOKUP($B16,[1]Feb!AD$5:AE$46,2,FALSE),"")</f>
        <v/>
      </c>
      <c r="M16" t="str">
        <f>IFERROR(VLOOKUP($B16,[1]Feb!AG$5:AH$46,2,FALSE),"")</f>
        <v/>
      </c>
      <c r="N16" t="str">
        <f>IFERROR(VLOOKUP($B16,[1]Feb!AJ$5:AK$46,2,FALSE),"")</f>
        <v/>
      </c>
      <c r="O16" t="str">
        <f>IFERROR(VLOOKUP($B16,[1]Feb!AM$5:AN$46,2,FALSE),"")</f>
        <v/>
      </c>
      <c r="P16" t="str">
        <f>IFERROR(VLOOKUP($B16,[1]Feb!AP$5:AQ$46,2,FALSE),"")</f>
        <v/>
      </c>
      <c r="Q16" s="6">
        <f>SUM($C16:P16)</f>
        <v>1</v>
      </c>
      <c r="R16">
        <f>COUNTIF($C16:P16,"Late*")</f>
        <v>1</v>
      </c>
      <c r="S16" s="11">
        <f t="shared" si="2"/>
        <v>2</v>
      </c>
      <c r="T16" s="7">
        <f>COUNTIF($C16:P16,"Absent")</f>
        <v>0</v>
      </c>
      <c r="U16">
        <f>COUNTIF($C16:P16,"Withdrawn")+COUNTIF($C16:P16,"Absent*")-T16</f>
        <v>0</v>
      </c>
      <c r="V16" s="10">
        <f t="shared" si="3"/>
        <v>2</v>
      </c>
    </row>
    <row r="17" spans="1:22" x14ac:dyDescent="0.3">
      <c r="A17" s="6" t="s">
        <v>561</v>
      </c>
      <c r="B17" s="7" t="s">
        <v>562</v>
      </c>
      <c r="C17" s="6" t="str">
        <f>IFERROR(VLOOKUP($B17,[1]Feb!C$5:D$46,2,FALSE),"")</f>
        <v/>
      </c>
      <c r="D17" t="str">
        <f>IFERROR(VLOOKUP($B17,[1]Feb!F$5:G$46,2,FALSE),"")</f>
        <v>Withdrawn</v>
      </c>
      <c r="E17" t="str">
        <f>IFERROR(VLOOKUP($B17,[1]Feb!I$5:J$46,2,FALSE),"")</f>
        <v/>
      </c>
      <c r="F17" s="67" t="str">
        <f>IFERROR(VLOOKUP($B17,[1]Feb!L$5:M$46,2,FALSE),"")</f>
        <v/>
      </c>
      <c r="G17" t="str">
        <f>IFERROR(VLOOKUP($B17,[1]Feb!O$5:P$46,2,FALSE),"")</f>
        <v/>
      </c>
      <c r="H17" t="str">
        <f>IFERROR(VLOOKUP($B17,[1]Feb!R$5:S$46,2,FALSE),"")</f>
        <v/>
      </c>
      <c r="I17" t="str">
        <f>IFERROR(VLOOKUP($B17,[1]Feb!U$5:V$46,2,FALSE),"")</f>
        <v>Withdrawn</v>
      </c>
      <c r="J17" t="str">
        <f>IFERROR(VLOOKUP($B17,[1]Feb!X$5:Y$46,2,FALSE),"")</f>
        <v/>
      </c>
      <c r="K17" t="str">
        <f>IFERROR(VLOOKUP($B17,[1]Feb!AA$5:AB$46,2,FALSE),"")</f>
        <v/>
      </c>
      <c r="L17" t="str">
        <f>IFERROR(VLOOKUP($B17,[1]Feb!AD$5:AE$46,2,FALSE),"")</f>
        <v/>
      </c>
      <c r="M17" t="str">
        <f>IFERROR(VLOOKUP($B17,[1]Feb!AG$5:AH$46,2,FALSE),"")</f>
        <v/>
      </c>
      <c r="N17" t="str">
        <f>IFERROR(VLOOKUP($B17,[1]Feb!AJ$5:AK$46,2,FALSE),"")</f>
        <v/>
      </c>
      <c r="O17" t="str">
        <f>IFERROR(VLOOKUP($B17,[1]Feb!AM$5:AN$46,2,FALSE),"")</f>
        <v/>
      </c>
      <c r="P17" t="str">
        <f>IFERROR(VLOOKUP($B17,[1]Feb!AP$5:AQ$46,2,FALSE),"")</f>
        <v/>
      </c>
      <c r="Q17" s="6">
        <f>SUM($C17:P17)</f>
        <v>0</v>
      </c>
      <c r="R17">
        <f>COUNTIF($C17:P17,"Late*")</f>
        <v>0</v>
      </c>
      <c r="S17" s="11">
        <f t="shared" si="2"/>
        <v>0</v>
      </c>
      <c r="T17" s="7">
        <f>COUNTIF($C17:P17,"Absent")</f>
        <v>0</v>
      </c>
      <c r="U17">
        <f>COUNTIF($C17:P17,"Withdrawn")+COUNTIF($C17:P17,"Absent*")-T17</f>
        <v>2</v>
      </c>
      <c r="V17" s="10">
        <f t="shared" si="3"/>
        <v>2</v>
      </c>
    </row>
    <row r="18" spans="1:22" x14ac:dyDescent="0.3">
      <c r="A18" s="6" t="s">
        <v>655</v>
      </c>
      <c r="B18" s="7" t="s">
        <v>656</v>
      </c>
      <c r="C18" s="6" t="str">
        <f>IFERROR(VLOOKUP($B18,[1]Feb!C$5:D$46,2,FALSE),"")</f>
        <v/>
      </c>
      <c r="D18" t="str">
        <f>IFERROR(VLOOKUP($B18,[1]Feb!F$5:G$46,2,FALSE),"")</f>
        <v/>
      </c>
      <c r="E18" t="str">
        <f>IFERROR(VLOOKUP($B18,[1]Feb!I$5:J$46,2,FALSE),"")</f>
        <v/>
      </c>
      <c r="F18" s="67" t="str">
        <f>IFERROR(VLOOKUP($B18,[1]Feb!L$5:M$46,2,FALSE),"")</f>
        <v/>
      </c>
      <c r="G18" t="str">
        <f>IFERROR(VLOOKUP($B18,[1]Feb!O$5:P$46,2,FALSE),"")</f>
        <v/>
      </c>
      <c r="H18" t="str">
        <f>IFERROR(VLOOKUP($B18,[1]Feb!R$5:S$46,2,FALSE),"")</f>
        <v/>
      </c>
      <c r="I18" t="str">
        <f>IFERROR(VLOOKUP($B18,[1]Feb!U$5:V$46,2,FALSE),"")</f>
        <v>Withdrawn</v>
      </c>
      <c r="J18" t="str">
        <f>IFERROR(VLOOKUP($B18,[1]Feb!X$5:Y$46,2,FALSE),"")</f>
        <v/>
      </c>
      <c r="K18" t="str">
        <f>IFERROR(VLOOKUP($B18,[1]Feb!AA$5:AB$46,2,FALSE),"")</f>
        <v/>
      </c>
      <c r="L18" t="str">
        <f>IFERROR(VLOOKUP($B18,[1]Feb!AD$5:AE$46,2,FALSE),"")</f>
        <v/>
      </c>
      <c r="M18" t="str">
        <f>IFERROR(VLOOKUP($B18,[1]Feb!AG$5:AH$46,2,FALSE),"")</f>
        <v/>
      </c>
      <c r="N18" t="str">
        <f>IFERROR(VLOOKUP($B18,[1]Feb!AJ$5:AK$46,2,FALSE),"")</f>
        <v/>
      </c>
      <c r="O18" t="str">
        <f>IFERROR(VLOOKUP($B18,[1]Feb!AM$5:AN$46,2,FALSE),"")</f>
        <v/>
      </c>
      <c r="P18" t="str">
        <f>IFERROR(VLOOKUP($B18,[1]Feb!AP$5:AQ$46,2,FALSE),"")</f>
        <v/>
      </c>
      <c r="Q18" s="6">
        <f>SUM($C18:P18)</f>
        <v>0</v>
      </c>
      <c r="R18">
        <f>COUNTIF($C18:P18,"Late*")</f>
        <v>0</v>
      </c>
      <c r="S18" s="11">
        <f t="shared" si="2"/>
        <v>0</v>
      </c>
      <c r="T18" s="7">
        <f>COUNTIF($C18:P18,"Absent")</f>
        <v>0</v>
      </c>
      <c r="U18">
        <f>COUNTIF($C18:P18,"Withdrawn")+COUNTIF($C18:P18,"Absent*")-T18</f>
        <v>1</v>
      </c>
      <c r="V18" s="10">
        <f t="shared" si="3"/>
        <v>1</v>
      </c>
    </row>
    <row r="19" spans="1:22" x14ac:dyDescent="0.3">
      <c r="A19" s="6" t="s">
        <v>651</v>
      </c>
      <c r="B19" s="7" t="s">
        <v>652</v>
      </c>
      <c r="C19" s="6" t="str">
        <f>IFERROR(VLOOKUP($B19,[1]Feb!C$5:D$46,2,FALSE),"")</f>
        <v/>
      </c>
      <c r="D19" t="str">
        <f>IFERROR(VLOOKUP($B19,[1]Feb!F$5:G$46,2,FALSE),"")</f>
        <v/>
      </c>
      <c r="E19" t="str">
        <f>IFERROR(VLOOKUP($B19,[1]Feb!I$5:J$46,2,FALSE),"")</f>
        <v/>
      </c>
      <c r="F19" s="67" t="str">
        <f>IFERROR(VLOOKUP($B19,[1]Feb!L$5:M$46,2,FALSE),"")</f>
        <v/>
      </c>
      <c r="G19" t="str">
        <f>IFERROR(VLOOKUP($B19,[1]Feb!O$5:P$46,2,FALSE),"")</f>
        <v>Withdrawn</v>
      </c>
      <c r="H19" t="str">
        <f>IFERROR(VLOOKUP($B19,[1]Feb!R$5:S$46,2,FALSE),"")</f>
        <v/>
      </c>
      <c r="I19" t="str">
        <f>IFERROR(VLOOKUP($B19,[1]Feb!U$5:V$46,2,FALSE),"")</f>
        <v/>
      </c>
      <c r="J19" t="str">
        <f>IFERROR(VLOOKUP($B19,[1]Feb!X$5:Y$46,2,FALSE),"")</f>
        <v/>
      </c>
      <c r="K19" t="str">
        <f>IFERROR(VLOOKUP($B19,[1]Feb!AA$5:AB$46,2,FALSE),"")</f>
        <v/>
      </c>
      <c r="L19" t="str">
        <f>IFERROR(VLOOKUP($B19,[1]Feb!AD$5:AE$46,2,FALSE),"")</f>
        <v/>
      </c>
      <c r="M19" t="str">
        <f>IFERROR(VLOOKUP($B19,[1]Feb!AG$5:AH$46,2,FALSE),"")</f>
        <v/>
      </c>
      <c r="N19" t="str">
        <f>IFERROR(VLOOKUP($B19,[1]Feb!AJ$5:AK$46,2,FALSE),"")</f>
        <v/>
      </c>
      <c r="O19" t="str">
        <f>IFERROR(VLOOKUP($B19,[1]Feb!AM$5:AN$46,2,FALSE),"")</f>
        <v/>
      </c>
      <c r="P19" t="str">
        <f>IFERROR(VLOOKUP($B19,[1]Feb!AP$5:AQ$46,2,FALSE),"")</f>
        <v/>
      </c>
      <c r="Q19" s="6">
        <f>SUM($C19:P19)</f>
        <v>0</v>
      </c>
      <c r="R19">
        <f>COUNTIF($C19:P19,"Late*")</f>
        <v>0</v>
      </c>
      <c r="S19" s="11">
        <f t="shared" si="2"/>
        <v>0</v>
      </c>
      <c r="T19" s="7">
        <f>COUNTIF($C19:P19,"Absent")</f>
        <v>0</v>
      </c>
      <c r="U19">
        <f>COUNTIF($C19:P19,"Withdrawn")+COUNTIF($C19:P19,"Absent*")-T19</f>
        <v>1</v>
      </c>
      <c r="V19" s="10">
        <f t="shared" si="3"/>
        <v>1</v>
      </c>
    </row>
    <row r="20" spans="1:22" x14ac:dyDescent="0.3">
      <c r="A20" s="6" t="s">
        <v>565</v>
      </c>
      <c r="B20" s="7" t="s">
        <v>566</v>
      </c>
      <c r="C20" s="6" t="str">
        <f>IFERROR(VLOOKUP($B20,[1]Feb!C$5:D$46,2,FALSE),"")</f>
        <v/>
      </c>
      <c r="D20" t="str">
        <f>IFERROR(VLOOKUP($B20,[1]Feb!F$5:G$46,2,FALSE),"")</f>
        <v/>
      </c>
      <c r="E20" t="str">
        <f>IFERROR(VLOOKUP($B20,[1]Feb!I$5:J$46,2,FALSE),"")</f>
        <v/>
      </c>
      <c r="F20" s="67" t="str">
        <f>IFERROR(VLOOKUP($B20,[1]Feb!L$5:M$46,2,FALSE),"")</f>
        <v/>
      </c>
      <c r="G20" t="str">
        <f>IFERROR(VLOOKUP($B20,[1]Feb!O$5:P$46,2,FALSE),"")</f>
        <v/>
      </c>
      <c r="H20" t="str">
        <f>IFERROR(VLOOKUP($B20,[1]Feb!R$5:S$46,2,FALSE),"")</f>
        <v/>
      </c>
      <c r="I20" t="str">
        <f>IFERROR(VLOOKUP($B20,[1]Feb!U$5:V$46,2,FALSE),"")</f>
        <v/>
      </c>
      <c r="J20" t="str">
        <f>IFERROR(VLOOKUP($B20,[1]Feb!X$5:Y$46,2,FALSE),"")</f>
        <v/>
      </c>
      <c r="K20" t="str">
        <f>IFERROR(VLOOKUP($B20,[1]Feb!AA$5:AB$46,2,FALSE),"")</f>
        <v/>
      </c>
      <c r="L20" t="str">
        <f>IFERROR(VLOOKUP($B20,[1]Feb!AD$5:AE$46,2,FALSE),"")</f>
        <v/>
      </c>
      <c r="M20" t="str">
        <f>IFERROR(VLOOKUP($B20,[1]Feb!AG$5:AH$46,2,FALSE),"")</f>
        <v/>
      </c>
      <c r="N20" t="str">
        <f>IFERROR(VLOOKUP($B20,[1]Feb!AJ$5:AK$46,2,FALSE),"")</f>
        <v/>
      </c>
      <c r="O20" t="str">
        <f>IFERROR(VLOOKUP($B20,[1]Feb!AM$5:AN$46,2,FALSE),"")</f>
        <v/>
      </c>
      <c r="P20" t="str">
        <f>IFERROR(VLOOKUP($B20,[1]Feb!AP$5:AQ$46,2,FALSE),"")</f>
        <v/>
      </c>
      <c r="Q20" s="6">
        <f>SUM($C20:P20)</f>
        <v>0</v>
      </c>
      <c r="R20">
        <f>COUNTIF($C20:P20,"Late*")</f>
        <v>0</v>
      </c>
      <c r="S20" s="11">
        <f t="shared" si="2"/>
        <v>0</v>
      </c>
      <c r="T20" s="7">
        <f>COUNTIF($C20:P20,"Absent")</f>
        <v>0</v>
      </c>
      <c r="U20">
        <f>COUNTIF($C20:P20,"Withdrawn")+COUNTIF($C20:P20,"Absent*")-T20</f>
        <v>0</v>
      </c>
      <c r="V20" s="10">
        <f t="shared" si="3"/>
        <v>0</v>
      </c>
    </row>
    <row r="21" spans="1:22" x14ac:dyDescent="0.3">
      <c r="A21" s="6" t="s">
        <v>142</v>
      </c>
      <c r="B21" s="7" t="s">
        <v>58</v>
      </c>
      <c r="C21" s="6" t="str">
        <f>IFERROR(VLOOKUP($B21,[1]Feb!C$5:D$46,2,FALSE),"")</f>
        <v/>
      </c>
      <c r="D21" t="str">
        <f>IFERROR(VLOOKUP($B21,[1]Feb!F$5:G$46,2,FALSE),"")</f>
        <v/>
      </c>
      <c r="E21" t="str">
        <f>IFERROR(VLOOKUP($B21,[1]Feb!I$5:J$46,2,FALSE),"")</f>
        <v/>
      </c>
      <c r="F21" s="67" t="str">
        <f>IFERROR(VLOOKUP($B21,[1]Feb!L$5:M$46,2,FALSE),"")</f>
        <v/>
      </c>
      <c r="G21" t="str">
        <f>IFERROR(VLOOKUP($B21,[1]Feb!O$5:P$46,2,FALSE),"")</f>
        <v/>
      </c>
      <c r="H21" t="str">
        <f>IFERROR(VLOOKUP($B21,[1]Feb!R$5:S$46,2,FALSE),"")</f>
        <v/>
      </c>
      <c r="I21" t="str">
        <f>IFERROR(VLOOKUP($B21,[1]Feb!U$5:V$46,2,FALSE),"")</f>
        <v/>
      </c>
      <c r="J21" t="str">
        <f>IFERROR(VLOOKUP($B21,[1]Feb!X$5:Y$46,2,FALSE),"")</f>
        <v/>
      </c>
      <c r="K21" t="str">
        <f>IFERROR(VLOOKUP($B21,[1]Feb!AA$5:AB$46,2,FALSE),"")</f>
        <v/>
      </c>
      <c r="L21" t="str">
        <f>IFERROR(VLOOKUP($B21,[1]Feb!AD$5:AE$46,2,FALSE),"")</f>
        <v/>
      </c>
      <c r="M21" t="str">
        <f>IFERROR(VLOOKUP($B21,[1]Feb!AG$5:AH$46,2,FALSE),"")</f>
        <v/>
      </c>
      <c r="N21" t="str">
        <f>IFERROR(VLOOKUP($B21,[1]Feb!AJ$5:AK$46,2,FALSE),"")</f>
        <v/>
      </c>
      <c r="O21" t="str">
        <f>IFERROR(VLOOKUP($B21,[1]Feb!AM$5:AN$46,2,FALSE),"")</f>
        <v/>
      </c>
      <c r="P21" t="str">
        <f>IFERROR(VLOOKUP($B21,[1]Feb!AP$5:AQ$46,2,FALSE),"")</f>
        <v/>
      </c>
      <c r="Q21" s="6">
        <f>SUM($C21:P21)</f>
        <v>0</v>
      </c>
      <c r="R21">
        <f>COUNTIF($C21:P21,"Late*")</f>
        <v>0</v>
      </c>
      <c r="S21" s="11">
        <f t="shared" si="2"/>
        <v>0</v>
      </c>
      <c r="T21" s="7">
        <f>COUNTIF($C21:P21,"Absent")</f>
        <v>0</v>
      </c>
      <c r="U21">
        <f>COUNTIF($C21:P21,"Withdrawn")+COUNTIF($C21:P21,"Absent*")-T21</f>
        <v>0</v>
      </c>
      <c r="V21" s="10">
        <f t="shared" si="3"/>
        <v>0</v>
      </c>
    </row>
    <row r="22" spans="1:22" x14ac:dyDescent="0.3">
      <c r="A22" s="6" t="s">
        <v>623</v>
      </c>
      <c r="B22" s="7" t="s">
        <v>624</v>
      </c>
      <c r="C22" s="6" t="str">
        <f>IFERROR(VLOOKUP($B22,[1]Feb!C$5:D$46,2,FALSE),"")</f>
        <v/>
      </c>
      <c r="D22" t="str">
        <f>IFERROR(VLOOKUP($B22,[1]Feb!F$5:G$46,2,FALSE),"")</f>
        <v/>
      </c>
      <c r="E22" t="str">
        <f>IFERROR(VLOOKUP($B22,[1]Feb!I$5:J$46,2,FALSE),"")</f>
        <v/>
      </c>
      <c r="F22" s="67" t="str">
        <f>IFERROR(VLOOKUP($B22,[1]Feb!L$5:M$46,2,FALSE),"")</f>
        <v/>
      </c>
      <c r="G22" t="str">
        <f>IFERROR(VLOOKUP($B22,[1]Feb!O$5:P$46,2,FALSE),"")</f>
        <v/>
      </c>
      <c r="H22">
        <f>IFERROR(VLOOKUP($B22,[1]Feb!R$5:S$46,2,FALSE),"")</f>
        <v>1</v>
      </c>
      <c r="I22" t="str">
        <f>IFERROR(VLOOKUP($B22,[1]Feb!U$5:V$46,2,FALSE),"")</f>
        <v/>
      </c>
      <c r="J22" t="str">
        <f>IFERROR(VLOOKUP($B22,[1]Feb!X$5:Y$46,2,FALSE),"")</f>
        <v/>
      </c>
      <c r="K22" t="str">
        <f>IFERROR(VLOOKUP($B22,[1]Feb!AA$5:AB$46,2,FALSE),"")</f>
        <v/>
      </c>
      <c r="L22" t="str">
        <f>IFERROR(VLOOKUP($B22,[1]Feb!AD$5:AE$46,2,FALSE),"")</f>
        <v/>
      </c>
      <c r="M22" t="str">
        <f>IFERROR(VLOOKUP($B22,[1]Feb!AG$5:AH$46,2,FALSE),"")</f>
        <v/>
      </c>
      <c r="N22" t="str">
        <f>IFERROR(VLOOKUP($B22,[1]Feb!AJ$5:AK$46,2,FALSE),"")</f>
        <v/>
      </c>
      <c r="O22" t="str">
        <f>IFERROR(VLOOKUP($B22,[1]Feb!AM$5:AN$46,2,FALSE),"")</f>
        <v/>
      </c>
      <c r="P22" t="str">
        <f>IFERROR(VLOOKUP($B22,[1]Feb!AP$5:AQ$46,2,FALSE),"")</f>
        <v/>
      </c>
      <c r="Q22" s="6">
        <f>SUM($C22:P22)</f>
        <v>1</v>
      </c>
      <c r="R22">
        <f>COUNTIF($C22:P22,"Late*")</f>
        <v>0</v>
      </c>
      <c r="S22" s="11">
        <f t="shared" si="2"/>
        <v>1</v>
      </c>
      <c r="T22" s="7">
        <f>COUNTIF($C22:P22,"Absent")</f>
        <v>0</v>
      </c>
      <c r="U22">
        <f>COUNTIF($C22:P22,"Withdrawn")+COUNTIF($C22:P22,"Absent*")-T22</f>
        <v>0</v>
      </c>
      <c r="V22" s="10">
        <f t="shared" si="3"/>
        <v>1</v>
      </c>
    </row>
    <row r="23" spans="1:22" x14ac:dyDescent="0.3">
      <c r="A23" s="6" t="s">
        <v>16</v>
      </c>
      <c r="B23" s="7" t="s">
        <v>17</v>
      </c>
      <c r="C23" s="6" t="str">
        <f>IFERROR(VLOOKUP($B23,[1]Feb!C$5:D$46,2,FALSE),"")</f>
        <v/>
      </c>
      <c r="D23">
        <f>IFERROR(VLOOKUP($B23,[1]Feb!F$5:G$46,2,FALSE),"")</f>
        <v>1</v>
      </c>
      <c r="E23" t="str">
        <f>IFERROR(VLOOKUP($B23,[1]Feb!I$5:J$46,2,FALSE),"")</f>
        <v/>
      </c>
      <c r="F23" s="67" t="str">
        <f>IFERROR(VLOOKUP($B23,[1]Feb!L$5:M$46,2,FALSE),"")</f>
        <v/>
      </c>
      <c r="G23" t="str">
        <f>IFERROR(VLOOKUP($B23,[1]Feb!O$5:P$46,2,FALSE),"")</f>
        <v>Withdrawn</v>
      </c>
      <c r="H23" t="str">
        <f>IFERROR(VLOOKUP($B23,[1]Feb!R$5:S$46,2,FALSE),"")</f>
        <v/>
      </c>
      <c r="I23" t="str">
        <f>IFERROR(VLOOKUP($B23,[1]Feb!U$5:V$46,2,FALSE),"")</f>
        <v>Withdrawn</v>
      </c>
      <c r="J23" t="str">
        <f>IFERROR(VLOOKUP($B23,[1]Feb!X$5:Y$46,2,FALSE),"")</f>
        <v/>
      </c>
      <c r="K23" t="str">
        <f>IFERROR(VLOOKUP($B23,[1]Feb!AA$5:AB$46,2,FALSE),"")</f>
        <v/>
      </c>
      <c r="L23" t="str">
        <f>IFERROR(VLOOKUP($B23,[1]Feb!AD$5:AE$46,2,FALSE),"")</f>
        <v/>
      </c>
      <c r="M23" t="str">
        <f>IFERROR(VLOOKUP($B23,[1]Feb!AG$5:AH$46,2,FALSE),"")</f>
        <v/>
      </c>
      <c r="N23" t="str">
        <f>IFERROR(VLOOKUP($B23,[1]Feb!AJ$5:AK$46,2,FALSE),"")</f>
        <v/>
      </c>
      <c r="O23" t="str">
        <f>IFERROR(VLOOKUP($B23,[1]Feb!AM$5:AN$46,2,FALSE),"")</f>
        <v/>
      </c>
      <c r="P23" t="str">
        <f>IFERROR(VLOOKUP($B23,[1]Feb!AP$5:AQ$46,2,FALSE),"")</f>
        <v/>
      </c>
      <c r="Q23" s="6">
        <f>SUM($C23:P23)</f>
        <v>1</v>
      </c>
      <c r="R23">
        <f>COUNTIF($C23:P23,"Late*")</f>
        <v>0</v>
      </c>
      <c r="S23" s="11">
        <f t="shared" si="2"/>
        <v>1</v>
      </c>
      <c r="T23" s="7">
        <f>COUNTIF($C23:P23,"Absent")</f>
        <v>0</v>
      </c>
      <c r="U23">
        <f>COUNTIF($C23:P23,"Withdrawn")+COUNTIF($C23:P23,"Absent*")-T23</f>
        <v>2</v>
      </c>
      <c r="V23" s="10">
        <f t="shared" si="3"/>
        <v>3</v>
      </c>
    </row>
    <row r="24" spans="1:22" x14ac:dyDescent="0.3">
      <c r="A24" s="6" t="s">
        <v>195</v>
      </c>
      <c r="B24" s="7" t="s">
        <v>196</v>
      </c>
      <c r="C24" s="6" t="str">
        <f>IFERROR(VLOOKUP($B24,[1]Feb!C$5:D$46,2,FALSE),"")</f>
        <v/>
      </c>
      <c r="D24">
        <f>IFERROR(VLOOKUP($B24,[1]Feb!F$5:G$46,2,FALSE),"")</f>
        <v>1</v>
      </c>
      <c r="E24" t="str">
        <f>IFERROR(VLOOKUP($B24,[1]Feb!I$5:J$46,2,FALSE),"")</f>
        <v/>
      </c>
      <c r="F24" s="67" t="str">
        <f>IFERROR(VLOOKUP($B24,[1]Feb!L$5:M$46,2,FALSE),"")</f>
        <v/>
      </c>
      <c r="G24">
        <f>IFERROR(VLOOKUP($B24,[1]Feb!O$5:P$46,2,FALSE),"")</f>
        <v>1</v>
      </c>
      <c r="H24" t="str">
        <f>IFERROR(VLOOKUP($B24,[1]Feb!R$5:S$46,2,FALSE),"")</f>
        <v/>
      </c>
      <c r="I24" t="str">
        <f>IFERROR(VLOOKUP($B24,[1]Feb!U$5:V$46,2,FALSE),"")</f>
        <v/>
      </c>
      <c r="J24" t="str">
        <f>IFERROR(VLOOKUP($B24,[1]Feb!X$5:Y$46,2,FALSE),"")</f>
        <v/>
      </c>
      <c r="K24" t="str">
        <f>IFERROR(VLOOKUP($B24,[1]Feb!AA$5:AB$46,2,FALSE),"")</f>
        <v/>
      </c>
      <c r="L24" t="str">
        <f>IFERROR(VLOOKUP($B24,[1]Feb!AD$5:AE$46,2,FALSE),"")</f>
        <v/>
      </c>
      <c r="M24" t="str">
        <f>IFERROR(VLOOKUP($B24,[1]Feb!AG$5:AH$46,2,FALSE),"")</f>
        <v/>
      </c>
      <c r="N24" t="str">
        <f>IFERROR(VLOOKUP($B24,[1]Feb!AJ$5:AK$46,2,FALSE),"")</f>
        <v/>
      </c>
      <c r="O24" t="str">
        <f>IFERROR(VLOOKUP($B24,[1]Feb!AM$5:AN$46,2,FALSE),"")</f>
        <v/>
      </c>
      <c r="P24" t="str">
        <f>IFERROR(VLOOKUP($B24,[1]Feb!AP$5:AQ$46,2,FALSE),"")</f>
        <v/>
      </c>
      <c r="Q24" s="6">
        <f>SUM($C24:P24)</f>
        <v>2</v>
      </c>
      <c r="R24">
        <f>COUNTIF($C24:P24,"Late*")</f>
        <v>0</v>
      </c>
      <c r="S24" s="11">
        <f t="shared" si="2"/>
        <v>2</v>
      </c>
      <c r="T24" s="7">
        <f>COUNTIF($C24:P24,"Absent")</f>
        <v>0</v>
      </c>
      <c r="U24">
        <f>COUNTIF($C24:P24,"Withdrawn")+COUNTIF($C24:P24,"Absent*")-T24</f>
        <v>0</v>
      </c>
      <c r="V24" s="10">
        <f t="shared" si="3"/>
        <v>2</v>
      </c>
    </row>
    <row r="25" spans="1:22" x14ac:dyDescent="0.3">
      <c r="A25" s="6" t="s">
        <v>545</v>
      </c>
      <c r="B25" s="7" t="s">
        <v>546</v>
      </c>
      <c r="C25" s="6" t="str">
        <f>IFERROR(VLOOKUP($B25,[1]Feb!C$5:D$46,2,FALSE),"")</f>
        <v/>
      </c>
      <c r="D25">
        <f>IFERROR(VLOOKUP($B25,[1]Feb!F$5:G$46,2,FALSE),"")</f>
        <v>1</v>
      </c>
      <c r="E25">
        <f>IFERROR(VLOOKUP($B25,[1]Feb!I$5:J$46,2,FALSE),"")</f>
        <v>1</v>
      </c>
      <c r="F25" s="67" t="str">
        <f>IFERROR(VLOOKUP($B25,[1]Feb!L$5:M$46,2,FALSE),"")</f>
        <v/>
      </c>
      <c r="G25" t="str">
        <f>IFERROR(VLOOKUP($B25,[1]Feb!O$5:P$46,2,FALSE),"")</f>
        <v/>
      </c>
      <c r="H25">
        <f>IFERROR(VLOOKUP($B25,[1]Feb!R$5:S$46,2,FALSE),"")</f>
        <v>1</v>
      </c>
      <c r="I25" t="str">
        <f>IFERROR(VLOOKUP($B25,[1]Feb!U$5:V$46,2,FALSE),"")</f>
        <v/>
      </c>
      <c r="J25" t="str">
        <f>IFERROR(VLOOKUP($B25,[1]Feb!X$5:Y$46,2,FALSE),"")</f>
        <v/>
      </c>
      <c r="K25" t="str">
        <f>IFERROR(VLOOKUP($B25,[1]Feb!AA$5:AB$46,2,FALSE),"")</f>
        <v/>
      </c>
      <c r="L25" t="str">
        <f>IFERROR(VLOOKUP($B25,[1]Feb!AD$5:AE$46,2,FALSE),"")</f>
        <v/>
      </c>
      <c r="M25" t="str">
        <f>IFERROR(VLOOKUP($B25,[1]Feb!AG$5:AH$46,2,FALSE),"")</f>
        <v/>
      </c>
      <c r="N25" t="str">
        <f>IFERROR(VLOOKUP($B25,[1]Feb!AJ$5:AK$46,2,FALSE),"")</f>
        <v/>
      </c>
      <c r="O25" t="str">
        <f>IFERROR(VLOOKUP($B25,[1]Feb!AM$5:AN$46,2,FALSE),"")</f>
        <v/>
      </c>
      <c r="P25" t="str">
        <f>IFERROR(VLOOKUP($B25,[1]Feb!AP$5:AQ$46,2,FALSE),"")</f>
        <v/>
      </c>
      <c r="Q25" s="6">
        <f>SUM($C25:P25)</f>
        <v>3</v>
      </c>
      <c r="R25">
        <f>COUNTIF($C25:P25,"Late*")</f>
        <v>0</v>
      </c>
      <c r="S25" s="11">
        <f t="shared" si="2"/>
        <v>3</v>
      </c>
      <c r="T25" s="7">
        <f>COUNTIF($C25:P25,"Absent")</f>
        <v>0</v>
      </c>
      <c r="U25">
        <f>COUNTIF($C25:P25,"Withdrawn")+COUNTIF($C25:P25,"Absent*")-T25</f>
        <v>0</v>
      </c>
      <c r="V25" s="10">
        <f t="shared" si="3"/>
        <v>3</v>
      </c>
    </row>
    <row r="26" spans="1:22" x14ac:dyDescent="0.3">
      <c r="A26" s="6" t="s">
        <v>499</v>
      </c>
      <c r="B26" s="7" t="s">
        <v>500</v>
      </c>
      <c r="C26" s="6" t="str">
        <f>IFERROR(VLOOKUP($B26,[1]Feb!C$5:D$46,2,FALSE),"")</f>
        <v/>
      </c>
      <c r="D26" t="str">
        <f>IFERROR(VLOOKUP($B26,[1]Feb!F$5:G$46,2,FALSE),"")</f>
        <v>Withdrawn</v>
      </c>
      <c r="E26" t="str">
        <f>IFERROR(VLOOKUP($B26,[1]Feb!I$5:J$46,2,FALSE),"")</f>
        <v/>
      </c>
      <c r="F26" s="67" t="str">
        <f>IFERROR(VLOOKUP($B26,[1]Feb!L$5:M$46,2,FALSE),"")</f>
        <v/>
      </c>
      <c r="G26" t="str">
        <f>IFERROR(VLOOKUP($B26,[1]Feb!O$5:P$46,2,FALSE),"")</f>
        <v/>
      </c>
      <c r="H26" t="str">
        <f>IFERROR(VLOOKUP($B26,[1]Feb!R$5:S$46,2,FALSE),"")</f>
        <v/>
      </c>
      <c r="I26" t="str">
        <f>IFERROR(VLOOKUP($B26,[1]Feb!U$5:V$46,2,FALSE),"")</f>
        <v>Withdrawn</v>
      </c>
      <c r="J26" t="str">
        <f>IFERROR(VLOOKUP($B26,[1]Feb!X$5:Y$46,2,FALSE),"")</f>
        <v/>
      </c>
      <c r="K26" t="str">
        <f>IFERROR(VLOOKUP($B26,[1]Feb!AA$5:AB$46,2,FALSE),"")</f>
        <v/>
      </c>
      <c r="L26" t="str">
        <f>IFERROR(VLOOKUP($B26,[1]Feb!AD$5:AE$46,2,FALSE),"")</f>
        <v/>
      </c>
      <c r="M26" t="str">
        <f>IFERROR(VLOOKUP($B26,[1]Feb!AG$5:AH$46,2,FALSE),"")</f>
        <v/>
      </c>
      <c r="N26" t="str">
        <f>IFERROR(VLOOKUP($B26,[1]Feb!AJ$5:AK$46,2,FALSE),"")</f>
        <v/>
      </c>
      <c r="O26" t="str">
        <f>IFERROR(VLOOKUP($B26,[1]Feb!AM$5:AN$46,2,FALSE),"")</f>
        <v/>
      </c>
      <c r="P26" t="str">
        <f>IFERROR(VLOOKUP($B26,[1]Feb!AP$5:AQ$46,2,FALSE),"")</f>
        <v/>
      </c>
      <c r="Q26" s="6">
        <f>SUM($C26:P26)</f>
        <v>0</v>
      </c>
      <c r="R26">
        <f>COUNTIF($C26:P26,"Late*")</f>
        <v>0</v>
      </c>
      <c r="S26" s="11">
        <f t="shared" si="2"/>
        <v>0</v>
      </c>
      <c r="T26" s="7">
        <f>COUNTIF($C26:P26,"Absent")</f>
        <v>0</v>
      </c>
      <c r="U26">
        <f>COUNTIF($C26:P26,"Withdrawn")+COUNTIF($C26:P26,"Absent*")-T26</f>
        <v>2</v>
      </c>
      <c r="V26" s="10">
        <f t="shared" si="3"/>
        <v>2</v>
      </c>
    </row>
    <row r="27" spans="1:22" x14ac:dyDescent="0.3">
      <c r="A27" s="6" t="s">
        <v>631</v>
      </c>
      <c r="B27" s="7" t="s">
        <v>632</v>
      </c>
      <c r="C27" s="6" t="str">
        <f>IFERROR(VLOOKUP($B27,[1]Feb!C$5:D$46,2,FALSE),"")</f>
        <v/>
      </c>
      <c r="D27" t="str">
        <f>IFERROR(VLOOKUP($B27,[1]Feb!F$5:G$46,2,FALSE),"")</f>
        <v/>
      </c>
      <c r="E27" t="str">
        <f>IFERROR(VLOOKUP($B27,[1]Feb!I$5:J$46,2,FALSE),"")</f>
        <v/>
      </c>
      <c r="F27" s="67" t="str">
        <f>IFERROR(VLOOKUP($B27,[1]Feb!L$5:M$46,2,FALSE),"")</f>
        <v/>
      </c>
      <c r="G27" t="str">
        <f>IFERROR(VLOOKUP($B27,[1]Feb!O$5:P$46,2,FALSE),"")</f>
        <v/>
      </c>
      <c r="H27" t="str">
        <f>IFERROR(VLOOKUP($B27,[1]Feb!R$5:S$46,2,FALSE),"")</f>
        <v/>
      </c>
      <c r="I27" t="str">
        <f>IFERROR(VLOOKUP($B27,[1]Feb!U$5:V$46,2,FALSE),"")</f>
        <v/>
      </c>
      <c r="J27" t="str">
        <f>IFERROR(VLOOKUP($B27,[1]Feb!X$5:Y$46,2,FALSE),"")</f>
        <v/>
      </c>
      <c r="K27" t="str">
        <f>IFERROR(VLOOKUP($B27,[1]Feb!AA$5:AB$46,2,FALSE),"")</f>
        <v/>
      </c>
      <c r="L27" t="str">
        <f>IFERROR(VLOOKUP($B27,[1]Feb!AD$5:AE$46,2,FALSE),"")</f>
        <v/>
      </c>
      <c r="M27" t="str">
        <f>IFERROR(VLOOKUP($B27,[1]Feb!AG$5:AH$46,2,FALSE),"")</f>
        <v/>
      </c>
      <c r="N27" t="str">
        <f>IFERROR(VLOOKUP($B27,[1]Feb!AJ$5:AK$46,2,FALSE),"")</f>
        <v/>
      </c>
      <c r="O27" t="str">
        <f>IFERROR(VLOOKUP($B27,[1]Feb!AM$5:AN$46,2,FALSE),"")</f>
        <v/>
      </c>
      <c r="P27" t="str">
        <f>IFERROR(VLOOKUP($B27,[1]Feb!AP$5:AQ$46,2,FALSE),"")</f>
        <v/>
      </c>
      <c r="Q27" s="6">
        <f>SUM($C27:P27)</f>
        <v>0</v>
      </c>
      <c r="R27">
        <f>COUNTIF($C27:P27,"Late*")</f>
        <v>0</v>
      </c>
      <c r="S27" s="11">
        <f t="shared" si="2"/>
        <v>0</v>
      </c>
      <c r="T27" s="7">
        <f>COUNTIF($C27:P27,"Absent")</f>
        <v>0</v>
      </c>
      <c r="U27">
        <f>COUNTIF($C27:P27,"Withdrawn")+COUNTIF($C27:P27,"Absent*")-T27</f>
        <v>0</v>
      </c>
      <c r="V27" s="10">
        <f t="shared" si="3"/>
        <v>0</v>
      </c>
    </row>
    <row r="28" spans="1:22" x14ac:dyDescent="0.3">
      <c r="A28" s="6" t="s">
        <v>474</v>
      </c>
      <c r="B28" s="7" t="s">
        <v>475</v>
      </c>
      <c r="C28" s="6" t="str">
        <f>IFERROR(VLOOKUP($B28,[1]Feb!C$5:D$46,2,FALSE),"")</f>
        <v/>
      </c>
      <c r="D28" t="str">
        <f>IFERROR(VLOOKUP($B28,[1]Feb!F$5:G$46,2,FALSE),"")</f>
        <v/>
      </c>
      <c r="E28" t="str">
        <f>IFERROR(VLOOKUP($B28,[1]Feb!I$5:J$46,2,FALSE),"")</f>
        <v/>
      </c>
      <c r="F28" s="67" t="str">
        <f>IFERROR(VLOOKUP($B28,[1]Feb!L$5:M$46,2,FALSE),"")</f>
        <v/>
      </c>
      <c r="G28" t="str">
        <f>IFERROR(VLOOKUP($B28,[1]Feb!O$5:P$46,2,FALSE),"")</f>
        <v/>
      </c>
      <c r="H28" t="str">
        <f>IFERROR(VLOOKUP($B28,[1]Feb!R$5:S$46,2,FALSE),"")</f>
        <v/>
      </c>
      <c r="I28" t="str">
        <f>IFERROR(VLOOKUP($B28,[1]Feb!U$5:V$46,2,FALSE),"")</f>
        <v>Withdrawn</v>
      </c>
      <c r="J28" t="str">
        <f>IFERROR(VLOOKUP($B28,[1]Feb!X$5:Y$46,2,FALSE),"")</f>
        <v/>
      </c>
      <c r="K28" t="str">
        <f>IFERROR(VLOOKUP($B28,[1]Feb!AA$5:AB$46,2,FALSE),"")</f>
        <v/>
      </c>
      <c r="L28" t="str">
        <f>IFERROR(VLOOKUP($B28,[1]Feb!AD$5:AE$46,2,FALSE),"")</f>
        <v/>
      </c>
      <c r="M28" t="str">
        <f>IFERROR(VLOOKUP($B28,[1]Feb!AG$5:AH$46,2,FALSE),"")</f>
        <v/>
      </c>
      <c r="N28" t="str">
        <f>IFERROR(VLOOKUP($B28,[1]Feb!AJ$5:AK$46,2,FALSE),"")</f>
        <v/>
      </c>
      <c r="O28" t="str">
        <f>IFERROR(VLOOKUP($B28,[1]Feb!AM$5:AN$46,2,FALSE),"")</f>
        <v/>
      </c>
      <c r="P28" t="str">
        <f>IFERROR(VLOOKUP($B28,[1]Feb!AP$5:AQ$46,2,FALSE),"")</f>
        <v/>
      </c>
      <c r="Q28" s="6">
        <f>SUM($C28:P28)</f>
        <v>0</v>
      </c>
      <c r="R28">
        <f>COUNTIF($C28:P28,"Late*")</f>
        <v>0</v>
      </c>
      <c r="S28" s="11">
        <f t="shared" si="2"/>
        <v>0</v>
      </c>
      <c r="T28" s="7">
        <f>COUNTIF($C28:P28,"Absent")</f>
        <v>0</v>
      </c>
      <c r="U28">
        <f>COUNTIF($C28:P28,"Withdrawn")+COUNTIF($C28:P28,"Absent*")-T28</f>
        <v>1</v>
      </c>
      <c r="V28" s="10">
        <f t="shared" si="3"/>
        <v>1</v>
      </c>
    </row>
    <row r="29" spans="1:22" x14ac:dyDescent="0.3">
      <c r="A29" s="6" t="s">
        <v>637</v>
      </c>
      <c r="B29" s="7" t="s">
        <v>638</v>
      </c>
      <c r="C29" s="6" t="str">
        <f>IFERROR(VLOOKUP($B29,[1]Feb!C$5:D$46,2,FALSE),"")</f>
        <v/>
      </c>
      <c r="D29" t="str">
        <f>IFERROR(VLOOKUP($B29,[1]Feb!F$5:G$46,2,FALSE),"")</f>
        <v/>
      </c>
      <c r="E29" t="str">
        <f>IFERROR(VLOOKUP($B29,[1]Feb!I$5:J$46,2,FALSE),"")</f>
        <v>Absent*</v>
      </c>
      <c r="F29" s="67" t="str">
        <f>IFERROR(VLOOKUP($B29,[1]Feb!L$5:M$46,2,FALSE),"")</f>
        <v/>
      </c>
      <c r="G29" t="str">
        <f>IFERROR(VLOOKUP($B29,[1]Feb!O$5:P$46,2,FALSE),"")</f>
        <v>Withdrawn</v>
      </c>
      <c r="H29" t="str">
        <f>IFERROR(VLOOKUP($B29,[1]Feb!R$5:S$46,2,FALSE),"")</f>
        <v/>
      </c>
      <c r="I29" t="str">
        <f>IFERROR(VLOOKUP($B29,[1]Feb!U$5:V$46,2,FALSE),"")</f>
        <v/>
      </c>
      <c r="J29" t="str">
        <f>IFERROR(VLOOKUP($B29,[1]Feb!X$5:Y$46,2,FALSE),"")</f>
        <v/>
      </c>
      <c r="K29" t="str">
        <f>IFERROR(VLOOKUP($B29,[1]Feb!AA$5:AB$46,2,FALSE),"")</f>
        <v/>
      </c>
      <c r="L29" t="str">
        <f>IFERROR(VLOOKUP($B29,[1]Feb!AD$5:AE$46,2,FALSE),"")</f>
        <v/>
      </c>
      <c r="M29" t="str">
        <f>IFERROR(VLOOKUP($B29,[1]Feb!AG$5:AH$46,2,FALSE),"")</f>
        <v/>
      </c>
      <c r="N29" t="str">
        <f>IFERROR(VLOOKUP($B29,[1]Feb!AJ$5:AK$46,2,FALSE),"")</f>
        <v/>
      </c>
      <c r="O29" t="str">
        <f>IFERROR(VLOOKUP($B29,[1]Feb!AM$5:AN$46,2,FALSE),"")</f>
        <v/>
      </c>
      <c r="P29" t="str">
        <f>IFERROR(VLOOKUP($B29,[1]Feb!AP$5:AQ$46,2,FALSE),"")</f>
        <v/>
      </c>
      <c r="Q29" s="6">
        <f>SUM($C29:P29)</f>
        <v>0</v>
      </c>
      <c r="R29">
        <f>COUNTIF($C29:P29,"Late*")</f>
        <v>0</v>
      </c>
      <c r="S29" s="11">
        <f t="shared" si="2"/>
        <v>0</v>
      </c>
      <c r="T29" s="7">
        <f>COUNTIF($C29:P29,"Absent")</f>
        <v>0</v>
      </c>
      <c r="U29">
        <f>COUNTIF($C29:P29,"Withdrawn")+COUNTIF($C29:P29,"Absent*")-T29</f>
        <v>2</v>
      </c>
      <c r="V29" s="10">
        <f t="shared" si="3"/>
        <v>2</v>
      </c>
    </row>
    <row r="30" spans="1:22" x14ac:dyDescent="0.3">
      <c r="A30" s="6" t="s">
        <v>553</v>
      </c>
      <c r="B30" s="7" t="s">
        <v>554</v>
      </c>
      <c r="C30" s="6" t="str">
        <f>IFERROR(VLOOKUP($B30,[1]Feb!C$5:D$46,2,FALSE),"")</f>
        <v/>
      </c>
      <c r="D30" t="str">
        <f>IFERROR(VLOOKUP($B30,[1]Feb!F$5:G$46,2,FALSE),"")</f>
        <v>Withdrawn</v>
      </c>
      <c r="E30" t="str">
        <f>IFERROR(VLOOKUP($B30,[1]Feb!I$5:J$46,2,FALSE),"")</f>
        <v/>
      </c>
      <c r="F30" s="67" t="str">
        <f>IFERROR(VLOOKUP($B30,[1]Feb!L$5:M$46,2,FALSE),"")</f>
        <v/>
      </c>
      <c r="G30" t="str">
        <f>IFERROR(VLOOKUP($B30,[1]Feb!O$5:P$46,2,FALSE),"")</f>
        <v/>
      </c>
      <c r="H30" t="str">
        <f>IFERROR(VLOOKUP($B30,[1]Feb!R$5:S$46,2,FALSE),"")</f>
        <v/>
      </c>
      <c r="I30" t="str">
        <f>IFERROR(VLOOKUP($B30,[1]Feb!U$5:V$46,2,FALSE),"")</f>
        <v/>
      </c>
      <c r="J30" t="str">
        <f>IFERROR(VLOOKUP($B30,[1]Feb!X$5:Y$46,2,FALSE),"")</f>
        <v/>
      </c>
      <c r="K30" t="str">
        <f>IFERROR(VLOOKUP($B30,[1]Feb!AA$5:AB$46,2,FALSE),"")</f>
        <v/>
      </c>
      <c r="L30" t="str">
        <f>IFERROR(VLOOKUP($B30,[1]Feb!AD$5:AE$46,2,FALSE),"")</f>
        <v/>
      </c>
      <c r="M30" t="str">
        <f>IFERROR(VLOOKUP($B30,[1]Feb!AG$5:AH$46,2,FALSE),"")</f>
        <v/>
      </c>
      <c r="N30" t="str">
        <f>IFERROR(VLOOKUP($B30,[1]Feb!AJ$5:AK$46,2,FALSE),"")</f>
        <v/>
      </c>
      <c r="O30" t="str">
        <f>IFERROR(VLOOKUP($B30,[1]Feb!AM$5:AN$46,2,FALSE),"")</f>
        <v/>
      </c>
      <c r="P30" t="str">
        <f>IFERROR(VLOOKUP($B30,[1]Feb!AP$5:AQ$46,2,FALSE),"")</f>
        <v/>
      </c>
      <c r="Q30" s="6">
        <f>SUM($C30:P30)</f>
        <v>0</v>
      </c>
      <c r="R30">
        <f>COUNTIF($C30:P30,"Late*")</f>
        <v>0</v>
      </c>
      <c r="S30" s="11">
        <f t="shared" si="2"/>
        <v>0</v>
      </c>
      <c r="T30" s="7">
        <f>COUNTIF($C30:P30,"Absent")</f>
        <v>0</v>
      </c>
      <c r="U30">
        <f>COUNTIF($C30:P30,"Withdrawn")+COUNTIF($C30:P30,"Absent*")-T30</f>
        <v>1</v>
      </c>
      <c r="V30" s="10">
        <f t="shared" si="3"/>
        <v>1</v>
      </c>
    </row>
    <row r="31" spans="1:22" x14ac:dyDescent="0.3">
      <c r="A31" s="6" t="s">
        <v>396</v>
      </c>
      <c r="B31" s="7" t="s">
        <v>397</v>
      </c>
      <c r="C31" s="6" t="str">
        <f>IFERROR(VLOOKUP($B31,[1]Feb!C$5:D$46,2,FALSE),"")</f>
        <v/>
      </c>
      <c r="D31" t="str">
        <f>IFERROR(VLOOKUP($B31,[1]Feb!F$5:G$46,2,FALSE),"")</f>
        <v>Withdrawn</v>
      </c>
      <c r="E31" t="str">
        <f>IFERROR(VLOOKUP($B31,[1]Feb!I$5:J$46,2,FALSE),"")</f>
        <v/>
      </c>
      <c r="F31" s="67" t="str">
        <f>IFERROR(VLOOKUP($B31,[1]Feb!L$5:M$46,2,FALSE),"")</f>
        <v/>
      </c>
      <c r="G31" t="str">
        <f>IFERROR(VLOOKUP($B31,[1]Feb!O$5:P$46,2,FALSE),"")</f>
        <v/>
      </c>
      <c r="H31" t="str">
        <f>IFERROR(VLOOKUP($B31,[1]Feb!R$5:S$46,2,FALSE),"")</f>
        <v/>
      </c>
      <c r="I31" t="str">
        <f>IFERROR(VLOOKUP($B31,[1]Feb!U$5:V$46,2,FALSE),"")</f>
        <v/>
      </c>
      <c r="J31" t="str">
        <f>IFERROR(VLOOKUP($B31,[1]Feb!X$5:Y$46,2,FALSE),"")</f>
        <v/>
      </c>
      <c r="K31" t="str">
        <f>IFERROR(VLOOKUP($B31,[1]Feb!AA$5:AB$46,2,FALSE),"")</f>
        <v/>
      </c>
      <c r="L31" t="str">
        <f>IFERROR(VLOOKUP($B31,[1]Feb!AD$5:AE$46,2,FALSE),"")</f>
        <v/>
      </c>
      <c r="M31" t="str">
        <f>IFERROR(VLOOKUP($B31,[1]Feb!AG$5:AH$46,2,FALSE),"")</f>
        <v/>
      </c>
      <c r="N31" t="str">
        <f>IFERROR(VLOOKUP($B31,[1]Feb!AJ$5:AK$46,2,FALSE),"")</f>
        <v/>
      </c>
      <c r="O31" t="str">
        <f>IFERROR(VLOOKUP($B31,[1]Feb!AM$5:AN$46,2,FALSE),"")</f>
        <v/>
      </c>
      <c r="P31" t="str">
        <f>IFERROR(VLOOKUP($B31,[1]Feb!AP$5:AQ$46,2,FALSE),"")</f>
        <v/>
      </c>
      <c r="Q31" s="6">
        <f>SUM($C31:P31)</f>
        <v>0</v>
      </c>
      <c r="R31">
        <f>COUNTIF($C31:P31,"Late*")</f>
        <v>0</v>
      </c>
      <c r="S31" s="11">
        <f t="shared" si="2"/>
        <v>0</v>
      </c>
      <c r="T31" s="7">
        <f>COUNTIF($C31:P31,"Absent")</f>
        <v>0</v>
      </c>
      <c r="U31">
        <f>COUNTIF($C31:P31,"Withdrawn")+COUNTIF($C31:P31,"Absent*")-T31</f>
        <v>1</v>
      </c>
      <c r="V31" s="10">
        <f t="shared" si="3"/>
        <v>1</v>
      </c>
    </row>
    <row r="32" spans="1:22" x14ac:dyDescent="0.3">
      <c r="A32" s="6" t="s">
        <v>334</v>
      </c>
      <c r="B32" s="7" t="s">
        <v>335</v>
      </c>
      <c r="C32" s="6" t="str">
        <f>IFERROR(VLOOKUP($B32,[1]Feb!C$5:D$46,2,FALSE),"")</f>
        <v/>
      </c>
      <c r="D32" t="str">
        <f>IFERROR(VLOOKUP($B32,[1]Feb!F$5:G$46,2,FALSE),"")</f>
        <v/>
      </c>
      <c r="E32" t="str">
        <f>IFERROR(VLOOKUP($B32,[1]Feb!I$5:J$46,2,FALSE),"")</f>
        <v>Withdrawn</v>
      </c>
      <c r="F32" s="67" t="str">
        <f>IFERROR(VLOOKUP($B32,[1]Feb!L$5:M$46,2,FALSE),"")</f>
        <v/>
      </c>
      <c r="G32" t="str">
        <f>IFERROR(VLOOKUP($B32,[1]Feb!O$5:P$46,2,FALSE),"")</f>
        <v/>
      </c>
      <c r="H32" t="str">
        <f>IFERROR(VLOOKUP($B32,[1]Feb!R$5:S$46,2,FALSE),"")</f>
        <v>Absent</v>
      </c>
      <c r="I32" t="str">
        <f>IFERROR(VLOOKUP($B32,[1]Feb!U$5:V$46,2,FALSE),"")</f>
        <v/>
      </c>
      <c r="J32" t="str">
        <f>IFERROR(VLOOKUP($B32,[1]Feb!X$5:Y$46,2,FALSE),"")</f>
        <v/>
      </c>
      <c r="K32" t="str">
        <f>IFERROR(VLOOKUP($B32,[1]Feb!AA$5:AB$46,2,FALSE),"")</f>
        <v/>
      </c>
      <c r="L32" t="str">
        <f>IFERROR(VLOOKUP($B32,[1]Feb!AD$5:AE$46,2,FALSE),"")</f>
        <v/>
      </c>
      <c r="M32" t="str">
        <f>IFERROR(VLOOKUP($B32,[1]Feb!AG$5:AH$46,2,FALSE),"")</f>
        <v/>
      </c>
      <c r="N32" t="str">
        <f>IFERROR(VLOOKUP($B32,[1]Feb!AJ$5:AK$46,2,FALSE),"")</f>
        <v/>
      </c>
      <c r="O32" t="str">
        <f>IFERROR(VLOOKUP($B32,[1]Feb!AM$5:AN$46,2,FALSE),"")</f>
        <v/>
      </c>
      <c r="P32" t="str">
        <f>IFERROR(VLOOKUP($B32,[1]Feb!AP$5:AQ$46,2,FALSE),"")</f>
        <v/>
      </c>
      <c r="Q32" s="6">
        <f>SUM($C32:P32)</f>
        <v>0</v>
      </c>
      <c r="R32">
        <f>COUNTIF($C32:P32,"Late*")</f>
        <v>0</v>
      </c>
      <c r="S32" s="11">
        <f t="shared" si="2"/>
        <v>0</v>
      </c>
      <c r="T32" s="7">
        <f>COUNTIF($C32:P32,"Absent")</f>
        <v>1</v>
      </c>
      <c r="U32">
        <f>COUNTIF($C32:P32,"Withdrawn")+COUNTIF($C32:P32,"Absent*")-T32</f>
        <v>1</v>
      </c>
      <c r="V32" s="10">
        <f t="shared" si="3"/>
        <v>2</v>
      </c>
    </row>
    <row r="33" spans="1:22" x14ac:dyDescent="0.3">
      <c r="A33" s="6" t="s">
        <v>661</v>
      </c>
      <c r="B33" s="7" t="s">
        <v>662</v>
      </c>
      <c r="C33" s="6" t="str">
        <f>IFERROR(VLOOKUP($B33,[1]Feb!C$5:D$46,2,FALSE),"")</f>
        <v/>
      </c>
      <c r="D33" t="str">
        <f>IFERROR(VLOOKUP($B33,[1]Feb!F$5:G$46,2,FALSE),"")</f>
        <v/>
      </c>
      <c r="E33" t="str">
        <f>IFERROR(VLOOKUP($B33,[1]Feb!I$5:J$46,2,FALSE),"")</f>
        <v/>
      </c>
      <c r="F33" s="67" t="str">
        <f>IFERROR(VLOOKUP($B33,[1]Feb!L$5:M$46,2,FALSE),"")</f>
        <v/>
      </c>
      <c r="G33" t="str">
        <f>IFERROR(VLOOKUP($B33,[1]Feb!O$5:P$46,2,FALSE),"")</f>
        <v/>
      </c>
      <c r="H33" t="str">
        <f>IFERROR(VLOOKUP($B33,[1]Feb!R$5:S$46,2,FALSE),"")</f>
        <v/>
      </c>
      <c r="I33" t="str">
        <f>IFERROR(VLOOKUP($B33,[1]Feb!U$5:V$46,2,FALSE),"")</f>
        <v/>
      </c>
      <c r="J33" t="str">
        <f>IFERROR(VLOOKUP($B33,[1]Feb!X$5:Y$46,2,FALSE),"")</f>
        <v/>
      </c>
      <c r="K33" t="str">
        <f>IFERROR(VLOOKUP($B33,[1]Feb!AA$5:AB$46,2,FALSE),"")</f>
        <v/>
      </c>
      <c r="L33" t="str">
        <f>IFERROR(VLOOKUP($B33,[1]Feb!AD$5:AE$46,2,FALSE),"")</f>
        <v/>
      </c>
      <c r="M33" t="str">
        <f>IFERROR(VLOOKUP($B33,[1]Feb!AG$5:AH$46,2,FALSE),"")</f>
        <v/>
      </c>
      <c r="N33" t="str">
        <f>IFERROR(VLOOKUP($B33,[1]Feb!AJ$5:AK$46,2,FALSE),"")</f>
        <v/>
      </c>
      <c r="O33" t="str">
        <f>IFERROR(VLOOKUP($B33,[1]Feb!AM$5:AN$46,2,FALSE),"")</f>
        <v/>
      </c>
      <c r="P33" t="str">
        <f>IFERROR(VLOOKUP($B33,[1]Feb!AP$5:AQ$46,2,FALSE),"")</f>
        <v/>
      </c>
      <c r="Q33" s="6">
        <f>SUM($C33:P33)</f>
        <v>0</v>
      </c>
      <c r="R33">
        <f>COUNTIF($C33:P33,"Late*")</f>
        <v>0</v>
      </c>
      <c r="S33" s="11">
        <f t="shared" si="2"/>
        <v>0</v>
      </c>
      <c r="T33" s="7">
        <f>COUNTIF($C33:P33,"Absent")</f>
        <v>0</v>
      </c>
      <c r="U33">
        <f>COUNTIF($C33:P33,"Withdrawn")+COUNTIF($C33:P33,"Absent*")-T33</f>
        <v>0</v>
      </c>
      <c r="V33" s="10">
        <f t="shared" si="3"/>
        <v>0</v>
      </c>
    </row>
    <row r="34" spans="1:22" x14ac:dyDescent="0.3">
      <c r="A34" s="6" t="s">
        <v>177</v>
      </c>
      <c r="B34" s="7" t="s">
        <v>178</v>
      </c>
      <c r="C34" s="6" t="str">
        <f>IFERROR(VLOOKUP($B34,[1]Feb!C$5:D$46,2,FALSE),"")</f>
        <v/>
      </c>
      <c r="D34" t="str">
        <f>IFERROR(VLOOKUP($B34,[1]Feb!F$5:G$46,2,FALSE),"")</f>
        <v>Withdrawn</v>
      </c>
      <c r="E34" t="str">
        <f>IFERROR(VLOOKUP($B34,[1]Feb!I$5:J$46,2,FALSE),"")</f>
        <v/>
      </c>
      <c r="F34" s="67" t="str">
        <f>IFERROR(VLOOKUP($B34,[1]Feb!L$5:M$46,2,FALSE),"")</f>
        <v/>
      </c>
      <c r="G34" t="str">
        <f>IFERROR(VLOOKUP($B34,[1]Feb!O$5:P$46,2,FALSE),"")</f>
        <v/>
      </c>
      <c r="H34" t="str">
        <f>IFERROR(VLOOKUP($B34,[1]Feb!R$5:S$46,2,FALSE),"")</f>
        <v/>
      </c>
      <c r="I34" t="str">
        <f>IFERROR(VLOOKUP($B34,[1]Feb!U$5:V$46,2,FALSE),"")</f>
        <v>Withdrawn</v>
      </c>
      <c r="J34" t="str">
        <f>IFERROR(VLOOKUP($B34,[1]Feb!X$5:Y$46,2,FALSE),"")</f>
        <v/>
      </c>
      <c r="K34" t="str">
        <f>IFERROR(VLOOKUP($B34,[1]Feb!AA$5:AB$46,2,FALSE),"")</f>
        <v/>
      </c>
      <c r="L34" t="str">
        <f>IFERROR(VLOOKUP($B34,[1]Feb!AD$5:AE$46,2,FALSE),"")</f>
        <v/>
      </c>
      <c r="M34" t="str">
        <f>IFERROR(VLOOKUP($B34,[1]Feb!AG$5:AH$46,2,FALSE),"")</f>
        <v/>
      </c>
      <c r="N34" t="str">
        <f>IFERROR(VLOOKUP($B34,[1]Feb!AJ$5:AK$46,2,FALSE),"")</f>
        <v/>
      </c>
      <c r="O34" t="str">
        <f>IFERROR(VLOOKUP($B34,[1]Feb!AM$5:AN$46,2,FALSE),"")</f>
        <v/>
      </c>
      <c r="P34" t="str">
        <f>IFERROR(VLOOKUP($B34,[1]Feb!AP$5:AQ$46,2,FALSE),"")</f>
        <v/>
      </c>
      <c r="Q34" s="6">
        <f>SUM($C34:P34)</f>
        <v>0</v>
      </c>
      <c r="R34">
        <f>COUNTIF($C34:P34,"Late*")</f>
        <v>0</v>
      </c>
      <c r="S34" s="11">
        <f t="shared" si="2"/>
        <v>0</v>
      </c>
      <c r="T34" s="7">
        <f>COUNTIF($C34:P34,"Absent")</f>
        <v>0</v>
      </c>
      <c r="U34">
        <f>COUNTIF($C34:P34,"Withdrawn")+COUNTIF($C34:P34,"Absent*")-T34</f>
        <v>2</v>
      </c>
      <c r="V34" s="10">
        <f t="shared" si="3"/>
        <v>2</v>
      </c>
    </row>
    <row r="35" spans="1:22" x14ac:dyDescent="0.3">
      <c r="A35" s="6" t="s">
        <v>639</v>
      </c>
      <c r="B35" s="7" t="s">
        <v>640</v>
      </c>
      <c r="C35" s="6" t="str">
        <f>IFERROR(VLOOKUP($B35,[1]Feb!C$5:D$46,2,FALSE),"")</f>
        <v/>
      </c>
      <c r="D35" t="str">
        <f>IFERROR(VLOOKUP($B35,[1]Feb!F$5:G$46,2,FALSE),"")</f>
        <v/>
      </c>
      <c r="E35" t="str">
        <f>IFERROR(VLOOKUP($B35,[1]Feb!I$5:J$46,2,FALSE),"")</f>
        <v>Absent*</v>
      </c>
      <c r="F35" s="67" t="str">
        <f>IFERROR(VLOOKUP($B35,[1]Feb!L$5:M$46,2,FALSE),"")</f>
        <v/>
      </c>
      <c r="G35" t="str">
        <f>IFERROR(VLOOKUP($B35,[1]Feb!O$5:P$46,2,FALSE),"")</f>
        <v>Withdrawn</v>
      </c>
      <c r="H35" t="str">
        <f>IFERROR(VLOOKUP($B35,[1]Feb!R$5:S$46,2,FALSE),"")</f>
        <v/>
      </c>
      <c r="I35" t="str">
        <f>IFERROR(VLOOKUP($B35,[1]Feb!U$5:V$46,2,FALSE),"")</f>
        <v/>
      </c>
      <c r="J35" t="str">
        <f>IFERROR(VLOOKUP($B35,[1]Feb!X$5:Y$46,2,FALSE),"")</f>
        <v/>
      </c>
      <c r="K35" t="str">
        <f>IFERROR(VLOOKUP($B35,[1]Feb!AA$5:AB$46,2,FALSE),"")</f>
        <v/>
      </c>
      <c r="L35" t="str">
        <f>IFERROR(VLOOKUP($B35,[1]Feb!AD$5:AE$46,2,FALSE),"")</f>
        <v/>
      </c>
      <c r="M35" t="str">
        <f>IFERROR(VLOOKUP($B35,[1]Feb!AG$5:AH$46,2,FALSE),"")</f>
        <v/>
      </c>
      <c r="N35" t="str">
        <f>IFERROR(VLOOKUP($B35,[1]Feb!AJ$5:AK$46,2,FALSE),"")</f>
        <v/>
      </c>
      <c r="O35" t="str">
        <f>IFERROR(VLOOKUP($B35,[1]Feb!AM$5:AN$46,2,FALSE),"")</f>
        <v/>
      </c>
      <c r="P35" t="str">
        <f>IFERROR(VLOOKUP($B35,[1]Feb!AP$5:AQ$46,2,FALSE),"")</f>
        <v/>
      </c>
      <c r="Q35" s="6">
        <f>SUM($C35:P35)</f>
        <v>0</v>
      </c>
      <c r="R35">
        <f>COUNTIF($C35:P35,"Late*")</f>
        <v>0</v>
      </c>
      <c r="S35" s="11">
        <f t="shared" si="2"/>
        <v>0</v>
      </c>
      <c r="T35" s="7">
        <f>COUNTIF($C35:P35,"Absent")</f>
        <v>0</v>
      </c>
      <c r="U35">
        <f>COUNTIF($C35:P35,"Withdrawn")+COUNTIF($C35:P35,"Absent*")-T35</f>
        <v>2</v>
      </c>
      <c r="V35" s="10">
        <f t="shared" si="3"/>
        <v>2</v>
      </c>
    </row>
    <row r="36" spans="1:22" x14ac:dyDescent="0.3">
      <c r="A36" s="6" t="s">
        <v>641</v>
      </c>
      <c r="B36" s="7" t="s">
        <v>642</v>
      </c>
      <c r="C36" s="6" t="str">
        <f>IFERROR(VLOOKUP($B36,[1]Feb!C$5:D$46,2,FALSE),"")</f>
        <v/>
      </c>
      <c r="D36" t="str">
        <f>IFERROR(VLOOKUP($B36,[1]Feb!F$5:G$46,2,FALSE),"")</f>
        <v/>
      </c>
      <c r="E36" t="str">
        <f>IFERROR(VLOOKUP($B36,[1]Feb!I$5:J$46,2,FALSE),"")</f>
        <v>Late</v>
      </c>
      <c r="F36" s="67" t="str">
        <f>IFERROR(VLOOKUP($B36,[1]Feb!L$5:M$46,2,FALSE),"")</f>
        <v/>
      </c>
      <c r="G36" t="str">
        <f>IFERROR(VLOOKUP($B36,[1]Feb!O$5:P$46,2,FALSE),"")</f>
        <v/>
      </c>
      <c r="H36" t="str">
        <f>IFERROR(VLOOKUP($B36,[1]Feb!R$5:S$46,2,FALSE),"")</f>
        <v/>
      </c>
      <c r="I36" t="str">
        <f>IFERROR(VLOOKUP($B36,[1]Feb!U$5:V$46,2,FALSE),"")</f>
        <v/>
      </c>
      <c r="J36" t="str">
        <f>IFERROR(VLOOKUP($B36,[1]Feb!X$5:Y$46,2,FALSE),"")</f>
        <v/>
      </c>
      <c r="K36" t="str">
        <f>IFERROR(VLOOKUP($B36,[1]Feb!AA$5:AB$46,2,FALSE),"")</f>
        <v/>
      </c>
      <c r="L36" t="str">
        <f>IFERROR(VLOOKUP($B36,[1]Feb!AD$5:AE$46,2,FALSE),"")</f>
        <v/>
      </c>
      <c r="M36" t="str">
        <f>IFERROR(VLOOKUP($B36,[1]Feb!AG$5:AH$46,2,FALSE),"")</f>
        <v/>
      </c>
      <c r="N36" t="str">
        <f>IFERROR(VLOOKUP($B36,[1]Feb!AJ$5:AK$46,2,FALSE),"")</f>
        <v/>
      </c>
      <c r="O36" t="str">
        <f>IFERROR(VLOOKUP($B36,[1]Feb!AM$5:AN$46,2,FALSE),"")</f>
        <v/>
      </c>
      <c r="P36" t="str">
        <f>IFERROR(VLOOKUP($B36,[1]Feb!AP$5:AQ$46,2,FALSE),"")</f>
        <v/>
      </c>
      <c r="Q36" s="6">
        <f>SUM($C36:P36)</f>
        <v>0</v>
      </c>
      <c r="R36">
        <f>COUNTIF($C36:P36,"Late*")</f>
        <v>1</v>
      </c>
      <c r="S36" s="11">
        <f t="shared" si="2"/>
        <v>1</v>
      </c>
      <c r="T36" s="7">
        <f>COUNTIF($C36:P36,"Absent")</f>
        <v>0</v>
      </c>
      <c r="U36">
        <f>COUNTIF($C36:P36,"Withdrawn")+COUNTIF($C36:P36,"Absent*")-T36</f>
        <v>0</v>
      </c>
      <c r="V36" s="10">
        <f t="shared" si="3"/>
        <v>1</v>
      </c>
    </row>
    <row r="37" spans="1:22" x14ac:dyDescent="0.3">
      <c r="A37" s="6" t="s">
        <v>77</v>
      </c>
      <c r="B37" s="7" t="s">
        <v>78</v>
      </c>
      <c r="C37" s="6">
        <f>IFERROR(VLOOKUP($B37,[1]Feb!C$5:D$46,2,FALSE),"")</f>
        <v>1</v>
      </c>
      <c r="D37" t="str">
        <f>IFERROR(VLOOKUP($B37,[1]Feb!F$5:G$46,2,FALSE),"")</f>
        <v/>
      </c>
      <c r="E37" t="str">
        <f>IFERROR(VLOOKUP($B37,[1]Feb!I$5:J$46,2,FALSE),"")</f>
        <v/>
      </c>
      <c r="F37" s="67" t="str">
        <f>IFERROR(VLOOKUP($B37,[1]Feb!L$5:M$46,2,FALSE),"")</f>
        <v/>
      </c>
      <c r="G37" t="str">
        <f>IFERROR(VLOOKUP($B37,[1]Feb!O$5:P$46,2,FALSE),"")</f>
        <v/>
      </c>
      <c r="H37" t="str">
        <f>IFERROR(VLOOKUP($B37,[1]Feb!R$5:S$46,2,FALSE),"")</f>
        <v/>
      </c>
      <c r="I37">
        <f>IFERROR(VLOOKUP($B37,[1]Feb!U$5:V$46,2,FALSE),"")</f>
        <v>1</v>
      </c>
      <c r="J37" t="str">
        <f>IFERROR(VLOOKUP($B37,[1]Feb!X$5:Y$46,2,FALSE),"")</f>
        <v/>
      </c>
      <c r="K37" t="str">
        <f>IFERROR(VLOOKUP($B37,[1]Feb!AA$5:AB$46,2,FALSE),"")</f>
        <v/>
      </c>
      <c r="L37" t="str">
        <f>IFERROR(VLOOKUP($B37,[1]Feb!AD$5:AE$46,2,FALSE),"")</f>
        <v/>
      </c>
      <c r="M37" t="str">
        <f>IFERROR(VLOOKUP($B37,[1]Feb!AG$5:AH$46,2,FALSE),"")</f>
        <v/>
      </c>
      <c r="N37" t="str">
        <f>IFERROR(VLOOKUP($B37,[1]Feb!AJ$5:AK$46,2,FALSE),"")</f>
        <v/>
      </c>
      <c r="O37" t="str">
        <f>IFERROR(VLOOKUP($B37,[1]Feb!AM$5:AN$46,2,FALSE),"")</f>
        <v/>
      </c>
      <c r="P37" t="str">
        <f>IFERROR(VLOOKUP($B37,[1]Feb!AP$5:AQ$46,2,FALSE),"")</f>
        <v/>
      </c>
      <c r="Q37" s="6">
        <f>SUM($C37:P37)</f>
        <v>2</v>
      </c>
      <c r="R37">
        <f>COUNTIF($C37:P37,"Late*")</f>
        <v>0</v>
      </c>
      <c r="S37" s="11">
        <f t="shared" si="2"/>
        <v>2</v>
      </c>
      <c r="T37" s="7">
        <f>COUNTIF($C37:P37,"Absent")</f>
        <v>0</v>
      </c>
      <c r="U37">
        <f>COUNTIF($C37:P37,"Withdrawn")+COUNTIF($C37:P37,"Absent*")-T37</f>
        <v>0</v>
      </c>
      <c r="V37" s="10">
        <f t="shared" si="3"/>
        <v>2</v>
      </c>
    </row>
    <row r="38" spans="1:22" x14ac:dyDescent="0.3">
      <c r="A38" s="6" t="s">
        <v>663</v>
      </c>
      <c r="B38" s="7" t="s">
        <v>664</v>
      </c>
      <c r="C38" s="6" t="str">
        <f>IFERROR(VLOOKUP($B38,[1]Feb!C$5:D$46,2,FALSE),"")</f>
        <v/>
      </c>
      <c r="D38" t="str">
        <f>IFERROR(VLOOKUP($B38,[1]Feb!F$5:G$46,2,FALSE),"")</f>
        <v/>
      </c>
      <c r="E38" t="str">
        <f>IFERROR(VLOOKUP($B38,[1]Feb!I$5:J$46,2,FALSE),"")</f>
        <v/>
      </c>
      <c r="F38" s="67" t="str">
        <f>IFERROR(VLOOKUP($B38,[1]Feb!L$5:M$46,2,FALSE),"")</f>
        <v/>
      </c>
      <c r="G38" t="str">
        <f>IFERROR(VLOOKUP($B38,[1]Feb!O$5:P$46,2,FALSE),"")</f>
        <v/>
      </c>
      <c r="H38" t="str">
        <f>IFERROR(VLOOKUP($B38,[1]Feb!R$5:S$46,2,FALSE),"")</f>
        <v/>
      </c>
      <c r="I38" t="str">
        <f>IFERROR(VLOOKUP($B38,[1]Feb!U$5:V$46,2,FALSE),"")</f>
        <v/>
      </c>
      <c r="J38" t="str">
        <f>IFERROR(VLOOKUP($B38,[1]Feb!X$5:Y$46,2,FALSE),"")</f>
        <v/>
      </c>
      <c r="K38" t="str">
        <f>IFERROR(VLOOKUP($B38,[1]Feb!AA$5:AB$46,2,FALSE),"")</f>
        <v/>
      </c>
      <c r="L38" t="str">
        <f>IFERROR(VLOOKUP($B38,[1]Feb!AD$5:AE$46,2,FALSE),"")</f>
        <v/>
      </c>
      <c r="M38" t="str">
        <f>IFERROR(VLOOKUP($B38,[1]Feb!AG$5:AH$46,2,FALSE),"")</f>
        <v/>
      </c>
      <c r="N38" t="str">
        <f>IFERROR(VLOOKUP($B38,[1]Feb!AJ$5:AK$46,2,FALSE),"")</f>
        <v/>
      </c>
      <c r="O38" t="str">
        <f>IFERROR(VLOOKUP($B38,[1]Feb!AM$5:AN$46,2,FALSE),"")</f>
        <v/>
      </c>
      <c r="P38" t="str">
        <f>IFERROR(VLOOKUP($B38,[1]Feb!AP$5:AQ$46,2,FALSE),"")</f>
        <v/>
      </c>
      <c r="Q38" s="6">
        <f>SUM($C38:P38)</f>
        <v>0</v>
      </c>
      <c r="R38">
        <f>COUNTIF($C38:P38,"Late*")</f>
        <v>0</v>
      </c>
      <c r="S38" s="11">
        <f t="shared" si="2"/>
        <v>0</v>
      </c>
      <c r="T38" s="7">
        <f>COUNTIF($C38:P38,"Absent")</f>
        <v>0</v>
      </c>
      <c r="U38">
        <f>COUNTIF($C38:P38,"Withdrawn")+COUNTIF($C38:P38,"Absent*")-T38</f>
        <v>0</v>
      </c>
      <c r="V38" s="10">
        <f t="shared" si="3"/>
        <v>0</v>
      </c>
    </row>
    <row r="39" spans="1:22" x14ac:dyDescent="0.3">
      <c r="A39" s="6" t="s">
        <v>193</v>
      </c>
      <c r="B39" s="7" t="s">
        <v>194</v>
      </c>
      <c r="C39" s="6" t="str">
        <f>IFERROR(VLOOKUP($B39,[1]Feb!C$5:D$46,2,FALSE),"")</f>
        <v/>
      </c>
      <c r="D39" t="str">
        <f>IFERROR(VLOOKUP($B39,[1]Feb!F$5:G$46,2,FALSE),"")</f>
        <v/>
      </c>
      <c r="E39" t="str">
        <f>IFERROR(VLOOKUP($B39,[1]Feb!I$5:J$46,2,FALSE),"")</f>
        <v/>
      </c>
      <c r="F39" s="67" t="str">
        <f>IFERROR(VLOOKUP($B39,[1]Feb!L$5:M$46,2,FALSE),"")</f>
        <v/>
      </c>
      <c r="G39">
        <f>IFERROR(VLOOKUP($B39,[1]Feb!O$5:P$46,2,FALSE),"")</f>
        <v>1</v>
      </c>
      <c r="H39" t="str">
        <f>IFERROR(VLOOKUP($B39,[1]Feb!R$5:S$46,2,FALSE),"")</f>
        <v/>
      </c>
      <c r="I39" t="str">
        <f>IFERROR(VLOOKUP($B39,[1]Feb!U$5:V$46,2,FALSE),"")</f>
        <v/>
      </c>
      <c r="J39" t="str">
        <f>IFERROR(VLOOKUP($B39,[1]Feb!X$5:Y$46,2,FALSE),"")</f>
        <v/>
      </c>
      <c r="K39" t="str">
        <f>IFERROR(VLOOKUP($B39,[1]Feb!AA$5:AB$46,2,FALSE),"")</f>
        <v/>
      </c>
      <c r="L39" t="str">
        <f>IFERROR(VLOOKUP($B39,[1]Feb!AD$5:AE$46,2,FALSE),"")</f>
        <v/>
      </c>
      <c r="M39" t="str">
        <f>IFERROR(VLOOKUP($B39,[1]Feb!AG$5:AH$46,2,FALSE),"")</f>
        <v/>
      </c>
      <c r="N39" t="str">
        <f>IFERROR(VLOOKUP($B39,[1]Feb!AJ$5:AK$46,2,FALSE),"")</f>
        <v/>
      </c>
      <c r="O39" t="str">
        <f>IFERROR(VLOOKUP($B39,[1]Feb!AM$5:AN$46,2,FALSE),"")</f>
        <v/>
      </c>
      <c r="P39" t="str">
        <f>IFERROR(VLOOKUP($B39,[1]Feb!AP$5:AQ$46,2,FALSE),"")</f>
        <v/>
      </c>
      <c r="Q39" s="6">
        <f>SUM($C39:P39)</f>
        <v>1</v>
      </c>
      <c r="R39">
        <f>COUNTIF($C39:P39,"Late*")</f>
        <v>0</v>
      </c>
      <c r="S39" s="11">
        <f t="shared" si="2"/>
        <v>1</v>
      </c>
      <c r="T39" s="7">
        <f>COUNTIF($C39:P39,"Absent")</f>
        <v>0</v>
      </c>
      <c r="U39">
        <f>COUNTIF($C39:P39,"Withdrawn")+COUNTIF($C39:P39,"Absent*")-T39</f>
        <v>0</v>
      </c>
      <c r="V39" s="10">
        <f t="shared" si="3"/>
        <v>1</v>
      </c>
    </row>
    <row r="40" spans="1:22" x14ac:dyDescent="0.3">
      <c r="A40" s="6" t="s">
        <v>575</v>
      </c>
      <c r="B40" s="7" t="s">
        <v>576</v>
      </c>
      <c r="C40" s="6" t="str">
        <f>IFERROR(VLOOKUP($B40,[1]Feb!C$5:D$46,2,FALSE),"")</f>
        <v/>
      </c>
      <c r="D40" t="str">
        <f>IFERROR(VLOOKUP($B40,[1]Feb!F$5:G$46,2,FALSE),"")</f>
        <v/>
      </c>
      <c r="E40" t="str">
        <f>IFERROR(VLOOKUP($B40,[1]Feb!I$5:J$46,2,FALSE),"")</f>
        <v/>
      </c>
      <c r="F40" s="67" t="str">
        <f>IFERROR(VLOOKUP($B40,[1]Feb!L$5:M$46,2,FALSE),"")</f>
        <v/>
      </c>
      <c r="G40" t="str">
        <f>IFERROR(VLOOKUP($B40,[1]Feb!O$5:P$46,2,FALSE),"")</f>
        <v/>
      </c>
      <c r="H40" t="str">
        <f>IFERROR(VLOOKUP($B40,[1]Feb!R$5:S$46,2,FALSE),"")</f>
        <v/>
      </c>
      <c r="I40" t="str">
        <f>IFERROR(VLOOKUP($B40,[1]Feb!U$5:V$46,2,FALSE),"")</f>
        <v/>
      </c>
      <c r="J40" t="str">
        <f>IFERROR(VLOOKUP($B40,[1]Feb!X$5:Y$46,2,FALSE),"")</f>
        <v/>
      </c>
      <c r="K40" t="str">
        <f>IFERROR(VLOOKUP($B40,[1]Feb!AA$5:AB$46,2,FALSE),"")</f>
        <v/>
      </c>
      <c r="L40" t="str">
        <f>IFERROR(VLOOKUP($B40,[1]Feb!AD$5:AE$46,2,FALSE),"")</f>
        <v/>
      </c>
      <c r="M40" t="str">
        <f>IFERROR(VLOOKUP($B40,[1]Feb!AG$5:AH$46,2,FALSE),"")</f>
        <v/>
      </c>
      <c r="N40" t="str">
        <f>IFERROR(VLOOKUP($B40,[1]Feb!AJ$5:AK$46,2,FALSE),"")</f>
        <v/>
      </c>
      <c r="O40" t="str">
        <f>IFERROR(VLOOKUP($B40,[1]Feb!AM$5:AN$46,2,FALSE),"")</f>
        <v/>
      </c>
      <c r="P40" t="str">
        <f>IFERROR(VLOOKUP($B40,[1]Feb!AP$5:AQ$46,2,FALSE),"")</f>
        <v/>
      </c>
      <c r="Q40" s="6">
        <f>SUM($C40:P40)</f>
        <v>0</v>
      </c>
      <c r="R40">
        <f>COUNTIF($C40:P40,"Late*")</f>
        <v>0</v>
      </c>
      <c r="S40" s="11">
        <f t="shared" si="2"/>
        <v>0</v>
      </c>
      <c r="T40" s="7">
        <f>COUNTIF($C40:P40,"Absent")</f>
        <v>0</v>
      </c>
      <c r="U40">
        <f>COUNTIF($C40:P40,"Withdrawn")+COUNTIF($C40:P40,"Absent*")-T40</f>
        <v>0</v>
      </c>
      <c r="V40" s="10">
        <f t="shared" si="3"/>
        <v>0</v>
      </c>
    </row>
    <row r="41" spans="1:22" x14ac:dyDescent="0.3">
      <c r="A41" s="6" t="s">
        <v>597</v>
      </c>
      <c r="B41" s="7" t="s">
        <v>598</v>
      </c>
      <c r="C41" s="6" t="str">
        <f>IFERROR(VLOOKUP($B41,[1]Feb!C$5:D$46,2,FALSE),"")</f>
        <v/>
      </c>
      <c r="D41" t="str">
        <f>IFERROR(VLOOKUP($B41,[1]Feb!F$5:G$46,2,FALSE),"")</f>
        <v/>
      </c>
      <c r="E41" t="str">
        <f>IFERROR(VLOOKUP($B41,[1]Feb!I$5:J$46,2,FALSE),"")</f>
        <v/>
      </c>
      <c r="F41" s="67" t="str">
        <f>IFERROR(VLOOKUP($B41,[1]Feb!L$5:M$46,2,FALSE),"")</f>
        <v/>
      </c>
      <c r="G41" t="str">
        <f>IFERROR(VLOOKUP($B41,[1]Feb!O$5:P$46,2,FALSE),"")</f>
        <v/>
      </c>
      <c r="H41" t="str">
        <f>IFERROR(VLOOKUP($B41,[1]Feb!R$5:S$46,2,FALSE),"")</f>
        <v/>
      </c>
      <c r="I41" t="str">
        <f>IFERROR(VLOOKUP($B41,[1]Feb!U$5:V$46,2,FALSE),"")</f>
        <v/>
      </c>
      <c r="J41" t="str">
        <f>IFERROR(VLOOKUP($B41,[1]Feb!X$5:Y$46,2,FALSE),"")</f>
        <v/>
      </c>
      <c r="K41" t="str">
        <f>IFERROR(VLOOKUP($B41,[1]Feb!AA$5:AB$46,2,FALSE),"")</f>
        <v/>
      </c>
      <c r="L41" t="str">
        <f>IFERROR(VLOOKUP($B41,[1]Feb!AD$5:AE$46,2,FALSE),"")</f>
        <v/>
      </c>
      <c r="M41" t="str">
        <f>IFERROR(VLOOKUP($B41,[1]Feb!AG$5:AH$46,2,FALSE),"")</f>
        <v/>
      </c>
      <c r="N41" t="str">
        <f>IFERROR(VLOOKUP($B41,[1]Feb!AJ$5:AK$46,2,FALSE),"")</f>
        <v/>
      </c>
      <c r="O41" t="str">
        <f>IFERROR(VLOOKUP($B41,[1]Feb!AM$5:AN$46,2,FALSE),"")</f>
        <v/>
      </c>
      <c r="P41" t="str">
        <f>IFERROR(VLOOKUP($B41,[1]Feb!AP$5:AQ$46,2,FALSE),"")</f>
        <v/>
      </c>
      <c r="Q41" s="6">
        <f>SUM($C41:P41)</f>
        <v>0</v>
      </c>
      <c r="R41">
        <f>COUNTIF($C41:P41,"Late*")</f>
        <v>0</v>
      </c>
      <c r="S41" s="11">
        <f t="shared" si="2"/>
        <v>0</v>
      </c>
      <c r="T41" s="7">
        <f>COUNTIF($C41:P41,"Absent")</f>
        <v>0</v>
      </c>
      <c r="U41">
        <f>COUNTIF($C41:P41,"Withdrawn")+COUNTIF($C41:P41,"Absent*")-T41</f>
        <v>0</v>
      </c>
      <c r="V41" s="10">
        <f t="shared" si="3"/>
        <v>0</v>
      </c>
    </row>
    <row r="42" spans="1:22" x14ac:dyDescent="0.3">
      <c r="A42" s="6" t="s">
        <v>633</v>
      </c>
      <c r="B42" s="7" t="s">
        <v>634</v>
      </c>
      <c r="C42" s="6" t="str">
        <f>IFERROR(VLOOKUP($B42,[1]Feb!C$5:D$46,2,FALSE),"")</f>
        <v/>
      </c>
      <c r="D42" t="str">
        <f>IFERROR(VLOOKUP($B42,[1]Feb!F$5:G$46,2,FALSE),"")</f>
        <v/>
      </c>
      <c r="E42" t="str">
        <f>IFERROR(VLOOKUP($B42,[1]Feb!I$5:J$46,2,FALSE),"")</f>
        <v/>
      </c>
      <c r="F42" s="67" t="str">
        <f>IFERROR(VLOOKUP($B42,[1]Feb!L$5:M$46,2,FALSE),"")</f>
        <v/>
      </c>
      <c r="G42" t="str">
        <f>IFERROR(VLOOKUP($B42,[1]Feb!O$5:P$46,2,FALSE),"")</f>
        <v/>
      </c>
      <c r="H42" t="str">
        <f>IFERROR(VLOOKUP($B42,[1]Feb!R$5:S$46,2,FALSE),"")</f>
        <v/>
      </c>
      <c r="I42" t="str">
        <f>IFERROR(VLOOKUP($B42,[1]Feb!U$5:V$46,2,FALSE),"")</f>
        <v/>
      </c>
      <c r="J42" t="str">
        <f>IFERROR(VLOOKUP($B42,[1]Feb!X$5:Y$46,2,FALSE),"")</f>
        <v/>
      </c>
      <c r="K42" t="str">
        <f>IFERROR(VLOOKUP($B42,[1]Feb!AA$5:AB$46,2,FALSE),"")</f>
        <v/>
      </c>
      <c r="L42" t="str">
        <f>IFERROR(VLOOKUP($B42,[1]Feb!AD$5:AE$46,2,FALSE),"")</f>
        <v/>
      </c>
      <c r="M42" t="str">
        <f>IFERROR(VLOOKUP($B42,[1]Feb!AG$5:AH$46,2,FALSE),"")</f>
        <v/>
      </c>
      <c r="N42" t="str">
        <f>IFERROR(VLOOKUP($B42,[1]Feb!AJ$5:AK$46,2,FALSE),"")</f>
        <v/>
      </c>
      <c r="O42" t="str">
        <f>IFERROR(VLOOKUP($B42,[1]Feb!AM$5:AN$46,2,FALSE),"")</f>
        <v/>
      </c>
      <c r="P42" t="str">
        <f>IFERROR(VLOOKUP($B42,[1]Feb!AP$5:AQ$46,2,FALSE),"")</f>
        <v/>
      </c>
      <c r="Q42" s="6">
        <f>SUM($C42:P42)</f>
        <v>0</v>
      </c>
      <c r="R42">
        <f>COUNTIF($C42:P42,"Late*")</f>
        <v>0</v>
      </c>
      <c r="S42" s="11">
        <f t="shared" si="2"/>
        <v>0</v>
      </c>
      <c r="T42" s="7">
        <f>COUNTIF($C42:P42,"Absent")</f>
        <v>0</v>
      </c>
      <c r="U42">
        <f>COUNTIF($C42:P42,"Withdrawn")+COUNTIF($C42:P42,"Absent*")-T42</f>
        <v>0</v>
      </c>
      <c r="V42" s="10">
        <f t="shared" si="3"/>
        <v>0</v>
      </c>
    </row>
    <row r="43" spans="1:22" x14ac:dyDescent="0.3">
      <c r="A43" s="6" t="s">
        <v>629</v>
      </c>
      <c r="B43" s="7" t="s">
        <v>630</v>
      </c>
      <c r="C43" s="6" t="str">
        <f>IFERROR(VLOOKUP($B43,[1]Feb!C$5:D$46,2,FALSE),"")</f>
        <v/>
      </c>
      <c r="D43" t="str">
        <f>IFERROR(VLOOKUP($B43,[1]Feb!F$5:G$46,2,FALSE),"")</f>
        <v/>
      </c>
      <c r="E43" t="str">
        <f>IFERROR(VLOOKUP($B43,[1]Feb!I$5:J$46,2,FALSE),"")</f>
        <v/>
      </c>
      <c r="F43" s="67" t="str">
        <f>IFERROR(VLOOKUP($B43,[1]Feb!L$5:M$46,2,FALSE),"")</f>
        <v/>
      </c>
      <c r="G43" t="str">
        <f>IFERROR(VLOOKUP($B43,[1]Feb!O$5:P$46,2,FALSE),"")</f>
        <v/>
      </c>
      <c r="H43" t="str">
        <f>IFERROR(VLOOKUP($B43,[1]Feb!R$5:S$46,2,FALSE),"")</f>
        <v/>
      </c>
      <c r="I43" t="str">
        <f>IFERROR(VLOOKUP($B43,[1]Feb!U$5:V$46,2,FALSE),"")</f>
        <v/>
      </c>
      <c r="J43" t="str">
        <f>IFERROR(VLOOKUP($B43,[1]Feb!X$5:Y$46,2,FALSE),"")</f>
        <v/>
      </c>
      <c r="K43" t="str">
        <f>IFERROR(VLOOKUP($B43,[1]Feb!AA$5:AB$46,2,FALSE),"")</f>
        <v/>
      </c>
      <c r="L43" t="str">
        <f>IFERROR(VLOOKUP($B43,[1]Feb!AD$5:AE$46,2,FALSE),"")</f>
        <v/>
      </c>
      <c r="M43" t="str">
        <f>IFERROR(VLOOKUP($B43,[1]Feb!AG$5:AH$46,2,FALSE),"")</f>
        <v/>
      </c>
      <c r="N43" t="str">
        <f>IFERROR(VLOOKUP($B43,[1]Feb!AJ$5:AK$46,2,FALSE),"")</f>
        <v/>
      </c>
      <c r="O43" t="str">
        <f>IFERROR(VLOOKUP($B43,[1]Feb!AM$5:AN$46,2,FALSE),"")</f>
        <v/>
      </c>
      <c r="P43" t="str">
        <f>IFERROR(VLOOKUP($B43,[1]Feb!AP$5:AQ$46,2,FALSE),"")</f>
        <v/>
      </c>
      <c r="Q43" s="6">
        <f>SUM($C43:P43)</f>
        <v>0</v>
      </c>
      <c r="R43">
        <f>COUNTIF($C43:P43,"Late*")</f>
        <v>0</v>
      </c>
      <c r="S43" s="11">
        <f t="shared" si="2"/>
        <v>0</v>
      </c>
      <c r="T43" s="7">
        <f>COUNTIF($C43:P43,"Absent")</f>
        <v>0</v>
      </c>
      <c r="U43">
        <f>COUNTIF($C43:P43,"Withdrawn")+COUNTIF($C43:P43,"Absent*")-T43</f>
        <v>0</v>
      </c>
      <c r="V43" s="10">
        <f t="shared" si="3"/>
        <v>0</v>
      </c>
    </row>
    <row r="44" spans="1:22" x14ac:dyDescent="0.3">
      <c r="A44" s="6" t="s">
        <v>579</v>
      </c>
      <c r="B44" s="7" t="s">
        <v>580</v>
      </c>
      <c r="C44" s="6" t="str">
        <f>IFERROR(VLOOKUP($B44,[1]Feb!C$5:D$46,2,FALSE),"")</f>
        <v/>
      </c>
      <c r="D44" t="str">
        <f>IFERROR(VLOOKUP($B44,[1]Feb!F$5:G$46,2,FALSE),"")</f>
        <v/>
      </c>
      <c r="E44" t="str">
        <f>IFERROR(VLOOKUP($B44,[1]Feb!I$5:J$46,2,FALSE),"")</f>
        <v/>
      </c>
      <c r="F44" s="67" t="str">
        <f>IFERROR(VLOOKUP($B44,[1]Feb!L$5:M$46,2,FALSE),"")</f>
        <v/>
      </c>
      <c r="G44" t="str">
        <f>IFERROR(VLOOKUP($B44,[1]Feb!O$5:P$46,2,FALSE),"")</f>
        <v/>
      </c>
      <c r="H44" t="str">
        <f>IFERROR(VLOOKUP($B44,[1]Feb!R$5:S$46,2,FALSE),"")</f>
        <v/>
      </c>
      <c r="I44" t="str">
        <f>IFERROR(VLOOKUP($B44,[1]Feb!U$5:V$46,2,FALSE),"")</f>
        <v/>
      </c>
      <c r="J44" t="str">
        <f>IFERROR(VLOOKUP($B44,[1]Feb!X$5:Y$46,2,FALSE),"")</f>
        <v/>
      </c>
      <c r="K44" t="str">
        <f>IFERROR(VLOOKUP($B44,[1]Feb!AA$5:AB$46,2,FALSE),"")</f>
        <v/>
      </c>
      <c r="L44" t="str">
        <f>IFERROR(VLOOKUP($B44,[1]Feb!AD$5:AE$46,2,FALSE),"")</f>
        <v/>
      </c>
      <c r="M44" t="str">
        <f>IFERROR(VLOOKUP($B44,[1]Feb!AG$5:AH$46,2,FALSE),"")</f>
        <v/>
      </c>
      <c r="N44" t="str">
        <f>IFERROR(VLOOKUP($B44,[1]Feb!AJ$5:AK$46,2,FALSE),"")</f>
        <v/>
      </c>
      <c r="O44" t="str">
        <f>IFERROR(VLOOKUP($B44,[1]Feb!AM$5:AN$46,2,FALSE),"")</f>
        <v/>
      </c>
      <c r="P44" t="str">
        <f>IFERROR(VLOOKUP($B44,[1]Feb!AP$5:AQ$46,2,FALSE),"")</f>
        <v/>
      </c>
      <c r="Q44" s="6">
        <f>SUM($C44:P44)</f>
        <v>0</v>
      </c>
      <c r="R44">
        <f>COUNTIF($C44:P44,"Late*")</f>
        <v>0</v>
      </c>
      <c r="S44" s="11">
        <f t="shared" si="2"/>
        <v>0</v>
      </c>
      <c r="T44" s="7">
        <f>COUNTIF($C44:P44,"Absent")</f>
        <v>0</v>
      </c>
      <c r="U44">
        <f>COUNTIF($C44:P44,"Withdrawn")+COUNTIF($C44:P44,"Absent*")-T44</f>
        <v>0</v>
      </c>
      <c r="V44" s="10">
        <f t="shared" si="3"/>
        <v>0</v>
      </c>
    </row>
    <row r="45" spans="1:22" x14ac:dyDescent="0.3">
      <c r="A45" s="6" t="s">
        <v>183</v>
      </c>
      <c r="B45" s="7" t="s">
        <v>184</v>
      </c>
      <c r="C45" s="6" t="str">
        <f>IFERROR(VLOOKUP($B45,[1]Feb!C$5:D$46,2,FALSE),"")</f>
        <v/>
      </c>
      <c r="D45">
        <f>IFERROR(VLOOKUP($B45,[1]Feb!F$5:G$46,2,FALSE),"")</f>
        <v>1</v>
      </c>
      <c r="E45" t="str">
        <f>IFERROR(VLOOKUP($B45,[1]Feb!I$5:J$46,2,FALSE),"")</f>
        <v/>
      </c>
      <c r="F45" s="67" t="str">
        <f>IFERROR(VLOOKUP($B45,[1]Feb!L$5:M$46,2,FALSE),"")</f>
        <v/>
      </c>
      <c r="G45" t="str">
        <f>IFERROR(VLOOKUP($B45,[1]Feb!O$5:P$46,2,FALSE),"")</f>
        <v>Withdrawn</v>
      </c>
      <c r="H45" t="str">
        <f>IFERROR(VLOOKUP($B45,[1]Feb!R$5:S$46,2,FALSE),"")</f>
        <v/>
      </c>
      <c r="I45" t="str">
        <f>IFERROR(VLOOKUP($B45,[1]Feb!U$5:V$46,2,FALSE),"")</f>
        <v/>
      </c>
      <c r="J45" t="str">
        <f>IFERROR(VLOOKUP($B45,[1]Feb!X$5:Y$46,2,FALSE),"")</f>
        <v/>
      </c>
      <c r="K45" t="str">
        <f>IFERROR(VLOOKUP($B45,[1]Feb!AA$5:AB$46,2,FALSE),"")</f>
        <v/>
      </c>
      <c r="L45" t="str">
        <f>IFERROR(VLOOKUP($B45,[1]Feb!AD$5:AE$46,2,FALSE),"")</f>
        <v/>
      </c>
      <c r="M45" t="str">
        <f>IFERROR(VLOOKUP($B45,[1]Feb!AG$5:AH$46,2,FALSE),"")</f>
        <v/>
      </c>
      <c r="N45" t="str">
        <f>IFERROR(VLOOKUP($B45,[1]Feb!AJ$5:AK$46,2,FALSE),"")</f>
        <v/>
      </c>
      <c r="O45" t="str">
        <f>IFERROR(VLOOKUP($B45,[1]Feb!AM$5:AN$46,2,FALSE),"")</f>
        <v/>
      </c>
      <c r="P45" t="str">
        <f>IFERROR(VLOOKUP($B45,[1]Feb!AP$5:AQ$46,2,FALSE),"")</f>
        <v/>
      </c>
      <c r="Q45" s="6">
        <f>SUM($C45:P45)</f>
        <v>1</v>
      </c>
      <c r="R45">
        <f>COUNTIF($C45:P45,"Late*")</f>
        <v>0</v>
      </c>
      <c r="S45" s="11">
        <f t="shared" si="2"/>
        <v>1</v>
      </c>
      <c r="T45" s="7">
        <f>COUNTIF($C45:P45,"Absent")</f>
        <v>0</v>
      </c>
      <c r="U45">
        <f>COUNTIF($C45:P45,"Withdrawn")+COUNTIF($C45:P45,"Absent*")-T45</f>
        <v>1</v>
      </c>
      <c r="V45" s="10">
        <f t="shared" si="3"/>
        <v>2</v>
      </c>
    </row>
    <row r="46" spans="1:22" x14ac:dyDescent="0.3">
      <c r="A46" s="6" t="s">
        <v>136</v>
      </c>
      <c r="B46" s="7" t="s">
        <v>131</v>
      </c>
      <c r="C46" s="6">
        <f>IFERROR(VLOOKUP($B46,[1]Feb!C$5:D$46,2,FALSE),"")</f>
        <v>1</v>
      </c>
      <c r="D46" t="str">
        <f>IFERROR(VLOOKUP($B46,[1]Feb!F$5:G$46,2,FALSE),"")</f>
        <v/>
      </c>
      <c r="E46" t="str">
        <f>IFERROR(VLOOKUP($B46,[1]Feb!I$5:J$46,2,FALSE),"")</f>
        <v/>
      </c>
      <c r="F46" s="67" t="str">
        <f>IFERROR(VLOOKUP($B46,[1]Feb!L$5:M$46,2,FALSE),"")</f>
        <v/>
      </c>
      <c r="G46" t="str">
        <f>IFERROR(VLOOKUP($B46,[1]Feb!O$5:P$46,2,FALSE),"")</f>
        <v/>
      </c>
      <c r="H46" t="str">
        <f>IFERROR(VLOOKUP($B46,[1]Feb!R$5:S$46,2,FALSE),"")</f>
        <v/>
      </c>
      <c r="I46">
        <f>IFERROR(VLOOKUP($B46,[1]Feb!U$5:V$46,2,FALSE),"")</f>
        <v>1</v>
      </c>
      <c r="J46" t="str">
        <f>IFERROR(VLOOKUP($B46,[1]Feb!X$5:Y$46,2,FALSE),"")</f>
        <v/>
      </c>
      <c r="K46" t="str">
        <f>IFERROR(VLOOKUP($B46,[1]Feb!AA$5:AB$46,2,FALSE),"")</f>
        <v/>
      </c>
      <c r="L46" t="str">
        <f>IFERROR(VLOOKUP($B46,[1]Feb!AD$5:AE$46,2,FALSE),"")</f>
        <v/>
      </c>
      <c r="M46" t="str">
        <f>IFERROR(VLOOKUP($B46,[1]Feb!AG$5:AH$46,2,FALSE),"")</f>
        <v/>
      </c>
      <c r="N46" t="str">
        <f>IFERROR(VLOOKUP($B46,[1]Feb!AJ$5:AK$46,2,FALSE),"")</f>
        <v/>
      </c>
      <c r="O46" t="str">
        <f>IFERROR(VLOOKUP($B46,[1]Feb!AM$5:AN$46,2,FALSE),"")</f>
        <v/>
      </c>
      <c r="P46" t="str">
        <f>IFERROR(VLOOKUP($B46,[1]Feb!AP$5:AQ$46,2,FALSE),"")</f>
        <v/>
      </c>
      <c r="Q46" s="6">
        <f>SUM($C46:P46)</f>
        <v>2</v>
      </c>
      <c r="R46">
        <f>COUNTIF($C46:P46,"Late*")</f>
        <v>0</v>
      </c>
      <c r="S46" s="11">
        <f t="shared" si="2"/>
        <v>2</v>
      </c>
      <c r="T46" s="7">
        <f>COUNTIF($C46:P46,"Absent")</f>
        <v>0</v>
      </c>
      <c r="U46">
        <f>COUNTIF($C46:P46,"Withdrawn")+COUNTIF($C46:P46,"Absent*")-T46</f>
        <v>0</v>
      </c>
      <c r="V46" s="10">
        <f t="shared" si="3"/>
        <v>2</v>
      </c>
    </row>
    <row r="47" spans="1:22" x14ac:dyDescent="0.3">
      <c r="A47" s="6" t="s">
        <v>209</v>
      </c>
      <c r="B47" s="7" t="s">
        <v>210</v>
      </c>
      <c r="C47" s="6" t="str">
        <f>IFERROR(VLOOKUP($B47,[1]Feb!C$5:D$46,2,FALSE),"")</f>
        <v/>
      </c>
      <c r="D47" t="str">
        <f>IFERROR(VLOOKUP($B47,[1]Feb!F$5:G$46,2,FALSE),"")</f>
        <v/>
      </c>
      <c r="E47" t="str">
        <f>IFERROR(VLOOKUP($B47,[1]Feb!I$5:J$46,2,FALSE),"")</f>
        <v/>
      </c>
      <c r="F47" s="67" t="str">
        <f>IFERROR(VLOOKUP($B47,[1]Feb!L$5:M$46,2,FALSE),"")</f>
        <v/>
      </c>
      <c r="G47">
        <f>IFERROR(VLOOKUP($B47,[1]Feb!O$5:P$46,2,FALSE),"")</f>
        <v>1</v>
      </c>
      <c r="H47" t="str">
        <f>IFERROR(VLOOKUP($B47,[1]Feb!R$5:S$46,2,FALSE),"")</f>
        <v/>
      </c>
      <c r="I47">
        <f>IFERROR(VLOOKUP($B47,[1]Feb!U$5:V$46,2,FALSE),"")</f>
        <v>1</v>
      </c>
      <c r="J47" t="str">
        <f>IFERROR(VLOOKUP($B47,[1]Feb!X$5:Y$46,2,FALSE),"")</f>
        <v/>
      </c>
      <c r="K47" t="str">
        <f>IFERROR(VLOOKUP($B47,[1]Feb!AA$5:AB$46,2,FALSE),"")</f>
        <v/>
      </c>
      <c r="L47" t="str">
        <f>IFERROR(VLOOKUP($B47,[1]Feb!AD$5:AE$46,2,FALSE),"")</f>
        <v/>
      </c>
      <c r="M47" t="str">
        <f>IFERROR(VLOOKUP($B47,[1]Feb!AG$5:AH$46,2,FALSE),"")</f>
        <v/>
      </c>
      <c r="N47" t="str">
        <f>IFERROR(VLOOKUP($B47,[1]Feb!AJ$5:AK$46,2,FALSE),"")</f>
        <v/>
      </c>
      <c r="O47" t="str">
        <f>IFERROR(VLOOKUP($B47,[1]Feb!AM$5:AN$46,2,FALSE),"")</f>
        <v/>
      </c>
      <c r="P47" t="str">
        <f>IFERROR(VLOOKUP($B47,[1]Feb!AP$5:AQ$46,2,FALSE),"")</f>
        <v/>
      </c>
      <c r="Q47" s="6">
        <f>SUM($C47:P47)</f>
        <v>2</v>
      </c>
      <c r="R47">
        <f>COUNTIF($C47:P47,"Late*")</f>
        <v>0</v>
      </c>
      <c r="S47" s="11">
        <f t="shared" si="2"/>
        <v>2</v>
      </c>
      <c r="T47" s="7">
        <f>COUNTIF($C47:P47,"Absent")</f>
        <v>0</v>
      </c>
      <c r="U47">
        <f>COUNTIF($C47:P47,"Withdrawn")+COUNTIF($C47:P47,"Absent*")-T47</f>
        <v>0</v>
      </c>
      <c r="V47" s="10">
        <f t="shared" si="3"/>
        <v>2</v>
      </c>
    </row>
    <row r="48" spans="1:22" x14ac:dyDescent="0.3">
      <c r="A48" s="6" t="s">
        <v>404</v>
      </c>
      <c r="B48" s="7" t="s">
        <v>405</v>
      </c>
      <c r="C48" s="6" t="str">
        <f>IFERROR(VLOOKUP($B48,[1]Feb!C$5:D$46,2,FALSE),"")</f>
        <v/>
      </c>
      <c r="D48" t="str">
        <f>IFERROR(VLOOKUP($B48,[1]Feb!F$5:G$46,2,FALSE),"")</f>
        <v/>
      </c>
      <c r="E48" t="str">
        <f>IFERROR(VLOOKUP($B48,[1]Feb!I$5:J$46,2,FALSE),"")</f>
        <v/>
      </c>
      <c r="F48" s="67" t="str">
        <f>IFERROR(VLOOKUP($B48,[1]Feb!L$5:M$46,2,FALSE),"")</f>
        <v/>
      </c>
      <c r="G48" t="str">
        <f>IFERROR(VLOOKUP($B48,[1]Feb!O$5:P$46,2,FALSE),"")</f>
        <v/>
      </c>
      <c r="H48" t="str">
        <f>IFERROR(VLOOKUP($B48,[1]Feb!R$5:S$46,2,FALSE),"")</f>
        <v/>
      </c>
      <c r="I48" t="str">
        <f>IFERROR(VLOOKUP($B48,[1]Feb!U$5:V$46,2,FALSE),"")</f>
        <v/>
      </c>
      <c r="J48" t="str">
        <f>IFERROR(VLOOKUP($B48,[1]Feb!X$5:Y$46,2,FALSE),"")</f>
        <v/>
      </c>
      <c r="K48" t="str">
        <f>IFERROR(VLOOKUP($B48,[1]Feb!AA$5:AB$46,2,FALSE),"")</f>
        <v/>
      </c>
      <c r="L48" t="str">
        <f>IFERROR(VLOOKUP($B48,[1]Feb!AD$5:AE$46,2,FALSE),"")</f>
        <v/>
      </c>
      <c r="M48" t="str">
        <f>IFERROR(VLOOKUP($B48,[1]Feb!AG$5:AH$46,2,FALSE),"")</f>
        <v/>
      </c>
      <c r="N48" t="str">
        <f>IFERROR(VLOOKUP($B48,[1]Feb!AJ$5:AK$46,2,FALSE),"")</f>
        <v/>
      </c>
      <c r="O48" t="str">
        <f>IFERROR(VLOOKUP($B48,[1]Feb!AM$5:AN$46,2,FALSE),"")</f>
        <v/>
      </c>
      <c r="P48" t="str">
        <f>IFERROR(VLOOKUP($B48,[1]Feb!AP$5:AQ$46,2,FALSE),"")</f>
        <v/>
      </c>
      <c r="Q48" s="6">
        <f>SUM($C48:P48)</f>
        <v>0</v>
      </c>
      <c r="R48">
        <f>COUNTIF($C48:P48,"Late*")</f>
        <v>0</v>
      </c>
      <c r="S48" s="11">
        <f t="shared" si="2"/>
        <v>0</v>
      </c>
      <c r="T48" s="7">
        <f>COUNTIF($C48:P48,"Absent")</f>
        <v>0</v>
      </c>
      <c r="U48">
        <f>COUNTIF($C48:P48,"Withdrawn")+COUNTIF($C48:P48,"Absent*")-T48</f>
        <v>0</v>
      </c>
      <c r="V48" s="10">
        <f t="shared" si="3"/>
        <v>0</v>
      </c>
    </row>
    <row r="49" spans="1:23" x14ac:dyDescent="0.3">
      <c r="A49" s="6" t="s">
        <v>595</v>
      </c>
      <c r="B49" s="7" t="s">
        <v>596</v>
      </c>
      <c r="C49" s="6" t="str">
        <f>IFERROR(VLOOKUP($B49,[1]Feb!C$5:D$46,2,FALSE),"")</f>
        <v/>
      </c>
      <c r="D49" t="str">
        <f>IFERROR(VLOOKUP($B49,[1]Feb!F$5:G$46,2,FALSE),"")</f>
        <v/>
      </c>
      <c r="E49" t="str">
        <f>IFERROR(VLOOKUP($B49,[1]Feb!I$5:J$46,2,FALSE),"")</f>
        <v/>
      </c>
      <c r="F49" s="67" t="str">
        <f>IFERROR(VLOOKUP($B49,[1]Feb!L$5:M$46,2,FALSE),"")</f>
        <v/>
      </c>
      <c r="G49" t="str">
        <f>IFERROR(VLOOKUP($B49,[1]Feb!O$5:P$46,2,FALSE),"")</f>
        <v/>
      </c>
      <c r="H49" t="str">
        <f>IFERROR(VLOOKUP($B49,[1]Feb!R$5:S$46,2,FALSE),"")</f>
        <v/>
      </c>
      <c r="I49" t="str">
        <f>IFERROR(VLOOKUP($B49,[1]Feb!U$5:V$46,2,FALSE),"")</f>
        <v/>
      </c>
      <c r="J49" t="str">
        <f>IFERROR(VLOOKUP($B49,[1]Feb!X$5:Y$46,2,FALSE),"")</f>
        <v/>
      </c>
      <c r="K49" t="str">
        <f>IFERROR(VLOOKUP($B49,[1]Feb!AA$5:AB$46,2,FALSE),"")</f>
        <v/>
      </c>
      <c r="L49" t="str">
        <f>IFERROR(VLOOKUP($B49,[1]Feb!AD$5:AE$46,2,FALSE),"")</f>
        <v/>
      </c>
      <c r="M49" t="str">
        <f>IFERROR(VLOOKUP($B49,[1]Feb!AG$5:AH$46,2,FALSE),"")</f>
        <v/>
      </c>
      <c r="N49" t="str">
        <f>IFERROR(VLOOKUP($B49,[1]Feb!AJ$5:AK$46,2,FALSE),"")</f>
        <v/>
      </c>
      <c r="O49" t="str">
        <f>IFERROR(VLOOKUP($B49,[1]Feb!AM$5:AN$46,2,FALSE),"")</f>
        <v/>
      </c>
      <c r="P49" t="str">
        <f>IFERROR(VLOOKUP($B49,[1]Feb!AP$5:AQ$46,2,FALSE),"")</f>
        <v/>
      </c>
      <c r="Q49" s="6">
        <f>SUM($C49:P49)</f>
        <v>0</v>
      </c>
      <c r="R49">
        <f>COUNTIF($C49:P49,"Late*")</f>
        <v>0</v>
      </c>
      <c r="S49" s="11">
        <f t="shared" si="2"/>
        <v>0</v>
      </c>
      <c r="T49" s="7">
        <f>COUNTIF($C49:P49,"Absent")</f>
        <v>0</v>
      </c>
      <c r="U49">
        <f>COUNTIF($C49:P49,"Withdrawn")+COUNTIF($C49:P49,"Absent*")-T49</f>
        <v>0</v>
      </c>
      <c r="V49" s="10">
        <f t="shared" si="3"/>
        <v>0</v>
      </c>
    </row>
    <row r="50" spans="1:23" x14ac:dyDescent="0.3">
      <c r="A50" s="6" t="s">
        <v>607</v>
      </c>
      <c r="B50" s="7" t="s">
        <v>608</v>
      </c>
      <c r="C50" s="6" t="str">
        <f>IFERROR(VLOOKUP($B50,[1]Feb!C$5:D$46,2,FALSE),"")</f>
        <v/>
      </c>
      <c r="D50" t="str">
        <f>IFERROR(VLOOKUP($B50,[1]Feb!F$5:G$46,2,FALSE),"")</f>
        <v/>
      </c>
      <c r="E50" t="str">
        <f>IFERROR(VLOOKUP($B50,[1]Feb!I$5:J$46,2,FALSE),"")</f>
        <v>Withdrawn</v>
      </c>
      <c r="F50" s="67" t="str">
        <f>IFERROR(VLOOKUP($B50,[1]Feb!L$5:M$46,2,FALSE),"")</f>
        <v/>
      </c>
      <c r="G50" t="str">
        <f>IFERROR(VLOOKUP($B50,[1]Feb!O$5:P$46,2,FALSE),"")</f>
        <v/>
      </c>
      <c r="H50" t="str">
        <f>IFERROR(VLOOKUP($B50,[1]Feb!R$5:S$46,2,FALSE),"")</f>
        <v>Withdrawn</v>
      </c>
      <c r="I50" t="str">
        <f>IFERROR(VLOOKUP($B50,[1]Feb!U$5:V$46,2,FALSE),"")</f>
        <v/>
      </c>
      <c r="J50" t="str">
        <f>IFERROR(VLOOKUP($B50,[1]Feb!X$5:Y$46,2,FALSE),"")</f>
        <v/>
      </c>
      <c r="K50" t="str">
        <f>IFERROR(VLOOKUP($B50,[1]Feb!AA$5:AB$46,2,FALSE),"")</f>
        <v/>
      </c>
      <c r="L50" t="str">
        <f>IFERROR(VLOOKUP($B50,[1]Feb!AD$5:AE$46,2,FALSE),"")</f>
        <v/>
      </c>
      <c r="M50" t="str">
        <f>IFERROR(VLOOKUP($B50,[1]Feb!AG$5:AH$46,2,FALSE),"")</f>
        <v/>
      </c>
      <c r="N50" t="str">
        <f>IFERROR(VLOOKUP($B50,[1]Feb!AJ$5:AK$46,2,FALSE),"")</f>
        <v/>
      </c>
      <c r="O50" t="str">
        <f>IFERROR(VLOOKUP($B50,[1]Feb!AM$5:AN$46,2,FALSE),"")</f>
        <v/>
      </c>
      <c r="P50" t="str">
        <f>IFERROR(VLOOKUP($B50,[1]Feb!AP$5:AQ$46,2,FALSE),"")</f>
        <v/>
      </c>
      <c r="Q50" s="6">
        <f>SUM($C50:P50)</f>
        <v>0</v>
      </c>
      <c r="R50">
        <f>COUNTIF($C50:P50,"Late*")</f>
        <v>0</v>
      </c>
      <c r="S50" s="11">
        <f t="shared" si="2"/>
        <v>0</v>
      </c>
      <c r="T50" s="7">
        <f>COUNTIF($C50:P50,"Absent")</f>
        <v>0</v>
      </c>
      <c r="U50">
        <f>COUNTIF($C50:P50,"Withdrawn")+COUNTIF($C50:P50,"Absent*")-T50</f>
        <v>2</v>
      </c>
      <c r="V50" s="10">
        <f t="shared" si="3"/>
        <v>2</v>
      </c>
      <c r="W50" s="1"/>
    </row>
    <row r="51" spans="1:23" ht="14.4" customHeight="1" x14ac:dyDescent="0.3">
      <c r="A51" s="6" t="s">
        <v>205</v>
      </c>
      <c r="B51" s="7" t="s">
        <v>206</v>
      </c>
      <c r="C51" s="6" t="str">
        <f>IFERROR(VLOOKUP($B51,[1]Feb!C$5:D$46,2,FALSE),"")</f>
        <v/>
      </c>
      <c r="D51" t="str">
        <f>IFERROR(VLOOKUP($B51,[1]Feb!F$5:G$46,2,FALSE),"")</f>
        <v/>
      </c>
      <c r="E51" t="str">
        <f>IFERROR(VLOOKUP($B51,[1]Feb!I$5:J$46,2,FALSE),"")</f>
        <v/>
      </c>
      <c r="F51" s="67" t="str">
        <f>IFERROR(VLOOKUP($B51,[1]Feb!L$5:M$46,2,FALSE),"")</f>
        <v/>
      </c>
      <c r="G51">
        <f>IFERROR(VLOOKUP($B51,[1]Feb!O$5:P$46,2,FALSE),"")</f>
        <v>1</v>
      </c>
      <c r="H51" t="str">
        <f>IFERROR(VLOOKUP($B51,[1]Feb!R$5:S$46,2,FALSE),"")</f>
        <v/>
      </c>
      <c r="I51">
        <f>IFERROR(VLOOKUP($B51,[1]Feb!U$5:V$46,2,FALSE),"")</f>
        <v>1</v>
      </c>
      <c r="J51" t="str">
        <f>IFERROR(VLOOKUP($B51,[1]Feb!X$5:Y$46,2,FALSE),"")</f>
        <v/>
      </c>
      <c r="K51" t="str">
        <f>IFERROR(VLOOKUP($B51,[1]Feb!AA$5:AB$46,2,FALSE),"")</f>
        <v/>
      </c>
      <c r="L51" t="str">
        <f>IFERROR(VLOOKUP($B51,[1]Feb!AD$5:AE$46,2,FALSE),"")</f>
        <v/>
      </c>
      <c r="M51" t="str">
        <f>IFERROR(VLOOKUP($B51,[1]Feb!AG$5:AH$46,2,FALSE),"")</f>
        <v/>
      </c>
      <c r="N51" t="str">
        <f>IFERROR(VLOOKUP($B51,[1]Feb!AJ$5:AK$46,2,FALSE),"")</f>
        <v/>
      </c>
      <c r="O51" t="str">
        <f>IFERROR(VLOOKUP($B51,[1]Feb!AM$5:AN$46,2,FALSE),"")</f>
        <v/>
      </c>
      <c r="P51" t="str">
        <f>IFERROR(VLOOKUP($B51,[1]Feb!AP$5:AQ$46,2,FALSE),"")</f>
        <v/>
      </c>
      <c r="Q51" s="6">
        <f>SUM($C51:P51)</f>
        <v>2</v>
      </c>
      <c r="R51">
        <f>COUNTIF($C51:P51,"Late*")</f>
        <v>0</v>
      </c>
      <c r="S51" s="11">
        <f t="shared" si="2"/>
        <v>2</v>
      </c>
      <c r="T51" s="7">
        <f>COUNTIF($C51:P51,"Absent")</f>
        <v>0</v>
      </c>
      <c r="U51">
        <f>COUNTIF($C51:P51,"Withdrawn")+COUNTIF($C51:P51,"Absent*")-T51</f>
        <v>0</v>
      </c>
      <c r="V51" s="10">
        <f t="shared" si="3"/>
        <v>2</v>
      </c>
    </row>
    <row r="52" spans="1:23" s="1" customFormat="1" x14ac:dyDescent="0.3">
      <c r="A52" s="6" t="s">
        <v>456</v>
      </c>
      <c r="B52" s="7" t="s">
        <v>457</v>
      </c>
      <c r="C52" s="6" t="str">
        <f>IFERROR(VLOOKUP($B52,[1]Feb!C$5:D$46,2,FALSE),"")</f>
        <v/>
      </c>
      <c r="D52" t="str">
        <f>IFERROR(VLOOKUP($B52,[1]Feb!F$5:G$46,2,FALSE),"")</f>
        <v/>
      </c>
      <c r="E52" t="str">
        <f>IFERROR(VLOOKUP($B52,[1]Feb!I$5:J$46,2,FALSE),"")</f>
        <v/>
      </c>
      <c r="F52" s="67" t="str">
        <f>IFERROR(VLOOKUP($B52,[1]Feb!L$5:M$46,2,FALSE),"")</f>
        <v/>
      </c>
      <c r="G52" t="str">
        <f>IFERROR(VLOOKUP($B52,[1]Feb!O$5:P$46,2,FALSE),"")</f>
        <v/>
      </c>
      <c r="H52" t="str">
        <f>IFERROR(VLOOKUP($B52,[1]Feb!R$5:S$46,2,FALSE),"")</f>
        <v/>
      </c>
      <c r="I52" t="str">
        <f>IFERROR(VLOOKUP($B52,[1]Feb!U$5:V$46,2,FALSE),"")</f>
        <v/>
      </c>
      <c r="J52" t="str">
        <f>IFERROR(VLOOKUP($B52,[1]Feb!X$5:Y$46,2,FALSE),"")</f>
        <v/>
      </c>
      <c r="K52" t="str">
        <f>IFERROR(VLOOKUP($B52,[1]Feb!AA$5:AB$46,2,FALSE),"")</f>
        <v/>
      </c>
      <c r="L52" t="str">
        <f>IFERROR(VLOOKUP($B52,[1]Feb!AD$5:AE$46,2,FALSE),"")</f>
        <v/>
      </c>
      <c r="M52" t="str">
        <f>IFERROR(VLOOKUP($B52,[1]Feb!AG$5:AH$46,2,FALSE),"")</f>
        <v/>
      </c>
      <c r="N52" t="str">
        <f>IFERROR(VLOOKUP($B52,[1]Feb!AJ$5:AK$46,2,FALSE),"")</f>
        <v/>
      </c>
      <c r="O52" t="str">
        <f>IFERROR(VLOOKUP($B52,[1]Feb!AM$5:AN$46,2,FALSE),"")</f>
        <v/>
      </c>
      <c r="P52" t="str">
        <f>IFERROR(VLOOKUP($B52,[1]Feb!AP$5:AQ$46,2,FALSE),"")</f>
        <v/>
      </c>
      <c r="Q52" s="6">
        <f>SUM($C52:P52)</f>
        <v>0</v>
      </c>
      <c r="R52">
        <f>COUNTIF($C52:P52,"Late*")</f>
        <v>0</v>
      </c>
      <c r="S52" s="11">
        <f t="shared" si="2"/>
        <v>0</v>
      </c>
      <c r="T52" s="7">
        <f>COUNTIF($C52:P52,"Absent")</f>
        <v>0</v>
      </c>
      <c r="U52">
        <f>COUNTIF($C52:P52,"Withdrawn")+COUNTIF($C52:P52,"Absent*")-T52</f>
        <v>0</v>
      </c>
      <c r="V52" s="10">
        <f t="shared" si="3"/>
        <v>0</v>
      </c>
      <c r="W52"/>
    </row>
    <row r="53" spans="1:23" x14ac:dyDescent="0.3">
      <c r="A53" s="6" t="s">
        <v>533</v>
      </c>
      <c r="B53" s="7" t="s">
        <v>534</v>
      </c>
      <c r="C53" s="6" t="str">
        <f>IFERROR(VLOOKUP($B53,[1]Feb!C$5:D$46,2,FALSE),"")</f>
        <v/>
      </c>
      <c r="D53" t="str">
        <f>IFERROR(VLOOKUP($B53,[1]Feb!F$5:G$46,2,FALSE),"")</f>
        <v/>
      </c>
      <c r="E53" t="str">
        <f>IFERROR(VLOOKUP($B53,[1]Feb!I$5:J$46,2,FALSE),"")</f>
        <v/>
      </c>
      <c r="F53" s="67" t="str">
        <f>IFERROR(VLOOKUP($B53,[1]Feb!L$5:M$46,2,FALSE),"")</f>
        <v/>
      </c>
      <c r="G53">
        <f>IFERROR(VLOOKUP($B53,[1]Feb!O$5:P$46,2,FALSE),"")</f>
        <v>1</v>
      </c>
      <c r="H53" t="str">
        <f>IFERROR(VLOOKUP($B53,[1]Feb!R$5:S$46,2,FALSE),"")</f>
        <v/>
      </c>
      <c r="I53" t="str">
        <f>IFERROR(VLOOKUP($B53,[1]Feb!U$5:V$46,2,FALSE),"")</f>
        <v/>
      </c>
      <c r="J53" t="str">
        <f>IFERROR(VLOOKUP($B53,[1]Feb!X$5:Y$46,2,FALSE),"")</f>
        <v/>
      </c>
      <c r="K53" t="str">
        <f>IFERROR(VLOOKUP($B53,[1]Feb!AA$5:AB$46,2,FALSE),"")</f>
        <v/>
      </c>
      <c r="L53" t="str">
        <f>IFERROR(VLOOKUP($B53,[1]Feb!AD$5:AE$46,2,FALSE),"")</f>
        <v/>
      </c>
      <c r="M53" t="str">
        <f>IFERROR(VLOOKUP($B53,[1]Feb!AG$5:AH$46,2,FALSE),"")</f>
        <v/>
      </c>
      <c r="N53" t="str">
        <f>IFERROR(VLOOKUP($B53,[1]Feb!AJ$5:AK$46,2,FALSE),"")</f>
        <v/>
      </c>
      <c r="O53" t="str">
        <f>IFERROR(VLOOKUP($B53,[1]Feb!AM$5:AN$46,2,FALSE),"")</f>
        <v/>
      </c>
      <c r="P53" t="str">
        <f>IFERROR(VLOOKUP($B53,[1]Feb!AP$5:AQ$46,2,FALSE),"")</f>
        <v/>
      </c>
      <c r="Q53" s="6">
        <f>SUM($C53:P53)</f>
        <v>1</v>
      </c>
      <c r="R53">
        <f>COUNTIF($C53:P53,"Late*")</f>
        <v>0</v>
      </c>
      <c r="S53" s="11">
        <f t="shared" si="2"/>
        <v>1</v>
      </c>
      <c r="T53" s="7">
        <f>COUNTIF($C53:P53,"Absent")</f>
        <v>0</v>
      </c>
      <c r="U53">
        <f>COUNTIF($C53:P53,"Withdrawn")+COUNTIF($C53:P53,"Absent*")-T53</f>
        <v>0</v>
      </c>
      <c r="V53" s="10">
        <f t="shared" si="3"/>
        <v>1</v>
      </c>
    </row>
    <row r="54" spans="1:23" x14ac:dyDescent="0.3">
      <c r="A54" s="6" t="s">
        <v>567</v>
      </c>
      <c r="B54" s="7" t="s">
        <v>568</v>
      </c>
      <c r="C54" s="6" t="str">
        <f>IFERROR(VLOOKUP($B54,[1]Feb!C$5:D$46,2,FALSE),"")</f>
        <v/>
      </c>
      <c r="D54" t="str">
        <f>IFERROR(VLOOKUP($B54,[1]Feb!F$5:G$46,2,FALSE),"")</f>
        <v/>
      </c>
      <c r="E54" t="str">
        <f>IFERROR(VLOOKUP($B54,[1]Feb!I$5:J$46,2,FALSE),"")</f>
        <v/>
      </c>
      <c r="F54" s="67" t="str">
        <f>IFERROR(VLOOKUP($B54,[1]Feb!L$5:M$46,2,FALSE),"")</f>
        <v/>
      </c>
      <c r="G54" t="str">
        <f>IFERROR(VLOOKUP($B54,[1]Feb!O$5:P$46,2,FALSE),"")</f>
        <v/>
      </c>
      <c r="H54" t="str">
        <f>IFERROR(VLOOKUP($B54,[1]Feb!R$5:S$46,2,FALSE),"")</f>
        <v/>
      </c>
      <c r="I54" t="str">
        <f>IFERROR(VLOOKUP($B54,[1]Feb!U$5:V$46,2,FALSE),"")</f>
        <v>Withdrawn</v>
      </c>
      <c r="J54" t="str">
        <f>IFERROR(VLOOKUP($B54,[1]Feb!X$5:Y$46,2,FALSE),"")</f>
        <v/>
      </c>
      <c r="K54" t="str">
        <f>IFERROR(VLOOKUP($B54,[1]Feb!AA$5:AB$46,2,FALSE),"")</f>
        <v/>
      </c>
      <c r="L54" t="str">
        <f>IFERROR(VLOOKUP($B54,[1]Feb!AD$5:AE$46,2,FALSE),"")</f>
        <v/>
      </c>
      <c r="M54" t="str">
        <f>IFERROR(VLOOKUP($B54,[1]Feb!AG$5:AH$46,2,FALSE),"")</f>
        <v/>
      </c>
      <c r="N54" t="str">
        <f>IFERROR(VLOOKUP($B54,[1]Feb!AJ$5:AK$46,2,FALSE),"")</f>
        <v/>
      </c>
      <c r="O54" t="str">
        <f>IFERROR(VLOOKUP($B54,[1]Feb!AM$5:AN$46,2,FALSE),"")</f>
        <v/>
      </c>
      <c r="P54" t="str">
        <f>IFERROR(VLOOKUP($B54,[1]Feb!AP$5:AQ$46,2,FALSE),"")</f>
        <v/>
      </c>
      <c r="Q54" s="6">
        <f>SUM($C54:P54)</f>
        <v>0</v>
      </c>
      <c r="R54">
        <f>COUNTIF($C54:P54,"Late*")</f>
        <v>0</v>
      </c>
      <c r="S54" s="11">
        <f t="shared" si="2"/>
        <v>0</v>
      </c>
      <c r="T54" s="7">
        <f>COUNTIF($C54:P54,"Absent")</f>
        <v>0</v>
      </c>
      <c r="U54">
        <f>COUNTIF($C54:P54,"Withdrawn")+COUNTIF($C54:P54,"Absent*")-T54</f>
        <v>1</v>
      </c>
      <c r="V54" s="10">
        <f t="shared" si="3"/>
        <v>1</v>
      </c>
    </row>
    <row r="55" spans="1:23" x14ac:dyDescent="0.3">
      <c r="A55" s="6" t="s">
        <v>71</v>
      </c>
      <c r="B55" s="7" t="s">
        <v>72</v>
      </c>
      <c r="C55" s="6" t="str">
        <f>IFERROR(VLOOKUP($B55,[1]Feb!C$5:D$46,2,FALSE),"")</f>
        <v/>
      </c>
      <c r="D55" t="str">
        <f>IFERROR(VLOOKUP($B55,[1]Feb!F$5:G$46,2,FALSE),"")</f>
        <v/>
      </c>
      <c r="E55" t="str">
        <f>IFERROR(VLOOKUP($B55,[1]Feb!I$5:J$46,2,FALSE),"")</f>
        <v/>
      </c>
      <c r="F55" s="67" t="str">
        <f>IFERROR(VLOOKUP($B55,[1]Feb!L$5:M$46,2,FALSE),"")</f>
        <v/>
      </c>
      <c r="G55" t="str">
        <f>IFERROR(VLOOKUP($B55,[1]Feb!O$5:P$46,2,FALSE),"")</f>
        <v/>
      </c>
      <c r="H55" t="str">
        <f>IFERROR(VLOOKUP($B55,[1]Feb!R$5:S$46,2,FALSE),"")</f>
        <v>Withdrawn</v>
      </c>
      <c r="I55" t="str">
        <f>IFERROR(VLOOKUP($B55,[1]Feb!U$5:V$46,2,FALSE),"")</f>
        <v/>
      </c>
      <c r="J55" t="str">
        <f>IFERROR(VLOOKUP($B55,[1]Feb!X$5:Y$46,2,FALSE),"")</f>
        <v/>
      </c>
      <c r="K55" t="str">
        <f>IFERROR(VLOOKUP($B55,[1]Feb!AA$5:AB$46,2,FALSE),"")</f>
        <v/>
      </c>
      <c r="L55" t="str">
        <f>IFERROR(VLOOKUP($B55,[1]Feb!AD$5:AE$46,2,FALSE),"")</f>
        <v/>
      </c>
      <c r="M55" t="str">
        <f>IFERROR(VLOOKUP($B55,[1]Feb!AG$5:AH$46,2,FALSE),"")</f>
        <v/>
      </c>
      <c r="N55" t="str">
        <f>IFERROR(VLOOKUP($B55,[1]Feb!AJ$5:AK$46,2,FALSE),"")</f>
        <v/>
      </c>
      <c r="O55" t="str">
        <f>IFERROR(VLOOKUP($B55,[1]Feb!AM$5:AN$46,2,FALSE),"")</f>
        <v/>
      </c>
      <c r="P55" t="str">
        <f>IFERROR(VLOOKUP($B55,[1]Feb!AP$5:AQ$46,2,FALSE),"")</f>
        <v/>
      </c>
      <c r="Q55" s="6">
        <f>SUM($C55:P55)</f>
        <v>0</v>
      </c>
      <c r="R55">
        <f>COUNTIF($C55:P55,"Late*")</f>
        <v>0</v>
      </c>
      <c r="S55" s="11">
        <f t="shared" si="2"/>
        <v>0</v>
      </c>
      <c r="T55" s="7">
        <f>COUNTIF($C55:P55,"Absent")</f>
        <v>0</v>
      </c>
      <c r="U55">
        <f>COUNTIF($C55:P55,"Withdrawn")+COUNTIF($C55:P55,"Absent*")-T55</f>
        <v>1</v>
      </c>
      <c r="V55" s="10">
        <f t="shared" si="3"/>
        <v>1</v>
      </c>
    </row>
    <row r="56" spans="1:23" x14ac:dyDescent="0.3">
      <c r="A56" s="6" t="s">
        <v>478</v>
      </c>
      <c r="B56" s="7" t="s">
        <v>479</v>
      </c>
      <c r="C56" s="6">
        <f>IFERROR(VLOOKUP($B56,[1]Feb!C$5:D$46,2,FALSE),"")</f>
        <v>1</v>
      </c>
      <c r="D56" t="str">
        <f>IFERROR(VLOOKUP($B56,[1]Feb!F$5:G$46,2,FALSE),"")</f>
        <v/>
      </c>
      <c r="E56" t="str">
        <f>IFERROR(VLOOKUP($B56,[1]Feb!I$5:J$46,2,FALSE),"")</f>
        <v>Late</v>
      </c>
      <c r="F56" s="67" t="str">
        <f>IFERROR(VLOOKUP($B56,[1]Feb!L$5:M$46,2,FALSE),"")</f>
        <v/>
      </c>
      <c r="G56" t="str">
        <f>IFERROR(VLOOKUP($B56,[1]Feb!O$5:P$46,2,FALSE),"")</f>
        <v/>
      </c>
      <c r="H56">
        <f>IFERROR(VLOOKUP($B56,[1]Feb!R$5:S$46,2,FALSE),"")</f>
        <v>1</v>
      </c>
      <c r="I56" t="str">
        <f>IFERROR(VLOOKUP($B56,[1]Feb!U$5:V$46,2,FALSE),"")</f>
        <v/>
      </c>
      <c r="J56" t="str">
        <f>IFERROR(VLOOKUP($B56,[1]Feb!X$5:Y$46,2,FALSE),"")</f>
        <v/>
      </c>
      <c r="K56" t="str">
        <f>IFERROR(VLOOKUP($B56,[1]Feb!AA$5:AB$46,2,FALSE),"")</f>
        <v/>
      </c>
      <c r="L56" t="str">
        <f>IFERROR(VLOOKUP($B56,[1]Feb!AD$5:AE$46,2,FALSE),"")</f>
        <v/>
      </c>
      <c r="M56" t="str">
        <f>IFERROR(VLOOKUP($B56,[1]Feb!AG$5:AH$46,2,FALSE),"")</f>
        <v/>
      </c>
      <c r="N56" t="str">
        <f>IFERROR(VLOOKUP($B56,[1]Feb!AJ$5:AK$46,2,FALSE),"")</f>
        <v/>
      </c>
      <c r="O56" t="str">
        <f>IFERROR(VLOOKUP($B56,[1]Feb!AM$5:AN$46,2,FALSE),"")</f>
        <v/>
      </c>
      <c r="P56" t="str">
        <f>IFERROR(VLOOKUP($B56,[1]Feb!AP$5:AQ$46,2,FALSE),"")</f>
        <v/>
      </c>
      <c r="Q56" s="6">
        <f>SUM($C56:P56)</f>
        <v>2</v>
      </c>
      <c r="R56">
        <f>COUNTIF($C56:P56,"Late*")</f>
        <v>1</v>
      </c>
      <c r="S56" s="11">
        <f t="shared" si="2"/>
        <v>3</v>
      </c>
      <c r="T56" s="7">
        <f>COUNTIF($C56:P56,"Absent")</f>
        <v>0</v>
      </c>
      <c r="U56">
        <f>COUNTIF($C56:P56,"Withdrawn")+COUNTIF($C56:P56,"Absent*")-T56</f>
        <v>0</v>
      </c>
      <c r="V56" s="10">
        <f t="shared" si="3"/>
        <v>3</v>
      </c>
    </row>
    <row r="57" spans="1:23" x14ac:dyDescent="0.3">
      <c r="A57" s="6" t="s">
        <v>215</v>
      </c>
      <c r="B57" s="7" t="s">
        <v>125</v>
      </c>
      <c r="C57" s="6">
        <f>IFERROR(VLOOKUP($B57,[1]Feb!C$5:D$46,2,FALSE),"")</f>
        <v>1</v>
      </c>
      <c r="D57" t="str">
        <f>IFERROR(VLOOKUP($B57,[1]Feb!F$5:G$46,2,FALSE),"")</f>
        <v/>
      </c>
      <c r="E57" t="str">
        <f>IFERROR(VLOOKUP($B57,[1]Feb!I$5:J$46,2,FALSE),"")</f>
        <v/>
      </c>
      <c r="F57" s="67" t="str">
        <f>IFERROR(VLOOKUP($B57,[1]Feb!L$5:M$46,2,FALSE),"")</f>
        <v/>
      </c>
      <c r="G57" t="str">
        <f>IFERROR(VLOOKUP($B57,[1]Feb!O$5:P$46,2,FALSE),"")</f>
        <v/>
      </c>
      <c r="H57" t="str">
        <f>IFERROR(VLOOKUP($B57,[1]Feb!R$5:S$46,2,FALSE),"")</f>
        <v/>
      </c>
      <c r="I57" t="str">
        <f>IFERROR(VLOOKUP($B57,[1]Feb!U$5:V$46,2,FALSE),"")</f>
        <v/>
      </c>
      <c r="J57" t="str">
        <f>IFERROR(VLOOKUP($B57,[1]Feb!X$5:Y$46,2,FALSE),"")</f>
        <v/>
      </c>
      <c r="K57" t="str">
        <f>IFERROR(VLOOKUP($B57,[1]Feb!AA$5:AB$46,2,FALSE),"")</f>
        <v/>
      </c>
      <c r="L57" t="str">
        <f>IFERROR(VLOOKUP($B57,[1]Feb!AD$5:AE$46,2,FALSE),"")</f>
        <v/>
      </c>
      <c r="M57" t="str">
        <f>IFERROR(VLOOKUP($B57,[1]Feb!AG$5:AH$46,2,FALSE),"")</f>
        <v/>
      </c>
      <c r="N57" t="str">
        <f>IFERROR(VLOOKUP($B57,[1]Feb!AJ$5:AK$46,2,FALSE),"")</f>
        <v/>
      </c>
      <c r="O57" t="str">
        <f>IFERROR(VLOOKUP($B57,[1]Feb!AM$5:AN$46,2,FALSE),"")</f>
        <v/>
      </c>
      <c r="P57" t="str">
        <f>IFERROR(VLOOKUP($B57,[1]Feb!AP$5:AQ$46,2,FALSE),"")</f>
        <v/>
      </c>
      <c r="Q57" s="6">
        <f>SUM($C57:P57)</f>
        <v>1</v>
      </c>
      <c r="R57">
        <f>COUNTIF($C57:P57,"Late*")</f>
        <v>0</v>
      </c>
      <c r="S57" s="11">
        <f t="shared" si="2"/>
        <v>1</v>
      </c>
      <c r="T57" s="7">
        <f>COUNTIF($C57:P57,"Absent")</f>
        <v>0</v>
      </c>
      <c r="U57">
        <f>COUNTIF($C57:P57,"Withdrawn")+COUNTIF($C57:P57,"Absent*")-T57</f>
        <v>0</v>
      </c>
      <c r="V57" s="10">
        <f t="shared" si="3"/>
        <v>1</v>
      </c>
    </row>
    <row r="58" spans="1:23" x14ac:dyDescent="0.3">
      <c r="A58" s="6" t="s">
        <v>653</v>
      </c>
      <c r="B58" s="7" t="s">
        <v>654</v>
      </c>
      <c r="C58" s="6" t="str">
        <f>IFERROR(VLOOKUP($B58,[1]Feb!C$5:D$46,2,FALSE),"")</f>
        <v/>
      </c>
      <c r="D58" t="str">
        <f>IFERROR(VLOOKUP($B58,[1]Feb!F$5:G$46,2,FALSE),"")</f>
        <v/>
      </c>
      <c r="E58" t="str">
        <f>IFERROR(VLOOKUP($B58,[1]Feb!I$5:J$46,2,FALSE),"")</f>
        <v/>
      </c>
      <c r="F58" s="67" t="str">
        <f>IFERROR(VLOOKUP($B58,[1]Feb!L$5:M$46,2,FALSE),"")</f>
        <v/>
      </c>
      <c r="G58" t="str">
        <f>IFERROR(VLOOKUP($B58,[1]Feb!O$5:P$46,2,FALSE),"")</f>
        <v>Withdrawn</v>
      </c>
      <c r="H58" t="str">
        <f>IFERROR(VLOOKUP($B58,[1]Feb!R$5:S$46,2,FALSE),"")</f>
        <v/>
      </c>
      <c r="I58" t="str">
        <f>IFERROR(VLOOKUP($B58,[1]Feb!U$5:V$46,2,FALSE),"")</f>
        <v/>
      </c>
      <c r="J58" t="str">
        <f>IFERROR(VLOOKUP($B58,[1]Feb!X$5:Y$46,2,FALSE),"")</f>
        <v/>
      </c>
      <c r="K58" t="str">
        <f>IFERROR(VLOOKUP($B58,[1]Feb!AA$5:AB$46,2,FALSE),"")</f>
        <v/>
      </c>
      <c r="L58" t="str">
        <f>IFERROR(VLOOKUP($B58,[1]Feb!AD$5:AE$46,2,FALSE),"")</f>
        <v/>
      </c>
      <c r="M58" t="str">
        <f>IFERROR(VLOOKUP($B58,[1]Feb!AG$5:AH$46,2,FALSE),"")</f>
        <v/>
      </c>
      <c r="N58" t="str">
        <f>IFERROR(VLOOKUP($B58,[1]Feb!AJ$5:AK$46,2,FALSE),"")</f>
        <v/>
      </c>
      <c r="O58" t="str">
        <f>IFERROR(VLOOKUP($B58,[1]Feb!AM$5:AN$46,2,FALSE),"")</f>
        <v/>
      </c>
      <c r="P58" t="str">
        <f>IFERROR(VLOOKUP($B58,[1]Feb!AP$5:AQ$46,2,FALSE),"")</f>
        <v/>
      </c>
      <c r="Q58" s="6">
        <f>SUM($C58:P58)</f>
        <v>0</v>
      </c>
      <c r="R58">
        <f>COUNTIF($C58:P58,"Late*")</f>
        <v>0</v>
      </c>
      <c r="S58" s="11">
        <f t="shared" si="2"/>
        <v>0</v>
      </c>
      <c r="T58" s="7">
        <f>COUNTIF($C58:P58,"Absent")</f>
        <v>0</v>
      </c>
      <c r="U58">
        <f>COUNTIF($C58:P58,"Withdrawn")+COUNTIF($C58:P58,"Absent*")-T58</f>
        <v>1</v>
      </c>
      <c r="V58" s="10">
        <f t="shared" si="3"/>
        <v>1</v>
      </c>
    </row>
    <row r="59" spans="1:23" x14ac:dyDescent="0.3">
      <c r="A59" s="6" t="s">
        <v>625</v>
      </c>
      <c r="B59" s="7" t="s">
        <v>626</v>
      </c>
      <c r="C59" s="6" t="str">
        <f>IFERROR(VLOOKUP($B59,[1]Feb!C$5:D$46,2,FALSE),"")</f>
        <v/>
      </c>
      <c r="D59" t="str">
        <f>IFERROR(VLOOKUP($B59,[1]Feb!F$5:G$46,2,FALSE),"")</f>
        <v/>
      </c>
      <c r="E59" t="str">
        <f>IFERROR(VLOOKUP($B59,[1]Feb!I$5:J$46,2,FALSE),"")</f>
        <v/>
      </c>
      <c r="F59" s="67" t="str">
        <f>IFERROR(VLOOKUP($B59,[1]Feb!L$5:M$46,2,FALSE),"")</f>
        <v/>
      </c>
      <c r="G59" t="str">
        <f>IFERROR(VLOOKUP($B59,[1]Feb!O$5:P$46,2,FALSE),"")</f>
        <v/>
      </c>
      <c r="H59" t="str">
        <f>IFERROR(VLOOKUP($B59,[1]Feb!R$5:S$46,2,FALSE),"")</f>
        <v/>
      </c>
      <c r="I59" t="str">
        <f>IFERROR(VLOOKUP($B59,[1]Feb!U$5:V$46,2,FALSE),"")</f>
        <v/>
      </c>
      <c r="J59" t="str">
        <f>IFERROR(VLOOKUP($B59,[1]Feb!X$5:Y$46,2,FALSE),"")</f>
        <v/>
      </c>
      <c r="K59" t="str">
        <f>IFERROR(VLOOKUP($B59,[1]Feb!AA$5:AB$46,2,FALSE),"")</f>
        <v/>
      </c>
      <c r="L59" t="str">
        <f>IFERROR(VLOOKUP($B59,[1]Feb!AD$5:AE$46,2,FALSE),"")</f>
        <v/>
      </c>
      <c r="M59" t="str">
        <f>IFERROR(VLOOKUP($B59,[1]Feb!AG$5:AH$46,2,FALSE),"")</f>
        <v/>
      </c>
      <c r="N59" t="str">
        <f>IFERROR(VLOOKUP($B59,[1]Feb!AJ$5:AK$46,2,FALSE),"")</f>
        <v/>
      </c>
      <c r="O59" t="str">
        <f>IFERROR(VLOOKUP($B59,[1]Feb!AM$5:AN$46,2,FALSE),"")</f>
        <v/>
      </c>
      <c r="P59" t="str">
        <f>IFERROR(VLOOKUP($B59,[1]Feb!AP$5:AQ$46,2,FALSE),"")</f>
        <v/>
      </c>
      <c r="Q59" s="6">
        <f>SUM($C59:P59)</f>
        <v>0</v>
      </c>
      <c r="R59">
        <f>COUNTIF($C59:P59,"Late*")</f>
        <v>0</v>
      </c>
      <c r="S59" s="11">
        <f t="shared" si="2"/>
        <v>0</v>
      </c>
      <c r="T59" s="7">
        <f>COUNTIF($C59:P59,"Absent")</f>
        <v>0</v>
      </c>
      <c r="U59">
        <f>COUNTIF($C59:P59,"Withdrawn")+COUNTIF($C59:P59,"Absent*")-T59</f>
        <v>0</v>
      </c>
      <c r="V59" s="10">
        <f t="shared" si="3"/>
        <v>0</v>
      </c>
    </row>
    <row r="60" spans="1:23" x14ac:dyDescent="0.3">
      <c r="A60" s="6" t="s">
        <v>153</v>
      </c>
      <c r="B60" s="7" t="s">
        <v>154</v>
      </c>
      <c r="C60" s="6" t="str">
        <f>IFERROR(VLOOKUP($B60,[1]Feb!C$5:D$46,2,FALSE),"")</f>
        <v/>
      </c>
      <c r="D60" t="str">
        <f>IFERROR(VLOOKUP($B60,[1]Feb!F$5:G$46,2,FALSE),"")</f>
        <v/>
      </c>
      <c r="E60" t="str">
        <f>IFERROR(VLOOKUP($B60,[1]Feb!I$5:J$46,2,FALSE),"")</f>
        <v/>
      </c>
      <c r="F60" s="67" t="str">
        <f>IFERROR(VLOOKUP($B60,[1]Feb!L$5:M$46,2,FALSE),"")</f>
        <v/>
      </c>
      <c r="G60" t="str">
        <f>IFERROR(VLOOKUP($B60,[1]Feb!O$5:P$46,2,FALSE),"")</f>
        <v/>
      </c>
      <c r="H60" t="str">
        <f>IFERROR(VLOOKUP($B60,[1]Feb!R$5:S$46,2,FALSE),"")</f>
        <v/>
      </c>
      <c r="I60">
        <f>IFERROR(VLOOKUP($B60,[1]Feb!U$5:V$46,2,FALSE),"")</f>
        <v>1</v>
      </c>
      <c r="J60" t="str">
        <f>IFERROR(VLOOKUP($B60,[1]Feb!X$5:Y$46,2,FALSE),"")</f>
        <v/>
      </c>
      <c r="K60" t="str">
        <f>IFERROR(VLOOKUP($B60,[1]Feb!AA$5:AB$46,2,FALSE),"")</f>
        <v/>
      </c>
      <c r="L60" t="str">
        <f>IFERROR(VLOOKUP($B60,[1]Feb!AD$5:AE$46,2,FALSE),"")</f>
        <v/>
      </c>
      <c r="M60" t="str">
        <f>IFERROR(VLOOKUP($B60,[1]Feb!AG$5:AH$46,2,FALSE),"")</f>
        <v/>
      </c>
      <c r="N60" t="str">
        <f>IFERROR(VLOOKUP($B60,[1]Feb!AJ$5:AK$46,2,FALSE),"")</f>
        <v/>
      </c>
      <c r="O60" t="str">
        <f>IFERROR(VLOOKUP($B60,[1]Feb!AM$5:AN$46,2,FALSE),"")</f>
        <v/>
      </c>
      <c r="P60" t="str">
        <f>IFERROR(VLOOKUP($B60,[1]Feb!AP$5:AQ$46,2,FALSE),"")</f>
        <v/>
      </c>
      <c r="Q60" s="6">
        <f>SUM($C60:P60)</f>
        <v>1</v>
      </c>
      <c r="R60">
        <f>COUNTIF($C60:P60,"Late*")</f>
        <v>0</v>
      </c>
      <c r="S60" s="11">
        <f t="shared" si="2"/>
        <v>1</v>
      </c>
      <c r="T60" s="7">
        <f>COUNTIF($C60:P60,"Absent")</f>
        <v>0</v>
      </c>
      <c r="U60">
        <f>COUNTIF($C60:P60,"Withdrawn")+COUNTIF($C60:P60,"Absent*")-T60</f>
        <v>0</v>
      </c>
      <c r="V60" s="10">
        <f t="shared" si="3"/>
        <v>1</v>
      </c>
    </row>
    <row r="61" spans="1:23" x14ac:dyDescent="0.3">
      <c r="A61" s="6" t="s">
        <v>541</v>
      </c>
      <c r="B61" s="7" t="s">
        <v>542</v>
      </c>
      <c r="C61" s="6" t="str">
        <f>IFERROR(VLOOKUP($B61,[1]Feb!C$5:D$46,2,FALSE),"")</f>
        <v/>
      </c>
      <c r="D61" t="str">
        <f>IFERROR(VLOOKUP($B61,[1]Feb!F$5:G$46,2,FALSE),"")</f>
        <v/>
      </c>
      <c r="E61" t="str">
        <f>IFERROR(VLOOKUP($B61,[1]Feb!I$5:J$46,2,FALSE),"")</f>
        <v/>
      </c>
      <c r="F61" s="67" t="str">
        <f>IFERROR(VLOOKUP($B61,[1]Feb!L$5:M$46,2,FALSE),"")</f>
        <v/>
      </c>
      <c r="G61" t="str">
        <f>IFERROR(VLOOKUP($B61,[1]Feb!O$5:P$46,2,FALSE),"")</f>
        <v/>
      </c>
      <c r="H61" t="str">
        <f>IFERROR(VLOOKUP($B61,[1]Feb!R$5:S$46,2,FALSE),"")</f>
        <v/>
      </c>
      <c r="I61" t="str">
        <f>IFERROR(VLOOKUP($B61,[1]Feb!U$5:V$46,2,FALSE),"")</f>
        <v/>
      </c>
      <c r="J61" t="str">
        <f>IFERROR(VLOOKUP($B61,[1]Feb!X$5:Y$46,2,FALSE),"")</f>
        <v/>
      </c>
      <c r="K61" t="str">
        <f>IFERROR(VLOOKUP($B61,[1]Feb!AA$5:AB$46,2,FALSE),"")</f>
        <v/>
      </c>
      <c r="L61" t="str">
        <f>IFERROR(VLOOKUP($B61,[1]Feb!AD$5:AE$46,2,FALSE),"")</f>
        <v/>
      </c>
      <c r="M61" t="str">
        <f>IFERROR(VLOOKUP($B61,[1]Feb!AG$5:AH$46,2,FALSE),"")</f>
        <v/>
      </c>
      <c r="N61" t="str">
        <f>IFERROR(VLOOKUP($B61,[1]Feb!AJ$5:AK$46,2,FALSE),"")</f>
        <v/>
      </c>
      <c r="O61" t="str">
        <f>IFERROR(VLOOKUP($B61,[1]Feb!AM$5:AN$46,2,FALSE),"")</f>
        <v/>
      </c>
      <c r="P61" t="str">
        <f>IFERROR(VLOOKUP($B61,[1]Feb!AP$5:AQ$46,2,FALSE),"")</f>
        <v/>
      </c>
      <c r="Q61" s="6">
        <f>SUM($C61:P61)</f>
        <v>0</v>
      </c>
      <c r="R61">
        <f>COUNTIF($C61:P61,"Late*")</f>
        <v>0</v>
      </c>
      <c r="S61" s="11">
        <f t="shared" si="2"/>
        <v>0</v>
      </c>
      <c r="T61" s="7">
        <f>COUNTIF($C61:P61,"Absent")</f>
        <v>0</v>
      </c>
      <c r="U61">
        <f>COUNTIF($C61:P61,"Withdrawn")+COUNTIF($C61:P61,"Absent*")-T61</f>
        <v>0</v>
      </c>
      <c r="V61" s="10">
        <f t="shared" si="3"/>
        <v>0</v>
      </c>
    </row>
    <row r="62" spans="1:23" x14ac:dyDescent="0.3">
      <c r="A62" s="6" t="s">
        <v>657</v>
      </c>
      <c r="B62" s="7" t="s">
        <v>658</v>
      </c>
      <c r="C62" s="6" t="str">
        <f>IFERROR(VLOOKUP($B62,[1]Feb!C$5:D$46,2,FALSE),"")</f>
        <v/>
      </c>
      <c r="D62" t="str">
        <f>IFERROR(VLOOKUP($B62,[1]Feb!F$5:G$46,2,FALSE),"")</f>
        <v/>
      </c>
      <c r="E62" t="str">
        <f>IFERROR(VLOOKUP($B62,[1]Feb!I$5:J$46,2,FALSE),"")</f>
        <v/>
      </c>
      <c r="F62" s="67" t="str">
        <f>IFERROR(VLOOKUP($B62,[1]Feb!L$5:M$46,2,FALSE),"")</f>
        <v/>
      </c>
      <c r="G62" t="str">
        <f>IFERROR(VLOOKUP($B62,[1]Feb!O$5:P$46,2,FALSE),"")</f>
        <v/>
      </c>
      <c r="H62" t="str">
        <f>IFERROR(VLOOKUP($B62,[1]Feb!R$5:S$46,2,FALSE),"")</f>
        <v/>
      </c>
      <c r="I62" t="str">
        <f>IFERROR(VLOOKUP($B62,[1]Feb!U$5:V$46,2,FALSE),"")</f>
        <v/>
      </c>
      <c r="J62" t="str">
        <f>IFERROR(VLOOKUP($B62,[1]Feb!X$5:Y$46,2,FALSE),"")</f>
        <v/>
      </c>
      <c r="K62" t="str">
        <f>IFERROR(VLOOKUP($B62,[1]Feb!AA$5:AB$46,2,FALSE),"")</f>
        <v/>
      </c>
      <c r="L62" t="str">
        <f>IFERROR(VLOOKUP($B62,[1]Feb!AD$5:AE$46,2,FALSE),"")</f>
        <v/>
      </c>
      <c r="M62" t="str">
        <f>IFERROR(VLOOKUP($B62,[1]Feb!AG$5:AH$46,2,FALSE),"")</f>
        <v/>
      </c>
      <c r="N62" t="str">
        <f>IFERROR(VLOOKUP($B62,[1]Feb!AJ$5:AK$46,2,FALSE),"")</f>
        <v/>
      </c>
      <c r="O62" t="str">
        <f>IFERROR(VLOOKUP($B62,[1]Feb!AM$5:AN$46,2,FALSE),"")</f>
        <v/>
      </c>
      <c r="P62" t="str">
        <f>IFERROR(VLOOKUP($B62,[1]Feb!AP$5:AQ$46,2,FALSE),"")</f>
        <v/>
      </c>
      <c r="Q62" s="6">
        <f>SUM($C62:P62)</f>
        <v>0</v>
      </c>
      <c r="R62">
        <f>COUNTIF($C62:P62,"Late*")</f>
        <v>0</v>
      </c>
      <c r="S62" s="11">
        <f t="shared" si="2"/>
        <v>0</v>
      </c>
      <c r="T62" s="7">
        <f>COUNTIF($C62:P62,"Absent")</f>
        <v>0</v>
      </c>
      <c r="U62">
        <f>COUNTIF($C62:P62,"Withdrawn")+COUNTIF($C62:P62,"Absent*")-T62</f>
        <v>0</v>
      </c>
      <c r="V62" s="10">
        <f t="shared" si="3"/>
        <v>0</v>
      </c>
    </row>
    <row r="63" spans="1:23" x14ac:dyDescent="0.3">
      <c r="A63" s="6" t="s">
        <v>587</v>
      </c>
      <c r="B63" s="7" t="s">
        <v>588</v>
      </c>
      <c r="C63" s="6">
        <f>IFERROR(VLOOKUP($B63,[1]Feb!C$5:D$46,2,FALSE),"")</f>
        <v>1</v>
      </c>
      <c r="D63" t="str">
        <f>IFERROR(VLOOKUP($B63,[1]Feb!F$5:G$46,2,FALSE),"")</f>
        <v/>
      </c>
      <c r="E63" t="str">
        <f>IFERROR(VLOOKUP($B63,[1]Feb!I$5:J$46,2,FALSE),"")</f>
        <v/>
      </c>
      <c r="F63" s="67" t="str">
        <f>IFERROR(VLOOKUP($B63,[1]Feb!L$5:M$46,2,FALSE),"")</f>
        <v/>
      </c>
      <c r="G63" t="str">
        <f>IFERROR(VLOOKUP($B63,[1]Feb!O$5:P$46,2,FALSE),"")</f>
        <v/>
      </c>
      <c r="H63" t="str">
        <f>IFERROR(VLOOKUP($B63,[1]Feb!R$5:S$46,2,FALSE),"")</f>
        <v/>
      </c>
      <c r="I63">
        <f>IFERROR(VLOOKUP($B63,[1]Feb!U$5:V$46,2,FALSE),"")</f>
        <v>1</v>
      </c>
      <c r="J63" t="str">
        <f>IFERROR(VLOOKUP($B63,[1]Feb!X$5:Y$46,2,FALSE),"")</f>
        <v/>
      </c>
      <c r="K63" t="str">
        <f>IFERROR(VLOOKUP($B63,[1]Feb!AA$5:AB$46,2,FALSE),"")</f>
        <v/>
      </c>
      <c r="L63" t="str">
        <f>IFERROR(VLOOKUP($B63,[1]Feb!AD$5:AE$46,2,FALSE),"")</f>
        <v/>
      </c>
      <c r="M63" t="str">
        <f>IFERROR(VLOOKUP($B63,[1]Feb!AG$5:AH$46,2,FALSE),"")</f>
        <v/>
      </c>
      <c r="N63" t="str">
        <f>IFERROR(VLOOKUP($B63,[1]Feb!AJ$5:AK$46,2,FALSE),"")</f>
        <v/>
      </c>
      <c r="O63" t="str">
        <f>IFERROR(VLOOKUP($B63,[1]Feb!AM$5:AN$46,2,FALSE),"")</f>
        <v/>
      </c>
      <c r="P63" t="str">
        <f>IFERROR(VLOOKUP($B63,[1]Feb!AP$5:AQ$46,2,FALSE),"")</f>
        <v/>
      </c>
      <c r="Q63" s="6">
        <f>SUM($C63:P63)</f>
        <v>2</v>
      </c>
      <c r="R63">
        <f>COUNTIF($C63:P63,"Late*")</f>
        <v>0</v>
      </c>
      <c r="S63" s="11">
        <f t="shared" si="2"/>
        <v>2</v>
      </c>
      <c r="T63" s="7">
        <f>COUNTIF($C63:P63,"Absent")</f>
        <v>0</v>
      </c>
      <c r="U63">
        <f>COUNTIF($C63:P63,"Withdrawn")+COUNTIF($C63:P63,"Absent*")-T63</f>
        <v>0</v>
      </c>
      <c r="V63" s="10">
        <f t="shared" si="3"/>
        <v>2</v>
      </c>
    </row>
    <row r="64" spans="1:23" x14ac:dyDescent="0.3">
      <c r="A64" s="6" t="s">
        <v>627</v>
      </c>
      <c r="B64" s="7" t="s">
        <v>628</v>
      </c>
      <c r="C64" s="6" t="str">
        <f>IFERROR(VLOOKUP($B64,[1]Feb!C$5:D$46,2,FALSE),"")</f>
        <v/>
      </c>
      <c r="D64" t="str">
        <f>IFERROR(VLOOKUP($B64,[1]Feb!F$5:G$46,2,FALSE),"")</f>
        <v/>
      </c>
      <c r="E64" t="str">
        <f>IFERROR(VLOOKUP($B64,[1]Feb!I$5:J$46,2,FALSE),"")</f>
        <v/>
      </c>
      <c r="F64" s="67" t="str">
        <f>IFERROR(VLOOKUP($B64,[1]Feb!L$5:M$46,2,FALSE),"")</f>
        <v/>
      </c>
      <c r="G64" t="str">
        <f>IFERROR(VLOOKUP($B64,[1]Feb!O$5:P$46,2,FALSE),"")</f>
        <v/>
      </c>
      <c r="H64" t="str">
        <f>IFERROR(VLOOKUP($B64,[1]Feb!R$5:S$46,2,FALSE),"")</f>
        <v/>
      </c>
      <c r="I64" t="str">
        <f>IFERROR(VLOOKUP($B64,[1]Feb!U$5:V$46,2,FALSE),"")</f>
        <v/>
      </c>
      <c r="J64" t="str">
        <f>IFERROR(VLOOKUP($B64,[1]Feb!X$5:Y$46,2,FALSE),"")</f>
        <v/>
      </c>
      <c r="K64" t="str">
        <f>IFERROR(VLOOKUP($B64,[1]Feb!AA$5:AB$46,2,FALSE),"")</f>
        <v/>
      </c>
      <c r="L64" t="str">
        <f>IFERROR(VLOOKUP($B64,[1]Feb!AD$5:AE$46,2,FALSE),"")</f>
        <v/>
      </c>
      <c r="M64" t="str">
        <f>IFERROR(VLOOKUP($B64,[1]Feb!AG$5:AH$46,2,FALSE),"")</f>
        <v/>
      </c>
      <c r="N64" t="str">
        <f>IFERROR(VLOOKUP($B64,[1]Feb!AJ$5:AK$46,2,FALSE),"")</f>
        <v/>
      </c>
      <c r="O64" t="str">
        <f>IFERROR(VLOOKUP($B64,[1]Feb!AM$5:AN$46,2,FALSE),"")</f>
        <v/>
      </c>
      <c r="P64" t="str">
        <f>IFERROR(VLOOKUP($B64,[1]Feb!AP$5:AQ$46,2,FALSE),"")</f>
        <v/>
      </c>
      <c r="Q64" s="6">
        <f>SUM($C64:P64)</f>
        <v>0</v>
      </c>
      <c r="R64">
        <f>COUNTIF($C64:P64,"Late*")</f>
        <v>0</v>
      </c>
      <c r="S64" s="11">
        <f t="shared" si="2"/>
        <v>0</v>
      </c>
      <c r="T64" s="7">
        <f>COUNTIF($C64:P64,"Absent")</f>
        <v>0</v>
      </c>
      <c r="U64">
        <f>COUNTIF($C64:P64,"Withdrawn")+COUNTIF($C64:P64,"Absent*")-T64</f>
        <v>0</v>
      </c>
      <c r="V64" s="10">
        <f t="shared" si="3"/>
        <v>0</v>
      </c>
    </row>
    <row r="65" spans="1:22" x14ac:dyDescent="0.3">
      <c r="A65" s="6" t="s">
        <v>563</v>
      </c>
      <c r="B65" s="7" t="s">
        <v>564</v>
      </c>
      <c r="C65" s="6" t="str">
        <f>IFERROR(VLOOKUP($B65,[1]Feb!C$5:D$46,2,FALSE),"")</f>
        <v/>
      </c>
      <c r="D65" t="str">
        <f>IFERROR(VLOOKUP($B65,[1]Feb!F$5:G$46,2,FALSE),"")</f>
        <v>Withdrawn</v>
      </c>
      <c r="E65" t="str">
        <f>IFERROR(VLOOKUP($B65,[1]Feb!I$5:J$46,2,FALSE),"")</f>
        <v/>
      </c>
      <c r="F65" s="67" t="str">
        <f>IFERROR(VLOOKUP($B65,[1]Feb!L$5:M$46,2,FALSE),"")</f>
        <v/>
      </c>
      <c r="G65" t="str">
        <f>IFERROR(VLOOKUP($B65,[1]Feb!O$5:P$46,2,FALSE),"")</f>
        <v/>
      </c>
      <c r="H65" t="str">
        <f>IFERROR(VLOOKUP($B65,[1]Feb!R$5:S$46,2,FALSE),"")</f>
        <v/>
      </c>
      <c r="I65" t="str">
        <f>IFERROR(VLOOKUP($B65,[1]Feb!U$5:V$46,2,FALSE),"")</f>
        <v>Withdrawn</v>
      </c>
      <c r="J65" t="str">
        <f>IFERROR(VLOOKUP($B65,[1]Feb!X$5:Y$46,2,FALSE),"")</f>
        <v/>
      </c>
      <c r="K65" t="str">
        <f>IFERROR(VLOOKUP($B65,[1]Feb!AA$5:AB$46,2,FALSE),"")</f>
        <v/>
      </c>
      <c r="L65" t="str">
        <f>IFERROR(VLOOKUP($B65,[1]Feb!AD$5:AE$46,2,FALSE),"")</f>
        <v/>
      </c>
      <c r="M65" t="str">
        <f>IFERROR(VLOOKUP($B65,[1]Feb!AG$5:AH$46,2,FALSE),"")</f>
        <v/>
      </c>
      <c r="N65" t="str">
        <f>IFERROR(VLOOKUP($B65,[1]Feb!AJ$5:AK$46,2,FALSE),"")</f>
        <v/>
      </c>
      <c r="O65" t="str">
        <f>IFERROR(VLOOKUP($B65,[1]Feb!AM$5:AN$46,2,FALSE),"")</f>
        <v/>
      </c>
      <c r="P65" t="str">
        <f>IFERROR(VLOOKUP($B65,[1]Feb!AP$5:AQ$46,2,FALSE),"")</f>
        <v/>
      </c>
      <c r="Q65" s="6">
        <f>SUM($C65:P65)</f>
        <v>0</v>
      </c>
      <c r="R65">
        <f>COUNTIF($C65:P65,"Late*")</f>
        <v>0</v>
      </c>
      <c r="S65" s="11">
        <f t="shared" si="2"/>
        <v>0</v>
      </c>
      <c r="T65" s="7">
        <f>COUNTIF($C65:P65,"Absent")</f>
        <v>0</v>
      </c>
      <c r="U65">
        <f>COUNTIF($C65:P65,"Withdrawn")+COUNTIF($C65:P65,"Absent*")-T65</f>
        <v>2</v>
      </c>
      <c r="V65" s="10">
        <f t="shared" si="3"/>
        <v>2</v>
      </c>
    </row>
    <row r="66" spans="1:22" x14ac:dyDescent="0.3">
      <c r="A66" s="6" t="s">
        <v>425</v>
      </c>
      <c r="B66" s="7" t="s">
        <v>426</v>
      </c>
      <c r="C66" s="6" t="str">
        <f>IFERROR(VLOOKUP($B66,[1]Feb!C$5:D$46,2,FALSE),"")</f>
        <v/>
      </c>
      <c r="D66">
        <f>IFERROR(VLOOKUP($B66,[1]Feb!F$5:G$46,2,FALSE),"")</f>
        <v>1</v>
      </c>
      <c r="E66" t="str">
        <f>IFERROR(VLOOKUP($B66,[1]Feb!I$5:J$46,2,FALSE),"")</f>
        <v/>
      </c>
      <c r="F66" s="67" t="str">
        <f>IFERROR(VLOOKUP($B66,[1]Feb!L$5:M$46,2,FALSE),"")</f>
        <v/>
      </c>
      <c r="G66" t="str">
        <f>IFERROR(VLOOKUP($B66,[1]Feb!O$5:P$46,2,FALSE),"")</f>
        <v/>
      </c>
      <c r="H66" t="str">
        <f>IFERROR(VLOOKUP($B66,[1]Feb!R$5:S$46,2,FALSE),"")</f>
        <v/>
      </c>
      <c r="I66" t="str">
        <f>IFERROR(VLOOKUP($B66,[1]Feb!U$5:V$46,2,FALSE),"")</f>
        <v/>
      </c>
      <c r="J66" t="str">
        <f>IFERROR(VLOOKUP($B66,[1]Feb!X$5:Y$46,2,FALSE),"")</f>
        <v/>
      </c>
      <c r="K66" t="str">
        <f>IFERROR(VLOOKUP($B66,[1]Feb!AA$5:AB$46,2,FALSE),"")</f>
        <v/>
      </c>
      <c r="L66" t="str">
        <f>IFERROR(VLOOKUP($B66,[1]Feb!AD$5:AE$46,2,FALSE),"")</f>
        <v/>
      </c>
      <c r="M66" t="str">
        <f>IFERROR(VLOOKUP($B66,[1]Feb!AG$5:AH$46,2,FALSE),"")</f>
        <v/>
      </c>
      <c r="N66" t="str">
        <f>IFERROR(VLOOKUP($B66,[1]Feb!AJ$5:AK$46,2,FALSE),"")</f>
        <v/>
      </c>
      <c r="O66" t="str">
        <f>IFERROR(VLOOKUP($B66,[1]Feb!AM$5:AN$46,2,FALSE),"")</f>
        <v/>
      </c>
      <c r="P66" t="str">
        <f>IFERROR(VLOOKUP($B66,[1]Feb!AP$5:AQ$46,2,FALSE),"")</f>
        <v/>
      </c>
      <c r="Q66" s="6">
        <f>SUM($C66:P66)</f>
        <v>1</v>
      </c>
      <c r="R66">
        <f>COUNTIF($C66:P66,"Late*")</f>
        <v>0</v>
      </c>
      <c r="S66" s="11">
        <f t="shared" si="2"/>
        <v>1</v>
      </c>
      <c r="T66" s="7">
        <f>COUNTIF($C66:P66,"Absent")</f>
        <v>0</v>
      </c>
      <c r="U66">
        <f>COUNTIF($C66:P66,"Withdrawn")+COUNTIF($C66:P66,"Absent*")-T66</f>
        <v>0</v>
      </c>
      <c r="V66" s="10">
        <f t="shared" si="3"/>
        <v>1</v>
      </c>
    </row>
    <row r="67" spans="1:22" x14ac:dyDescent="0.3">
      <c r="A67" s="6" t="s">
        <v>619</v>
      </c>
      <c r="B67" s="7" t="s">
        <v>620</v>
      </c>
      <c r="C67" s="6" t="str">
        <f>IFERROR(VLOOKUP($B67,[1]Feb!C$5:D$46,2,FALSE),"")</f>
        <v/>
      </c>
      <c r="D67" t="str">
        <f>IFERROR(VLOOKUP($B67,[1]Feb!F$5:G$46,2,FALSE),"")</f>
        <v/>
      </c>
      <c r="E67" t="str">
        <f>IFERROR(VLOOKUP($B67,[1]Feb!I$5:J$46,2,FALSE),"")</f>
        <v/>
      </c>
      <c r="F67" s="67" t="str">
        <f>IFERROR(VLOOKUP($B67,[1]Feb!L$5:M$46,2,FALSE),"")</f>
        <v/>
      </c>
      <c r="G67" t="str">
        <f>IFERROR(VLOOKUP($B67,[1]Feb!O$5:P$46,2,FALSE),"")</f>
        <v/>
      </c>
      <c r="H67" t="str">
        <f>IFERROR(VLOOKUP($B67,[1]Feb!R$5:S$46,2,FALSE),"")</f>
        <v>Withdrawn</v>
      </c>
      <c r="I67" t="str">
        <f>IFERROR(VLOOKUP($B67,[1]Feb!U$5:V$46,2,FALSE),"")</f>
        <v/>
      </c>
      <c r="J67" t="str">
        <f>IFERROR(VLOOKUP($B67,[1]Feb!X$5:Y$46,2,FALSE),"")</f>
        <v/>
      </c>
      <c r="K67" t="str">
        <f>IFERROR(VLOOKUP($B67,[1]Feb!AA$5:AB$46,2,FALSE),"")</f>
        <v/>
      </c>
      <c r="L67" t="str">
        <f>IFERROR(VLOOKUP($B67,[1]Feb!AD$5:AE$46,2,FALSE),"")</f>
        <v/>
      </c>
      <c r="M67" t="str">
        <f>IFERROR(VLOOKUP($B67,[1]Feb!AG$5:AH$46,2,FALSE),"")</f>
        <v/>
      </c>
      <c r="N67" t="str">
        <f>IFERROR(VLOOKUP($B67,[1]Feb!AJ$5:AK$46,2,FALSE),"")</f>
        <v/>
      </c>
      <c r="O67" t="str">
        <f>IFERROR(VLOOKUP($B67,[1]Feb!AM$5:AN$46,2,FALSE),"")</f>
        <v/>
      </c>
      <c r="P67" t="str">
        <f>IFERROR(VLOOKUP($B67,[1]Feb!AP$5:AQ$46,2,FALSE),"")</f>
        <v/>
      </c>
      <c r="Q67" s="6">
        <f>SUM($C67:P67)</f>
        <v>0</v>
      </c>
      <c r="R67">
        <f>COUNTIF($C67:P67,"Late*")</f>
        <v>0</v>
      </c>
      <c r="S67" s="11">
        <f t="shared" si="2"/>
        <v>0</v>
      </c>
      <c r="T67" s="7">
        <f>COUNTIF($C67:P67,"Absent")</f>
        <v>0</v>
      </c>
      <c r="U67">
        <f>COUNTIF($C67:P67,"Withdrawn")+COUNTIF($C67:P67,"Absent*")-T67</f>
        <v>1</v>
      </c>
      <c r="V67" s="10">
        <f t="shared" si="3"/>
        <v>1</v>
      </c>
    </row>
    <row r="68" spans="1:22" x14ac:dyDescent="0.3">
      <c r="A68" s="6" t="s">
        <v>571</v>
      </c>
      <c r="B68" s="7" t="s">
        <v>572</v>
      </c>
      <c r="C68" s="6">
        <f>IFERROR(VLOOKUP($B68,[1]Feb!C$5:D$46,2,FALSE),"")</f>
        <v>1</v>
      </c>
      <c r="D68" t="str">
        <f>IFERROR(VLOOKUP($B68,[1]Feb!F$5:G$46,2,FALSE),"")</f>
        <v/>
      </c>
      <c r="E68" t="str">
        <f>IFERROR(VLOOKUP($B68,[1]Feb!I$5:J$46,2,FALSE),"")</f>
        <v/>
      </c>
      <c r="F68" s="67" t="str">
        <f>IFERROR(VLOOKUP($B68,[1]Feb!L$5:M$46,2,FALSE),"")</f>
        <v/>
      </c>
      <c r="G68" t="str">
        <f>IFERROR(VLOOKUP($B68,[1]Feb!O$5:P$46,2,FALSE),"")</f>
        <v/>
      </c>
      <c r="H68" t="str">
        <f>IFERROR(VLOOKUP($B68,[1]Feb!R$5:S$46,2,FALSE),"")</f>
        <v/>
      </c>
      <c r="I68" t="str">
        <f>IFERROR(VLOOKUP($B68,[1]Feb!U$5:V$46,2,FALSE),"")</f>
        <v/>
      </c>
      <c r="J68" t="str">
        <f>IFERROR(VLOOKUP($B68,[1]Feb!X$5:Y$46,2,FALSE),"")</f>
        <v/>
      </c>
      <c r="K68" t="str">
        <f>IFERROR(VLOOKUP($B68,[1]Feb!AA$5:AB$46,2,FALSE),"")</f>
        <v/>
      </c>
      <c r="L68" t="str">
        <f>IFERROR(VLOOKUP($B68,[1]Feb!AD$5:AE$46,2,FALSE),"")</f>
        <v/>
      </c>
      <c r="M68" t="str">
        <f>IFERROR(VLOOKUP($B68,[1]Feb!AG$5:AH$46,2,FALSE),"")</f>
        <v/>
      </c>
      <c r="N68" t="str">
        <f>IFERROR(VLOOKUP($B68,[1]Feb!AJ$5:AK$46,2,FALSE),"")</f>
        <v/>
      </c>
      <c r="O68" t="str">
        <f>IFERROR(VLOOKUP($B68,[1]Feb!AM$5:AN$46,2,FALSE),"")</f>
        <v/>
      </c>
      <c r="P68" t="str">
        <f>IFERROR(VLOOKUP($B68,[1]Feb!AP$5:AQ$46,2,FALSE),"")</f>
        <v/>
      </c>
      <c r="Q68" s="6">
        <f>SUM($C68:P68)</f>
        <v>1</v>
      </c>
      <c r="R68">
        <f>COUNTIF($C68:P68,"Late*")</f>
        <v>0</v>
      </c>
      <c r="S68" s="11">
        <f t="shared" si="2"/>
        <v>1</v>
      </c>
      <c r="T68" s="7">
        <f>COUNTIF($C68:P68,"Absent")</f>
        <v>0</v>
      </c>
      <c r="U68">
        <f>COUNTIF($C68:P68,"Withdrawn")+COUNTIF($C68:P68,"Absent*")-T68</f>
        <v>0</v>
      </c>
      <c r="V68" s="10">
        <f t="shared" si="3"/>
        <v>1</v>
      </c>
    </row>
    <row r="69" spans="1:22" x14ac:dyDescent="0.3">
      <c r="A69" s="6" t="s">
        <v>519</v>
      </c>
      <c r="B69" s="7" t="s">
        <v>520</v>
      </c>
      <c r="C69" s="6" t="str">
        <f>IFERROR(VLOOKUP($B69,[1]Feb!C$5:D$46,2,FALSE),"")</f>
        <v/>
      </c>
      <c r="D69">
        <f>IFERROR(VLOOKUP($B69,[1]Feb!F$5:G$46,2,FALSE),"")</f>
        <v>1</v>
      </c>
      <c r="E69" t="str">
        <f>IFERROR(VLOOKUP($B69,[1]Feb!I$5:J$46,2,FALSE),"")</f>
        <v/>
      </c>
      <c r="F69" s="67" t="str">
        <f>IFERROR(VLOOKUP($B69,[1]Feb!L$5:M$46,2,FALSE),"")</f>
        <v/>
      </c>
      <c r="G69">
        <f>IFERROR(VLOOKUP($B69,[1]Feb!O$5:P$46,2,FALSE),"")</f>
        <v>1</v>
      </c>
      <c r="H69" t="str">
        <f>IFERROR(VLOOKUP($B69,[1]Feb!R$5:S$46,2,FALSE),"")</f>
        <v/>
      </c>
      <c r="I69" t="str">
        <f>IFERROR(VLOOKUP($B69,[1]Feb!U$5:V$46,2,FALSE),"")</f>
        <v/>
      </c>
      <c r="J69" t="str">
        <f>IFERROR(VLOOKUP($B69,[1]Feb!X$5:Y$46,2,FALSE),"")</f>
        <v/>
      </c>
      <c r="K69" t="str">
        <f>IFERROR(VLOOKUP($B69,[1]Feb!AA$5:AB$46,2,FALSE),"")</f>
        <v/>
      </c>
      <c r="L69" t="str">
        <f>IFERROR(VLOOKUP($B69,[1]Feb!AD$5:AE$46,2,FALSE),"")</f>
        <v/>
      </c>
      <c r="M69" t="str">
        <f>IFERROR(VLOOKUP($B69,[1]Feb!AG$5:AH$46,2,FALSE),"")</f>
        <v/>
      </c>
      <c r="N69" t="str">
        <f>IFERROR(VLOOKUP($B69,[1]Feb!AJ$5:AK$46,2,FALSE),"")</f>
        <v/>
      </c>
      <c r="O69" t="str">
        <f>IFERROR(VLOOKUP($B69,[1]Feb!AM$5:AN$46,2,FALSE),"")</f>
        <v/>
      </c>
      <c r="P69" t="str">
        <f>IFERROR(VLOOKUP($B69,[1]Feb!AP$5:AQ$46,2,FALSE),"")</f>
        <v/>
      </c>
      <c r="Q69" s="6">
        <f>SUM($C69:P69)</f>
        <v>2</v>
      </c>
      <c r="R69">
        <f>COUNTIF($C69:P69,"Late*")</f>
        <v>0</v>
      </c>
      <c r="S69" s="11">
        <f t="shared" ref="S69:S130" si="4">SUM(Q69:R69)</f>
        <v>2</v>
      </c>
      <c r="T69" s="7">
        <f>COUNTIF($C69:P69,"Absent")</f>
        <v>0</v>
      </c>
      <c r="U69">
        <f>COUNTIF($C69:P69,"Withdrawn")+COUNTIF($C69:P69,"Absent*")-T69</f>
        <v>0</v>
      </c>
      <c r="V69" s="10">
        <f t="shared" ref="V69:V130" si="5">SUM(S69:U69)</f>
        <v>2</v>
      </c>
    </row>
    <row r="70" spans="1:22" x14ac:dyDescent="0.3">
      <c r="A70" s="6" t="s">
        <v>363</v>
      </c>
      <c r="B70" s="7" t="s">
        <v>364</v>
      </c>
      <c r="C70" s="6" t="str">
        <f>IFERROR(VLOOKUP($B70,[1]Feb!C$5:D$46,2,FALSE),"")</f>
        <v/>
      </c>
      <c r="D70" t="str">
        <f>IFERROR(VLOOKUP($B70,[1]Feb!F$5:G$46,2,FALSE),"")</f>
        <v/>
      </c>
      <c r="E70" t="str">
        <f>IFERROR(VLOOKUP($B70,[1]Feb!I$5:J$46,2,FALSE),"")</f>
        <v/>
      </c>
      <c r="F70" s="67" t="str">
        <f>IFERROR(VLOOKUP($B70,[1]Feb!L$5:M$46,2,FALSE),"")</f>
        <v/>
      </c>
      <c r="G70">
        <f>IFERROR(VLOOKUP($B70,[1]Feb!O$5:P$46,2,FALSE),"")</f>
        <v>1</v>
      </c>
      <c r="H70" t="str">
        <f>IFERROR(VLOOKUP($B70,[1]Feb!R$5:S$46,2,FALSE),"")</f>
        <v/>
      </c>
      <c r="I70" t="str">
        <f>IFERROR(VLOOKUP($B70,[1]Feb!U$5:V$46,2,FALSE),"")</f>
        <v/>
      </c>
      <c r="J70" t="str">
        <f>IFERROR(VLOOKUP($B70,[1]Feb!X$5:Y$46,2,FALSE),"")</f>
        <v/>
      </c>
      <c r="K70" t="str">
        <f>IFERROR(VLOOKUP($B70,[1]Feb!AA$5:AB$46,2,FALSE),"")</f>
        <v/>
      </c>
      <c r="L70" t="str">
        <f>IFERROR(VLOOKUP($B70,[1]Feb!AD$5:AE$46,2,FALSE),"")</f>
        <v/>
      </c>
      <c r="M70" t="str">
        <f>IFERROR(VLOOKUP($B70,[1]Feb!AG$5:AH$46,2,FALSE),"")</f>
        <v/>
      </c>
      <c r="N70" t="str">
        <f>IFERROR(VLOOKUP($B70,[1]Feb!AJ$5:AK$46,2,FALSE),"")</f>
        <v/>
      </c>
      <c r="O70" t="str">
        <f>IFERROR(VLOOKUP($B70,[1]Feb!AM$5:AN$46,2,FALSE),"")</f>
        <v/>
      </c>
      <c r="P70" t="str">
        <f>IFERROR(VLOOKUP($B70,[1]Feb!AP$5:AQ$46,2,FALSE),"")</f>
        <v/>
      </c>
      <c r="Q70" s="6">
        <f>SUM($C70:P70)</f>
        <v>1</v>
      </c>
      <c r="R70">
        <f>COUNTIF($C70:P70,"Late*")</f>
        <v>0</v>
      </c>
      <c r="S70" s="11">
        <f t="shared" si="4"/>
        <v>1</v>
      </c>
      <c r="T70" s="7">
        <f>COUNTIF($C70:P70,"Absent")</f>
        <v>0</v>
      </c>
      <c r="U70">
        <f>COUNTIF($C70:P70,"Withdrawn")+COUNTIF($C70:P70,"Absent*")-T70</f>
        <v>0</v>
      </c>
      <c r="V70" s="10">
        <f t="shared" si="5"/>
        <v>1</v>
      </c>
    </row>
    <row r="71" spans="1:22" x14ac:dyDescent="0.3">
      <c r="A71" s="6" t="s">
        <v>73</v>
      </c>
      <c r="B71" s="7" t="s">
        <v>74</v>
      </c>
      <c r="C71" s="6" t="str">
        <f>IFERROR(VLOOKUP($B71,[1]Feb!C$5:D$46,2,FALSE),"")</f>
        <v/>
      </c>
      <c r="D71">
        <f>IFERROR(VLOOKUP($B71,[1]Feb!F$5:G$46,2,FALSE),"")</f>
        <v>1</v>
      </c>
      <c r="E71" t="str">
        <f>IFERROR(VLOOKUP($B71,[1]Feb!I$5:J$46,2,FALSE),"")</f>
        <v/>
      </c>
      <c r="F71" s="67" t="str">
        <f>IFERROR(VLOOKUP($B71,[1]Feb!L$5:M$46,2,FALSE),"")</f>
        <v/>
      </c>
      <c r="G71" t="str">
        <f>IFERROR(VLOOKUP($B71,[1]Feb!O$5:P$46,2,FALSE),"")</f>
        <v>Withdrawn</v>
      </c>
      <c r="H71" t="str">
        <f>IFERROR(VLOOKUP($B71,[1]Feb!R$5:S$46,2,FALSE),"")</f>
        <v>Withdrawn</v>
      </c>
      <c r="I71" t="str">
        <f>IFERROR(VLOOKUP($B71,[1]Feb!U$5:V$46,2,FALSE),"")</f>
        <v/>
      </c>
      <c r="J71" t="str">
        <f>IFERROR(VLOOKUP($B71,[1]Feb!X$5:Y$46,2,FALSE),"")</f>
        <v/>
      </c>
      <c r="K71" t="str">
        <f>IFERROR(VLOOKUP($B71,[1]Feb!AA$5:AB$46,2,FALSE),"")</f>
        <v/>
      </c>
      <c r="L71" t="str">
        <f>IFERROR(VLOOKUP($B71,[1]Feb!AD$5:AE$46,2,FALSE),"")</f>
        <v/>
      </c>
      <c r="M71" t="str">
        <f>IFERROR(VLOOKUP($B71,[1]Feb!AG$5:AH$46,2,FALSE),"")</f>
        <v/>
      </c>
      <c r="N71" t="str">
        <f>IFERROR(VLOOKUP($B71,[1]Feb!AJ$5:AK$46,2,FALSE),"")</f>
        <v/>
      </c>
      <c r="O71" t="str">
        <f>IFERROR(VLOOKUP($B71,[1]Feb!AM$5:AN$46,2,FALSE),"")</f>
        <v/>
      </c>
      <c r="P71" t="str">
        <f>IFERROR(VLOOKUP($B71,[1]Feb!AP$5:AQ$46,2,FALSE),"")</f>
        <v/>
      </c>
      <c r="Q71" s="6">
        <f>SUM($C71:P71)</f>
        <v>1</v>
      </c>
      <c r="R71">
        <f>COUNTIF($C71:P71,"Late*")</f>
        <v>0</v>
      </c>
      <c r="S71" s="11">
        <f t="shared" si="4"/>
        <v>1</v>
      </c>
      <c r="T71" s="7">
        <f>COUNTIF($C71:P71,"Absent")</f>
        <v>0</v>
      </c>
      <c r="U71">
        <f>COUNTIF($C71:P71,"Withdrawn")+COUNTIF($C71:P71,"Absent*")-T71</f>
        <v>2</v>
      </c>
      <c r="V71" s="10">
        <f t="shared" si="5"/>
        <v>3</v>
      </c>
    </row>
    <row r="72" spans="1:22" x14ac:dyDescent="0.3">
      <c r="A72" s="6" t="s">
        <v>609</v>
      </c>
      <c r="B72" s="7" t="s">
        <v>610</v>
      </c>
      <c r="C72" s="6" t="str">
        <f>IFERROR(VLOOKUP($B72,[1]Feb!C$5:D$46,2,FALSE),"")</f>
        <v/>
      </c>
      <c r="D72" t="str">
        <f>IFERROR(VLOOKUP($B72,[1]Feb!F$5:G$46,2,FALSE),"")</f>
        <v/>
      </c>
      <c r="E72" t="str">
        <f>IFERROR(VLOOKUP($B72,[1]Feb!I$5:J$46,2,FALSE),"")</f>
        <v>Absent</v>
      </c>
      <c r="F72" s="67" t="str">
        <f>IFERROR(VLOOKUP($B72,[1]Feb!L$5:M$46,2,FALSE),"")</f>
        <v/>
      </c>
      <c r="G72" t="str">
        <f>IFERROR(VLOOKUP($B72,[1]Feb!O$5:P$46,2,FALSE),"")</f>
        <v/>
      </c>
      <c r="H72" t="str">
        <f>IFERROR(VLOOKUP($B72,[1]Feb!R$5:S$46,2,FALSE),"")</f>
        <v>Late</v>
      </c>
      <c r="I72" t="str">
        <f>IFERROR(VLOOKUP($B72,[1]Feb!U$5:V$46,2,FALSE),"")</f>
        <v/>
      </c>
      <c r="J72" t="str">
        <f>IFERROR(VLOOKUP($B72,[1]Feb!X$5:Y$46,2,FALSE),"")</f>
        <v/>
      </c>
      <c r="K72" t="str">
        <f>IFERROR(VLOOKUP($B72,[1]Feb!AA$5:AB$46,2,FALSE),"")</f>
        <v/>
      </c>
      <c r="L72" t="str">
        <f>IFERROR(VLOOKUP($B72,[1]Feb!AD$5:AE$46,2,FALSE),"")</f>
        <v/>
      </c>
      <c r="M72" t="str">
        <f>IFERROR(VLOOKUP($B72,[1]Feb!AG$5:AH$46,2,FALSE),"")</f>
        <v/>
      </c>
      <c r="N72" t="str">
        <f>IFERROR(VLOOKUP($B72,[1]Feb!AJ$5:AK$46,2,FALSE),"")</f>
        <v/>
      </c>
      <c r="O72" t="str">
        <f>IFERROR(VLOOKUP($B72,[1]Feb!AM$5:AN$46,2,FALSE),"")</f>
        <v/>
      </c>
      <c r="P72" t="str">
        <f>IFERROR(VLOOKUP($B72,[1]Feb!AP$5:AQ$46,2,FALSE),"")</f>
        <v/>
      </c>
      <c r="Q72" s="6">
        <f>SUM($C72:P72)</f>
        <v>0</v>
      </c>
      <c r="R72">
        <f>COUNTIF($C72:P72,"Late*")</f>
        <v>1</v>
      </c>
      <c r="S72" s="11">
        <f t="shared" si="4"/>
        <v>1</v>
      </c>
      <c r="T72" s="7">
        <f>COUNTIF($C72:P72,"Absent")</f>
        <v>1</v>
      </c>
      <c r="U72">
        <f>COUNTIF($C72:P72,"Withdrawn")+COUNTIF($C72:P72,"Absent*")-T72</f>
        <v>0</v>
      </c>
      <c r="V72" s="10">
        <f t="shared" si="5"/>
        <v>2</v>
      </c>
    </row>
    <row r="73" spans="1:22" x14ac:dyDescent="0.3">
      <c r="A73" s="6" t="s">
        <v>643</v>
      </c>
      <c r="B73" s="7" t="s">
        <v>644</v>
      </c>
      <c r="C73" s="6" t="str">
        <f>IFERROR(VLOOKUP($B73,[1]Feb!C$5:D$46,2,FALSE),"")</f>
        <v/>
      </c>
      <c r="D73" t="str">
        <f>IFERROR(VLOOKUP($B73,[1]Feb!F$5:G$46,2,FALSE),"")</f>
        <v/>
      </c>
      <c r="E73" t="str">
        <f>IFERROR(VLOOKUP($B73,[1]Feb!I$5:J$46,2,FALSE),"")</f>
        <v/>
      </c>
      <c r="F73" s="67" t="str">
        <f>IFERROR(VLOOKUP($B73,[1]Feb!L$5:M$46,2,FALSE),"")</f>
        <v/>
      </c>
      <c r="G73" t="str">
        <f>IFERROR(VLOOKUP($B73,[1]Feb!O$5:P$46,2,FALSE),"")</f>
        <v/>
      </c>
      <c r="H73" t="str">
        <f>IFERROR(VLOOKUP($B73,[1]Feb!R$5:S$46,2,FALSE),"")</f>
        <v/>
      </c>
      <c r="I73" t="str">
        <f>IFERROR(VLOOKUP($B73,[1]Feb!U$5:V$46,2,FALSE),"")</f>
        <v/>
      </c>
      <c r="J73" t="str">
        <f>IFERROR(VLOOKUP($B73,[1]Feb!X$5:Y$46,2,FALSE),"")</f>
        <v/>
      </c>
      <c r="K73" t="str">
        <f>IFERROR(VLOOKUP($B73,[1]Feb!AA$5:AB$46,2,FALSE),"")</f>
        <v/>
      </c>
      <c r="L73" t="str">
        <f>IFERROR(VLOOKUP($B73,[1]Feb!AD$5:AE$46,2,FALSE),"")</f>
        <v/>
      </c>
      <c r="M73" t="str">
        <f>IFERROR(VLOOKUP($B73,[1]Feb!AG$5:AH$46,2,FALSE),"")</f>
        <v/>
      </c>
      <c r="N73" t="str">
        <f>IFERROR(VLOOKUP($B73,[1]Feb!AJ$5:AK$46,2,FALSE),"")</f>
        <v/>
      </c>
      <c r="O73" t="str">
        <f>IFERROR(VLOOKUP($B73,[1]Feb!AM$5:AN$46,2,FALSE),"")</f>
        <v/>
      </c>
      <c r="P73" t="str">
        <f>IFERROR(VLOOKUP($B73,[1]Feb!AP$5:AQ$46,2,FALSE),"")</f>
        <v/>
      </c>
      <c r="Q73" s="6">
        <f>SUM($C73:P73)</f>
        <v>0</v>
      </c>
      <c r="R73">
        <f>COUNTIF($C73:P73,"Late*")</f>
        <v>0</v>
      </c>
      <c r="S73" s="11">
        <f t="shared" si="4"/>
        <v>0</v>
      </c>
      <c r="T73" s="7">
        <f>COUNTIF($C73:P73,"Absent")</f>
        <v>0</v>
      </c>
      <c r="U73">
        <f>COUNTIF($C73:P73,"Withdrawn")+COUNTIF($C73:P73,"Absent*")-T73</f>
        <v>0</v>
      </c>
      <c r="V73" s="10">
        <f t="shared" si="5"/>
        <v>0</v>
      </c>
    </row>
    <row r="74" spans="1:22" x14ac:dyDescent="0.3">
      <c r="A74" s="6" t="s">
        <v>484</v>
      </c>
      <c r="B74" s="7" t="s">
        <v>485</v>
      </c>
      <c r="C74" s="6" t="str">
        <f>IFERROR(VLOOKUP($B74,[1]Feb!C$5:D$46,2,FALSE),"")</f>
        <v/>
      </c>
      <c r="D74" t="str">
        <f>IFERROR(VLOOKUP($B74,[1]Feb!F$5:G$46,2,FALSE),"")</f>
        <v/>
      </c>
      <c r="E74" t="str">
        <f>IFERROR(VLOOKUP($B74,[1]Feb!I$5:J$46,2,FALSE),"")</f>
        <v/>
      </c>
      <c r="F74" s="67" t="str">
        <f>IFERROR(VLOOKUP($B74,[1]Feb!L$5:M$46,2,FALSE),"")</f>
        <v/>
      </c>
      <c r="G74">
        <f>IFERROR(VLOOKUP($B74,[1]Feb!O$5:P$46,2,FALSE),"")</f>
        <v>1</v>
      </c>
      <c r="H74" t="str">
        <f>IFERROR(VLOOKUP($B74,[1]Feb!R$5:S$46,2,FALSE),"")</f>
        <v/>
      </c>
      <c r="I74" t="str">
        <f>IFERROR(VLOOKUP($B74,[1]Feb!U$5:V$46,2,FALSE),"")</f>
        <v/>
      </c>
      <c r="J74" t="str">
        <f>IFERROR(VLOOKUP($B74,[1]Feb!X$5:Y$46,2,FALSE),"")</f>
        <v/>
      </c>
      <c r="K74" t="str">
        <f>IFERROR(VLOOKUP($B74,[1]Feb!AA$5:AB$46,2,FALSE),"")</f>
        <v/>
      </c>
      <c r="L74" t="str">
        <f>IFERROR(VLOOKUP($B74,[1]Feb!AD$5:AE$46,2,FALSE),"")</f>
        <v/>
      </c>
      <c r="M74" t="str">
        <f>IFERROR(VLOOKUP($B74,[1]Feb!AG$5:AH$46,2,FALSE),"")</f>
        <v/>
      </c>
      <c r="N74" t="str">
        <f>IFERROR(VLOOKUP($B74,[1]Feb!AJ$5:AK$46,2,FALSE),"")</f>
        <v/>
      </c>
      <c r="O74" t="str">
        <f>IFERROR(VLOOKUP($B74,[1]Feb!AM$5:AN$46,2,FALSE),"")</f>
        <v/>
      </c>
      <c r="P74" t="str">
        <f>IFERROR(VLOOKUP($B74,[1]Feb!AP$5:AQ$46,2,FALSE),"")</f>
        <v/>
      </c>
      <c r="Q74" s="6">
        <f>SUM($C74:P74)</f>
        <v>1</v>
      </c>
      <c r="R74">
        <f>COUNTIF($C74:P74,"Late*")</f>
        <v>0</v>
      </c>
      <c r="S74" s="11">
        <f t="shared" si="4"/>
        <v>1</v>
      </c>
      <c r="T74" s="7">
        <f>COUNTIF($C74:P74,"Absent")</f>
        <v>0</v>
      </c>
      <c r="U74">
        <f>COUNTIF($C74:P74,"Withdrawn")+COUNTIF($C74:P74,"Absent*")-T74</f>
        <v>0</v>
      </c>
      <c r="V74" s="10">
        <f t="shared" si="5"/>
        <v>1</v>
      </c>
    </row>
    <row r="75" spans="1:22" x14ac:dyDescent="0.3">
      <c r="A75" s="6" t="s">
        <v>649</v>
      </c>
      <c r="B75" s="7" t="s">
        <v>650</v>
      </c>
      <c r="C75" s="6" t="str">
        <f>IFERROR(VLOOKUP($B75,[1]Feb!C$5:D$46,2,FALSE),"")</f>
        <v/>
      </c>
      <c r="D75" t="str">
        <f>IFERROR(VLOOKUP($B75,[1]Feb!F$5:G$46,2,FALSE),"")</f>
        <v/>
      </c>
      <c r="E75" t="str">
        <f>IFERROR(VLOOKUP($B75,[1]Feb!I$5:J$46,2,FALSE),"")</f>
        <v/>
      </c>
      <c r="F75" s="67" t="str">
        <f>IFERROR(VLOOKUP($B75,[1]Feb!L$5:M$46,2,FALSE),"")</f>
        <v/>
      </c>
      <c r="G75" t="str">
        <f>IFERROR(VLOOKUP($B75,[1]Feb!O$5:P$46,2,FALSE),"")</f>
        <v/>
      </c>
      <c r="H75" t="str">
        <f>IFERROR(VLOOKUP($B75,[1]Feb!R$5:S$46,2,FALSE),"")</f>
        <v/>
      </c>
      <c r="I75" t="str">
        <f>IFERROR(VLOOKUP($B75,[1]Feb!U$5:V$46,2,FALSE),"")</f>
        <v/>
      </c>
      <c r="J75" t="str">
        <f>IFERROR(VLOOKUP($B75,[1]Feb!X$5:Y$46,2,FALSE),"")</f>
        <v/>
      </c>
      <c r="K75" t="str">
        <f>IFERROR(VLOOKUP($B75,[1]Feb!AA$5:AB$46,2,FALSE),"")</f>
        <v/>
      </c>
      <c r="L75" t="str">
        <f>IFERROR(VLOOKUP($B75,[1]Feb!AD$5:AE$46,2,FALSE),"")</f>
        <v/>
      </c>
      <c r="M75" t="str">
        <f>IFERROR(VLOOKUP($B75,[1]Feb!AG$5:AH$46,2,FALSE),"")</f>
        <v/>
      </c>
      <c r="N75" t="str">
        <f>IFERROR(VLOOKUP($B75,[1]Feb!AJ$5:AK$46,2,FALSE),"")</f>
        <v/>
      </c>
      <c r="O75" t="str">
        <f>IFERROR(VLOOKUP($B75,[1]Feb!AM$5:AN$46,2,FALSE),"")</f>
        <v/>
      </c>
      <c r="P75" t="str">
        <f>IFERROR(VLOOKUP($B75,[1]Feb!AP$5:AQ$46,2,FALSE),"")</f>
        <v/>
      </c>
      <c r="Q75" s="6">
        <f>SUM($C75:P75)</f>
        <v>0</v>
      </c>
      <c r="R75">
        <f>COUNTIF($C75:P75,"Late*")</f>
        <v>0</v>
      </c>
      <c r="S75" s="11">
        <f t="shared" si="4"/>
        <v>0</v>
      </c>
      <c r="T75" s="7">
        <f>COUNTIF($C75:P75,"Absent")</f>
        <v>0</v>
      </c>
      <c r="U75">
        <f>COUNTIF($C75:P75,"Withdrawn")+COUNTIF($C75:P75,"Absent*")-T75</f>
        <v>0</v>
      </c>
      <c r="V75" s="10">
        <f t="shared" si="5"/>
        <v>0</v>
      </c>
    </row>
    <row r="76" spans="1:22" x14ac:dyDescent="0.3">
      <c r="A76" s="6" t="s">
        <v>497</v>
      </c>
      <c r="B76" s="7" t="s">
        <v>498</v>
      </c>
      <c r="C76" s="6" t="str">
        <f>IFERROR(VLOOKUP($B76,[1]Feb!C$5:D$46,2,FALSE),"")</f>
        <v/>
      </c>
      <c r="D76" t="str">
        <f>IFERROR(VLOOKUP($B76,[1]Feb!F$5:G$46,2,FALSE),"")</f>
        <v/>
      </c>
      <c r="E76" t="str">
        <f>IFERROR(VLOOKUP($B76,[1]Feb!I$5:J$46,2,FALSE),"")</f>
        <v/>
      </c>
      <c r="F76" s="67" t="str">
        <f>IFERROR(VLOOKUP($B76,[1]Feb!L$5:M$46,2,FALSE),"")</f>
        <v/>
      </c>
      <c r="G76" t="str">
        <f>IFERROR(VLOOKUP($B76,[1]Feb!O$5:P$46,2,FALSE),"")</f>
        <v/>
      </c>
      <c r="H76" t="str">
        <f>IFERROR(VLOOKUP($B76,[1]Feb!R$5:S$46,2,FALSE),"")</f>
        <v/>
      </c>
      <c r="I76" t="str">
        <f>IFERROR(VLOOKUP($B76,[1]Feb!U$5:V$46,2,FALSE),"")</f>
        <v>Withdrawn</v>
      </c>
      <c r="J76" t="str">
        <f>IFERROR(VLOOKUP($B76,[1]Feb!X$5:Y$46,2,FALSE),"")</f>
        <v/>
      </c>
      <c r="K76" t="str">
        <f>IFERROR(VLOOKUP($B76,[1]Feb!AA$5:AB$46,2,FALSE),"")</f>
        <v/>
      </c>
      <c r="L76" t="str">
        <f>IFERROR(VLOOKUP($B76,[1]Feb!AD$5:AE$46,2,FALSE),"")</f>
        <v/>
      </c>
      <c r="M76" t="str">
        <f>IFERROR(VLOOKUP($B76,[1]Feb!AG$5:AH$46,2,FALSE),"")</f>
        <v/>
      </c>
      <c r="N76" t="str">
        <f>IFERROR(VLOOKUP($B76,[1]Feb!AJ$5:AK$46,2,FALSE),"")</f>
        <v/>
      </c>
      <c r="O76" t="str">
        <f>IFERROR(VLOOKUP($B76,[1]Feb!AM$5:AN$46,2,FALSE),"")</f>
        <v/>
      </c>
      <c r="P76" t="str">
        <f>IFERROR(VLOOKUP($B76,[1]Feb!AP$5:AQ$46,2,FALSE),"")</f>
        <v/>
      </c>
      <c r="Q76" s="6">
        <f>SUM($C76:P76)</f>
        <v>0</v>
      </c>
      <c r="R76">
        <f>COUNTIF($C76:P76,"Late*")</f>
        <v>0</v>
      </c>
      <c r="S76" s="11">
        <f t="shared" si="4"/>
        <v>0</v>
      </c>
      <c r="T76" s="7">
        <f>COUNTIF($C76:P76,"Absent")</f>
        <v>0</v>
      </c>
      <c r="U76">
        <f>COUNTIF($C76:P76,"Withdrawn")+COUNTIF($C76:P76,"Absent*")-T76</f>
        <v>1</v>
      </c>
      <c r="V76" s="10">
        <f t="shared" si="5"/>
        <v>1</v>
      </c>
    </row>
    <row r="77" spans="1:22" x14ac:dyDescent="0.3">
      <c r="A77" s="6" t="s">
        <v>38</v>
      </c>
      <c r="B77" s="7" t="s">
        <v>39</v>
      </c>
      <c r="C77" s="6">
        <f>IFERROR(VLOOKUP($B77,[1]Feb!C$5:D$46,2,FALSE),"")</f>
        <v>1</v>
      </c>
      <c r="D77" t="str">
        <f>IFERROR(VLOOKUP($B77,[1]Feb!F$5:G$46,2,FALSE),"")</f>
        <v/>
      </c>
      <c r="E77" t="str">
        <f>IFERROR(VLOOKUP($B77,[1]Feb!I$5:J$46,2,FALSE),"")</f>
        <v/>
      </c>
      <c r="F77" s="67" t="str">
        <f>IFERROR(VLOOKUP($B77,[1]Feb!L$5:M$46,2,FALSE),"")</f>
        <v/>
      </c>
      <c r="G77" t="str">
        <f>IFERROR(VLOOKUP($B77,[1]Feb!O$5:P$46,2,FALSE),"")</f>
        <v/>
      </c>
      <c r="H77" t="str">
        <f>IFERROR(VLOOKUP($B77,[1]Feb!R$5:S$46,2,FALSE),"")</f>
        <v/>
      </c>
      <c r="I77" t="str">
        <f>IFERROR(VLOOKUP($B77,[1]Feb!U$5:V$46,2,FALSE),"")</f>
        <v/>
      </c>
      <c r="J77" t="str">
        <f>IFERROR(VLOOKUP($B77,[1]Feb!X$5:Y$46,2,FALSE),"")</f>
        <v/>
      </c>
      <c r="K77" t="str">
        <f>IFERROR(VLOOKUP($B77,[1]Feb!AA$5:AB$46,2,FALSE),"")</f>
        <v/>
      </c>
      <c r="L77" t="str">
        <f>IFERROR(VLOOKUP($B77,[1]Feb!AD$5:AE$46,2,FALSE),"")</f>
        <v/>
      </c>
      <c r="M77" t="str">
        <f>IFERROR(VLOOKUP($B77,[1]Feb!AG$5:AH$46,2,FALSE),"")</f>
        <v/>
      </c>
      <c r="N77" t="str">
        <f>IFERROR(VLOOKUP($B77,[1]Feb!AJ$5:AK$46,2,FALSE),"")</f>
        <v/>
      </c>
      <c r="O77" t="str">
        <f>IFERROR(VLOOKUP($B77,[1]Feb!AM$5:AN$46,2,FALSE),"")</f>
        <v/>
      </c>
      <c r="P77" t="str">
        <f>IFERROR(VLOOKUP($B77,[1]Feb!AP$5:AQ$46,2,FALSE),"")</f>
        <v/>
      </c>
      <c r="Q77" s="6">
        <f>SUM($C77:P77)</f>
        <v>1</v>
      </c>
      <c r="R77">
        <f>COUNTIF($C77:P77,"Late*")</f>
        <v>0</v>
      </c>
      <c r="S77" s="11">
        <f t="shared" si="4"/>
        <v>1</v>
      </c>
      <c r="T77" s="7">
        <f>COUNTIF($C77:P77,"Absent")</f>
        <v>0</v>
      </c>
      <c r="U77">
        <f>COUNTIF($C77:P77,"Withdrawn")+COUNTIF($C77:P77,"Absent*")-T77</f>
        <v>0</v>
      </c>
      <c r="V77" s="10">
        <f t="shared" si="5"/>
        <v>1</v>
      </c>
    </row>
    <row r="78" spans="1:22" x14ac:dyDescent="0.3">
      <c r="A78" s="6" t="s">
        <v>557</v>
      </c>
      <c r="B78" s="7" t="s">
        <v>558</v>
      </c>
      <c r="C78" s="6" t="str">
        <f>IFERROR(VLOOKUP($B78,[1]Feb!C$5:D$46,2,FALSE),"")</f>
        <v/>
      </c>
      <c r="D78">
        <f>IFERROR(VLOOKUP($B78,[1]Feb!F$5:G$46,2,FALSE),"")</f>
        <v>1</v>
      </c>
      <c r="E78" t="str">
        <f>IFERROR(VLOOKUP($B78,[1]Feb!I$5:J$46,2,FALSE),"")</f>
        <v/>
      </c>
      <c r="F78" s="67" t="str">
        <f>IFERROR(VLOOKUP($B78,[1]Feb!L$5:M$46,2,FALSE),"")</f>
        <v/>
      </c>
      <c r="G78" t="str">
        <f>IFERROR(VLOOKUP($B78,[1]Feb!O$5:P$46,2,FALSE),"")</f>
        <v/>
      </c>
      <c r="H78" t="str">
        <f>IFERROR(VLOOKUP($B78,[1]Feb!R$5:S$46,2,FALSE),"")</f>
        <v/>
      </c>
      <c r="I78" t="str">
        <f>IFERROR(VLOOKUP($B78,[1]Feb!U$5:V$46,2,FALSE),"")</f>
        <v/>
      </c>
      <c r="J78" t="str">
        <f>IFERROR(VLOOKUP($B78,[1]Feb!X$5:Y$46,2,FALSE),"")</f>
        <v/>
      </c>
      <c r="K78" t="str">
        <f>IFERROR(VLOOKUP($B78,[1]Feb!AA$5:AB$46,2,FALSE),"")</f>
        <v/>
      </c>
      <c r="L78" t="str">
        <f>IFERROR(VLOOKUP($B78,[1]Feb!AD$5:AE$46,2,FALSE),"")</f>
        <v/>
      </c>
      <c r="M78" t="str">
        <f>IFERROR(VLOOKUP($B78,[1]Feb!AG$5:AH$46,2,FALSE),"")</f>
        <v/>
      </c>
      <c r="N78" t="str">
        <f>IFERROR(VLOOKUP($B78,[1]Feb!AJ$5:AK$46,2,FALSE),"")</f>
        <v/>
      </c>
      <c r="O78" t="str">
        <f>IFERROR(VLOOKUP($B78,[1]Feb!AM$5:AN$46,2,FALSE),"")</f>
        <v/>
      </c>
      <c r="P78" t="str">
        <f>IFERROR(VLOOKUP($B78,[1]Feb!AP$5:AQ$46,2,FALSE),"")</f>
        <v/>
      </c>
      <c r="Q78" s="6">
        <f>SUM($C78:P78)</f>
        <v>1</v>
      </c>
      <c r="R78">
        <f>COUNTIF($C78:P78,"Late*")</f>
        <v>0</v>
      </c>
      <c r="S78" s="11">
        <f t="shared" si="4"/>
        <v>1</v>
      </c>
      <c r="T78" s="7">
        <f>COUNTIF($C78:P78,"Absent")</f>
        <v>0</v>
      </c>
      <c r="U78">
        <f>COUNTIF($C78:P78,"Withdrawn")+COUNTIF($C78:P78,"Absent*")-T78</f>
        <v>0</v>
      </c>
      <c r="V78" s="10">
        <f t="shared" si="5"/>
        <v>1</v>
      </c>
    </row>
    <row r="79" spans="1:22" x14ac:dyDescent="0.3">
      <c r="A79" s="6" t="s">
        <v>583</v>
      </c>
      <c r="B79" s="7" t="s">
        <v>584</v>
      </c>
      <c r="C79" s="6" t="str">
        <f>IFERROR(VLOOKUP($B79,[1]Feb!C$5:D$46,2,FALSE),"")</f>
        <v/>
      </c>
      <c r="D79" t="str">
        <f>IFERROR(VLOOKUP($B79,[1]Feb!F$5:G$46,2,FALSE),"")</f>
        <v/>
      </c>
      <c r="E79" t="str">
        <f>IFERROR(VLOOKUP($B79,[1]Feb!I$5:J$46,2,FALSE),"")</f>
        <v/>
      </c>
      <c r="F79" s="67" t="str">
        <f>IFERROR(VLOOKUP($B79,[1]Feb!L$5:M$46,2,FALSE),"")</f>
        <v/>
      </c>
      <c r="G79" t="str">
        <f>IFERROR(VLOOKUP($B79,[1]Feb!O$5:P$46,2,FALSE),"")</f>
        <v/>
      </c>
      <c r="H79" t="str">
        <f>IFERROR(VLOOKUP($B79,[1]Feb!R$5:S$46,2,FALSE),"")</f>
        <v/>
      </c>
      <c r="I79" t="str">
        <f>IFERROR(VLOOKUP($B79,[1]Feb!U$5:V$46,2,FALSE),"")</f>
        <v/>
      </c>
      <c r="J79" t="str">
        <f>IFERROR(VLOOKUP($B79,[1]Feb!X$5:Y$46,2,FALSE),"")</f>
        <v/>
      </c>
      <c r="K79" t="str">
        <f>IFERROR(VLOOKUP($B79,[1]Feb!AA$5:AB$46,2,FALSE),"")</f>
        <v/>
      </c>
      <c r="L79" t="str">
        <f>IFERROR(VLOOKUP($B79,[1]Feb!AD$5:AE$46,2,FALSE),"")</f>
        <v/>
      </c>
      <c r="M79" t="str">
        <f>IFERROR(VLOOKUP($B79,[1]Feb!AG$5:AH$46,2,FALSE),"")</f>
        <v/>
      </c>
      <c r="N79" t="str">
        <f>IFERROR(VLOOKUP($B79,[1]Feb!AJ$5:AK$46,2,FALSE),"")</f>
        <v/>
      </c>
      <c r="O79" t="str">
        <f>IFERROR(VLOOKUP($B79,[1]Feb!AM$5:AN$46,2,FALSE),"")</f>
        <v/>
      </c>
      <c r="P79" t="str">
        <f>IFERROR(VLOOKUP($B79,[1]Feb!AP$5:AQ$46,2,FALSE),"")</f>
        <v/>
      </c>
      <c r="Q79" s="6">
        <f>SUM($C79:P79)</f>
        <v>0</v>
      </c>
      <c r="R79">
        <f>COUNTIF($C79:P79,"Late*")</f>
        <v>0</v>
      </c>
      <c r="S79" s="11">
        <f t="shared" si="4"/>
        <v>0</v>
      </c>
      <c r="T79" s="7">
        <f>COUNTIF($C79:P79,"Absent")</f>
        <v>0</v>
      </c>
      <c r="U79">
        <f>COUNTIF($C79:P79,"Withdrawn")+COUNTIF($C79:P79,"Absent*")-T79</f>
        <v>0</v>
      </c>
      <c r="V79" s="10">
        <f t="shared" si="5"/>
        <v>0</v>
      </c>
    </row>
    <row r="80" spans="1:22" x14ac:dyDescent="0.3">
      <c r="A80" s="6" t="s">
        <v>659</v>
      </c>
      <c r="B80" s="7" t="s">
        <v>660</v>
      </c>
      <c r="C80" s="6" t="str">
        <f>IFERROR(VLOOKUP($B80,[1]Feb!C$5:D$46,2,FALSE),"")</f>
        <v/>
      </c>
      <c r="D80" t="str">
        <f>IFERROR(VLOOKUP($B80,[1]Feb!F$5:G$46,2,FALSE),"")</f>
        <v/>
      </c>
      <c r="E80" t="str">
        <f>IFERROR(VLOOKUP($B80,[1]Feb!I$5:J$46,2,FALSE),"")</f>
        <v/>
      </c>
      <c r="F80" s="67" t="str">
        <f>IFERROR(VLOOKUP($B80,[1]Feb!L$5:M$46,2,FALSE),"")</f>
        <v/>
      </c>
      <c r="G80" t="str">
        <f>IFERROR(VLOOKUP($B80,[1]Feb!O$5:P$46,2,FALSE),"")</f>
        <v/>
      </c>
      <c r="H80" t="str">
        <f>IFERROR(VLOOKUP($B80,[1]Feb!R$5:S$46,2,FALSE),"")</f>
        <v/>
      </c>
      <c r="I80" t="str">
        <f>IFERROR(VLOOKUP($B80,[1]Feb!U$5:V$46,2,FALSE),"")</f>
        <v/>
      </c>
      <c r="J80" t="str">
        <f>IFERROR(VLOOKUP($B80,[1]Feb!X$5:Y$46,2,FALSE),"")</f>
        <v/>
      </c>
      <c r="K80" t="str">
        <f>IFERROR(VLOOKUP($B80,[1]Feb!AA$5:AB$46,2,FALSE),"")</f>
        <v/>
      </c>
      <c r="L80" t="str">
        <f>IFERROR(VLOOKUP($B80,[1]Feb!AD$5:AE$46,2,FALSE),"")</f>
        <v/>
      </c>
      <c r="M80" t="str">
        <f>IFERROR(VLOOKUP($B80,[1]Feb!AG$5:AH$46,2,FALSE),"")</f>
        <v/>
      </c>
      <c r="N80" t="str">
        <f>IFERROR(VLOOKUP($B80,[1]Feb!AJ$5:AK$46,2,FALSE),"")</f>
        <v/>
      </c>
      <c r="O80" t="str">
        <f>IFERROR(VLOOKUP($B80,[1]Feb!AM$5:AN$46,2,FALSE),"")</f>
        <v/>
      </c>
      <c r="P80" t="str">
        <f>IFERROR(VLOOKUP($B80,[1]Feb!AP$5:AQ$46,2,FALSE),"")</f>
        <v/>
      </c>
      <c r="Q80" s="6">
        <f>SUM($C80:P80)</f>
        <v>0</v>
      </c>
      <c r="R80">
        <f>COUNTIF($C80:P80,"Late*")</f>
        <v>0</v>
      </c>
      <c r="S80" s="11">
        <f t="shared" si="4"/>
        <v>0</v>
      </c>
      <c r="T80" s="7">
        <f>COUNTIF($C80:P80,"Absent")</f>
        <v>0</v>
      </c>
      <c r="U80">
        <f>COUNTIF($C80:P80,"Withdrawn")+COUNTIF($C80:P80,"Absent*")-T80</f>
        <v>0</v>
      </c>
      <c r="V80" s="10">
        <f t="shared" si="5"/>
        <v>0</v>
      </c>
    </row>
    <row r="81" spans="1:23" ht="14.4" customHeight="1" x14ac:dyDescent="0.3">
      <c r="A81" s="6" t="s">
        <v>527</v>
      </c>
      <c r="B81" s="7" t="s">
        <v>528</v>
      </c>
      <c r="C81" s="6">
        <f>IFERROR(VLOOKUP($B81,[1]Feb!C$5:D$46,2,FALSE),"")</f>
        <v>1</v>
      </c>
      <c r="D81" t="str">
        <f>IFERROR(VLOOKUP($B81,[1]Feb!F$5:G$46,2,FALSE),"")</f>
        <v/>
      </c>
      <c r="E81" t="str">
        <f>IFERROR(VLOOKUP($B81,[1]Feb!I$5:J$46,2,FALSE),"")</f>
        <v/>
      </c>
      <c r="F81" s="67" t="str">
        <f>IFERROR(VLOOKUP($B81,[1]Feb!L$5:M$46,2,FALSE),"")</f>
        <v/>
      </c>
      <c r="G81" t="str">
        <f>IFERROR(VLOOKUP($B81,[1]Feb!O$5:P$46,2,FALSE),"")</f>
        <v/>
      </c>
      <c r="H81" t="str">
        <f>IFERROR(VLOOKUP($B81,[1]Feb!R$5:S$46,2,FALSE),"")</f>
        <v/>
      </c>
      <c r="I81">
        <f>IFERROR(VLOOKUP($B81,[1]Feb!U$5:V$46,2,FALSE),"")</f>
        <v>1</v>
      </c>
      <c r="J81" t="str">
        <f>IFERROR(VLOOKUP($B81,[1]Feb!X$5:Y$46,2,FALSE),"")</f>
        <v/>
      </c>
      <c r="K81" t="str">
        <f>IFERROR(VLOOKUP($B81,[1]Feb!AA$5:AB$46,2,FALSE),"")</f>
        <v/>
      </c>
      <c r="L81" t="str">
        <f>IFERROR(VLOOKUP($B81,[1]Feb!AD$5:AE$46,2,FALSE),"")</f>
        <v/>
      </c>
      <c r="M81" t="str">
        <f>IFERROR(VLOOKUP($B81,[1]Feb!AG$5:AH$46,2,FALSE),"")</f>
        <v/>
      </c>
      <c r="N81" t="str">
        <f>IFERROR(VLOOKUP($B81,[1]Feb!AJ$5:AK$46,2,FALSE),"")</f>
        <v/>
      </c>
      <c r="O81" t="str">
        <f>IFERROR(VLOOKUP($B81,[1]Feb!AM$5:AN$46,2,FALSE),"")</f>
        <v/>
      </c>
      <c r="P81" t="str">
        <f>IFERROR(VLOOKUP($B81,[1]Feb!AP$5:AQ$46,2,FALSE),"")</f>
        <v/>
      </c>
      <c r="Q81" s="6">
        <f>SUM($C81:P81)</f>
        <v>2</v>
      </c>
      <c r="R81">
        <f>COUNTIF($C81:P81,"Late*")</f>
        <v>0</v>
      </c>
      <c r="S81" s="11">
        <f t="shared" si="4"/>
        <v>2</v>
      </c>
      <c r="T81" s="7">
        <f>COUNTIF($C81:P81,"Absent")</f>
        <v>0</v>
      </c>
      <c r="U81">
        <f>COUNTIF($C81:P81,"Withdrawn")+COUNTIF($C81:P81,"Absent*")-T81</f>
        <v>0</v>
      </c>
      <c r="V81" s="10">
        <f t="shared" si="5"/>
        <v>2</v>
      </c>
    </row>
    <row r="82" spans="1:23" x14ac:dyDescent="0.3">
      <c r="A82" s="6" t="s">
        <v>145</v>
      </c>
      <c r="B82" s="7" t="s">
        <v>146</v>
      </c>
      <c r="C82" s="6" t="str">
        <f>IFERROR(VLOOKUP($B82,[1]Feb!C$5:D$46,2,FALSE),"")</f>
        <v/>
      </c>
      <c r="D82" t="str">
        <f>IFERROR(VLOOKUP($B82,[1]Feb!F$5:G$46,2,FALSE),"")</f>
        <v/>
      </c>
      <c r="E82" t="str">
        <f>IFERROR(VLOOKUP($B82,[1]Feb!I$5:J$46,2,FALSE),"")</f>
        <v/>
      </c>
      <c r="F82" s="67" t="str">
        <f>IFERROR(VLOOKUP($B82,[1]Feb!L$5:M$46,2,FALSE),"")</f>
        <v/>
      </c>
      <c r="G82" t="str">
        <f>IFERROR(VLOOKUP($B82,[1]Feb!O$5:P$46,2,FALSE),"")</f>
        <v/>
      </c>
      <c r="H82" t="str">
        <f>IFERROR(VLOOKUP($B82,[1]Feb!R$5:S$46,2,FALSE),"")</f>
        <v/>
      </c>
      <c r="I82" t="str">
        <f>IFERROR(VLOOKUP($B82,[1]Feb!U$5:V$46,2,FALSE),"")</f>
        <v>Withdrawn</v>
      </c>
      <c r="J82" t="str">
        <f>IFERROR(VLOOKUP($B82,[1]Feb!X$5:Y$46,2,FALSE),"")</f>
        <v/>
      </c>
      <c r="K82" t="str">
        <f>IFERROR(VLOOKUP($B82,[1]Feb!AA$5:AB$46,2,FALSE),"")</f>
        <v/>
      </c>
      <c r="L82" t="str">
        <f>IFERROR(VLOOKUP($B82,[1]Feb!AD$5:AE$46,2,FALSE),"")</f>
        <v/>
      </c>
      <c r="M82" t="str">
        <f>IFERROR(VLOOKUP($B82,[1]Feb!AG$5:AH$46,2,FALSE),"")</f>
        <v/>
      </c>
      <c r="N82" t="str">
        <f>IFERROR(VLOOKUP($B82,[1]Feb!AJ$5:AK$46,2,FALSE),"")</f>
        <v/>
      </c>
      <c r="O82" t="str">
        <f>IFERROR(VLOOKUP($B82,[1]Feb!AM$5:AN$46,2,FALSE),"")</f>
        <v/>
      </c>
      <c r="P82" t="str">
        <f>IFERROR(VLOOKUP($B82,[1]Feb!AP$5:AQ$46,2,FALSE),"")</f>
        <v/>
      </c>
      <c r="Q82" s="6">
        <f>SUM($C82:P82)</f>
        <v>0</v>
      </c>
      <c r="R82">
        <f>COUNTIF($C82:P82,"Late*")</f>
        <v>0</v>
      </c>
      <c r="S82" s="11">
        <f t="shared" si="4"/>
        <v>0</v>
      </c>
      <c r="T82" s="7">
        <f>COUNTIF($C82:P82,"Absent")</f>
        <v>0</v>
      </c>
      <c r="U82">
        <f>COUNTIF($C82:P82,"Withdrawn")+COUNTIF($C82:P82,"Absent*")-T82</f>
        <v>1</v>
      </c>
      <c r="V82" s="10">
        <f t="shared" si="5"/>
        <v>1</v>
      </c>
    </row>
    <row r="83" spans="1:23" x14ac:dyDescent="0.3">
      <c r="A83" s="6" t="s">
        <v>446</v>
      </c>
      <c r="B83" s="7" t="s">
        <v>447</v>
      </c>
      <c r="C83" s="6" t="str">
        <f>IFERROR(VLOOKUP($B83,[1]Feb!C$5:D$46,2,FALSE),"")</f>
        <v/>
      </c>
      <c r="D83" t="str">
        <f>IFERROR(VLOOKUP($B83,[1]Feb!F$5:G$46,2,FALSE),"")</f>
        <v/>
      </c>
      <c r="E83" t="str">
        <f>IFERROR(VLOOKUP($B83,[1]Feb!I$5:J$46,2,FALSE),"")</f>
        <v/>
      </c>
      <c r="F83" s="67" t="str">
        <f>IFERROR(VLOOKUP($B83,[1]Feb!L$5:M$46,2,FALSE),"")</f>
        <v/>
      </c>
      <c r="G83" t="str">
        <f>IFERROR(VLOOKUP($B83,[1]Feb!O$5:P$46,2,FALSE),"")</f>
        <v/>
      </c>
      <c r="H83" t="str">
        <f>IFERROR(VLOOKUP($B83,[1]Feb!R$5:S$46,2,FALSE),"")</f>
        <v/>
      </c>
      <c r="I83" t="str">
        <f>IFERROR(VLOOKUP($B83,[1]Feb!U$5:V$46,2,FALSE),"")</f>
        <v>Withdrawn</v>
      </c>
      <c r="J83" t="str">
        <f>IFERROR(VLOOKUP($B83,[1]Feb!X$5:Y$46,2,FALSE),"")</f>
        <v/>
      </c>
      <c r="K83" t="str">
        <f>IFERROR(VLOOKUP($B83,[1]Feb!AA$5:AB$46,2,FALSE),"")</f>
        <v/>
      </c>
      <c r="L83" t="str">
        <f>IFERROR(VLOOKUP($B83,[1]Feb!AD$5:AE$46,2,FALSE),"")</f>
        <v/>
      </c>
      <c r="M83" t="str">
        <f>IFERROR(VLOOKUP($B83,[1]Feb!AG$5:AH$46,2,FALSE),"")</f>
        <v/>
      </c>
      <c r="N83" t="str">
        <f>IFERROR(VLOOKUP($B83,[1]Feb!AJ$5:AK$46,2,FALSE),"")</f>
        <v/>
      </c>
      <c r="O83" t="str">
        <f>IFERROR(VLOOKUP($B83,[1]Feb!AM$5:AN$46,2,FALSE),"")</f>
        <v/>
      </c>
      <c r="P83" t="str">
        <f>IFERROR(VLOOKUP($B83,[1]Feb!AP$5:AQ$46,2,FALSE),"")</f>
        <v/>
      </c>
      <c r="Q83" s="6">
        <f>SUM($C83:P83)</f>
        <v>0</v>
      </c>
      <c r="R83">
        <f>COUNTIF($C83:P83,"Late*")</f>
        <v>0</v>
      </c>
      <c r="S83" s="11">
        <f t="shared" si="4"/>
        <v>0</v>
      </c>
      <c r="T83" s="7">
        <f>COUNTIF($C83:P83,"Absent")</f>
        <v>0</v>
      </c>
      <c r="U83">
        <f>COUNTIF($C83:P83,"Withdrawn")+COUNTIF($C83:P83,"Absent*")-T83</f>
        <v>1</v>
      </c>
      <c r="V83" s="10">
        <f t="shared" si="5"/>
        <v>1</v>
      </c>
    </row>
    <row r="84" spans="1:23" ht="18" x14ac:dyDescent="0.35">
      <c r="A84" s="6" t="s">
        <v>645</v>
      </c>
      <c r="B84" s="7" t="s">
        <v>646</v>
      </c>
      <c r="C84" s="6" t="str">
        <f>IFERROR(VLOOKUP($B84,[1]Feb!C$5:D$46,2,FALSE),"")</f>
        <v/>
      </c>
      <c r="D84" t="str">
        <f>IFERROR(VLOOKUP($B84,[1]Feb!F$5:G$46,2,FALSE),"")</f>
        <v/>
      </c>
      <c r="E84" t="str">
        <f>IFERROR(VLOOKUP($B84,[1]Feb!I$5:J$46,2,FALSE),"")</f>
        <v/>
      </c>
      <c r="F84" s="67" t="str">
        <f>IFERROR(VLOOKUP($B84,[1]Feb!L$5:M$46,2,FALSE),"")</f>
        <v/>
      </c>
      <c r="G84" t="str">
        <f>IFERROR(VLOOKUP($B84,[1]Feb!O$5:P$46,2,FALSE),"")</f>
        <v/>
      </c>
      <c r="H84" t="str">
        <f>IFERROR(VLOOKUP($B84,[1]Feb!R$5:S$46,2,FALSE),"")</f>
        <v/>
      </c>
      <c r="I84" t="str">
        <f>IFERROR(VLOOKUP($B84,[1]Feb!U$5:V$46,2,FALSE),"")</f>
        <v/>
      </c>
      <c r="J84" t="str">
        <f>IFERROR(VLOOKUP($B84,[1]Feb!X$5:Y$46,2,FALSE),"")</f>
        <v/>
      </c>
      <c r="K84" t="str">
        <f>IFERROR(VLOOKUP($B84,[1]Feb!AA$5:AB$46,2,FALSE),"")</f>
        <v/>
      </c>
      <c r="L84" t="str">
        <f>IFERROR(VLOOKUP($B84,[1]Feb!AD$5:AE$46,2,FALSE),"")</f>
        <v/>
      </c>
      <c r="M84" t="str">
        <f>IFERROR(VLOOKUP($B84,[1]Feb!AG$5:AH$46,2,FALSE),"")</f>
        <v/>
      </c>
      <c r="N84" t="str">
        <f>IFERROR(VLOOKUP($B84,[1]Feb!AJ$5:AK$46,2,FALSE),"")</f>
        <v/>
      </c>
      <c r="O84" t="str">
        <f>IFERROR(VLOOKUP($B84,[1]Feb!AM$5:AN$46,2,FALSE),"")</f>
        <v/>
      </c>
      <c r="P84" t="str">
        <f>IFERROR(VLOOKUP($B84,[1]Feb!AP$5:AQ$46,2,FALSE),"")</f>
        <v/>
      </c>
      <c r="Q84" s="6">
        <f>SUM($C84:P84)</f>
        <v>0</v>
      </c>
      <c r="R84">
        <f>COUNTIF($C84:P84,"Late*")</f>
        <v>0</v>
      </c>
      <c r="S84" s="11">
        <f t="shared" si="4"/>
        <v>0</v>
      </c>
      <c r="T84" s="7">
        <f>COUNTIF($C84:P84,"Absent")</f>
        <v>0</v>
      </c>
      <c r="U84">
        <f>COUNTIF($C84:P84,"Withdrawn")+COUNTIF($C84:P84,"Absent*")-T84</f>
        <v>0</v>
      </c>
      <c r="V84" s="10">
        <f t="shared" si="5"/>
        <v>0</v>
      </c>
      <c r="W84" s="2"/>
    </row>
    <row r="85" spans="1:23" x14ac:dyDescent="0.3">
      <c r="A85" s="6" t="s">
        <v>549</v>
      </c>
      <c r="B85" s="7" t="s">
        <v>550</v>
      </c>
      <c r="C85" s="6" t="str">
        <f>IFERROR(VLOOKUP($B85,[1]Feb!C$5:D$46,2,FALSE),"")</f>
        <v/>
      </c>
      <c r="D85">
        <f>IFERROR(VLOOKUP($B85,[1]Feb!F$5:G$46,2,FALSE),"")</f>
        <v>1</v>
      </c>
      <c r="E85" t="str">
        <f>IFERROR(VLOOKUP($B85,[1]Feb!I$5:J$46,2,FALSE),"")</f>
        <v>Withdrawn</v>
      </c>
      <c r="F85" s="67" t="str">
        <f>IFERROR(VLOOKUP($B85,[1]Feb!L$5:M$46,2,FALSE),"")</f>
        <v/>
      </c>
      <c r="G85" t="str">
        <f>IFERROR(VLOOKUP($B85,[1]Feb!O$5:P$46,2,FALSE),"")</f>
        <v/>
      </c>
      <c r="H85" t="str">
        <f>IFERROR(VLOOKUP($B85,[1]Feb!R$5:S$46,2,FALSE),"")</f>
        <v/>
      </c>
      <c r="I85" t="str">
        <f>IFERROR(VLOOKUP($B85,[1]Feb!U$5:V$46,2,FALSE),"")</f>
        <v/>
      </c>
      <c r="J85" t="str">
        <f>IFERROR(VLOOKUP($B85,[1]Feb!X$5:Y$46,2,FALSE),"")</f>
        <v/>
      </c>
      <c r="K85" t="str">
        <f>IFERROR(VLOOKUP($B85,[1]Feb!AA$5:AB$46,2,FALSE),"")</f>
        <v/>
      </c>
      <c r="L85" t="str">
        <f>IFERROR(VLOOKUP($B85,[1]Feb!AD$5:AE$46,2,FALSE),"")</f>
        <v/>
      </c>
      <c r="M85" t="str">
        <f>IFERROR(VLOOKUP($B85,[1]Feb!AG$5:AH$46,2,FALSE),"")</f>
        <v/>
      </c>
      <c r="N85" t="str">
        <f>IFERROR(VLOOKUP($B85,[1]Feb!AJ$5:AK$46,2,FALSE),"")</f>
        <v/>
      </c>
      <c r="O85" t="str">
        <f>IFERROR(VLOOKUP($B85,[1]Feb!AM$5:AN$46,2,FALSE),"")</f>
        <v/>
      </c>
      <c r="P85" t="str">
        <f>IFERROR(VLOOKUP($B85,[1]Feb!AP$5:AQ$46,2,FALSE),"")</f>
        <v/>
      </c>
      <c r="Q85" s="6">
        <f>SUM($C85:P85)</f>
        <v>1</v>
      </c>
      <c r="R85">
        <f>COUNTIF($C85:P85,"Late*")</f>
        <v>0</v>
      </c>
      <c r="S85" s="11">
        <f t="shared" si="4"/>
        <v>1</v>
      </c>
      <c r="T85" s="7">
        <f>COUNTIF($C85:P85,"Absent")</f>
        <v>0</v>
      </c>
      <c r="U85">
        <f>COUNTIF($C85:P85,"Withdrawn")+COUNTIF($C85:P85,"Absent*")-T85</f>
        <v>1</v>
      </c>
      <c r="V85" s="10">
        <f t="shared" si="5"/>
        <v>2</v>
      </c>
    </row>
    <row r="86" spans="1:23" x14ac:dyDescent="0.3">
      <c r="A86" s="6" t="s">
        <v>104</v>
      </c>
      <c r="B86" s="7" t="s">
        <v>105</v>
      </c>
      <c r="C86" s="6" t="str">
        <f>IFERROR(VLOOKUP($B86,[1]Feb!C$5:D$46,2,FALSE),"")</f>
        <v/>
      </c>
      <c r="D86" t="str">
        <f>IFERROR(VLOOKUP($B86,[1]Feb!F$5:G$46,2,FALSE),"")</f>
        <v/>
      </c>
      <c r="E86" t="str">
        <f>IFERROR(VLOOKUP($B86,[1]Feb!I$5:J$46,2,FALSE),"")</f>
        <v/>
      </c>
      <c r="F86" s="67" t="str">
        <f>IFERROR(VLOOKUP($B86,[1]Feb!L$5:M$46,2,FALSE),"")</f>
        <v/>
      </c>
      <c r="G86" t="str">
        <f>IFERROR(VLOOKUP($B86,[1]Feb!O$5:P$46,2,FALSE),"")</f>
        <v/>
      </c>
      <c r="H86" t="str">
        <f>IFERROR(VLOOKUP($B86,[1]Feb!R$5:S$46,2,FALSE),"")</f>
        <v/>
      </c>
      <c r="I86" t="str">
        <f>IFERROR(VLOOKUP($B86,[1]Feb!U$5:V$46,2,FALSE),"")</f>
        <v/>
      </c>
      <c r="J86" t="str">
        <f>IFERROR(VLOOKUP($B86,[1]Feb!X$5:Y$46,2,FALSE),"")</f>
        <v/>
      </c>
      <c r="K86" t="str">
        <f>IFERROR(VLOOKUP($B86,[1]Feb!AA$5:AB$46,2,FALSE),"")</f>
        <v/>
      </c>
      <c r="L86" t="str">
        <f>IFERROR(VLOOKUP($B86,[1]Feb!AD$5:AE$46,2,FALSE),"")</f>
        <v/>
      </c>
      <c r="M86" t="str">
        <f>IFERROR(VLOOKUP($B86,[1]Feb!AG$5:AH$46,2,FALSE),"")</f>
        <v/>
      </c>
      <c r="N86" t="str">
        <f>IFERROR(VLOOKUP($B86,[1]Feb!AJ$5:AK$46,2,FALSE),"")</f>
        <v/>
      </c>
      <c r="O86" t="str">
        <f>IFERROR(VLOOKUP($B86,[1]Feb!AM$5:AN$46,2,FALSE),"")</f>
        <v/>
      </c>
      <c r="P86" t="str">
        <f>IFERROR(VLOOKUP($B86,[1]Feb!AP$5:AQ$46,2,FALSE),"")</f>
        <v/>
      </c>
      <c r="Q86" s="6">
        <f>SUM($C86:P86)</f>
        <v>0</v>
      </c>
      <c r="R86">
        <f>COUNTIF($C86:P86,"Late*")</f>
        <v>0</v>
      </c>
      <c r="S86" s="11">
        <f t="shared" si="4"/>
        <v>0</v>
      </c>
      <c r="T86" s="7">
        <f>COUNTIF($C86:P86,"Absent")</f>
        <v>0</v>
      </c>
      <c r="U86">
        <f>COUNTIF($C86:P86,"Withdrawn")+COUNTIF($C86:P86,"Absent*")-T86</f>
        <v>0</v>
      </c>
      <c r="V86" s="10">
        <f t="shared" si="5"/>
        <v>0</v>
      </c>
    </row>
    <row r="87" spans="1:23" x14ac:dyDescent="0.3">
      <c r="A87" s="6" t="s">
        <v>551</v>
      </c>
      <c r="B87" s="7" t="s">
        <v>552</v>
      </c>
      <c r="C87" s="6" t="str">
        <f>IFERROR(VLOOKUP($B87,[1]Feb!C$5:D$46,2,FALSE),"")</f>
        <v/>
      </c>
      <c r="D87">
        <f>IFERROR(VLOOKUP($B87,[1]Feb!F$5:G$46,2,FALSE),"")</f>
        <v>1</v>
      </c>
      <c r="E87" t="str">
        <f>IFERROR(VLOOKUP($B87,[1]Feb!I$5:J$46,2,FALSE),"")</f>
        <v>Withdrawn</v>
      </c>
      <c r="F87" s="67" t="str">
        <f>IFERROR(VLOOKUP($B87,[1]Feb!L$5:M$46,2,FALSE),"")</f>
        <v/>
      </c>
      <c r="G87" t="str">
        <f>IFERROR(VLOOKUP($B87,[1]Feb!O$5:P$46,2,FALSE),"")</f>
        <v/>
      </c>
      <c r="H87" t="str">
        <f>IFERROR(VLOOKUP($B87,[1]Feb!R$5:S$46,2,FALSE),"")</f>
        <v>Withdrawn</v>
      </c>
      <c r="I87" t="str">
        <f>IFERROR(VLOOKUP($B87,[1]Feb!U$5:V$46,2,FALSE),"")</f>
        <v/>
      </c>
      <c r="J87" t="str">
        <f>IFERROR(VLOOKUP($B87,[1]Feb!X$5:Y$46,2,FALSE),"")</f>
        <v/>
      </c>
      <c r="K87" t="str">
        <f>IFERROR(VLOOKUP($B87,[1]Feb!AA$5:AB$46,2,FALSE),"")</f>
        <v/>
      </c>
      <c r="L87" t="str">
        <f>IFERROR(VLOOKUP($B87,[1]Feb!AD$5:AE$46,2,FALSE),"")</f>
        <v/>
      </c>
      <c r="M87" t="str">
        <f>IFERROR(VLOOKUP($B87,[1]Feb!AG$5:AH$46,2,FALSE),"")</f>
        <v/>
      </c>
      <c r="N87" t="str">
        <f>IFERROR(VLOOKUP($B87,[1]Feb!AJ$5:AK$46,2,FALSE),"")</f>
        <v/>
      </c>
      <c r="O87" t="str">
        <f>IFERROR(VLOOKUP($B87,[1]Feb!AM$5:AN$46,2,FALSE),"")</f>
        <v/>
      </c>
      <c r="P87" t="str">
        <f>IFERROR(VLOOKUP($B87,[1]Feb!AP$5:AQ$46,2,FALSE),"")</f>
        <v/>
      </c>
      <c r="Q87" s="6">
        <f>SUM($C87:P87)</f>
        <v>1</v>
      </c>
      <c r="R87">
        <f>COUNTIF($C87:P87,"Late*")</f>
        <v>0</v>
      </c>
      <c r="S87" s="11">
        <f t="shared" si="4"/>
        <v>1</v>
      </c>
      <c r="T87" s="7">
        <f>COUNTIF($C87:P87,"Absent")</f>
        <v>0</v>
      </c>
      <c r="U87">
        <f>COUNTIF($C87:P87,"Withdrawn")+COUNTIF($C87:P87,"Absent*")-T87</f>
        <v>2</v>
      </c>
      <c r="V87" s="10">
        <f t="shared" si="5"/>
        <v>3</v>
      </c>
    </row>
    <row r="88" spans="1:23" x14ac:dyDescent="0.3">
      <c r="A88" s="6" t="s">
        <v>613</v>
      </c>
      <c r="B88" s="7" t="s">
        <v>614</v>
      </c>
      <c r="C88" s="6" t="str">
        <f>IFERROR(VLOOKUP($B88,[1]Feb!C$5:D$46,2,FALSE),"")</f>
        <v/>
      </c>
      <c r="D88" t="str">
        <f>IFERROR(VLOOKUP($B88,[1]Feb!F$5:G$46,2,FALSE),"")</f>
        <v/>
      </c>
      <c r="E88">
        <f>IFERROR(VLOOKUP($B88,[1]Feb!I$5:J$46,2,FALSE),"")</f>
        <v>1</v>
      </c>
      <c r="F88" s="67" t="str">
        <f>IFERROR(VLOOKUP($B88,[1]Feb!L$5:M$46,2,FALSE),"")</f>
        <v/>
      </c>
      <c r="G88" t="str">
        <f>IFERROR(VLOOKUP($B88,[1]Feb!O$5:P$46,2,FALSE),"")</f>
        <v/>
      </c>
      <c r="H88" t="str">
        <f>IFERROR(VLOOKUP($B88,[1]Feb!R$5:S$46,2,FALSE),"")</f>
        <v>Late</v>
      </c>
      <c r="I88" t="str">
        <f>IFERROR(VLOOKUP($B88,[1]Feb!U$5:V$46,2,FALSE),"")</f>
        <v/>
      </c>
      <c r="J88" t="str">
        <f>IFERROR(VLOOKUP($B88,[1]Feb!X$5:Y$46,2,FALSE),"")</f>
        <v/>
      </c>
      <c r="K88" t="str">
        <f>IFERROR(VLOOKUP($B88,[1]Feb!AA$5:AB$46,2,FALSE),"")</f>
        <v/>
      </c>
      <c r="L88" t="str">
        <f>IFERROR(VLOOKUP($B88,[1]Feb!AD$5:AE$46,2,FALSE),"")</f>
        <v/>
      </c>
      <c r="M88" t="str">
        <f>IFERROR(VLOOKUP($B88,[1]Feb!AG$5:AH$46,2,FALSE),"")</f>
        <v/>
      </c>
      <c r="N88" t="str">
        <f>IFERROR(VLOOKUP($B88,[1]Feb!AJ$5:AK$46,2,FALSE),"")</f>
        <v/>
      </c>
      <c r="O88" t="str">
        <f>IFERROR(VLOOKUP($B88,[1]Feb!AM$5:AN$46,2,FALSE),"")</f>
        <v/>
      </c>
      <c r="P88" t="str">
        <f>IFERROR(VLOOKUP($B88,[1]Feb!AP$5:AQ$46,2,FALSE),"")</f>
        <v/>
      </c>
      <c r="Q88" s="6">
        <f>SUM($C88:P88)</f>
        <v>1</v>
      </c>
      <c r="R88">
        <f>COUNTIF($C88:P88,"Late*")</f>
        <v>1</v>
      </c>
      <c r="S88" s="11">
        <f t="shared" si="4"/>
        <v>2</v>
      </c>
      <c r="T88" s="7">
        <f>COUNTIF($C88:P88,"Absent")</f>
        <v>0</v>
      </c>
      <c r="U88">
        <f>COUNTIF($C88:P88,"Withdrawn")+COUNTIF($C88:P88,"Absent*")-T88</f>
        <v>0</v>
      </c>
      <c r="V88" s="10">
        <f t="shared" si="5"/>
        <v>2</v>
      </c>
    </row>
    <row r="89" spans="1:23" x14ac:dyDescent="0.3">
      <c r="A89" s="6" t="s">
        <v>521</v>
      </c>
      <c r="B89" s="7" t="s">
        <v>522</v>
      </c>
      <c r="C89" s="6" t="str">
        <f>IFERROR(VLOOKUP($B89,[1]Feb!C$5:D$46,2,FALSE),"")</f>
        <v/>
      </c>
      <c r="D89" t="str">
        <f>IFERROR(VLOOKUP($B89,[1]Feb!F$5:G$46,2,FALSE),"")</f>
        <v/>
      </c>
      <c r="E89" t="str">
        <f>IFERROR(VLOOKUP($B89,[1]Feb!I$5:J$46,2,FALSE),"")</f>
        <v/>
      </c>
      <c r="F89" s="67" t="str">
        <f>IFERROR(VLOOKUP($B89,[1]Feb!L$5:M$46,2,FALSE),"")</f>
        <v/>
      </c>
      <c r="G89" t="str">
        <f>IFERROR(VLOOKUP($B89,[1]Feb!O$5:P$46,2,FALSE),"")</f>
        <v>Withdrawn</v>
      </c>
      <c r="H89" t="str">
        <f>IFERROR(VLOOKUP($B89,[1]Feb!R$5:S$46,2,FALSE),"")</f>
        <v/>
      </c>
      <c r="I89" t="str">
        <f>IFERROR(VLOOKUP($B89,[1]Feb!U$5:V$46,2,FALSE),"")</f>
        <v/>
      </c>
      <c r="J89" t="str">
        <f>IFERROR(VLOOKUP($B89,[1]Feb!X$5:Y$46,2,FALSE),"")</f>
        <v/>
      </c>
      <c r="K89" t="str">
        <f>IFERROR(VLOOKUP($B89,[1]Feb!AA$5:AB$46,2,FALSE),"")</f>
        <v/>
      </c>
      <c r="L89" t="str">
        <f>IFERROR(VLOOKUP($B89,[1]Feb!AD$5:AE$46,2,FALSE),"")</f>
        <v/>
      </c>
      <c r="M89" t="str">
        <f>IFERROR(VLOOKUP($B89,[1]Feb!AG$5:AH$46,2,FALSE),"")</f>
        <v/>
      </c>
      <c r="N89" t="str">
        <f>IFERROR(VLOOKUP($B89,[1]Feb!AJ$5:AK$46,2,FALSE),"")</f>
        <v/>
      </c>
      <c r="O89" t="str">
        <f>IFERROR(VLOOKUP($B89,[1]Feb!AM$5:AN$46,2,FALSE),"")</f>
        <v/>
      </c>
      <c r="P89" t="str">
        <f>IFERROR(VLOOKUP($B89,[1]Feb!AP$5:AQ$46,2,FALSE),"")</f>
        <v/>
      </c>
      <c r="Q89" s="6">
        <f>SUM($C89:P89)</f>
        <v>0</v>
      </c>
      <c r="R89">
        <f>COUNTIF($C89:P89,"Late*")</f>
        <v>0</v>
      </c>
      <c r="S89" s="11">
        <f t="shared" si="4"/>
        <v>0</v>
      </c>
      <c r="T89" s="7">
        <f>COUNTIF($C89:P89,"Absent")</f>
        <v>0</v>
      </c>
      <c r="U89">
        <f>COUNTIF($C89:P89,"Withdrawn")+COUNTIF($C89:P89,"Absent*")-T89</f>
        <v>1</v>
      </c>
      <c r="V89" s="10">
        <f t="shared" si="5"/>
        <v>1</v>
      </c>
    </row>
    <row r="90" spans="1:23" x14ac:dyDescent="0.3">
      <c r="A90" s="6" t="s">
        <v>480</v>
      </c>
      <c r="B90" s="7" t="s">
        <v>481</v>
      </c>
      <c r="C90" s="6" t="str">
        <f>IFERROR(VLOOKUP($B90,[1]Feb!C$5:D$46,2,FALSE),"")</f>
        <v/>
      </c>
      <c r="D90">
        <f>IFERROR(VLOOKUP($B90,[1]Feb!F$5:G$46,2,FALSE),"")</f>
        <v>1</v>
      </c>
      <c r="E90" t="str">
        <f>IFERROR(VLOOKUP($B90,[1]Feb!I$5:J$46,2,FALSE),"")</f>
        <v/>
      </c>
      <c r="F90" s="67" t="str">
        <f>IFERROR(VLOOKUP($B90,[1]Feb!L$5:M$46,2,FALSE),"")</f>
        <v/>
      </c>
      <c r="G90">
        <f>IFERROR(VLOOKUP($B90,[1]Feb!O$5:P$46,2,FALSE),"")</f>
        <v>1</v>
      </c>
      <c r="H90" t="str">
        <f>IFERROR(VLOOKUP($B90,[1]Feb!R$5:S$46,2,FALSE),"")</f>
        <v/>
      </c>
      <c r="I90" t="str">
        <f>IFERROR(VLOOKUP($B90,[1]Feb!U$5:V$46,2,FALSE),"")</f>
        <v/>
      </c>
      <c r="J90" t="str">
        <f>IFERROR(VLOOKUP($B90,[1]Feb!X$5:Y$46,2,FALSE),"")</f>
        <v/>
      </c>
      <c r="K90" t="str">
        <f>IFERROR(VLOOKUP($B90,[1]Feb!AA$5:AB$46,2,FALSE),"")</f>
        <v/>
      </c>
      <c r="L90" t="str">
        <f>IFERROR(VLOOKUP($B90,[1]Feb!AD$5:AE$46,2,FALSE),"")</f>
        <v/>
      </c>
      <c r="M90" t="str">
        <f>IFERROR(VLOOKUP($B90,[1]Feb!AG$5:AH$46,2,FALSE),"")</f>
        <v/>
      </c>
      <c r="N90" t="str">
        <f>IFERROR(VLOOKUP($B90,[1]Feb!AJ$5:AK$46,2,FALSE),"")</f>
        <v/>
      </c>
      <c r="O90" t="str">
        <f>IFERROR(VLOOKUP($B90,[1]Feb!AM$5:AN$46,2,FALSE),"")</f>
        <v/>
      </c>
      <c r="P90" t="str">
        <f>IFERROR(VLOOKUP($B90,[1]Feb!AP$5:AQ$46,2,FALSE),"")</f>
        <v/>
      </c>
      <c r="Q90" s="6">
        <f>SUM($C90:P90)</f>
        <v>2</v>
      </c>
      <c r="R90">
        <f>COUNTIF($C90:P90,"Late*")</f>
        <v>0</v>
      </c>
      <c r="S90" s="11">
        <f t="shared" si="4"/>
        <v>2</v>
      </c>
      <c r="T90" s="7">
        <f>COUNTIF($C90:P90,"Absent")</f>
        <v>0</v>
      </c>
      <c r="U90">
        <f>COUNTIF($C90:P90,"Withdrawn")+COUNTIF($C90:P90,"Absent*")-T90</f>
        <v>0</v>
      </c>
      <c r="V90" s="10">
        <f t="shared" si="5"/>
        <v>2</v>
      </c>
    </row>
    <row r="91" spans="1:23" x14ac:dyDescent="0.3">
      <c r="A91" s="6" t="s">
        <v>382</v>
      </c>
      <c r="B91" s="7" t="s">
        <v>383</v>
      </c>
      <c r="C91" s="6" t="str">
        <f>IFERROR(VLOOKUP($B91,[1]Feb!C$5:D$46,2,FALSE),"")</f>
        <v>Withdrawn</v>
      </c>
      <c r="D91" t="str">
        <f>IFERROR(VLOOKUP($B91,[1]Feb!F$5:G$46,2,FALSE),"")</f>
        <v/>
      </c>
      <c r="E91">
        <f>IFERROR(VLOOKUP($B91,[1]Feb!I$5:J$46,2,FALSE),"")</f>
        <v>1</v>
      </c>
      <c r="F91" s="67" t="str">
        <f>IFERROR(VLOOKUP($B91,[1]Feb!L$5:M$46,2,FALSE),"")</f>
        <v/>
      </c>
      <c r="G91" t="str">
        <f>IFERROR(VLOOKUP($B91,[1]Feb!O$5:P$46,2,FALSE),"")</f>
        <v/>
      </c>
      <c r="H91">
        <f>IFERROR(VLOOKUP($B91,[1]Feb!R$5:S$46,2,FALSE),"")</f>
        <v>1</v>
      </c>
      <c r="I91" t="str">
        <f>IFERROR(VLOOKUP($B91,[1]Feb!U$5:V$46,2,FALSE),"")</f>
        <v/>
      </c>
      <c r="J91" t="str">
        <f>IFERROR(VLOOKUP($B91,[1]Feb!X$5:Y$46,2,FALSE),"")</f>
        <v/>
      </c>
      <c r="K91" t="str">
        <f>IFERROR(VLOOKUP($B91,[1]Feb!AA$5:AB$46,2,FALSE),"")</f>
        <v/>
      </c>
      <c r="L91" t="str">
        <f>IFERROR(VLOOKUP($B91,[1]Feb!AD$5:AE$46,2,FALSE),"")</f>
        <v/>
      </c>
      <c r="M91" t="str">
        <f>IFERROR(VLOOKUP($B91,[1]Feb!AG$5:AH$46,2,FALSE),"")</f>
        <v/>
      </c>
      <c r="N91" t="str">
        <f>IFERROR(VLOOKUP($B91,[1]Feb!AJ$5:AK$46,2,FALSE),"")</f>
        <v/>
      </c>
      <c r="O91" t="str">
        <f>IFERROR(VLOOKUP($B91,[1]Feb!AM$5:AN$46,2,FALSE),"")</f>
        <v/>
      </c>
      <c r="P91" t="str">
        <f>IFERROR(VLOOKUP($B91,[1]Feb!AP$5:AQ$46,2,FALSE),"")</f>
        <v/>
      </c>
      <c r="Q91" s="6">
        <f>SUM($C91:P91)</f>
        <v>2</v>
      </c>
      <c r="R91">
        <f>COUNTIF($C91:P91,"Late*")</f>
        <v>0</v>
      </c>
      <c r="S91" s="11">
        <f t="shared" si="4"/>
        <v>2</v>
      </c>
      <c r="T91" s="7">
        <f>COUNTIF($C91:P91,"Absent")</f>
        <v>0</v>
      </c>
      <c r="U91">
        <f>COUNTIF($C91:P91,"Withdrawn")+COUNTIF($C91:P91,"Absent*")-T91</f>
        <v>1</v>
      </c>
      <c r="V91" s="10">
        <f t="shared" si="5"/>
        <v>3</v>
      </c>
    </row>
    <row r="92" spans="1:23" x14ac:dyDescent="0.3">
      <c r="A92" s="6" t="s">
        <v>207</v>
      </c>
      <c r="B92" s="7" t="s">
        <v>208</v>
      </c>
      <c r="C92" s="6" t="str">
        <f>IFERROR(VLOOKUP($B92,[1]Feb!C$5:D$46,2,FALSE),"")</f>
        <v/>
      </c>
      <c r="D92" t="str">
        <f>IFERROR(VLOOKUP($B92,[1]Feb!F$5:G$46,2,FALSE),"")</f>
        <v/>
      </c>
      <c r="E92" t="str">
        <f>IFERROR(VLOOKUP($B92,[1]Feb!I$5:J$46,2,FALSE),"")</f>
        <v/>
      </c>
      <c r="F92" s="67" t="str">
        <f>IFERROR(VLOOKUP($B92,[1]Feb!L$5:M$46,2,FALSE),"")</f>
        <v/>
      </c>
      <c r="G92">
        <f>IFERROR(VLOOKUP($B92,[1]Feb!O$5:P$46,2,FALSE),"")</f>
        <v>1</v>
      </c>
      <c r="H92" t="str">
        <f>IFERROR(VLOOKUP($B92,[1]Feb!R$5:S$46,2,FALSE),"")</f>
        <v/>
      </c>
      <c r="I92">
        <f>IFERROR(VLOOKUP($B92,[1]Feb!U$5:V$46,2,FALSE),"")</f>
        <v>1</v>
      </c>
      <c r="J92" t="str">
        <f>IFERROR(VLOOKUP($B92,[1]Feb!X$5:Y$46,2,FALSE),"")</f>
        <v/>
      </c>
      <c r="K92" t="str">
        <f>IFERROR(VLOOKUP($B92,[1]Feb!AA$5:AB$46,2,FALSE),"")</f>
        <v/>
      </c>
      <c r="L92" t="str">
        <f>IFERROR(VLOOKUP($B92,[1]Feb!AD$5:AE$46,2,FALSE),"")</f>
        <v/>
      </c>
      <c r="M92" t="str">
        <f>IFERROR(VLOOKUP($B92,[1]Feb!AG$5:AH$46,2,FALSE),"")</f>
        <v/>
      </c>
      <c r="N92" t="str">
        <f>IFERROR(VLOOKUP($B92,[1]Feb!AJ$5:AK$46,2,FALSE),"")</f>
        <v/>
      </c>
      <c r="O92" t="str">
        <f>IFERROR(VLOOKUP($B92,[1]Feb!AM$5:AN$46,2,FALSE),"")</f>
        <v/>
      </c>
      <c r="P92" t="str">
        <f>IFERROR(VLOOKUP($B92,[1]Feb!AP$5:AQ$46,2,FALSE),"")</f>
        <v/>
      </c>
      <c r="Q92" s="6">
        <f>SUM($C92:P92)</f>
        <v>2</v>
      </c>
      <c r="R92">
        <f>COUNTIF($C92:P92,"Late*")</f>
        <v>0</v>
      </c>
      <c r="S92" s="11">
        <f t="shared" si="4"/>
        <v>2</v>
      </c>
      <c r="T92" s="7">
        <f>COUNTIF($C92:P92,"Absent")</f>
        <v>0</v>
      </c>
      <c r="U92">
        <f>COUNTIF($C92:P92,"Withdrawn")+COUNTIF($C92:P92,"Absent*")-T92</f>
        <v>0</v>
      </c>
      <c r="V92" s="10">
        <f t="shared" si="5"/>
        <v>2</v>
      </c>
    </row>
    <row r="93" spans="1:23" x14ac:dyDescent="0.3">
      <c r="A93" s="6" t="s">
        <v>537</v>
      </c>
      <c r="B93" s="7" t="s">
        <v>538</v>
      </c>
      <c r="C93" s="6" t="str">
        <f>IFERROR(VLOOKUP($B93,[1]Feb!C$5:D$46,2,FALSE),"")</f>
        <v>Withdrawn</v>
      </c>
      <c r="D93" t="str">
        <f>IFERROR(VLOOKUP($B93,[1]Feb!F$5:G$46,2,FALSE),"")</f>
        <v/>
      </c>
      <c r="E93" t="str">
        <f>IFERROR(VLOOKUP($B93,[1]Feb!I$5:J$46,2,FALSE),"")</f>
        <v/>
      </c>
      <c r="F93" s="67" t="str">
        <f>IFERROR(VLOOKUP($B93,[1]Feb!L$5:M$46,2,FALSE),"")</f>
        <v/>
      </c>
      <c r="G93" t="str">
        <f>IFERROR(VLOOKUP($B93,[1]Feb!O$5:P$46,2,FALSE),"")</f>
        <v/>
      </c>
      <c r="H93" t="str">
        <f>IFERROR(VLOOKUP($B93,[1]Feb!R$5:S$46,2,FALSE),"")</f>
        <v/>
      </c>
      <c r="I93" t="str">
        <f>IFERROR(VLOOKUP($B93,[1]Feb!U$5:V$46,2,FALSE),"")</f>
        <v>Withdrawn</v>
      </c>
      <c r="J93" t="str">
        <f>IFERROR(VLOOKUP($B93,[1]Feb!X$5:Y$46,2,FALSE),"")</f>
        <v/>
      </c>
      <c r="K93" t="str">
        <f>IFERROR(VLOOKUP($B93,[1]Feb!AA$5:AB$46,2,FALSE),"")</f>
        <v/>
      </c>
      <c r="L93" t="str">
        <f>IFERROR(VLOOKUP($B93,[1]Feb!AD$5:AE$46,2,FALSE),"")</f>
        <v/>
      </c>
      <c r="M93" t="str">
        <f>IFERROR(VLOOKUP($B93,[1]Feb!AG$5:AH$46,2,FALSE),"")</f>
        <v/>
      </c>
      <c r="N93" t="str">
        <f>IFERROR(VLOOKUP($B93,[1]Feb!AJ$5:AK$46,2,FALSE),"")</f>
        <v/>
      </c>
      <c r="O93" t="str">
        <f>IFERROR(VLOOKUP($B93,[1]Feb!AM$5:AN$46,2,FALSE),"")</f>
        <v/>
      </c>
      <c r="P93" t="str">
        <f>IFERROR(VLOOKUP($B93,[1]Feb!AP$5:AQ$46,2,FALSE),"")</f>
        <v/>
      </c>
      <c r="Q93" s="6">
        <f>SUM($C93:P93)</f>
        <v>0</v>
      </c>
      <c r="R93">
        <f>COUNTIF($C93:P93,"Late*")</f>
        <v>0</v>
      </c>
      <c r="S93" s="11">
        <f t="shared" si="4"/>
        <v>0</v>
      </c>
      <c r="T93" s="7">
        <f>COUNTIF($C93:P93,"Absent")</f>
        <v>0</v>
      </c>
      <c r="U93">
        <f>COUNTIF($C93:P93,"Withdrawn")+COUNTIF($C93:P93,"Absent*")-T93</f>
        <v>2</v>
      </c>
      <c r="V93" s="10">
        <f t="shared" si="5"/>
        <v>2</v>
      </c>
    </row>
    <row r="94" spans="1:23" x14ac:dyDescent="0.3">
      <c r="A94" s="6" t="s">
        <v>559</v>
      </c>
      <c r="B94" s="7" t="s">
        <v>560</v>
      </c>
      <c r="C94" s="6" t="str">
        <f>IFERROR(VLOOKUP($B94,[1]Feb!C$5:D$46,2,FALSE),"")</f>
        <v/>
      </c>
      <c r="D94" t="str">
        <f>IFERROR(VLOOKUP($B94,[1]Feb!F$5:G$46,2,FALSE),"")</f>
        <v/>
      </c>
      <c r="E94" t="str">
        <f>IFERROR(VLOOKUP($B94,[1]Feb!I$5:J$46,2,FALSE),"")</f>
        <v/>
      </c>
      <c r="F94" s="67" t="str">
        <f>IFERROR(VLOOKUP($B94,[1]Feb!L$5:M$46,2,FALSE),"")</f>
        <v/>
      </c>
      <c r="G94" t="str">
        <f>IFERROR(VLOOKUP($B94,[1]Feb!O$5:P$46,2,FALSE),"")</f>
        <v/>
      </c>
      <c r="H94" t="str">
        <f>IFERROR(VLOOKUP($B94,[1]Feb!R$5:S$46,2,FALSE),"")</f>
        <v/>
      </c>
      <c r="I94" t="str">
        <f>IFERROR(VLOOKUP($B94,[1]Feb!U$5:V$46,2,FALSE),"")</f>
        <v/>
      </c>
      <c r="J94" t="str">
        <f>IFERROR(VLOOKUP($B94,[1]Feb!X$5:Y$46,2,FALSE),"")</f>
        <v/>
      </c>
      <c r="K94" t="str">
        <f>IFERROR(VLOOKUP($B94,[1]Feb!AA$5:AB$46,2,FALSE),"")</f>
        <v/>
      </c>
      <c r="L94" t="str">
        <f>IFERROR(VLOOKUP($B94,[1]Feb!AD$5:AE$46,2,FALSE),"")</f>
        <v/>
      </c>
      <c r="M94" t="str">
        <f>IFERROR(VLOOKUP($B94,[1]Feb!AG$5:AH$46,2,FALSE),"")</f>
        <v/>
      </c>
      <c r="N94" t="str">
        <f>IFERROR(VLOOKUP($B94,[1]Feb!AJ$5:AK$46,2,FALSE),"")</f>
        <v/>
      </c>
      <c r="O94" t="str">
        <f>IFERROR(VLOOKUP($B94,[1]Feb!AM$5:AN$46,2,FALSE),"")</f>
        <v/>
      </c>
      <c r="P94" t="str">
        <f>IFERROR(VLOOKUP($B94,[1]Feb!AP$5:AQ$46,2,FALSE),"")</f>
        <v/>
      </c>
      <c r="Q94" s="6">
        <f>SUM($C94:P94)</f>
        <v>0</v>
      </c>
      <c r="R94">
        <f>COUNTIF($C94:P94,"Late*")</f>
        <v>0</v>
      </c>
      <c r="S94" s="11">
        <f t="shared" si="4"/>
        <v>0</v>
      </c>
      <c r="T94" s="7">
        <f>COUNTIF($C94:P94,"Absent")</f>
        <v>0</v>
      </c>
      <c r="U94">
        <f>COUNTIF($C94:P94,"Withdrawn")+COUNTIF($C94:P94,"Absent*")-T94</f>
        <v>0</v>
      </c>
      <c r="V94" s="10">
        <f t="shared" si="5"/>
        <v>0</v>
      </c>
    </row>
    <row r="95" spans="1:23" x14ac:dyDescent="0.3">
      <c r="A95" s="6" t="s">
        <v>665</v>
      </c>
      <c r="B95" s="7" t="s">
        <v>666</v>
      </c>
      <c r="C95" s="6" t="str">
        <f>IFERROR(VLOOKUP($B95,[1]Feb!C$5:D$46,2,FALSE),"")</f>
        <v/>
      </c>
      <c r="D95" t="str">
        <f>IFERROR(VLOOKUP($B95,[1]Feb!F$5:G$46,2,FALSE),"")</f>
        <v/>
      </c>
      <c r="E95" t="str">
        <f>IFERROR(VLOOKUP($B95,[1]Feb!I$5:J$46,2,FALSE),"")</f>
        <v/>
      </c>
      <c r="F95" s="67" t="str">
        <f>IFERROR(VLOOKUP($B95,[1]Feb!L$5:M$46,2,FALSE),"")</f>
        <v/>
      </c>
      <c r="G95" t="str">
        <f>IFERROR(VLOOKUP($B95,[1]Feb!O$5:P$46,2,FALSE),"")</f>
        <v/>
      </c>
      <c r="H95" t="str">
        <f>IFERROR(VLOOKUP($B95,[1]Feb!R$5:S$46,2,FALSE),"")</f>
        <v/>
      </c>
      <c r="I95" t="str">
        <f>IFERROR(VLOOKUP($B95,[1]Feb!U$5:V$46,2,FALSE),"")</f>
        <v/>
      </c>
      <c r="J95" t="str">
        <f>IFERROR(VLOOKUP($B95,[1]Feb!X$5:Y$46,2,FALSE),"")</f>
        <v/>
      </c>
      <c r="K95" t="str">
        <f>IFERROR(VLOOKUP($B95,[1]Feb!AA$5:AB$46,2,FALSE),"")</f>
        <v/>
      </c>
      <c r="L95" t="str">
        <f>IFERROR(VLOOKUP($B95,[1]Feb!AD$5:AE$46,2,FALSE),"")</f>
        <v/>
      </c>
      <c r="M95" t="str">
        <f>IFERROR(VLOOKUP($B95,[1]Feb!AG$5:AH$46,2,FALSE),"")</f>
        <v/>
      </c>
      <c r="N95" t="str">
        <f>IFERROR(VLOOKUP($B95,[1]Feb!AJ$5:AK$46,2,FALSE),"")</f>
        <v/>
      </c>
      <c r="O95" t="str">
        <f>IFERROR(VLOOKUP($B95,[1]Feb!AM$5:AN$46,2,FALSE),"")</f>
        <v/>
      </c>
      <c r="P95" t="str">
        <f>IFERROR(VLOOKUP($B95,[1]Feb!AP$5:AQ$46,2,FALSE),"")</f>
        <v/>
      </c>
      <c r="Q95" s="6">
        <f>SUM($C95:P95)</f>
        <v>0</v>
      </c>
      <c r="R95">
        <f>COUNTIF($C95:P95,"Late*")</f>
        <v>0</v>
      </c>
      <c r="S95" s="11">
        <f t="shared" si="4"/>
        <v>0</v>
      </c>
      <c r="T95" s="7">
        <f>COUNTIF($C95:P95,"Absent")</f>
        <v>0</v>
      </c>
      <c r="U95">
        <f>COUNTIF($C95:P95,"Withdrawn")+COUNTIF($C95:P95,"Absent*")-T95</f>
        <v>0</v>
      </c>
      <c r="V95" s="10">
        <f t="shared" si="5"/>
        <v>0</v>
      </c>
    </row>
    <row r="96" spans="1:23" x14ac:dyDescent="0.3">
      <c r="A96" s="6" t="s">
        <v>581</v>
      </c>
      <c r="B96" s="7" t="s">
        <v>582</v>
      </c>
      <c r="C96" s="6" t="str">
        <f>IFERROR(VLOOKUP($B96,[1]Feb!C$5:D$46,2,FALSE),"")</f>
        <v/>
      </c>
      <c r="D96" t="str">
        <f>IFERROR(VLOOKUP($B96,[1]Feb!F$5:G$46,2,FALSE),"")</f>
        <v/>
      </c>
      <c r="E96" t="str">
        <f>IFERROR(VLOOKUP($B96,[1]Feb!I$5:J$46,2,FALSE),"")</f>
        <v/>
      </c>
      <c r="F96" s="67" t="str">
        <f>IFERROR(VLOOKUP($B96,[1]Feb!L$5:M$46,2,FALSE),"")</f>
        <v/>
      </c>
      <c r="G96" t="str">
        <f>IFERROR(VLOOKUP($B96,[1]Feb!O$5:P$46,2,FALSE),"")</f>
        <v/>
      </c>
      <c r="H96" t="str">
        <f>IFERROR(VLOOKUP($B96,[1]Feb!R$5:S$46,2,FALSE),"")</f>
        <v/>
      </c>
      <c r="I96" t="str">
        <f>IFERROR(VLOOKUP($B96,[1]Feb!U$5:V$46,2,FALSE),"")</f>
        <v/>
      </c>
      <c r="J96" t="str">
        <f>IFERROR(VLOOKUP($B96,[1]Feb!X$5:Y$46,2,FALSE),"")</f>
        <v/>
      </c>
      <c r="K96" t="str">
        <f>IFERROR(VLOOKUP($B96,[1]Feb!AA$5:AB$46,2,FALSE),"")</f>
        <v/>
      </c>
      <c r="L96" t="str">
        <f>IFERROR(VLOOKUP($B96,[1]Feb!AD$5:AE$46,2,FALSE),"")</f>
        <v/>
      </c>
      <c r="M96" t="str">
        <f>IFERROR(VLOOKUP($B96,[1]Feb!AG$5:AH$46,2,FALSE),"")</f>
        <v/>
      </c>
      <c r="N96" t="str">
        <f>IFERROR(VLOOKUP($B96,[1]Feb!AJ$5:AK$46,2,FALSE),"")</f>
        <v/>
      </c>
      <c r="O96" t="str">
        <f>IFERROR(VLOOKUP($B96,[1]Feb!AM$5:AN$46,2,FALSE),"")</f>
        <v/>
      </c>
      <c r="P96" t="str">
        <f>IFERROR(VLOOKUP($B96,[1]Feb!AP$5:AQ$46,2,FALSE),"")</f>
        <v/>
      </c>
      <c r="Q96" s="6">
        <f>SUM($C96:P96)</f>
        <v>0</v>
      </c>
      <c r="R96">
        <f>COUNTIF($C96:P96,"Late*")</f>
        <v>0</v>
      </c>
      <c r="S96" s="11">
        <f t="shared" si="4"/>
        <v>0</v>
      </c>
      <c r="T96" s="7">
        <f>COUNTIF($C96:P96,"Absent")</f>
        <v>0</v>
      </c>
      <c r="U96">
        <f>COUNTIF($C96:P96,"Withdrawn")+COUNTIF($C96:P96,"Absent*")-T96</f>
        <v>0</v>
      </c>
      <c r="V96" s="10">
        <f t="shared" si="5"/>
        <v>0</v>
      </c>
    </row>
    <row r="97" spans="1:23" x14ac:dyDescent="0.3">
      <c r="A97" s="6" t="s">
        <v>280</v>
      </c>
      <c r="B97" s="7" t="s">
        <v>281</v>
      </c>
      <c r="C97" s="6" t="str">
        <f>IFERROR(VLOOKUP($B97,[1]Feb!C$5:D$46,2,FALSE),"")</f>
        <v/>
      </c>
      <c r="D97" t="str">
        <f>IFERROR(VLOOKUP($B97,[1]Feb!F$5:G$46,2,FALSE),"")</f>
        <v/>
      </c>
      <c r="E97" t="str">
        <f>IFERROR(VLOOKUP($B97,[1]Feb!I$5:J$46,2,FALSE),"")</f>
        <v>Late</v>
      </c>
      <c r="F97" s="67" t="str">
        <f>IFERROR(VLOOKUP($B97,[1]Feb!L$5:M$46,2,FALSE),"")</f>
        <v/>
      </c>
      <c r="G97" t="str">
        <f>IFERROR(VLOOKUP($B97,[1]Feb!O$5:P$46,2,FALSE),"")</f>
        <v/>
      </c>
      <c r="H97" t="str">
        <f>IFERROR(VLOOKUP($B97,[1]Feb!R$5:S$46,2,FALSE),"")</f>
        <v/>
      </c>
      <c r="I97" t="str">
        <f>IFERROR(VLOOKUP($B97,[1]Feb!U$5:V$46,2,FALSE),"")</f>
        <v/>
      </c>
      <c r="J97" t="str">
        <f>IFERROR(VLOOKUP($B97,[1]Feb!X$5:Y$46,2,FALSE),"")</f>
        <v/>
      </c>
      <c r="K97" t="str">
        <f>IFERROR(VLOOKUP($B97,[1]Feb!AA$5:AB$46,2,FALSE),"")</f>
        <v/>
      </c>
      <c r="L97" t="str">
        <f>IFERROR(VLOOKUP($B97,[1]Feb!AD$5:AE$46,2,FALSE),"")</f>
        <v/>
      </c>
      <c r="M97" t="str">
        <f>IFERROR(VLOOKUP($B97,[1]Feb!AG$5:AH$46,2,FALSE),"")</f>
        <v/>
      </c>
      <c r="N97" t="str">
        <f>IFERROR(VLOOKUP($B97,[1]Feb!AJ$5:AK$46,2,FALSE),"")</f>
        <v/>
      </c>
      <c r="O97" t="str">
        <f>IFERROR(VLOOKUP($B97,[1]Feb!AM$5:AN$46,2,FALSE),"")</f>
        <v/>
      </c>
      <c r="P97" t="str">
        <f>IFERROR(VLOOKUP($B97,[1]Feb!AP$5:AQ$46,2,FALSE),"")</f>
        <v/>
      </c>
      <c r="Q97" s="6">
        <f>SUM($C97:P97)</f>
        <v>0</v>
      </c>
      <c r="R97">
        <f>COUNTIF($C97:P97,"Late*")</f>
        <v>1</v>
      </c>
      <c r="S97" s="11">
        <f t="shared" si="4"/>
        <v>1</v>
      </c>
      <c r="T97" s="7">
        <f>COUNTIF($C97:P97,"Absent")</f>
        <v>0</v>
      </c>
      <c r="U97">
        <f>COUNTIF($C97:P97,"Withdrawn")+COUNTIF($C97:P97,"Absent*")-T97</f>
        <v>0</v>
      </c>
      <c r="V97" s="10">
        <f t="shared" si="5"/>
        <v>1</v>
      </c>
    </row>
    <row r="98" spans="1:23" x14ac:dyDescent="0.3">
      <c r="A98" s="6" t="s">
        <v>213</v>
      </c>
      <c r="B98" s="7" t="s">
        <v>214</v>
      </c>
      <c r="C98" s="6" t="str">
        <f>IFERROR(VLOOKUP($B98,[1]Feb!C$5:D$46,2,FALSE),"")</f>
        <v/>
      </c>
      <c r="D98" t="str">
        <f>IFERROR(VLOOKUP($B98,[1]Feb!F$5:G$46,2,FALSE),"")</f>
        <v/>
      </c>
      <c r="E98" t="str">
        <f>IFERROR(VLOOKUP($B98,[1]Feb!I$5:J$46,2,FALSE),"")</f>
        <v/>
      </c>
      <c r="F98" s="67" t="str">
        <f>IFERROR(VLOOKUP($B98,[1]Feb!L$5:M$46,2,FALSE),"")</f>
        <v/>
      </c>
      <c r="G98">
        <f>IFERROR(VLOOKUP($B98,[1]Feb!O$5:P$46,2,FALSE),"")</f>
        <v>1</v>
      </c>
      <c r="H98" t="str">
        <f>IFERROR(VLOOKUP($B98,[1]Feb!R$5:S$46,2,FALSE),"")</f>
        <v/>
      </c>
      <c r="I98">
        <f>IFERROR(VLOOKUP($B98,[1]Feb!U$5:V$46,2,FALSE),"")</f>
        <v>1</v>
      </c>
      <c r="J98" t="str">
        <f>IFERROR(VLOOKUP($B98,[1]Feb!X$5:Y$46,2,FALSE),"")</f>
        <v/>
      </c>
      <c r="K98" t="str">
        <f>IFERROR(VLOOKUP($B98,[1]Feb!AA$5:AB$46,2,FALSE),"")</f>
        <v/>
      </c>
      <c r="L98" t="str">
        <f>IFERROR(VLOOKUP($B98,[1]Feb!AD$5:AE$46,2,FALSE),"")</f>
        <v/>
      </c>
      <c r="M98" t="str">
        <f>IFERROR(VLOOKUP($B98,[1]Feb!AG$5:AH$46,2,FALSE),"")</f>
        <v/>
      </c>
      <c r="N98" t="str">
        <f>IFERROR(VLOOKUP($B98,[1]Feb!AJ$5:AK$46,2,FALSE),"")</f>
        <v/>
      </c>
      <c r="O98" t="str">
        <f>IFERROR(VLOOKUP($B98,[1]Feb!AM$5:AN$46,2,FALSE),"")</f>
        <v/>
      </c>
      <c r="P98" t="str">
        <f>IFERROR(VLOOKUP($B98,[1]Feb!AP$5:AQ$46,2,FALSE),"")</f>
        <v/>
      </c>
      <c r="Q98" s="6">
        <f>SUM($C98:P98)</f>
        <v>2</v>
      </c>
      <c r="R98">
        <f>COUNTIF($C98:P98,"Late*")</f>
        <v>0</v>
      </c>
      <c r="S98" s="11">
        <f t="shared" si="4"/>
        <v>2</v>
      </c>
      <c r="T98" s="7">
        <f>COUNTIF($C98:P98,"Absent")</f>
        <v>0</v>
      </c>
      <c r="U98">
        <f>COUNTIF($C98:P98,"Withdrawn")+COUNTIF($C98:P98,"Absent*")-T98</f>
        <v>0</v>
      </c>
      <c r="V98" s="10">
        <f t="shared" si="5"/>
        <v>2</v>
      </c>
    </row>
    <row r="99" spans="1:23" x14ac:dyDescent="0.3">
      <c r="A99" s="6" t="s">
        <v>529</v>
      </c>
      <c r="B99" s="7" t="s">
        <v>530</v>
      </c>
      <c r="C99" s="6" t="str">
        <f>IFERROR(VLOOKUP($B99,[1]Feb!C$5:D$46,2,FALSE),"")</f>
        <v>Withdrawn</v>
      </c>
      <c r="D99" t="str">
        <f>IFERROR(VLOOKUP($B99,[1]Feb!F$5:G$46,2,FALSE),"")</f>
        <v/>
      </c>
      <c r="E99" t="str">
        <f>IFERROR(VLOOKUP($B99,[1]Feb!I$5:J$46,2,FALSE),"")</f>
        <v/>
      </c>
      <c r="F99" s="67" t="str">
        <f>IFERROR(VLOOKUP($B99,[1]Feb!L$5:M$46,2,FALSE),"")</f>
        <v/>
      </c>
      <c r="G99" t="str">
        <f>IFERROR(VLOOKUP($B99,[1]Feb!O$5:P$46,2,FALSE),"")</f>
        <v/>
      </c>
      <c r="H99" t="str">
        <f>IFERROR(VLOOKUP($B99,[1]Feb!R$5:S$46,2,FALSE),"")</f>
        <v/>
      </c>
      <c r="I99" t="str">
        <f>IFERROR(VLOOKUP($B99,[1]Feb!U$5:V$46,2,FALSE),"")</f>
        <v>Withdrawn</v>
      </c>
      <c r="J99" t="str">
        <f>IFERROR(VLOOKUP($B99,[1]Feb!X$5:Y$46,2,FALSE),"")</f>
        <v/>
      </c>
      <c r="K99" t="str">
        <f>IFERROR(VLOOKUP($B99,[1]Feb!AA$5:AB$46,2,FALSE),"")</f>
        <v/>
      </c>
      <c r="L99" t="str">
        <f>IFERROR(VLOOKUP($B99,[1]Feb!AD$5:AE$46,2,FALSE),"")</f>
        <v/>
      </c>
      <c r="M99" t="str">
        <f>IFERROR(VLOOKUP($B99,[1]Feb!AG$5:AH$46,2,FALSE),"")</f>
        <v/>
      </c>
      <c r="N99" t="str">
        <f>IFERROR(VLOOKUP($B99,[1]Feb!AJ$5:AK$46,2,FALSE),"")</f>
        <v/>
      </c>
      <c r="O99" t="str">
        <f>IFERROR(VLOOKUP($B99,[1]Feb!AM$5:AN$46,2,FALSE),"")</f>
        <v/>
      </c>
      <c r="P99" t="str">
        <f>IFERROR(VLOOKUP($B99,[1]Feb!AP$5:AQ$46,2,FALSE),"")</f>
        <v/>
      </c>
      <c r="Q99" s="6">
        <f>SUM($C99:P99)</f>
        <v>0</v>
      </c>
      <c r="R99">
        <f>COUNTIF($C99:P99,"Late*")</f>
        <v>0</v>
      </c>
      <c r="S99" s="11">
        <f t="shared" si="4"/>
        <v>0</v>
      </c>
      <c r="T99" s="7">
        <f>COUNTIF($C99:P99,"Absent")</f>
        <v>0</v>
      </c>
      <c r="U99">
        <f>COUNTIF($C99:P99,"Withdrawn")+COUNTIF($C99:P99,"Absent*")-T99</f>
        <v>2</v>
      </c>
      <c r="V99" s="10">
        <f t="shared" si="5"/>
        <v>2</v>
      </c>
    </row>
    <row r="100" spans="1:23" x14ac:dyDescent="0.3">
      <c r="A100" s="6" t="s">
        <v>617</v>
      </c>
      <c r="B100" s="7" t="s">
        <v>618</v>
      </c>
      <c r="C100" s="6" t="str">
        <f>IFERROR(VLOOKUP($B100,[1]Feb!C$5:D$46,2,FALSE),"")</f>
        <v/>
      </c>
      <c r="D100" t="str">
        <f>IFERROR(VLOOKUP($B100,[1]Feb!F$5:G$46,2,FALSE),"")</f>
        <v/>
      </c>
      <c r="E100">
        <f>IFERROR(VLOOKUP($B100,[1]Feb!I$5:J$46,2,FALSE),"")</f>
        <v>1</v>
      </c>
      <c r="F100" s="67" t="str">
        <f>IFERROR(VLOOKUP($B100,[1]Feb!L$5:M$46,2,FALSE),"")</f>
        <v/>
      </c>
      <c r="G100" t="str">
        <f>IFERROR(VLOOKUP($B100,[1]Feb!O$5:P$46,2,FALSE),"")</f>
        <v/>
      </c>
      <c r="H100" t="str">
        <f>IFERROR(VLOOKUP($B100,[1]Feb!R$5:S$46,2,FALSE),"")</f>
        <v>Withdrawn</v>
      </c>
      <c r="I100" t="str">
        <f>IFERROR(VLOOKUP($B100,[1]Feb!U$5:V$46,2,FALSE),"")</f>
        <v/>
      </c>
      <c r="J100" t="str">
        <f>IFERROR(VLOOKUP($B100,[1]Feb!X$5:Y$46,2,FALSE),"")</f>
        <v/>
      </c>
      <c r="K100" t="str">
        <f>IFERROR(VLOOKUP($B100,[1]Feb!AA$5:AB$46,2,FALSE),"")</f>
        <v/>
      </c>
      <c r="L100" t="str">
        <f>IFERROR(VLOOKUP($B100,[1]Feb!AD$5:AE$46,2,FALSE),"")</f>
        <v/>
      </c>
      <c r="M100" t="str">
        <f>IFERROR(VLOOKUP($B100,[1]Feb!AG$5:AH$46,2,FALSE),"")</f>
        <v/>
      </c>
      <c r="N100" t="str">
        <f>IFERROR(VLOOKUP($B100,[1]Feb!AJ$5:AK$46,2,FALSE),"")</f>
        <v/>
      </c>
      <c r="O100" t="str">
        <f>IFERROR(VLOOKUP($B100,[1]Feb!AM$5:AN$46,2,FALSE),"")</f>
        <v/>
      </c>
      <c r="P100" t="str">
        <f>IFERROR(VLOOKUP($B100,[1]Feb!AP$5:AQ$46,2,FALSE),"")</f>
        <v/>
      </c>
      <c r="Q100" s="6">
        <f>SUM($C100:P100)</f>
        <v>1</v>
      </c>
      <c r="R100">
        <f>COUNTIF($C100:P100,"Late*")</f>
        <v>0</v>
      </c>
      <c r="S100" s="11">
        <f t="shared" si="4"/>
        <v>1</v>
      </c>
      <c r="T100" s="7">
        <f>COUNTIF($C100:P100,"Absent")</f>
        <v>0</v>
      </c>
      <c r="U100">
        <f>COUNTIF($C100:P100,"Withdrawn")+COUNTIF($C100:P100,"Absent*")-T100</f>
        <v>1</v>
      </c>
      <c r="V100" s="10">
        <f t="shared" si="5"/>
        <v>2</v>
      </c>
    </row>
    <row r="101" spans="1:23" x14ac:dyDescent="0.3">
      <c r="A101" s="6" t="s">
        <v>569</v>
      </c>
      <c r="B101" s="7" t="s">
        <v>570</v>
      </c>
      <c r="C101" s="6" t="str">
        <f>IFERROR(VLOOKUP($B101,[1]Feb!C$5:D$46,2,FALSE),"")</f>
        <v/>
      </c>
      <c r="D101" t="str">
        <f>IFERROR(VLOOKUP($B101,[1]Feb!F$5:G$46,2,FALSE),"")</f>
        <v/>
      </c>
      <c r="E101" t="str">
        <f>IFERROR(VLOOKUP($B101,[1]Feb!I$5:J$46,2,FALSE),"")</f>
        <v/>
      </c>
      <c r="F101" s="67" t="str">
        <f>IFERROR(VLOOKUP($B101,[1]Feb!L$5:M$46,2,FALSE),"")</f>
        <v/>
      </c>
      <c r="G101" t="str">
        <f>IFERROR(VLOOKUP($B101,[1]Feb!O$5:P$46,2,FALSE),"")</f>
        <v/>
      </c>
      <c r="H101" t="str">
        <f>IFERROR(VLOOKUP($B101,[1]Feb!R$5:S$46,2,FALSE),"")</f>
        <v/>
      </c>
      <c r="I101" t="str">
        <f>IFERROR(VLOOKUP($B101,[1]Feb!U$5:V$46,2,FALSE),"")</f>
        <v>Withdrawn</v>
      </c>
      <c r="J101" t="str">
        <f>IFERROR(VLOOKUP($B101,[1]Feb!X$5:Y$46,2,FALSE),"")</f>
        <v/>
      </c>
      <c r="K101" t="str">
        <f>IFERROR(VLOOKUP($B101,[1]Feb!AA$5:AB$46,2,FALSE),"")</f>
        <v/>
      </c>
      <c r="L101" t="str">
        <f>IFERROR(VLOOKUP($B101,[1]Feb!AD$5:AE$46,2,FALSE),"")</f>
        <v/>
      </c>
      <c r="M101" t="str">
        <f>IFERROR(VLOOKUP($B101,[1]Feb!AG$5:AH$46,2,FALSE),"")</f>
        <v/>
      </c>
      <c r="N101" t="str">
        <f>IFERROR(VLOOKUP($B101,[1]Feb!AJ$5:AK$46,2,FALSE),"")</f>
        <v/>
      </c>
      <c r="O101" t="str">
        <f>IFERROR(VLOOKUP($B101,[1]Feb!AM$5:AN$46,2,FALSE),"")</f>
        <v/>
      </c>
      <c r="P101" t="str">
        <f>IFERROR(VLOOKUP($B101,[1]Feb!AP$5:AQ$46,2,FALSE),"")</f>
        <v/>
      </c>
      <c r="Q101" s="6">
        <f>SUM($C101:P101)</f>
        <v>0</v>
      </c>
      <c r="R101">
        <f>COUNTIF($C101:P101,"Late*")</f>
        <v>0</v>
      </c>
      <c r="S101" s="11">
        <f t="shared" si="4"/>
        <v>0</v>
      </c>
      <c r="T101" s="7">
        <f>COUNTIF($C101:P101,"Absent")</f>
        <v>0</v>
      </c>
      <c r="U101">
        <f>COUNTIF($C101:P101,"Withdrawn")+COUNTIF($C101:P101,"Absent*")-T101</f>
        <v>1</v>
      </c>
      <c r="V101" s="10">
        <f t="shared" si="5"/>
        <v>1</v>
      </c>
    </row>
    <row r="102" spans="1:23" x14ac:dyDescent="0.3">
      <c r="A102" s="6" t="s">
        <v>585</v>
      </c>
      <c r="B102" s="7" t="s">
        <v>586</v>
      </c>
      <c r="C102" s="6">
        <f>IFERROR(VLOOKUP($B102,[1]Feb!C$5:D$46,2,FALSE),"")</f>
        <v>1</v>
      </c>
      <c r="D102" t="str">
        <f>IFERROR(VLOOKUP($B102,[1]Feb!F$5:G$46,2,FALSE),"")</f>
        <v/>
      </c>
      <c r="E102" t="str">
        <f>IFERROR(VLOOKUP($B102,[1]Feb!I$5:J$46,2,FALSE),"")</f>
        <v/>
      </c>
      <c r="F102" s="67" t="str">
        <f>IFERROR(VLOOKUP($B102,[1]Feb!L$5:M$46,2,FALSE),"")</f>
        <v/>
      </c>
      <c r="G102" t="str">
        <f>IFERROR(VLOOKUP($B102,[1]Feb!O$5:P$46,2,FALSE),"")</f>
        <v>Withdrawn</v>
      </c>
      <c r="H102" t="str">
        <f>IFERROR(VLOOKUP($B102,[1]Feb!R$5:S$46,2,FALSE),"")</f>
        <v/>
      </c>
      <c r="I102" t="str">
        <f>IFERROR(VLOOKUP($B102,[1]Feb!U$5:V$46,2,FALSE),"")</f>
        <v/>
      </c>
      <c r="J102" t="str">
        <f>IFERROR(VLOOKUP($B102,[1]Feb!X$5:Y$46,2,FALSE),"")</f>
        <v/>
      </c>
      <c r="K102" t="str">
        <f>IFERROR(VLOOKUP($B102,[1]Feb!AA$5:AB$46,2,FALSE),"")</f>
        <v/>
      </c>
      <c r="L102" t="str">
        <f>IFERROR(VLOOKUP($B102,[1]Feb!AD$5:AE$46,2,FALSE),"")</f>
        <v/>
      </c>
      <c r="M102" t="str">
        <f>IFERROR(VLOOKUP($B102,[1]Feb!AG$5:AH$46,2,FALSE),"")</f>
        <v/>
      </c>
      <c r="N102" t="str">
        <f>IFERROR(VLOOKUP($B102,[1]Feb!AJ$5:AK$46,2,FALSE),"")</f>
        <v/>
      </c>
      <c r="O102" t="str">
        <f>IFERROR(VLOOKUP($B102,[1]Feb!AM$5:AN$46,2,FALSE),"")</f>
        <v/>
      </c>
      <c r="P102" t="str">
        <f>IFERROR(VLOOKUP($B102,[1]Feb!AP$5:AQ$46,2,FALSE),"")</f>
        <v/>
      </c>
      <c r="Q102" s="6">
        <f>SUM($C102:P102)</f>
        <v>1</v>
      </c>
      <c r="R102">
        <f>COUNTIF($C102:P102,"Late*")</f>
        <v>0</v>
      </c>
      <c r="S102" s="11">
        <f t="shared" si="4"/>
        <v>1</v>
      </c>
      <c r="T102" s="7">
        <f>COUNTIF($C102:P102,"Absent")</f>
        <v>0</v>
      </c>
      <c r="U102">
        <f>COUNTIF($C102:P102,"Withdrawn")+COUNTIF($C102:P102,"Absent*")-T102</f>
        <v>1</v>
      </c>
      <c r="V102" s="10">
        <f t="shared" si="5"/>
        <v>2</v>
      </c>
      <c r="W102" s="1"/>
    </row>
    <row r="103" spans="1:23" x14ac:dyDescent="0.3">
      <c r="A103" s="6" t="s">
        <v>635</v>
      </c>
      <c r="B103" s="7" t="s">
        <v>636</v>
      </c>
      <c r="C103" s="6" t="str">
        <f>IFERROR(VLOOKUP($B103,[1]Feb!C$5:D$46,2,FALSE),"")</f>
        <v/>
      </c>
      <c r="D103" t="str">
        <f>IFERROR(VLOOKUP($B103,[1]Feb!F$5:G$46,2,FALSE),"")</f>
        <v/>
      </c>
      <c r="E103">
        <f>IFERROR(VLOOKUP($B103,[1]Feb!I$5:J$46,2,FALSE),"")</f>
        <v>1</v>
      </c>
      <c r="F103" s="67" t="str">
        <f>IFERROR(VLOOKUP($B103,[1]Feb!L$5:M$46,2,FALSE),"")</f>
        <v/>
      </c>
      <c r="G103" t="str">
        <f>IFERROR(VLOOKUP($B103,[1]Feb!O$5:P$46,2,FALSE),"")</f>
        <v/>
      </c>
      <c r="H103" t="str">
        <f>IFERROR(VLOOKUP($B103,[1]Feb!R$5:S$46,2,FALSE),"")</f>
        <v/>
      </c>
      <c r="I103" t="str">
        <f>IFERROR(VLOOKUP($B103,[1]Feb!U$5:V$46,2,FALSE),"")</f>
        <v/>
      </c>
      <c r="J103" t="str">
        <f>IFERROR(VLOOKUP($B103,[1]Feb!X$5:Y$46,2,FALSE),"")</f>
        <v/>
      </c>
      <c r="K103" t="str">
        <f>IFERROR(VLOOKUP($B103,[1]Feb!AA$5:AB$46,2,FALSE),"")</f>
        <v/>
      </c>
      <c r="L103" t="str">
        <f>IFERROR(VLOOKUP($B103,[1]Feb!AD$5:AE$46,2,FALSE),"")</f>
        <v/>
      </c>
      <c r="M103" t="str">
        <f>IFERROR(VLOOKUP($B103,[1]Feb!AG$5:AH$46,2,FALSE),"")</f>
        <v/>
      </c>
      <c r="N103" t="str">
        <f>IFERROR(VLOOKUP($B103,[1]Feb!AJ$5:AK$46,2,FALSE),"")</f>
        <v/>
      </c>
      <c r="O103" t="str">
        <f>IFERROR(VLOOKUP($B103,[1]Feb!AM$5:AN$46,2,FALSE),"")</f>
        <v/>
      </c>
      <c r="P103" t="str">
        <f>IFERROR(VLOOKUP($B103,[1]Feb!AP$5:AQ$46,2,FALSE),"")</f>
        <v/>
      </c>
      <c r="Q103" s="6">
        <f>SUM($C103:P103)</f>
        <v>1</v>
      </c>
      <c r="R103">
        <f>COUNTIF($C103:P103,"Late*")</f>
        <v>0</v>
      </c>
      <c r="S103" s="11">
        <f t="shared" si="4"/>
        <v>1</v>
      </c>
      <c r="T103" s="7">
        <f>COUNTIF($C103:P103,"Absent")</f>
        <v>0</v>
      </c>
      <c r="U103">
        <f>COUNTIF($C103:P103,"Withdrawn")+COUNTIF($C103:P103,"Absent*")-T103</f>
        <v>0</v>
      </c>
      <c r="V103" s="10">
        <f t="shared" si="5"/>
        <v>1</v>
      </c>
    </row>
    <row r="104" spans="1:23" x14ac:dyDescent="0.3">
      <c r="A104" s="6" t="s">
        <v>488</v>
      </c>
      <c r="B104" s="7" t="s">
        <v>489</v>
      </c>
      <c r="C104" s="6" t="str">
        <f>IFERROR(VLOOKUP($B104,[1]Feb!C$5:D$46,2,FALSE),"")</f>
        <v/>
      </c>
      <c r="D104" t="str">
        <f>IFERROR(VLOOKUP($B104,[1]Feb!F$5:G$46,2,FALSE),"")</f>
        <v>Withdrawn</v>
      </c>
      <c r="E104" t="str">
        <f>IFERROR(VLOOKUP($B104,[1]Feb!I$5:J$46,2,FALSE),"")</f>
        <v/>
      </c>
      <c r="F104" s="67" t="str">
        <f>IFERROR(VLOOKUP($B104,[1]Feb!L$5:M$46,2,FALSE),"")</f>
        <v/>
      </c>
      <c r="G104" t="str">
        <f>IFERROR(VLOOKUP($B104,[1]Feb!O$5:P$46,2,FALSE),"")</f>
        <v>Withdrawn</v>
      </c>
      <c r="H104" t="str">
        <f>IFERROR(VLOOKUP($B104,[1]Feb!R$5:S$46,2,FALSE),"")</f>
        <v/>
      </c>
      <c r="I104" t="str">
        <f>IFERROR(VLOOKUP($B104,[1]Feb!U$5:V$46,2,FALSE),"")</f>
        <v/>
      </c>
      <c r="J104" t="str">
        <f>IFERROR(VLOOKUP($B104,[1]Feb!X$5:Y$46,2,FALSE),"")</f>
        <v/>
      </c>
      <c r="K104" t="str">
        <f>IFERROR(VLOOKUP($B104,[1]Feb!AA$5:AB$46,2,FALSE),"")</f>
        <v/>
      </c>
      <c r="L104" t="str">
        <f>IFERROR(VLOOKUP($B104,[1]Feb!AD$5:AE$46,2,FALSE),"")</f>
        <v/>
      </c>
      <c r="M104" t="str">
        <f>IFERROR(VLOOKUP($B104,[1]Feb!AG$5:AH$46,2,FALSE),"")</f>
        <v/>
      </c>
      <c r="N104" t="str">
        <f>IFERROR(VLOOKUP($B104,[1]Feb!AJ$5:AK$46,2,FALSE),"")</f>
        <v/>
      </c>
      <c r="O104" t="str">
        <f>IFERROR(VLOOKUP($B104,[1]Feb!AM$5:AN$46,2,FALSE),"")</f>
        <v/>
      </c>
      <c r="P104" t="str">
        <f>IFERROR(VLOOKUP($B104,[1]Feb!AP$5:AQ$46,2,FALSE),"")</f>
        <v/>
      </c>
      <c r="Q104" s="6">
        <f>SUM($C104:P104)</f>
        <v>0</v>
      </c>
      <c r="R104">
        <f>COUNTIF($C104:P104,"Late*")</f>
        <v>0</v>
      </c>
      <c r="S104" s="11">
        <f t="shared" si="4"/>
        <v>0</v>
      </c>
      <c r="T104" s="7">
        <f>COUNTIF($C104:P104,"Absent")</f>
        <v>0</v>
      </c>
      <c r="U104">
        <f>COUNTIF($C104:P104,"Withdrawn")+COUNTIF($C104:P104,"Absent*")-T104</f>
        <v>2</v>
      </c>
      <c r="V104" s="10">
        <f t="shared" si="5"/>
        <v>2</v>
      </c>
    </row>
    <row r="105" spans="1:23" x14ac:dyDescent="0.3">
      <c r="A105" s="6" t="s">
        <v>349</v>
      </c>
      <c r="B105" s="7" t="s">
        <v>350</v>
      </c>
      <c r="C105" s="6" t="str">
        <f>IFERROR(VLOOKUP($B105,[1]Feb!C$5:D$46,2,FALSE),"")</f>
        <v/>
      </c>
      <c r="D105" t="str">
        <f>IFERROR(VLOOKUP($B105,[1]Feb!F$5:G$46,2,FALSE),"")</f>
        <v/>
      </c>
      <c r="E105">
        <f>IFERROR(VLOOKUP($B105,[1]Feb!I$5:J$46,2,FALSE),"")</f>
        <v>1</v>
      </c>
      <c r="F105" s="67" t="str">
        <f>IFERROR(VLOOKUP($B105,[1]Feb!L$5:M$46,2,FALSE),"")</f>
        <v/>
      </c>
      <c r="G105" t="str">
        <f>IFERROR(VLOOKUP($B105,[1]Feb!O$5:P$46,2,FALSE),"")</f>
        <v/>
      </c>
      <c r="H105" t="str">
        <f>IFERROR(VLOOKUP($B105,[1]Feb!R$5:S$46,2,FALSE),"")</f>
        <v>Withdrawn</v>
      </c>
      <c r="I105" t="str">
        <f>IFERROR(VLOOKUP($B105,[1]Feb!U$5:V$46,2,FALSE),"")</f>
        <v/>
      </c>
      <c r="J105" t="str">
        <f>IFERROR(VLOOKUP($B105,[1]Feb!X$5:Y$46,2,FALSE),"")</f>
        <v/>
      </c>
      <c r="K105" t="str">
        <f>IFERROR(VLOOKUP($B105,[1]Feb!AA$5:AB$46,2,FALSE),"")</f>
        <v/>
      </c>
      <c r="L105" t="str">
        <f>IFERROR(VLOOKUP($B105,[1]Feb!AD$5:AE$46,2,FALSE),"")</f>
        <v/>
      </c>
      <c r="M105" t="str">
        <f>IFERROR(VLOOKUP($B105,[1]Feb!AG$5:AH$46,2,FALSE),"")</f>
        <v/>
      </c>
      <c r="N105" t="str">
        <f>IFERROR(VLOOKUP($B105,[1]Feb!AJ$5:AK$46,2,FALSE),"")</f>
        <v/>
      </c>
      <c r="O105" t="str">
        <f>IFERROR(VLOOKUP($B105,[1]Feb!AM$5:AN$46,2,FALSE),"")</f>
        <v/>
      </c>
      <c r="P105" t="str">
        <f>IFERROR(VLOOKUP($B105,[1]Feb!AP$5:AQ$46,2,FALSE),"")</f>
        <v/>
      </c>
      <c r="Q105" s="6">
        <f>SUM($C105:P105)</f>
        <v>1</v>
      </c>
      <c r="R105">
        <f>COUNTIF($C105:P105,"Late*")</f>
        <v>0</v>
      </c>
      <c r="S105" s="11">
        <f t="shared" si="4"/>
        <v>1</v>
      </c>
      <c r="T105" s="7">
        <f>COUNTIF($C105:P105,"Absent")</f>
        <v>0</v>
      </c>
      <c r="U105">
        <f>COUNTIF($C105:P105,"Withdrawn")+COUNTIF($C105:P105,"Absent*")-T105</f>
        <v>1</v>
      </c>
      <c r="V105" s="10">
        <f t="shared" si="5"/>
        <v>2</v>
      </c>
    </row>
    <row r="106" spans="1:23" x14ac:dyDescent="0.3">
      <c r="A106" s="6" t="s">
        <v>374</v>
      </c>
      <c r="B106" s="7" t="s">
        <v>375</v>
      </c>
      <c r="C106" s="6" t="str">
        <f>IFERROR(VLOOKUP($B106,[1]Feb!C$5:D$46,2,FALSE),"")</f>
        <v/>
      </c>
      <c r="D106" t="str">
        <f>IFERROR(VLOOKUP($B106,[1]Feb!F$5:G$46,2,FALSE),"")</f>
        <v>Withdrawn</v>
      </c>
      <c r="E106" t="str">
        <f>IFERROR(VLOOKUP($B106,[1]Feb!I$5:J$46,2,FALSE),"")</f>
        <v>Withdrawn</v>
      </c>
      <c r="F106" s="67" t="str">
        <f>IFERROR(VLOOKUP($B106,[1]Feb!L$5:M$46,2,FALSE),"")</f>
        <v/>
      </c>
      <c r="G106" t="str">
        <f>IFERROR(VLOOKUP($B106,[1]Feb!O$5:P$46,2,FALSE),"")</f>
        <v/>
      </c>
      <c r="H106" t="str">
        <f>IFERROR(VLOOKUP($B106,[1]Feb!R$5:S$46,2,FALSE),"")</f>
        <v/>
      </c>
      <c r="I106" t="str">
        <f>IFERROR(VLOOKUP($B106,[1]Feb!U$5:V$46,2,FALSE),"")</f>
        <v/>
      </c>
      <c r="J106" t="str">
        <f>IFERROR(VLOOKUP($B106,[1]Feb!X$5:Y$46,2,FALSE),"")</f>
        <v/>
      </c>
      <c r="K106" t="str">
        <f>IFERROR(VLOOKUP($B106,[1]Feb!AA$5:AB$46,2,FALSE),"")</f>
        <v/>
      </c>
      <c r="L106" t="str">
        <f>IFERROR(VLOOKUP($B106,[1]Feb!AD$5:AE$46,2,FALSE),"")</f>
        <v/>
      </c>
      <c r="M106" t="str">
        <f>IFERROR(VLOOKUP($B106,[1]Feb!AG$5:AH$46,2,FALSE),"")</f>
        <v/>
      </c>
      <c r="N106" t="str">
        <f>IFERROR(VLOOKUP($B106,[1]Feb!AJ$5:AK$46,2,FALSE),"")</f>
        <v/>
      </c>
      <c r="O106" t="str">
        <f>IFERROR(VLOOKUP($B106,[1]Feb!AM$5:AN$46,2,FALSE),"")</f>
        <v/>
      </c>
      <c r="P106" t="str">
        <f>IFERROR(VLOOKUP($B106,[1]Feb!AP$5:AQ$46,2,FALSE),"")</f>
        <v/>
      </c>
      <c r="Q106" s="6">
        <f>SUM($C106:P106)</f>
        <v>0</v>
      </c>
      <c r="R106">
        <f>COUNTIF($C106:P106,"Late*")</f>
        <v>0</v>
      </c>
      <c r="S106" s="11">
        <f t="shared" si="4"/>
        <v>0</v>
      </c>
      <c r="T106" s="7">
        <f>COUNTIF($C106:P106,"Absent")</f>
        <v>0</v>
      </c>
      <c r="U106">
        <f>COUNTIF($C106:P106,"Withdrawn")+COUNTIF($C106:P106,"Absent*")-T106</f>
        <v>2</v>
      </c>
      <c r="V106" s="10">
        <f t="shared" si="5"/>
        <v>2</v>
      </c>
    </row>
    <row r="107" spans="1:23" x14ac:dyDescent="0.3">
      <c r="A107" s="6" t="s">
        <v>621</v>
      </c>
      <c r="B107" s="7" t="s">
        <v>622</v>
      </c>
      <c r="C107" s="6" t="str">
        <f>IFERROR(VLOOKUP($B107,[1]Feb!C$5:D$46,2,FALSE),"")</f>
        <v/>
      </c>
      <c r="D107" t="str">
        <f>IFERROR(VLOOKUP($B107,[1]Feb!F$5:G$46,2,FALSE),"")</f>
        <v/>
      </c>
      <c r="E107" t="str">
        <f>IFERROR(VLOOKUP($B107,[1]Feb!I$5:J$46,2,FALSE),"")</f>
        <v/>
      </c>
      <c r="F107" s="67" t="str">
        <f>IFERROR(VLOOKUP($B107,[1]Feb!L$5:M$46,2,FALSE),"")</f>
        <v/>
      </c>
      <c r="G107" t="str">
        <f>IFERROR(VLOOKUP($B107,[1]Feb!O$5:P$46,2,FALSE),"")</f>
        <v/>
      </c>
      <c r="H107" t="str">
        <f>IFERROR(VLOOKUP($B107,[1]Feb!R$5:S$46,2,FALSE),"")</f>
        <v>Withdrawn</v>
      </c>
      <c r="I107" t="str">
        <f>IFERROR(VLOOKUP($B107,[1]Feb!U$5:V$46,2,FALSE),"")</f>
        <v/>
      </c>
      <c r="J107" t="str">
        <f>IFERROR(VLOOKUP($B107,[1]Feb!X$5:Y$46,2,FALSE),"")</f>
        <v/>
      </c>
      <c r="K107" t="str">
        <f>IFERROR(VLOOKUP($B107,[1]Feb!AA$5:AB$46,2,FALSE),"")</f>
        <v/>
      </c>
      <c r="L107" t="str">
        <f>IFERROR(VLOOKUP($B107,[1]Feb!AD$5:AE$46,2,FALSE),"")</f>
        <v/>
      </c>
      <c r="M107" t="str">
        <f>IFERROR(VLOOKUP($B107,[1]Feb!AG$5:AH$46,2,FALSE),"")</f>
        <v/>
      </c>
      <c r="N107" t="str">
        <f>IFERROR(VLOOKUP($B107,[1]Feb!AJ$5:AK$46,2,FALSE),"")</f>
        <v/>
      </c>
      <c r="O107" t="str">
        <f>IFERROR(VLOOKUP($B107,[1]Feb!AM$5:AN$46,2,FALSE),"")</f>
        <v/>
      </c>
      <c r="P107" t="str">
        <f>IFERROR(VLOOKUP($B107,[1]Feb!AP$5:AQ$46,2,FALSE),"")</f>
        <v/>
      </c>
      <c r="Q107" s="6">
        <f>SUM($C107:P107)</f>
        <v>0</v>
      </c>
      <c r="R107">
        <f>COUNTIF($C107:P107,"Late*")</f>
        <v>0</v>
      </c>
      <c r="S107" s="11">
        <f t="shared" si="4"/>
        <v>0</v>
      </c>
      <c r="T107" s="7">
        <f>COUNTIF($C107:P107,"Absent")</f>
        <v>0</v>
      </c>
      <c r="U107">
        <f>COUNTIF($C107:P107,"Withdrawn")+COUNTIF($C107:P107,"Absent*")-T107</f>
        <v>1</v>
      </c>
      <c r="V107" s="10">
        <f t="shared" si="5"/>
        <v>1</v>
      </c>
    </row>
    <row r="108" spans="1:23" x14ac:dyDescent="0.3">
      <c r="A108" s="6" t="s">
        <v>591</v>
      </c>
      <c r="B108" s="7" t="s">
        <v>592</v>
      </c>
      <c r="C108" s="6" t="str">
        <f>IFERROR(VLOOKUP($B108,[1]Feb!C$5:D$46,2,FALSE),"")</f>
        <v>Withdrawn</v>
      </c>
      <c r="D108" t="str">
        <f>IFERROR(VLOOKUP($B108,[1]Feb!F$5:G$46,2,FALSE),"")</f>
        <v/>
      </c>
      <c r="E108" t="str">
        <f>IFERROR(VLOOKUP($B108,[1]Feb!I$5:J$46,2,FALSE),"")</f>
        <v/>
      </c>
      <c r="F108" s="67" t="str">
        <f>IFERROR(VLOOKUP($B108,[1]Feb!L$5:M$46,2,FALSE),"")</f>
        <v/>
      </c>
      <c r="G108" t="str">
        <f>IFERROR(VLOOKUP($B108,[1]Feb!O$5:P$46,2,FALSE),"")</f>
        <v/>
      </c>
      <c r="H108" t="str">
        <f>IFERROR(VLOOKUP($B108,[1]Feb!R$5:S$46,2,FALSE),"")</f>
        <v>Absent*</v>
      </c>
      <c r="I108" t="str">
        <f>IFERROR(VLOOKUP($B108,[1]Feb!U$5:V$46,2,FALSE),"")</f>
        <v/>
      </c>
      <c r="J108" t="str">
        <f>IFERROR(VLOOKUP($B108,[1]Feb!X$5:Y$46,2,FALSE),"")</f>
        <v/>
      </c>
      <c r="K108" t="str">
        <f>IFERROR(VLOOKUP($B108,[1]Feb!AA$5:AB$46,2,FALSE),"")</f>
        <v/>
      </c>
      <c r="L108" t="str">
        <f>IFERROR(VLOOKUP($B108,[1]Feb!AD$5:AE$46,2,FALSE),"")</f>
        <v/>
      </c>
      <c r="M108" t="str">
        <f>IFERROR(VLOOKUP($B108,[1]Feb!AG$5:AH$46,2,FALSE),"")</f>
        <v/>
      </c>
      <c r="N108" t="str">
        <f>IFERROR(VLOOKUP($B108,[1]Feb!AJ$5:AK$46,2,FALSE),"")</f>
        <v/>
      </c>
      <c r="O108" t="str">
        <f>IFERROR(VLOOKUP($B108,[1]Feb!AM$5:AN$46,2,FALSE),"")</f>
        <v/>
      </c>
      <c r="P108" t="str">
        <f>IFERROR(VLOOKUP($B108,[1]Feb!AP$5:AQ$46,2,FALSE),"")</f>
        <v/>
      </c>
      <c r="Q108" s="6">
        <f>SUM($C108:P108)</f>
        <v>0</v>
      </c>
      <c r="R108">
        <f>COUNTIF($C108:P108,"Late*")</f>
        <v>0</v>
      </c>
      <c r="S108" s="11">
        <f t="shared" si="4"/>
        <v>0</v>
      </c>
      <c r="T108" s="7">
        <f>COUNTIF($C108:P108,"Absent")</f>
        <v>0</v>
      </c>
      <c r="U108">
        <f>COUNTIF($C108:P108,"Withdrawn")+COUNTIF($C108:P108,"Absent*")-T108</f>
        <v>2</v>
      </c>
      <c r="V108" s="10">
        <f t="shared" si="5"/>
        <v>2</v>
      </c>
    </row>
    <row r="109" spans="1:23" x14ac:dyDescent="0.3">
      <c r="A109" s="6" t="s">
        <v>535</v>
      </c>
      <c r="B109" s="7" t="s">
        <v>536</v>
      </c>
      <c r="C109" s="6" t="str">
        <f>IFERROR(VLOOKUP($B109,[1]Feb!C$5:D$46,2,FALSE),"")</f>
        <v>Withdrawn</v>
      </c>
      <c r="D109" t="str">
        <f>IFERROR(VLOOKUP($B109,[1]Feb!F$5:G$46,2,FALSE),"")</f>
        <v/>
      </c>
      <c r="E109" t="str">
        <f>IFERROR(VLOOKUP($B109,[1]Feb!I$5:J$46,2,FALSE),"")</f>
        <v/>
      </c>
      <c r="F109" s="67" t="str">
        <f>IFERROR(VLOOKUP($B109,[1]Feb!L$5:M$46,2,FALSE),"")</f>
        <v/>
      </c>
      <c r="G109" t="str">
        <f>IFERROR(VLOOKUP($B109,[1]Feb!O$5:P$46,2,FALSE),"")</f>
        <v/>
      </c>
      <c r="H109" t="str">
        <f>IFERROR(VLOOKUP($B109,[1]Feb!R$5:S$46,2,FALSE),"")</f>
        <v/>
      </c>
      <c r="I109" t="str">
        <f>IFERROR(VLOOKUP($B109,[1]Feb!U$5:V$46,2,FALSE),"")</f>
        <v>Withdrawn</v>
      </c>
      <c r="J109" t="str">
        <f>IFERROR(VLOOKUP($B109,[1]Feb!X$5:Y$46,2,FALSE),"")</f>
        <v/>
      </c>
      <c r="K109" t="str">
        <f>IFERROR(VLOOKUP($B109,[1]Feb!AA$5:AB$46,2,FALSE),"")</f>
        <v/>
      </c>
      <c r="L109" t="str">
        <f>IFERROR(VLOOKUP($B109,[1]Feb!AD$5:AE$46,2,FALSE),"")</f>
        <v/>
      </c>
      <c r="M109" t="str">
        <f>IFERROR(VLOOKUP($B109,[1]Feb!AG$5:AH$46,2,FALSE),"")</f>
        <v/>
      </c>
      <c r="N109" t="str">
        <f>IFERROR(VLOOKUP($B109,[1]Feb!AJ$5:AK$46,2,FALSE),"")</f>
        <v/>
      </c>
      <c r="O109" t="str">
        <f>IFERROR(VLOOKUP($B109,[1]Feb!AM$5:AN$46,2,FALSE),"")</f>
        <v/>
      </c>
      <c r="P109" t="str">
        <f>IFERROR(VLOOKUP($B109,[1]Feb!AP$5:AQ$46,2,FALSE),"")</f>
        <v/>
      </c>
      <c r="Q109" s="6">
        <f>SUM($C109:P109)</f>
        <v>0</v>
      </c>
      <c r="R109">
        <f>COUNTIF($C109:P109,"Late*")</f>
        <v>0</v>
      </c>
      <c r="S109" s="11">
        <f t="shared" si="4"/>
        <v>0</v>
      </c>
      <c r="T109" s="7">
        <f>COUNTIF($C109:P109,"Absent")</f>
        <v>0</v>
      </c>
      <c r="U109">
        <f>COUNTIF($C109:P109,"Withdrawn")+COUNTIF($C109:P109,"Absent*")-T109</f>
        <v>2</v>
      </c>
      <c r="V109" s="10">
        <f t="shared" si="5"/>
        <v>2</v>
      </c>
    </row>
    <row r="110" spans="1:23" x14ac:dyDescent="0.3">
      <c r="A110" s="6" t="s">
        <v>486</v>
      </c>
      <c r="B110" s="7" t="s">
        <v>487</v>
      </c>
      <c r="C110" s="6" t="str">
        <f>IFERROR(VLOOKUP($B110,[1]Feb!C$5:D$46,2,FALSE),"")</f>
        <v/>
      </c>
      <c r="D110" t="str">
        <f>IFERROR(VLOOKUP($B110,[1]Feb!F$5:G$46,2,FALSE),"")</f>
        <v/>
      </c>
      <c r="E110" t="str">
        <f>IFERROR(VLOOKUP($B110,[1]Feb!I$5:J$46,2,FALSE),"")</f>
        <v/>
      </c>
      <c r="F110" s="67" t="str">
        <f>IFERROR(VLOOKUP($B110,[1]Feb!L$5:M$46,2,FALSE),"")</f>
        <v/>
      </c>
      <c r="G110" t="str">
        <f>IFERROR(VLOOKUP($B110,[1]Feb!O$5:P$46,2,FALSE),"")</f>
        <v>Withdrawn</v>
      </c>
      <c r="H110" t="str">
        <f>IFERROR(VLOOKUP($B110,[1]Feb!R$5:S$46,2,FALSE),"")</f>
        <v/>
      </c>
      <c r="I110" t="str">
        <f>IFERROR(VLOOKUP($B110,[1]Feb!U$5:V$46,2,FALSE),"")</f>
        <v/>
      </c>
      <c r="J110" t="str">
        <f>IFERROR(VLOOKUP($B110,[1]Feb!X$5:Y$46,2,FALSE),"")</f>
        <v/>
      </c>
      <c r="K110" t="str">
        <f>IFERROR(VLOOKUP($B110,[1]Feb!AA$5:AB$46,2,FALSE),"")</f>
        <v/>
      </c>
      <c r="L110" t="str">
        <f>IFERROR(VLOOKUP($B110,[1]Feb!AD$5:AE$46,2,FALSE),"")</f>
        <v/>
      </c>
      <c r="M110" t="str">
        <f>IFERROR(VLOOKUP($B110,[1]Feb!AG$5:AH$46,2,FALSE),"")</f>
        <v/>
      </c>
      <c r="N110" t="str">
        <f>IFERROR(VLOOKUP($B110,[1]Feb!AJ$5:AK$46,2,FALSE),"")</f>
        <v/>
      </c>
      <c r="O110" t="str">
        <f>IFERROR(VLOOKUP($B110,[1]Feb!AM$5:AN$46,2,FALSE),"")</f>
        <v/>
      </c>
      <c r="P110" t="str">
        <f>IFERROR(VLOOKUP($B110,[1]Feb!AP$5:AQ$46,2,FALSE),"")</f>
        <v/>
      </c>
      <c r="Q110" s="6">
        <f>SUM($C110:P110)</f>
        <v>0</v>
      </c>
      <c r="R110">
        <f>COUNTIF($C110:P110,"Late*")</f>
        <v>0</v>
      </c>
      <c r="S110" s="11">
        <f t="shared" si="4"/>
        <v>0</v>
      </c>
      <c r="T110" s="7">
        <f>COUNTIF($C110:P110,"Absent")</f>
        <v>0</v>
      </c>
      <c r="U110">
        <f>COUNTIF($C110:P110,"Withdrawn")+COUNTIF($C110:P110,"Absent*")-T110</f>
        <v>1</v>
      </c>
      <c r="V110" s="10">
        <f t="shared" si="5"/>
        <v>1</v>
      </c>
    </row>
    <row r="111" spans="1:23" x14ac:dyDescent="0.3">
      <c r="A111" s="6" t="s">
        <v>593</v>
      </c>
      <c r="B111" s="7" t="s">
        <v>594</v>
      </c>
      <c r="C111" s="6">
        <f>IFERROR(VLOOKUP($B111,[1]Feb!C$5:D$46,2,FALSE),"")</f>
        <v>1</v>
      </c>
      <c r="D111" t="str">
        <f>IFERROR(VLOOKUP($B111,[1]Feb!F$5:G$46,2,FALSE),"")</f>
        <v/>
      </c>
      <c r="E111" t="str">
        <f>IFERROR(VLOOKUP($B111,[1]Feb!I$5:J$46,2,FALSE),"")</f>
        <v/>
      </c>
      <c r="F111" s="67" t="str">
        <f>IFERROR(VLOOKUP($B111,[1]Feb!L$5:M$46,2,FALSE),"")</f>
        <v/>
      </c>
      <c r="G111" t="str">
        <f>IFERROR(VLOOKUP($B111,[1]Feb!O$5:P$46,2,FALSE),"")</f>
        <v/>
      </c>
      <c r="H111" t="str">
        <f>IFERROR(VLOOKUP($B111,[1]Feb!R$5:S$46,2,FALSE),"")</f>
        <v/>
      </c>
      <c r="I111">
        <f>IFERROR(VLOOKUP($B111,[1]Feb!U$5:V$46,2,FALSE),"")</f>
        <v>1</v>
      </c>
      <c r="J111" t="str">
        <f>IFERROR(VLOOKUP($B111,[1]Feb!X$5:Y$46,2,FALSE),"")</f>
        <v/>
      </c>
      <c r="K111" t="str">
        <f>IFERROR(VLOOKUP($B111,[1]Feb!AA$5:AB$46,2,FALSE),"")</f>
        <v/>
      </c>
      <c r="L111" t="str">
        <f>IFERROR(VLOOKUP($B111,[1]Feb!AD$5:AE$46,2,FALSE),"")</f>
        <v/>
      </c>
      <c r="M111" t="str">
        <f>IFERROR(VLOOKUP($B111,[1]Feb!AG$5:AH$46,2,FALSE),"")</f>
        <v/>
      </c>
      <c r="N111" t="str">
        <f>IFERROR(VLOOKUP($B111,[1]Feb!AJ$5:AK$46,2,FALSE),"")</f>
        <v/>
      </c>
      <c r="O111" t="str">
        <f>IFERROR(VLOOKUP($B111,[1]Feb!AM$5:AN$46,2,FALSE),"")</f>
        <v/>
      </c>
      <c r="P111" t="str">
        <f>IFERROR(VLOOKUP($B111,[1]Feb!AP$5:AQ$46,2,FALSE),"")</f>
        <v/>
      </c>
      <c r="Q111" s="6">
        <f>SUM($C111:P111)</f>
        <v>2</v>
      </c>
      <c r="R111">
        <f>COUNTIF($C111:P111,"Late*")</f>
        <v>0</v>
      </c>
      <c r="S111" s="11">
        <f t="shared" si="4"/>
        <v>2</v>
      </c>
      <c r="T111" s="7">
        <f>COUNTIF($C111:P111,"Absent")</f>
        <v>0</v>
      </c>
      <c r="U111">
        <f>COUNTIF($C111:P111,"Withdrawn")+COUNTIF($C111:P111,"Absent*")-T111</f>
        <v>0</v>
      </c>
      <c r="V111" s="10">
        <f t="shared" si="5"/>
        <v>2</v>
      </c>
    </row>
    <row r="112" spans="1:23" x14ac:dyDescent="0.3">
      <c r="A112" s="6" t="s">
        <v>539</v>
      </c>
      <c r="B112" s="7" t="s">
        <v>540</v>
      </c>
      <c r="C112" s="6" t="str">
        <f>IFERROR(VLOOKUP($B112,[1]Feb!C$5:D$46,2,FALSE),"")</f>
        <v/>
      </c>
      <c r="D112" t="str">
        <f>IFERROR(VLOOKUP($B112,[1]Feb!F$5:G$46,2,FALSE),"")</f>
        <v/>
      </c>
      <c r="E112" t="str">
        <f>IFERROR(VLOOKUP($B112,[1]Feb!I$5:J$46,2,FALSE),"")</f>
        <v/>
      </c>
      <c r="F112" s="67" t="str">
        <f>IFERROR(VLOOKUP($B112,[1]Feb!L$5:M$46,2,FALSE),"")</f>
        <v/>
      </c>
      <c r="G112" t="str">
        <f>IFERROR(VLOOKUP($B112,[1]Feb!O$5:P$46,2,FALSE),"")</f>
        <v/>
      </c>
      <c r="H112" t="str">
        <f>IFERROR(VLOOKUP($B112,[1]Feb!R$5:S$46,2,FALSE),"")</f>
        <v/>
      </c>
      <c r="I112" t="str">
        <f>IFERROR(VLOOKUP($B112,[1]Feb!U$5:V$46,2,FALSE),"")</f>
        <v/>
      </c>
      <c r="J112" t="str">
        <f>IFERROR(VLOOKUP($B112,[1]Feb!X$5:Y$46,2,FALSE),"")</f>
        <v/>
      </c>
      <c r="K112" t="str">
        <f>IFERROR(VLOOKUP($B112,[1]Feb!AA$5:AB$46,2,FALSE),"")</f>
        <v/>
      </c>
      <c r="L112" t="str">
        <f>IFERROR(VLOOKUP($B112,[1]Feb!AD$5:AE$46,2,FALSE),"")</f>
        <v/>
      </c>
      <c r="M112" t="str">
        <f>IFERROR(VLOOKUP($B112,[1]Feb!AG$5:AH$46,2,FALSE),"")</f>
        <v/>
      </c>
      <c r="N112" t="str">
        <f>IFERROR(VLOOKUP($B112,[1]Feb!AJ$5:AK$46,2,FALSE),"")</f>
        <v/>
      </c>
      <c r="O112" t="str">
        <f>IFERROR(VLOOKUP($B112,[1]Feb!AM$5:AN$46,2,FALSE),"")</f>
        <v/>
      </c>
      <c r="P112" t="str">
        <f>IFERROR(VLOOKUP($B112,[1]Feb!AP$5:AQ$46,2,FALSE),"")</f>
        <v/>
      </c>
      <c r="Q112" s="6">
        <f>SUM($C112:P112)</f>
        <v>0</v>
      </c>
      <c r="R112">
        <f>COUNTIF($C112:P112,"Late*")</f>
        <v>0</v>
      </c>
      <c r="S112" s="11">
        <f t="shared" si="4"/>
        <v>0</v>
      </c>
      <c r="T112" s="7">
        <f>COUNTIF($C112:P112,"Absent")</f>
        <v>0</v>
      </c>
      <c r="U112">
        <f>COUNTIF($C112:P112,"Withdrawn")+COUNTIF($C112:P112,"Absent*")-T112</f>
        <v>0</v>
      </c>
      <c r="V112" s="10">
        <f t="shared" si="5"/>
        <v>0</v>
      </c>
    </row>
    <row r="113" spans="1:22" x14ac:dyDescent="0.3">
      <c r="A113" s="6" t="s">
        <v>573</v>
      </c>
      <c r="B113" s="7" t="s">
        <v>574</v>
      </c>
      <c r="C113" s="6" t="str">
        <f>IFERROR(VLOOKUP($B113,[1]Feb!C$5:D$46,2,FALSE),"")</f>
        <v>Withdrawn</v>
      </c>
      <c r="D113" t="str">
        <f>IFERROR(VLOOKUP($B113,[1]Feb!F$5:G$46,2,FALSE),"")</f>
        <v/>
      </c>
      <c r="E113" t="str">
        <f>IFERROR(VLOOKUP($B113,[1]Feb!I$5:J$46,2,FALSE),"")</f>
        <v/>
      </c>
      <c r="F113" s="67" t="str">
        <f>IFERROR(VLOOKUP($B113,[1]Feb!L$5:M$46,2,FALSE),"")</f>
        <v/>
      </c>
      <c r="G113" t="str">
        <f>IFERROR(VLOOKUP($B113,[1]Feb!O$5:P$46,2,FALSE),"")</f>
        <v/>
      </c>
      <c r="H113" t="str">
        <f>IFERROR(VLOOKUP($B113,[1]Feb!R$5:S$46,2,FALSE),"")</f>
        <v/>
      </c>
      <c r="I113" t="str">
        <f>IFERROR(VLOOKUP($B113,[1]Feb!U$5:V$46,2,FALSE),"")</f>
        <v/>
      </c>
      <c r="J113" t="str">
        <f>IFERROR(VLOOKUP($B113,[1]Feb!X$5:Y$46,2,FALSE),"")</f>
        <v/>
      </c>
      <c r="K113" t="str">
        <f>IFERROR(VLOOKUP($B113,[1]Feb!AA$5:AB$46,2,FALSE),"")</f>
        <v/>
      </c>
      <c r="L113" t="str">
        <f>IFERROR(VLOOKUP($B113,[1]Feb!AD$5:AE$46,2,FALSE),"")</f>
        <v/>
      </c>
      <c r="M113" t="str">
        <f>IFERROR(VLOOKUP($B113,[1]Feb!AG$5:AH$46,2,FALSE),"")</f>
        <v/>
      </c>
      <c r="N113" t="str">
        <f>IFERROR(VLOOKUP($B113,[1]Feb!AJ$5:AK$46,2,FALSE),"")</f>
        <v/>
      </c>
      <c r="O113" t="str">
        <f>IFERROR(VLOOKUP($B113,[1]Feb!AM$5:AN$46,2,FALSE),"")</f>
        <v/>
      </c>
      <c r="P113" t="str">
        <f>IFERROR(VLOOKUP($B113,[1]Feb!AP$5:AQ$46,2,FALSE),"")</f>
        <v/>
      </c>
      <c r="Q113" s="6">
        <f>SUM($C113:P113)</f>
        <v>0</v>
      </c>
      <c r="R113">
        <f>COUNTIF($C113:P113,"Late*")</f>
        <v>0</v>
      </c>
      <c r="S113" s="11">
        <f t="shared" si="4"/>
        <v>0</v>
      </c>
      <c r="T113" s="7">
        <f>COUNTIF($C113:P113,"Absent")</f>
        <v>0</v>
      </c>
      <c r="U113">
        <f>COUNTIF($C113:P113,"Withdrawn")+COUNTIF($C113:P113,"Absent*")-T113</f>
        <v>1</v>
      </c>
      <c r="V113" s="10">
        <f t="shared" si="5"/>
        <v>1</v>
      </c>
    </row>
    <row r="114" spans="1:22" x14ac:dyDescent="0.3">
      <c r="A114" s="6" t="s">
        <v>647</v>
      </c>
      <c r="B114" s="7" t="s">
        <v>648</v>
      </c>
      <c r="C114" s="6" t="str">
        <f>IFERROR(VLOOKUP($B114,[1]Feb!C$5:D$46,2,FALSE),"")</f>
        <v/>
      </c>
      <c r="D114" t="str">
        <f>IFERROR(VLOOKUP($B114,[1]Feb!F$5:G$46,2,FALSE),"")</f>
        <v/>
      </c>
      <c r="E114" t="str">
        <f>IFERROR(VLOOKUP($B114,[1]Feb!I$5:J$46,2,FALSE),"")</f>
        <v/>
      </c>
      <c r="F114" s="67" t="str">
        <f>IFERROR(VLOOKUP($B114,[1]Feb!L$5:M$46,2,FALSE),"")</f>
        <v/>
      </c>
      <c r="G114" t="str">
        <f>IFERROR(VLOOKUP($B114,[1]Feb!O$5:P$46,2,FALSE),"")</f>
        <v/>
      </c>
      <c r="H114" t="str">
        <f>IFERROR(VLOOKUP($B114,[1]Feb!R$5:S$46,2,FALSE),"")</f>
        <v/>
      </c>
      <c r="I114" t="str">
        <f>IFERROR(VLOOKUP($B114,[1]Feb!U$5:V$46,2,FALSE),"")</f>
        <v/>
      </c>
      <c r="J114" t="str">
        <f>IFERROR(VLOOKUP($B114,[1]Feb!X$5:Y$46,2,FALSE),"")</f>
        <v/>
      </c>
      <c r="K114" t="str">
        <f>IFERROR(VLOOKUP($B114,[1]Feb!AA$5:AB$46,2,FALSE),"")</f>
        <v/>
      </c>
      <c r="L114" t="str">
        <f>IFERROR(VLOOKUP($B114,[1]Feb!AD$5:AE$46,2,FALSE),"")</f>
        <v/>
      </c>
      <c r="M114" t="str">
        <f>IFERROR(VLOOKUP($B114,[1]Feb!AG$5:AH$46,2,FALSE),"")</f>
        <v/>
      </c>
      <c r="N114" t="str">
        <f>IFERROR(VLOOKUP($B114,[1]Feb!AJ$5:AK$46,2,FALSE),"")</f>
        <v/>
      </c>
      <c r="O114" t="str">
        <f>IFERROR(VLOOKUP($B114,[1]Feb!AM$5:AN$46,2,FALSE),"")</f>
        <v/>
      </c>
      <c r="P114" t="str">
        <f>IFERROR(VLOOKUP($B114,[1]Feb!AP$5:AQ$46,2,FALSE),"")</f>
        <v/>
      </c>
      <c r="Q114" s="6">
        <f>SUM($C114:P114)</f>
        <v>0</v>
      </c>
      <c r="R114">
        <f>COUNTIF($C114:P114,"Late*")</f>
        <v>0</v>
      </c>
      <c r="S114" s="11">
        <f t="shared" si="4"/>
        <v>0</v>
      </c>
      <c r="T114" s="7">
        <f>COUNTIF($C114:P114,"Absent")</f>
        <v>0</v>
      </c>
      <c r="U114">
        <f>COUNTIF($C114:P114,"Withdrawn")+COUNTIF($C114:P114,"Absent*")-T114</f>
        <v>0</v>
      </c>
      <c r="V114" s="10">
        <f t="shared" si="5"/>
        <v>0</v>
      </c>
    </row>
    <row r="115" spans="1:22" x14ac:dyDescent="0.3">
      <c r="A115" s="6" t="s">
        <v>408</v>
      </c>
      <c r="B115" s="7" t="s">
        <v>409</v>
      </c>
      <c r="C115" s="6">
        <f>IFERROR(VLOOKUP($B115,[1]Feb!C$5:D$46,2,FALSE),"")</f>
        <v>1</v>
      </c>
      <c r="D115" t="str">
        <f>IFERROR(VLOOKUP($B115,[1]Feb!F$5:G$46,2,FALSE),"")</f>
        <v>Withdrawn</v>
      </c>
      <c r="E115" t="str">
        <f>IFERROR(VLOOKUP($B115,[1]Feb!I$5:J$46,2,FALSE),"")</f>
        <v/>
      </c>
      <c r="F115" s="67" t="str">
        <f>IFERROR(VLOOKUP($B115,[1]Feb!L$5:M$46,2,FALSE),"")</f>
        <v/>
      </c>
      <c r="G115" t="str">
        <f>IFERROR(VLOOKUP($B115,[1]Feb!O$5:P$46,2,FALSE),"")</f>
        <v/>
      </c>
      <c r="H115" t="str">
        <f>IFERROR(VLOOKUP($B115,[1]Feb!R$5:S$46,2,FALSE),"")</f>
        <v>Withdrawn</v>
      </c>
      <c r="I115" t="str">
        <f>IFERROR(VLOOKUP($B115,[1]Feb!U$5:V$46,2,FALSE),"")</f>
        <v/>
      </c>
      <c r="J115" t="str">
        <f>IFERROR(VLOOKUP($B115,[1]Feb!X$5:Y$46,2,FALSE),"")</f>
        <v/>
      </c>
      <c r="K115" t="str">
        <f>IFERROR(VLOOKUP($B115,[1]Feb!AA$5:AB$46,2,FALSE),"")</f>
        <v/>
      </c>
      <c r="L115" t="str">
        <f>IFERROR(VLOOKUP($B115,[1]Feb!AD$5:AE$46,2,FALSE),"")</f>
        <v/>
      </c>
      <c r="M115" t="str">
        <f>IFERROR(VLOOKUP($B115,[1]Feb!AG$5:AH$46,2,FALSE),"")</f>
        <v/>
      </c>
      <c r="N115" t="str">
        <f>IFERROR(VLOOKUP($B115,[1]Feb!AJ$5:AK$46,2,FALSE),"")</f>
        <v/>
      </c>
      <c r="O115" t="str">
        <f>IFERROR(VLOOKUP($B115,[1]Feb!AM$5:AN$46,2,FALSE),"")</f>
        <v/>
      </c>
      <c r="P115" t="str">
        <f>IFERROR(VLOOKUP($B115,[1]Feb!AP$5:AQ$46,2,FALSE),"")</f>
        <v/>
      </c>
      <c r="Q115" s="6">
        <f>SUM($C115:P115)</f>
        <v>1</v>
      </c>
      <c r="R115">
        <f>COUNTIF($C115:P115,"Late*")</f>
        <v>0</v>
      </c>
      <c r="S115" s="11">
        <f t="shared" si="4"/>
        <v>1</v>
      </c>
      <c r="T115" s="7">
        <f>COUNTIF($C115:P115,"Absent")</f>
        <v>0</v>
      </c>
      <c r="U115">
        <f>COUNTIF($C115:P115,"Withdrawn")+COUNTIF($C115:P115,"Absent*")-T115</f>
        <v>2</v>
      </c>
      <c r="V115" s="10">
        <f t="shared" si="5"/>
        <v>3</v>
      </c>
    </row>
    <row r="116" spans="1:22" x14ac:dyDescent="0.3">
      <c r="A116" s="6" t="s">
        <v>577</v>
      </c>
      <c r="B116" s="7" t="s">
        <v>578</v>
      </c>
      <c r="C116" s="6" t="str">
        <f>IFERROR(VLOOKUP($B116,[1]Feb!C$5:D$46,2,FALSE),"")</f>
        <v/>
      </c>
      <c r="D116" t="str">
        <f>IFERROR(VLOOKUP($B116,[1]Feb!F$5:G$46,2,FALSE),"")</f>
        <v/>
      </c>
      <c r="E116" t="str">
        <f>IFERROR(VLOOKUP($B116,[1]Feb!I$5:J$46,2,FALSE),"")</f>
        <v/>
      </c>
      <c r="F116" s="67" t="str">
        <f>IFERROR(VLOOKUP($B116,[1]Feb!L$5:M$46,2,FALSE),"")</f>
        <v/>
      </c>
      <c r="G116" t="str">
        <f>IFERROR(VLOOKUP($B116,[1]Feb!O$5:P$46,2,FALSE),"")</f>
        <v/>
      </c>
      <c r="H116" t="str">
        <f>IFERROR(VLOOKUP($B116,[1]Feb!R$5:S$46,2,FALSE),"")</f>
        <v/>
      </c>
      <c r="I116" t="str">
        <f>IFERROR(VLOOKUP($B116,[1]Feb!U$5:V$46,2,FALSE),"")</f>
        <v/>
      </c>
      <c r="J116" t="str">
        <f>IFERROR(VLOOKUP($B116,[1]Feb!X$5:Y$46,2,FALSE),"")</f>
        <v/>
      </c>
      <c r="K116" t="str">
        <f>IFERROR(VLOOKUP($B116,[1]Feb!AA$5:AB$46,2,FALSE),"")</f>
        <v/>
      </c>
      <c r="L116" t="str">
        <f>IFERROR(VLOOKUP($B116,[1]Feb!AD$5:AE$46,2,FALSE),"")</f>
        <v/>
      </c>
      <c r="M116" t="str">
        <f>IFERROR(VLOOKUP($B116,[1]Feb!AG$5:AH$46,2,FALSE),"")</f>
        <v/>
      </c>
      <c r="N116" t="str">
        <f>IFERROR(VLOOKUP($B116,[1]Feb!AJ$5:AK$46,2,FALSE),"")</f>
        <v/>
      </c>
      <c r="O116" t="str">
        <f>IFERROR(VLOOKUP($B116,[1]Feb!AM$5:AN$46,2,FALSE),"")</f>
        <v/>
      </c>
      <c r="P116" t="str">
        <f>IFERROR(VLOOKUP($B116,[1]Feb!AP$5:AQ$46,2,FALSE),"")</f>
        <v/>
      </c>
      <c r="Q116" s="6">
        <f>SUM($C116:P116)</f>
        <v>0</v>
      </c>
      <c r="R116">
        <f>COUNTIF($C116:P116,"Late*")</f>
        <v>0</v>
      </c>
      <c r="S116" s="11">
        <f t="shared" si="4"/>
        <v>0</v>
      </c>
      <c r="T116" s="7">
        <f>COUNTIF($C116:P116,"Absent")</f>
        <v>0</v>
      </c>
      <c r="U116">
        <f>COUNTIF($C116:P116,"Withdrawn")+COUNTIF($C116:P116,"Absent*")-T116</f>
        <v>0</v>
      </c>
      <c r="V116" s="10">
        <f t="shared" si="5"/>
        <v>0</v>
      </c>
    </row>
    <row r="117" spans="1:22" x14ac:dyDescent="0.3">
      <c r="A117" s="6" t="s">
        <v>490</v>
      </c>
      <c r="B117" s="7" t="s">
        <v>130</v>
      </c>
      <c r="C117" s="6" t="str">
        <f>IFERROR(VLOOKUP($B117,[1]Feb!C$5:D$46,2,FALSE),"")</f>
        <v/>
      </c>
      <c r="D117" t="str">
        <f>IFERROR(VLOOKUP($B117,[1]Feb!F$5:G$46,2,FALSE),"")</f>
        <v/>
      </c>
      <c r="E117">
        <f>IFERROR(VLOOKUP($B117,[1]Feb!I$5:J$46,2,FALSE),"")</f>
        <v>1</v>
      </c>
      <c r="F117" s="67" t="str">
        <f>IFERROR(VLOOKUP($B117,[1]Feb!L$5:M$46,2,FALSE),"")</f>
        <v/>
      </c>
      <c r="G117" t="str">
        <f>IFERROR(VLOOKUP($B117,[1]Feb!O$5:P$46,2,FALSE),"")</f>
        <v/>
      </c>
      <c r="H117">
        <f>IFERROR(VLOOKUP($B117,[1]Feb!R$5:S$46,2,FALSE),"")</f>
        <v>1</v>
      </c>
      <c r="I117">
        <f>IFERROR(VLOOKUP($B117,[1]Feb!U$5:V$46,2,FALSE),"")</f>
        <v>1</v>
      </c>
      <c r="J117" t="str">
        <f>IFERROR(VLOOKUP($B117,[1]Feb!X$5:Y$46,2,FALSE),"")</f>
        <v/>
      </c>
      <c r="K117" t="str">
        <f>IFERROR(VLOOKUP($B117,[1]Feb!AA$5:AB$46,2,FALSE),"")</f>
        <v/>
      </c>
      <c r="L117" t="str">
        <f>IFERROR(VLOOKUP($B117,[1]Feb!AD$5:AE$46,2,FALSE),"")</f>
        <v/>
      </c>
      <c r="M117" t="str">
        <f>IFERROR(VLOOKUP($B117,[1]Feb!AG$5:AH$46,2,FALSE),"")</f>
        <v/>
      </c>
      <c r="N117" t="str">
        <f>IFERROR(VLOOKUP($B117,[1]Feb!AJ$5:AK$46,2,FALSE),"")</f>
        <v/>
      </c>
      <c r="O117" t="str">
        <f>IFERROR(VLOOKUP($B117,[1]Feb!AM$5:AN$46,2,FALSE),"")</f>
        <v/>
      </c>
      <c r="P117" t="str">
        <f>IFERROR(VLOOKUP($B117,[1]Feb!AP$5:AQ$46,2,FALSE),"")</f>
        <v/>
      </c>
      <c r="Q117" s="6">
        <f>SUM($C117:P117)</f>
        <v>3</v>
      </c>
      <c r="R117">
        <f>COUNTIF($C117:P117,"Late*")</f>
        <v>0</v>
      </c>
      <c r="S117" s="11">
        <f t="shared" si="4"/>
        <v>3</v>
      </c>
      <c r="T117" s="7">
        <f>COUNTIF($C117:P117,"Absent")</f>
        <v>0</v>
      </c>
      <c r="U117">
        <f>COUNTIF($C117:P117,"Withdrawn")+COUNTIF($C117:P117,"Absent*")-T117</f>
        <v>0</v>
      </c>
      <c r="V117" s="10">
        <f t="shared" si="5"/>
        <v>3</v>
      </c>
    </row>
    <row r="118" spans="1:22" x14ac:dyDescent="0.3">
      <c r="A118" s="6" t="s">
        <v>547</v>
      </c>
      <c r="B118" s="7" t="s">
        <v>548</v>
      </c>
      <c r="C118" s="6" t="str">
        <f>IFERROR(VLOOKUP($B118,[1]Feb!C$5:D$46,2,FALSE),"")</f>
        <v/>
      </c>
      <c r="D118">
        <f>IFERROR(VLOOKUP($B118,[1]Feb!F$5:G$46,2,FALSE),"")</f>
        <v>1</v>
      </c>
      <c r="E118" t="str">
        <f>IFERROR(VLOOKUP($B118,[1]Feb!I$5:J$46,2,FALSE),"")</f>
        <v/>
      </c>
      <c r="F118" s="67" t="str">
        <f>IFERROR(VLOOKUP($B118,[1]Feb!L$5:M$46,2,FALSE),"")</f>
        <v/>
      </c>
      <c r="G118">
        <f>IFERROR(VLOOKUP($B118,[1]Feb!O$5:P$46,2,FALSE),"")</f>
        <v>1</v>
      </c>
      <c r="H118" t="str">
        <f>IFERROR(VLOOKUP($B118,[1]Feb!R$5:S$46,2,FALSE),"")</f>
        <v/>
      </c>
      <c r="I118" t="str">
        <f>IFERROR(VLOOKUP($B118,[1]Feb!U$5:V$46,2,FALSE),"")</f>
        <v/>
      </c>
      <c r="J118" t="str">
        <f>IFERROR(VLOOKUP($B118,[1]Feb!X$5:Y$46,2,FALSE),"")</f>
        <v/>
      </c>
      <c r="K118" t="str">
        <f>IFERROR(VLOOKUP($B118,[1]Feb!AA$5:AB$46,2,FALSE),"")</f>
        <v/>
      </c>
      <c r="L118" t="str">
        <f>IFERROR(VLOOKUP($B118,[1]Feb!AD$5:AE$46,2,FALSE),"")</f>
        <v/>
      </c>
      <c r="M118" t="str">
        <f>IFERROR(VLOOKUP($B118,[1]Feb!AG$5:AH$46,2,FALSE),"")</f>
        <v/>
      </c>
      <c r="N118" t="str">
        <f>IFERROR(VLOOKUP($B118,[1]Feb!AJ$5:AK$46,2,FALSE),"")</f>
        <v/>
      </c>
      <c r="O118" t="str">
        <f>IFERROR(VLOOKUP($B118,[1]Feb!AM$5:AN$46,2,FALSE),"")</f>
        <v/>
      </c>
      <c r="P118" t="str">
        <f>IFERROR(VLOOKUP($B118,[1]Feb!AP$5:AQ$46,2,FALSE),"")</f>
        <v/>
      </c>
      <c r="Q118" s="6">
        <f>SUM($C118:P118)</f>
        <v>2</v>
      </c>
      <c r="R118">
        <f>COUNTIF($C118:P118,"Late*")</f>
        <v>0</v>
      </c>
      <c r="S118" s="11">
        <f t="shared" si="4"/>
        <v>2</v>
      </c>
      <c r="T118" s="7">
        <f>COUNTIF($C118:P118,"Absent")</f>
        <v>0</v>
      </c>
      <c r="U118">
        <f>COUNTIF($C118:P118,"Withdrawn")+COUNTIF($C118:P118,"Absent*")-T118</f>
        <v>0</v>
      </c>
      <c r="V118" s="10">
        <f t="shared" si="5"/>
        <v>2</v>
      </c>
    </row>
    <row r="119" spans="1:22" x14ac:dyDescent="0.3">
      <c r="A119" s="6" t="s">
        <v>589</v>
      </c>
      <c r="B119" s="7" t="s">
        <v>590</v>
      </c>
      <c r="C119" s="6" t="str">
        <f>IFERROR(VLOOKUP($B119,[1]Feb!C$5:D$46,2,FALSE),"")</f>
        <v/>
      </c>
      <c r="D119" t="str">
        <f>IFERROR(VLOOKUP($B119,[1]Feb!F$5:G$46,2,FALSE),"")</f>
        <v/>
      </c>
      <c r="E119">
        <f>IFERROR(VLOOKUP($B119,[1]Feb!I$5:J$46,2,FALSE),"")</f>
        <v>1</v>
      </c>
      <c r="F119" s="67" t="str">
        <f>IFERROR(VLOOKUP($B119,[1]Feb!L$5:M$46,2,FALSE),"")</f>
        <v/>
      </c>
      <c r="G119" t="str">
        <f>IFERROR(VLOOKUP($B119,[1]Feb!O$5:P$46,2,FALSE),"")</f>
        <v/>
      </c>
      <c r="H119" t="str">
        <f>IFERROR(VLOOKUP($B119,[1]Feb!R$5:S$46,2,FALSE),"")</f>
        <v/>
      </c>
      <c r="I119" t="str">
        <f>IFERROR(VLOOKUP($B119,[1]Feb!U$5:V$46,2,FALSE),"")</f>
        <v>Withdrawn</v>
      </c>
      <c r="J119" t="str">
        <f>IFERROR(VLOOKUP($B119,[1]Feb!X$5:Y$46,2,FALSE),"")</f>
        <v/>
      </c>
      <c r="K119" t="str">
        <f>IFERROR(VLOOKUP($B119,[1]Feb!AA$5:AB$46,2,FALSE),"")</f>
        <v/>
      </c>
      <c r="L119" t="str">
        <f>IFERROR(VLOOKUP($B119,[1]Feb!AD$5:AE$46,2,FALSE),"")</f>
        <v/>
      </c>
      <c r="M119" t="str">
        <f>IFERROR(VLOOKUP($B119,[1]Feb!AG$5:AH$46,2,FALSE),"")</f>
        <v/>
      </c>
      <c r="N119" t="str">
        <f>IFERROR(VLOOKUP($B119,[1]Feb!AJ$5:AK$46,2,FALSE),"")</f>
        <v/>
      </c>
      <c r="O119" t="str">
        <f>IFERROR(VLOOKUP($B119,[1]Feb!AM$5:AN$46,2,FALSE),"")</f>
        <v/>
      </c>
      <c r="P119" t="str">
        <f>IFERROR(VLOOKUP($B119,[1]Feb!AP$5:AQ$46,2,FALSE),"")</f>
        <v/>
      </c>
      <c r="Q119" s="6">
        <f>SUM($C119:P119)</f>
        <v>1</v>
      </c>
      <c r="R119">
        <f>COUNTIF($C119:P119,"Late*")</f>
        <v>0</v>
      </c>
      <c r="S119" s="11">
        <f t="shared" si="4"/>
        <v>1</v>
      </c>
      <c r="T119" s="7">
        <f>COUNTIF($C119:P119,"Absent")</f>
        <v>0</v>
      </c>
      <c r="U119">
        <f>COUNTIF($C119:P119,"Withdrawn")+COUNTIF($C119:P119,"Absent*")-T119</f>
        <v>1</v>
      </c>
      <c r="V119" s="10">
        <f t="shared" si="5"/>
        <v>2</v>
      </c>
    </row>
    <row r="120" spans="1:22" x14ac:dyDescent="0.3">
      <c r="A120" s="6" t="s">
        <v>611</v>
      </c>
      <c r="B120" s="7" t="s">
        <v>612</v>
      </c>
      <c r="C120" s="6" t="str">
        <f>IFERROR(VLOOKUP($B120,[1]Feb!C$5:D$46,2,FALSE),"")</f>
        <v/>
      </c>
      <c r="D120" t="str">
        <f>IFERROR(VLOOKUP($B120,[1]Feb!F$5:G$46,2,FALSE),"")</f>
        <v/>
      </c>
      <c r="E120">
        <f>IFERROR(VLOOKUP($B120,[1]Feb!I$5:J$46,2,FALSE),"")</f>
        <v>1</v>
      </c>
      <c r="F120" s="67" t="str">
        <f>IFERROR(VLOOKUP($B120,[1]Feb!L$5:M$46,2,FALSE),"")</f>
        <v/>
      </c>
      <c r="G120" t="str">
        <f>IFERROR(VLOOKUP($B120,[1]Feb!O$5:P$46,2,FALSE),"")</f>
        <v/>
      </c>
      <c r="H120" t="str">
        <f>IFERROR(VLOOKUP($B120,[1]Feb!R$5:S$46,2,FALSE),"")</f>
        <v>Absent</v>
      </c>
      <c r="I120" t="str">
        <f>IFERROR(VLOOKUP($B120,[1]Feb!U$5:V$46,2,FALSE),"")</f>
        <v/>
      </c>
      <c r="J120" t="str">
        <f>IFERROR(VLOOKUP($B120,[1]Feb!X$5:Y$46,2,FALSE),"")</f>
        <v/>
      </c>
      <c r="K120" t="str">
        <f>IFERROR(VLOOKUP($B120,[1]Feb!AA$5:AB$46,2,FALSE),"")</f>
        <v/>
      </c>
      <c r="L120" t="str">
        <f>IFERROR(VLOOKUP($B120,[1]Feb!AD$5:AE$46,2,FALSE),"")</f>
        <v/>
      </c>
      <c r="M120" t="str">
        <f>IFERROR(VLOOKUP($B120,[1]Feb!AG$5:AH$46,2,FALSE),"")</f>
        <v/>
      </c>
      <c r="N120" t="str">
        <f>IFERROR(VLOOKUP($B120,[1]Feb!AJ$5:AK$46,2,FALSE),"")</f>
        <v/>
      </c>
      <c r="O120" t="str">
        <f>IFERROR(VLOOKUP($B120,[1]Feb!AM$5:AN$46,2,FALSE),"")</f>
        <v/>
      </c>
      <c r="P120" t="str">
        <f>IFERROR(VLOOKUP($B120,[1]Feb!AP$5:AQ$46,2,FALSE),"")</f>
        <v/>
      </c>
      <c r="Q120" s="6">
        <f>SUM($C120:P120)</f>
        <v>1</v>
      </c>
      <c r="R120">
        <f>COUNTIF($C120:P120,"Late*")</f>
        <v>0</v>
      </c>
      <c r="S120" s="11">
        <f t="shared" si="4"/>
        <v>1</v>
      </c>
      <c r="T120" s="7">
        <f>COUNTIF($C120:P120,"Absent")</f>
        <v>1</v>
      </c>
      <c r="U120">
        <f>COUNTIF($C120:P120,"Withdrawn")+COUNTIF($C120:P120,"Absent*")-T120</f>
        <v>0</v>
      </c>
      <c r="V120" s="10">
        <f t="shared" si="5"/>
        <v>2</v>
      </c>
    </row>
    <row r="121" spans="1:22" x14ac:dyDescent="0.3">
      <c r="A121" s="6" t="s">
        <v>543</v>
      </c>
      <c r="B121" s="7" t="s">
        <v>544</v>
      </c>
      <c r="C121" s="6" t="str">
        <f>IFERROR(VLOOKUP($B121,[1]Feb!C$5:D$46,2,FALSE),"")</f>
        <v/>
      </c>
      <c r="D121" t="str">
        <f>IFERROR(VLOOKUP($B121,[1]Feb!F$5:G$46,2,FALSE),"")</f>
        <v/>
      </c>
      <c r="E121" t="str">
        <f>IFERROR(VLOOKUP($B121,[1]Feb!I$5:J$46,2,FALSE),"")</f>
        <v/>
      </c>
      <c r="F121" s="67" t="str">
        <f>IFERROR(VLOOKUP($B121,[1]Feb!L$5:M$46,2,FALSE),"")</f>
        <v/>
      </c>
      <c r="G121" t="str">
        <f>IFERROR(VLOOKUP($B121,[1]Feb!O$5:P$46,2,FALSE),"")</f>
        <v/>
      </c>
      <c r="H121" t="str">
        <f>IFERROR(VLOOKUP($B121,[1]Feb!R$5:S$46,2,FALSE),"")</f>
        <v/>
      </c>
      <c r="I121" t="str">
        <f>IFERROR(VLOOKUP($B121,[1]Feb!U$5:V$46,2,FALSE),"")</f>
        <v/>
      </c>
      <c r="J121" t="str">
        <f>IFERROR(VLOOKUP($B121,[1]Feb!X$5:Y$46,2,FALSE),"")</f>
        <v/>
      </c>
      <c r="K121" t="str">
        <f>IFERROR(VLOOKUP($B121,[1]Feb!AA$5:AB$46,2,FALSE),"")</f>
        <v/>
      </c>
      <c r="L121" t="str">
        <f>IFERROR(VLOOKUP($B121,[1]Feb!AD$5:AE$46,2,FALSE),"")</f>
        <v/>
      </c>
      <c r="M121" t="str">
        <f>IFERROR(VLOOKUP($B121,[1]Feb!AG$5:AH$46,2,FALSE),"")</f>
        <v/>
      </c>
      <c r="N121" t="str">
        <f>IFERROR(VLOOKUP($B121,[1]Feb!AJ$5:AK$46,2,FALSE),"")</f>
        <v/>
      </c>
      <c r="O121" t="str">
        <f>IFERROR(VLOOKUP($B121,[1]Feb!AM$5:AN$46,2,FALSE),"")</f>
        <v/>
      </c>
      <c r="P121" t="str">
        <f>IFERROR(VLOOKUP($B121,[1]Feb!AP$5:AQ$46,2,FALSE),"")</f>
        <v/>
      </c>
      <c r="Q121" s="6">
        <f>SUM($C121:P121)</f>
        <v>0</v>
      </c>
      <c r="R121">
        <f>COUNTIF($C121:P121,"Late*")</f>
        <v>0</v>
      </c>
      <c r="S121" s="11">
        <f t="shared" si="4"/>
        <v>0</v>
      </c>
      <c r="T121" s="7">
        <f>COUNTIF($C121:P121,"Absent")</f>
        <v>0</v>
      </c>
      <c r="U121">
        <f>COUNTIF($C121:P121,"Withdrawn")+COUNTIF($C121:P121,"Absent*")-T121</f>
        <v>0</v>
      </c>
      <c r="V121" s="10">
        <f t="shared" si="5"/>
        <v>0</v>
      </c>
    </row>
    <row r="122" spans="1:22" x14ac:dyDescent="0.3">
      <c r="A122" s="6" t="s">
        <v>86</v>
      </c>
      <c r="B122" s="7" t="s">
        <v>87</v>
      </c>
      <c r="C122" s="6" t="str">
        <f>IFERROR(VLOOKUP($B122,[1]Feb!C$5:D$46,2,FALSE),"")</f>
        <v/>
      </c>
      <c r="D122">
        <f>IFERROR(VLOOKUP($B122,[1]Feb!F$5:G$46,2,FALSE),"")</f>
        <v>1</v>
      </c>
      <c r="E122" t="str">
        <f>IFERROR(VLOOKUP($B122,[1]Feb!I$5:J$46,2,FALSE),"")</f>
        <v/>
      </c>
      <c r="F122" s="67" t="str">
        <f>IFERROR(VLOOKUP($B122,[1]Feb!L$5:M$46,2,FALSE),"")</f>
        <v/>
      </c>
      <c r="G122">
        <f>IFERROR(VLOOKUP($B122,[1]Feb!O$5:P$46,2,FALSE),"")</f>
        <v>1</v>
      </c>
      <c r="H122" t="str">
        <f>IFERROR(VLOOKUP($B122,[1]Feb!R$5:S$46,2,FALSE),"")</f>
        <v/>
      </c>
      <c r="I122">
        <f>IFERROR(VLOOKUP($B122,[1]Feb!U$5:V$46,2,FALSE),"")</f>
        <v>1</v>
      </c>
      <c r="J122" t="str">
        <f>IFERROR(VLOOKUP($B122,[1]Feb!X$5:Y$46,2,FALSE),"")</f>
        <v/>
      </c>
      <c r="K122" t="str">
        <f>IFERROR(VLOOKUP($B122,[1]Feb!AA$5:AB$46,2,FALSE),"")</f>
        <v/>
      </c>
      <c r="L122" t="str">
        <f>IFERROR(VLOOKUP($B122,[1]Feb!AD$5:AE$46,2,FALSE),"")</f>
        <v/>
      </c>
      <c r="M122" t="str">
        <f>IFERROR(VLOOKUP($B122,[1]Feb!AG$5:AH$46,2,FALSE),"")</f>
        <v/>
      </c>
      <c r="N122" t="str">
        <f>IFERROR(VLOOKUP($B122,[1]Feb!AJ$5:AK$46,2,FALSE),"")</f>
        <v/>
      </c>
      <c r="O122" t="str">
        <f>IFERROR(VLOOKUP($B122,[1]Feb!AM$5:AN$46,2,FALSE),"")</f>
        <v/>
      </c>
      <c r="P122" t="str">
        <f>IFERROR(VLOOKUP($B122,[1]Feb!AP$5:AQ$46,2,FALSE),"")</f>
        <v/>
      </c>
      <c r="Q122" s="6">
        <f>SUM($C122:P122)</f>
        <v>3</v>
      </c>
      <c r="R122">
        <f>COUNTIF($C122:P122,"Late*")</f>
        <v>0</v>
      </c>
      <c r="S122" s="11">
        <f t="shared" si="4"/>
        <v>3</v>
      </c>
      <c r="T122" s="7">
        <f>COUNTIF($C122:P122,"Absent")</f>
        <v>0</v>
      </c>
      <c r="U122">
        <f>COUNTIF($C122:P122,"Withdrawn")+COUNTIF($C122:P122,"Absent*")-T122</f>
        <v>0</v>
      </c>
      <c r="V122" s="10">
        <f t="shared" si="5"/>
        <v>3</v>
      </c>
    </row>
    <row r="123" spans="1:22" x14ac:dyDescent="0.3">
      <c r="A123" s="6" t="s">
        <v>555</v>
      </c>
      <c r="B123" s="7" t="s">
        <v>556</v>
      </c>
      <c r="C123" s="6" t="str">
        <f>IFERROR(VLOOKUP($B123,[1]Feb!C$5:D$46,2,FALSE),"")</f>
        <v/>
      </c>
      <c r="D123">
        <f>IFERROR(VLOOKUP($B123,[1]Feb!F$5:G$46,2,FALSE),"")</f>
        <v>1</v>
      </c>
      <c r="E123" t="str">
        <f>IFERROR(VLOOKUP($B123,[1]Feb!I$5:J$46,2,FALSE),"")</f>
        <v>Absent*</v>
      </c>
      <c r="F123" s="67" t="str">
        <f>IFERROR(VLOOKUP($B123,[1]Feb!L$5:M$46,2,FALSE),"")</f>
        <v/>
      </c>
      <c r="G123" t="str">
        <f>IFERROR(VLOOKUP($B123,[1]Feb!O$5:P$46,2,FALSE),"")</f>
        <v/>
      </c>
      <c r="H123" t="str">
        <f>IFERROR(VLOOKUP($B123,[1]Feb!R$5:S$46,2,FALSE),"")</f>
        <v>Withdrawn</v>
      </c>
      <c r="I123" t="str">
        <f>IFERROR(VLOOKUP($B123,[1]Feb!U$5:V$46,2,FALSE),"")</f>
        <v/>
      </c>
      <c r="J123" t="str">
        <f>IFERROR(VLOOKUP($B123,[1]Feb!X$5:Y$46,2,FALSE),"")</f>
        <v/>
      </c>
      <c r="K123" t="str">
        <f>IFERROR(VLOOKUP($B123,[1]Feb!AA$5:AB$46,2,FALSE),"")</f>
        <v/>
      </c>
      <c r="L123" t="str">
        <f>IFERROR(VLOOKUP($B123,[1]Feb!AD$5:AE$46,2,FALSE),"")</f>
        <v/>
      </c>
      <c r="M123" t="str">
        <f>IFERROR(VLOOKUP($B123,[1]Feb!AG$5:AH$46,2,FALSE),"")</f>
        <v/>
      </c>
      <c r="N123" t="str">
        <f>IFERROR(VLOOKUP($B123,[1]Feb!AJ$5:AK$46,2,FALSE),"")</f>
        <v/>
      </c>
      <c r="O123" t="str">
        <f>IFERROR(VLOOKUP($B123,[1]Feb!AM$5:AN$46,2,FALSE),"")</f>
        <v/>
      </c>
      <c r="P123" t="str">
        <f>IFERROR(VLOOKUP($B123,[1]Feb!AP$5:AQ$46,2,FALSE),"")</f>
        <v/>
      </c>
      <c r="Q123" s="6">
        <f>SUM($C123:P123)</f>
        <v>1</v>
      </c>
      <c r="R123">
        <f>COUNTIF($C123:P123,"Late*")</f>
        <v>0</v>
      </c>
      <c r="S123" s="11">
        <f t="shared" si="4"/>
        <v>1</v>
      </c>
      <c r="T123" s="7">
        <f>COUNTIF($C123:P123,"Absent")</f>
        <v>0</v>
      </c>
      <c r="U123">
        <f>COUNTIF($C123:P123,"Withdrawn")+COUNTIF($C123:P123,"Absent*")-T123</f>
        <v>2</v>
      </c>
      <c r="V123" s="10">
        <f t="shared" si="5"/>
        <v>3</v>
      </c>
    </row>
    <row r="124" spans="1:22" x14ac:dyDescent="0.3">
      <c r="C124" s="6" t="str">
        <f>IFERROR(VLOOKUP($B124,[1]Feb!C$5:D$46,2,FALSE),"")</f>
        <v/>
      </c>
      <c r="D124" t="str">
        <f>IFERROR(VLOOKUP($B124,[1]Feb!F$5:G$46,2,FALSE),"")</f>
        <v/>
      </c>
      <c r="E124" t="str">
        <f>IFERROR(VLOOKUP($B124,[1]Feb!I$5:J$46,2,FALSE),"")</f>
        <v/>
      </c>
      <c r="F124" s="67" t="str">
        <f>IFERROR(VLOOKUP($B124,[1]Feb!L$5:M$46,2,FALSE),"")</f>
        <v/>
      </c>
      <c r="G124" t="str">
        <f>IFERROR(VLOOKUP($B124,[1]Feb!O$5:P$46,2,FALSE),"")</f>
        <v/>
      </c>
      <c r="H124" t="str">
        <f>IFERROR(VLOOKUP($B124,[1]Feb!R$5:S$46,2,FALSE),"")</f>
        <v/>
      </c>
      <c r="I124" t="str">
        <f>IFERROR(VLOOKUP($B124,[1]Feb!U$5:V$46,2,FALSE),"")</f>
        <v/>
      </c>
      <c r="J124" t="str">
        <f>IFERROR(VLOOKUP($B124,[1]Feb!X$5:Y$46,2,FALSE),"")</f>
        <v/>
      </c>
      <c r="K124" t="str">
        <f>IFERROR(VLOOKUP($B124,[1]Feb!AA$5:AB$46,2,FALSE),"")</f>
        <v/>
      </c>
      <c r="L124" t="str">
        <f>IFERROR(VLOOKUP($B124,[1]Feb!AD$5:AE$46,2,FALSE),"")</f>
        <v/>
      </c>
      <c r="M124" t="str">
        <f>IFERROR(VLOOKUP($B124,[1]Feb!AG$5:AH$46,2,FALSE),"")</f>
        <v/>
      </c>
      <c r="N124" t="str">
        <f>IFERROR(VLOOKUP($B124,[1]Feb!AJ$5:AK$46,2,FALSE),"")</f>
        <v/>
      </c>
      <c r="O124" t="str">
        <f>IFERROR(VLOOKUP($B124,[1]Feb!AM$5:AN$46,2,FALSE),"")</f>
        <v/>
      </c>
      <c r="P124" t="str">
        <f>IFERROR(VLOOKUP($B124,[1]Feb!AP$5:AQ$46,2,FALSE),"")</f>
        <v/>
      </c>
      <c r="Q124" s="6">
        <f>SUM($C124:P124)</f>
        <v>0</v>
      </c>
      <c r="R124">
        <f>COUNTIF($C124:P124,"Late*")</f>
        <v>0</v>
      </c>
      <c r="S124" s="11">
        <f t="shared" si="4"/>
        <v>0</v>
      </c>
      <c r="T124" s="7">
        <f>COUNTIF($C124:P124,"Absent")</f>
        <v>0</v>
      </c>
      <c r="U124">
        <f>COUNTIF($C124:P124,"Withdrawn")+COUNTIF($C124:P124,"Absent*")-T124</f>
        <v>0</v>
      </c>
      <c r="V124" s="10">
        <f t="shared" si="5"/>
        <v>0</v>
      </c>
    </row>
    <row r="125" spans="1:22" x14ac:dyDescent="0.3">
      <c r="C125" s="6" t="str">
        <f>IFERROR(VLOOKUP($B125,[1]Feb!C$5:D$46,2,FALSE),"")</f>
        <v/>
      </c>
      <c r="D125" t="str">
        <f>IFERROR(VLOOKUP($B125,[1]Feb!F$5:G$46,2,FALSE),"")</f>
        <v/>
      </c>
      <c r="E125" t="str">
        <f>IFERROR(VLOOKUP($B125,[1]Feb!I$5:J$46,2,FALSE),"")</f>
        <v/>
      </c>
      <c r="F125" s="67" t="str">
        <f>IFERROR(VLOOKUP($B125,[1]Feb!L$5:M$46,2,FALSE),"")</f>
        <v/>
      </c>
      <c r="G125" t="str">
        <f>IFERROR(VLOOKUP($B125,[1]Feb!O$5:P$46,2,FALSE),"")</f>
        <v/>
      </c>
      <c r="H125" t="str">
        <f>IFERROR(VLOOKUP($B125,[1]Feb!R$5:S$46,2,FALSE),"")</f>
        <v/>
      </c>
      <c r="I125" t="str">
        <f>IFERROR(VLOOKUP($B125,[1]Feb!U$5:V$46,2,FALSE),"")</f>
        <v/>
      </c>
      <c r="J125" t="str">
        <f>IFERROR(VLOOKUP($B125,[1]Feb!X$5:Y$46,2,FALSE),"")</f>
        <v/>
      </c>
      <c r="K125" t="str">
        <f>IFERROR(VLOOKUP($B125,[1]Feb!AA$5:AB$46,2,FALSE),"")</f>
        <v/>
      </c>
      <c r="L125" t="str">
        <f>IFERROR(VLOOKUP($B125,[1]Feb!AD$5:AE$46,2,FALSE),"")</f>
        <v/>
      </c>
      <c r="M125" t="str">
        <f>IFERROR(VLOOKUP($B125,[1]Feb!AG$5:AH$46,2,FALSE),"")</f>
        <v/>
      </c>
      <c r="N125" t="str">
        <f>IFERROR(VLOOKUP($B125,[1]Feb!AJ$5:AK$46,2,FALSE),"")</f>
        <v/>
      </c>
      <c r="O125" t="str">
        <f>IFERROR(VLOOKUP($B125,[1]Feb!AM$5:AN$46,2,FALSE),"")</f>
        <v/>
      </c>
      <c r="P125" t="str">
        <f>IFERROR(VLOOKUP($B125,[1]Feb!AP$5:AQ$46,2,FALSE),"")</f>
        <v/>
      </c>
      <c r="Q125" s="6">
        <f>SUM($C125:P125)</f>
        <v>0</v>
      </c>
      <c r="R125">
        <f>COUNTIF($C125:P125,"Late*")</f>
        <v>0</v>
      </c>
      <c r="S125" s="11">
        <f t="shared" si="4"/>
        <v>0</v>
      </c>
      <c r="T125" s="7">
        <f>COUNTIF($C125:P125,"Absent")</f>
        <v>0</v>
      </c>
      <c r="U125">
        <f>COUNTIF($C125:P125,"Withdrawn")+COUNTIF($C125:P125,"Absent*")-T125</f>
        <v>0</v>
      </c>
      <c r="V125" s="10">
        <f t="shared" si="5"/>
        <v>0</v>
      </c>
    </row>
    <row r="126" spans="1:22" x14ac:dyDescent="0.3">
      <c r="C126" s="6" t="str">
        <f>IFERROR(VLOOKUP($B126,[1]Feb!C$5:D$46,2,FALSE),"")</f>
        <v/>
      </c>
      <c r="D126" t="str">
        <f>IFERROR(VLOOKUP($B126,[1]Feb!F$5:G$46,2,FALSE),"")</f>
        <v/>
      </c>
      <c r="E126" t="str">
        <f>IFERROR(VLOOKUP($B126,[1]Feb!I$5:J$46,2,FALSE),"")</f>
        <v/>
      </c>
      <c r="F126" s="67" t="str">
        <f>IFERROR(VLOOKUP($B126,[1]Feb!L$5:M$46,2,FALSE),"")</f>
        <v/>
      </c>
      <c r="G126" t="str">
        <f>IFERROR(VLOOKUP($B126,[1]Feb!O$5:P$46,2,FALSE),"")</f>
        <v/>
      </c>
      <c r="H126" t="str">
        <f>IFERROR(VLOOKUP($B126,[1]Feb!R$5:S$46,2,FALSE),"")</f>
        <v/>
      </c>
      <c r="I126" t="str">
        <f>IFERROR(VLOOKUP($B126,[1]Feb!U$5:V$46,2,FALSE),"")</f>
        <v/>
      </c>
      <c r="J126" t="str">
        <f>IFERROR(VLOOKUP($B126,[1]Feb!X$5:Y$46,2,FALSE),"")</f>
        <v/>
      </c>
      <c r="K126" t="str">
        <f>IFERROR(VLOOKUP($B126,[1]Feb!AA$5:AB$46,2,FALSE),"")</f>
        <v/>
      </c>
      <c r="L126" t="str">
        <f>IFERROR(VLOOKUP($B126,[1]Feb!AD$5:AE$46,2,FALSE),"")</f>
        <v/>
      </c>
      <c r="M126" t="str">
        <f>IFERROR(VLOOKUP($B126,[1]Feb!AG$5:AH$46,2,FALSE),"")</f>
        <v/>
      </c>
      <c r="N126" t="str">
        <f>IFERROR(VLOOKUP($B126,[1]Feb!AJ$5:AK$46,2,FALSE),"")</f>
        <v/>
      </c>
      <c r="O126" t="str">
        <f>IFERROR(VLOOKUP($B126,[1]Feb!AM$5:AN$46,2,FALSE),"")</f>
        <v/>
      </c>
      <c r="P126" t="str">
        <f>IFERROR(VLOOKUP($B126,[1]Feb!AP$5:AQ$46,2,FALSE),"")</f>
        <v/>
      </c>
      <c r="Q126" s="6">
        <f>SUM($C126:P126)</f>
        <v>0</v>
      </c>
      <c r="R126">
        <f>COUNTIF($C126:P126,"Late*")</f>
        <v>0</v>
      </c>
      <c r="S126" s="11">
        <f t="shared" si="4"/>
        <v>0</v>
      </c>
      <c r="T126" s="7">
        <f>COUNTIF($C126:P126,"Absent")</f>
        <v>0</v>
      </c>
      <c r="U126">
        <f>COUNTIF($C126:P126,"Withdrawn")+COUNTIF($C126:P126,"Absent*")-T126</f>
        <v>0</v>
      </c>
      <c r="V126" s="10">
        <f t="shared" si="5"/>
        <v>0</v>
      </c>
    </row>
    <row r="127" spans="1:22" x14ac:dyDescent="0.3">
      <c r="C127" s="6" t="str">
        <f>IFERROR(VLOOKUP($B127,[1]Feb!C$5:D$46,2,FALSE),"")</f>
        <v/>
      </c>
      <c r="D127" t="str">
        <f>IFERROR(VLOOKUP($B127,[1]Feb!F$5:G$46,2,FALSE),"")</f>
        <v/>
      </c>
      <c r="E127" t="str">
        <f>IFERROR(VLOOKUP($B127,[1]Feb!I$5:J$46,2,FALSE),"")</f>
        <v/>
      </c>
      <c r="F127" s="67" t="str">
        <f>IFERROR(VLOOKUP($B127,[1]Feb!L$5:M$46,2,FALSE),"")</f>
        <v/>
      </c>
      <c r="G127" t="str">
        <f>IFERROR(VLOOKUP($B127,[1]Feb!O$5:P$46,2,FALSE),"")</f>
        <v/>
      </c>
      <c r="H127" t="str">
        <f>IFERROR(VLOOKUP($B127,[1]Feb!R$5:S$46,2,FALSE),"")</f>
        <v/>
      </c>
      <c r="I127" t="str">
        <f>IFERROR(VLOOKUP($B127,[1]Feb!U$5:V$46,2,FALSE),"")</f>
        <v/>
      </c>
      <c r="J127" t="str">
        <f>IFERROR(VLOOKUP($B127,[1]Feb!X$5:Y$46,2,FALSE),"")</f>
        <v/>
      </c>
      <c r="K127" t="str">
        <f>IFERROR(VLOOKUP($B127,[1]Feb!AA$5:AB$46,2,FALSE),"")</f>
        <v/>
      </c>
      <c r="L127" t="str">
        <f>IFERROR(VLOOKUP($B127,[1]Feb!AD$5:AE$46,2,FALSE),"")</f>
        <v/>
      </c>
      <c r="M127" t="str">
        <f>IFERROR(VLOOKUP($B127,[1]Feb!AG$5:AH$46,2,FALSE),"")</f>
        <v/>
      </c>
      <c r="N127" t="str">
        <f>IFERROR(VLOOKUP($B127,[1]Feb!AJ$5:AK$46,2,FALSE),"")</f>
        <v/>
      </c>
      <c r="O127" t="str">
        <f>IFERROR(VLOOKUP($B127,[1]Feb!AM$5:AN$46,2,FALSE),"")</f>
        <v/>
      </c>
      <c r="P127" t="str">
        <f>IFERROR(VLOOKUP($B127,[1]Feb!AP$5:AQ$46,2,FALSE),"")</f>
        <v/>
      </c>
      <c r="Q127" s="6">
        <f>SUM($C127:P127)</f>
        <v>0</v>
      </c>
      <c r="R127">
        <f>COUNTIF($C127:P127,"Late*")</f>
        <v>0</v>
      </c>
      <c r="S127" s="11">
        <f t="shared" si="4"/>
        <v>0</v>
      </c>
      <c r="T127" s="7">
        <f>COUNTIF($C127:P127,"Absent")</f>
        <v>0</v>
      </c>
      <c r="U127">
        <f>COUNTIF($C127:P127,"Withdrawn")+COUNTIF($C127:P127,"Absent*")-T127</f>
        <v>0</v>
      </c>
      <c r="V127" s="10">
        <f t="shared" si="5"/>
        <v>0</v>
      </c>
    </row>
    <row r="128" spans="1:22" x14ac:dyDescent="0.3">
      <c r="C128" s="6" t="str">
        <f>IFERROR(VLOOKUP($B128,[1]Feb!C$5:D$46,2,FALSE),"")</f>
        <v/>
      </c>
      <c r="D128" t="str">
        <f>IFERROR(VLOOKUP($B128,[1]Feb!F$5:G$46,2,FALSE),"")</f>
        <v/>
      </c>
      <c r="E128" t="str">
        <f>IFERROR(VLOOKUP($B128,[1]Feb!I$5:J$46,2,FALSE),"")</f>
        <v/>
      </c>
      <c r="F128" s="67" t="str">
        <f>IFERROR(VLOOKUP($B128,[1]Feb!L$5:M$46,2,FALSE),"")</f>
        <v/>
      </c>
      <c r="G128" t="str">
        <f>IFERROR(VLOOKUP($B128,[1]Feb!O$5:P$46,2,FALSE),"")</f>
        <v/>
      </c>
      <c r="H128" t="str">
        <f>IFERROR(VLOOKUP($B128,[1]Feb!R$5:S$46,2,FALSE),"")</f>
        <v/>
      </c>
      <c r="I128" t="str">
        <f>IFERROR(VLOOKUP($B128,[1]Feb!U$5:V$46,2,FALSE),"")</f>
        <v/>
      </c>
      <c r="J128" t="str">
        <f>IFERROR(VLOOKUP($B128,[1]Feb!X$5:Y$46,2,FALSE),"")</f>
        <v/>
      </c>
      <c r="K128" t="str">
        <f>IFERROR(VLOOKUP($B128,[1]Feb!AA$5:AB$46,2,FALSE),"")</f>
        <v/>
      </c>
      <c r="L128" t="str">
        <f>IFERROR(VLOOKUP($B128,[1]Feb!AD$5:AE$46,2,FALSE),"")</f>
        <v/>
      </c>
      <c r="M128" t="str">
        <f>IFERROR(VLOOKUP($B128,[1]Feb!AG$5:AH$46,2,FALSE),"")</f>
        <v/>
      </c>
      <c r="N128" t="str">
        <f>IFERROR(VLOOKUP($B128,[1]Feb!AJ$5:AK$46,2,FALSE),"")</f>
        <v/>
      </c>
      <c r="O128" t="str">
        <f>IFERROR(VLOOKUP($B128,[1]Feb!AM$5:AN$46,2,FALSE),"")</f>
        <v/>
      </c>
      <c r="P128" t="str">
        <f>IFERROR(VLOOKUP($B128,[1]Feb!AP$5:AQ$46,2,FALSE),"")</f>
        <v/>
      </c>
      <c r="Q128" s="6">
        <f>SUM($C128:P128)</f>
        <v>0</v>
      </c>
      <c r="R128">
        <f>COUNTIF($C128:P128,"Late*")</f>
        <v>0</v>
      </c>
      <c r="S128" s="11">
        <f t="shared" si="4"/>
        <v>0</v>
      </c>
      <c r="T128" s="7">
        <f>COUNTIF($C128:P128,"Absent")</f>
        <v>0</v>
      </c>
      <c r="U128">
        <f>COUNTIF($C128:P128,"Withdrawn")+COUNTIF($C128:P128,"Absent*")-T128</f>
        <v>0</v>
      </c>
      <c r="V128" s="10">
        <f t="shared" si="5"/>
        <v>0</v>
      </c>
    </row>
    <row r="129" spans="3:22" x14ac:dyDescent="0.3">
      <c r="C129" s="6" t="str">
        <f>IFERROR(VLOOKUP($B129,[1]Feb!C$5:D$46,2,FALSE),"")</f>
        <v/>
      </c>
      <c r="D129" t="str">
        <f>IFERROR(VLOOKUP($B129,[1]Feb!F$5:G$46,2,FALSE),"")</f>
        <v/>
      </c>
      <c r="E129" t="str">
        <f>IFERROR(VLOOKUP($B129,[1]Feb!I$5:J$46,2,FALSE),"")</f>
        <v/>
      </c>
      <c r="F129" s="67" t="str">
        <f>IFERROR(VLOOKUP($B129,[1]Feb!L$5:M$46,2,FALSE),"")</f>
        <v/>
      </c>
      <c r="G129" t="str">
        <f>IFERROR(VLOOKUP($B129,[1]Feb!O$5:P$46,2,FALSE),"")</f>
        <v/>
      </c>
      <c r="H129" t="str">
        <f>IFERROR(VLOOKUP($B129,[1]Feb!R$5:S$46,2,FALSE),"")</f>
        <v/>
      </c>
      <c r="I129" t="str">
        <f>IFERROR(VLOOKUP($B129,[1]Feb!U$5:V$46,2,FALSE),"")</f>
        <v/>
      </c>
      <c r="J129" t="str">
        <f>IFERROR(VLOOKUP($B129,[1]Feb!X$5:Y$46,2,FALSE),"")</f>
        <v/>
      </c>
      <c r="K129" t="str">
        <f>IFERROR(VLOOKUP($B129,[1]Feb!AA$5:AB$46,2,FALSE),"")</f>
        <v/>
      </c>
      <c r="L129" t="str">
        <f>IFERROR(VLOOKUP($B129,[1]Feb!AD$5:AE$46,2,FALSE),"")</f>
        <v/>
      </c>
      <c r="M129" t="str">
        <f>IFERROR(VLOOKUP($B129,[1]Feb!AG$5:AH$46,2,FALSE),"")</f>
        <v/>
      </c>
      <c r="N129" t="str">
        <f>IFERROR(VLOOKUP($B129,[1]Feb!AJ$5:AK$46,2,FALSE),"")</f>
        <v/>
      </c>
      <c r="O129" t="str">
        <f>IFERROR(VLOOKUP($B129,[1]Feb!AM$5:AN$46,2,FALSE),"")</f>
        <v/>
      </c>
      <c r="P129" t="str">
        <f>IFERROR(VLOOKUP($B129,[1]Feb!AP$5:AQ$46,2,FALSE),"")</f>
        <v/>
      </c>
      <c r="Q129" s="6">
        <f>SUM($C129:P129)</f>
        <v>0</v>
      </c>
      <c r="R129">
        <f>COUNTIF($C129:P129,"Late*")</f>
        <v>0</v>
      </c>
      <c r="S129" s="11">
        <f t="shared" si="4"/>
        <v>0</v>
      </c>
      <c r="T129" s="7">
        <f>COUNTIF($C129:P129,"Absent")</f>
        <v>0</v>
      </c>
      <c r="U129">
        <f>COUNTIF($C129:P129,"Withdrawn")+COUNTIF($C129:P129,"Absent*")-T129</f>
        <v>0</v>
      </c>
      <c r="V129" s="10">
        <f t="shared" si="5"/>
        <v>0</v>
      </c>
    </row>
    <row r="130" spans="3:22" x14ac:dyDescent="0.3">
      <c r="C130" s="6" t="str">
        <f>IFERROR(VLOOKUP($B130,[1]Feb!C$5:D$46,2,FALSE),"")</f>
        <v/>
      </c>
      <c r="D130" t="str">
        <f>IFERROR(VLOOKUP($B130,[1]Feb!F$5:G$46,2,FALSE),"")</f>
        <v/>
      </c>
      <c r="E130" t="str">
        <f>IFERROR(VLOOKUP($B130,[1]Feb!I$5:J$46,2,FALSE),"")</f>
        <v/>
      </c>
      <c r="F130" s="67" t="str">
        <f>IFERROR(VLOOKUP($B130,[1]Feb!L$5:M$46,2,FALSE),"")</f>
        <v/>
      </c>
      <c r="G130" t="str">
        <f>IFERROR(VLOOKUP($B130,[1]Feb!O$5:P$46,2,FALSE),"")</f>
        <v/>
      </c>
      <c r="H130" t="str">
        <f>IFERROR(VLOOKUP($B130,[1]Feb!R$5:S$46,2,FALSE),"")</f>
        <v/>
      </c>
      <c r="I130" t="str">
        <f>IFERROR(VLOOKUP($B130,[1]Feb!U$5:V$46,2,FALSE),"")</f>
        <v/>
      </c>
      <c r="J130" t="str">
        <f>IFERROR(VLOOKUP($B130,[1]Feb!X$5:Y$46,2,FALSE),"")</f>
        <v/>
      </c>
      <c r="K130" t="str">
        <f>IFERROR(VLOOKUP($B130,[1]Feb!AA$5:AB$46,2,FALSE),"")</f>
        <v/>
      </c>
      <c r="L130" t="str">
        <f>IFERROR(VLOOKUP($B130,[1]Feb!AD$5:AE$46,2,FALSE),"")</f>
        <v/>
      </c>
      <c r="M130" t="str">
        <f>IFERROR(VLOOKUP($B130,[1]Feb!AG$5:AH$46,2,FALSE),"")</f>
        <v/>
      </c>
      <c r="N130" t="str">
        <f>IFERROR(VLOOKUP($B130,[1]Feb!AJ$5:AK$46,2,FALSE),"")</f>
        <v/>
      </c>
      <c r="O130" t="str">
        <f>IFERROR(VLOOKUP($B130,[1]Feb!AM$5:AN$46,2,FALSE),"")</f>
        <v/>
      </c>
      <c r="P130" t="str">
        <f>IFERROR(VLOOKUP($B130,[1]Feb!AP$5:AQ$46,2,FALSE),"")</f>
        <v/>
      </c>
      <c r="Q130" s="6">
        <f>SUM($C130:P130)</f>
        <v>0</v>
      </c>
      <c r="R130">
        <f>COUNTIF($C130:P130,"Late*")</f>
        <v>0</v>
      </c>
      <c r="S130" s="11">
        <f t="shared" si="4"/>
        <v>0</v>
      </c>
      <c r="T130" s="7">
        <f>COUNTIF($C130:P130,"Absent")</f>
        <v>0</v>
      </c>
      <c r="U130">
        <f>COUNTIF($C130:P130,"Withdrawn")+COUNTIF($C130:P130,"Absent*")-T130</f>
        <v>0</v>
      </c>
      <c r="V130" s="10">
        <f t="shared" si="5"/>
        <v>0</v>
      </c>
    </row>
  </sheetData>
  <autoFilter ref="A4:W4" xr:uid="{51874988-2050-4D00-8D39-D8B7D96E5D80}">
    <sortState xmlns:xlrd2="http://schemas.microsoft.com/office/spreadsheetml/2017/richdata2" ref="A5:W130">
      <sortCondition ref="A4"/>
    </sortState>
  </autoFilter>
  <mergeCells count="6">
    <mergeCell ref="A1:B1"/>
    <mergeCell ref="C1:V1"/>
    <mergeCell ref="A2:B2"/>
    <mergeCell ref="C2:P2"/>
    <mergeCell ref="Q2:T2"/>
    <mergeCell ref="U2:V2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74988-2050-4D00-8D39-D8B7D96E5D80}">
  <dimension ref="A1:W130"/>
  <sheetViews>
    <sheetView workbookViewId="0">
      <pane xSplit="2" ySplit="4" topLeftCell="C5" activePane="bottomRight" state="frozen"/>
      <selection pane="topRight" activeCell="C1" sqref="C1"/>
      <selection pane="bottomLeft" activeCell="A4" sqref="A4"/>
      <selection pane="bottomRight" activeCell="A4" sqref="A4:XFD4"/>
    </sheetView>
  </sheetViews>
  <sheetFormatPr defaultRowHeight="14.4" x14ac:dyDescent="0.3"/>
  <cols>
    <col min="1" max="1" width="37.109375" style="6" bestFit="1" customWidth="1"/>
    <col min="2" max="2" width="16.6640625" style="7" bestFit="1" customWidth="1"/>
    <col min="3" max="3" width="10" style="6" customWidth="1"/>
    <col min="4" max="16" width="10" customWidth="1"/>
    <col min="17" max="17" width="15.109375" style="6" customWidth="1"/>
    <col min="18" max="18" width="15.109375" customWidth="1"/>
    <col min="19" max="19" width="13.44140625" style="11" bestFit="1" customWidth="1"/>
    <col min="20" max="20" width="15.109375" style="7" customWidth="1"/>
    <col min="21" max="21" width="13.77734375" customWidth="1"/>
    <col min="22" max="22" width="13.77734375" style="10" customWidth="1"/>
  </cols>
  <sheetData>
    <row r="1" spans="1:23" s="8" customFormat="1" ht="14.4" customHeight="1" thickBot="1" x14ac:dyDescent="0.35">
      <c r="A1" s="86" t="s">
        <v>6</v>
      </c>
      <c r="B1" s="87"/>
      <c r="C1" s="88" t="s">
        <v>7</v>
      </c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</row>
    <row r="2" spans="1:23" s="35" customFormat="1" ht="18" customHeight="1" thickBot="1" x14ac:dyDescent="0.4">
      <c r="A2" s="90" t="s">
        <v>112</v>
      </c>
      <c r="B2" s="91"/>
      <c r="C2" s="90" t="s">
        <v>113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1"/>
      <c r="Q2" s="90" t="s">
        <v>116</v>
      </c>
      <c r="R2" s="92"/>
      <c r="S2" s="92"/>
      <c r="T2" s="91"/>
      <c r="U2" s="90" t="s">
        <v>115</v>
      </c>
      <c r="V2" s="91"/>
    </row>
    <row r="3" spans="1:23" s="8" customFormat="1" ht="14.4" customHeight="1" x14ac:dyDescent="0.3">
      <c r="A3" s="32" t="s">
        <v>314</v>
      </c>
      <c r="B3" s="33">
        <f>COUNTA(B5:B200)</f>
        <v>118</v>
      </c>
      <c r="C3" s="52">
        <f t="shared" ref="C3:P3" si="0">200-COUNTBLANK(C5:C204)</f>
        <v>9</v>
      </c>
      <c r="D3" s="53">
        <f t="shared" si="0"/>
        <v>13</v>
      </c>
      <c r="E3" s="53">
        <f t="shared" si="0"/>
        <v>20</v>
      </c>
      <c r="F3" s="53">
        <f t="shared" si="0"/>
        <v>21</v>
      </c>
      <c r="G3" s="53">
        <f t="shared" si="0"/>
        <v>24</v>
      </c>
      <c r="H3" s="53">
        <f t="shared" si="0"/>
        <v>20</v>
      </c>
      <c r="I3" s="53">
        <f t="shared" si="0"/>
        <v>29</v>
      </c>
      <c r="J3" s="53">
        <f t="shared" si="0"/>
        <v>36</v>
      </c>
      <c r="K3" s="53">
        <f t="shared" si="0"/>
        <v>24</v>
      </c>
      <c r="L3" s="53">
        <f t="shared" si="0"/>
        <v>30</v>
      </c>
      <c r="M3" s="53">
        <f t="shared" si="0"/>
        <v>24</v>
      </c>
      <c r="N3" s="53">
        <f t="shared" si="0"/>
        <v>25</v>
      </c>
      <c r="O3" s="53">
        <f t="shared" si="0"/>
        <v>27</v>
      </c>
      <c r="P3" s="53">
        <f t="shared" si="0"/>
        <v>27</v>
      </c>
      <c r="Q3" s="17">
        <f t="shared" ref="Q3:V3" si="1">SUM(Q5:Q196)</f>
        <v>154</v>
      </c>
      <c r="R3" s="5">
        <f t="shared" si="1"/>
        <v>22</v>
      </c>
      <c r="S3" s="5">
        <f t="shared" si="1"/>
        <v>176</v>
      </c>
      <c r="T3" s="50">
        <f t="shared" si="1"/>
        <v>8</v>
      </c>
      <c r="U3" s="5">
        <f t="shared" si="1"/>
        <v>145</v>
      </c>
      <c r="V3" s="50">
        <f t="shared" si="1"/>
        <v>329</v>
      </c>
    </row>
    <row r="4" spans="1:23" s="14" customFormat="1" ht="15" thickBot="1" x14ac:dyDescent="0.35">
      <c r="A4" s="13" t="s">
        <v>0</v>
      </c>
      <c r="B4" s="71" t="s">
        <v>1</v>
      </c>
      <c r="C4" s="68">
        <v>44986</v>
      </c>
      <c r="D4" s="41">
        <v>44988</v>
      </c>
      <c r="E4" s="41">
        <v>44991</v>
      </c>
      <c r="F4" s="41">
        <v>44993</v>
      </c>
      <c r="G4" s="41">
        <v>44995</v>
      </c>
      <c r="H4" s="41">
        <v>44998</v>
      </c>
      <c r="I4" s="41">
        <v>45000</v>
      </c>
      <c r="J4" s="41">
        <v>45002</v>
      </c>
      <c r="K4" s="41">
        <v>45005</v>
      </c>
      <c r="L4" s="41">
        <v>45007</v>
      </c>
      <c r="M4" s="41">
        <v>45009</v>
      </c>
      <c r="N4" s="41">
        <v>45012</v>
      </c>
      <c r="O4" s="41">
        <v>45014</v>
      </c>
      <c r="P4" s="41">
        <v>45016</v>
      </c>
      <c r="Q4" s="68" t="s">
        <v>3</v>
      </c>
      <c r="R4" s="41" t="s">
        <v>108</v>
      </c>
      <c r="S4" s="15" t="s">
        <v>3</v>
      </c>
      <c r="T4" s="45" t="s">
        <v>4</v>
      </c>
      <c r="U4" s="14" t="s">
        <v>111</v>
      </c>
      <c r="V4" s="16" t="s">
        <v>5</v>
      </c>
    </row>
    <row r="5" spans="1:23" s="1" customFormat="1" x14ac:dyDescent="0.3">
      <c r="A5" s="6" t="s">
        <v>721</v>
      </c>
      <c r="B5" s="7" t="s">
        <v>722</v>
      </c>
      <c r="C5" s="6" t="str">
        <f>IFERROR(VLOOKUP($B5,[1]Mar!C$5:D$46,2,FALSE),"")</f>
        <v/>
      </c>
      <c r="D5" t="str">
        <f>IFERROR(VLOOKUP($B5,[1]Mar!F$5:G$46,2,FALSE),"")</f>
        <v/>
      </c>
      <c r="E5" t="str">
        <f>IFERROR(VLOOKUP($B5,[1]Mar!I$5:J$46,2,FALSE),"")</f>
        <v/>
      </c>
      <c r="F5" t="str">
        <f>IFERROR(VLOOKUP($B5,[1]Mar!L$5:M$46,2,FALSE),"")</f>
        <v/>
      </c>
      <c r="G5" t="str">
        <f>IFERROR(VLOOKUP($B5,[1]Mar!O$5:P$46,2,FALSE),"")</f>
        <v/>
      </c>
      <c r="H5" t="str">
        <f>IFERROR(VLOOKUP($B5,[1]Mar!R$5:S$46,2,FALSE),"")</f>
        <v/>
      </c>
      <c r="I5" t="str">
        <f>IFERROR(VLOOKUP($B5,[1]Mar!U$5:V$46,2,FALSE),"")</f>
        <v/>
      </c>
      <c r="J5" t="str">
        <f>IFERROR(VLOOKUP($B5,[1]Mar!X$5:Y$46,2,FALSE),"")</f>
        <v/>
      </c>
      <c r="K5" t="str">
        <f>IFERROR(VLOOKUP($B5,[1]Mar!AA$5:AB$46,2,FALSE),"")</f>
        <v/>
      </c>
      <c r="L5" t="str">
        <f>IFERROR(VLOOKUP($B5,[1]Mar!AD$5:AE$46,2,FALSE),"")</f>
        <v/>
      </c>
      <c r="M5" t="str">
        <f>IFERROR(VLOOKUP($B5,[1]Mar!AG$5:AH$46,2,FALSE),"")</f>
        <v/>
      </c>
      <c r="N5" t="str">
        <f>IFERROR(VLOOKUP($B5,[1]Mar!AJ$5:AK$46,2,FALSE),"")</f>
        <v/>
      </c>
      <c r="O5" t="str">
        <f>IFERROR(VLOOKUP($B5,[1]Mar!AM$5:AN$46,2,FALSE),"")</f>
        <v/>
      </c>
      <c r="P5" t="str">
        <f>IFERROR(VLOOKUP($B5,[1]Mar!AP$5:AQ$46,2,FALSE),"")</f>
        <v/>
      </c>
      <c r="Q5" s="6">
        <f>SUM($C5:P5)</f>
        <v>0</v>
      </c>
      <c r="R5">
        <f>COUNTIF($C5:P5,"Late*")</f>
        <v>0</v>
      </c>
      <c r="S5" s="11">
        <f t="shared" ref="S5:S36" si="2">SUM(Q5:R5)</f>
        <v>0</v>
      </c>
      <c r="T5" s="7">
        <f>COUNTIF($C5:P5,"Absent")</f>
        <v>0</v>
      </c>
      <c r="U5">
        <f>COUNTIF($C5:P5,"Withdrawn")+COUNTIF($C5:P5,"Absent*")-T5</f>
        <v>0</v>
      </c>
      <c r="V5" s="10">
        <f t="shared" ref="V5:V36" si="3">SUM(S5:U5)</f>
        <v>0</v>
      </c>
      <c r="W5"/>
    </row>
    <row r="6" spans="1:23" x14ac:dyDescent="0.3">
      <c r="A6" s="6" t="s">
        <v>495</v>
      </c>
      <c r="B6" s="7" t="s">
        <v>496</v>
      </c>
      <c r="C6" s="6">
        <f>IFERROR(VLOOKUP($B6,[1]Mar!C$5:D$46,2,FALSE),"")</f>
        <v>1</v>
      </c>
      <c r="D6" t="str">
        <f>IFERROR(VLOOKUP($B6,[1]Mar!F$5:G$46,2,FALSE),"")</f>
        <v/>
      </c>
      <c r="E6" t="str">
        <f>IFERROR(VLOOKUP($B6,[1]Mar!I$5:J$46,2,FALSE),"")</f>
        <v/>
      </c>
      <c r="F6" t="str">
        <f>IFERROR(VLOOKUP($B6,[1]Mar!L$5:M$46,2,FALSE),"")</f>
        <v/>
      </c>
      <c r="G6" t="str">
        <f>IFERROR(VLOOKUP($B6,[1]Mar!O$5:P$46,2,FALSE),"")</f>
        <v/>
      </c>
      <c r="H6" t="str">
        <f>IFERROR(VLOOKUP($B6,[1]Mar!R$5:S$46,2,FALSE),"")</f>
        <v/>
      </c>
      <c r="I6" t="str">
        <f>IFERROR(VLOOKUP($B6,[1]Mar!U$5:V$46,2,FALSE),"")</f>
        <v>Withdrawn</v>
      </c>
      <c r="J6" t="str">
        <f>IFERROR(VLOOKUP($B6,[1]Mar!X$5:Y$46,2,FALSE),"")</f>
        <v/>
      </c>
      <c r="K6" t="str">
        <f>IFERROR(VLOOKUP($B6,[1]Mar!AA$5:AB$46,2,FALSE),"")</f>
        <v/>
      </c>
      <c r="L6" t="str">
        <f>IFERROR(VLOOKUP($B6,[1]Mar!AD$5:AE$46,2,FALSE),"")</f>
        <v>Withdrawn</v>
      </c>
      <c r="M6" t="str">
        <f>IFERROR(VLOOKUP($B6,[1]Mar!AG$5:AH$46,2,FALSE),"")</f>
        <v/>
      </c>
      <c r="N6" t="str">
        <f>IFERROR(VLOOKUP($B6,[1]Mar!AJ$5:AK$46,2,FALSE),"")</f>
        <v/>
      </c>
      <c r="O6" t="str">
        <f>IFERROR(VLOOKUP($B6,[1]Mar!AM$5:AN$46,2,FALSE),"")</f>
        <v>Withdrawn</v>
      </c>
      <c r="P6" t="str">
        <f>IFERROR(VLOOKUP($B6,[1]Mar!AP$5:AQ$46,2,FALSE),"")</f>
        <v/>
      </c>
      <c r="Q6" s="6">
        <f>SUM($C6:P6)</f>
        <v>1</v>
      </c>
      <c r="R6">
        <f>COUNTIF($C6:P6,"Late*")</f>
        <v>0</v>
      </c>
      <c r="S6" s="11">
        <f t="shared" si="2"/>
        <v>1</v>
      </c>
      <c r="T6" s="7">
        <f>COUNTIF($C6:P6,"Absent")</f>
        <v>0</v>
      </c>
      <c r="U6">
        <f>COUNTIF($C6:P6,"Withdrawn")+COUNTIF($C6:P6,"Absent*")-T6</f>
        <v>3</v>
      </c>
      <c r="V6" s="10">
        <f t="shared" si="3"/>
        <v>4</v>
      </c>
    </row>
    <row r="7" spans="1:23" x14ac:dyDescent="0.3">
      <c r="A7" s="6" t="s">
        <v>725</v>
      </c>
      <c r="B7" s="7" t="s">
        <v>726</v>
      </c>
      <c r="C7" s="6" t="str">
        <f>IFERROR(VLOOKUP($B7,[1]Mar!C$5:D$46,2,FALSE),"")</f>
        <v/>
      </c>
      <c r="D7" t="str">
        <f>IFERROR(VLOOKUP($B7,[1]Mar!F$5:G$46,2,FALSE),"")</f>
        <v/>
      </c>
      <c r="E7" t="str">
        <f>IFERROR(VLOOKUP($B7,[1]Mar!I$5:J$46,2,FALSE),"")</f>
        <v/>
      </c>
      <c r="F7" t="str">
        <f>IFERROR(VLOOKUP($B7,[1]Mar!L$5:M$46,2,FALSE),"")</f>
        <v/>
      </c>
      <c r="G7" t="str">
        <f>IFERROR(VLOOKUP($B7,[1]Mar!O$5:P$46,2,FALSE),"")</f>
        <v/>
      </c>
      <c r="H7" t="str">
        <f>IFERROR(VLOOKUP($B7,[1]Mar!R$5:S$46,2,FALSE),"")</f>
        <v/>
      </c>
      <c r="I7" t="str">
        <f>IFERROR(VLOOKUP($B7,[1]Mar!U$5:V$46,2,FALSE),"")</f>
        <v/>
      </c>
      <c r="J7" t="str">
        <f>IFERROR(VLOOKUP($B7,[1]Mar!X$5:Y$46,2,FALSE),"")</f>
        <v/>
      </c>
      <c r="K7" t="str">
        <f>IFERROR(VLOOKUP($B7,[1]Mar!AA$5:AB$46,2,FALSE),"")</f>
        <v/>
      </c>
      <c r="L7" t="str">
        <f>IFERROR(VLOOKUP($B7,[1]Mar!AD$5:AE$46,2,FALSE),"")</f>
        <v>Withdrawn</v>
      </c>
      <c r="M7" t="str">
        <f>IFERROR(VLOOKUP($B7,[1]Mar!AG$5:AH$46,2,FALSE),"")</f>
        <v/>
      </c>
      <c r="N7" t="str">
        <f>IFERROR(VLOOKUP($B7,[1]Mar!AJ$5:AK$46,2,FALSE),"")</f>
        <v/>
      </c>
      <c r="O7" t="str">
        <f>IFERROR(VLOOKUP($B7,[1]Mar!AM$5:AN$46,2,FALSE),"")</f>
        <v/>
      </c>
      <c r="P7" t="str">
        <f>IFERROR(VLOOKUP($B7,[1]Mar!AP$5:AQ$46,2,FALSE),"")</f>
        <v/>
      </c>
      <c r="Q7" s="6">
        <f>SUM($C7:P7)</f>
        <v>0</v>
      </c>
      <c r="R7">
        <f>COUNTIF($C7:P7,"Late*")</f>
        <v>0</v>
      </c>
      <c r="S7" s="11">
        <f t="shared" si="2"/>
        <v>0</v>
      </c>
      <c r="T7" s="7">
        <f>COUNTIF($C7:P7,"Absent")</f>
        <v>0</v>
      </c>
      <c r="U7">
        <f>COUNTIF($C7:P7,"Withdrawn")+COUNTIF($C7:P7,"Absent*")-T7</f>
        <v>1</v>
      </c>
      <c r="V7" s="10">
        <f t="shared" si="3"/>
        <v>1</v>
      </c>
    </row>
    <row r="8" spans="1:23" x14ac:dyDescent="0.3">
      <c r="A8" s="44" t="s">
        <v>727</v>
      </c>
      <c r="B8" s="23" t="s">
        <v>728</v>
      </c>
      <c r="C8" s="6" t="str">
        <f>IFERROR(VLOOKUP($B8,[1]Mar!C$5:D$46,2,FALSE),"")</f>
        <v/>
      </c>
      <c r="D8" t="str">
        <f>IFERROR(VLOOKUP($B8,[1]Mar!F$5:G$46,2,FALSE),"")</f>
        <v/>
      </c>
      <c r="E8" t="str">
        <f>IFERROR(VLOOKUP($B8,[1]Mar!I$5:J$46,2,FALSE),"")</f>
        <v/>
      </c>
      <c r="F8" t="str">
        <f>IFERROR(VLOOKUP($B8,[1]Mar!L$5:M$46,2,FALSE),"")</f>
        <v/>
      </c>
      <c r="G8" t="str">
        <f>IFERROR(VLOOKUP($B8,[1]Mar!O$5:P$46,2,FALSE),"")</f>
        <v/>
      </c>
      <c r="H8" t="str">
        <f>IFERROR(VLOOKUP($B8,[1]Mar!R$5:S$46,2,FALSE),"")</f>
        <v/>
      </c>
      <c r="I8">
        <f>IFERROR(VLOOKUP($B8,[1]Mar!U$5:V$46,2,FALSE),"")</f>
        <v>1</v>
      </c>
      <c r="J8" t="str">
        <f>IFERROR(VLOOKUP($B8,[1]Mar!X$5:Y$46,2,FALSE),"")</f>
        <v/>
      </c>
      <c r="K8" t="str">
        <f>IFERROR(VLOOKUP($B8,[1]Mar!AA$5:AB$46,2,FALSE),"")</f>
        <v/>
      </c>
      <c r="L8" t="str">
        <f>IFERROR(VLOOKUP($B8,[1]Mar!AD$5:AE$46,2,FALSE),"")</f>
        <v/>
      </c>
      <c r="M8" t="str">
        <f>IFERROR(VLOOKUP($B8,[1]Mar!AG$5:AH$46,2,FALSE),"")</f>
        <v/>
      </c>
      <c r="N8" t="str">
        <f>IFERROR(VLOOKUP($B8,[1]Mar!AJ$5:AK$46,2,FALSE),"")</f>
        <v/>
      </c>
      <c r="O8" t="str">
        <f>IFERROR(VLOOKUP($B8,[1]Mar!AM$5:AN$46,2,FALSE),"")</f>
        <v/>
      </c>
      <c r="P8" t="str">
        <f>IFERROR(VLOOKUP($B8,[1]Mar!AP$5:AQ$46,2,FALSE),"")</f>
        <v/>
      </c>
      <c r="Q8" s="6">
        <f>SUM($C8:P8)</f>
        <v>1</v>
      </c>
      <c r="R8">
        <f>COUNTIF($C8:P8,"Late*")</f>
        <v>0</v>
      </c>
      <c r="S8" s="11">
        <f t="shared" si="2"/>
        <v>1</v>
      </c>
      <c r="T8" s="7">
        <f>COUNTIF($C8:P8,"Absent")</f>
        <v>0</v>
      </c>
      <c r="U8">
        <f>COUNTIF($C8:P8,"Withdrawn")+COUNTIF($C8:P8,"Absent*")-T8</f>
        <v>0</v>
      </c>
      <c r="V8" s="10">
        <f t="shared" si="3"/>
        <v>1</v>
      </c>
    </row>
    <row r="9" spans="1:23" x14ac:dyDescent="0.3">
      <c r="A9" s="6" t="s">
        <v>719</v>
      </c>
      <c r="B9" s="7" t="s">
        <v>720</v>
      </c>
      <c r="C9" s="6" t="str">
        <f>IFERROR(VLOOKUP($B9,[1]Mar!C$5:D$46,2,FALSE),"")</f>
        <v/>
      </c>
      <c r="D9" t="str">
        <f>IFERROR(VLOOKUP($B9,[1]Mar!F$5:G$46,2,FALSE),"")</f>
        <v/>
      </c>
      <c r="E9" t="str">
        <f>IFERROR(VLOOKUP($B9,[1]Mar!I$5:J$46,2,FALSE),"")</f>
        <v/>
      </c>
      <c r="F9" t="str">
        <f>IFERROR(VLOOKUP($B9,[1]Mar!L$5:M$46,2,FALSE),"")</f>
        <v/>
      </c>
      <c r="G9" t="str">
        <f>IFERROR(VLOOKUP($B9,[1]Mar!O$5:P$46,2,FALSE),"")</f>
        <v/>
      </c>
      <c r="H9" t="str">
        <f>IFERROR(VLOOKUP($B9,[1]Mar!R$5:S$46,2,FALSE),"")</f>
        <v/>
      </c>
      <c r="I9" t="str">
        <f>IFERROR(VLOOKUP($B9,[1]Mar!U$5:V$46,2,FALSE),"")</f>
        <v/>
      </c>
      <c r="J9" t="str">
        <f>IFERROR(VLOOKUP($B9,[1]Mar!X$5:Y$46,2,FALSE),"")</f>
        <v/>
      </c>
      <c r="K9" t="str">
        <f>IFERROR(VLOOKUP($B9,[1]Mar!AA$5:AB$46,2,FALSE),"")</f>
        <v/>
      </c>
      <c r="L9" t="str">
        <f>IFERROR(VLOOKUP($B9,[1]Mar!AD$5:AE$46,2,FALSE),"")</f>
        <v>Withdrawn</v>
      </c>
      <c r="M9" t="str">
        <f>IFERROR(VLOOKUP($B9,[1]Mar!AG$5:AH$46,2,FALSE),"")</f>
        <v/>
      </c>
      <c r="N9" t="str">
        <f>IFERROR(VLOOKUP($B9,[1]Mar!AJ$5:AK$46,2,FALSE),"")</f>
        <v/>
      </c>
      <c r="O9">
        <f>IFERROR(VLOOKUP($B9,[1]Mar!AM$5:AN$46,2,FALSE),"")</f>
        <v>1</v>
      </c>
      <c r="P9" t="str">
        <f>IFERROR(VLOOKUP($B9,[1]Mar!AP$5:AQ$46,2,FALSE),"")</f>
        <v/>
      </c>
      <c r="Q9" s="6">
        <f>SUM($C9:P9)</f>
        <v>1</v>
      </c>
      <c r="R9">
        <f>COUNTIF($C9:P9,"Late*")</f>
        <v>0</v>
      </c>
      <c r="S9" s="11">
        <f t="shared" si="2"/>
        <v>1</v>
      </c>
      <c r="T9" s="7">
        <f>COUNTIF($C9:P9,"Absent")</f>
        <v>0</v>
      </c>
      <c r="U9">
        <f>COUNTIF($C9:P9,"Withdrawn")+COUNTIF($C9:P9,"Absent*")-T9</f>
        <v>1</v>
      </c>
      <c r="V9" s="10">
        <f t="shared" si="3"/>
        <v>2</v>
      </c>
    </row>
    <row r="10" spans="1:23" x14ac:dyDescent="0.3">
      <c r="A10" s="6" t="s">
        <v>605</v>
      </c>
      <c r="B10" s="7" t="s">
        <v>606</v>
      </c>
      <c r="C10" s="6" t="str">
        <f>IFERROR(VLOOKUP($B10,[1]Mar!C$5:D$46,2,FALSE),"")</f>
        <v/>
      </c>
      <c r="D10" t="str">
        <f>IFERROR(VLOOKUP($B10,[1]Mar!F$5:G$46,2,FALSE),"")</f>
        <v/>
      </c>
      <c r="E10" t="str">
        <f>IFERROR(VLOOKUP($B10,[1]Mar!I$5:J$46,2,FALSE),"")</f>
        <v/>
      </c>
      <c r="F10" t="str">
        <f>IFERROR(VLOOKUP($B10,[1]Mar!L$5:M$46,2,FALSE),"")</f>
        <v/>
      </c>
      <c r="G10">
        <f>IFERROR(VLOOKUP($B10,[1]Mar!O$5:P$46,2,FALSE),"")</f>
        <v>1</v>
      </c>
      <c r="H10" t="str">
        <f>IFERROR(VLOOKUP($B10,[1]Mar!R$5:S$46,2,FALSE),"")</f>
        <v/>
      </c>
      <c r="I10" t="str">
        <f>IFERROR(VLOOKUP($B10,[1]Mar!U$5:V$46,2,FALSE),"")</f>
        <v/>
      </c>
      <c r="J10">
        <f>IFERROR(VLOOKUP($B10,[1]Mar!X$5:Y$46,2,FALSE),"")</f>
        <v>1</v>
      </c>
      <c r="K10" t="str">
        <f>IFERROR(VLOOKUP($B10,[1]Mar!AA$5:AB$46,2,FALSE),"")</f>
        <v/>
      </c>
      <c r="L10" t="str">
        <f>IFERROR(VLOOKUP($B10,[1]Mar!AD$5:AE$46,2,FALSE),"")</f>
        <v/>
      </c>
      <c r="M10">
        <f>IFERROR(VLOOKUP($B10,[1]Mar!AG$5:AH$46,2,FALSE),"")</f>
        <v>1</v>
      </c>
      <c r="N10" t="str">
        <f>IFERROR(VLOOKUP($B10,[1]Mar!AJ$5:AK$46,2,FALSE),"")</f>
        <v/>
      </c>
      <c r="O10" t="str">
        <f>IFERROR(VLOOKUP($B10,[1]Mar!AM$5:AN$46,2,FALSE),"")</f>
        <v/>
      </c>
      <c r="P10">
        <f>IFERROR(VLOOKUP($B10,[1]Mar!AP$5:AQ$46,2,FALSE),"")</f>
        <v>1</v>
      </c>
      <c r="Q10" s="6">
        <f>SUM($C10:P10)</f>
        <v>4</v>
      </c>
      <c r="R10">
        <f>COUNTIF($C10:P10,"Late*")</f>
        <v>0</v>
      </c>
      <c r="S10" s="11">
        <f t="shared" si="2"/>
        <v>4</v>
      </c>
      <c r="T10" s="7">
        <f>COUNTIF($C10:P10,"Absent")</f>
        <v>0</v>
      </c>
      <c r="U10">
        <f>COUNTIF($C10:P10,"Withdrawn")+COUNTIF($C10:P10,"Absent*")-T10</f>
        <v>0</v>
      </c>
      <c r="V10" s="10">
        <f t="shared" si="3"/>
        <v>4</v>
      </c>
    </row>
    <row r="11" spans="1:23" x14ac:dyDescent="0.3">
      <c r="A11" s="6" t="s">
        <v>705</v>
      </c>
      <c r="B11" s="7" t="s">
        <v>706</v>
      </c>
      <c r="C11" s="6" t="str">
        <f>IFERROR(VLOOKUP($B11,[1]Mar!C$5:D$46,2,FALSE),"")</f>
        <v/>
      </c>
      <c r="D11" t="str">
        <f>IFERROR(VLOOKUP($B11,[1]Mar!F$5:G$46,2,FALSE),"")</f>
        <v/>
      </c>
      <c r="E11" t="str">
        <f>IFERROR(VLOOKUP($B11,[1]Mar!I$5:J$46,2,FALSE),"")</f>
        <v/>
      </c>
      <c r="F11" t="str">
        <f>IFERROR(VLOOKUP($B11,[1]Mar!L$5:M$46,2,FALSE),"")</f>
        <v/>
      </c>
      <c r="G11" t="str">
        <f>IFERROR(VLOOKUP($B11,[1]Mar!O$5:P$46,2,FALSE),"")</f>
        <v/>
      </c>
      <c r="H11" t="str">
        <f>IFERROR(VLOOKUP($B11,[1]Mar!R$5:S$46,2,FALSE),"")</f>
        <v/>
      </c>
      <c r="I11" t="str">
        <f>IFERROR(VLOOKUP($B11,[1]Mar!U$5:V$46,2,FALSE),"")</f>
        <v/>
      </c>
      <c r="J11" t="str">
        <f>IFERROR(VLOOKUP($B11,[1]Mar!X$5:Y$46,2,FALSE),"")</f>
        <v>Withdrawn</v>
      </c>
      <c r="K11" t="str">
        <f>IFERROR(VLOOKUP($B11,[1]Mar!AA$5:AB$46,2,FALSE),"")</f>
        <v/>
      </c>
      <c r="L11" t="str">
        <f>IFERROR(VLOOKUP($B11,[1]Mar!AD$5:AE$46,2,FALSE),"")</f>
        <v/>
      </c>
      <c r="M11" t="str">
        <f>IFERROR(VLOOKUP($B11,[1]Mar!AG$5:AH$46,2,FALSE),"")</f>
        <v>Absent</v>
      </c>
      <c r="N11" t="str">
        <f>IFERROR(VLOOKUP($B11,[1]Mar!AJ$5:AK$46,2,FALSE),"")</f>
        <v/>
      </c>
      <c r="O11" t="str">
        <f>IFERROR(VLOOKUP($B11,[1]Mar!AM$5:AN$46,2,FALSE),"")</f>
        <v/>
      </c>
      <c r="P11" t="str">
        <f>IFERROR(VLOOKUP($B11,[1]Mar!AP$5:AQ$46,2,FALSE),"")</f>
        <v>Withdrawn</v>
      </c>
      <c r="Q11" s="6">
        <f>SUM($C11:P11)</f>
        <v>0</v>
      </c>
      <c r="R11">
        <f>COUNTIF($C11:P11,"Late*")</f>
        <v>0</v>
      </c>
      <c r="S11" s="11">
        <f t="shared" si="2"/>
        <v>0</v>
      </c>
      <c r="T11" s="7">
        <f>COUNTIF($C11:P11,"Absent")</f>
        <v>1</v>
      </c>
      <c r="U11">
        <f>COUNTIF($C11:P11,"Withdrawn")+COUNTIF($C11:P11,"Absent*")-T11</f>
        <v>2</v>
      </c>
      <c r="V11" s="10">
        <f t="shared" si="3"/>
        <v>3</v>
      </c>
    </row>
    <row r="12" spans="1:23" x14ac:dyDescent="0.3">
      <c r="A12" s="6" t="s">
        <v>683</v>
      </c>
      <c r="B12" s="7" t="s">
        <v>684</v>
      </c>
      <c r="C12" s="6" t="str">
        <f>IFERROR(VLOOKUP($B12,[1]Mar!C$5:D$46,2,FALSE),"")</f>
        <v/>
      </c>
      <c r="D12" t="str">
        <f>IFERROR(VLOOKUP($B12,[1]Mar!F$5:G$46,2,FALSE),"")</f>
        <v>Withdrawn</v>
      </c>
      <c r="E12" t="str">
        <f>IFERROR(VLOOKUP($B12,[1]Mar!I$5:J$46,2,FALSE),"")</f>
        <v/>
      </c>
      <c r="F12" t="str">
        <f>IFERROR(VLOOKUP($B12,[1]Mar!L$5:M$46,2,FALSE),"")</f>
        <v/>
      </c>
      <c r="G12" t="str">
        <f>IFERROR(VLOOKUP($B12,[1]Mar!O$5:P$46,2,FALSE),"")</f>
        <v>Withdrawn</v>
      </c>
      <c r="H12" t="str">
        <f>IFERROR(VLOOKUP($B12,[1]Mar!R$5:S$46,2,FALSE),"")</f>
        <v/>
      </c>
      <c r="I12" t="str">
        <f>IFERROR(VLOOKUP($B12,[1]Mar!U$5:V$46,2,FALSE),"")</f>
        <v/>
      </c>
      <c r="J12" t="str">
        <f>IFERROR(VLOOKUP($B12,[1]Mar!X$5:Y$46,2,FALSE),"")</f>
        <v>Withdrawn</v>
      </c>
      <c r="K12" t="str">
        <f>IFERROR(VLOOKUP($B12,[1]Mar!AA$5:AB$46,2,FALSE),"")</f>
        <v/>
      </c>
      <c r="L12" t="str">
        <f>IFERROR(VLOOKUP($B12,[1]Mar!AD$5:AE$46,2,FALSE),"")</f>
        <v/>
      </c>
      <c r="M12" t="str">
        <f>IFERROR(VLOOKUP($B12,[1]Mar!AG$5:AH$46,2,FALSE),"")</f>
        <v>Withdrawn</v>
      </c>
      <c r="N12" t="str">
        <f>IFERROR(VLOOKUP($B12,[1]Mar!AJ$5:AK$46,2,FALSE),"")</f>
        <v/>
      </c>
      <c r="O12" t="str">
        <f>IFERROR(VLOOKUP($B12,[1]Mar!AM$5:AN$46,2,FALSE),"")</f>
        <v/>
      </c>
      <c r="P12" t="str">
        <f>IFERROR(VLOOKUP($B12,[1]Mar!AP$5:AQ$46,2,FALSE),"")</f>
        <v/>
      </c>
      <c r="Q12" s="6">
        <f>SUM($C12:P12)</f>
        <v>0</v>
      </c>
      <c r="R12">
        <f>COUNTIF($C12:P12,"Late*")</f>
        <v>0</v>
      </c>
      <c r="S12" s="11">
        <f t="shared" si="2"/>
        <v>0</v>
      </c>
      <c r="T12" s="7">
        <f>COUNTIF($C12:P12,"Absent")</f>
        <v>0</v>
      </c>
      <c r="U12">
        <f>COUNTIF($C12:P12,"Withdrawn")+COUNTIF($C12:P12,"Absent*")-T12</f>
        <v>4</v>
      </c>
      <c r="V12" s="10">
        <f t="shared" si="3"/>
        <v>4</v>
      </c>
    </row>
    <row r="13" spans="1:23" x14ac:dyDescent="0.3">
      <c r="A13" s="6" t="s">
        <v>367</v>
      </c>
      <c r="B13" s="7" t="s">
        <v>368</v>
      </c>
      <c r="C13" s="6" t="str">
        <f>IFERROR(VLOOKUP($B13,[1]Mar!C$5:D$46,2,FALSE),"")</f>
        <v/>
      </c>
      <c r="D13" t="str">
        <f>IFERROR(VLOOKUP($B13,[1]Mar!F$5:G$46,2,FALSE),"")</f>
        <v/>
      </c>
      <c r="E13" t="str">
        <f>IFERROR(VLOOKUP($B13,[1]Mar!I$5:J$46,2,FALSE),"")</f>
        <v/>
      </c>
      <c r="F13" t="str">
        <f>IFERROR(VLOOKUP($B13,[1]Mar!L$5:M$46,2,FALSE),"")</f>
        <v/>
      </c>
      <c r="G13" t="str">
        <f>IFERROR(VLOOKUP($B13,[1]Mar!O$5:P$46,2,FALSE),"")</f>
        <v/>
      </c>
      <c r="H13" t="str">
        <f>IFERROR(VLOOKUP($B13,[1]Mar!R$5:S$46,2,FALSE),"")</f>
        <v/>
      </c>
      <c r="I13">
        <f>IFERROR(VLOOKUP($B13,[1]Mar!U$5:V$46,2,FALSE),"")</f>
        <v>1</v>
      </c>
      <c r="J13" t="str">
        <f>IFERROR(VLOOKUP($B13,[1]Mar!X$5:Y$46,2,FALSE),"")</f>
        <v/>
      </c>
      <c r="K13" t="str">
        <f>IFERROR(VLOOKUP($B13,[1]Mar!AA$5:AB$46,2,FALSE),"")</f>
        <v/>
      </c>
      <c r="L13" t="str">
        <f>IFERROR(VLOOKUP($B13,[1]Mar!AD$5:AE$46,2,FALSE),"")</f>
        <v>Withdrawn</v>
      </c>
      <c r="M13" t="str">
        <f>IFERROR(VLOOKUP($B13,[1]Mar!AG$5:AH$46,2,FALSE),"")</f>
        <v/>
      </c>
      <c r="N13" t="str">
        <f>IFERROR(VLOOKUP($B13,[1]Mar!AJ$5:AK$46,2,FALSE),"")</f>
        <v/>
      </c>
      <c r="O13" t="str">
        <f>IFERROR(VLOOKUP($B13,[1]Mar!AM$5:AN$46,2,FALSE),"")</f>
        <v/>
      </c>
      <c r="P13" t="str">
        <f>IFERROR(VLOOKUP($B13,[1]Mar!AP$5:AQ$46,2,FALSE),"")</f>
        <v/>
      </c>
      <c r="Q13" s="6">
        <f>SUM($C13:P13)</f>
        <v>1</v>
      </c>
      <c r="R13">
        <f>COUNTIF($C13:P13,"Late*")</f>
        <v>0</v>
      </c>
      <c r="S13" s="11">
        <f t="shared" si="2"/>
        <v>1</v>
      </c>
      <c r="T13" s="7">
        <f>COUNTIF($C13:P13,"Absent")</f>
        <v>0</v>
      </c>
      <c r="U13">
        <f>COUNTIF($C13:P13,"Withdrawn")+COUNTIF($C13:P13,"Absent*")-T13</f>
        <v>1</v>
      </c>
      <c r="V13" s="10">
        <f t="shared" si="3"/>
        <v>2</v>
      </c>
    </row>
    <row r="14" spans="1:23" x14ac:dyDescent="0.3">
      <c r="A14" s="6" t="s">
        <v>525</v>
      </c>
      <c r="B14" s="7" t="s">
        <v>526</v>
      </c>
      <c r="C14" s="6" t="str">
        <f>IFERROR(VLOOKUP($B14,[1]Mar!C$5:D$46,2,FALSE),"")</f>
        <v/>
      </c>
      <c r="D14" t="str">
        <f>IFERROR(VLOOKUP($B14,[1]Mar!F$5:G$46,2,FALSE),"")</f>
        <v/>
      </c>
      <c r="E14" t="str">
        <f>IFERROR(VLOOKUP($B14,[1]Mar!I$5:J$46,2,FALSE),"")</f>
        <v/>
      </c>
      <c r="F14" t="str">
        <f>IFERROR(VLOOKUP($B14,[1]Mar!L$5:M$46,2,FALSE),"")</f>
        <v/>
      </c>
      <c r="G14" t="str">
        <f>IFERROR(VLOOKUP($B14,[1]Mar!O$5:P$46,2,FALSE),"")</f>
        <v/>
      </c>
      <c r="H14">
        <f>IFERROR(VLOOKUP($B14,[1]Mar!R$5:S$46,2,FALSE),"")</f>
        <v>1</v>
      </c>
      <c r="I14" t="str">
        <f>IFERROR(VLOOKUP($B14,[1]Mar!U$5:V$46,2,FALSE),"")</f>
        <v/>
      </c>
      <c r="J14" t="str">
        <f>IFERROR(VLOOKUP($B14,[1]Mar!X$5:Y$46,2,FALSE),"")</f>
        <v>Withdrawn</v>
      </c>
      <c r="K14" t="str">
        <f>IFERROR(VLOOKUP($B14,[1]Mar!AA$5:AB$46,2,FALSE),"")</f>
        <v>Withdrawn</v>
      </c>
      <c r="L14" t="str">
        <f>IFERROR(VLOOKUP($B14,[1]Mar!AD$5:AE$46,2,FALSE),"")</f>
        <v/>
      </c>
      <c r="M14" t="str">
        <f>IFERROR(VLOOKUP($B14,[1]Mar!AG$5:AH$46,2,FALSE),"")</f>
        <v/>
      </c>
      <c r="N14">
        <f>IFERROR(VLOOKUP($B14,[1]Mar!AJ$5:AK$46,2,FALSE),"")</f>
        <v>1</v>
      </c>
      <c r="O14" t="str">
        <f>IFERROR(VLOOKUP($B14,[1]Mar!AM$5:AN$46,2,FALSE),"")</f>
        <v/>
      </c>
      <c r="P14" t="str">
        <f>IFERROR(VLOOKUP($B14,[1]Mar!AP$5:AQ$46,2,FALSE),"")</f>
        <v/>
      </c>
      <c r="Q14" s="6">
        <f>SUM($C14:P14)</f>
        <v>2</v>
      </c>
      <c r="R14">
        <f>COUNTIF($C14:P14,"Late*")</f>
        <v>0</v>
      </c>
      <c r="S14" s="11">
        <f t="shared" si="2"/>
        <v>2</v>
      </c>
      <c r="T14" s="7">
        <f>COUNTIF($C14:P14,"Absent")</f>
        <v>0</v>
      </c>
      <c r="U14">
        <f>COUNTIF($C14:P14,"Withdrawn")+COUNTIF($C14:P14,"Absent*")-T14</f>
        <v>2</v>
      </c>
      <c r="V14" s="10">
        <f t="shared" si="3"/>
        <v>4</v>
      </c>
    </row>
    <row r="15" spans="1:23" x14ac:dyDescent="0.3">
      <c r="A15" s="6" t="s">
        <v>601</v>
      </c>
      <c r="B15" s="7" t="s">
        <v>602</v>
      </c>
      <c r="C15" s="6" t="str">
        <f>IFERROR(VLOOKUP($B15,[1]Mar!C$5:D$46,2,FALSE),"")</f>
        <v/>
      </c>
      <c r="D15" t="str">
        <f>IFERROR(VLOOKUP($B15,[1]Mar!F$5:G$46,2,FALSE),"")</f>
        <v/>
      </c>
      <c r="E15">
        <f>IFERROR(VLOOKUP($B15,[1]Mar!I$5:J$46,2,FALSE),"")</f>
        <v>1</v>
      </c>
      <c r="F15" t="str">
        <f>IFERROR(VLOOKUP($B15,[1]Mar!L$5:M$46,2,FALSE),"")</f>
        <v/>
      </c>
      <c r="G15" t="str">
        <f>IFERROR(VLOOKUP($B15,[1]Mar!O$5:P$46,2,FALSE),"")</f>
        <v/>
      </c>
      <c r="H15" t="str">
        <f>IFERROR(VLOOKUP($B15,[1]Mar!R$5:S$46,2,FALSE),"")</f>
        <v/>
      </c>
      <c r="I15" t="str">
        <f>IFERROR(VLOOKUP($B15,[1]Mar!U$5:V$46,2,FALSE),"")</f>
        <v/>
      </c>
      <c r="J15" t="str">
        <f>IFERROR(VLOOKUP($B15,[1]Mar!X$5:Y$46,2,FALSE),"")</f>
        <v/>
      </c>
      <c r="K15" t="str">
        <f>IFERROR(VLOOKUP($B15,[1]Mar!AA$5:AB$46,2,FALSE),"")</f>
        <v/>
      </c>
      <c r="L15" t="str">
        <f>IFERROR(VLOOKUP($B15,[1]Mar!AD$5:AE$46,2,FALSE),"")</f>
        <v/>
      </c>
      <c r="M15" t="str">
        <f>IFERROR(VLOOKUP($B15,[1]Mar!AG$5:AH$46,2,FALSE),"")</f>
        <v/>
      </c>
      <c r="N15" t="str">
        <f>IFERROR(VLOOKUP($B15,[1]Mar!AJ$5:AK$46,2,FALSE),"")</f>
        <v>Withdrawn</v>
      </c>
      <c r="O15" t="str">
        <f>IFERROR(VLOOKUP($B15,[1]Mar!AM$5:AN$46,2,FALSE),"")</f>
        <v/>
      </c>
      <c r="P15" t="str">
        <f>IFERROR(VLOOKUP($B15,[1]Mar!AP$5:AQ$46,2,FALSE),"")</f>
        <v/>
      </c>
      <c r="Q15" s="6">
        <f>SUM($C15:P15)</f>
        <v>1</v>
      </c>
      <c r="R15">
        <f>COUNTIF($C15:P15,"Late*")</f>
        <v>0</v>
      </c>
      <c r="S15" s="11">
        <f t="shared" si="2"/>
        <v>1</v>
      </c>
      <c r="T15" s="7">
        <f>COUNTIF($C15:P15,"Absent")</f>
        <v>0</v>
      </c>
      <c r="U15">
        <f>COUNTIF($C15:P15,"Withdrawn")+COUNTIF($C15:P15,"Absent*")-T15</f>
        <v>1</v>
      </c>
      <c r="V15" s="10">
        <f t="shared" si="3"/>
        <v>2</v>
      </c>
    </row>
    <row r="16" spans="1:23" x14ac:dyDescent="0.3">
      <c r="A16" s="6" t="s">
        <v>599</v>
      </c>
      <c r="B16" s="7" t="s">
        <v>600</v>
      </c>
      <c r="C16" s="6" t="str">
        <f>IFERROR(VLOOKUP($B16,[1]Mar!C$5:D$46,2,FALSE),"")</f>
        <v/>
      </c>
      <c r="D16" t="str">
        <f>IFERROR(VLOOKUP($B16,[1]Mar!F$5:G$46,2,FALSE),"")</f>
        <v/>
      </c>
      <c r="E16">
        <f>IFERROR(VLOOKUP($B16,[1]Mar!I$5:J$46,2,FALSE),"")</f>
        <v>1</v>
      </c>
      <c r="F16" t="str">
        <f>IFERROR(VLOOKUP($B16,[1]Mar!L$5:M$46,2,FALSE),"")</f>
        <v/>
      </c>
      <c r="G16" t="str">
        <f>IFERROR(VLOOKUP($B16,[1]Mar!O$5:P$46,2,FALSE),"")</f>
        <v/>
      </c>
      <c r="H16" t="str">
        <f>IFERROR(VLOOKUP($B16,[1]Mar!R$5:S$46,2,FALSE),"")</f>
        <v/>
      </c>
      <c r="I16" t="str">
        <f>IFERROR(VLOOKUP($B16,[1]Mar!U$5:V$46,2,FALSE),"")</f>
        <v/>
      </c>
      <c r="J16" t="str">
        <f>IFERROR(VLOOKUP($B16,[1]Mar!X$5:Y$46,2,FALSE),"")</f>
        <v/>
      </c>
      <c r="K16" t="str">
        <f>IFERROR(VLOOKUP($B16,[1]Mar!AA$5:AB$46,2,FALSE),"")</f>
        <v/>
      </c>
      <c r="L16" t="str">
        <f>IFERROR(VLOOKUP($B16,[1]Mar!AD$5:AE$46,2,FALSE),"")</f>
        <v/>
      </c>
      <c r="M16" t="str">
        <f>IFERROR(VLOOKUP($B16,[1]Mar!AG$5:AH$46,2,FALSE),"")</f>
        <v/>
      </c>
      <c r="N16" t="str">
        <f>IFERROR(VLOOKUP($B16,[1]Mar!AJ$5:AK$46,2,FALSE),"")</f>
        <v>Withdrawn</v>
      </c>
      <c r="O16" t="str">
        <f>IFERROR(VLOOKUP($B16,[1]Mar!AM$5:AN$46,2,FALSE),"")</f>
        <v/>
      </c>
      <c r="P16" t="str">
        <f>IFERROR(VLOOKUP($B16,[1]Mar!AP$5:AQ$46,2,FALSE),"")</f>
        <v/>
      </c>
      <c r="Q16" s="6">
        <f>SUM($C16:P16)</f>
        <v>1</v>
      </c>
      <c r="R16">
        <f>COUNTIF($C16:P16,"Late*")</f>
        <v>0</v>
      </c>
      <c r="S16" s="11">
        <f t="shared" si="2"/>
        <v>1</v>
      </c>
      <c r="T16" s="7">
        <f>COUNTIF($C16:P16,"Absent")</f>
        <v>0</v>
      </c>
      <c r="U16">
        <f>COUNTIF($C16:P16,"Withdrawn")+COUNTIF($C16:P16,"Absent*")-T16</f>
        <v>1</v>
      </c>
      <c r="V16" s="10">
        <f t="shared" si="3"/>
        <v>2</v>
      </c>
    </row>
    <row r="17" spans="1:22" x14ac:dyDescent="0.3">
      <c r="A17" s="6" t="s">
        <v>531</v>
      </c>
      <c r="B17" s="7" t="s">
        <v>532</v>
      </c>
      <c r="C17" s="6" t="str">
        <f>IFERROR(VLOOKUP($B17,[1]Mar!C$5:D$46,2,FALSE),"")</f>
        <v/>
      </c>
      <c r="D17" t="str">
        <f>IFERROR(VLOOKUP($B17,[1]Mar!F$5:G$46,2,FALSE),"")</f>
        <v/>
      </c>
      <c r="E17">
        <f>IFERROR(VLOOKUP($B17,[1]Mar!I$5:J$46,2,FALSE),"")</f>
        <v>1</v>
      </c>
      <c r="F17" t="str">
        <f>IFERROR(VLOOKUP($B17,[1]Mar!L$5:M$46,2,FALSE),"")</f>
        <v/>
      </c>
      <c r="G17" t="str">
        <f>IFERROR(VLOOKUP($B17,[1]Mar!O$5:P$46,2,FALSE),"")</f>
        <v/>
      </c>
      <c r="H17" t="str">
        <f>IFERROR(VLOOKUP($B17,[1]Mar!R$5:S$46,2,FALSE),"")</f>
        <v/>
      </c>
      <c r="I17">
        <f>IFERROR(VLOOKUP($B17,[1]Mar!U$5:V$46,2,FALSE),"")</f>
        <v>1</v>
      </c>
      <c r="J17" t="str">
        <f>IFERROR(VLOOKUP($B17,[1]Mar!X$5:Y$46,2,FALSE),"")</f>
        <v/>
      </c>
      <c r="K17" t="str">
        <f>IFERROR(VLOOKUP($B17,[1]Mar!AA$5:AB$46,2,FALSE),"")</f>
        <v/>
      </c>
      <c r="L17" t="str">
        <f>IFERROR(VLOOKUP($B17,[1]Mar!AD$5:AE$46,2,FALSE),"")</f>
        <v/>
      </c>
      <c r="M17" t="str">
        <f>IFERROR(VLOOKUP($B17,[1]Mar!AG$5:AH$46,2,FALSE),"")</f>
        <v/>
      </c>
      <c r="N17">
        <f>IFERROR(VLOOKUP($B17,[1]Mar!AJ$5:AK$46,2,FALSE),"")</f>
        <v>1</v>
      </c>
      <c r="O17" t="str">
        <f>IFERROR(VLOOKUP($B17,[1]Mar!AM$5:AN$46,2,FALSE),"")</f>
        <v/>
      </c>
      <c r="P17">
        <f>IFERROR(VLOOKUP($B17,[1]Mar!AP$5:AQ$46,2,FALSE),"")</f>
        <v>1</v>
      </c>
      <c r="Q17" s="6">
        <f>SUM($C17:P17)</f>
        <v>4</v>
      </c>
      <c r="R17">
        <f>COUNTIF($C17:P17,"Late*")</f>
        <v>0</v>
      </c>
      <c r="S17" s="11">
        <f t="shared" si="2"/>
        <v>4</v>
      </c>
      <c r="T17" s="7">
        <f>COUNTIF($C17:P17,"Absent")</f>
        <v>0</v>
      </c>
      <c r="U17">
        <f>COUNTIF($C17:P17,"Withdrawn")+COUNTIF($C17:P17,"Absent*")-T17</f>
        <v>0</v>
      </c>
      <c r="V17" s="10">
        <f t="shared" si="3"/>
        <v>4</v>
      </c>
    </row>
    <row r="18" spans="1:22" x14ac:dyDescent="0.3">
      <c r="A18" s="6" t="s">
        <v>615</v>
      </c>
      <c r="B18" s="7" t="s">
        <v>616</v>
      </c>
      <c r="C18" s="6" t="str">
        <f>IFERROR(VLOOKUP($B18,[1]Mar!C$5:D$46,2,FALSE),"")</f>
        <v/>
      </c>
      <c r="D18" t="str">
        <f>IFERROR(VLOOKUP($B18,[1]Mar!F$5:G$46,2,FALSE),"")</f>
        <v/>
      </c>
      <c r="E18" t="str">
        <f>IFERROR(VLOOKUP($B18,[1]Mar!I$5:J$46,2,FALSE),"")</f>
        <v/>
      </c>
      <c r="F18" t="str">
        <f>IFERROR(VLOOKUP($B18,[1]Mar!L$5:M$46,2,FALSE),"")</f>
        <v/>
      </c>
      <c r="G18" t="str">
        <f>IFERROR(VLOOKUP($B18,[1]Mar!O$5:P$46,2,FALSE),"")</f>
        <v/>
      </c>
      <c r="H18" t="str">
        <f>IFERROR(VLOOKUP($B18,[1]Mar!R$5:S$46,2,FALSE),"")</f>
        <v/>
      </c>
      <c r="I18" t="str">
        <f>IFERROR(VLOOKUP($B18,[1]Mar!U$5:V$46,2,FALSE),"")</f>
        <v/>
      </c>
      <c r="J18" t="str">
        <f>IFERROR(VLOOKUP($B18,[1]Mar!X$5:Y$46,2,FALSE),"")</f>
        <v/>
      </c>
      <c r="K18" t="str">
        <f>IFERROR(VLOOKUP($B18,[1]Mar!AA$5:AB$46,2,FALSE),"")</f>
        <v/>
      </c>
      <c r="L18" t="str">
        <f>IFERROR(VLOOKUP($B18,[1]Mar!AD$5:AE$46,2,FALSE),"")</f>
        <v/>
      </c>
      <c r="M18">
        <f>IFERROR(VLOOKUP($B18,[1]Mar!AG$5:AH$46,2,FALSE),"")</f>
        <v>1</v>
      </c>
      <c r="N18" t="str">
        <f>IFERROR(VLOOKUP($B18,[1]Mar!AJ$5:AK$46,2,FALSE),"")</f>
        <v/>
      </c>
      <c r="O18" t="str">
        <f>IFERROR(VLOOKUP($B18,[1]Mar!AM$5:AN$46,2,FALSE),"")</f>
        <v/>
      </c>
      <c r="P18" t="str">
        <f>IFERROR(VLOOKUP($B18,[1]Mar!AP$5:AQ$46,2,FALSE),"")</f>
        <v>Withdrawn</v>
      </c>
      <c r="Q18" s="6">
        <f>SUM($C18:P18)</f>
        <v>1</v>
      </c>
      <c r="R18">
        <f>COUNTIF($C18:P18,"Late*")</f>
        <v>0</v>
      </c>
      <c r="S18" s="11">
        <f t="shared" si="2"/>
        <v>1</v>
      </c>
      <c r="T18" s="7">
        <f>COUNTIF($C18:P18,"Absent")</f>
        <v>0</v>
      </c>
      <c r="U18">
        <f>COUNTIF($C18:P18,"Withdrawn")+COUNTIF($C18:P18,"Absent*")-T18</f>
        <v>1</v>
      </c>
      <c r="V18" s="10">
        <f t="shared" si="3"/>
        <v>2</v>
      </c>
    </row>
    <row r="19" spans="1:22" x14ac:dyDescent="0.3">
      <c r="A19" s="6" t="s">
        <v>305</v>
      </c>
      <c r="B19" s="7" t="s">
        <v>306</v>
      </c>
      <c r="C19" s="6" t="str">
        <f>IFERROR(VLOOKUP($B19,[1]Mar!C$5:D$46,2,FALSE),"")</f>
        <v/>
      </c>
      <c r="D19" t="str">
        <f>IFERROR(VLOOKUP($B19,[1]Mar!F$5:G$46,2,FALSE),"")</f>
        <v/>
      </c>
      <c r="E19" t="str">
        <f>IFERROR(VLOOKUP($B19,[1]Mar!I$5:J$46,2,FALSE),"")</f>
        <v/>
      </c>
      <c r="F19" t="str">
        <f>IFERROR(VLOOKUP($B19,[1]Mar!L$5:M$46,2,FALSE),"")</f>
        <v/>
      </c>
      <c r="G19" t="str">
        <f>IFERROR(VLOOKUP($B19,[1]Mar!O$5:P$46,2,FALSE),"")</f>
        <v/>
      </c>
      <c r="H19" t="str">
        <f>IFERROR(VLOOKUP($B19,[1]Mar!R$5:S$46,2,FALSE),"")</f>
        <v/>
      </c>
      <c r="I19" t="str">
        <f>IFERROR(VLOOKUP($B19,[1]Mar!U$5:V$46,2,FALSE),"")</f>
        <v>Withdrawn</v>
      </c>
      <c r="J19" t="str">
        <f>IFERROR(VLOOKUP($B19,[1]Mar!X$5:Y$46,2,FALSE),"")</f>
        <v/>
      </c>
      <c r="K19">
        <f>IFERROR(VLOOKUP($B19,[1]Mar!AA$5:AB$46,2,FALSE),"")</f>
        <v>1</v>
      </c>
      <c r="L19" t="str">
        <f>IFERROR(VLOOKUP($B19,[1]Mar!AD$5:AE$46,2,FALSE),"")</f>
        <v>Late</v>
      </c>
      <c r="M19" t="str">
        <f>IFERROR(VLOOKUP($B19,[1]Mar!AG$5:AH$46,2,FALSE),"")</f>
        <v/>
      </c>
      <c r="N19" t="str">
        <f>IFERROR(VLOOKUP($B19,[1]Mar!AJ$5:AK$46,2,FALSE),"")</f>
        <v/>
      </c>
      <c r="O19" t="str">
        <f>IFERROR(VLOOKUP($B19,[1]Mar!AM$5:AN$46,2,FALSE),"")</f>
        <v/>
      </c>
      <c r="P19" t="str">
        <f>IFERROR(VLOOKUP($B19,[1]Mar!AP$5:AQ$46,2,FALSE),"")</f>
        <v/>
      </c>
      <c r="Q19" s="6">
        <f>SUM($C19:P19)</f>
        <v>1</v>
      </c>
      <c r="R19">
        <f>COUNTIF($C19:P19,"Late*")</f>
        <v>1</v>
      </c>
      <c r="S19" s="11">
        <f t="shared" si="2"/>
        <v>2</v>
      </c>
      <c r="T19" s="7">
        <f>COUNTIF($C19:P19,"Absent")</f>
        <v>0</v>
      </c>
      <c r="U19">
        <f>COUNTIF($C19:P19,"Withdrawn")+COUNTIF($C19:P19,"Absent*")-T19</f>
        <v>1</v>
      </c>
      <c r="V19" s="10">
        <f t="shared" si="3"/>
        <v>3</v>
      </c>
    </row>
    <row r="20" spans="1:22" x14ac:dyDescent="0.3">
      <c r="A20" s="6" t="s">
        <v>561</v>
      </c>
      <c r="B20" s="7" t="s">
        <v>562</v>
      </c>
      <c r="C20" s="6" t="str">
        <f>IFERROR(VLOOKUP($B20,[1]Mar!C$5:D$46,2,FALSE),"")</f>
        <v>Withdrawn</v>
      </c>
      <c r="D20" t="str">
        <f>IFERROR(VLOOKUP($B20,[1]Mar!F$5:G$46,2,FALSE),"")</f>
        <v/>
      </c>
      <c r="E20" t="str">
        <f>IFERROR(VLOOKUP($B20,[1]Mar!I$5:J$46,2,FALSE),"")</f>
        <v/>
      </c>
      <c r="F20">
        <f>IFERROR(VLOOKUP($B20,[1]Mar!L$5:M$46,2,FALSE),"")</f>
        <v>1</v>
      </c>
      <c r="G20" t="str">
        <f>IFERROR(VLOOKUP($B20,[1]Mar!O$5:P$46,2,FALSE),"")</f>
        <v/>
      </c>
      <c r="H20" t="str">
        <f>IFERROR(VLOOKUP($B20,[1]Mar!R$5:S$46,2,FALSE),"")</f>
        <v/>
      </c>
      <c r="I20" t="str">
        <f>IFERROR(VLOOKUP($B20,[1]Mar!U$5:V$46,2,FALSE),"")</f>
        <v>Withdrawn</v>
      </c>
      <c r="J20" t="str">
        <f>IFERROR(VLOOKUP($B20,[1]Mar!X$5:Y$46,2,FALSE),"")</f>
        <v/>
      </c>
      <c r="K20" t="str">
        <f>IFERROR(VLOOKUP($B20,[1]Mar!AA$5:AB$46,2,FALSE),"")</f>
        <v/>
      </c>
      <c r="L20" t="str">
        <f>IFERROR(VLOOKUP($B20,[1]Mar!AD$5:AE$46,2,FALSE),"")</f>
        <v/>
      </c>
      <c r="M20" t="str">
        <f>IFERROR(VLOOKUP($B20,[1]Mar!AG$5:AH$46,2,FALSE),"")</f>
        <v/>
      </c>
      <c r="N20" t="str">
        <f>IFERROR(VLOOKUP($B20,[1]Mar!AJ$5:AK$46,2,FALSE),"")</f>
        <v/>
      </c>
      <c r="O20" t="str">
        <f>IFERROR(VLOOKUP($B20,[1]Mar!AM$5:AN$46,2,FALSE),"")</f>
        <v>Withdrawn</v>
      </c>
      <c r="P20" t="str">
        <f>IFERROR(VLOOKUP($B20,[1]Mar!AP$5:AQ$46,2,FALSE),"")</f>
        <v/>
      </c>
      <c r="Q20" s="6">
        <f>SUM($C20:P20)</f>
        <v>1</v>
      </c>
      <c r="R20">
        <f>COUNTIF($C20:P20,"Late*")</f>
        <v>0</v>
      </c>
      <c r="S20" s="11">
        <f t="shared" si="2"/>
        <v>1</v>
      </c>
      <c r="T20" s="7">
        <f>COUNTIF($C20:P20,"Absent")</f>
        <v>0</v>
      </c>
      <c r="U20">
        <f>COUNTIF($C20:P20,"Withdrawn")+COUNTIF($C20:P20,"Absent*")-T20</f>
        <v>3</v>
      </c>
      <c r="V20" s="10">
        <f t="shared" si="3"/>
        <v>4</v>
      </c>
    </row>
    <row r="21" spans="1:22" x14ac:dyDescent="0.3">
      <c r="A21" s="6" t="s">
        <v>651</v>
      </c>
      <c r="B21" s="7" t="s">
        <v>652</v>
      </c>
      <c r="C21" s="6" t="str">
        <f>IFERROR(VLOOKUP($B21,[1]Mar!C$5:D$46,2,FALSE),"")</f>
        <v/>
      </c>
      <c r="D21" t="str">
        <f>IFERROR(VLOOKUP($B21,[1]Mar!F$5:G$46,2,FALSE),"")</f>
        <v/>
      </c>
      <c r="E21" t="str">
        <f>IFERROR(VLOOKUP($B21,[1]Mar!I$5:J$46,2,FALSE),"")</f>
        <v/>
      </c>
      <c r="F21" t="str">
        <f>IFERROR(VLOOKUP($B21,[1]Mar!L$5:M$46,2,FALSE),"")</f>
        <v/>
      </c>
      <c r="G21" t="str">
        <f>IFERROR(VLOOKUP($B21,[1]Mar!O$5:P$46,2,FALSE),"")</f>
        <v/>
      </c>
      <c r="H21" t="str">
        <f>IFERROR(VLOOKUP($B21,[1]Mar!R$5:S$46,2,FALSE),"")</f>
        <v/>
      </c>
      <c r="I21">
        <f>IFERROR(VLOOKUP($B21,[1]Mar!U$5:V$46,2,FALSE),"")</f>
        <v>1</v>
      </c>
      <c r="J21" t="str">
        <f>IFERROR(VLOOKUP($B21,[1]Mar!X$5:Y$46,2,FALSE),"")</f>
        <v/>
      </c>
      <c r="K21" t="str">
        <f>IFERROR(VLOOKUP($B21,[1]Mar!AA$5:AB$46,2,FALSE),"")</f>
        <v/>
      </c>
      <c r="L21" t="str">
        <f>IFERROR(VLOOKUP($B21,[1]Mar!AD$5:AE$46,2,FALSE),"")</f>
        <v/>
      </c>
      <c r="M21" t="str">
        <f>IFERROR(VLOOKUP($B21,[1]Mar!AG$5:AH$46,2,FALSE),"")</f>
        <v/>
      </c>
      <c r="N21" t="str">
        <f>IFERROR(VLOOKUP($B21,[1]Mar!AJ$5:AK$46,2,FALSE),"")</f>
        <v/>
      </c>
      <c r="O21" t="str">
        <f>IFERROR(VLOOKUP($B21,[1]Mar!AM$5:AN$46,2,FALSE),"")</f>
        <v/>
      </c>
      <c r="P21" t="str">
        <f>IFERROR(VLOOKUP($B21,[1]Mar!AP$5:AQ$46,2,FALSE),"")</f>
        <v/>
      </c>
      <c r="Q21" s="6">
        <f>SUM($C21:P21)</f>
        <v>1</v>
      </c>
      <c r="R21">
        <f>COUNTIF($C21:P21,"Late*")</f>
        <v>0</v>
      </c>
      <c r="S21" s="11">
        <f t="shared" si="2"/>
        <v>1</v>
      </c>
      <c r="T21" s="7">
        <f>COUNTIF($C21:P21,"Absent")</f>
        <v>0</v>
      </c>
      <c r="U21">
        <f>COUNTIF($C21:P21,"Withdrawn")+COUNTIF($C21:P21,"Absent*")-T21</f>
        <v>0</v>
      </c>
      <c r="V21" s="10">
        <f t="shared" si="3"/>
        <v>1</v>
      </c>
    </row>
    <row r="22" spans="1:22" x14ac:dyDescent="0.3">
      <c r="A22" s="6" t="s">
        <v>565</v>
      </c>
      <c r="B22" s="7" t="s">
        <v>566</v>
      </c>
      <c r="C22" s="6" t="str">
        <f>IFERROR(VLOOKUP($B22,[1]Mar!C$5:D$46,2,FALSE),"")</f>
        <v/>
      </c>
      <c r="D22" t="str">
        <f>IFERROR(VLOOKUP($B22,[1]Mar!F$5:G$46,2,FALSE),"")</f>
        <v/>
      </c>
      <c r="E22" t="str">
        <f>IFERROR(VLOOKUP($B22,[1]Mar!I$5:J$46,2,FALSE),"")</f>
        <v/>
      </c>
      <c r="F22" t="str">
        <f>IFERROR(VLOOKUP($B22,[1]Mar!L$5:M$46,2,FALSE),"")</f>
        <v/>
      </c>
      <c r="G22" t="str">
        <f>IFERROR(VLOOKUP($B22,[1]Mar!O$5:P$46,2,FALSE),"")</f>
        <v/>
      </c>
      <c r="H22" t="str">
        <f>IFERROR(VLOOKUP($B22,[1]Mar!R$5:S$46,2,FALSE),"")</f>
        <v/>
      </c>
      <c r="I22" t="str">
        <f>IFERROR(VLOOKUP($B22,[1]Mar!U$5:V$46,2,FALSE),"")</f>
        <v/>
      </c>
      <c r="J22" t="str">
        <f>IFERROR(VLOOKUP($B22,[1]Mar!X$5:Y$46,2,FALSE),"")</f>
        <v>Withdrawn</v>
      </c>
      <c r="K22" t="str">
        <f>IFERROR(VLOOKUP($B22,[1]Mar!AA$5:AB$46,2,FALSE),"")</f>
        <v/>
      </c>
      <c r="L22" t="str">
        <f>IFERROR(VLOOKUP($B22,[1]Mar!AD$5:AE$46,2,FALSE),"")</f>
        <v/>
      </c>
      <c r="M22" t="str">
        <f>IFERROR(VLOOKUP($B22,[1]Mar!AG$5:AH$46,2,FALSE),"")</f>
        <v/>
      </c>
      <c r="N22" t="str">
        <f>IFERROR(VLOOKUP($B22,[1]Mar!AJ$5:AK$46,2,FALSE),"")</f>
        <v/>
      </c>
      <c r="O22" t="str">
        <f>IFERROR(VLOOKUP($B22,[1]Mar!AM$5:AN$46,2,FALSE),"")</f>
        <v/>
      </c>
      <c r="P22" t="str">
        <f>IFERROR(VLOOKUP($B22,[1]Mar!AP$5:AQ$46,2,FALSE),"")</f>
        <v/>
      </c>
      <c r="Q22" s="6">
        <f>SUM($C22:P22)</f>
        <v>0</v>
      </c>
      <c r="R22">
        <f>COUNTIF($C22:P22,"Late*")</f>
        <v>0</v>
      </c>
      <c r="S22" s="11">
        <f t="shared" si="2"/>
        <v>0</v>
      </c>
      <c r="T22" s="7">
        <f>COUNTIF($C22:P22,"Absent")</f>
        <v>0</v>
      </c>
      <c r="U22">
        <f>COUNTIF($C22:P22,"Withdrawn")+COUNTIF($C22:P22,"Absent*")-T22</f>
        <v>1</v>
      </c>
      <c r="V22" s="10">
        <f t="shared" si="3"/>
        <v>1</v>
      </c>
    </row>
    <row r="23" spans="1:22" x14ac:dyDescent="0.3">
      <c r="A23" s="6" t="s">
        <v>142</v>
      </c>
      <c r="B23" s="7" t="s">
        <v>58</v>
      </c>
      <c r="C23" s="6" t="str">
        <f>IFERROR(VLOOKUP($B23,[1]Mar!C$5:D$46,2,FALSE),"")</f>
        <v/>
      </c>
      <c r="D23" t="str">
        <f>IFERROR(VLOOKUP($B23,[1]Mar!F$5:G$46,2,FALSE),"")</f>
        <v/>
      </c>
      <c r="E23">
        <f>IFERROR(VLOOKUP($B23,[1]Mar!I$5:J$46,2,FALSE),"")</f>
        <v>1</v>
      </c>
      <c r="F23" t="str">
        <f>IFERROR(VLOOKUP($B23,[1]Mar!L$5:M$46,2,FALSE),"")</f>
        <v/>
      </c>
      <c r="G23" t="str">
        <f>IFERROR(VLOOKUP($B23,[1]Mar!O$5:P$46,2,FALSE),"")</f>
        <v/>
      </c>
      <c r="H23" t="str">
        <f>IFERROR(VLOOKUP($B23,[1]Mar!R$5:S$46,2,FALSE),"")</f>
        <v>Withdrawn</v>
      </c>
      <c r="I23" t="str">
        <f>IFERROR(VLOOKUP($B23,[1]Mar!U$5:V$46,2,FALSE),"")</f>
        <v/>
      </c>
      <c r="J23" t="str">
        <f>IFERROR(VLOOKUP($B23,[1]Mar!X$5:Y$46,2,FALSE),"")</f>
        <v/>
      </c>
      <c r="K23" t="str">
        <f>IFERROR(VLOOKUP($B23,[1]Mar!AA$5:AB$46,2,FALSE),"")</f>
        <v>Withdrawn</v>
      </c>
      <c r="L23" t="str">
        <f>IFERROR(VLOOKUP($B23,[1]Mar!AD$5:AE$46,2,FALSE),"")</f>
        <v/>
      </c>
      <c r="M23" t="str">
        <f>IFERROR(VLOOKUP($B23,[1]Mar!AG$5:AH$46,2,FALSE),"")</f>
        <v/>
      </c>
      <c r="N23" t="str">
        <f>IFERROR(VLOOKUP($B23,[1]Mar!AJ$5:AK$46,2,FALSE),"")</f>
        <v>Withdrawn</v>
      </c>
      <c r="O23" t="str">
        <f>IFERROR(VLOOKUP($B23,[1]Mar!AM$5:AN$46,2,FALSE),"")</f>
        <v/>
      </c>
      <c r="P23" t="str">
        <f>IFERROR(VLOOKUP($B23,[1]Mar!AP$5:AQ$46,2,FALSE),"")</f>
        <v/>
      </c>
      <c r="Q23" s="6">
        <f>SUM($C23:P23)</f>
        <v>1</v>
      </c>
      <c r="R23">
        <f>COUNTIF($C23:P23,"Late*")</f>
        <v>0</v>
      </c>
      <c r="S23" s="11">
        <f t="shared" si="2"/>
        <v>1</v>
      </c>
      <c r="T23" s="7">
        <f>COUNTIF($C23:P23,"Absent")</f>
        <v>0</v>
      </c>
      <c r="U23">
        <f>COUNTIF($C23:P23,"Withdrawn")+COUNTIF($C23:P23,"Absent*")-T23</f>
        <v>3</v>
      </c>
      <c r="V23" s="10">
        <f t="shared" si="3"/>
        <v>4</v>
      </c>
    </row>
    <row r="24" spans="1:22" x14ac:dyDescent="0.3">
      <c r="A24" s="6" t="s">
        <v>711</v>
      </c>
      <c r="B24" s="7" t="s">
        <v>712</v>
      </c>
      <c r="C24" s="6" t="str">
        <f>IFERROR(VLOOKUP($B24,[1]Mar!C$5:D$46,2,FALSE),"")</f>
        <v/>
      </c>
      <c r="D24" t="str">
        <f>IFERROR(VLOOKUP($B24,[1]Mar!F$5:G$46,2,FALSE),"")</f>
        <v/>
      </c>
      <c r="E24" t="str">
        <f>IFERROR(VLOOKUP($B24,[1]Mar!I$5:J$46,2,FALSE),"")</f>
        <v/>
      </c>
      <c r="F24" t="str">
        <f>IFERROR(VLOOKUP($B24,[1]Mar!L$5:M$46,2,FALSE),"")</f>
        <v/>
      </c>
      <c r="G24" t="str">
        <f>IFERROR(VLOOKUP($B24,[1]Mar!O$5:P$46,2,FALSE),"")</f>
        <v/>
      </c>
      <c r="H24" t="str">
        <f>IFERROR(VLOOKUP($B24,[1]Mar!R$5:S$46,2,FALSE),"")</f>
        <v/>
      </c>
      <c r="I24" t="str">
        <f>IFERROR(VLOOKUP($B24,[1]Mar!U$5:V$46,2,FALSE),"")</f>
        <v/>
      </c>
      <c r="J24" t="str">
        <f>IFERROR(VLOOKUP($B24,[1]Mar!X$5:Y$46,2,FALSE),"")</f>
        <v/>
      </c>
      <c r="K24" t="str">
        <f>IFERROR(VLOOKUP($B24,[1]Mar!AA$5:AB$46,2,FALSE),"")</f>
        <v/>
      </c>
      <c r="L24" t="str">
        <f>IFERROR(VLOOKUP($B24,[1]Mar!AD$5:AE$46,2,FALSE),"")</f>
        <v/>
      </c>
      <c r="M24" t="str">
        <f>IFERROR(VLOOKUP($B24,[1]Mar!AG$5:AH$46,2,FALSE),"")</f>
        <v/>
      </c>
      <c r="N24" t="str">
        <f>IFERROR(VLOOKUP($B24,[1]Mar!AJ$5:AK$46,2,FALSE),"")</f>
        <v/>
      </c>
      <c r="O24" t="str">
        <f>IFERROR(VLOOKUP($B24,[1]Mar!AM$5:AN$46,2,FALSE),"")</f>
        <v/>
      </c>
      <c r="P24" t="str">
        <f>IFERROR(VLOOKUP($B24,[1]Mar!AP$5:AQ$46,2,FALSE),"")</f>
        <v/>
      </c>
      <c r="Q24" s="6">
        <f>SUM($C24:P24)</f>
        <v>0</v>
      </c>
      <c r="R24">
        <f>COUNTIF($C24:P24,"Late*")</f>
        <v>0</v>
      </c>
      <c r="S24" s="11">
        <f t="shared" si="2"/>
        <v>0</v>
      </c>
      <c r="T24" s="7">
        <f>COUNTIF($C24:P24,"Absent")</f>
        <v>0</v>
      </c>
      <c r="U24">
        <f>COUNTIF($C24:P24,"Withdrawn")+COUNTIF($C24:P24,"Absent*")-T24</f>
        <v>0</v>
      </c>
      <c r="V24" s="10">
        <f t="shared" si="3"/>
        <v>0</v>
      </c>
    </row>
    <row r="25" spans="1:22" x14ac:dyDescent="0.3">
      <c r="A25" s="6" t="s">
        <v>16</v>
      </c>
      <c r="B25" s="7" t="s">
        <v>17</v>
      </c>
      <c r="C25" s="6" t="str">
        <f>IFERROR(VLOOKUP($B25,[1]Mar!C$5:D$46,2,FALSE),"")</f>
        <v>Withdrawn</v>
      </c>
      <c r="D25" t="str">
        <f>IFERROR(VLOOKUP($B25,[1]Mar!F$5:G$46,2,FALSE),"")</f>
        <v/>
      </c>
      <c r="E25" t="str">
        <f>IFERROR(VLOOKUP($B25,[1]Mar!I$5:J$46,2,FALSE),"")</f>
        <v/>
      </c>
      <c r="F25" t="str">
        <f>IFERROR(VLOOKUP($B25,[1]Mar!L$5:M$46,2,FALSE),"")</f>
        <v>Withdrawn</v>
      </c>
      <c r="G25" t="str">
        <f>IFERROR(VLOOKUP($B25,[1]Mar!O$5:P$46,2,FALSE),"")</f>
        <v/>
      </c>
      <c r="H25" t="str">
        <f>IFERROR(VLOOKUP($B25,[1]Mar!R$5:S$46,2,FALSE),"")</f>
        <v/>
      </c>
      <c r="I25" t="str">
        <f>IFERROR(VLOOKUP($B25,[1]Mar!U$5:V$46,2,FALSE),"")</f>
        <v>Withdrawn</v>
      </c>
      <c r="J25" t="str">
        <f>IFERROR(VLOOKUP($B25,[1]Mar!X$5:Y$46,2,FALSE),"")</f>
        <v/>
      </c>
      <c r="K25" t="str">
        <f>IFERROR(VLOOKUP($B25,[1]Mar!AA$5:AB$46,2,FALSE),"")</f>
        <v/>
      </c>
      <c r="L25" t="str">
        <f>IFERROR(VLOOKUP($B25,[1]Mar!AD$5:AE$46,2,FALSE),"")</f>
        <v>Withdrawn</v>
      </c>
      <c r="M25" t="str">
        <f>IFERROR(VLOOKUP($B25,[1]Mar!AG$5:AH$46,2,FALSE),"")</f>
        <v/>
      </c>
      <c r="N25" t="str">
        <f>IFERROR(VLOOKUP($B25,[1]Mar!AJ$5:AK$46,2,FALSE),"")</f>
        <v/>
      </c>
      <c r="O25" t="str">
        <f>IFERROR(VLOOKUP($B25,[1]Mar!AM$5:AN$46,2,FALSE),"")</f>
        <v/>
      </c>
      <c r="P25" t="str">
        <f>IFERROR(VLOOKUP($B25,[1]Mar!AP$5:AQ$46,2,FALSE),"")</f>
        <v/>
      </c>
      <c r="Q25" s="6">
        <f>SUM($C25:P25)</f>
        <v>0</v>
      </c>
      <c r="R25">
        <f>COUNTIF($C25:P25,"Late*")</f>
        <v>0</v>
      </c>
      <c r="S25" s="11">
        <f t="shared" si="2"/>
        <v>0</v>
      </c>
      <c r="T25" s="7">
        <f>COUNTIF($C25:P25,"Absent")</f>
        <v>0</v>
      </c>
      <c r="U25">
        <f>COUNTIF($C25:P25,"Withdrawn")+COUNTIF($C25:P25,"Absent*")-T25</f>
        <v>4</v>
      </c>
      <c r="V25" s="10">
        <f t="shared" si="3"/>
        <v>4</v>
      </c>
    </row>
    <row r="26" spans="1:22" x14ac:dyDescent="0.3">
      <c r="A26" s="6" t="s">
        <v>677</v>
      </c>
      <c r="B26" s="7" t="s">
        <v>678</v>
      </c>
      <c r="C26" s="6" t="str">
        <f>IFERROR(VLOOKUP($B26,[1]Mar!C$5:D$46,2,FALSE),"")</f>
        <v/>
      </c>
      <c r="D26" t="str">
        <f>IFERROR(VLOOKUP($B26,[1]Mar!F$5:G$46,2,FALSE),"")</f>
        <v/>
      </c>
      <c r="E26" t="str">
        <f>IFERROR(VLOOKUP($B26,[1]Mar!I$5:J$46,2,FALSE),"")</f>
        <v/>
      </c>
      <c r="F26" t="str">
        <f>IFERROR(VLOOKUP($B26,[1]Mar!L$5:M$46,2,FALSE),"")</f>
        <v>Absent</v>
      </c>
      <c r="G26" t="str">
        <f>IFERROR(VLOOKUP($B26,[1]Mar!O$5:P$46,2,FALSE),"")</f>
        <v/>
      </c>
      <c r="H26" t="str">
        <f>IFERROR(VLOOKUP($B26,[1]Mar!R$5:S$46,2,FALSE),"")</f>
        <v/>
      </c>
      <c r="I26" t="str">
        <f>IFERROR(VLOOKUP($B26,[1]Mar!U$5:V$46,2,FALSE),"")</f>
        <v/>
      </c>
      <c r="J26" t="str">
        <f>IFERROR(VLOOKUP($B26,[1]Mar!X$5:Y$46,2,FALSE),"")</f>
        <v/>
      </c>
      <c r="K26" t="str">
        <f>IFERROR(VLOOKUP($B26,[1]Mar!AA$5:AB$46,2,FALSE),"")</f>
        <v/>
      </c>
      <c r="L26" t="str">
        <f>IFERROR(VLOOKUP($B26,[1]Mar!AD$5:AE$46,2,FALSE),"")</f>
        <v/>
      </c>
      <c r="M26" t="str">
        <f>IFERROR(VLOOKUP($B26,[1]Mar!AG$5:AH$46,2,FALSE),"")</f>
        <v/>
      </c>
      <c r="N26" t="str">
        <f>IFERROR(VLOOKUP($B26,[1]Mar!AJ$5:AK$46,2,FALSE),"")</f>
        <v/>
      </c>
      <c r="O26" t="str">
        <f>IFERROR(VLOOKUP($B26,[1]Mar!AM$5:AN$46,2,FALSE),"")</f>
        <v>Withdrawn</v>
      </c>
      <c r="P26" t="str">
        <f>IFERROR(VLOOKUP($B26,[1]Mar!AP$5:AQ$46,2,FALSE),"")</f>
        <v/>
      </c>
      <c r="Q26" s="6">
        <f>SUM($C26:P26)</f>
        <v>0</v>
      </c>
      <c r="R26">
        <f>COUNTIF($C26:P26,"Late*")</f>
        <v>0</v>
      </c>
      <c r="S26" s="11">
        <f t="shared" si="2"/>
        <v>0</v>
      </c>
      <c r="T26" s="7">
        <f>COUNTIF($C26:P26,"Absent")</f>
        <v>1</v>
      </c>
      <c r="U26">
        <f>COUNTIF($C26:P26,"Withdrawn")+COUNTIF($C26:P26,"Absent*")-T26</f>
        <v>1</v>
      </c>
      <c r="V26" s="10">
        <f t="shared" si="3"/>
        <v>2</v>
      </c>
    </row>
    <row r="27" spans="1:22" x14ac:dyDescent="0.3">
      <c r="A27" s="6" t="s">
        <v>679</v>
      </c>
      <c r="B27" s="7" t="s">
        <v>680</v>
      </c>
      <c r="C27" s="6" t="str">
        <f>IFERROR(VLOOKUP($B27,[1]Mar!C$5:D$46,2,FALSE),"")</f>
        <v/>
      </c>
      <c r="D27" t="str">
        <f>IFERROR(VLOOKUP($B27,[1]Mar!F$5:G$46,2,FALSE),"")</f>
        <v/>
      </c>
      <c r="E27" t="str">
        <f>IFERROR(VLOOKUP($B27,[1]Mar!I$5:J$46,2,FALSE),"")</f>
        <v/>
      </c>
      <c r="F27" t="str">
        <f>IFERROR(VLOOKUP($B27,[1]Mar!L$5:M$46,2,FALSE),"")</f>
        <v/>
      </c>
      <c r="G27" t="str">
        <f>IFERROR(VLOOKUP($B27,[1]Mar!O$5:P$46,2,FALSE),"")</f>
        <v/>
      </c>
      <c r="H27" t="str">
        <f>IFERROR(VLOOKUP($B27,[1]Mar!R$5:S$46,2,FALSE),"")</f>
        <v/>
      </c>
      <c r="I27" t="str">
        <f>IFERROR(VLOOKUP($B27,[1]Mar!U$5:V$46,2,FALSE),"")</f>
        <v/>
      </c>
      <c r="J27" t="str">
        <f>IFERROR(VLOOKUP($B27,[1]Mar!X$5:Y$46,2,FALSE),"")</f>
        <v/>
      </c>
      <c r="K27" t="str">
        <f>IFERROR(VLOOKUP($B27,[1]Mar!AA$5:AB$46,2,FALSE),"")</f>
        <v/>
      </c>
      <c r="L27" t="str">
        <f>IFERROR(VLOOKUP($B27,[1]Mar!AD$5:AE$46,2,FALSE),"")</f>
        <v/>
      </c>
      <c r="M27" t="str">
        <f>IFERROR(VLOOKUP($B27,[1]Mar!AG$5:AH$46,2,FALSE),"")</f>
        <v/>
      </c>
      <c r="N27" t="str">
        <f>IFERROR(VLOOKUP($B27,[1]Mar!AJ$5:AK$46,2,FALSE),"")</f>
        <v/>
      </c>
      <c r="O27" t="str">
        <f>IFERROR(VLOOKUP($B27,[1]Mar!AM$5:AN$46,2,FALSE),"")</f>
        <v/>
      </c>
      <c r="P27" t="str">
        <f>IFERROR(VLOOKUP($B27,[1]Mar!AP$5:AQ$46,2,FALSE),"")</f>
        <v/>
      </c>
      <c r="Q27" s="6">
        <f>SUM($C27:P27)</f>
        <v>0</v>
      </c>
      <c r="R27">
        <f>COUNTIF($C27:P27,"Late*")</f>
        <v>0</v>
      </c>
      <c r="S27" s="11">
        <f t="shared" si="2"/>
        <v>0</v>
      </c>
      <c r="T27" s="7">
        <f>COUNTIF($C27:P27,"Absent")</f>
        <v>0</v>
      </c>
      <c r="U27">
        <f>COUNTIF($C27:P27,"Withdrawn")+COUNTIF($C27:P27,"Absent*")-T27</f>
        <v>0</v>
      </c>
      <c r="V27" s="10">
        <f t="shared" si="3"/>
        <v>0</v>
      </c>
    </row>
    <row r="28" spans="1:22" x14ac:dyDescent="0.3">
      <c r="A28" s="6" t="s">
        <v>693</v>
      </c>
      <c r="B28" s="7" t="s">
        <v>694</v>
      </c>
      <c r="C28" s="6" t="str">
        <f>IFERROR(VLOOKUP($B28,[1]Mar!C$5:D$46,2,FALSE),"")</f>
        <v/>
      </c>
      <c r="D28" t="str">
        <f>IFERROR(VLOOKUP($B28,[1]Mar!F$5:G$46,2,FALSE),"")</f>
        <v/>
      </c>
      <c r="E28" t="str">
        <f>IFERROR(VLOOKUP($B28,[1]Mar!I$5:J$46,2,FALSE),"")</f>
        <v/>
      </c>
      <c r="F28" t="str">
        <f>IFERROR(VLOOKUP($B28,[1]Mar!L$5:M$46,2,FALSE),"")</f>
        <v/>
      </c>
      <c r="G28" t="str">
        <f>IFERROR(VLOOKUP($B28,[1]Mar!O$5:P$46,2,FALSE),"")</f>
        <v/>
      </c>
      <c r="H28" t="str">
        <f>IFERROR(VLOOKUP($B28,[1]Mar!R$5:S$46,2,FALSE),"")</f>
        <v/>
      </c>
      <c r="I28" t="str">
        <f>IFERROR(VLOOKUP($B28,[1]Mar!U$5:V$46,2,FALSE),"")</f>
        <v/>
      </c>
      <c r="J28" t="str">
        <f>IFERROR(VLOOKUP($B28,[1]Mar!X$5:Y$46,2,FALSE),"")</f>
        <v/>
      </c>
      <c r="K28">
        <f>IFERROR(VLOOKUP($B28,[1]Mar!AA$5:AB$46,2,FALSE),"")</f>
        <v>1</v>
      </c>
      <c r="L28" t="str">
        <f>IFERROR(VLOOKUP($B28,[1]Mar!AD$5:AE$46,2,FALSE),"")</f>
        <v>Late</v>
      </c>
      <c r="M28" t="str">
        <f>IFERROR(VLOOKUP($B28,[1]Mar!AG$5:AH$46,2,FALSE),"")</f>
        <v/>
      </c>
      <c r="N28" t="str">
        <f>IFERROR(VLOOKUP($B28,[1]Mar!AJ$5:AK$46,2,FALSE),"")</f>
        <v/>
      </c>
      <c r="O28" t="str">
        <f>IFERROR(VLOOKUP($B28,[1]Mar!AM$5:AN$46,2,FALSE),"")</f>
        <v/>
      </c>
      <c r="P28" t="str">
        <f>IFERROR(VLOOKUP($B28,[1]Mar!AP$5:AQ$46,2,FALSE),"")</f>
        <v/>
      </c>
      <c r="Q28" s="6">
        <f>SUM($C28:P28)</f>
        <v>1</v>
      </c>
      <c r="R28">
        <f>COUNTIF($C28:P28,"Late*")</f>
        <v>1</v>
      </c>
      <c r="S28" s="11">
        <f t="shared" si="2"/>
        <v>2</v>
      </c>
      <c r="T28" s="7">
        <f>COUNTIF($C28:P28,"Absent")</f>
        <v>0</v>
      </c>
      <c r="U28">
        <f>COUNTIF($C28:P28,"Withdrawn")+COUNTIF($C28:P28,"Absent*")-T28</f>
        <v>0</v>
      </c>
      <c r="V28" s="10">
        <f t="shared" si="3"/>
        <v>2</v>
      </c>
    </row>
    <row r="29" spans="1:22" x14ac:dyDescent="0.3">
      <c r="A29" s="6" t="s">
        <v>195</v>
      </c>
      <c r="B29" s="7" t="s">
        <v>196</v>
      </c>
      <c r="C29" s="6" t="str">
        <f>IFERROR(VLOOKUP($B29,[1]Mar!C$5:D$46,2,FALSE),"")</f>
        <v/>
      </c>
      <c r="D29" t="str">
        <f>IFERROR(VLOOKUP($B29,[1]Mar!F$5:G$46,2,FALSE),"")</f>
        <v/>
      </c>
      <c r="E29" t="str">
        <f>IFERROR(VLOOKUP($B29,[1]Mar!I$5:J$46,2,FALSE),"")</f>
        <v/>
      </c>
      <c r="F29" t="str">
        <f>IFERROR(VLOOKUP($B29,[1]Mar!L$5:M$46,2,FALSE),"")</f>
        <v/>
      </c>
      <c r="G29" t="str">
        <f>IFERROR(VLOOKUP($B29,[1]Mar!O$5:P$46,2,FALSE),"")</f>
        <v>Withdrawn</v>
      </c>
      <c r="H29" t="str">
        <f>IFERROR(VLOOKUP($B29,[1]Mar!R$5:S$46,2,FALSE),"")</f>
        <v/>
      </c>
      <c r="I29" t="str">
        <f>IFERROR(VLOOKUP($B29,[1]Mar!U$5:V$46,2,FALSE),"")</f>
        <v/>
      </c>
      <c r="J29" t="str">
        <f>IFERROR(VLOOKUP($B29,[1]Mar!X$5:Y$46,2,FALSE),"")</f>
        <v>Withdrawn</v>
      </c>
      <c r="K29" t="str">
        <f>IFERROR(VLOOKUP($B29,[1]Mar!AA$5:AB$46,2,FALSE),"")</f>
        <v/>
      </c>
      <c r="L29" t="str">
        <f>IFERROR(VLOOKUP($B29,[1]Mar!AD$5:AE$46,2,FALSE),"")</f>
        <v/>
      </c>
      <c r="M29">
        <f>IFERROR(VLOOKUP($B29,[1]Mar!AG$5:AH$46,2,FALSE),"")</f>
        <v>1</v>
      </c>
      <c r="N29" t="str">
        <f>IFERROR(VLOOKUP($B29,[1]Mar!AJ$5:AK$46,2,FALSE),"")</f>
        <v/>
      </c>
      <c r="O29" t="str">
        <f>IFERROR(VLOOKUP($B29,[1]Mar!AM$5:AN$46,2,FALSE),"")</f>
        <v/>
      </c>
      <c r="P29">
        <f>IFERROR(VLOOKUP($B29,[1]Mar!AP$5:AQ$46,2,FALSE),"")</f>
        <v>1</v>
      </c>
      <c r="Q29" s="6">
        <f>SUM($C29:P29)</f>
        <v>2</v>
      </c>
      <c r="R29">
        <f>COUNTIF($C29:P29,"Late*")</f>
        <v>0</v>
      </c>
      <c r="S29" s="11">
        <f t="shared" si="2"/>
        <v>2</v>
      </c>
      <c r="T29" s="7">
        <f>COUNTIF($C29:P29,"Absent")</f>
        <v>0</v>
      </c>
      <c r="U29">
        <f>COUNTIF($C29:P29,"Withdrawn")+COUNTIF($C29:P29,"Absent*")-T29</f>
        <v>2</v>
      </c>
      <c r="V29" s="10">
        <f t="shared" si="3"/>
        <v>4</v>
      </c>
    </row>
    <row r="30" spans="1:22" x14ac:dyDescent="0.3">
      <c r="A30" s="6" t="s">
        <v>545</v>
      </c>
      <c r="B30" s="7" t="s">
        <v>546</v>
      </c>
      <c r="C30" s="6" t="str">
        <f>IFERROR(VLOOKUP($B30,[1]Mar!C$5:D$46,2,FALSE),"")</f>
        <v/>
      </c>
      <c r="D30" t="str">
        <f>IFERROR(VLOOKUP($B30,[1]Mar!F$5:G$46,2,FALSE),"")</f>
        <v/>
      </c>
      <c r="E30" t="str">
        <f>IFERROR(VLOOKUP($B30,[1]Mar!I$5:J$46,2,FALSE),"")</f>
        <v/>
      </c>
      <c r="F30">
        <f>IFERROR(VLOOKUP($B30,[1]Mar!L$5:M$46,2,FALSE),"")</f>
        <v>1</v>
      </c>
      <c r="G30" t="str">
        <f>IFERROR(VLOOKUP($B30,[1]Mar!O$5:P$46,2,FALSE),"")</f>
        <v/>
      </c>
      <c r="H30" t="str">
        <f>IFERROR(VLOOKUP($B30,[1]Mar!R$5:S$46,2,FALSE),"")</f>
        <v/>
      </c>
      <c r="I30" t="str">
        <f>IFERROR(VLOOKUP($B30,[1]Mar!U$5:V$46,2,FALSE),"")</f>
        <v>Withdrawn</v>
      </c>
      <c r="J30" t="str">
        <f>IFERROR(VLOOKUP($B30,[1]Mar!X$5:Y$46,2,FALSE),"")</f>
        <v/>
      </c>
      <c r="K30" t="str">
        <f>IFERROR(VLOOKUP($B30,[1]Mar!AA$5:AB$46,2,FALSE),"")</f>
        <v/>
      </c>
      <c r="L30">
        <f>IFERROR(VLOOKUP($B30,[1]Mar!AD$5:AE$46,2,FALSE),"")</f>
        <v>1</v>
      </c>
      <c r="M30" t="str">
        <f>IFERROR(VLOOKUP($B30,[1]Mar!AG$5:AH$46,2,FALSE),"")</f>
        <v/>
      </c>
      <c r="N30" t="str">
        <f>IFERROR(VLOOKUP($B30,[1]Mar!AJ$5:AK$46,2,FALSE),"")</f>
        <v/>
      </c>
      <c r="O30" t="str">
        <f>IFERROR(VLOOKUP($B30,[1]Mar!AM$5:AN$46,2,FALSE),"")</f>
        <v>Withdrawn</v>
      </c>
      <c r="P30" t="str">
        <f>IFERROR(VLOOKUP($B30,[1]Mar!AP$5:AQ$46,2,FALSE),"")</f>
        <v/>
      </c>
      <c r="Q30" s="6">
        <f>SUM($C30:P30)</f>
        <v>2</v>
      </c>
      <c r="R30">
        <f>COUNTIF($C30:P30,"Late*")</f>
        <v>0</v>
      </c>
      <c r="S30" s="11">
        <f t="shared" si="2"/>
        <v>2</v>
      </c>
      <c r="T30" s="7">
        <f>COUNTIF($C30:P30,"Absent")</f>
        <v>0</v>
      </c>
      <c r="U30">
        <f>COUNTIF($C30:P30,"Withdrawn")+COUNTIF($C30:P30,"Absent*")-T30</f>
        <v>2</v>
      </c>
      <c r="V30" s="10">
        <f t="shared" si="3"/>
        <v>4</v>
      </c>
    </row>
    <row r="31" spans="1:22" x14ac:dyDescent="0.3">
      <c r="A31" s="6" t="s">
        <v>499</v>
      </c>
      <c r="B31" s="7" t="s">
        <v>500</v>
      </c>
      <c r="C31" s="6" t="str">
        <f>IFERROR(VLOOKUP($B31,[1]Mar!C$5:D$46,2,FALSE),"")</f>
        <v/>
      </c>
      <c r="D31" t="str">
        <f>IFERROR(VLOOKUP($B31,[1]Mar!F$5:G$46,2,FALSE),"")</f>
        <v/>
      </c>
      <c r="E31" t="str">
        <f>IFERROR(VLOOKUP($B31,[1]Mar!I$5:J$46,2,FALSE),"")</f>
        <v/>
      </c>
      <c r="F31">
        <f>IFERROR(VLOOKUP($B31,[1]Mar!L$5:M$46,2,FALSE),"")</f>
        <v>1</v>
      </c>
      <c r="G31" t="str">
        <f>IFERROR(VLOOKUP($B31,[1]Mar!O$5:P$46,2,FALSE),"")</f>
        <v/>
      </c>
      <c r="H31" t="str">
        <f>IFERROR(VLOOKUP($B31,[1]Mar!R$5:S$46,2,FALSE),"")</f>
        <v/>
      </c>
      <c r="I31" t="str">
        <f>IFERROR(VLOOKUP($B31,[1]Mar!U$5:V$46,2,FALSE),"")</f>
        <v>Withdrawn</v>
      </c>
      <c r="J31" t="str">
        <f>IFERROR(VLOOKUP($B31,[1]Mar!X$5:Y$46,2,FALSE),"")</f>
        <v/>
      </c>
      <c r="K31" t="str">
        <f>IFERROR(VLOOKUP($B31,[1]Mar!AA$5:AB$46,2,FALSE),"")</f>
        <v/>
      </c>
      <c r="L31" t="str">
        <f>IFERROR(VLOOKUP($B31,[1]Mar!AD$5:AE$46,2,FALSE),"")</f>
        <v>Withdrawn</v>
      </c>
      <c r="M31" t="str">
        <f>IFERROR(VLOOKUP($B31,[1]Mar!AG$5:AH$46,2,FALSE),"")</f>
        <v/>
      </c>
      <c r="N31" t="str">
        <f>IFERROR(VLOOKUP($B31,[1]Mar!AJ$5:AK$46,2,FALSE),"")</f>
        <v/>
      </c>
      <c r="O31" t="str">
        <f>IFERROR(VLOOKUP($B31,[1]Mar!AM$5:AN$46,2,FALSE),"")</f>
        <v>Withdrawn</v>
      </c>
      <c r="P31" t="str">
        <f>IFERROR(VLOOKUP($B31,[1]Mar!AP$5:AQ$46,2,FALSE),"")</f>
        <v/>
      </c>
      <c r="Q31" s="6">
        <f>SUM($C31:P31)</f>
        <v>1</v>
      </c>
      <c r="R31">
        <f>COUNTIF($C31:P31,"Late*")</f>
        <v>0</v>
      </c>
      <c r="S31" s="11">
        <f t="shared" si="2"/>
        <v>1</v>
      </c>
      <c r="T31" s="7">
        <f>COUNTIF($C31:P31,"Absent")</f>
        <v>0</v>
      </c>
      <c r="U31">
        <f>COUNTIF($C31:P31,"Withdrawn")+COUNTIF($C31:P31,"Absent*")-T31</f>
        <v>3</v>
      </c>
      <c r="V31" s="10">
        <f t="shared" si="3"/>
        <v>4</v>
      </c>
    </row>
    <row r="32" spans="1:22" x14ac:dyDescent="0.3">
      <c r="A32" s="6" t="s">
        <v>266</v>
      </c>
      <c r="B32" s="7" t="s">
        <v>267</v>
      </c>
      <c r="C32" s="6" t="str">
        <f>IFERROR(VLOOKUP($B32,[1]Mar!C$5:D$46,2,FALSE),"")</f>
        <v/>
      </c>
      <c r="D32" t="str">
        <f>IFERROR(VLOOKUP($B32,[1]Mar!F$5:G$46,2,FALSE),"")</f>
        <v/>
      </c>
      <c r="E32" t="str">
        <f>IFERROR(VLOOKUP($B32,[1]Mar!I$5:J$46,2,FALSE),"")</f>
        <v/>
      </c>
      <c r="F32" t="str">
        <f>IFERROR(VLOOKUP($B32,[1]Mar!L$5:M$46,2,FALSE),"")</f>
        <v/>
      </c>
      <c r="G32" t="str">
        <f>IFERROR(VLOOKUP($B32,[1]Mar!O$5:P$46,2,FALSE),"")</f>
        <v/>
      </c>
      <c r="H32" t="str">
        <f>IFERROR(VLOOKUP($B32,[1]Mar!R$5:S$46,2,FALSE),"")</f>
        <v/>
      </c>
      <c r="I32" t="str">
        <f>IFERROR(VLOOKUP($B32,[1]Mar!U$5:V$46,2,FALSE),"")</f>
        <v/>
      </c>
      <c r="J32" t="str">
        <f>IFERROR(VLOOKUP($B32,[1]Mar!X$5:Y$46,2,FALSE),"")</f>
        <v/>
      </c>
      <c r="K32" t="str">
        <f>IFERROR(VLOOKUP($B32,[1]Mar!AA$5:AB$46,2,FALSE),"")</f>
        <v/>
      </c>
      <c r="L32" t="str">
        <f>IFERROR(VLOOKUP($B32,[1]Mar!AD$5:AE$46,2,FALSE),"")</f>
        <v/>
      </c>
      <c r="M32" t="str">
        <f>IFERROR(VLOOKUP($B32,[1]Mar!AG$5:AH$46,2,FALSE),"")</f>
        <v/>
      </c>
      <c r="N32" t="str">
        <f>IFERROR(VLOOKUP($B32,[1]Mar!AJ$5:AK$46,2,FALSE),"")</f>
        <v/>
      </c>
      <c r="O32" t="str">
        <f>IFERROR(VLOOKUP($B32,[1]Mar!AM$5:AN$46,2,FALSE),"")</f>
        <v/>
      </c>
      <c r="P32" t="str">
        <f>IFERROR(VLOOKUP($B32,[1]Mar!AP$5:AQ$46,2,FALSE),"")</f>
        <v/>
      </c>
      <c r="Q32" s="6">
        <f>SUM($C32:P32)</f>
        <v>0</v>
      </c>
      <c r="R32">
        <f>COUNTIF($C32:P32,"Late*")</f>
        <v>0</v>
      </c>
      <c r="S32" s="11">
        <f t="shared" si="2"/>
        <v>0</v>
      </c>
      <c r="T32" s="7">
        <f>COUNTIF($C32:P32,"Absent")</f>
        <v>0</v>
      </c>
      <c r="U32">
        <f>COUNTIF($C32:P32,"Withdrawn")+COUNTIF($C32:P32,"Absent*")-T32</f>
        <v>0</v>
      </c>
      <c r="V32" s="10">
        <f t="shared" si="3"/>
        <v>0</v>
      </c>
    </row>
    <row r="33" spans="1:22" x14ac:dyDescent="0.3">
      <c r="A33" s="6" t="s">
        <v>695</v>
      </c>
      <c r="B33" s="7" t="s">
        <v>696</v>
      </c>
      <c r="C33" s="6" t="str">
        <f>IFERROR(VLOOKUP($B33,[1]Mar!C$5:D$46,2,FALSE),"")</f>
        <v/>
      </c>
      <c r="D33" t="str">
        <f>IFERROR(VLOOKUP($B33,[1]Mar!F$5:G$46,2,FALSE),"")</f>
        <v/>
      </c>
      <c r="E33">
        <f>IFERROR(VLOOKUP($B33,[1]Mar!I$5:J$46,2,FALSE),"")</f>
        <v>1</v>
      </c>
      <c r="F33" t="str">
        <f>IFERROR(VLOOKUP($B33,[1]Mar!L$5:M$46,2,FALSE),"")</f>
        <v/>
      </c>
      <c r="G33" t="str">
        <f>IFERROR(VLOOKUP($B33,[1]Mar!O$5:P$46,2,FALSE),"")</f>
        <v/>
      </c>
      <c r="H33" t="str">
        <f>IFERROR(VLOOKUP($B33,[1]Mar!R$5:S$46,2,FALSE),"")</f>
        <v/>
      </c>
      <c r="I33" t="str">
        <f>IFERROR(VLOOKUP($B33,[1]Mar!U$5:V$46,2,FALSE),"")</f>
        <v/>
      </c>
      <c r="J33" t="str">
        <f>IFERROR(VLOOKUP($B33,[1]Mar!X$5:Y$46,2,FALSE),"")</f>
        <v/>
      </c>
      <c r="K33" t="str">
        <f>IFERROR(VLOOKUP($B33,[1]Mar!AA$5:AB$46,2,FALSE),"")</f>
        <v>Withdrawn</v>
      </c>
      <c r="L33" t="str">
        <f>IFERROR(VLOOKUP($B33,[1]Mar!AD$5:AE$46,2,FALSE),"")</f>
        <v/>
      </c>
      <c r="M33" t="str">
        <f>IFERROR(VLOOKUP($B33,[1]Mar!AG$5:AH$46,2,FALSE),"")</f>
        <v/>
      </c>
      <c r="N33" t="str">
        <f>IFERROR(VLOOKUP($B33,[1]Mar!AJ$5:AK$46,2,FALSE),"")</f>
        <v>Late</v>
      </c>
      <c r="O33" t="str">
        <f>IFERROR(VLOOKUP($B33,[1]Mar!AM$5:AN$46,2,FALSE),"")</f>
        <v/>
      </c>
      <c r="P33" t="str">
        <f>IFERROR(VLOOKUP($B33,[1]Mar!AP$5:AQ$46,2,FALSE),"")</f>
        <v/>
      </c>
      <c r="Q33" s="6">
        <f>SUM($C33:P33)</f>
        <v>1</v>
      </c>
      <c r="R33">
        <f>COUNTIF($C33:P33,"Late*")</f>
        <v>1</v>
      </c>
      <c r="S33" s="11">
        <f t="shared" si="2"/>
        <v>2</v>
      </c>
      <c r="T33" s="7">
        <f>COUNTIF($C33:P33,"Absent")</f>
        <v>0</v>
      </c>
      <c r="U33">
        <f>COUNTIF($C33:P33,"Withdrawn")+COUNTIF($C33:P33,"Absent*")-T33</f>
        <v>1</v>
      </c>
      <c r="V33" s="10">
        <f t="shared" si="3"/>
        <v>3</v>
      </c>
    </row>
    <row r="34" spans="1:22" x14ac:dyDescent="0.3">
      <c r="A34" s="6" t="s">
        <v>474</v>
      </c>
      <c r="B34" s="7" t="s">
        <v>475</v>
      </c>
      <c r="C34" s="6" t="str">
        <f>IFERROR(VLOOKUP($B34,[1]Mar!C$5:D$46,2,FALSE),"")</f>
        <v/>
      </c>
      <c r="D34" t="str">
        <f>IFERROR(VLOOKUP($B34,[1]Mar!F$5:G$46,2,FALSE),"")</f>
        <v/>
      </c>
      <c r="E34" t="str">
        <f>IFERROR(VLOOKUP($B34,[1]Mar!I$5:J$46,2,FALSE),"")</f>
        <v/>
      </c>
      <c r="F34" t="str">
        <f>IFERROR(VLOOKUP($B34,[1]Mar!L$5:M$46,2,FALSE),"")</f>
        <v/>
      </c>
      <c r="G34" t="str">
        <f>IFERROR(VLOOKUP($B34,[1]Mar!O$5:P$46,2,FALSE),"")</f>
        <v/>
      </c>
      <c r="H34">
        <f>IFERROR(VLOOKUP($B34,[1]Mar!R$5:S$46,2,FALSE),"")</f>
        <v>1</v>
      </c>
      <c r="I34" t="str">
        <f>IFERROR(VLOOKUP($B34,[1]Mar!U$5:V$46,2,FALSE),"")</f>
        <v/>
      </c>
      <c r="J34" t="str">
        <f>IFERROR(VLOOKUP($B34,[1]Mar!X$5:Y$46,2,FALSE),"")</f>
        <v>Withdrawn</v>
      </c>
      <c r="K34" t="str">
        <f>IFERROR(VLOOKUP($B34,[1]Mar!AA$5:AB$46,2,FALSE),"")</f>
        <v>Absent*</v>
      </c>
      <c r="L34" t="str">
        <f>IFERROR(VLOOKUP($B34,[1]Mar!AD$5:AE$46,2,FALSE),"")</f>
        <v/>
      </c>
      <c r="M34" t="str">
        <f>IFERROR(VLOOKUP($B34,[1]Mar!AG$5:AH$46,2,FALSE),"")</f>
        <v/>
      </c>
      <c r="N34" t="str">
        <f>IFERROR(VLOOKUP($B34,[1]Mar!AJ$5:AK$46,2,FALSE),"")</f>
        <v>Withdrawn</v>
      </c>
      <c r="O34" t="str">
        <f>IFERROR(VLOOKUP($B34,[1]Mar!AM$5:AN$46,2,FALSE),"")</f>
        <v/>
      </c>
      <c r="P34" t="str">
        <f>IFERROR(VLOOKUP($B34,[1]Mar!AP$5:AQ$46,2,FALSE),"")</f>
        <v/>
      </c>
      <c r="Q34" s="6">
        <f>SUM($C34:P34)</f>
        <v>1</v>
      </c>
      <c r="R34">
        <f>COUNTIF($C34:P34,"Late*")</f>
        <v>0</v>
      </c>
      <c r="S34" s="11">
        <f t="shared" si="2"/>
        <v>1</v>
      </c>
      <c r="T34" s="7">
        <f>COUNTIF($C34:P34,"Absent")</f>
        <v>0</v>
      </c>
      <c r="U34">
        <f>COUNTIF($C34:P34,"Withdrawn")+COUNTIF($C34:P34,"Absent*")-T34</f>
        <v>3</v>
      </c>
      <c r="V34" s="10">
        <f t="shared" si="3"/>
        <v>4</v>
      </c>
    </row>
    <row r="35" spans="1:22" x14ac:dyDescent="0.3">
      <c r="A35" s="6" t="s">
        <v>699</v>
      </c>
      <c r="B35" s="7" t="s">
        <v>700</v>
      </c>
      <c r="C35" s="6" t="str">
        <f>IFERROR(VLOOKUP($B35,[1]Mar!C$5:D$46,2,FALSE),"")</f>
        <v/>
      </c>
      <c r="D35" t="str">
        <f>IFERROR(VLOOKUP($B35,[1]Mar!F$5:G$46,2,FALSE),"")</f>
        <v/>
      </c>
      <c r="E35" t="str">
        <f>IFERROR(VLOOKUP($B35,[1]Mar!I$5:J$46,2,FALSE),"")</f>
        <v/>
      </c>
      <c r="F35" t="str">
        <f>IFERROR(VLOOKUP($B35,[1]Mar!L$5:M$46,2,FALSE),"")</f>
        <v/>
      </c>
      <c r="G35" t="str">
        <f>IFERROR(VLOOKUP($B35,[1]Mar!O$5:P$46,2,FALSE),"")</f>
        <v/>
      </c>
      <c r="H35" t="str">
        <f>IFERROR(VLOOKUP($B35,[1]Mar!R$5:S$46,2,FALSE),"")</f>
        <v/>
      </c>
      <c r="I35" t="str">
        <f>IFERROR(VLOOKUP($B35,[1]Mar!U$5:V$46,2,FALSE),"")</f>
        <v/>
      </c>
      <c r="J35" t="str">
        <f>IFERROR(VLOOKUP($B35,[1]Mar!X$5:Y$46,2,FALSE),"")</f>
        <v/>
      </c>
      <c r="K35" t="str">
        <f>IFERROR(VLOOKUP($B35,[1]Mar!AA$5:AB$46,2,FALSE),"")</f>
        <v/>
      </c>
      <c r="L35">
        <f>IFERROR(VLOOKUP($B35,[1]Mar!AD$5:AE$46,2,FALSE),"")</f>
        <v>1</v>
      </c>
      <c r="M35" t="str">
        <f>IFERROR(VLOOKUP($B35,[1]Mar!AG$5:AH$46,2,FALSE),"")</f>
        <v/>
      </c>
      <c r="N35">
        <f>IFERROR(VLOOKUP($B35,[1]Mar!AJ$5:AK$46,2,FALSE),"")</f>
        <v>1</v>
      </c>
      <c r="O35" t="str">
        <f>IFERROR(VLOOKUP($B35,[1]Mar!AM$5:AN$46,2,FALSE),"")</f>
        <v/>
      </c>
      <c r="P35" t="str">
        <f>IFERROR(VLOOKUP($B35,[1]Mar!AP$5:AQ$46,2,FALSE),"")</f>
        <v/>
      </c>
      <c r="Q35" s="6">
        <f>SUM($C35:P35)</f>
        <v>2</v>
      </c>
      <c r="R35">
        <f>COUNTIF($C35:P35,"Late*")</f>
        <v>0</v>
      </c>
      <c r="S35" s="11">
        <f t="shared" si="2"/>
        <v>2</v>
      </c>
      <c r="T35" s="7">
        <f>COUNTIF($C35:P35,"Absent")</f>
        <v>0</v>
      </c>
      <c r="U35">
        <f>COUNTIF($C35:P35,"Withdrawn")+COUNTIF($C35:P35,"Absent*")-T35</f>
        <v>0</v>
      </c>
      <c r="V35" s="10">
        <f t="shared" si="3"/>
        <v>2</v>
      </c>
    </row>
    <row r="36" spans="1:22" x14ac:dyDescent="0.3">
      <c r="A36" s="6" t="s">
        <v>220</v>
      </c>
      <c r="B36" s="7" t="s">
        <v>221</v>
      </c>
      <c r="C36" s="6" t="str">
        <f>IFERROR(VLOOKUP($B36,[1]Mar!C$5:D$46,2,FALSE),"")</f>
        <v/>
      </c>
      <c r="D36" t="str">
        <f>IFERROR(VLOOKUP($B36,[1]Mar!F$5:G$46,2,FALSE),"")</f>
        <v/>
      </c>
      <c r="E36" t="str">
        <f>IFERROR(VLOOKUP($B36,[1]Mar!I$5:J$46,2,FALSE),"")</f>
        <v/>
      </c>
      <c r="F36" t="str">
        <f>IFERROR(VLOOKUP($B36,[1]Mar!L$5:M$46,2,FALSE),"")</f>
        <v/>
      </c>
      <c r="G36" t="str">
        <f>IFERROR(VLOOKUP($B36,[1]Mar!O$5:P$46,2,FALSE),"")</f>
        <v>Withdrawn</v>
      </c>
      <c r="H36" t="str">
        <f>IFERROR(VLOOKUP($B36,[1]Mar!R$5:S$46,2,FALSE),"")</f>
        <v/>
      </c>
      <c r="I36" t="str">
        <f>IFERROR(VLOOKUP($B36,[1]Mar!U$5:V$46,2,FALSE),"")</f>
        <v/>
      </c>
      <c r="J36" t="str">
        <f>IFERROR(VLOOKUP($B36,[1]Mar!X$5:Y$46,2,FALSE),"")</f>
        <v>Late*</v>
      </c>
      <c r="K36" t="str">
        <f>IFERROR(VLOOKUP($B36,[1]Mar!AA$5:AB$46,2,FALSE),"")</f>
        <v/>
      </c>
      <c r="L36" t="str">
        <f>IFERROR(VLOOKUP($B36,[1]Mar!AD$5:AE$46,2,FALSE),"")</f>
        <v/>
      </c>
      <c r="M36" t="str">
        <f>IFERROR(VLOOKUP($B36,[1]Mar!AG$5:AH$46,2,FALSE),"")</f>
        <v>Withdrawn</v>
      </c>
      <c r="N36" t="str">
        <f>IFERROR(VLOOKUP($B36,[1]Mar!AJ$5:AK$46,2,FALSE),"")</f>
        <v/>
      </c>
      <c r="O36">
        <f>IFERROR(VLOOKUP($B36,[1]Mar!AM$5:AN$46,2,FALSE),"")</f>
        <v>1</v>
      </c>
      <c r="P36" t="str">
        <f>IFERROR(VLOOKUP($B36,[1]Mar!AP$5:AQ$46,2,FALSE),"")</f>
        <v>Withdrawn</v>
      </c>
      <c r="Q36" s="6">
        <f>SUM($C36:P36)</f>
        <v>1</v>
      </c>
      <c r="R36">
        <f>COUNTIF($C36:P36,"Late*")</f>
        <v>1</v>
      </c>
      <c r="S36" s="11">
        <f t="shared" si="2"/>
        <v>2</v>
      </c>
      <c r="T36" s="7">
        <f>COUNTIF($C36:P36,"Absent")</f>
        <v>0</v>
      </c>
      <c r="U36">
        <f>COUNTIF($C36:P36,"Withdrawn")+COUNTIF($C36:P36,"Absent*")-T36</f>
        <v>3</v>
      </c>
      <c r="V36" s="10">
        <f t="shared" si="3"/>
        <v>5</v>
      </c>
    </row>
    <row r="37" spans="1:22" x14ac:dyDescent="0.3">
      <c r="A37" s="6" t="s">
        <v>396</v>
      </c>
      <c r="B37" s="7" t="s">
        <v>397</v>
      </c>
      <c r="C37" s="6" t="str">
        <f>IFERROR(VLOOKUP($B37,[1]Mar!C$5:D$46,2,FALSE),"")</f>
        <v/>
      </c>
      <c r="D37" t="str">
        <f>IFERROR(VLOOKUP($B37,[1]Mar!F$5:G$46,2,FALSE),"")</f>
        <v/>
      </c>
      <c r="E37" t="str">
        <f>IFERROR(VLOOKUP($B37,[1]Mar!I$5:J$46,2,FALSE),"")</f>
        <v/>
      </c>
      <c r="F37">
        <f>IFERROR(VLOOKUP($B37,[1]Mar!L$5:M$46,2,FALSE),"")</f>
        <v>1</v>
      </c>
      <c r="G37" t="str">
        <f>IFERROR(VLOOKUP($B37,[1]Mar!O$5:P$46,2,FALSE),"")</f>
        <v/>
      </c>
      <c r="H37" t="str">
        <f>IFERROR(VLOOKUP($B37,[1]Mar!R$5:S$46,2,FALSE),"")</f>
        <v/>
      </c>
      <c r="I37">
        <f>IFERROR(VLOOKUP($B37,[1]Mar!U$5:V$46,2,FALSE),"")</f>
        <v>1</v>
      </c>
      <c r="J37" t="str">
        <f>IFERROR(VLOOKUP($B37,[1]Mar!X$5:Y$46,2,FALSE),"")</f>
        <v/>
      </c>
      <c r="K37" t="str">
        <f>IFERROR(VLOOKUP($B37,[1]Mar!AA$5:AB$46,2,FALSE),"")</f>
        <v/>
      </c>
      <c r="L37">
        <f>IFERROR(VLOOKUP($B37,[1]Mar!AD$5:AE$46,2,FALSE),"")</f>
        <v>1</v>
      </c>
      <c r="M37" t="str">
        <f>IFERROR(VLOOKUP($B37,[1]Mar!AG$5:AH$46,2,FALSE),"")</f>
        <v/>
      </c>
      <c r="N37" t="str">
        <f>IFERROR(VLOOKUP($B37,[1]Mar!AJ$5:AK$46,2,FALSE),"")</f>
        <v/>
      </c>
      <c r="O37">
        <f>IFERROR(VLOOKUP($B37,[1]Mar!AM$5:AN$46,2,FALSE),"")</f>
        <v>1</v>
      </c>
      <c r="P37" t="str">
        <f>IFERROR(VLOOKUP($B37,[1]Mar!AP$5:AQ$46,2,FALSE),"")</f>
        <v/>
      </c>
      <c r="Q37" s="6">
        <f>SUM($C37:P37)</f>
        <v>4</v>
      </c>
      <c r="R37">
        <f>COUNTIF($C37:P37,"Late*")</f>
        <v>0</v>
      </c>
      <c r="S37" s="11">
        <f t="shared" ref="S37:S68" si="4">SUM(Q37:R37)</f>
        <v>4</v>
      </c>
      <c r="T37" s="7">
        <f>COUNTIF($C37:P37,"Absent")</f>
        <v>0</v>
      </c>
      <c r="U37">
        <f>COUNTIF($C37:P37,"Withdrawn")+COUNTIF($C37:P37,"Absent*")-T37</f>
        <v>0</v>
      </c>
      <c r="V37" s="10">
        <f t="shared" ref="V37:V68" si="5">SUM(S37:U37)</f>
        <v>4</v>
      </c>
    </row>
    <row r="38" spans="1:22" x14ac:dyDescent="0.3">
      <c r="A38" s="6" t="s">
        <v>661</v>
      </c>
      <c r="B38" s="7" t="s">
        <v>662</v>
      </c>
      <c r="C38" s="6" t="str">
        <f>IFERROR(VLOOKUP($B38,[1]Mar!C$5:D$46,2,FALSE),"")</f>
        <v/>
      </c>
      <c r="D38" t="str">
        <f>IFERROR(VLOOKUP($B38,[1]Mar!F$5:G$46,2,FALSE),"")</f>
        <v/>
      </c>
      <c r="E38" t="str">
        <f>IFERROR(VLOOKUP($B38,[1]Mar!I$5:J$46,2,FALSE),"")</f>
        <v/>
      </c>
      <c r="F38" t="str">
        <f>IFERROR(VLOOKUP($B38,[1]Mar!L$5:M$46,2,FALSE),"")</f>
        <v/>
      </c>
      <c r="G38" t="str">
        <f>IFERROR(VLOOKUP($B38,[1]Mar!O$5:P$46,2,FALSE),"")</f>
        <v/>
      </c>
      <c r="H38" t="str">
        <f>IFERROR(VLOOKUP($B38,[1]Mar!R$5:S$46,2,FALSE),"")</f>
        <v/>
      </c>
      <c r="I38" t="str">
        <f>IFERROR(VLOOKUP($B38,[1]Mar!U$5:V$46,2,FALSE),"")</f>
        <v/>
      </c>
      <c r="J38" t="str">
        <f>IFERROR(VLOOKUP($B38,[1]Mar!X$5:Y$46,2,FALSE),"")</f>
        <v/>
      </c>
      <c r="K38" t="str">
        <f>IFERROR(VLOOKUP($B38,[1]Mar!AA$5:AB$46,2,FALSE),"")</f>
        <v/>
      </c>
      <c r="L38" t="str">
        <f>IFERROR(VLOOKUP($B38,[1]Mar!AD$5:AE$46,2,FALSE),"")</f>
        <v/>
      </c>
      <c r="M38" t="str">
        <f>IFERROR(VLOOKUP($B38,[1]Mar!AG$5:AH$46,2,FALSE),"")</f>
        <v/>
      </c>
      <c r="N38" t="str">
        <f>IFERROR(VLOOKUP($B38,[1]Mar!AJ$5:AK$46,2,FALSE),"")</f>
        <v/>
      </c>
      <c r="O38" t="str">
        <f>IFERROR(VLOOKUP($B38,[1]Mar!AM$5:AN$46,2,FALSE),"")</f>
        <v/>
      </c>
      <c r="P38" t="str">
        <f>IFERROR(VLOOKUP($B38,[1]Mar!AP$5:AQ$46,2,FALSE),"")</f>
        <v/>
      </c>
      <c r="Q38" s="6">
        <f>SUM($C38:P38)</f>
        <v>0</v>
      </c>
      <c r="R38">
        <f>COUNTIF($C38:P38,"Late*")</f>
        <v>0</v>
      </c>
      <c r="S38" s="11">
        <f t="shared" si="4"/>
        <v>0</v>
      </c>
      <c r="T38" s="7">
        <f>COUNTIF($C38:P38,"Absent")</f>
        <v>0</v>
      </c>
      <c r="U38">
        <f>COUNTIF($C38:P38,"Withdrawn")+COUNTIF($C38:P38,"Absent*")-T38</f>
        <v>0</v>
      </c>
      <c r="V38" s="10">
        <f t="shared" si="5"/>
        <v>0</v>
      </c>
    </row>
    <row r="39" spans="1:22" x14ac:dyDescent="0.3">
      <c r="A39" s="6" t="s">
        <v>685</v>
      </c>
      <c r="B39" s="7" t="s">
        <v>686</v>
      </c>
      <c r="C39" s="6" t="str">
        <f>IFERROR(VLOOKUP($B39,[1]Mar!C$5:D$46,2,FALSE),"")</f>
        <v/>
      </c>
      <c r="D39">
        <f>IFERROR(VLOOKUP($B39,[1]Mar!F$5:G$46,2,FALSE),"")</f>
        <v>1</v>
      </c>
      <c r="E39" t="str">
        <f>IFERROR(VLOOKUP($B39,[1]Mar!I$5:J$46,2,FALSE),"")</f>
        <v/>
      </c>
      <c r="F39" t="str">
        <f>IFERROR(VLOOKUP($B39,[1]Mar!L$5:M$46,2,FALSE),"")</f>
        <v/>
      </c>
      <c r="G39" t="str">
        <f>IFERROR(VLOOKUP($B39,[1]Mar!O$5:P$46,2,FALSE),"")</f>
        <v/>
      </c>
      <c r="H39" t="str">
        <f>IFERROR(VLOOKUP($B39,[1]Mar!R$5:S$46,2,FALSE),"")</f>
        <v/>
      </c>
      <c r="I39" t="str">
        <f>IFERROR(VLOOKUP($B39,[1]Mar!U$5:V$46,2,FALSE),"")</f>
        <v/>
      </c>
      <c r="J39" t="str">
        <f>IFERROR(VLOOKUP($B39,[1]Mar!X$5:Y$46,2,FALSE),"")</f>
        <v>Withdrawn</v>
      </c>
      <c r="K39" t="str">
        <f>IFERROR(VLOOKUP($B39,[1]Mar!AA$5:AB$46,2,FALSE),"")</f>
        <v/>
      </c>
      <c r="L39" t="str">
        <f>IFERROR(VLOOKUP($B39,[1]Mar!AD$5:AE$46,2,FALSE),"")</f>
        <v/>
      </c>
      <c r="M39" t="str">
        <f>IFERROR(VLOOKUP($B39,[1]Mar!AG$5:AH$46,2,FALSE),"")</f>
        <v>Withdrawn</v>
      </c>
      <c r="N39" t="str">
        <f>IFERROR(VLOOKUP($B39,[1]Mar!AJ$5:AK$46,2,FALSE),"")</f>
        <v/>
      </c>
      <c r="O39" t="str">
        <f>IFERROR(VLOOKUP($B39,[1]Mar!AM$5:AN$46,2,FALSE),"")</f>
        <v/>
      </c>
      <c r="P39" t="str">
        <f>IFERROR(VLOOKUP($B39,[1]Mar!AP$5:AQ$46,2,FALSE),"")</f>
        <v>Absent</v>
      </c>
      <c r="Q39" s="6">
        <f>SUM($C39:P39)</f>
        <v>1</v>
      </c>
      <c r="R39">
        <f>COUNTIF($C39:P39,"Late*")</f>
        <v>0</v>
      </c>
      <c r="S39" s="11">
        <f t="shared" si="4"/>
        <v>1</v>
      </c>
      <c r="T39" s="7">
        <f>COUNTIF($C39:P39,"Absent")</f>
        <v>1</v>
      </c>
      <c r="U39">
        <f>COUNTIF($C39:P39,"Withdrawn")+COUNTIF($C39:P39,"Absent*")-T39</f>
        <v>2</v>
      </c>
      <c r="V39" s="10">
        <f t="shared" si="5"/>
        <v>4</v>
      </c>
    </row>
    <row r="40" spans="1:22" x14ac:dyDescent="0.3">
      <c r="A40" s="6" t="s">
        <v>177</v>
      </c>
      <c r="B40" s="7" t="s">
        <v>178</v>
      </c>
      <c r="C40" s="6" t="str">
        <f>IFERROR(VLOOKUP($B40,[1]Mar!C$5:D$46,2,FALSE),"")</f>
        <v/>
      </c>
      <c r="D40" t="str">
        <f>IFERROR(VLOOKUP($B40,[1]Mar!F$5:G$46,2,FALSE),"")</f>
        <v/>
      </c>
      <c r="E40" t="str">
        <f>IFERROR(VLOOKUP($B40,[1]Mar!I$5:J$46,2,FALSE),"")</f>
        <v/>
      </c>
      <c r="F40" t="str">
        <f>IFERROR(VLOOKUP($B40,[1]Mar!L$5:M$46,2,FALSE),"")</f>
        <v>Withdrawn</v>
      </c>
      <c r="G40" t="str">
        <f>IFERROR(VLOOKUP($B40,[1]Mar!O$5:P$46,2,FALSE),"")</f>
        <v/>
      </c>
      <c r="H40" t="str">
        <f>IFERROR(VLOOKUP($B40,[1]Mar!R$5:S$46,2,FALSE),"")</f>
        <v/>
      </c>
      <c r="I40" t="str">
        <f>IFERROR(VLOOKUP($B40,[1]Mar!U$5:V$46,2,FALSE),"")</f>
        <v>Withdrawn</v>
      </c>
      <c r="J40" t="str">
        <f>IFERROR(VLOOKUP($B40,[1]Mar!X$5:Y$46,2,FALSE),"")</f>
        <v/>
      </c>
      <c r="K40" t="str">
        <f>IFERROR(VLOOKUP($B40,[1]Mar!AA$5:AB$46,2,FALSE),"")</f>
        <v/>
      </c>
      <c r="L40" t="str">
        <f>IFERROR(VLOOKUP($B40,[1]Mar!AD$5:AE$46,2,FALSE),"")</f>
        <v/>
      </c>
      <c r="M40" t="str">
        <f>IFERROR(VLOOKUP($B40,[1]Mar!AG$5:AH$46,2,FALSE),"")</f>
        <v/>
      </c>
      <c r="N40" t="str">
        <f>IFERROR(VLOOKUP($B40,[1]Mar!AJ$5:AK$46,2,FALSE),"")</f>
        <v/>
      </c>
      <c r="O40" t="str">
        <f>IFERROR(VLOOKUP($B40,[1]Mar!AM$5:AN$46,2,FALSE),"")</f>
        <v/>
      </c>
      <c r="P40" t="str">
        <f>IFERROR(VLOOKUP($B40,[1]Mar!AP$5:AQ$46,2,FALSE),"")</f>
        <v/>
      </c>
      <c r="Q40" s="6">
        <f>SUM($C40:P40)</f>
        <v>0</v>
      </c>
      <c r="R40">
        <f>COUNTIF($C40:P40,"Late*")</f>
        <v>0</v>
      </c>
      <c r="S40" s="11">
        <f t="shared" si="4"/>
        <v>0</v>
      </c>
      <c r="T40" s="7">
        <f>COUNTIF($C40:P40,"Absent")</f>
        <v>0</v>
      </c>
      <c r="U40">
        <f>COUNTIF($C40:P40,"Withdrawn")+COUNTIF($C40:P40,"Absent*")-T40</f>
        <v>2</v>
      </c>
      <c r="V40" s="10">
        <f t="shared" si="5"/>
        <v>2</v>
      </c>
    </row>
    <row r="41" spans="1:22" x14ac:dyDescent="0.3">
      <c r="A41" s="6" t="s">
        <v>641</v>
      </c>
      <c r="B41" s="7" t="s">
        <v>642</v>
      </c>
      <c r="C41" s="6" t="str">
        <f>IFERROR(VLOOKUP($B41,[1]Mar!C$5:D$46,2,FALSE),"")</f>
        <v/>
      </c>
      <c r="D41" t="str">
        <f>IFERROR(VLOOKUP($B41,[1]Mar!F$5:G$46,2,FALSE),"")</f>
        <v/>
      </c>
      <c r="E41" t="str">
        <f>IFERROR(VLOOKUP($B41,[1]Mar!I$5:J$46,2,FALSE),"")</f>
        <v/>
      </c>
      <c r="F41" t="str">
        <f>IFERROR(VLOOKUP($B41,[1]Mar!L$5:M$46,2,FALSE),"")</f>
        <v/>
      </c>
      <c r="G41" t="str">
        <f>IFERROR(VLOOKUP($B41,[1]Mar!O$5:P$46,2,FALSE),"")</f>
        <v/>
      </c>
      <c r="H41" t="str">
        <f>IFERROR(VLOOKUP($B41,[1]Mar!R$5:S$46,2,FALSE),"")</f>
        <v/>
      </c>
      <c r="I41" t="str">
        <f>IFERROR(VLOOKUP($B41,[1]Mar!U$5:V$46,2,FALSE),"")</f>
        <v/>
      </c>
      <c r="J41" t="str">
        <f>IFERROR(VLOOKUP($B41,[1]Mar!X$5:Y$46,2,FALSE),"")</f>
        <v/>
      </c>
      <c r="K41" t="str">
        <f>IFERROR(VLOOKUP($B41,[1]Mar!AA$5:AB$46,2,FALSE),"")</f>
        <v/>
      </c>
      <c r="L41" t="str">
        <f>IFERROR(VLOOKUP($B41,[1]Mar!AD$5:AE$46,2,FALSE),"")</f>
        <v/>
      </c>
      <c r="M41">
        <f>IFERROR(VLOOKUP($B41,[1]Mar!AG$5:AH$46,2,FALSE),"")</f>
        <v>1</v>
      </c>
      <c r="N41" t="str">
        <f>IFERROR(VLOOKUP($B41,[1]Mar!AJ$5:AK$46,2,FALSE),"")</f>
        <v/>
      </c>
      <c r="O41" t="str">
        <f>IFERROR(VLOOKUP($B41,[1]Mar!AM$5:AN$46,2,FALSE),"")</f>
        <v/>
      </c>
      <c r="P41" t="str">
        <f>IFERROR(VLOOKUP($B41,[1]Mar!AP$5:AQ$46,2,FALSE),"")</f>
        <v>Withdrawn</v>
      </c>
      <c r="Q41" s="6">
        <f>SUM($C41:P41)</f>
        <v>1</v>
      </c>
      <c r="R41">
        <f>COUNTIF($C41:P41,"Late*")</f>
        <v>0</v>
      </c>
      <c r="S41" s="11">
        <f t="shared" si="4"/>
        <v>1</v>
      </c>
      <c r="T41" s="7">
        <f>COUNTIF($C41:P41,"Absent")</f>
        <v>0</v>
      </c>
      <c r="U41">
        <f>COUNTIF($C41:P41,"Withdrawn")+COUNTIF($C41:P41,"Absent*")-T41</f>
        <v>1</v>
      </c>
      <c r="V41" s="10">
        <f t="shared" si="5"/>
        <v>2</v>
      </c>
    </row>
    <row r="42" spans="1:22" x14ac:dyDescent="0.3">
      <c r="A42" s="6" t="s">
        <v>77</v>
      </c>
      <c r="B42" s="7" t="s">
        <v>78</v>
      </c>
      <c r="C42" s="6" t="str">
        <f>IFERROR(VLOOKUP($B42,[1]Mar!C$5:D$46,2,FALSE),"")</f>
        <v/>
      </c>
      <c r="D42" t="str">
        <f>IFERROR(VLOOKUP($B42,[1]Mar!F$5:G$46,2,FALSE),"")</f>
        <v/>
      </c>
      <c r="E42">
        <f>IFERROR(VLOOKUP($B42,[1]Mar!I$5:J$46,2,FALSE),"")</f>
        <v>1</v>
      </c>
      <c r="F42" t="str">
        <f>IFERROR(VLOOKUP($B42,[1]Mar!L$5:M$46,2,FALSE),"")</f>
        <v/>
      </c>
      <c r="G42" t="str">
        <f>IFERROR(VLOOKUP($B42,[1]Mar!O$5:P$46,2,FALSE),"")</f>
        <v/>
      </c>
      <c r="H42">
        <f>IFERROR(VLOOKUP($B42,[1]Mar!R$5:S$46,2,FALSE),"")</f>
        <v>1</v>
      </c>
      <c r="I42" t="str">
        <f>IFERROR(VLOOKUP($B42,[1]Mar!U$5:V$46,2,FALSE),"")</f>
        <v/>
      </c>
      <c r="J42" t="str">
        <f>IFERROR(VLOOKUP($B42,[1]Mar!X$5:Y$46,2,FALSE),"")</f>
        <v>Withdrawn</v>
      </c>
      <c r="K42">
        <f>IFERROR(VLOOKUP($B42,[1]Mar!AA$5:AB$46,2,FALSE),"")</f>
        <v>1</v>
      </c>
      <c r="L42" t="str">
        <f>IFERROR(VLOOKUP($B42,[1]Mar!AD$5:AE$46,2,FALSE),"")</f>
        <v/>
      </c>
      <c r="M42" t="str">
        <f>IFERROR(VLOOKUP($B42,[1]Mar!AG$5:AH$46,2,FALSE),"")</f>
        <v/>
      </c>
      <c r="N42" t="str">
        <f>IFERROR(VLOOKUP($B42,[1]Mar!AJ$5:AK$46,2,FALSE),"")</f>
        <v/>
      </c>
      <c r="O42" t="str">
        <f>IFERROR(VLOOKUP($B42,[1]Mar!AM$5:AN$46,2,FALSE),"")</f>
        <v/>
      </c>
      <c r="P42" t="str">
        <f>IFERROR(VLOOKUP($B42,[1]Mar!AP$5:AQ$46,2,FALSE),"")</f>
        <v/>
      </c>
      <c r="Q42" s="6">
        <f>SUM($C42:P42)</f>
        <v>3</v>
      </c>
      <c r="R42">
        <f>COUNTIF($C42:P42,"Late*")</f>
        <v>0</v>
      </c>
      <c r="S42" s="11">
        <f t="shared" si="4"/>
        <v>3</v>
      </c>
      <c r="T42" s="7">
        <f>COUNTIF($C42:P42,"Absent")</f>
        <v>0</v>
      </c>
      <c r="U42">
        <f>COUNTIF($C42:P42,"Withdrawn")+COUNTIF($C42:P42,"Absent*")-T42</f>
        <v>1</v>
      </c>
      <c r="V42" s="10">
        <f t="shared" si="5"/>
        <v>4</v>
      </c>
    </row>
    <row r="43" spans="1:22" x14ac:dyDescent="0.3">
      <c r="A43" s="6" t="s">
        <v>193</v>
      </c>
      <c r="B43" s="7" t="s">
        <v>194</v>
      </c>
      <c r="C43" s="6" t="str">
        <f>IFERROR(VLOOKUP($B43,[1]Mar!C$5:D$46,2,FALSE),"")</f>
        <v/>
      </c>
      <c r="D43" t="str">
        <f>IFERROR(VLOOKUP($B43,[1]Mar!F$5:G$46,2,FALSE),"")</f>
        <v/>
      </c>
      <c r="E43" t="str">
        <f>IFERROR(VLOOKUP($B43,[1]Mar!I$5:J$46,2,FALSE),"")</f>
        <v/>
      </c>
      <c r="F43" t="str">
        <f>IFERROR(VLOOKUP($B43,[1]Mar!L$5:M$46,2,FALSE),"")</f>
        <v/>
      </c>
      <c r="G43">
        <f>IFERROR(VLOOKUP($B43,[1]Mar!O$5:P$46,2,FALSE),"")</f>
        <v>1</v>
      </c>
      <c r="H43" t="str">
        <f>IFERROR(VLOOKUP($B43,[1]Mar!R$5:S$46,2,FALSE),"")</f>
        <v/>
      </c>
      <c r="I43" t="str">
        <f>IFERROR(VLOOKUP($B43,[1]Mar!U$5:V$46,2,FALSE),"")</f>
        <v/>
      </c>
      <c r="J43" t="str">
        <f>IFERROR(VLOOKUP($B43,[1]Mar!X$5:Y$46,2,FALSE),"")</f>
        <v>Withdrawn</v>
      </c>
      <c r="K43" t="str">
        <f>IFERROR(VLOOKUP($B43,[1]Mar!AA$5:AB$46,2,FALSE),"")</f>
        <v/>
      </c>
      <c r="L43" t="str">
        <f>IFERROR(VLOOKUP($B43,[1]Mar!AD$5:AE$46,2,FALSE),"")</f>
        <v/>
      </c>
      <c r="M43">
        <f>IFERROR(VLOOKUP($B43,[1]Mar!AG$5:AH$46,2,FALSE),"")</f>
        <v>1</v>
      </c>
      <c r="N43" t="str">
        <f>IFERROR(VLOOKUP($B43,[1]Mar!AJ$5:AK$46,2,FALSE),"")</f>
        <v/>
      </c>
      <c r="O43" t="str">
        <f>IFERROR(VLOOKUP($B43,[1]Mar!AM$5:AN$46,2,FALSE),"")</f>
        <v/>
      </c>
      <c r="P43">
        <f>IFERROR(VLOOKUP($B43,[1]Mar!AP$5:AQ$46,2,FALSE),"")</f>
        <v>1</v>
      </c>
      <c r="Q43" s="6">
        <f>SUM($C43:P43)</f>
        <v>3</v>
      </c>
      <c r="R43">
        <f>COUNTIF($C43:P43,"Late*")</f>
        <v>0</v>
      </c>
      <c r="S43" s="11">
        <f t="shared" si="4"/>
        <v>3</v>
      </c>
      <c r="T43" s="7">
        <f>COUNTIF($C43:P43,"Absent")</f>
        <v>0</v>
      </c>
      <c r="U43">
        <f>COUNTIF($C43:P43,"Withdrawn")+COUNTIF($C43:P43,"Absent*")-T43</f>
        <v>1</v>
      </c>
      <c r="V43" s="10">
        <f t="shared" si="5"/>
        <v>4</v>
      </c>
    </row>
    <row r="44" spans="1:22" x14ac:dyDescent="0.3">
      <c r="A44" s="6" t="s">
        <v>472</v>
      </c>
      <c r="B44" s="7" t="s">
        <v>473</v>
      </c>
      <c r="C44" s="6" t="str">
        <f>IFERROR(VLOOKUP($B44,[1]Mar!C$5:D$46,2,FALSE),"")</f>
        <v/>
      </c>
      <c r="D44" t="str">
        <f>IFERROR(VLOOKUP($B44,[1]Mar!F$5:G$46,2,FALSE),"")</f>
        <v/>
      </c>
      <c r="E44" t="str">
        <f>IFERROR(VLOOKUP($B44,[1]Mar!I$5:J$46,2,FALSE),"")</f>
        <v/>
      </c>
      <c r="F44" t="str">
        <f>IFERROR(VLOOKUP($B44,[1]Mar!L$5:M$46,2,FALSE),"")</f>
        <v/>
      </c>
      <c r="G44">
        <f>IFERROR(VLOOKUP($B44,[1]Mar!O$5:P$46,2,FALSE),"")</f>
        <v>1</v>
      </c>
      <c r="H44" t="str">
        <f>IFERROR(VLOOKUP($B44,[1]Mar!R$5:S$46,2,FALSE),"")</f>
        <v/>
      </c>
      <c r="I44" t="str">
        <f>IFERROR(VLOOKUP($B44,[1]Mar!U$5:V$46,2,FALSE),"")</f>
        <v/>
      </c>
      <c r="J44" t="str">
        <f>IFERROR(VLOOKUP($B44,[1]Mar!X$5:Y$46,2,FALSE),"")</f>
        <v>Withdrawn</v>
      </c>
      <c r="K44" t="str">
        <f>IFERROR(VLOOKUP($B44,[1]Mar!AA$5:AB$46,2,FALSE),"")</f>
        <v/>
      </c>
      <c r="L44" t="str">
        <f>IFERROR(VLOOKUP($B44,[1]Mar!AD$5:AE$46,2,FALSE),"")</f>
        <v/>
      </c>
      <c r="M44" t="str">
        <f>IFERROR(VLOOKUP($B44,[1]Mar!AG$5:AH$46,2,FALSE),"")</f>
        <v>Withdrawn</v>
      </c>
      <c r="N44" t="str">
        <f>IFERROR(VLOOKUP($B44,[1]Mar!AJ$5:AK$46,2,FALSE),"")</f>
        <v/>
      </c>
      <c r="O44" t="str">
        <f>IFERROR(VLOOKUP($B44,[1]Mar!AM$5:AN$46,2,FALSE),"")</f>
        <v/>
      </c>
      <c r="P44" t="str">
        <f>IFERROR(VLOOKUP($B44,[1]Mar!AP$5:AQ$46,2,FALSE),"")</f>
        <v>Withdrawn</v>
      </c>
      <c r="Q44" s="6">
        <f>SUM($C44:P44)</f>
        <v>1</v>
      </c>
      <c r="R44">
        <f>COUNTIF($C44:P44,"Late*")</f>
        <v>0</v>
      </c>
      <c r="S44" s="11">
        <f t="shared" si="4"/>
        <v>1</v>
      </c>
      <c r="T44" s="7">
        <f>COUNTIF($C44:P44,"Absent")</f>
        <v>0</v>
      </c>
      <c r="U44">
        <f>COUNTIF($C44:P44,"Withdrawn")+COUNTIF($C44:P44,"Absent*")-T44</f>
        <v>3</v>
      </c>
      <c r="V44" s="10">
        <f t="shared" si="5"/>
        <v>4</v>
      </c>
    </row>
    <row r="45" spans="1:22" x14ac:dyDescent="0.3">
      <c r="A45" s="6" t="s">
        <v>400</v>
      </c>
      <c r="B45" s="7" t="s">
        <v>401</v>
      </c>
      <c r="C45" s="6" t="str">
        <f>IFERROR(VLOOKUP($B45,[1]Mar!C$5:D$46,2,FALSE),"")</f>
        <v/>
      </c>
      <c r="D45">
        <f>IFERROR(VLOOKUP($B45,[1]Mar!F$5:G$46,2,FALSE),"")</f>
        <v>1</v>
      </c>
      <c r="E45" t="str">
        <f>IFERROR(VLOOKUP($B45,[1]Mar!I$5:J$46,2,FALSE),"")</f>
        <v/>
      </c>
      <c r="F45" t="str">
        <f>IFERROR(VLOOKUP($B45,[1]Mar!L$5:M$46,2,FALSE),"")</f>
        <v/>
      </c>
      <c r="G45" t="str">
        <f>IFERROR(VLOOKUP($B45,[1]Mar!O$5:P$46,2,FALSE),"")</f>
        <v>Withdrawn</v>
      </c>
      <c r="H45" t="str">
        <f>IFERROR(VLOOKUP($B45,[1]Mar!R$5:S$46,2,FALSE),"")</f>
        <v/>
      </c>
      <c r="I45" t="str">
        <f>IFERROR(VLOOKUP($B45,[1]Mar!U$5:V$46,2,FALSE),"")</f>
        <v/>
      </c>
      <c r="J45" t="str">
        <f>IFERROR(VLOOKUP($B45,[1]Mar!X$5:Y$46,2,FALSE),"")</f>
        <v>Withdrawn</v>
      </c>
      <c r="K45" t="str">
        <f>IFERROR(VLOOKUP($B45,[1]Mar!AA$5:AB$46,2,FALSE),"")</f>
        <v/>
      </c>
      <c r="L45" t="str">
        <f>IFERROR(VLOOKUP($B45,[1]Mar!AD$5:AE$46,2,FALSE),"")</f>
        <v/>
      </c>
      <c r="M45" t="str">
        <f>IFERROR(VLOOKUP($B45,[1]Mar!AG$5:AH$46,2,FALSE),"")</f>
        <v>Withdrawn</v>
      </c>
      <c r="N45" t="str">
        <f>IFERROR(VLOOKUP($B45,[1]Mar!AJ$5:AK$46,2,FALSE),"")</f>
        <v/>
      </c>
      <c r="O45" t="str">
        <f>IFERROR(VLOOKUP($B45,[1]Mar!AM$5:AN$46,2,FALSE),"")</f>
        <v/>
      </c>
      <c r="P45" t="str">
        <f>IFERROR(VLOOKUP($B45,[1]Mar!AP$5:AQ$46,2,FALSE),"")</f>
        <v/>
      </c>
      <c r="Q45" s="6">
        <f>SUM($C45:P45)</f>
        <v>1</v>
      </c>
      <c r="R45">
        <f>COUNTIF($C45:P45,"Late*")</f>
        <v>0</v>
      </c>
      <c r="S45" s="11">
        <f t="shared" si="4"/>
        <v>1</v>
      </c>
      <c r="T45" s="7">
        <f>COUNTIF($C45:P45,"Absent")</f>
        <v>0</v>
      </c>
      <c r="U45">
        <f>COUNTIF($C45:P45,"Withdrawn")+COUNTIF($C45:P45,"Absent*")-T45</f>
        <v>3</v>
      </c>
      <c r="V45" s="10">
        <f t="shared" si="5"/>
        <v>4</v>
      </c>
    </row>
    <row r="46" spans="1:22" x14ac:dyDescent="0.3">
      <c r="A46" s="44" t="s">
        <v>731</v>
      </c>
      <c r="B46" s="23" t="s">
        <v>732</v>
      </c>
      <c r="C46" s="6" t="str">
        <f>IFERROR(VLOOKUP($B46,[1]Mar!C$5:D$46,2,FALSE),"")</f>
        <v/>
      </c>
      <c r="D46" t="str">
        <f>IFERROR(VLOOKUP($B46,[1]Mar!F$5:G$46,2,FALSE),"")</f>
        <v/>
      </c>
      <c r="E46" t="str">
        <f>IFERROR(VLOOKUP($B46,[1]Mar!I$5:J$46,2,FALSE),"")</f>
        <v/>
      </c>
      <c r="F46" t="str">
        <f>IFERROR(VLOOKUP($B46,[1]Mar!L$5:M$46,2,FALSE),"")</f>
        <v/>
      </c>
      <c r="G46" t="str">
        <f>IFERROR(VLOOKUP($B46,[1]Mar!O$5:P$46,2,FALSE),"")</f>
        <v/>
      </c>
      <c r="H46" t="str">
        <f>IFERROR(VLOOKUP($B46,[1]Mar!R$5:S$46,2,FALSE),"")</f>
        <v/>
      </c>
      <c r="I46" t="str">
        <f>IFERROR(VLOOKUP($B46,[1]Mar!U$5:V$46,2,FALSE),"")</f>
        <v/>
      </c>
      <c r="J46">
        <f>IFERROR(VLOOKUP($B46,[1]Mar!X$5:Y$46,2,FALSE),"")</f>
        <v>1</v>
      </c>
      <c r="K46" t="str">
        <f>IFERROR(VLOOKUP($B46,[1]Mar!AA$5:AB$46,2,FALSE),"")</f>
        <v/>
      </c>
      <c r="L46" t="str">
        <f>IFERROR(VLOOKUP($B46,[1]Mar!AD$5:AE$46,2,FALSE),"")</f>
        <v/>
      </c>
      <c r="M46" t="str">
        <f>IFERROR(VLOOKUP($B46,[1]Mar!AG$5:AH$46,2,FALSE),"")</f>
        <v/>
      </c>
      <c r="N46" t="str">
        <f>IFERROR(VLOOKUP($B46,[1]Mar!AJ$5:AK$46,2,FALSE),"")</f>
        <v/>
      </c>
      <c r="O46" t="str">
        <f>IFERROR(VLOOKUP($B46,[1]Mar!AM$5:AN$46,2,FALSE),"")</f>
        <v/>
      </c>
      <c r="P46" t="str">
        <f>IFERROR(VLOOKUP($B46,[1]Mar!AP$5:AQ$46,2,FALSE),"")</f>
        <v/>
      </c>
      <c r="Q46" s="6">
        <f>SUM($C46:P46)</f>
        <v>1</v>
      </c>
      <c r="R46">
        <f>COUNTIF($C46:P46,"Late*")</f>
        <v>0</v>
      </c>
      <c r="S46" s="11">
        <f t="shared" si="4"/>
        <v>1</v>
      </c>
      <c r="T46" s="7">
        <f>COUNTIF($C46:P46,"Absent")</f>
        <v>0</v>
      </c>
      <c r="U46">
        <f>COUNTIF($C46:P46,"Withdrawn")+COUNTIF($C46:P46,"Absent*")-T46</f>
        <v>0</v>
      </c>
      <c r="V46" s="10">
        <f t="shared" si="5"/>
        <v>1</v>
      </c>
    </row>
    <row r="47" spans="1:22" x14ac:dyDescent="0.3">
      <c r="A47" s="6" t="s">
        <v>575</v>
      </c>
      <c r="B47" s="7" t="s">
        <v>576</v>
      </c>
      <c r="C47" s="6" t="str">
        <f>IFERROR(VLOOKUP($B47,[1]Mar!C$5:D$46,2,FALSE),"")</f>
        <v/>
      </c>
      <c r="D47" t="str">
        <f>IFERROR(VLOOKUP($B47,[1]Mar!F$5:G$46,2,FALSE),"")</f>
        <v/>
      </c>
      <c r="E47" t="str">
        <f>IFERROR(VLOOKUP($B47,[1]Mar!I$5:J$46,2,FALSE),"")</f>
        <v/>
      </c>
      <c r="F47" t="str">
        <f>IFERROR(VLOOKUP($B47,[1]Mar!L$5:M$46,2,FALSE),"")</f>
        <v/>
      </c>
      <c r="G47" t="str">
        <f>IFERROR(VLOOKUP($B47,[1]Mar!O$5:P$46,2,FALSE),"")</f>
        <v/>
      </c>
      <c r="H47" t="str">
        <f>IFERROR(VLOOKUP($B47,[1]Mar!R$5:S$46,2,FALSE),"")</f>
        <v/>
      </c>
      <c r="I47">
        <f>IFERROR(VLOOKUP($B47,[1]Mar!U$5:V$46,2,FALSE),"")</f>
        <v>1</v>
      </c>
      <c r="J47" t="str">
        <f>IFERROR(VLOOKUP($B47,[1]Mar!X$5:Y$46,2,FALSE),"")</f>
        <v/>
      </c>
      <c r="K47">
        <f>IFERROR(VLOOKUP($B47,[1]Mar!AA$5:AB$46,2,FALSE),"")</f>
        <v>1</v>
      </c>
      <c r="L47" t="str">
        <f>IFERROR(VLOOKUP($B47,[1]Mar!AD$5:AE$46,2,FALSE),"")</f>
        <v>Late</v>
      </c>
      <c r="M47" t="str">
        <f>IFERROR(VLOOKUP($B47,[1]Mar!AG$5:AH$46,2,FALSE),"")</f>
        <v/>
      </c>
      <c r="N47" t="str">
        <f>IFERROR(VLOOKUP($B47,[1]Mar!AJ$5:AK$46,2,FALSE),"")</f>
        <v/>
      </c>
      <c r="O47" t="str">
        <f>IFERROR(VLOOKUP($B47,[1]Mar!AM$5:AN$46,2,FALSE),"")</f>
        <v/>
      </c>
      <c r="P47" t="str">
        <f>IFERROR(VLOOKUP($B47,[1]Mar!AP$5:AQ$46,2,FALSE),"")</f>
        <v/>
      </c>
      <c r="Q47" s="6">
        <f>SUM($C47:P47)</f>
        <v>2</v>
      </c>
      <c r="R47">
        <f>COUNTIF($C47:P47,"Late*")</f>
        <v>1</v>
      </c>
      <c r="S47" s="11">
        <f t="shared" si="4"/>
        <v>3</v>
      </c>
      <c r="T47" s="7">
        <f>COUNTIF($C47:P47,"Absent")</f>
        <v>0</v>
      </c>
      <c r="U47">
        <f>COUNTIF($C47:P47,"Withdrawn")+COUNTIF($C47:P47,"Absent*")-T47</f>
        <v>0</v>
      </c>
      <c r="V47" s="10">
        <f t="shared" si="5"/>
        <v>3</v>
      </c>
    </row>
    <row r="48" spans="1:22" x14ac:dyDescent="0.3">
      <c r="A48" s="6" t="s">
        <v>673</v>
      </c>
      <c r="B48" s="7" t="s">
        <v>674</v>
      </c>
      <c r="C48" s="6" t="str">
        <f>IFERROR(VLOOKUP($B48,[1]Mar!C$5:D$46,2,FALSE),"")</f>
        <v/>
      </c>
      <c r="D48" t="str">
        <f>IFERROR(VLOOKUP($B48,[1]Mar!F$5:G$46,2,FALSE),"")</f>
        <v/>
      </c>
      <c r="E48" t="str">
        <f>IFERROR(VLOOKUP($B48,[1]Mar!I$5:J$46,2,FALSE),"")</f>
        <v/>
      </c>
      <c r="F48">
        <f>IFERROR(VLOOKUP($B48,[1]Mar!L$5:M$46,2,FALSE),"")</f>
        <v>1</v>
      </c>
      <c r="G48" t="str">
        <f>IFERROR(VLOOKUP($B48,[1]Mar!O$5:P$46,2,FALSE),"")</f>
        <v/>
      </c>
      <c r="H48" t="str">
        <f>IFERROR(VLOOKUP($B48,[1]Mar!R$5:S$46,2,FALSE),"")</f>
        <v/>
      </c>
      <c r="I48" t="str">
        <f>IFERROR(VLOOKUP($B48,[1]Mar!U$5:V$46,2,FALSE),"")</f>
        <v/>
      </c>
      <c r="J48" t="str">
        <f>IFERROR(VLOOKUP($B48,[1]Mar!X$5:Y$46,2,FALSE),"")</f>
        <v/>
      </c>
      <c r="K48" t="str">
        <f>IFERROR(VLOOKUP($B48,[1]Mar!AA$5:AB$46,2,FALSE),"")</f>
        <v/>
      </c>
      <c r="L48">
        <f>IFERROR(VLOOKUP($B48,[1]Mar!AD$5:AE$46,2,FALSE),"")</f>
        <v>1</v>
      </c>
      <c r="M48" t="str">
        <f>IFERROR(VLOOKUP($B48,[1]Mar!AG$5:AH$46,2,FALSE),"")</f>
        <v/>
      </c>
      <c r="N48" t="str">
        <f>IFERROR(VLOOKUP($B48,[1]Mar!AJ$5:AK$46,2,FALSE),"")</f>
        <v/>
      </c>
      <c r="O48" t="str">
        <f>IFERROR(VLOOKUP($B48,[1]Mar!AM$5:AN$46,2,FALSE),"")</f>
        <v>Withdrawn</v>
      </c>
      <c r="P48" t="str">
        <f>IFERROR(VLOOKUP($B48,[1]Mar!AP$5:AQ$46,2,FALSE),"")</f>
        <v/>
      </c>
      <c r="Q48" s="6">
        <f>SUM($C48:P48)</f>
        <v>2</v>
      </c>
      <c r="R48">
        <f>COUNTIF($C48:P48,"Late*")</f>
        <v>0</v>
      </c>
      <c r="S48" s="11">
        <f t="shared" si="4"/>
        <v>2</v>
      </c>
      <c r="T48" s="7">
        <f>COUNTIF($C48:P48,"Absent")</f>
        <v>0</v>
      </c>
      <c r="U48">
        <f>COUNTIF($C48:P48,"Withdrawn")+COUNTIF($C48:P48,"Absent*")-T48</f>
        <v>1</v>
      </c>
      <c r="V48" s="10">
        <f t="shared" si="5"/>
        <v>3</v>
      </c>
    </row>
    <row r="49" spans="1:23" x14ac:dyDescent="0.3">
      <c r="A49" s="6" t="s">
        <v>633</v>
      </c>
      <c r="B49" s="7" t="s">
        <v>634</v>
      </c>
      <c r="C49" s="6" t="str">
        <f>IFERROR(VLOOKUP($B49,[1]Mar!C$5:D$46,2,FALSE),"")</f>
        <v/>
      </c>
      <c r="D49" t="str">
        <f>IFERROR(VLOOKUP($B49,[1]Mar!F$5:G$46,2,FALSE),"")</f>
        <v>Withdrawn</v>
      </c>
      <c r="E49" t="str">
        <f>IFERROR(VLOOKUP($B49,[1]Mar!I$5:J$46,2,FALSE),"")</f>
        <v/>
      </c>
      <c r="F49" t="str">
        <f>IFERROR(VLOOKUP($B49,[1]Mar!L$5:M$46,2,FALSE),"")</f>
        <v/>
      </c>
      <c r="G49" t="str">
        <f>IFERROR(VLOOKUP($B49,[1]Mar!O$5:P$46,2,FALSE),"")</f>
        <v>Withdrawn</v>
      </c>
      <c r="H49" t="str">
        <f>IFERROR(VLOOKUP($B49,[1]Mar!R$5:S$46,2,FALSE),"")</f>
        <v/>
      </c>
      <c r="I49" t="str">
        <f>IFERROR(VLOOKUP($B49,[1]Mar!U$5:V$46,2,FALSE),"")</f>
        <v/>
      </c>
      <c r="J49" t="str">
        <f>IFERROR(VLOOKUP($B49,[1]Mar!X$5:Y$46,2,FALSE),"")</f>
        <v>Withdrawn</v>
      </c>
      <c r="K49" t="str">
        <f>IFERROR(VLOOKUP($B49,[1]Mar!AA$5:AB$46,2,FALSE),"")</f>
        <v/>
      </c>
      <c r="L49" t="str">
        <f>IFERROR(VLOOKUP($B49,[1]Mar!AD$5:AE$46,2,FALSE),"")</f>
        <v/>
      </c>
      <c r="M49" t="str">
        <f>IFERROR(VLOOKUP($B49,[1]Mar!AG$5:AH$46,2,FALSE),"")</f>
        <v>Withdrawn</v>
      </c>
      <c r="N49" t="str">
        <f>IFERROR(VLOOKUP($B49,[1]Mar!AJ$5:AK$46,2,FALSE),"")</f>
        <v/>
      </c>
      <c r="O49" t="str">
        <f>IFERROR(VLOOKUP($B49,[1]Mar!AM$5:AN$46,2,FALSE),"")</f>
        <v/>
      </c>
      <c r="P49" t="str">
        <f>IFERROR(VLOOKUP($B49,[1]Mar!AP$5:AQ$46,2,FALSE),"")</f>
        <v/>
      </c>
      <c r="Q49" s="6">
        <f>SUM($C49:P49)</f>
        <v>0</v>
      </c>
      <c r="R49">
        <f>COUNTIF($C49:P49,"Late*")</f>
        <v>0</v>
      </c>
      <c r="S49" s="11">
        <f t="shared" si="4"/>
        <v>0</v>
      </c>
      <c r="T49" s="7">
        <f>COUNTIF($C49:P49,"Absent")</f>
        <v>0</v>
      </c>
      <c r="U49">
        <f>COUNTIF($C49:P49,"Withdrawn")+COUNTIF($C49:P49,"Absent*")-T49</f>
        <v>4</v>
      </c>
      <c r="V49" s="10">
        <f t="shared" si="5"/>
        <v>4</v>
      </c>
    </row>
    <row r="50" spans="1:23" x14ac:dyDescent="0.3">
      <c r="A50" s="6" t="s">
        <v>183</v>
      </c>
      <c r="B50" s="7" t="s">
        <v>184</v>
      </c>
      <c r="C50" s="6" t="str">
        <f>IFERROR(VLOOKUP($B50,[1]Mar!C$5:D$46,2,FALSE),"")</f>
        <v/>
      </c>
      <c r="D50" t="str">
        <f>IFERROR(VLOOKUP($B50,[1]Mar!F$5:G$46,2,FALSE),"")</f>
        <v/>
      </c>
      <c r="E50" t="str">
        <f>IFERROR(VLOOKUP($B50,[1]Mar!I$5:J$46,2,FALSE),"")</f>
        <v/>
      </c>
      <c r="F50" t="str">
        <f>IFERROR(VLOOKUP($B50,[1]Mar!L$5:M$46,2,FALSE),"")</f>
        <v/>
      </c>
      <c r="G50" t="str">
        <f>IFERROR(VLOOKUP($B50,[1]Mar!O$5:P$46,2,FALSE),"")</f>
        <v/>
      </c>
      <c r="H50" t="str">
        <f>IFERROR(VLOOKUP($B50,[1]Mar!R$5:S$46,2,FALSE),"")</f>
        <v/>
      </c>
      <c r="I50" t="str">
        <f>IFERROR(VLOOKUP($B50,[1]Mar!U$5:V$46,2,FALSE),"")</f>
        <v/>
      </c>
      <c r="J50" t="str">
        <f>IFERROR(VLOOKUP($B50,[1]Mar!X$5:Y$46,2,FALSE),"")</f>
        <v/>
      </c>
      <c r="K50" t="str">
        <f>IFERROR(VLOOKUP($B50,[1]Mar!AA$5:AB$46,2,FALSE),"")</f>
        <v/>
      </c>
      <c r="L50" t="str">
        <f>IFERROR(VLOOKUP($B50,[1]Mar!AD$5:AE$46,2,FALSE),"")</f>
        <v>Withdrawn</v>
      </c>
      <c r="M50" t="str">
        <f>IFERROR(VLOOKUP($B50,[1]Mar!AG$5:AH$46,2,FALSE),"")</f>
        <v/>
      </c>
      <c r="N50" t="str">
        <f>IFERROR(VLOOKUP($B50,[1]Mar!AJ$5:AK$46,2,FALSE),"")</f>
        <v/>
      </c>
      <c r="O50" t="str">
        <f>IFERROR(VLOOKUP($B50,[1]Mar!AM$5:AN$46,2,FALSE),"")</f>
        <v>Withdrawn</v>
      </c>
      <c r="P50" t="str">
        <f>IFERROR(VLOOKUP($B50,[1]Mar!AP$5:AQ$46,2,FALSE),"")</f>
        <v/>
      </c>
      <c r="Q50" s="6">
        <f>SUM($C50:P50)</f>
        <v>0</v>
      </c>
      <c r="R50">
        <f>COUNTIF($C50:P50,"Late*")</f>
        <v>0</v>
      </c>
      <c r="S50" s="11">
        <f t="shared" si="4"/>
        <v>0</v>
      </c>
      <c r="T50" s="7">
        <f>COUNTIF($C50:P50,"Absent")</f>
        <v>0</v>
      </c>
      <c r="U50">
        <f>COUNTIF($C50:P50,"Withdrawn")+COUNTIF($C50:P50,"Absent*")-T50</f>
        <v>2</v>
      </c>
      <c r="V50" s="10">
        <f t="shared" si="5"/>
        <v>2</v>
      </c>
      <c r="W50" s="1"/>
    </row>
    <row r="51" spans="1:23" ht="14.4" customHeight="1" x14ac:dyDescent="0.3">
      <c r="A51" s="6" t="s">
        <v>667</v>
      </c>
      <c r="B51" s="7" t="s">
        <v>668</v>
      </c>
      <c r="C51" s="6" t="str">
        <f>IFERROR(VLOOKUP($B51,[1]Mar!C$5:D$46,2,FALSE),"")</f>
        <v/>
      </c>
      <c r="D51" t="str">
        <f>IFERROR(VLOOKUP($B51,[1]Mar!F$5:G$46,2,FALSE),"")</f>
        <v/>
      </c>
      <c r="E51" t="str">
        <f>IFERROR(VLOOKUP($B51,[1]Mar!I$5:J$46,2,FALSE),"")</f>
        <v/>
      </c>
      <c r="F51" t="str">
        <f>IFERROR(VLOOKUP($B51,[1]Mar!L$5:M$46,2,FALSE),"")</f>
        <v>Absent*</v>
      </c>
      <c r="G51" t="str">
        <f>IFERROR(VLOOKUP($B51,[1]Mar!O$5:P$46,2,FALSE),"")</f>
        <v/>
      </c>
      <c r="H51" t="str">
        <f>IFERROR(VLOOKUP($B51,[1]Mar!R$5:S$46,2,FALSE),"")</f>
        <v/>
      </c>
      <c r="I51" t="str">
        <f>IFERROR(VLOOKUP($B51,[1]Mar!U$5:V$46,2,FALSE),"")</f>
        <v/>
      </c>
      <c r="J51" t="str">
        <f>IFERROR(VLOOKUP($B51,[1]Mar!X$5:Y$46,2,FALSE),"")</f>
        <v/>
      </c>
      <c r="K51" t="str">
        <f>IFERROR(VLOOKUP($B51,[1]Mar!AA$5:AB$46,2,FALSE),"")</f>
        <v/>
      </c>
      <c r="L51" t="str">
        <f>IFERROR(VLOOKUP($B51,[1]Mar!AD$5:AE$46,2,FALSE),"")</f>
        <v/>
      </c>
      <c r="M51" t="str">
        <f>IFERROR(VLOOKUP($B51,[1]Mar!AG$5:AH$46,2,FALSE),"")</f>
        <v/>
      </c>
      <c r="N51" t="str">
        <f>IFERROR(VLOOKUP($B51,[1]Mar!AJ$5:AK$46,2,FALSE),"")</f>
        <v/>
      </c>
      <c r="O51" t="str">
        <f>IFERROR(VLOOKUP($B51,[1]Mar!AM$5:AN$46,2,FALSE),"")</f>
        <v>Withdrawn</v>
      </c>
      <c r="P51" t="str">
        <f>IFERROR(VLOOKUP($B51,[1]Mar!AP$5:AQ$46,2,FALSE),"")</f>
        <v/>
      </c>
      <c r="Q51" s="6">
        <f>SUM($C51:P51)</f>
        <v>0</v>
      </c>
      <c r="R51">
        <f>COUNTIF($C51:P51,"Late*")</f>
        <v>0</v>
      </c>
      <c r="S51" s="11">
        <f t="shared" si="4"/>
        <v>0</v>
      </c>
      <c r="T51" s="7">
        <f>COUNTIF($C51:P51,"Absent")</f>
        <v>0</v>
      </c>
      <c r="U51">
        <f>COUNTIF($C51:P51,"Withdrawn")+COUNTIF($C51:P51,"Absent*")-T51</f>
        <v>2</v>
      </c>
      <c r="V51" s="10">
        <f t="shared" si="5"/>
        <v>2</v>
      </c>
    </row>
    <row r="52" spans="1:23" s="1" customFormat="1" x14ac:dyDescent="0.3">
      <c r="A52" s="6" t="s">
        <v>136</v>
      </c>
      <c r="B52" s="7" t="s">
        <v>131</v>
      </c>
      <c r="C52" s="6" t="str">
        <f>IFERROR(VLOOKUP($B52,[1]Mar!C$5:D$46,2,FALSE),"")</f>
        <v/>
      </c>
      <c r="D52" t="str">
        <f>IFERROR(VLOOKUP($B52,[1]Mar!F$5:G$46,2,FALSE),"")</f>
        <v/>
      </c>
      <c r="E52">
        <f>IFERROR(VLOOKUP($B52,[1]Mar!I$5:J$46,2,FALSE),"")</f>
        <v>1</v>
      </c>
      <c r="F52" t="str">
        <f>IFERROR(VLOOKUP($B52,[1]Mar!L$5:M$46,2,FALSE),"")</f>
        <v/>
      </c>
      <c r="G52" t="str">
        <f>IFERROR(VLOOKUP($B52,[1]Mar!O$5:P$46,2,FALSE),"")</f>
        <v/>
      </c>
      <c r="H52" t="str">
        <f>IFERROR(VLOOKUP($B52,[1]Mar!R$5:S$46,2,FALSE),"")</f>
        <v>Absent*</v>
      </c>
      <c r="I52" t="str">
        <f>IFERROR(VLOOKUP($B52,[1]Mar!U$5:V$46,2,FALSE),"")</f>
        <v/>
      </c>
      <c r="J52" t="str">
        <f>IFERROR(VLOOKUP($B52,[1]Mar!X$5:Y$46,2,FALSE),"")</f>
        <v/>
      </c>
      <c r="K52" t="str">
        <f>IFERROR(VLOOKUP($B52,[1]Mar!AA$5:AB$46,2,FALSE),"")</f>
        <v>Withdrawn</v>
      </c>
      <c r="L52" t="str">
        <f>IFERROR(VLOOKUP($B52,[1]Mar!AD$5:AE$46,2,FALSE),"")</f>
        <v/>
      </c>
      <c r="M52" t="str">
        <f>IFERROR(VLOOKUP($B52,[1]Mar!AG$5:AH$46,2,FALSE),"")</f>
        <v/>
      </c>
      <c r="N52" t="str">
        <f>IFERROR(VLOOKUP($B52,[1]Mar!AJ$5:AK$46,2,FALSE),"")</f>
        <v>Absent</v>
      </c>
      <c r="O52" t="str">
        <f>IFERROR(VLOOKUP($B52,[1]Mar!AM$5:AN$46,2,FALSE),"")</f>
        <v/>
      </c>
      <c r="P52" t="str">
        <f>IFERROR(VLOOKUP($B52,[1]Mar!AP$5:AQ$46,2,FALSE),"")</f>
        <v/>
      </c>
      <c r="Q52" s="6">
        <f>SUM($C52:P52)</f>
        <v>1</v>
      </c>
      <c r="R52">
        <f>COUNTIF($C52:P52,"Late*")</f>
        <v>0</v>
      </c>
      <c r="S52" s="11">
        <f t="shared" si="4"/>
        <v>1</v>
      </c>
      <c r="T52" s="7">
        <f>COUNTIF($C52:P52,"Absent")</f>
        <v>1</v>
      </c>
      <c r="U52">
        <f>COUNTIF($C52:P52,"Withdrawn")+COUNTIF($C52:P52,"Absent*")-T52</f>
        <v>2</v>
      </c>
      <c r="V52" s="10">
        <f t="shared" si="5"/>
        <v>4</v>
      </c>
      <c r="W52"/>
    </row>
    <row r="53" spans="1:23" x14ac:dyDescent="0.3">
      <c r="A53" s="6" t="s">
        <v>209</v>
      </c>
      <c r="B53" s="7" t="s">
        <v>210</v>
      </c>
      <c r="C53" s="6" t="str">
        <f>IFERROR(VLOOKUP($B53,[1]Mar!C$5:D$46,2,FALSE),"")</f>
        <v/>
      </c>
      <c r="D53" t="str">
        <f>IFERROR(VLOOKUP($B53,[1]Mar!F$5:G$46,2,FALSE),"")</f>
        <v/>
      </c>
      <c r="E53">
        <f>IFERROR(VLOOKUP($B53,[1]Mar!I$5:J$46,2,FALSE),"")</f>
        <v>1</v>
      </c>
      <c r="F53" t="str">
        <f>IFERROR(VLOOKUP($B53,[1]Mar!L$5:M$46,2,FALSE),"")</f>
        <v/>
      </c>
      <c r="G53">
        <f>IFERROR(VLOOKUP($B53,[1]Mar!O$5:P$46,2,FALSE),"")</f>
        <v>1</v>
      </c>
      <c r="H53">
        <f>IFERROR(VLOOKUP($B53,[1]Mar!R$5:S$46,2,FALSE),"")</f>
        <v>1</v>
      </c>
      <c r="I53" t="str">
        <f>IFERROR(VLOOKUP($B53,[1]Mar!U$5:V$46,2,FALSE),"")</f>
        <v/>
      </c>
      <c r="J53" t="str">
        <f>IFERROR(VLOOKUP($B53,[1]Mar!X$5:Y$46,2,FALSE),"")</f>
        <v/>
      </c>
      <c r="K53" t="str">
        <f>IFERROR(VLOOKUP($B53,[1]Mar!AA$5:AB$46,2,FALSE),"")</f>
        <v/>
      </c>
      <c r="L53" t="str">
        <f>IFERROR(VLOOKUP($B53,[1]Mar!AD$5:AE$46,2,FALSE),"")</f>
        <v/>
      </c>
      <c r="M53" t="str">
        <f>IFERROR(VLOOKUP($B53,[1]Mar!AG$5:AH$46,2,FALSE),"")</f>
        <v/>
      </c>
      <c r="N53">
        <f>IFERROR(VLOOKUP($B53,[1]Mar!AJ$5:AK$46,2,FALSE),"")</f>
        <v>1</v>
      </c>
      <c r="O53" t="str">
        <f>IFERROR(VLOOKUP($B53,[1]Mar!AM$5:AN$46,2,FALSE),"")</f>
        <v/>
      </c>
      <c r="P53" t="str">
        <f>IFERROR(VLOOKUP($B53,[1]Mar!AP$5:AQ$46,2,FALSE),"")</f>
        <v/>
      </c>
      <c r="Q53" s="6">
        <f>SUM($C53:P53)</f>
        <v>4</v>
      </c>
      <c r="R53">
        <f>COUNTIF($C53:P53,"Late*")</f>
        <v>0</v>
      </c>
      <c r="S53" s="11">
        <f t="shared" si="4"/>
        <v>4</v>
      </c>
      <c r="T53" s="7">
        <f>COUNTIF($C53:P53,"Absent")</f>
        <v>0</v>
      </c>
      <c r="U53">
        <f>COUNTIF($C53:P53,"Withdrawn")+COUNTIF($C53:P53,"Absent*")-T53</f>
        <v>0</v>
      </c>
      <c r="V53" s="10">
        <f t="shared" si="5"/>
        <v>4</v>
      </c>
    </row>
    <row r="54" spans="1:23" x14ac:dyDescent="0.3">
      <c r="A54" s="6" t="s">
        <v>404</v>
      </c>
      <c r="B54" s="7" t="s">
        <v>405</v>
      </c>
      <c r="C54" s="6" t="str">
        <f>IFERROR(VLOOKUP($B54,[1]Mar!C$5:D$46,2,FALSE),"")</f>
        <v/>
      </c>
      <c r="D54" t="str">
        <f>IFERROR(VLOOKUP($B54,[1]Mar!F$5:G$46,2,FALSE),"")</f>
        <v/>
      </c>
      <c r="E54" t="str">
        <f>IFERROR(VLOOKUP($B54,[1]Mar!I$5:J$46,2,FALSE),"")</f>
        <v>Withdrawn</v>
      </c>
      <c r="F54" t="str">
        <f>IFERROR(VLOOKUP($B54,[1]Mar!L$5:M$46,2,FALSE),"")</f>
        <v/>
      </c>
      <c r="G54" t="str">
        <f>IFERROR(VLOOKUP($B54,[1]Mar!O$5:P$46,2,FALSE),"")</f>
        <v/>
      </c>
      <c r="H54">
        <f>IFERROR(VLOOKUP($B54,[1]Mar!R$5:S$46,2,FALSE),"")</f>
        <v>1</v>
      </c>
      <c r="I54" t="str">
        <f>IFERROR(VLOOKUP($B54,[1]Mar!U$5:V$46,2,FALSE),"")</f>
        <v/>
      </c>
      <c r="J54" t="str">
        <f>IFERROR(VLOOKUP($B54,[1]Mar!X$5:Y$46,2,FALSE),"")</f>
        <v/>
      </c>
      <c r="K54">
        <f>IFERROR(VLOOKUP($B54,[1]Mar!AA$5:AB$46,2,FALSE),"")</f>
        <v>1</v>
      </c>
      <c r="L54" t="str">
        <f>IFERROR(VLOOKUP($B54,[1]Mar!AD$5:AE$46,2,FALSE),"")</f>
        <v/>
      </c>
      <c r="M54" t="str">
        <f>IFERROR(VLOOKUP($B54,[1]Mar!AG$5:AH$46,2,FALSE),"")</f>
        <v/>
      </c>
      <c r="N54" t="str">
        <f>IFERROR(VLOOKUP($B54,[1]Mar!AJ$5:AK$46,2,FALSE),"")</f>
        <v>Withdrawn</v>
      </c>
      <c r="O54" t="str">
        <f>IFERROR(VLOOKUP($B54,[1]Mar!AM$5:AN$46,2,FALSE),"")</f>
        <v/>
      </c>
      <c r="P54" t="str">
        <f>IFERROR(VLOOKUP($B54,[1]Mar!AP$5:AQ$46,2,FALSE),"")</f>
        <v/>
      </c>
      <c r="Q54" s="6">
        <f>SUM($C54:P54)</f>
        <v>2</v>
      </c>
      <c r="R54">
        <f>COUNTIF($C54:P54,"Late*")</f>
        <v>0</v>
      </c>
      <c r="S54" s="11">
        <f t="shared" si="4"/>
        <v>2</v>
      </c>
      <c r="T54" s="7">
        <f>COUNTIF($C54:P54,"Absent")</f>
        <v>0</v>
      </c>
      <c r="U54">
        <f>COUNTIF($C54:P54,"Withdrawn")+COUNTIF($C54:P54,"Absent*")-T54</f>
        <v>2</v>
      </c>
      <c r="V54" s="10">
        <f t="shared" si="5"/>
        <v>4</v>
      </c>
    </row>
    <row r="55" spans="1:23" x14ac:dyDescent="0.3">
      <c r="A55" s="6" t="s">
        <v>669</v>
      </c>
      <c r="B55" s="7" t="s">
        <v>670</v>
      </c>
      <c r="C55" s="6" t="str">
        <f>IFERROR(VLOOKUP($B55,[1]Mar!C$5:D$46,2,FALSE),"")</f>
        <v/>
      </c>
      <c r="D55" t="str">
        <f>IFERROR(VLOOKUP($B55,[1]Mar!F$5:G$46,2,FALSE),"")</f>
        <v/>
      </c>
      <c r="E55" t="str">
        <f>IFERROR(VLOOKUP($B55,[1]Mar!I$5:J$46,2,FALSE),"")</f>
        <v/>
      </c>
      <c r="F55" t="str">
        <f>IFERROR(VLOOKUP($B55,[1]Mar!L$5:M$46,2,FALSE),"")</f>
        <v>Late*</v>
      </c>
      <c r="G55" t="str">
        <f>IFERROR(VLOOKUP($B55,[1]Mar!O$5:P$46,2,FALSE),"")</f>
        <v/>
      </c>
      <c r="H55" t="str">
        <f>IFERROR(VLOOKUP($B55,[1]Mar!R$5:S$46,2,FALSE),"")</f>
        <v/>
      </c>
      <c r="I55" t="str">
        <f>IFERROR(VLOOKUP($B55,[1]Mar!U$5:V$46,2,FALSE),"")</f>
        <v>Withdrawn</v>
      </c>
      <c r="J55" t="str">
        <f>IFERROR(VLOOKUP($B55,[1]Mar!X$5:Y$46,2,FALSE),"")</f>
        <v/>
      </c>
      <c r="K55" t="str">
        <f>IFERROR(VLOOKUP($B55,[1]Mar!AA$5:AB$46,2,FALSE),"")</f>
        <v/>
      </c>
      <c r="L55" t="str">
        <f>IFERROR(VLOOKUP($B55,[1]Mar!AD$5:AE$46,2,FALSE),"")</f>
        <v>Withdrawn</v>
      </c>
      <c r="M55" t="str">
        <f>IFERROR(VLOOKUP($B55,[1]Mar!AG$5:AH$46,2,FALSE),"")</f>
        <v/>
      </c>
      <c r="N55" t="str">
        <f>IFERROR(VLOOKUP($B55,[1]Mar!AJ$5:AK$46,2,FALSE),"")</f>
        <v/>
      </c>
      <c r="O55" t="str">
        <f>IFERROR(VLOOKUP($B55,[1]Mar!AM$5:AN$46,2,FALSE),"")</f>
        <v>Withdrawn</v>
      </c>
      <c r="P55" t="str">
        <f>IFERROR(VLOOKUP($B55,[1]Mar!AP$5:AQ$46,2,FALSE),"")</f>
        <v/>
      </c>
      <c r="Q55" s="6">
        <f>SUM($C55:P55)</f>
        <v>0</v>
      </c>
      <c r="R55">
        <f>COUNTIF($C55:P55,"Late*")</f>
        <v>1</v>
      </c>
      <c r="S55" s="11">
        <f t="shared" si="4"/>
        <v>1</v>
      </c>
      <c r="T55" s="7">
        <f>COUNTIF($C55:P55,"Absent")</f>
        <v>0</v>
      </c>
      <c r="U55">
        <f>COUNTIF($C55:P55,"Withdrawn")+COUNTIF($C55:P55,"Absent*")-T55</f>
        <v>3</v>
      </c>
      <c r="V55" s="10">
        <f t="shared" si="5"/>
        <v>4</v>
      </c>
    </row>
    <row r="56" spans="1:23" x14ac:dyDescent="0.3">
      <c r="A56" s="6" t="s">
        <v>205</v>
      </c>
      <c r="B56" s="7" t="s">
        <v>206</v>
      </c>
      <c r="C56" s="6" t="str">
        <f>IFERROR(VLOOKUP($B56,[1]Mar!C$5:D$46,2,FALSE),"")</f>
        <v/>
      </c>
      <c r="D56" t="str">
        <f>IFERROR(VLOOKUP($B56,[1]Mar!F$5:G$46,2,FALSE),"")</f>
        <v/>
      </c>
      <c r="E56">
        <f>IFERROR(VLOOKUP($B56,[1]Mar!I$5:J$46,2,FALSE),"")</f>
        <v>1</v>
      </c>
      <c r="F56" t="str">
        <f>IFERROR(VLOOKUP($B56,[1]Mar!L$5:M$46,2,FALSE),"")</f>
        <v/>
      </c>
      <c r="G56">
        <f>IFERROR(VLOOKUP($B56,[1]Mar!O$5:P$46,2,FALSE),"")</f>
        <v>1</v>
      </c>
      <c r="H56" t="str">
        <f>IFERROR(VLOOKUP($B56,[1]Mar!R$5:S$46,2,FALSE),"")</f>
        <v>Late</v>
      </c>
      <c r="I56" t="str">
        <f>IFERROR(VLOOKUP($B56,[1]Mar!U$5:V$46,2,FALSE),"")</f>
        <v/>
      </c>
      <c r="J56">
        <f>IFERROR(VLOOKUP($B56,[1]Mar!X$5:Y$46,2,FALSE),"")</f>
        <v>1</v>
      </c>
      <c r="K56" t="str">
        <f>IFERROR(VLOOKUP($B56,[1]Mar!AA$5:AB$46,2,FALSE),"")</f>
        <v/>
      </c>
      <c r="L56" t="str">
        <f>IFERROR(VLOOKUP($B56,[1]Mar!AD$5:AE$46,2,FALSE),"")</f>
        <v/>
      </c>
      <c r="M56" t="str">
        <f>IFERROR(VLOOKUP($B56,[1]Mar!AG$5:AH$46,2,FALSE),"")</f>
        <v/>
      </c>
      <c r="N56">
        <f>IFERROR(VLOOKUP($B56,[1]Mar!AJ$5:AK$46,2,FALSE),"")</f>
        <v>1</v>
      </c>
      <c r="O56" t="str">
        <f>IFERROR(VLOOKUP($B56,[1]Mar!AM$5:AN$46,2,FALSE),"")</f>
        <v/>
      </c>
      <c r="P56" t="str">
        <f>IFERROR(VLOOKUP($B56,[1]Mar!AP$5:AQ$46,2,FALSE),"")</f>
        <v/>
      </c>
      <c r="Q56" s="6">
        <f>SUM($C56:P56)</f>
        <v>4</v>
      </c>
      <c r="R56">
        <f>COUNTIF($C56:P56,"Late*")</f>
        <v>1</v>
      </c>
      <c r="S56" s="11">
        <f t="shared" si="4"/>
        <v>5</v>
      </c>
      <c r="T56" s="7">
        <f>COUNTIF($C56:P56,"Absent")</f>
        <v>0</v>
      </c>
      <c r="U56">
        <f>COUNTIF($C56:P56,"Withdrawn")+COUNTIF($C56:P56,"Absent*")-T56</f>
        <v>0</v>
      </c>
      <c r="V56" s="10">
        <f t="shared" si="5"/>
        <v>5</v>
      </c>
    </row>
    <row r="57" spans="1:23" x14ac:dyDescent="0.3">
      <c r="A57" s="6" t="s">
        <v>703</v>
      </c>
      <c r="B57" s="7" t="s">
        <v>704</v>
      </c>
      <c r="C57" s="6" t="str">
        <f>IFERROR(VLOOKUP($B57,[1]Mar!C$5:D$46,2,FALSE),"")</f>
        <v/>
      </c>
      <c r="D57" t="str">
        <f>IFERROR(VLOOKUP($B57,[1]Mar!F$5:G$46,2,FALSE),"")</f>
        <v/>
      </c>
      <c r="E57" t="str">
        <f>IFERROR(VLOOKUP($B57,[1]Mar!I$5:J$46,2,FALSE),"")</f>
        <v/>
      </c>
      <c r="F57" t="str">
        <f>IFERROR(VLOOKUP($B57,[1]Mar!L$5:M$46,2,FALSE),"")</f>
        <v/>
      </c>
      <c r="G57" t="str">
        <f>IFERROR(VLOOKUP($B57,[1]Mar!O$5:P$46,2,FALSE),"")</f>
        <v/>
      </c>
      <c r="H57" t="str">
        <f>IFERROR(VLOOKUP($B57,[1]Mar!R$5:S$46,2,FALSE),"")</f>
        <v/>
      </c>
      <c r="I57" t="str">
        <f>IFERROR(VLOOKUP($B57,[1]Mar!U$5:V$46,2,FALSE),"")</f>
        <v/>
      </c>
      <c r="J57" t="str">
        <f>IFERROR(VLOOKUP($B57,[1]Mar!X$5:Y$46,2,FALSE),"")</f>
        <v/>
      </c>
      <c r="K57" t="str">
        <f>IFERROR(VLOOKUP($B57,[1]Mar!AA$5:AB$46,2,FALSE),"")</f>
        <v/>
      </c>
      <c r="L57" t="str">
        <f>IFERROR(VLOOKUP($B57,[1]Mar!AD$5:AE$46,2,FALSE),"")</f>
        <v/>
      </c>
      <c r="M57" t="str">
        <f>IFERROR(VLOOKUP($B57,[1]Mar!AG$5:AH$46,2,FALSE),"")</f>
        <v>Absent</v>
      </c>
      <c r="N57" t="str">
        <f>IFERROR(VLOOKUP($B57,[1]Mar!AJ$5:AK$46,2,FALSE),"")</f>
        <v/>
      </c>
      <c r="O57" t="str">
        <f>IFERROR(VLOOKUP($B57,[1]Mar!AM$5:AN$46,2,FALSE),"")</f>
        <v/>
      </c>
      <c r="P57" t="str">
        <f>IFERROR(VLOOKUP($B57,[1]Mar!AP$5:AQ$46,2,FALSE),"")</f>
        <v>Withdrawn</v>
      </c>
      <c r="Q57" s="6">
        <f>SUM($C57:P57)</f>
        <v>0</v>
      </c>
      <c r="R57">
        <f>COUNTIF($C57:P57,"Late*")</f>
        <v>0</v>
      </c>
      <c r="S57" s="11">
        <f t="shared" si="4"/>
        <v>0</v>
      </c>
      <c r="T57" s="7">
        <f>COUNTIF($C57:P57,"Absent")</f>
        <v>1</v>
      </c>
      <c r="U57">
        <f>COUNTIF($C57:P57,"Withdrawn")+COUNTIF($C57:P57,"Absent*")-T57</f>
        <v>1</v>
      </c>
      <c r="V57" s="10">
        <f t="shared" si="5"/>
        <v>2</v>
      </c>
    </row>
    <row r="58" spans="1:23" x14ac:dyDescent="0.3">
      <c r="A58" s="6" t="s">
        <v>456</v>
      </c>
      <c r="B58" s="7" t="s">
        <v>457</v>
      </c>
      <c r="C58" s="6" t="str">
        <f>IFERROR(VLOOKUP($B58,[1]Mar!C$5:D$46,2,FALSE),"")</f>
        <v/>
      </c>
      <c r="D58" t="str">
        <f>IFERROR(VLOOKUP($B58,[1]Mar!F$5:G$46,2,FALSE),"")</f>
        <v/>
      </c>
      <c r="E58" t="str">
        <f>IFERROR(VLOOKUP($B58,[1]Mar!I$5:J$46,2,FALSE),"")</f>
        <v/>
      </c>
      <c r="F58" t="str">
        <f>IFERROR(VLOOKUP($B58,[1]Mar!L$5:M$46,2,FALSE),"")</f>
        <v/>
      </c>
      <c r="G58" t="str">
        <f>IFERROR(VLOOKUP($B58,[1]Mar!O$5:P$46,2,FALSE),"")</f>
        <v/>
      </c>
      <c r="H58" t="str">
        <f>IFERROR(VLOOKUP($B58,[1]Mar!R$5:S$46,2,FALSE),"")</f>
        <v/>
      </c>
      <c r="I58" t="str">
        <f>IFERROR(VLOOKUP($B58,[1]Mar!U$5:V$46,2,FALSE),"")</f>
        <v/>
      </c>
      <c r="J58" t="str">
        <f>IFERROR(VLOOKUP($B58,[1]Mar!X$5:Y$46,2,FALSE),"")</f>
        <v/>
      </c>
      <c r="K58" t="str">
        <f>IFERROR(VLOOKUP($B58,[1]Mar!AA$5:AB$46,2,FALSE),"")</f>
        <v/>
      </c>
      <c r="L58" t="str">
        <f>IFERROR(VLOOKUP($B58,[1]Mar!AD$5:AE$46,2,FALSE),"")</f>
        <v/>
      </c>
      <c r="M58" t="str">
        <f>IFERROR(VLOOKUP($B58,[1]Mar!AG$5:AH$46,2,FALSE),"")</f>
        <v/>
      </c>
      <c r="N58" t="str">
        <f>IFERROR(VLOOKUP($B58,[1]Mar!AJ$5:AK$46,2,FALSE),"")</f>
        <v/>
      </c>
      <c r="O58" t="str">
        <f>IFERROR(VLOOKUP($B58,[1]Mar!AM$5:AN$46,2,FALSE),"")</f>
        <v/>
      </c>
      <c r="P58" t="str">
        <f>IFERROR(VLOOKUP($B58,[1]Mar!AP$5:AQ$46,2,FALSE),"")</f>
        <v/>
      </c>
      <c r="Q58" s="6">
        <f>SUM($C58:P58)</f>
        <v>0</v>
      </c>
      <c r="R58">
        <f>COUNTIF($C58:P58,"Late*")</f>
        <v>0</v>
      </c>
      <c r="S58" s="11">
        <f t="shared" si="4"/>
        <v>0</v>
      </c>
      <c r="T58" s="7">
        <f>COUNTIF($C58:P58,"Absent")</f>
        <v>0</v>
      </c>
      <c r="U58">
        <f>COUNTIF($C58:P58,"Withdrawn")+COUNTIF($C58:P58,"Absent*")-T58</f>
        <v>0</v>
      </c>
      <c r="V58" s="10">
        <f t="shared" si="5"/>
        <v>0</v>
      </c>
    </row>
    <row r="59" spans="1:23" x14ac:dyDescent="0.3">
      <c r="A59" s="6" t="s">
        <v>687</v>
      </c>
      <c r="B59" s="7" t="s">
        <v>688</v>
      </c>
      <c r="C59" s="6" t="str">
        <f>IFERROR(VLOOKUP($B59,[1]Mar!C$5:D$46,2,FALSE),"")</f>
        <v/>
      </c>
      <c r="D59">
        <f>IFERROR(VLOOKUP($B59,[1]Mar!F$5:G$46,2,FALSE),"")</f>
        <v>1</v>
      </c>
      <c r="E59" t="str">
        <f>IFERROR(VLOOKUP($B59,[1]Mar!I$5:J$46,2,FALSE),"")</f>
        <v/>
      </c>
      <c r="F59" t="str">
        <f>IFERROR(VLOOKUP($B59,[1]Mar!L$5:M$46,2,FALSE),"")</f>
        <v/>
      </c>
      <c r="G59" t="str">
        <f>IFERROR(VLOOKUP($B59,[1]Mar!O$5:P$46,2,FALSE),"")</f>
        <v>Withdrawn</v>
      </c>
      <c r="H59" t="str">
        <f>IFERROR(VLOOKUP($B59,[1]Mar!R$5:S$46,2,FALSE),"")</f>
        <v/>
      </c>
      <c r="I59" t="str">
        <f>IFERROR(VLOOKUP($B59,[1]Mar!U$5:V$46,2,FALSE),"")</f>
        <v/>
      </c>
      <c r="J59" t="str">
        <f>IFERROR(VLOOKUP($B59,[1]Mar!X$5:Y$46,2,FALSE),"")</f>
        <v>Withdrawn</v>
      </c>
      <c r="K59" t="str">
        <f>IFERROR(VLOOKUP($B59,[1]Mar!AA$5:AB$46,2,FALSE),"")</f>
        <v/>
      </c>
      <c r="L59" t="str">
        <f>IFERROR(VLOOKUP($B59,[1]Mar!AD$5:AE$46,2,FALSE),"")</f>
        <v/>
      </c>
      <c r="M59" t="str">
        <f>IFERROR(VLOOKUP($B59,[1]Mar!AG$5:AH$46,2,FALSE),"")</f>
        <v/>
      </c>
      <c r="N59" t="str">
        <f>IFERROR(VLOOKUP($B59,[1]Mar!AJ$5:AK$46,2,FALSE),"")</f>
        <v/>
      </c>
      <c r="O59" t="str">
        <f>IFERROR(VLOOKUP($B59,[1]Mar!AM$5:AN$46,2,FALSE),"")</f>
        <v/>
      </c>
      <c r="P59" t="str">
        <f>IFERROR(VLOOKUP($B59,[1]Mar!AP$5:AQ$46,2,FALSE),"")</f>
        <v/>
      </c>
      <c r="Q59" s="6">
        <f>SUM($C59:P59)</f>
        <v>1</v>
      </c>
      <c r="R59">
        <f>COUNTIF($C59:P59,"Late*")</f>
        <v>0</v>
      </c>
      <c r="S59" s="11">
        <f t="shared" si="4"/>
        <v>1</v>
      </c>
      <c r="T59" s="7">
        <f>COUNTIF($C59:P59,"Absent")</f>
        <v>0</v>
      </c>
      <c r="U59">
        <f>COUNTIF($C59:P59,"Withdrawn")+COUNTIF($C59:P59,"Absent*")-T59</f>
        <v>2</v>
      </c>
      <c r="V59" s="10">
        <f t="shared" si="5"/>
        <v>3</v>
      </c>
    </row>
    <row r="60" spans="1:23" x14ac:dyDescent="0.3">
      <c r="A60" s="6" t="s">
        <v>533</v>
      </c>
      <c r="B60" s="7" t="s">
        <v>534</v>
      </c>
      <c r="C60" s="6" t="str">
        <f>IFERROR(VLOOKUP($B60,[1]Mar!C$5:D$46,2,FALSE),"")</f>
        <v/>
      </c>
      <c r="D60" t="str">
        <f>IFERROR(VLOOKUP($B60,[1]Mar!F$5:G$46,2,FALSE),"")</f>
        <v/>
      </c>
      <c r="E60" t="str">
        <f>IFERROR(VLOOKUP($B60,[1]Mar!I$5:J$46,2,FALSE),"")</f>
        <v/>
      </c>
      <c r="F60" t="str">
        <f>IFERROR(VLOOKUP($B60,[1]Mar!L$5:M$46,2,FALSE),"")</f>
        <v>Withdrawn</v>
      </c>
      <c r="G60" t="str">
        <f>IFERROR(VLOOKUP($B60,[1]Mar!O$5:P$46,2,FALSE),"")</f>
        <v>Withdrawn</v>
      </c>
      <c r="H60" t="str">
        <f>IFERROR(VLOOKUP($B60,[1]Mar!R$5:S$46,2,FALSE),"")</f>
        <v/>
      </c>
      <c r="I60" t="str">
        <f>IFERROR(VLOOKUP($B60,[1]Mar!U$5:V$46,2,FALSE),"")</f>
        <v/>
      </c>
      <c r="J60" t="str">
        <f>IFERROR(VLOOKUP($B60,[1]Mar!X$5:Y$46,2,FALSE),"")</f>
        <v/>
      </c>
      <c r="K60" t="str">
        <f>IFERROR(VLOOKUP($B60,[1]Mar!AA$5:AB$46,2,FALSE),"")</f>
        <v/>
      </c>
      <c r="L60" t="str">
        <f>IFERROR(VLOOKUP($B60,[1]Mar!AD$5:AE$46,2,FALSE),"")</f>
        <v>Withdrawn</v>
      </c>
      <c r="M60" t="str">
        <f>IFERROR(VLOOKUP($B60,[1]Mar!AG$5:AH$46,2,FALSE),"")</f>
        <v/>
      </c>
      <c r="N60" t="str">
        <f>IFERROR(VLOOKUP($B60,[1]Mar!AJ$5:AK$46,2,FALSE),"")</f>
        <v/>
      </c>
      <c r="O60" t="str">
        <f>IFERROR(VLOOKUP($B60,[1]Mar!AM$5:AN$46,2,FALSE),"")</f>
        <v/>
      </c>
      <c r="P60" t="str">
        <f>IFERROR(VLOOKUP($B60,[1]Mar!AP$5:AQ$46,2,FALSE),"")</f>
        <v/>
      </c>
      <c r="Q60" s="6">
        <f>SUM($C60:P60)</f>
        <v>0</v>
      </c>
      <c r="R60">
        <f>COUNTIF($C60:P60,"Late*")</f>
        <v>0</v>
      </c>
      <c r="S60" s="11">
        <f t="shared" si="4"/>
        <v>0</v>
      </c>
      <c r="T60" s="7">
        <f>COUNTIF($C60:P60,"Absent")</f>
        <v>0</v>
      </c>
      <c r="U60">
        <f>COUNTIF($C60:P60,"Withdrawn")+COUNTIF($C60:P60,"Absent*")-T60</f>
        <v>3</v>
      </c>
      <c r="V60" s="10">
        <f t="shared" si="5"/>
        <v>3</v>
      </c>
    </row>
    <row r="61" spans="1:23" x14ac:dyDescent="0.3">
      <c r="A61" s="6" t="s">
        <v>567</v>
      </c>
      <c r="B61" s="7" t="s">
        <v>568</v>
      </c>
      <c r="C61" s="6" t="str">
        <f>IFERROR(VLOOKUP($B61,[1]Mar!C$5:D$46,2,FALSE),"")</f>
        <v/>
      </c>
      <c r="D61" t="str">
        <f>IFERROR(VLOOKUP($B61,[1]Mar!F$5:G$46,2,FALSE),"")</f>
        <v/>
      </c>
      <c r="E61" t="str">
        <f>IFERROR(VLOOKUP($B61,[1]Mar!I$5:J$46,2,FALSE),"")</f>
        <v/>
      </c>
      <c r="F61">
        <f>IFERROR(VLOOKUP($B61,[1]Mar!L$5:M$46,2,FALSE),"")</f>
        <v>1</v>
      </c>
      <c r="G61" t="str">
        <f>IFERROR(VLOOKUP($B61,[1]Mar!O$5:P$46,2,FALSE),"")</f>
        <v/>
      </c>
      <c r="H61" t="str">
        <f>IFERROR(VLOOKUP($B61,[1]Mar!R$5:S$46,2,FALSE),"")</f>
        <v/>
      </c>
      <c r="I61" t="str">
        <f>IFERROR(VLOOKUP($B61,[1]Mar!U$5:V$46,2,FALSE),"")</f>
        <v>Withdrawn</v>
      </c>
      <c r="J61" t="str">
        <f>IFERROR(VLOOKUP($B61,[1]Mar!X$5:Y$46,2,FALSE),"")</f>
        <v/>
      </c>
      <c r="K61" t="str">
        <f>IFERROR(VLOOKUP($B61,[1]Mar!AA$5:AB$46,2,FALSE),"")</f>
        <v/>
      </c>
      <c r="L61" t="str">
        <f>IFERROR(VLOOKUP($B61,[1]Mar!AD$5:AE$46,2,FALSE),"")</f>
        <v/>
      </c>
      <c r="M61" t="str">
        <f>IFERROR(VLOOKUP($B61,[1]Mar!AG$5:AH$46,2,FALSE),"")</f>
        <v/>
      </c>
      <c r="N61" t="str">
        <f>IFERROR(VLOOKUP($B61,[1]Mar!AJ$5:AK$46,2,FALSE),"")</f>
        <v/>
      </c>
      <c r="O61" t="str">
        <f>IFERROR(VLOOKUP($B61,[1]Mar!AM$5:AN$46,2,FALSE),"")</f>
        <v>Withdrawn</v>
      </c>
      <c r="P61" t="str">
        <f>IFERROR(VLOOKUP($B61,[1]Mar!AP$5:AQ$46,2,FALSE),"")</f>
        <v/>
      </c>
      <c r="Q61" s="6">
        <f>SUM($C61:P61)</f>
        <v>1</v>
      </c>
      <c r="R61">
        <f>COUNTIF($C61:P61,"Late*")</f>
        <v>0</v>
      </c>
      <c r="S61" s="11">
        <f t="shared" si="4"/>
        <v>1</v>
      </c>
      <c r="T61" s="7">
        <f>COUNTIF($C61:P61,"Absent")</f>
        <v>0</v>
      </c>
      <c r="U61">
        <f>COUNTIF($C61:P61,"Withdrawn")+COUNTIF($C61:P61,"Absent*")-T61</f>
        <v>2</v>
      </c>
      <c r="V61" s="10">
        <f t="shared" si="5"/>
        <v>3</v>
      </c>
    </row>
    <row r="62" spans="1:23" x14ac:dyDescent="0.3">
      <c r="A62" s="6" t="s">
        <v>715</v>
      </c>
      <c r="B62" s="7" t="s">
        <v>716</v>
      </c>
      <c r="C62" s="6" t="str">
        <f>IFERROR(VLOOKUP($B62,[1]Mar!C$5:D$46,2,FALSE),"")</f>
        <v/>
      </c>
      <c r="D62" t="str">
        <f>IFERROR(VLOOKUP($B62,[1]Mar!F$5:G$46,2,FALSE),"")</f>
        <v/>
      </c>
      <c r="E62" t="str">
        <f>IFERROR(VLOOKUP($B62,[1]Mar!I$5:J$46,2,FALSE),"")</f>
        <v/>
      </c>
      <c r="F62" t="str">
        <f>IFERROR(VLOOKUP($B62,[1]Mar!L$5:M$46,2,FALSE),"")</f>
        <v/>
      </c>
      <c r="G62" t="str">
        <f>IFERROR(VLOOKUP($B62,[1]Mar!O$5:P$46,2,FALSE),"")</f>
        <v/>
      </c>
      <c r="H62" t="str">
        <f>IFERROR(VLOOKUP($B62,[1]Mar!R$5:S$46,2,FALSE),"")</f>
        <v/>
      </c>
      <c r="I62" t="str">
        <f>IFERROR(VLOOKUP($B62,[1]Mar!U$5:V$46,2,FALSE),"")</f>
        <v/>
      </c>
      <c r="J62" t="str">
        <f>IFERROR(VLOOKUP($B62,[1]Mar!X$5:Y$46,2,FALSE),"")</f>
        <v/>
      </c>
      <c r="K62" t="str">
        <f>IFERROR(VLOOKUP($B62,[1]Mar!AA$5:AB$46,2,FALSE),"")</f>
        <v/>
      </c>
      <c r="L62" t="str">
        <f>IFERROR(VLOOKUP($B62,[1]Mar!AD$5:AE$46,2,FALSE),"")</f>
        <v/>
      </c>
      <c r="M62" t="str">
        <f>IFERROR(VLOOKUP($B62,[1]Mar!AG$5:AH$46,2,FALSE),"")</f>
        <v/>
      </c>
      <c r="N62" t="str">
        <f>IFERROR(VLOOKUP($B62,[1]Mar!AJ$5:AK$46,2,FALSE),"")</f>
        <v/>
      </c>
      <c r="O62" t="str">
        <f>IFERROR(VLOOKUP($B62,[1]Mar!AM$5:AN$46,2,FALSE),"")</f>
        <v/>
      </c>
      <c r="P62" t="str">
        <f>IFERROR(VLOOKUP($B62,[1]Mar!AP$5:AQ$46,2,FALSE),"")</f>
        <v>Withdrawn</v>
      </c>
      <c r="Q62" s="6">
        <f>SUM($C62:P62)</f>
        <v>0</v>
      </c>
      <c r="R62">
        <f>COUNTIF($C62:P62,"Late*")</f>
        <v>0</v>
      </c>
      <c r="S62" s="11">
        <f t="shared" si="4"/>
        <v>0</v>
      </c>
      <c r="T62" s="7">
        <f>COUNTIF($C62:P62,"Absent")</f>
        <v>0</v>
      </c>
      <c r="U62">
        <f>COUNTIF($C62:P62,"Withdrawn")+COUNTIF($C62:P62,"Absent*")-T62</f>
        <v>1</v>
      </c>
      <c r="V62" s="10">
        <f t="shared" si="5"/>
        <v>1</v>
      </c>
    </row>
    <row r="63" spans="1:23" x14ac:dyDescent="0.3">
      <c r="A63" s="6" t="s">
        <v>478</v>
      </c>
      <c r="B63" s="7" t="s">
        <v>479</v>
      </c>
      <c r="C63" s="6" t="str">
        <f>IFERROR(VLOOKUP($B63,[1]Mar!C$5:D$46,2,FALSE),"")</f>
        <v/>
      </c>
      <c r="D63" t="str">
        <f>IFERROR(VLOOKUP($B63,[1]Mar!F$5:G$46,2,FALSE),"")</f>
        <v/>
      </c>
      <c r="E63" t="str">
        <f>IFERROR(VLOOKUP($B63,[1]Mar!I$5:J$46,2,FALSE),"")</f>
        <v/>
      </c>
      <c r="F63" t="str">
        <f>IFERROR(VLOOKUP($B63,[1]Mar!L$5:M$46,2,FALSE),"")</f>
        <v/>
      </c>
      <c r="G63">
        <f>IFERROR(VLOOKUP($B63,[1]Mar!O$5:P$46,2,FALSE),"")</f>
        <v>1</v>
      </c>
      <c r="H63" t="str">
        <f>IFERROR(VLOOKUP($B63,[1]Mar!R$5:S$46,2,FALSE),"")</f>
        <v/>
      </c>
      <c r="I63" t="str">
        <f>IFERROR(VLOOKUP($B63,[1]Mar!U$5:V$46,2,FALSE),"")</f>
        <v/>
      </c>
      <c r="J63" t="str">
        <f>IFERROR(VLOOKUP($B63,[1]Mar!X$5:Y$46,2,FALSE),"")</f>
        <v>Late</v>
      </c>
      <c r="K63" t="str">
        <f>IFERROR(VLOOKUP($B63,[1]Mar!AA$5:AB$46,2,FALSE),"")</f>
        <v/>
      </c>
      <c r="L63" t="str">
        <f>IFERROR(VLOOKUP($B63,[1]Mar!AD$5:AE$46,2,FALSE),"")</f>
        <v/>
      </c>
      <c r="M63" t="str">
        <f>IFERROR(VLOOKUP($B63,[1]Mar!AG$5:AH$46,2,FALSE),"")</f>
        <v/>
      </c>
      <c r="N63" t="str">
        <f>IFERROR(VLOOKUP($B63,[1]Mar!AJ$5:AK$46,2,FALSE),"")</f>
        <v/>
      </c>
      <c r="O63" t="str">
        <f>IFERROR(VLOOKUP($B63,[1]Mar!AM$5:AN$46,2,FALSE),"")</f>
        <v/>
      </c>
      <c r="P63" t="str">
        <f>IFERROR(VLOOKUP($B63,[1]Mar!AP$5:AQ$46,2,FALSE),"")</f>
        <v/>
      </c>
      <c r="Q63" s="6">
        <f>SUM($C63:P63)</f>
        <v>1</v>
      </c>
      <c r="R63">
        <f>COUNTIF($C63:P63,"Late*")</f>
        <v>1</v>
      </c>
      <c r="S63" s="11">
        <f t="shared" si="4"/>
        <v>2</v>
      </c>
      <c r="T63" s="7">
        <f>COUNTIF($C63:P63,"Absent")</f>
        <v>0</v>
      </c>
      <c r="U63">
        <f>COUNTIF($C63:P63,"Withdrawn")+COUNTIF($C63:P63,"Absent*")-T63</f>
        <v>0</v>
      </c>
      <c r="V63" s="10">
        <f t="shared" si="5"/>
        <v>2</v>
      </c>
    </row>
    <row r="64" spans="1:23" x14ac:dyDescent="0.3">
      <c r="A64" s="6" t="s">
        <v>153</v>
      </c>
      <c r="B64" s="7" t="s">
        <v>154</v>
      </c>
      <c r="C64" s="6" t="str">
        <f>IFERROR(VLOOKUP($B64,[1]Mar!C$5:D$46,2,FALSE),"")</f>
        <v/>
      </c>
      <c r="D64">
        <f>IFERROR(VLOOKUP($B64,[1]Mar!F$5:G$46,2,FALSE),"")</f>
        <v>1</v>
      </c>
      <c r="E64" t="str">
        <f>IFERROR(VLOOKUP($B64,[1]Mar!I$5:J$46,2,FALSE),"")</f>
        <v/>
      </c>
      <c r="F64" t="str">
        <f>IFERROR(VLOOKUP($B64,[1]Mar!L$5:M$46,2,FALSE),"")</f>
        <v/>
      </c>
      <c r="G64">
        <f>IFERROR(VLOOKUP($B64,[1]Mar!O$5:P$46,2,FALSE),"")</f>
        <v>1</v>
      </c>
      <c r="H64" t="str">
        <f>IFERROR(VLOOKUP($B64,[1]Mar!R$5:S$46,2,FALSE),"")</f>
        <v/>
      </c>
      <c r="I64" t="str">
        <f>IFERROR(VLOOKUP($B64,[1]Mar!U$5:V$46,2,FALSE),"")</f>
        <v/>
      </c>
      <c r="J64">
        <f>IFERROR(VLOOKUP($B64,[1]Mar!X$5:Y$46,2,FALSE),"")</f>
        <v>1</v>
      </c>
      <c r="K64" t="str">
        <f>IFERROR(VLOOKUP($B64,[1]Mar!AA$5:AB$46,2,FALSE),"")</f>
        <v/>
      </c>
      <c r="L64" t="str">
        <f>IFERROR(VLOOKUP($B64,[1]Mar!AD$5:AE$46,2,FALSE),"")</f>
        <v/>
      </c>
      <c r="M64">
        <f>IFERROR(VLOOKUP($B64,[1]Mar!AG$5:AH$46,2,FALSE),"")</f>
        <v>1</v>
      </c>
      <c r="N64" t="str">
        <f>IFERROR(VLOOKUP($B64,[1]Mar!AJ$5:AK$46,2,FALSE),"")</f>
        <v/>
      </c>
      <c r="O64" t="str">
        <f>IFERROR(VLOOKUP($B64,[1]Mar!AM$5:AN$46,2,FALSE),"")</f>
        <v/>
      </c>
      <c r="P64" t="str">
        <f>IFERROR(VLOOKUP($B64,[1]Mar!AP$5:AQ$46,2,FALSE),"")</f>
        <v/>
      </c>
      <c r="Q64" s="6">
        <f>SUM($C64:P64)</f>
        <v>4</v>
      </c>
      <c r="R64">
        <f>COUNTIF($C64:P64,"Late*")</f>
        <v>0</v>
      </c>
      <c r="S64" s="11">
        <f t="shared" si="4"/>
        <v>4</v>
      </c>
      <c r="T64" s="7">
        <f>COUNTIF($C64:P64,"Absent")</f>
        <v>0</v>
      </c>
      <c r="U64">
        <f>COUNTIF($C64:P64,"Withdrawn")+COUNTIF($C64:P64,"Absent*")-T64</f>
        <v>0</v>
      </c>
      <c r="V64" s="10">
        <f t="shared" si="5"/>
        <v>4</v>
      </c>
    </row>
    <row r="65" spans="1:22" x14ac:dyDescent="0.3">
      <c r="A65" s="6" t="s">
        <v>541</v>
      </c>
      <c r="B65" s="7" t="s">
        <v>542</v>
      </c>
      <c r="C65" s="6" t="str">
        <f>IFERROR(VLOOKUP($B65,[1]Mar!C$5:D$46,2,FALSE),"")</f>
        <v/>
      </c>
      <c r="D65" t="str">
        <f>IFERROR(VLOOKUP($B65,[1]Mar!F$5:G$46,2,FALSE),"")</f>
        <v/>
      </c>
      <c r="E65">
        <f>IFERROR(VLOOKUP($B65,[1]Mar!I$5:J$46,2,FALSE),"")</f>
        <v>1</v>
      </c>
      <c r="F65" t="str">
        <f>IFERROR(VLOOKUP($B65,[1]Mar!L$5:M$46,2,FALSE),"")</f>
        <v/>
      </c>
      <c r="G65" t="str">
        <f>IFERROR(VLOOKUP($B65,[1]Mar!O$5:P$46,2,FALSE),"")</f>
        <v/>
      </c>
      <c r="H65" t="str">
        <f>IFERROR(VLOOKUP($B65,[1]Mar!R$5:S$46,2,FALSE),"")</f>
        <v/>
      </c>
      <c r="I65" t="str">
        <f>IFERROR(VLOOKUP($B65,[1]Mar!U$5:V$46,2,FALSE),"")</f>
        <v/>
      </c>
      <c r="J65" t="str">
        <f>IFERROR(VLOOKUP($B65,[1]Mar!X$5:Y$46,2,FALSE),"")</f>
        <v/>
      </c>
      <c r="K65" t="str">
        <f>IFERROR(VLOOKUP($B65,[1]Mar!AA$5:AB$46,2,FALSE),"")</f>
        <v>Withdrawn</v>
      </c>
      <c r="L65" t="str">
        <f>IFERROR(VLOOKUP($B65,[1]Mar!AD$5:AE$46,2,FALSE),"")</f>
        <v/>
      </c>
      <c r="M65" t="str">
        <f>IFERROR(VLOOKUP($B65,[1]Mar!AG$5:AH$46,2,FALSE),"")</f>
        <v/>
      </c>
      <c r="N65" t="str">
        <f>IFERROR(VLOOKUP($B65,[1]Mar!AJ$5:AK$46,2,FALSE),"")</f>
        <v>Late</v>
      </c>
      <c r="O65" t="str">
        <f>IFERROR(VLOOKUP($B65,[1]Mar!AM$5:AN$46,2,FALSE),"")</f>
        <v/>
      </c>
      <c r="P65" t="str">
        <f>IFERROR(VLOOKUP($B65,[1]Mar!AP$5:AQ$46,2,FALSE),"")</f>
        <v/>
      </c>
      <c r="Q65" s="6">
        <f>SUM($C65:P65)</f>
        <v>1</v>
      </c>
      <c r="R65">
        <f>COUNTIF($C65:P65,"Late*")</f>
        <v>1</v>
      </c>
      <c r="S65" s="11">
        <f t="shared" si="4"/>
        <v>2</v>
      </c>
      <c r="T65" s="7">
        <f>COUNTIF($C65:P65,"Absent")</f>
        <v>0</v>
      </c>
      <c r="U65">
        <f>COUNTIF($C65:P65,"Withdrawn")+COUNTIF($C65:P65,"Absent*")-T65</f>
        <v>1</v>
      </c>
      <c r="V65" s="10">
        <f t="shared" si="5"/>
        <v>3</v>
      </c>
    </row>
    <row r="66" spans="1:22" x14ac:dyDescent="0.3">
      <c r="A66" s="6" t="s">
        <v>671</v>
      </c>
      <c r="B66" s="7" t="s">
        <v>672</v>
      </c>
      <c r="C66" s="6" t="str">
        <f>IFERROR(VLOOKUP($B66,[1]Mar!C$5:D$46,2,FALSE),"")</f>
        <v/>
      </c>
      <c r="D66" t="str">
        <f>IFERROR(VLOOKUP($B66,[1]Mar!F$5:G$46,2,FALSE),"")</f>
        <v/>
      </c>
      <c r="E66" t="str">
        <f>IFERROR(VLOOKUP($B66,[1]Mar!I$5:J$46,2,FALSE),"")</f>
        <v/>
      </c>
      <c r="F66" t="str">
        <f>IFERROR(VLOOKUP($B66,[1]Mar!L$5:M$46,2,FALSE),"")</f>
        <v>Late*</v>
      </c>
      <c r="G66" t="str">
        <f>IFERROR(VLOOKUP($B66,[1]Mar!O$5:P$46,2,FALSE),"")</f>
        <v/>
      </c>
      <c r="H66" t="str">
        <f>IFERROR(VLOOKUP($B66,[1]Mar!R$5:S$46,2,FALSE),"")</f>
        <v/>
      </c>
      <c r="I66" t="str">
        <f>IFERROR(VLOOKUP($B66,[1]Mar!U$5:V$46,2,FALSE),"")</f>
        <v>Withdrawn</v>
      </c>
      <c r="J66" t="str">
        <f>IFERROR(VLOOKUP($B66,[1]Mar!X$5:Y$46,2,FALSE),"")</f>
        <v/>
      </c>
      <c r="K66" t="str">
        <f>IFERROR(VLOOKUP($B66,[1]Mar!AA$5:AB$46,2,FALSE),"")</f>
        <v/>
      </c>
      <c r="L66" t="str">
        <f>IFERROR(VLOOKUP($B66,[1]Mar!AD$5:AE$46,2,FALSE),"")</f>
        <v>Withdrawn</v>
      </c>
      <c r="M66" t="str">
        <f>IFERROR(VLOOKUP($B66,[1]Mar!AG$5:AH$46,2,FALSE),"")</f>
        <v/>
      </c>
      <c r="N66" t="str">
        <f>IFERROR(VLOOKUP($B66,[1]Mar!AJ$5:AK$46,2,FALSE),"")</f>
        <v/>
      </c>
      <c r="O66" t="str">
        <f>IFERROR(VLOOKUP($B66,[1]Mar!AM$5:AN$46,2,FALSE),"")</f>
        <v>Withdrawn</v>
      </c>
      <c r="P66" t="str">
        <f>IFERROR(VLOOKUP($B66,[1]Mar!AP$5:AQ$46,2,FALSE),"")</f>
        <v/>
      </c>
      <c r="Q66" s="6">
        <f>SUM($C66:P66)</f>
        <v>0</v>
      </c>
      <c r="R66">
        <f>COUNTIF($C66:P66,"Late*")</f>
        <v>1</v>
      </c>
      <c r="S66" s="11">
        <f t="shared" si="4"/>
        <v>1</v>
      </c>
      <c r="T66" s="7">
        <f>COUNTIF($C66:P66,"Absent")</f>
        <v>0</v>
      </c>
      <c r="U66">
        <f>COUNTIF($C66:P66,"Withdrawn")+COUNTIF($C66:P66,"Absent*")-T66</f>
        <v>3</v>
      </c>
      <c r="V66" s="10">
        <f t="shared" si="5"/>
        <v>4</v>
      </c>
    </row>
    <row r="67" spans="1:22" x14ac:dyDescent="0.3">
      <c r="A67" s="6" t="s">
        <v>587</v>
      </c>
      <c r="B67" s="7" t="s">
        <v>588</v>
      </c>
      <c r="C67" s="6" t="str">
        <f>IFERROR(VLOOKUP($B67,[1]Mar!C$5:D$46,2,FALSE),"")</f>
        <v/>
      </c>
      <c r="D67" t="str">
        <f>IFERROR(VLOOKUP($B67,[1]Mar!F$5:G$46,2,FALSE),"")</f>
        <v>Withdrawn</v>
      </c>
      <c r="E67" t="str">
        <f>IFERROR(VLOOKUP($B67,[1]Mar!I$5:J$46,2,FALSE),"")</f>
        <v>Withdrawn</v>
      </c>
      <c r="F67" t="str">
        <f>IFERROR(VLOOKUP($B67,[1]Mar!L$5:M$46,2,FALSE),"")</f>
        <v/>
      </c>
      <c r="G67">
        <f>IFERROR(VLOOKUP($B67,[1]Mar!O$5:P$46,2,FALSE),"")</f>
        <v>1</v>
      </c>
      <c r="H67">
        <f>IFERROR(VLOOKUP($B67,[1]Mar!R$5:S$46,2,FALSE),"")</f>
        <v>1</v>
      </c>
      <c r="I67">
        <f>IFERROR(VLOOKUP($B67,[1]Mar!U$5:V$46,2,FALSE),"")</f>
        <v>1</v>
      </c>
      <c r="J67" t="str">
        <f>IFERROR(VLOOKUP($B67,[1]Mar!X$5:Y$46,2,FALSE),"")</f>
        <v/>
      </c>
      <c r="K67" t="str">
        <f>IFERROR(VLOOKUP($B67,[1]Mar!AA$5:AB$46,2,FALSE),"")</f>
        <v/>
      </c>
      <c r="L67" t="str">
        <f>IFERROR(VLOOKUP($B67,[1]Mar!AD$5:AE$46,2,FALSE),"")</f>
        <v/>
      </c>
      <c r="M67" t="str">
        <f>IFERROR(VLOOKUP($B67,[1]Mar!AG$5:AH$46,2,FALSE),"")</f>
        <v/>
      </c>
      <c r="N67" t="str">
        <f>IFERROR(VLOOKUP($B67,[1]Mar!AJ$5:AK$46,2,FALSE),"")</f>
        <v/>
      </c>
      <c r="O67" t="str">
        <f>IFERROR(VLOOKUP($B67,[1]Mar!AM$5:AN$46,2,FALSE),"")</f>
        <v/>
      </c>
      <c r="P67" t="str">
        <f>IFERROR(VLOOKUP($B67,[1]Mar!AP$5:AQ$46,2,FALSE),"")</f>
        <v/>
      </c>
      <c r="Q67" s="6">
        <f>SUM($C67:P67)</f>
        <v>3</v>
      </c>
      <c r="R67">
        <f>COUNTIF($C67:P67,"Late*")</f>
        <v>0</v>
      </c>
      <c r="S67" s="11">
        <f t="shared" si="4"/>
        <v>3</v>
      </c>
      <c r="T67" s="7">
        <f>COUNTIF($C67:P67,"Absent")</f>
        <v>0</v>
      </c>
      <c r="U67">
        <f>COUNTIF($C67:P67,"Withdrawn")+COUNTIF($C67:P67,"Absent*")-T67</f>
        <v>2</v>
      </c>
      <c r="V67" s="10">
        <f t="shared" si="5"/>
        <v>5</v>
      </c>
    </row>
    <row r="68" spans="1:22" x14ac:dyDescent="0.3">
      <c r="A68" s="6" t="s">
        <v>627</v>
      </c>
      <c r="B68" s="7" t="s">
        <v>628</v>
      </c>
      <c r="C68" s="6" t="str">
        <f>IFERROR(VLOOKUP($B68,[1]Mar!C$5:D$46,2,FALSE),"")</f>
        <v/>
      </c>
      <c r="D68" t="str">
        <f>IFERROR(VLOOKUP($B68,[1]Mar!F$5:G$46,2,FALSE),"")</f>
        <v/>
      </c>
      <c r="E68" t="str">
        <f>IFERROR(VLOOKUP($B68,[1]Mar!I$5:J$46,2,FALSE),"")</f>
        <v/>
      </c>
      <c r="F68" t="str">
        <f>IFERROR(VLOOKUP($B68,[1]Mar!L$5:M$46,2,FALSE),"")</f>
        <v/>
      </c>
      <c r="G68" t="str">
        <f>IFERROR(VLOOKUP($B68,[1]Mar!O$5:P$46,2,FALSE),"")</f>
        <v>Withdrawn</v>
      </c>
      <c r="H68" t="str">
        <f>IFERROR(VLOOKUP($B68,[1]Mar!R$5:S$46,2,FALSE),"")</f>
        <v/>
      </c>
      <c r="I68" t="str">
        <f>IFERROR(VLOOKUP($B68,[1]Mar!U$5:V$46,2,FALSE),"")</f>
        <v/>
      </c>
      <c r="J68" t="str">
        <f>IFERROR(VLOOKUP($B68,[1]Mar!X$5:Y$46,2,FALSE),"")</f>
        <v>Withdrawn</v>
      </c>
      <c r="K68" t="str">
        <f>IFERROR(VLOOKUP($B68,[1]Mar!AA$5:AB$46,2,FALSE),"")</f>
        <v/>
      </c>
      <c r="L68" t="str">
        <f>IFERROR(VLOOKUP($B68,[1]Mar!AD$5:AE$46,2,FALSE),"")</f>
        <v/>
      </c>
      <c r="M68">
        <f>IFERROR(VLOOKUP($B68,[1]Mar!AG$5:AH$46,2,FALSE),"")</f>
        <v>1</v>
      </c>
      <c r="N68" t="str">
        <f>IFERROR(VLOOKUP($B68,[1]Mar!AJ$5:AK$46,2,FALSE),"")</f>
        <v/>
      </c>
      <c r="O68" t="str">
        <f>IFERROR(VLOOKUP($B68,[1]Mar!AM$5:AN$46,2,FALSE),"")</f>
        <v/>
      </c>
      <c r="P68" t="str">
        <f>IFERROR(VLOOKUP($B68,[1]Mar!AP$5:AQ$46,2,FALSE),"")</f>
        <v>Withdrawn</v>
      </c>
      <c r="Q68" s="6">
        <f>SUM($C68:P68)</f>
        <v>1</v>
      </c>
      <c r="R68">
        <f>COUNTIF($C68:P68,"Late*")</f>
        <v>0</v>
      </c>
      <c r="S68" s="11">
        <f t="shared" si="4"/>
        <v>1</v>
      </c>
      <c r="T68" s="7">
        <f>COUNTIF($C68:P68,"Absent")</f>
        <v>0</v>
      </c>
      <c r="U68">
        <f>COUNTIF($C68:P68,"Withdrawn")+COUNTIF($C68:P68,"Absent*")-T68</f>
        <v>3</v>
      </c>
      <c r="V68" s="10">
        <f t="shared" si="5"/>
        <v>4</v>
      </c>
    </row>
    <row r="69" spans="1:22" x14ac:dyDescent="0.3">
      <c r="A69" s="6" t="s">
        <v>707</v>
      </c>
      <c r="B69" s="7" t="s">
        <v>708</v>
      </c>
      <c r="C69" s="6" t="str">
        <f>IFERROR(VLOOKUP($B69,[1]Mar!C$5:D$46,2,FALSE),"")</f>
        <v/>
      </c>
      <c r="D69" t="str">
        <f>IFERROR(VLOOKUP($B69,[1]Mar!F$5:G$46,2,FALSE),"")</f>
        <v/>
      </c>
      <c r="E69" t="str">
        <f>IFERROR(VLOOKUP($B69,[1]Mar!I$5:J$46,2,FALSE),"")</f>
        <v/>
      </c>
      <c r="F69" t="str">
        <f>IFERROR(VLOOKUP($B69,[1]Mar!L$5:M$46,2,FALSE),"")</f>
        <v/>
      </c>
      <c r="G69" t="str">
        <f>IFERROR(VLOOKUP($B69,[1]Mar!O$5:P$46,2,FALSE),"")</f>
        <v/>
      </c>
      <c r="H69" t="str">
        <f>IFERROR(VLOOKUP($B69,[1]Mar!R$5:S$46,2,FALSE),"")</f>
        <v/>
      </c>
      <c r="I69">
        <f>IFERROR(VLOOKUP($B69,[1]Mar!U$5:V$46,2,FALSE),"")</f>
        <v>1</v>
      </c>
      <c r="J69" t="str">
        <f>IFERROR(VLOOKUP($B69,[1]Mar!X$5:Y$46,2,FALSE),"")</f>
        <v/>
      </c>
      <c r="K69" t="str">
        <f>IFERROR(VLOOKUP($B69,[1]Mar!AA$5:AB$46,2,FALSE),"")</f>
        <v/>
      </c>
      <c r="L69" t="str">
        <f>IFERROR(VLOOKUP($B69,[1]Mar!AD$5:AE$46,2,FALSE),"")</f>
        <v/>
      </c>
      <c r="M69" t="str">
        <f>IFERROR(VLOOKUP($B69,[1]Mar!AG$5:AH$46,2,FALSE),"")</f>
        <v/>
      </c>
      <c r="N69" t="str">
        <f>IFERROR(VLOOKUP($B69,[1]Mar!AJ$5:AK$46,2,FALSE),"")</f>
        <v/>
      </c>
      <c r="O69" t="str">
        <f>IFERROR(VLOOKUP($B69,[1]Mar!AM$5:AN$46,2,FALSE),"")</f>
        <v/>
      </c>
      <c r="P69" t="str">
        <f>IFERROR(VLOOKUP($B69,[1]Mar!AP$5:AQ$46,2,FALSE),"")</f>
        <v/>
      </c>
      <c r="Q69" s="6">
        <f>SUM($C69:P69)</f>
        <v>1</v>
      </c>
      <c r="R69">
        <f>COUNTIF($C69:P69,"Late*")</f>
        <v>0</v>
      </c>
      <c r="S69" s="11">
        <f t="shared" ref="S69:S100" si="6">SUM(Q69:R69)</f>
        <v>1</v>
      </c>
      <c r="T69" s="7">
        <f>COUNTIF($C69:P69,"Absent")</f>
        <v>0</v>
      </c>
      <c r="U69">
        <f>COUNTIF($C69:P69,"Withdrawn")+COUNTIF($C69:P69,"Absent*")-T69</f>
        <v>0</v>
      </c>
      <c r="V69" s="10">
        <f t="shared" ref="V69:V100" si="7">SUM(S69:U69)</f>
        <v>1</v>
      </c>
    </row>
    <row r="70" spans="1:22" x14ac:dyDescent="0.3">
      <c r="A70" s="6" t="s">
        <v>563</v>
      </c>
      <c r="B70" s="7" t="s">
        <v>564</v>
      </c>
      <c r="C70" s="6" t="str">
        <f>IFERROR(VLOOKUP($B70,[1]Mar!C$5:D$46,2,FALSE),"")</f>
        <v/>
      </c>
      <c r="D70" t="str">
        <f>IFERROR(VLOOKUP($B70,[1]Mar!F$5:G$46,2,FALSE),"")</f>
        <v/>
      </c>
      <c r="E70" t="str">
        <f>IFERROR(VLOOKUP($B70,[1]Mar!I$5:J$46,2,FALSE),"")</f>
        <v/>
      </c>
      <c r="F70">
        <f>IFERROR(VLOOKUP($B70,[1]Mar!L$5:M$46,2,FALSE),"")</f>
        <v>1</v>
      </c>
      <c r="G70" t="str">
        <f>IFERROR(VLOOKUP($B70,[1]Mar!O$5:P$46,2,FALSE),"")</f>
        <v/>
      </c>
      <c r="H70" t="str">
        <f>IFERROR(VLOOKUP($B70,[1]Mar!R$5:S$46,2,FALSE),"")</f>
        <v/>
      </c>
      <c r="I70" t="str">
        <f>IFERROR(VLOOKUP($B70,[1]Mar!U$5:V$46,2,FALSE),"")</f>
        <v/>
      </c>
      <c r="J70" t="str">
        <f>IFERROR(VLOOKUP($B70,[1]Mar!X$5:Y$46,2,FALSE),"")</f>
        <v/>
      </c>
      <c r="K70" t="str">
        <f>IFERROR(VLOOKUP($B70,[1]Mar!AA$5:AB$46,2,FALSE),"")</f>
        <v/>
      </c>
      <c r="L70" t="str">
        <f>IFERROR(VLOOKUP($B70,[1]Mar!AD$5:AE$46,2,FALSE),"")</f>
        <v/>
      </c>
      <c r="M70" t="str">
        <f>IFERROR(VLOOKUP($B70,[1]Mar!AG$5:AH$46,2,FALSE),"")</f>
        <v/>
      </c>
      <c r="N70" t="str">
        <f>IFERROR(VLOOKUP($B70,[1]Mar!AJ$5:AK$46,2,FALSE),"")</f>
        <v/>
      </c>
      <c r="O70" t="str">
        <f>IFERROR(VLOOKUP($B70,[1]Mar!AM$5:AN$46,2,FALSE),"")</f>
        <v>Withdrawn</v>
      </c>
      <c r="P70" t="str">
        <f>IFERROR(VLOOKUP($B70,[1]Mar!AP$5:AQ$46,2,FALSE),"")</f>
        <v/>
      </c>
      <c r="Q70" s="6">
        <f>SUM($C70:P70)</f>
        <v>1</v>
      </c>
      <c r="R70">
        <f>COUNTIF($C70:P70,"Late*")</f>
        <v>0</v>
      </c>
      <c r="S70" s="11">
        <f t="shared" si="6"/>
        <v>1</v>
      </c>
      <c r="T70" s="7">
        <f>COUNTIF($C70:P70,"Absent")</f>
        <v>0</v>
      </c>
      <c r="U70">
        <f>COUNTIF($C70:P70,"Withdrawn")+COUNTIF($C70:P70,"Absent*")-T70</f>
        <v>1</v>
      </c>
      <c r="V70" s="10">
        <f t="shared" si="7"/>
        <v>2</v>
      </c>
    </row>
    <row r="71" spans="1:22" x14ac:dyDescent="0.3">
      <c r="A71" s="6" t="s">
        <v>425</v>
      </c>
      <c r="B71" s="7" t="s">
        <v>426</v>
      </c>
      <c r="C71" s="6">
        <f>IFERROR(VLOOKUP($B71,[1]Mar!C$5:D$46,2,FALSE),"")</f>
        <v>1</v>
      </c>
      <c r="D71" t="str">
        <f>IFERROR(VLOOKUP($B71,[1]Mar!F$5:G$46,2,FALSE),"")</f>
        <v/>
      </c>
      <c r="E71" t="str">
        <f>IFERROR(VLOOKUP($B71,[1]Mar!I$5:J$46,2,FALSE),"")</f>
        <v/>
      </c>
      <c r="F71">
        <f>IFERROR(VLOOKUP($B71,[1]Mar!L$5:M$46,2,FALSE),"")</f>
        <v>1</v>
      </c>
      <c r="G71" t="str">
        <f>IFERROR(VLOOKUP($B71,[1]Mar!O$5:P$46,2,FALSE),"")</f>
        <v/>
      </c>
      <c r="H71" t="str">
        <f>IFERROR(VLOOKUP($B71,[1]Mar!R$5:S$46,2,FALSE),"")</f>
        <v/>
      </c>
      <c r="I71">
        <f>IFERROR(VLOOKUP($B71,[1]Mar!U$5:V$46,2,FALSE),"")</f>
        <v>1</v>
      </c>
      <c r="J71" t="str">
        <f>IFERROR(VLOOKUP($B71,[1]Mar!X$5:Y$46,2,FALSE),"")</f>
        <v/>
      </c>
      <c r="K71" t="str">
        <f>IFERROR(VLOOKUP($B71,[1]Mar!AA$5:AB$46,2,FALSE),"")</f>
        <v/>
      </c>
      <c r="L71">
        <f>IFERROR(VLOOKUP($B71,[1]Mar!AD$5:AE$46,2,FALSE),"")</f>
        <v>1</v>
      </c>
      <c r="M71" t="str">
        <f>IFERROR(VLOOKUP($B71,[1]Mar!AG$5:AH$46,2,FALSE),"")</f>
        <v/>
      </c>
      <c r="N71" t="str">
        <f>IFERROR(VLOOKUP($B71,[1]Mar!AJ$5:AK$46,2,FALSE),"")</f>
        <v/>
      </c>
      <c r="O71">
        <f>IFERROR(VLOOKUP($B71,[1]Mar!AM$5:AN$46,2,FALSE),"")</f>
        <v>1</v>
      </c>
      <c r="P71" t="str">
        <f>IFERROR(VLOOKUP($B71,[1]Mar!AP$5:AQ$46,2,FALSE),"")</f>
        <v/>
      </c>
      <c r="Q71" s="6">
        <f>SUM($C71:P71)</f>
        <v>5</v>
      </c>
      <c r="R71">
        <f>COUNTIF($C71:P71,"Late*")</f>
        <v>0</v>
      </c>
      <c r="S71" s="11">
        <f t="shared" si="6"/>
        <v>5</v>
      </c>
      <c r="T71" s="7">
        <f>COUNTIF($C71:P71,"Absent")</f>
        <v>0</v>
      </c>
      <c r="U71">
        <f>COUNTIF($C71:P71,"Withdrawn")+COUNTIF($C71:P71,"Absent*")-T71</f>
        <v>0</v>
      </c>
      <c r="V71" s="10">
        <f t="shared" si="7"/>
        <v>5</v>
      </c>
    </row>
    <row r="72" spans="1:22" x14ac:dyDescent="0.3">
      <c r="A72" s="6" t="s">
        <v>709</v>
      </c>
      <c r="B72" s="7" t="s">
        <v>710</v>
      </c>
      <c r="C72" s="6" t="str">
        <f>IFERROR(VLOOKUP($B72,[1]Mar!C$5:D$46,2,FALSE),"")</f>
        <v/>
      </c>
      <c r="D72" t="str">
        <f>IFERROR(VLOOKUP($B72,[1]Mar!F$5:G$46,2,FALSE),"")</f>
        <v/>
      </c>
      <c r="E72" t="str">
        <f>IFERROR(VLOOKUP($B72,[1]Mar!I$5:J$46,2,FALSE),"")</f>
        <v/>
      </c>
      <c r="F72" t="str">
        <f>IFERROR(VLOOKUP($B72,[1]Mar!L$5:M$46,2,FALSE),"")</f>
        <v/>
      </c>
      <c r="G72" t="str">
        <f>IFERROR(VLOOKUP($B72,[1]Mar!O$5:P$46,2,FALSE),"")</f>
        <v/>
      </c>
      <c r="H72" t="str">
        <f>IFERROR(VLOOKUP($B72,[1]Mar!R$5:S$46,2,FALSE),"")</f>
        <v/>
      </c>
      <c r="I72" t="str">
        <f>IFERROR(VLOOKUP($B72,[1]Mar!U$5:V$46,2,FALSE),"")</f>
        <v/>
      </c>
      <c r="J72" t="str">
        <f>IFERROR(VLOOKUP($B72,[1]Mar!X$5:Y$46,2,FALSE),"")</f>
        <v>Withdrawn</v>
      </c>
      <c r="K72" t="str">
        <f>IFERROR(VLOOKUP($B72,[1]Mar!AA$5:AB$46,2,FALSE),"")</f>
        <v>Absent</v>
      </c>
      <c r="L72" t="str">
        <f>IFERROR(VLOOKUP($B72,[1]Mar!AD$5:AE$46,2,FALSE),"")</f>
        <v/>
      </c>
      <c r="M72" t="str">
        <f>IFERROR(VLOOKUP($B72,[1]Mar!AG$5:AH$46,2,FALSE),"")</f>
        <v/>
      </c>
      <c r="N72" t="str">
        <f>IFERROR(VLOOKUP($B72,[1]Mar!AJ$5:AK$46,2,FALSE),"")</f>
        <v/>
      </c>
      <c r="O72" t="str">
        <f>IFERROR(VLOOKUP($B72,[1]Mar!AM$5:AN$46,2,FALSE),"")</f>
        <v/>
      </c>
      <c r="P72" t="str">
        <f>IFERROR(VLOOKUP($B72,[1]Mar!AP$5:AQ$46,2,FALSE),"")</f>
        <v>Withdrawn</v>
      </c>
      <c r="Q72" s="6">
        <f>SUM($C72:P72)</f>
        <v>0</v>
      </c>
      <c r="R72">
        <f>COUNTIF($C72:P72,"Late*")</f>
        <v>0</v>
      </c>
      <c r="S72" s="11">
        <f t="shared" si="6"/>
        <v>0</v>
      </c>
      <c r="T72" s="7">
        <f>COUNTIF($C72:P72,"Absent")</f>
        <v>1</v>
      </c>
      <c r="U72">
        <f>COUNTIF($C72:P72,"Withdrawn")+COUNTIF($C72:P72,"Absent*")-T72</f>
        <v>2</v>
      </c>
      <c r="V72" s="10">
        <f t="shared" si="7"/>
        <v>3</v>
      </c>
    </row>
    <row r="73" spans="1:22" x14ac:dyDescent="0.3">
      <c r="A73" s="6" t="s">
        <v>571</v>
      </c>
      <c r="B73" s="7" t="s">
        <v>572</v>
      </c>
      <c r="C73" s="6" t="str">
        <f>IFERROR(VLOOKUP($B73,[1]Mar!C$5:D$46,2,FALSE),"")</f>
        <v/>
      </c>
      <c r="D73" t="str">
        <f>IFERROR(VLOOKUP($B73,[1]Mar!F$5:G$46,2,FALSE),"")</f>
        <v/>
      </c>
      <c r="E73" t="str">
        <f>IFERROR(VLOOKUP($B73,[1]Mar!I$5:J$46,2,FALSE),"")</f>
        <v/>
      </c>
      <c r="F73" t="str">
        <f>IFERROR(VLOOKUP($B73,[1]Mar!L$5:M$46,2,FALSE),"")</f>
        <v/>
      </c>
      <c r="G73" t="str">
        <f>IFERROR(VLOOKUP($B73,[1]Mar!O$5:P$46,2,FALSE),"")</f>
        <v/>
      </c>
      <c r="H73" t="str">
        <f>IFERROR(VLOOKUP($B73,[1]Mar!R$5:S$46,2,FALSE),"")</f>
        <v/>
      </c>
      <c r="I73" t="str">
        <f>IFERROR(VLOOKUP($B73,[1]Mar!U$5:V$46,2,FALSE),"")</f>
        <v/>
      </c>
      <c r="J73" t="str">
        <f>IFERROR(VLOOKUP($B73,[1]Mar!X$5:Y$46,2,FALSE),"")</f>
        <v/>
      </c>
      <c r="K73" t="str">
        <f>IFERROR(VLOOKUP($B73,[1]Mar!AA$5:AB$46,2,FALSE),"")</f>
        <v>Absent*</v>
      </c>
      <c r="L73">
        <f>IFERROR(VLOOKUP($B73,[1]Mar!AD$5:AE$46,2,FALSE),"")</f>
        <v>1</v>
      </c>
      <c r="M73" t="str">
        <f>IFERROR(VLOOKUP($B73,[1]Mar!AG$5:AH$46,2,FALSE),"")</f>
        <v/>
      </c>
      <c r="N73">
        <f>IFERROR(VLOOKUP($B73,[1]Mar!AJ$5:AK$46,2,FALSE),"")</f>
        <v>1</v>
      </c>
      <c r="O73" t="str">
        <f>IFERROR(VLOOKUP($B73,[1]Mar!AM$5:AN$46,2,FALSE),"")</f>
        <v/>
      </c>
      <c r="P73" t="str">
        <f>IFERROR(VLOOKUP($B73,[1]Mar!AP$5:AQ$46,2,FALSE),"")</f>
        <v/>
      </c>
      <c r="Q73" s="6">
        <f>SUM($C73:P73)</f>
        <v>2</v>
      </c>
      <c r="R73">
        <f>COUNTIF($C73:P73,"Late*")</f>
        <v>0</v>
      </c>
      <c r="S73" s="11">
        <f t="shared" si="6"/>
        <v>2</v>
      </c>
      <c r="T73" s="7">
        <f>COUNTIF($C73:P73,"Absent")</f>
        <v>0</v>
      </c>
      <c r="U73">
        <f>COUNTIF($C73:P73,"Withdrawn")+COUNTIF($C73:P73,"Absent*")-T73</f>
        <v>1</v>
      </c>
      <c r="V73" s="10">
        <f t="shared" si="7"/>
        <v>3</v>
      </c>
    </row>
    <row r="74" spans="1:22" x14ac:dyDescent="0.3">
      <c r="A74" s="6" t="s">
        <v>519</v>
      </c>
      <c r="B74" s="7" t="s">
        <v>520</v>
      </c>
      <c r="C74" s="6" t="str">
        <f>IFERROR(VLOOKUP($B74,[1]Mar!C$5:D$46,2,FALSE),"")</f>
        <v/>
      </c>
      <c r="D74" t="str">
        <f>IFERROR(VLOOKUP($B74,[1]Mar!F$5:G$46,2,FALSE),"")</f>
        <v/>
      </c>
      <c r="E74" t="str">
        <f>IFERROR(VLOOKUP($B74,[1]Mar!I$5:J$46,2,FALSE),"")</f>
        <v/>
      </c>
      <c r="F74" t="str">
        <f>IFERROR(VLOOKUP($B74,[1]Mar!L$5:M$46,2,FALSE),"")</f>
        <v/>
      </c>
      <c r="G74" t="str">
        <f>IFERROR(VLOOKUP($B74,[1]Mar!O$5:P$46,2,FALSE),"")</f>
        <v>Absent*</v>
      </c>
      <c r="H74" t="str">
        <f>IFERROR(VLOOKUP($B74,[1]Mar!R$5:S$46,2,FALSE),"")</f>
        <v/>
      </c>
      <c r="I74" t="str">
        <f>IFERROR(VLOOKUP($B74,[1]Mar!U$5:V$46,2,FALSE),"")</f>
        <v/>
      </c>
      <c r="J74">
        <f>IFERROR(VLOOKUP($B74,[1]Mar!X$5:Y$46,2,FALSE),"")</f>
        <v>1</v>
      </c>
      <c r="K74" t="str">
        <f>IFERROR(VLOOKUP($B74,[1]Mar!AA$5:AB$46,2,FALSE),"")</f>
        <v/>
      </c>
      <c r="L74" t="str">
        <f>IFERROR(VLOOKUP($B74,[1]Mar!AD$5:AE$46,2,FALSE),"")</f>
        <v/>
      </c>
      <c r="M74" t="str">
        <f>IFERROR(VLOOKUP($B74,[1]Mar!AG$5:AH$46,2,FALSE),"")</f>
        <v>Late</v>
      </c>
      <c r="N74" t="str">
        <f>IFERROR(VLOOKUP($B74,[1]Mar!AJ$5:AK$46,2,FALSE),"")</f>
        <v/>
      </c>
      <c r="O74" t="str">
        <f>IFERROR(VLOOKUP($B74,[1]Mar!AM$5:AN$46,2,FALSE),"")</f>
        <v/>
      </c>
      <c r="P74" t="str">
        <f>IFERROR(VLOOKUP($B74,[1]Mar!AP$5:AQ$46,2,FALSE),"")</f>
        <v>Withdrawn</v>
      </c>
      <c r="Q74" s="6">
        <f>SUM($C74:P74)</f>
        <v>1</v>
      </c>
      <c r="R74">
        <f>COUNTIF($C74:P74,"Late*")</f>
        <v>1</v>
      </c>
      <c r="S74" s="11">
        <f t="shared" si="6"/>
        <v>2</v>
      </c>
      <c r="T74" s="7">
        <f>COUNTIF($C74:P74,"Absent")</f>
        <v>0</v>
      </c>
      <c r="U74">
        <f>COUNTIF($C74:P74,"Withdrawn")+COUNTIF($C74:P74,"Absent*")-T74</f>
        <v>2</v>
      </c>
      <c r="V74" s="10">
        <f t="shared" si="7"/>
        <v>4</v>
      </c>
    </row>
    <row r="75" spans="1:22" x14ac:dyDescent="0.3">
      <c r="A75" s="6" t="s">
        <v>363</v>
      </c>
      <c r="B75" s="7" t="s">
        <v>364</v>
      </c>
      <c r="C75" s="6" t="str">
        <f>IFERROR(VLOOKUP($B75,[1]Mar!C$5:D$46,2,FALSE),"")</f>
        <v/>
      </c>
      <c r="D75" t="str">
        <f>IFERROR(VLOOKUP($B75,[1]Mar!F$5:G$46,2,FALSE),"")</f>
        <v/>
      </c>
      <c r="E75" t="str">
        <f>IFERROR(VLOOKUP($B75,[1]Mar!I$5:J$46,2,FALSE),"")</f>
        <v/>
      </c>
      <c r="F75" t="str">
        <f>IFERROR(VLOOKUP($B75,[1]Mar!L$5:M$46,2,FALSE),"")</f>
        <v/>
      </c>
      <c r="G75" t="str">
        <f>IFERROR(VLOOKUP($B75,[1]Mar!O$5:P$46,2,FALSE),"")</f>
        <v/>
      </c>
      <c r="H75" t="str">
        <f>IFERROR(VLOOKUP($B75,[1]Mar!R$5:S$46,2,FALSE),"")</f>
        <v/>
      </c>
      <c r="I75">
        <f>IFERROR(VLOOKUP($B75,[1]Mar!U$5:V$46,2,FALSE),"")</f>
        <v>1</v>
      </c>
      <c r="J75" t="str">
        <f>IFERROR(VLOOKUP($B75,[1]Mar!X$5:Y$46,2,FALSE),"")</f>
        <v/>
      </c>
      <c r="K75" t="str">
        <f>IFERROR(VLOOKUP($B75,[1]Mar!AA$5:AB$46,2,FALSE),"")</f>
        <v/>
      </c>
      <c r="L75" t="str">
        <f>IFERROR(VLOOKUP($B75,[1]Mar!AD$5:AE$46,2,FALSE),"")</f>
        <v>Withdrawn</v>
      </c>
      <c r="M75" t="str">
        <f>IFERROR(VLOOKUP($B75,[1]Mar!AG$5:AH$46,2,FALSE),"")</f>
        <v/>
      </c>
      <c r="N75" t="str">
        <f>IFERROR(VLOOKUP($B75,[1]Mar!AJ$5:AK$46,2,FALSE),"")</f>
        <v/>
      </c>
      <c r="O75" t="str">
        <f>IFERROR(VLOOKUP($B75,[1]Mar!AM$5:AN$46,2,FALSE),"")</f>
        <v/>
      </c>
      <c r="P75" t="str">
        <f>IFERROR(VLOOKUP($B75,[1]Mar!AP$5:AQ$46,2,FALSE),"")</f>
        <v/>
      </c>
      <c r="Q75" s="6">
        <f>SUM($C75:P75)</f>
        <v>1</v>
      </c>
      <c r="R75">
        <f>COUNTIF($C75:P75,"Late*")</f>
        <v>0</v>
      </c>
      <c r="S75" s="11">
        <f t="shared" si="6"/>
        <v>1</v>
      </c>
      <c r="T75" s="7">
        <f>COUNTIF($C75:P75,"Absent")</f>
        <v>0</v>
      </c>
      <c r="U75">
        <f>COUNTIF($C75:P75,"Withdrawn")+COUNTIF($C75:P75,"Absent*")-T75</f>
        <v>1</v>
      </c>
      <c r="V75" s="10">
        <f t="shared" si="7"/>
        <v>2</v>
      </c>
    </row>
    <row r="76" spans="1:22" x14ac:dyDescent="0.3">
      <c r="A76" s="6" t="s">
        <v>73</v>
      </c>
      <c r="B76" s="7" t="s">
        <v>74</v>
      </c>
      <c r="C76" s="6" t="str">
        <f>IFERROR(VLOOKUP($B76,[1]Mar!C$5:D$46,2,FALSE),"")</f>
        <v/>
      </c>
      <c r="D76" t="str">
        <f>IFERROR(VLOOKUP($B76,[1]Mar!F$5:G$46,2,FALSE),"")</f>
        <v/>
      </c>
      <c r="E76" t="str">
        <f>IFERROR(VLOOKUP($B76,[1]Mar!I$5:J$46,2,FALSE),"")</f>
        <v/>
      </c>
      <c r="F76" t="str">
        <f>IFERROR(VLOOKUP($B76,[1]Mar!L$5:M$46,2,FALSE),"")</f>
        <v>Withdrawn</v>
      </c>
      <c r="G76" t="str">
        <f>IFERROR(VLOOKUP($B76,[1]Mar!O$5:P$46,2,FALSE),"")</f>
        <v/>
      </c>
      <c r="H76" t="str">
        <f>IFERROR(VLOOKUP($B76,[1]Mar!R$5:S$46,2,FALSE),"")</f>
        <v/>
      </c>
      <c r="I76" t="str">
        <f>IFERROR(VLOOKUP($B76,[1]Mar!U$5:V$46,2,FALSE),"")</f>
        <v>Withdrawn</v>
      </c>
      <c r="J76" t="str">
        <f>IFERROR(VLOOKUP($B76,[1]Mar!X$5:Y$46,2,FALSE),"")</f>
        <v/>
      </c>
      <c r="K76" t="str">
        <f>IFERROR(VLOOKUP($B76,[1]Mar!AA$5:AB$46,2,FALSE),"")</f>
        <v/>
      </c>
      <c r="L76" t="str">
        <f>IFERROR(VLOOKUP($B76,[1]Mar!AD$5:AE$46,2,FALSE),"")</f>
        <v/>
      </c>
      <c r="M76" t="str">
        <f>IFERROR(VLOOKUP($B76,[1]Mar!AG$5:AH$46,2,FALSE),"")</f>
        <v/>
      </c>
      <c r="N76" t="str">
        <f>IFERROR(VLOOKUP($B76,[1]Mar!AJ$5:AK$46,2,FALSE),"")</f>
        <v/>
      </c>
      <c r="O76" t="str">
        <f>IFERROR(VLOOKUP($B76,[1]Mar!AM$5:AN$46,2,FALSE),"")</f>
        <v/>
      </c>
      <c r="P76" t="str">
        <f>IFERROR(VLOOKUP($B76,[1]Mar!AP$5:AQ$46,2,FALSE),"")</f>
        <v>Withdrawn</v>
      </c>
      <c r="Q76" s="6">
        <f>SUM($C76:P76)</f>
        <v>0</v>
      </c>
      <c r="R76">
        <f>COUNTIF($C76:P76,"Late*")</f>
        <v>0</v>
      </c>
      <c r="S76" s="11">
        <f t="shared" si="6"/>
        <v>0</v>
      </c>
      <c r="T76" s="7">
        <f>COUNTIF($C76:P76,"Absent")</f>
        <v>0</v>
      </c>
      <c r="U76">
        <f>COUNTIF($C76:P76,"Withdrawn")+COUNTIF($C76:P76,"Absent*")-T76</f>
        <v>3</v>
      </c>
      <c r="V76" s="10">
        <f t="shared" si="7"/>
        <v>3</v>
      </c>
    </row>
    <row r="77" spans="1:22" x14ac:dyDescent="0.3">
      <c r="A77" s="6" t="s">
        <v>609</v>
      </c>
      <c r="B77" s="7" t="s">
        <v>610</v>
      </c>
      <c r="C77" s="6" t="str">
        <f>IFERROR(VLOOKUP($B77,[1]Mar!C$5:D$46,2,FALSE),"")</f>
        <v/>
      </c>
      <c r="D77" t="str">
        <f>IFERROR(VLOOKUP($B77,[1]Mar!F$5:G$46,2,FALSE),"")</f>
        <v/>
      </c>
      <c r="E77" t="str">
        <f>IFERROR(VLOOKUP($B77,[1]Mar!I$5:J$46,2,FALSE),"")</f>
        <v/>
      </c>
      <c r="F77" t="str">
        <f>IFERROR(VLOOKUP($B77,[1]Mar!L$5:M$46,2,FALSE),"")</f>
        <v/>
      </c>
      <c r="G77" t="str">
        <f>IFERROR(VLOOKUP($B77,[1]Mar!O$5:P$46,2,FALSE),"")</f>
        <v/>
      </c>
      <c r="H77" t="str">
        <f>IFERROR(VLOOKUP($B77,[1]Mar!R$5:S$46,2,FALSE),"")</f>
        <v/>
      </c>
      <c r="I77" t="str">
        <f>IFERROR(VLOOKUP($B77,[1]Mar!U$5:V$46,2,FALSE),"")</f>
        <v/>
      </c>
      <c r="J77" t="str">
        <f>IFERROR(VLOOKUP($B77,[1]Mar!X$5:Y$46,2,FALSE),"")</f>
        <v>Withdrawn</v>
      </c>
      <c r="K77" t="str">
        <f>IFERROR(VLOOKUP($B77,[1]Mar!AA$5:AB$46,2,FALSE),"")</f>
        <v/>
      </c>
      <c r="L77" t="str">
        <f>IFERROR(VLOOKUP($B77,[1]Mar!AD$5:AE$46,2,FALSE),"")</f>
        <v/>
      </c>
      <c r="M77" t="str">
        <f>IFERROR(VLOOKUP($B77,[1]Mar!AG$5:AH$46,2,FALSE),"")</f>
        <v/>
      </c>
      <c r="N77" t="str">
        <f>IFERROR(VLOOKUP($B77,[1]Mar!AJ$5:AK$46,2,FALSE),"")</f>
        <v/>
      </c>
      <c r="O77" t="str">
        <f>IFERROR(VLOOKUP($B77,[1]Mar!AM$5:AN$46,2,FALSE),"")</f>
        <v/>
      </c>
      <c r="P77" t="str">
        <f>IFERROR(VLOOKUP($B77,[1]Mar!AP$5:AQ$46,2,FALSE),"")</f>
        <v/>
      </c>
      <c r="Q77" s="6">
        <f>SUM($C77:P77)</f>
        <v>0</v>
      </c>
      <c r="R77">
        <f>COUNTIF($C77:P77,"Late*")</f>
        <v>0</v>
      </c>
      <c r="S77" s="11">
        <f t="shared" si="6"/>
        <v>0</v>
      </c>
      <c r="T77" s="7">
        <f>COUNTIF($C77:P77,"Absent")</f>
        <v>0</v>
      </c>
      <c r="U77">
        <f>COUNTIF($C77:P77,"Withdrawn")+COUNTIF($C77:P77,"Absent*")-T77</f>
        <v>1</v>
      </c>
      <c r="V77" s="10">
        <f t="shared" si="7"/>
        <v>1</v>
      </c>
    </row>
    <row r="78" spans="1:22" x14ac:dyDescent="0.3">
      <c r="A78" s="6" t="s">
        <v>701</v>
      </c>
      <c r="B78" s="7" t="s">
        <v>702</v>
      </c>
      <c r="C78" s="6" t="str">
        <f>IFERROR(VLOOKUP($B78,[1]Mar!C$5:D$46,2,FALSE),"")</f>
        <v/>
      </c>
      <c r="D78" t="str">
        <f>IFERROR(VLOOKUP($B78,[1]Mar!F$5:G$46,2,FALSE),"")</f>
        <v/>
      </c>
      <c r="E78" t="str">
        <f>IFERROR(VLOOKUP($B78,[1]Mar!I$5:J$46,2,FALSE),"")</f>
        <v/>
      </c>
      <c r="F78" t="str">
        <f>IFERROR(VLOOKUP($B78,[1]Mar!L$5:M$46,2,FALSE),"")</f>
        <v/>
      </c>
      <c r="G78" t="str">
        <f>IFERROR(VLOOKUP($B78,[1]Mar!O$5:P$46,2,FALSE),"")</f>
        <v/>
      </c>
      <c r="H78" t="str">
        <f>IFERROR(VLOOKUP($B78,[1]Mar!R$5:S$46,2,FALSE),"")</f>
        <v/>
      </c>
      <c r="I78" t="str">
        <f>IFERROR(VLOOKUP($B78,[1]Mar!U$5:V$46,2,FALSE),"")</f>
        <v/>
      </c>
      <c r="J78" t="str">
        <f>IFERROR(VLOOKUP($B78,[1]Mar!X$5:Y$46,2,FALSE),"")</f>
        <v/>
      </c>
      <c r="K78" t="str">
        <f>IFERROR(VLOOKUP($B78,[1]Mar!AA$5:AB$46,2,FALSE),"")</f>
        <v/>
      </c>
      <c r="L78" t="str">
        <f>IFERROR(VLOOKUP($B78,[1]Mar!AD$5:AE$46,2,FALSE),"")</f>
        <v/>
      </c>
      <c r="M78" t="str">
        <f>IFERROR(VLOOKUP($B78,[1]Mar!AG$5:AH$46,2,FALSE),"")</f>
        <v/>
      </c>
      <c r="N78" t="str">
        <f>IFERROR(VLOOKUP($B78,[1]Mar!AJ$5:AK$46,2,FALSE),"")</f>
        <v/>
      </c>
      <c r="O78">
        <f>IFERROR(VLOOKUP($B78,[1]Mar!AM$5:AN$46,2,FALSE),"")</f>
        <v>1</v>
      </c>
      <c r="P78" t="str">
        <f>IFERROR(VLOOKUP($B78,[1]Mar!AP$5:AQ$46,2,FALSE),"")</f>
        <v/>
      </c>
      <c r="Q78" s="6">
        <f>SUM($C78:P78)</f>
        <v>1</v>
      </c>
      <c r="R78">
        <f>COUNTIF($C78:P78,"Late*")</f>
        <v>0</v>
      </c>
      <c r="S78" s="11">
        <f t="shared" si="6"/>
        <v>1</v>
      </c>
      <c r="T78" s="7">
        <f>COUNTIF($C78:P78,"Absent")</f>
        <v>0</v>
      </c>
      <c r="U78">
        <f>COUNTIF($C78:P78,"Withdrawn")+COUNTIF($C78:P78,"Absent*")-T78</f>
        <v>0</v>
      </c>
      <c r="V78" s="10">
        <f t="shared" si="7"/>
        <v>1</v>
      </c>
    </row>
    <row r="79" spans="1:22" x14ac:dyDescent="0.3">
      <c r="A79" s="6" t="s">
        <v>484</v>
      </c>
      <c r="B79" s="7" t="s">
        <v>485</v>
      </c>
      <c r="C79" s="6" t="str">
        <f>IFERROR(VLOOKUP($B79,[1]Mar!C$5:D$46,2,FALSE),"")</f>
        <v/>
      </c>
      <c r="D79" t="str">
        <f>IFERROR(VLOOKUP($B79,[1]Mar!F$5:G$46,2,FALSE),"")</f>
        <v/>
      </c>
      <c r="E79" t="str">
        <f>IFERROR(VLOOKUP($B79,[1]Mar!I$5:J$46,2,FALSE),"")</f>
        <v/>
      </c>
      <c r="F79" t="str">
        <f>IFERROR(VLOOKUP($B79,[1]Mar!L$5:M$46,2,FALSE),"")</f>
        <v/>
      </c>
      <c r="G79">
        <f>IFERROR(VLOOKUP($B79,[1]Mar!O$5:P$46,2,FALSE),"")</f>
        <v>1</v>
      </c>
      <c r="H79" t="str">
        <f>IFERROR(VLOOKUP($B79,[1]Mar!R$5:S$46,2,FALSE),"")</f>
        <v/>
      </c>
      <c r="I79" t="str">
        <f>IFERROR(VLOOKUP($B79,[1]Mar!U$5:V$46,2,FALSE),"")</f>
        <v/>
      </c>
      <c r="J79" t="str">
        <f>IFERROR(VLOOKUP($B79,[1]Mar!X$5:Y$46,2,FALSE),"")</f>
        <v/>
      </c>
      <c r="K79" t="str">
        <f>IFERROR(VLOOKUP($B79,[1]Mar!AA$5:AB$46,2,FALSE),"")</f>
        <v/>
      </c>
      <c r="L79" t="str">
        <f>IFERROR(VLOOKUP($B79,[1]Mar!AD$5:AE$46,2,FALSE),"")</f>
        <v/>
      </c>
      <c r="M79" t="str">
        <f>IFERROR(VLOOKUP($B79,[1]Mar!AG$5:AH$46,2,FALSE),"")</f>
        <v/>
      </c>
      <c r="N79" t="str">
        <f>IFERROR(VLOOKUP($B79,[1]Mar!AJ$5:AK$46,2,FALSE),"")</f>
        <v/>
      </c>
      <c r="O79" t="str">
        <f>IFERROR(VLOOKUP($B79,[1]Mar!AM$5:AN$46,2,FALSE),"")</f>
        <v/>
      </c>
      <c r="P79" t="str">
        <f>IFERROR(VLOOKUP($B79,[1]Mar!AP$5:AQ$46,2,FALSE),"")</f>
        <v/>
      </c>
      <c r="Q79" s="6">
        <f>SUM($C79:P79)</f>
        <v>1</v>
      </c>
      <c r="R79">
        <f>COUNTIF($C79:P79,"Late*")</f>
        <v>0</v>
      </c>
      <c r="S79" s="11">
        <f t="shared" si="6"/>
        <v>1</v>
      </c>
      <c r="T79" s="7">
        <f>COUNTIF($C79:P79,"Absent")</f>
        <v>0</v>
      </c>
      <c r="U79">
        <f>COUNTIF($C79:P79,"Withdrawn")+COUNTIF($C79:P79,"Absent*")-T79</f>
        <v>0</v>
      </c>
      <c r="V79" s="10">
        <f t="shared" si="7"/>
        <v>1</v>
      </c>
    </row>
    <row r="80" spans="1:22" x14ac:dyDescent="0.3">
      <c r="A80" s="6" t="s">
        <v>697</v>
      </c>
      <c r="B80" s="7" t="s">
        <v>698</v>
      </c>
      <c r="C80" s="6" t="str">
        <f>IFERROR(VLOOKUP($B80,[1]Mar!C$5:D$46,2,FALSE),"")</f>
        <v/>
      </c>
      <c r="D80" t="str">
        <f>IFERROR(VLOOKUP($B80,[1]Mar!F$5:G$46,2,FALSE),"")</f>
        <v/>
      </c>
      <c r="E80">
        <f>IFERROR(VLOOKUP($B80,[1]Mar!I$5:J$46,2,FALSE),"")</f>
        <v>1</v>
      </c>
      <c r="F80" t="str">
        <f>IFERROR(VLOOKUP($B80,[1]Mar!L$5:M$46,2,FALSE),"")</f>
        <v/>
      </c>
      <c r="G80" t="str">
        <f>IFERROR(VLOOKUP($B80,[1]Mar!O$5:P$46,2,FALSE),"")</f>
        <v/>
      </c>
      <c r="H80" t="str">
        <f>IFERROR(VLOOKUP($B80,[1]Mar!R$5:S$46,2,FALSE),"")</f>
        <v/>
      </c>
      <c r="I80" t="str">
        <f>IFERROR(VLOOKUP($B80,[1]Mar!U$5:V$46,2,FALSE),"")</f>
        <v/>
      </c>
      <c r="J80" t="str">
        <f>IFERROR(VLOOKUP($B80,[1]Mar!X$5:Y$46,2,FALSE),"")</f>
        <v/>
      </c>
      <c r="K80" t="str">
        <f>IFERROR(VLOOKUP($B80,[1]Mar!AA$5:AB$46,2,FALSE),"")</f>
        <v/>
      </c>
      <c r="L80" t="str">
        <f>IFERROR(VLOOKUP($B80,[1]Mar!AD$5:AE$46,2,FALSE),"")</f>
        <v/>
      </c>
      <c r="M80" t="str">
        <f>IFERROR(VLOOKUP($B80,[1]Mar!AG$5:AH$46,2,FALSE),"")</f>
        <v/>
      </c>
      <c r="N80" t="str">
        <f>IFERROR(VLOOKUP($B80,[1]Mar!AJ$5:AK$46,2,FALSE),"")</f>
        <v/>
      </c>
      <c r="O80" t="str">
        <f>IFERROR(VLOOKUP($B80,[1]Mar!AM$5:AN$46,2,FALSE),"")</f>
        <v/>
      </c>
      <c r="P80" t="str">
        <f>IFERROR(VLOOKUP($B80,[1]Mar!AP$5:AQ$46,2,FALSE),"")</f>
        <v/>
      </c>
      <c r="Q80" s="6">
        <f>SUM($C80:P80)</f>
        <v>1</v>
      </c>
      <c r="R80">
        <f>COUNTIF($C80:P80,"Late*")</f>
        <v>0</v>
      </c>
      <c r="S80" s="11">
        <f t="shared" si="6"/>
        <v>1</v>
      </c>
      <c r="T80" s="7">
        <f>COUNTIF($C80:P80,"Absent")</f>
        <v>0</v>
      </c>
      <c r="U80">
        <f>COUNTIF($C80:P80,"Withdrawn")+COUNTIF($C80:P80,"Absent*")-T80</f>
        <v>0</v>
      </c>
      <c r="V80" s="10">
        <f t="shared" si="7"/>
        <v>1</v>
      </c>
    </row>
    <row r="81" spans="1:23" ht="14.4" customHeight="1" x14ac:dyDescent="0.3">
      <c r="A81" s="44" t="s">
        <v>729</v>
      </c>
      <c r="B81" s="23" t="s">
        <v>730</v>
      </c>
      <c r="C81" s="6" t="str">
        <f>IFERROR(VLOOKUP($B81,[1]Mar!C$5:D$46,2,FALSE),"")</f>
        <v/>
      </c>
      <c r="D81" t="str">
        <f>IFERROR(VLOOKUP($B81,[1]Mar!F$5:G$46,2,FALSE),"")</f>
        <v/>
      </c>
      <c r="E81" t="str">
        <f>IFERROR(VLOOKUP($B81,[1]Mar!I$5:J$46,2,FALSE),"")</f>
        <v/>
      </c>
      <c r="F81" t="str">
        <f>IFERROR(VLOOKUP($B81,[1]Mar!L$5:M$46,2,FALSE),"")</f>
        <v/>
      </c>
      <c r="G81" t="str">
        <f>IFERROR(VLOOKUP($B81,[1]Mar!O$5:P$46,2,FALSE),"")</f>
        <v/>
      </c>
      <c r="H81" t="str">
        <f>IFERROR(VLOOKUP($B81,[1]Mar!R$5:S$46,2,FALSE),"")</f>
        <v/>
      </c>
      <c r="I81">
        <f>IFERROR(VLOOKUP($B81,[1]Mar!U$5:V$46,2,FALSE),"")</f>
        <v>1</v>
      </c>
      <c r="J81" t="str">
        <f>IFERROR(VLOOKUP($B81,[1]Mar!X$5:Y$46,2,FALSE),"")</f>
        <v/>
      </c>
      <c r="K81" t="str">
        <f>IFERROR(VLOOKUP($B81,[1]Mar!AA$5:AB$46,2,FALSE),"")</f>
        <v/>
      </c>
      <c r="L81" t="str">
        <f>IFERROR(VLOOKUP($B81,[1]Mar!AD$5:AE$46,2,FALSE),"")</f>
        <v/>
      </c>
      <c r="M81" t="str">
        <f>IFERROR(VLOOKUP($B81,[1]Mar!AG$5:AH$46,2,FALSE),"")</f>
        <v/>
      </c>
      <c r="N81" t="str">
        <f>IFERROR(VLOOKUP($B81,[1]Mar!AJ$5:AK$46,2,FALSE),"")</f>
        <v/>
      </c>
      <c r="O81" t="str">
        <f>IFERROR(VLOOKUP($B81,[1]Mar!AM$5:AN$46,2,FALSE),"")</f>
        <v/>
      </c>
      <c r="P81" t="str">
        <f>IFERROR(VLOOKUP($B81,[1]Mar!AP$5:AQ$46,2,FALSE),"")</f>
        <v/>
      </c>
      <c r="Q81" s="6">
        <f>SUM($C81:P81)</f>
        <v>1</v>
      </c>
      <c r="R81">
        <f>COUNTIF($C81:P81,"Late*")</f>
        <v>0</v>
      </c>
      <c r="S81" s="11">
        <f t="shared" si="6"/>
        <v>1</v>
      </c>
      <c r="T81" s="7">
        <f>COUNTIF($C81:P81,"Absent")</f>
        <v>0</v>
      </c>
      <c r="U81">
        <f>COUNTIF($C81:P81,"Withdrawn")+COUNTIF($C81:P81,"Absent*")-T81</f>
        <v>0</v>
      </c>
      <c r="V81" s="10">
        <f t="shared" si="7"/>
        <v>1</v>
      </c>
    </row>
    <row r="82" spans="1:23" x14ac:dyDescent="0.3">
      <c r="A82" s="6" t="s">
        <v>527</v>
      </c>
      <c r="B82" s="7" t="s">
        <v>528</v>
      </c>
      <c r="C82" s="6" t="str">
        <f>IFERROR(VLOOKUP($B82,[1]Mar!C$5:D$46,2,FALSE),"")</f>
        <v/>
      </c>
      <c r="D82" t="str">
        <f>IFERROR(VLOOKUP($B82,[1]Mar!F$5:G$46,2,FALSE),"")</f>
        <v/>
      </c>
      <c r="E82" t="str">
        <f>IFERROR(VLOOKUP($B82,[1]Mar!I$5:J$46,2,FALSE),"")</f>
        <v/>
      </c>
      <c r="F82">
        <f>IFERROR(VLOOKUP($B82,[1]Mar!L$5:M$46,2,FALSE),"")</f>
        <v>1</v>
      </c>
      <c r="G82" t="str">
        <f>IFERROR(VLOOKUP($B82,[1]Mar!O$5:P$46,2,FALSE),"")</f>
        <v/>
      </c>
      <c r="H82">
        <f>IFERROR(VLOOKUP($B82,[1]Mar!R$5:S$46,2,FALSE),"")</f>
        <v>1</v>
      </c>
      <c r="I82" t="str">
        <f>IFERROR(VLOOKUP($B82,[1]Mar!U$5:V$46,2,FALSE),"")</f>
        <v/>
      </c>
      <c r="J82" t="str">
        <f>IFERROR(VLOOKUP($B82,[1]Mar!X$5:Y$46,2,FALSE),"")</f>
        <v/>
      </c>
      <c r="K82" t="str">
        <f>IFERROR(VLOOKUP($B82,[1]Mar!AA$5:AB$46,2,FALSE),"")</f>
        <v>Late</v>
      </c>
      <c r="L82" t="str">
        <f>IFERROR(VLOOKUP($B82,[1]Mar!AD$5:AE$46,2,FALSE),"")</f>
        <v/>
      </c>
      <c r="M82" t="str">
        <f>IFERROR(VLOOKUP($B82,[1]Mar!AG$5:AH$46,2,FALSE),"")</f>
        <v>Late</v>
      </c>
      <c r="N82" t="str">
        <f>IFERROR(VLOOKUP($B82,[1]Mar!AJ$5:AK$46,2,FALSE),"")</f>
        <v/>
      </c>
      <c r="O82" t="str">
        <f>IFERROR(VLOOKUP($B82,[1]Mar!AM$5:AN$46,2,FALSE),"")</f>
        <v/>
      </c>
      <c r="P82" t="str">
        <f>IFERROR(VLOOKUP($B82,[1]Mar!AP$5:AQ$46,2,FALSE),"")</f>
        <v/>
      </c>
      <c r="Q82" s="6">
        <f>SUM($C82:P82)</f>
        <v>2</v>
      </c>
      <c r="R82">
        <f>COUNTIF($C82:P82,"Late*")</f>
        <v>2</v>
      </c>
      <c r="S82" s="11">
        <f t="shared" si="6"/>
        <v>4</v>
      </c>
      <c r="T82" s="7">
        <f>COUNTIF($C82:P82,"Absent")</f>
        <v>0</v>
      </c>
      <c r="U82">
        <f>COUNTIF($C82:P82,"Withdrawn")+COUNTIF($C82:P82,"Absent*")-T82</f>
        <v>0</v>
      </c>
      <c r="V82" s="10">
        <f t="shared" si="7"/>
        <v>4</v>
      </c>
    </row>
    <row r="83" spans="1:23" x14ac:dyDescent="0.3">
      <c r="A83" s="6" t="s">
        <v>145</v>
      </c>
      <c r="B83" s="7" t="s">
        <v>146</v>
      </c>
      <c r="C83" s="6" t="str">
        <f>IFERROR(VLOOKUP($B83,[1]Mar!C$5:D$46,2,FALSE),"")</f>
        <v/>
      </c>
      <c r="D83" t="str">
        <f>IFERROR(VLOOKUP($B83,[1]Mar!F$5:G$46,2,FALSE),"")</f>
        <v/>
      </c>
      <c r="E83" t="str">
        <f>IFERROR(VLOOKUP($B83,[1]Mar!I$5:J$46,2,FALSE),"")</f>
        <v/>
      </c>
      <c r="F83" t="str">
        <f>IFERROR(VLOOKUP($B83,[1]Mar!L$5:M$46,2,FALSE),"")</f>
        <v/>
      </c>
      <c r="G83" t="str">
        <f>IFERROR(VLOOKUP($B83,[1]Mar!O$5:P$46,2,FALSE),"")</f>
        <v/>
      </c>
      <c r="H83">
        <f>IFERROR(VLOOKUP($B83,[1]Mar!R$5:S$46,2,FALSE),"")</f>
        <v>1</v>
      </c>
      <c r="I83" t="str">
        <f>IFERROR(VLOOKUP($B83,[1]Mar!U$5:V$46,2,FALSE),"")</f>
        <v/>
      </c>
      <c r="J83" t="str">
        <f>IFERROR(VLOOKUP($B83,[1]Mar!X$5:Y$46,2,FALSE),"")</f>
        <v/>
      </c>
      <c r="K83" t="str">
        <f>IFERROR(VLOOKUP($B83,[1]Mar!AA$5:AB$46,2,FALSE),"")</f>
        <v>Absent*</v>
      </c>
      <c r="L83" t="str">
        <f>IFERROR(VLOOKUP($B83,[1]Mar!AD$5:AE$46,2,FALSE),"")</f>
        <v/>
      </c>
      <c r="M83" t="str">
        <f>IFERROR(VLOOKUP($B83,[1]Mar!AG$5:AH$46,2,FALSE),"")</f>
        <v/>
      </c>
      <c r="N83" t="str">
        <f>IFERROR(VLOOKUP($B83,[1]Mar!AJ$5:AK$46,2,FALSE),"")</f>
        <v>Withdrawn</v>
      </c>
      <c r="O83" t="str">
        <f>IFERROR(VLOOKUP($B83,[1]Mar!AM$5:AN$46,2,FALSE),"")</f>
        <v/>
      </c>
      <c r="P83" t="str">
        <f>IFERROR(VLOOKUP($B83,[1]Mar!AP$5:AQ$46,2,FALSE),"")</f>
        <v/>
      </c>
      <c r="Q83" s="6">
        <f>SUM($C83:P83)</f>
        <v>1</v>
      </c>
      <c r="R83">
        <f>COUNTIF($C83:P83,"Late*")</f>
        <v>0</v>
      </c>
      <c r="S83" s="11">
        <f t="shared" si="6"/>
        <v>1</v>
      </c>
      <c r="T83" s="7">
        <f>COUNTIF($C83:P83,"Absent")</f>
        <v>0</v>
      </c>
      <c r="U83">
        <f>COUNTIF($C83:P83,"Withdrawn")+COUNTIF($C83:P83,"Absent*")-T83</f>
        <v>2</v>
      </c>
      <c r="V83" s="10">
        <f t="shared" si="7"/>
        <v>3</v>
      </c>
    </row>
    <row r="84" spans="1:23" ht="18" x14ac:dyDescent="0.35">
      <c r="A84" s="6" t="s">
        <v>723</v>
      </c>
      <c r="B84" s="7" t="s">
        <v>724</v>
      </c>
      <c r="C84" s="6" t="str">
        <f>IFERROR(VLOOKUP($B84,[1]Mar!C$5:D$46,2,FALSE),"")</f>
        <v/>
      </c>
      <c r="D84" t="str">
        <f>IFERROR(VLOOKUP($B84,[1]Mar!F$5:G$46,2,FALSE),"")</f>
        <v/>
      </c>
      <c r="E84" t="str">
        <f>IFERROR(VLOOKUP($B84,[1]Mar!I$5:J$46,2,FALSE),"")</f>
        <v/>
      </c>
      <c r="F84" t="str">
        <f>IFERROR(VLOOKUP($B84,[1]Mar!L$5:M$46,2,FALSE),"")</f>
        <v/>
      </c>
      <c r="G84" t="str">
        <f>IFERROR(VLOOKUP($B84,[1]Mar!O$5:P$46,2,FALSE),"")</f>
        <v/>
      </c>
      <c r="H84" t="str">
        <f>IFERROR(VLOOKUP($B84,[1]Mar!R$5:S$46,2,FALSE),"")</f>
        <v/>
      </c>
      <c r="I84" t="str">
        <f>IFERROR(VLOOKUP($B84,[1]Mar!U$5:V$46,2,FALSE),"")</f>
        <v/>
      </c>
      <c r="J84" t="str">
        <f>IFERROR(VLOOKUP($B84,[1]Mar!X$5:Y$46,2,FALSE),"")</f>
        <v/>
      </c>
      <c r="K84" t="str">
        <f>IFERROR(VLOOKUP($B84,[1]Mar!AA$5:AB$46,2,FALSE),"")</f>
        <v/>
      </c>
      <c r="L84" t="str">
        <f>IFERROR(VLOOKUP($B84,[1]Mar!AD$5:AE$46,2,FALSE),"")</f>
        <v>Withdrawn</v>
      </c>
      <c r="M84" t="str">
        <f>IFERROR(VLOOKUP($B84,[1]Mar!AG$5:AH$46,2,FALSE),"")</f>
        <v/>
      </c>
      <c r="N84" t="str">
        <f>IFERROR(VLOOKUP($B84,[1]Mar!AJ$5:AK$46,2,FALSE),"")</f>
        <v/>
      </c>
      <c r="O84">
        <f>IFERROR(VLOOKUP($B84,[1]Mar!AM$5:AN$46,2,FALSE),"")</f>
        <v>1</v>
      </c>
      <c r="P84" t="str">
        <f>IFERROR(VLOOKUP($B84,[1]Mar!AP$5:AQ$46,2,FALSE),"")</f>
        <v/>
      </c>
      <c r="Q84" s="6">
        <f>SUM($C84:P84)</f>
        <v>1</v>
      </c>
      <c r="R84">
        <f>COUNTIF($C84:P84,"Late*")</f>
        <v>0</v>
      </c>
      <c r="S84" s="11">
        <f t="shared" si="6"/>
        <v>1</v>
      </c>
      <c r="T84" s="7">
        <f>COUNTIF($C84:P84,"Absent")</f>
        <v>0</v>
      </c>
      <c r="U84">
        <f>COUNTIF($C84:P84,"Withdrawn")+COUNTIF($C84:P84,"Absent*")-T84</f>
        <v>1</v>
      </c>
      <c r="V84" s="10">
        <f t="shared" si="7"/>
        <v>2</v>
      </c>
      <c r="W84" s="2"/>
    </row>
    <row r="85" spans="1:23" x14ac:dyDescent="0.3">
      <c r="A85" s="6" t="s">
        <v>645</v>
      </c>
      <c r="B85" s="7" t="s">
        <v>646</v>
      </c>
      <c r="C85" s="6">
        <f>IFERROR(VLOOKUP($B85,[1]Mar!C$5:D$46,2,FALSE),"")</f>
        <v>1</v>
      </c>
      <c r="D85" t="str">
        <f>IFERROR(VLOOKUP($B85,[1]Mar!F$5:G$46,2,FALSE),"")</f>
        <v/>
      </c>
      <c r="E85" t="str">
        <f>IFERROR(VLOOKUP($B85,[1]Mar!I$5:J$46,2,FALSE),"")</f>
        <v/>
      </c>
      <c r="F85">
        <f>IFERROR(VLOOKUP($B85,[1]Mar!L$5:M$46,2,FALSE),"")</f>
        <v>1</v>
      </c>
      <c r="G85" t="str">
        <f>IFERROR(VLOOKUP($B85,[1]Mar!O$5:P$46,2,FALSE),"")</f>
        <v/>
      </c>
      <c r="H85" t="str">
        <f>IFERROR(VLOOKUP($B85,[1]Mar!R$5:S$46,2,FALSE),"")</f>
        <v/>
      </c>
      <c r="I85" t="str">
        <f>IFERROR(VLOOKUP($B85,[1]Mar!U$5:V$46,2,FALSE),"")</f>
        <v>Late</v>
      </c>
      <c r="J85" t="str">
        <f>IFERROR(VLOOKUP($B85,[1]Mar!X$5:Y$46,2,FALSE),"")</f>
        <v/>
      </c>
      <c r="K85" t="str">
        <f>IFERROR(VLOOKUP($B85,[1]Mar!AA$5:AB$46,2,FALSE),"")</f>
        <v/>
      </c>
      <c r="L85" t="str">
        <f>IFERROR(VLOOKUP($B85,[1]Mar!AD$5:AE$46,2,FALSE),"")</f>
        <v>Withdrawn</v>
      </c>
      <c r="M85" t="str">
        <f>IFERROR(VLOOKUP($B85,[1]Mar!AG$5:AH$46,2,FALSE),"")</f>
        <v/>
      </c>
      <c r="N85" t="str">
        <f>IFERROR(VLOOKUP($B85,[1]Mar!AJ$5:AK$46,2,FALSE),"")</f>
        <v/>
      </c>
      <c r="O85" t="str">
        <f>IFERROR(VLOOKUP($B85,[1]Mar!AM$5:AN$46,2,FALSE),"")</f>
        <v/>
      </c>
      <c r="P85" t="str">
        <f>IFERROR(VLOOKUP($B85,[1]Mar!AP$5:AQ$46,2,FALSE),"")</f>
        <v/>
      </c>
      <c r="Q85" s="6">
        <f>SUM($C85:P85)</f>
        <v>2</v>
      </c>
      <c r="R85">
        <f>COUNTIF($C85:P85,"Late*")</f>
        <v>1</v>
      </c>
      <c r="S85" s="11">
        <f t="shared" si="6"/>
        <v>3</v>
      </c>
      <c r="T85" s="7">
        <f>COUNTIF($C85:P85,"Absent")</f>
        <v>0</v>
      </c>
      <c r="U85">
        <f>COUNTIF($C85:P85,"Withdrawn")+COUNTIF($C85:P85,"Absent*")-T85</f>
        <v>1</v>
      </c>
      <c r="V85" s="10">
        <f t="shared" si="7"/>
        <v>4</v>
      </c>
    </row>
    <row r="86" spans="1:23" x14ac:dyDescent="0.3">
      <c r="A86" s="6" t="s">
        <v>549</v>
      </c>
      <c r="B86" s="7" t="s">
        <v>550</v>
      </c>
      <c r="C86" s="6" t="str">
        <f>IFERROR(VLOOKUP($B86,[1]Mar!C$5:D$46,2,FALSE),"")</f>
        <v/>
      </c>
      <c r="D86" t="str">
        <f>IFERROR(VLOOKUP($B86,[1]Mar!F$5:G$46,2,FALSE),"")</f>
        <v/>
      </c>
      <c r="E86" t="str">
        <f>IFERROR(VLOOKUP($B86,[1]Mar!I$5:J$46,2,FALSE),"")</f>
        <v/>
      </c>
      <c r="F86" t="str">
        <f>IFERROR(VLOOKUP($B86,[1]Mar!L$5:M$46,2,FALSE),"")</f>
        <v/>
      </c>
      <c r="G86" t="str">
        <f>IFERROR(VLOOKUP($B86,[1]Mar!O$5:P$46,2,FALSE),"")</f>
        <v/>
      </c>
      <c r="H86" t="str">
        <f>IFERROR(VLOOKUP($B86,[1]Mar!R$5:S$46,2,FALSE),"")</f>
        <v/>
      </c>
      <c r="I86" t="str">
        <f>IFERROR(VLOOKUP($B86,[1]Mar!U$5:V$46,2,FALSE),"")</f>
        <v>Late</v>
      </c>
      <c r="J86" t="str">
        <f>IFERROR(VLOOKUP($B86,[1]Mar!X$5:Y$46,2,FALSE),"")</f>
        <v/>
      </c>
      <c r="K86" t="str">
        <f>IFERROR(VLOOKUP($B86,[1]Mar!AA$5:AB$46,2,FALSE),"")</f>
        <v/>
      </c>
      <c r="L86" t="str">
        <f>IFERROR(VLOOKUP($B86,[1]Mar!AD$5:AE$46,2,FALSE),"")</f>
        <v/>
      </c>
      <c r="M86" t="str">
        <f>IFERROR(VLOOKUP($B86,[1]Mar!AG$5:AH$46,2,FALSE),"")</f>
        <v/>
      </c>
      <c r="N86" t="str">
        <f>IFERROR(VLOOKUP($B86,[1]Mar!AJ$5:AK$46,2,FALSE),"")</f>
        <v/>
      </c>
      <c r="O86" t="str">
        <f>IFERROR(VLOOKUP($B86,[1]Mar!AM$5:AN$46,2,FALSE),"")</f>
        <v/>
      </c>
      <c r="P86" t="str">
        <f>IFERROR(VLOOKUP($B86,[1]Mar!AP$5:AQ$46,2,FALSE),"")</f>
        <v/>
      </c>
      <c r="Q86" s="6">
        <f>SUM($C86:P86)</f>
        <v>0</v>
      </c>
      <c r="R86">
        <f>COUNTIF($C86:P86,"Late*")</f>
        <v>1</v>
      </c>
      <c r="S86" s="11">
        <f t="shared" si="6"/>
        <v>1</v>
      </c>
      <c r="T86" s="7">
        <f>COUNTIF($C86:P86,"Absent")</f>
        <v>0</v>
      </c>
      <c r="U86">
        <f>COUNTIF($C86:P86,"Withdrawn")+COUNTIF($C86:P86,"Absent*")-T86</f>
        <v>0</v>
      </c>
      <c r="V86" s="10">
        <f t="shared" si="7"/>
        <v>1</v>
      </c>
    </row>
    <row r="87" spans="1:23" x14ac:dyDescent="0.3">
      <c r="A87" s="22" t="s">
        <v>104</v>
      </c>
      <c r="B87" s="23" t="s">
        <v>105</v>
      </c>
      <c r="C87" s="6" t="str">
        <f>IFERROR(VLOOKUP($B87,[1]Mar!C$5:D$46,2,FALSE),"")</f>
        <v/>
      </c>
      <c r="D87" t="str">
        <f>IFERROR(VLOOKUP($B87,[1]Mar!F$5:G$46,2,FALSE),"")</f>
        <v/>
      </c>
      <c r="E87" t="str">
        <f>IFERROR(VLOOKUP($B87,[1]Mar!I$5:J$46,2,FALSE),"")</f>
        <v/>
      </c>
      <c r="F87" t="str">
        <f>IFERROR(VLOOKUP($B87,[1]Mar!L$5:M$46,2,FALSE),"")</f>
        <v/>
      </c>
      <c r="G87" t="str">
        <f>IFERROR(VLOOKUP($B87,[1]Mar!O$5:P$46,2,FALSE),"")</f>
        <v/>
      </c>
      <c r="H87" t="str">
        <f>IFERROR(VLOOKUP($B87,[1]Mar!R$5:S$46,2,FALSE),"")</f>
        <v/>
      </c>
      <c r="I87" t="str">
        <f>IFERROR(VLOOKUP($B87,[1]Mar!U$5:V$46,2,FALSE),"")</f>
        <v/>
      </c>
      <c r="J87">
        <f>IFERROR(VLOOKUP($B87,[1]Mar!X$5:Y$46,2,FALSE),"")</f>
        <v>1</v>
      </c>
      <c r="K87" t="str">
        <f>IFERROR(VLOOKUP($B87,[1]Mar!AA$5:AB$46,2,FALSE),"")</f>
        <v/>
      </c>
      <c r="L87" t="str">
        <f>IFERROR(VLOOKUP($B87,[1]Mar!AD$5:AE$46,2,FALSE),"")</f>
        <v/>
      </c>
      <c r="M87" t="str">
        <f>IFERROR(VLOOKUP($B87,[1]Mar!AG$5:AH$46,2,FALSE),"")</f>
        <v/>
      </c>
      <c r="N87" t="str">
        <f>IFERROR(VLOOKUP($B87,[1]Mar!AJ$5:AK$46,2,FALSE),"")</f>
        <v/>
      </c>
      <c r="O87" t="str">
        <f>IFERROR(VLOOKUP($B87,[1]Mar!AM$5:AN$46,2,FALSE),"")</f>
        <v/>
      </c>
      <c r="P87" t="str">
        <f>IFERROR(VLOOKUP($B87,[1]Mar!AP$5:AQ$46,2,FALSE),"")</f>
        <v/>
      </c>
      <c r="Q87" s="6">
        <f>SUM($C87:P87)</f>
        <v>1</v>
      </c>
      <c r="R87">
        <f>COUNTIF($C87:P87,"Late*")</f>
        <v>0</v>
      </c>
      <c r="S87" s="11">
        <f t="shared" si="6"/>
        <v>1</v>
      </c>
      <c r="T87" s="7">
        <f>COUNTIF($C87:P87,"Absent")</f>
        <v>0</v>
      </c>
      <c r="U87">
        <f>COUNTIF($C87:P87,"Withdrawn")+COUNTIF($C87:P87,"Absent*")-T87</f>
        <v>0</v>
      </c>
      <c r="V87" s="10">
        <f t="shared" si="7"/>
        <v>1</v>
      </c>
    </row>
    <row r="88" spans="1:23" x14ac:dyDescent="0.3">
      <c r="A88" s="6" t="s">
        <v>613</v>
      </c>
      <c r="B88" s="7" t="s">
        <v>614</v>
      </c>
      <c r="C88" s="6" t="str">
        <f>IFERROR(VLOOKUP($B88,[1]Mar!C$5:D$46,2,FALSE),"")</f>
        <v/>
      </c>
      <c r="D88" t="str">
        <f>IFERROR(VLOOKUP($B88,[1]Mar!F$5:G$46,2,FALSE),"")</f>
        <v/>
      </c>
      <c r="E88" t="str">
        <f>IFERROR(VLOOKUP($B88,[1]Mar!I$5:J$46,2,FALSE),"")</f>
        <v/>
      </c>
      <c r="F88" t="str">
        <f>IFERROR(VLOOKUP($B88,[1]Mar!L$5:M$46,2,FALSE),"")</f>
        <v/>
      </c>
      <c r="G88" t="str">
        <f>IFERROR(VLOOKUP($B88,[1]Mar!O$5:P$46,2,FALSE),"")</f>
        <v/>
      </c>
      <c r="H88" t="str">
        <f>IFERROR(VLOOKUP($B88,[1]Mar!R$5:S$46,2,FALSE),"")</f>
        <v/>
      </c>
      <c r="I88" t="str">
        <f>IFERROR(VLOOKUP($B88,[1]Mar!U$5:V$46,2,FALSE),"")</f>
        <v/>
      </c>
      <c r="J88" t="str">
        <f>IFERROR(VLOOKUP($B88,[1]Mar!X$5:Y$46,2,FALSE),"")</f>
        <v/>
      </c>
      <c r="K88" t="str">
        <f>IFERROR(VLOOKUP($B88,[1]Mar!AA$5:AB$46,2,FALSE),"")</f>
        <v/>
      </c>
      <c r="L88" t="str">
        <f>IFERROR(VLOOKUP($B88,[1]Mar!AD$5:AE$46,2,FALSE),"")</f>
        <v/>
      </c>
      <c r="M88">
        <f>IFERROR(VLOOKUP($B88,[1]Mar!AG$5:AH$46,2,FALSE),"")</f>
        <v>1</v>
      </c>
      <c r="N88" t="str">
        <f>IFERROR(VLOOKUP($B88,[1]Mar!AJ$5:AK$46,2,FALSE),"")</f>
        <v/>
      </c>
      <c r="O88" t="str">
        <f>IFERROR(VLOOKUP($B88,[1]Mar!AM$5:AN$46,2,FALSE),"")</f>
        <v/>
      </c>
      <c r="P88" t="str">
        <f>IFERROR(VLOOKUP($B88,[1]Mar!AP$5:AQ$46,2,FALSE),"")</f>
        <v>Withdrawn</v>
      </c>
      <c r="Q88" s="6">
        <f>SUM($C88:P88)</f>
        <v>1</v>
      </c>
      <c r="R88">
        <f>COUNTIF($C88:P88,"Late*")</f>
        <v>0</v>
      </c>
      <c r="S88" s="11">
        <f t="shared" si="6"/>
        <v>1</v>
      </c>
      <c r="T88" s="7">
        <f>COUNTIF($C88:P88,"Absent")</f>
        <v>0</v>
      </c>
      <c r="U88">
        <f>COUNTIF($C88:P88,"Withdrawn")+COUNTIF($C88:P88,"Absent*")-T88</f>
        <v>1</v>
      </c>
      <c r="V88" s="10">
        <f t="shared" si="7"/>
        <v>2</v>
      </c>
    </row>
    <row r="89" spans="1:23" x14ac:dyDescent="0.3">
      <c r="A89" s="6" t="s">
        <v>521</v>
      </c>
      <c r="B89" s="7" t="s">
        <v>522</v>
      </c>
      <c r="C89" s="6" t="str">
        <f>IFERROR(VLOOKUP($B89,[1]Mar!C$5:D$46,2,FALSE),"")</f>
        <v/>
      </c>
      <c r="D89" t="str">
        <f>IFERROR(VLOOKUP($B89,[1]Mar!F$5:G$46,2,FALSE),"")</f>
        <v/>
      </c>
      <c r="E89" t="str">
        <f>IFERROR(VLOOKUP($B89,[1]Mar!I$5:J$46,2,FALSE),"")</f>
        <v>Withdrawn</v>
      </c>
      <c r="F89" t="str">
        <f>IFERROR(VLOOKUP($B89,[1]Mar!L$5:M$46,2,FALSE),"")</f>
        <v/>
      </c>
      <c r="G89" t="str">
        <f>IFERROR(VLOOKUP($B89,[1]Mar!O$5:P$46,2,FALSE),"")</f>
        <v/>
      </c>
      <c r="H89" t="str">
        <f>IFERROR(VLOOKUP($B89,[1]Mar!R$5:S$46,2,FALSE),"")</f>
        <v>Withdrawn</v>
      </c>
      <c r="I89" t="str">
        <f>IFERROR(VLOOKUP($B89,[1]Mar!U$5:V$46,2,FALSE),"")</f>
        <v/>
      </c>
      <c r="J89" t="str">
        <f>IFERROR(VLOOKUP($B89,[1]Mar!X$5:Y$46,2,FALSE),"")</f>
        <v/>
      </c>
      <c r="K89" t="str">
        <f>IFERROR(VLOOKUP($B89,[1]Mar!AA$5:AB$46,2,FALSE),"")</f>
        <v>Withdrawn</v>
      </c>
      <c r="L89" t="str">
        <f>IFERROR(VLOOKUP($B89,[1]Mar!AD$5:AE$46,2,FALSE),"")</f>
        <v/>
      </c>
      <c r="M89" t="str">
        <f>IFERROR(VLOOKUP($B89,[1]Mar!AG$5:AH$46,2,FALSE),"")</f>
        <v/>
      </c>
      <c r="N89" t="str">
        <f>IFERROR(VLOOKUP($B89,[1]Mar!AJ$5:AK$46,2,FALSE),"")</f>
        <v>Withdrawn</v>
      </c>
      <c r="O89" t="str">
        <f>IFERROR(VLOOKUP($B89,[1]Mar!AM$5:AN$46,2,FALSE),"")</f>
        <v/>
      </c>
      <c r="P89" t="str">
        <f>IFERROR(VLOOKUP($B89,[1]Mar!AP$5:AQ$46,2,FALSE),"")</f>
        <v/>
      </c>
      <c r="Q89" s="6">
        <f>SUM($C89:P89)</f>
        <v>0</v>
      </c>
      <c r="R89">
        <f>COUNTIF($C89:P89,"Late*")</f>
        <v>0</v>
      </c>
      <c r="S89" s="11">
        <f t="shared" si="6"/>
        <v>0</v>
      </c>
      <c r="T89" s="7">
        <f>COUNTIF($C89:P89,"Absent")</f>
        <v>0</v>
      </c>
      <c r="U89">
        <f>COUNTIF($C89:P89,"Withdrawn")+COUNTIF($C89:P89,"Absent*")-T89</f>
        <v>4</v>
      </c>
      <c r="V89" s="10">
        <f t="shared" si="7"/>
        <v>4</v>
      </c>
    </row>
    <row r="90" spans="1:23" x14ac:dyDescent="0.3">
      <c r="A90" s="6" t="s">
        <v>480</v>
      </c>
      <c r="B90" s="7" t="s">
        <v>481</v>
      </c>
      <c r="C90" s="6" t="str">
        <f>IFERROR(VLOOKUP($B90,[1]Mar!C$5:D$46,2,FALSE),"")</f>
        <v/>
      </c>
      <c r="D90" t="str">
        <f>IFERROR(VLOOKUP($B90,[1]Mar!F$5:G$46,2,FALSE),"")</f>
        <v/>
      </c>
      <c r="E90" t="str">
        <f>IFERROR(VLOOKUP($B90,[1]Mar!I$5:J$46,2,FALSE),"")</f>
        <v/>
      </c>
      <c r="F90" t="str">
        <f>IFERROR(VLOOKUP($B90,[1]Mar!L$5:M$46,2,FALSE),"")</f>
        <v/>
      </c>
      <c r="G90">
        <f>IFERROR(VLOOKUP($B90,[1]Mar!O$5:P$46,2,FALSE),"")</f>
        <v>1</v>
      </c>
      <c r="H90" t="str">
        <f>IFERROR(VLOOKUP($B90,[1]Mar!R$5:S$46,2,FALSE),"")</f>
        <v/>
      </c>
      <c r="I90" t="str">
        <f>IFERROR(VLOOKUP($B90,[1]Mar!U$5:V$46,2,FALSE),"")</f>
        <v/>
      </c>
      <c r="J90">
        <f>IFERROR(VLOOKUP($B90,[1]Mar!X$5:Y$46,2,FALSE),"")</f>
        <v>1</v>
      </c>
      <c r="K90" t="str">
        <f>IFERROR(VLOOKUP($B90,[1]Mar!AA$5:AB$46,2,FALSE),"")</f>
        <v/>
      </c>
      <c r="L90" t="str">
        <f>IFERROR(VLOOKUP($B90,[1]Mar!AD$5:AE$46,2,FALSE),"")</f>
        <v/>
      </c>
      <c r="M90">
        <f>IFERROR(VLOOKUP($B90,[1]Mar!AG$5:AH$46,2,FALSE),"")</f>
        <v>1</v>
      </c>
      <c r="N90" t="str">
        <f>IFERROR(VLOOKUP($B90,[1]Mar!AJ$5:AK$46,2,FALSE),"")</f>
        <v/>
      </c>
      <c r="O90" t="str">
        <f>IFERROR(VLOOKUP($B90,[1]Mar!AM$5:AN$46,2,FALSE),"")</f>
        <v/>
      </c>
      <c r="P90">
        <f>IFERROR(VLOOKUP($B90,[1]Mar!AP$5:AQ$46,2,FALSE),"")</f>
        <v>1</v>
      </c>
      <c r="Q90" s="6">
        <f>SUM($C90:P90)</f>
        <v>4</v>
      </c>
      <c r="R90">
        <f>COUNTIF($C90:P90,"Late*")</f>
        <v>0</v>
      </c>
      <c r="S90" s="11">
        <f t="shared" si="6"/>
        <v>4</v>
      </c>
      <c r="T90" s="7">
        <f>COUNTIF($C90:P90,"Absent")</f>
        <v>0</v>
      </c>
      <c r="U90">
        <f>COUNTIF($C90:P90,"Withdrawn")+COUNTIF($C90:P90,"Absent*")-T90</f>
        <v>0</v>
      </c>
      <c r="V90" s="10">
        <f t="shared" si="7"/>
        <v>4</v>
      </c>
    </row>
    <row r="91" spans="1:23" x14ac:dyDescent="0.3">
      <c r="A91" s="6" t="s">
        <v>20</v>
      </c>
      <c r="B91" s="7" t="s">
        <v>21</v>
      </c>
      <c r="C91" s="6" t="str">
        <f>IFERROR(VLOOKUP($B91,[1]Mar!C$5:D$46,2,FALSE),"")</f>
        <v/>
      </c>
      <c r="D91" t="str">
        <f>IFERROR(VLOOKUP($B91,[1]Mar!F$5:G$46,2,FALSE),"")</f>
        <v/>
      </c>
      <c r="E91">
        <f>IFERROR(VLOOKUP($B91,[1]Mar!I$5:J$46,2,FALSE),"")</f>
        <v>1</v>
      </c>
      <c r="F91" t="str">
        <f>IFERROR(VLOOKUP($B91,[1]Mar!L$5:M$46,2,FALSE),"")</f>
        <v/>
      </c>
      <c r="G91" t="str">
        <f>IFERROR(VLOOKUP($B91,[1]Mar!O$5:P$46,2,FALSE),"")</f>
        <v/>
      </c>
      <c r="H91">
        <f>IFERROR(VLOOKUP($B91,[1]Mar!R$5:S$46,2,FALSE),"")</f>
        <v>1</v>
      </c>
      <c r="I91" t="str">
        <f>IFERROR(VLOOKUP($B91,[1]Mar!U$5:V$46,2,FALSE),"")</f>
        <v/>
      </c>
      <c r="J91" t="str">
        <f>IFERROR(VLOOKUP($B91,[1]Mar!X$5:Y$46,2,FALSE),"")</f>
        <v/>
      </c>
      <c r="K91" t="str">
        <f>IFERROR(VLOOKUP($B91,[1]Mar!AA$5:AB$46,2,FALSE),"")</f>
        <v>Late</v>
      </c>
      <c r="L91" t="str">
        <f>IFERROR(VLOOKUP($B91,[1]Mar!AD$5:AE$46,2,FALSE),"")</f>
        <v/>
      </c>
      <c r="M91" t="str">
        <f>IFERROR(VLOOKUP($B91,[1]Mar!AG$5:AH$46,2,FALSE),"")</f>
        <v/>
      </c>
      <c r="N91">
        <f>IFERROR(VLOOKUP($B91,[1]Mar!AJ$5:AK$46,2,FALSE),"")</f>
        <v>1</v>
      </c>
      <c r="O91" t="str">
        <f>IFERROR(VLOOKUP($B91,[1]Mar!AM$5:AN$46,2,FALSE),"")</f>
        <v/>
      </c>
      <c r="P91" t="str">
        <f>IFERROR(VLOOKUP($B91,[1]Mar!AP$5:AQ$46,2,FALSE),"")</f>
        <v/>
      </c>
      <c r="Q91" s="6">
        <f>SUM($C91:P91)</f>
        <v>3</v>
      </c>
      <c r="R91">
        <f>COUNTIF($C91:P91,"Late*")</f>
        <v>1</v>
      </c>
      <c r="S91" s="11">
        <f t="shared" si="6"/>
        <v>4</v>
      </c>
      <c r="T91" s="7">
        <f>COUNTIF($C91:P91,"Absent")</f>
        <v>0</v>
      </c>
      <c r="U91">
        <f>COUNTIF($C91:P91,"Withdrawn")+COUNTIF($C91:P91,"Absent*")-T91</f>
        <v>0</v>
      </c>
      <c r="V91" s="10">
        <f t="shared" si="7"/>
        <v>4</v>
      </c>
    </row>
    <row r="92" spans="1:23" x14ac:dyDescent="0.3">
      <c r="A92" s="6" t="s">
        <v>691</v>
      </c>
      <c r="B92" s="7" t="s">
        <v>692</v>
      </c>
      <c r="C92" s="6">
        <f>IFERROR(VLOOKUP($B92,[1]Mar!C$5:D$46,2,FALSE),"")</f>
        <v>1</v>
      </c>
      <c r="D92" t="str">
        <f>IFERROR(VLOOKUP($B92,[1]Mar!F$5:G$46,2,FALSE),"")</f>
        <v/>
      </c>
      <c r="E92" t="str">
        <f>IFERROR(VLOOKUP($B92,[1]Mar!I$5:J$46,2,FALSE),"")</f>
        <v/>
      </c>
      <c r="F92" t="str">
        <f>IFERROR(VLOOKUP($B92,[1]Mar!L$5:M$46,2,FALSE),"")</f>
        <v/>
      </c>
      <c r="G92" t="str">
        <f>IFERROR(VLOOKUP($B92,[1]Mar!O$5:P$46,2,FALSE),"")</f>
        <v/>
      </c>
      <c r="H92" t="str">
        <f>IFERROR(VLOOKUP($B92,[1]Mar!R$5:S$46,2,FALSE),"")</f>
        <v/>
      </c>
      <c r="I92">
        <f>IFERROR(VLOOKUP($B92,[1]Mar!U$5:V$46,2,FALSE),"")</f>
        <v>1</v>
      </c>
      <c r="J92" t="str">
        <f>IFERROR(VLOOKUP($B92,[1]Mar!X$5:Y$46,2,FALSE),"")</f>
        <v/>
      </c>
      <c r="K92" t="str">
        <f>IFERROR(VLOOKUP($B92,[1]Mar!AA$5:AB$46,2,FALSE),"")</f>
        <v/>
      </c>
      <c r="L92">
        <f>IFERROR(VLOOKUP($B92,[1]Mar!AD$5:AE$46,2,FALSE),"")</f>
        <v>1</v>
      </c>
      <c r="M92" t="str">
        <f>IFERROR(VLOOKUP($B92,[1]Mar!AG$5:AH$46,2,FALSE),"")</f>
        <v/>
      </c>
      <c r="N92" t="str">
        <f>IFERROR(VLOOKUP($B92,[1]Mar!AJ$5:AK$46,2,FALSE),"")</f>
        <v/>
      </c>
      <c r="O92">
        <f>IFERROR(VLOOKUP($B92,[1]Mar!AM$5:AN$46,2,FALSE),"")</f>
        <v>1</v>
      </c>
      <c r="P92" t="str">
        <f>IFERROR(VLOOKUP($B92,[1]Mar!AP$5:AQ$46,2,FALSE),"")</f>
        <v/>
      </c>
      <c r="Q92" s="6">
        <f>SUM($C92:P92)</f>
        <v>4</v>
      </c>
      <c r="R92">
        <f>COUNTIF($C92:P92,"Late*")</f>
        <v>0</v>
      </c>
      <c r="S92" s="11">
        <f t="shared" si="6"/>
        <v>4</v>
      </c>
      <c r="T92" s="7">
        <f>COUNTIF($C92:P92,"Absent")</f>
        <v>0</v>
      </c>
      <c r="U92">
        <f>COUNTIF($C92:P92,"Withdrawn")+COUNTIF($C92:P92,"Absent*")-T92</f>
        <v>0</v>
      </c>
      <c r="V92" s="10">
        <f t="shared" si="7"/>
        <v>4</v>
      </c>
    </row>
    <row r="93" spans="1:23" x14ac:dyDescent="0.3">
      <c r="A93" s="6" t="s">
        <v>382</v>
      </c>
      <c r="B93" s="7" t="s">
        <v>383</v>
      </c>
      <c r="C93" s="6" t="str">
        <f>IFERROR(VLOOKUP($B93,[1]Mar!C$5:D$46,2,FALSE),"")</f>
        <v/>
      </c>
      <c r="D93">
        <f>IFERROR(VLOOKUP($B93,[1]Mar!F$5:G$46,2,FALSE),"")</f>
        <v>1</v>
      </c>
      <c r="E93" t="str">
        <f>IFERROR(VLOOKUP($B93,[1]Mar!I$5:J$46,2,FALSE),"")</f>
        <v/>
      </c>
      <c r="F93" t="str">
        <f>IFERROR(VLOOKUP($B93,[1]Mar!L$5:M$46,2,FALSE),"")</f>
        <v/>
      </c>
      <c r="G93">
        <f>IFERROR(VLOOKUP($B93,[1]Mar!O$5:P$46,2,FALSE),"")</f>
        <v>1</v>
      </c>
      <c r="H93" t="str">
        <f>IFERROR(VLOOKUP($B93,[1]Mar!R$5:S$46,2,FALSE),"")</f>
        <v/>
      </c>
      <c r="I93" t="str">
        <f>IFERROR(VLOOKUP($B93,[1]Mar!U$5:V$46,2,FALSE),"")</f>
        <v/>
      </c>
      <c r="J93" t="str">
        <f>IFERROR(VLOOKUP($B93,[1]Mar!X$5:Y$46,2,FALSE),"")</f>
        <v>Absent*</v>
      </c>
      <c r="K93" t="str">
        <f>IFERROR(VLOOKUP($B93,[1]Mar!AA$5:AB$46,2,FALSE),"")</f>
        <v/>
      </c>
      <c r="L93" t="str">
        <f>IFERROR(VLOOKUP($B93,[1]Mar!AD$5:AE$46,2,FALSE),"")</f>
        <v/>
      </c>
      <c r="M93">
        <f>IFERROR(VLOOKUP($B93,[1]Mar!AG$5:AH$46,2,FALSE),"")</f>
        <v>1</v>
      </c>
      <c r="N93" t="str">
        <f>IFERROR(VLOOKUP($B93,[1]Mar!AJ$5:AK$46,2,FALSE),"")</f>
        <v/>
      </c>
      <c r="O93" t="str">
        <f>IFERROR(VLOOKUP($B93,[1]Mar!AM$5:AN$46,2,FALSE),"")</f>
        <v/>
      </c>
      <c r="P93" t="str">
        <f>IFERROR(VLOOKUP($B93,[1]Mar!AP$5:AQ$46,2,FALSE),"")</f>
        <v/>
      </c>
      <c r="Q93" s="6">
        <f>SUM($C93:P93)</f>
        <v>3</v>
      </c>
      <c r="R93">
        <f>COUNTIF($C93:P93,"Late*")</f>
        <v>0</v>
      </c>
      <c r="S93" s="11">
        <f t="shared" si="6"/>
        <v>3</v>
      </c>
      <c r="T93" s="7">
        <f>COUNTIF($C93:P93,"Absent")</f>
        <v>0</v>
      </c>
      <c r="U93">
        <f>COUNTIF($C93:P93,"Withdrawn")+COUNTIF($C93:P93,"Absent*")-T93</f>
        <v>1</v>
      </c>
      <c r="V93" s="10">
        <f t="shared" si="7"/>
        <v>4</v>
      </c>
    </row>
    <row r="94" spans="1:23" x14ac:dyDescent="0.3">
      <c r="A94" s="6" t="s">
        <v>207</v>
      </c>
      <c r="B94" s="7" t="s">
        <v>208</v>
      </c>
      <c r="C94" s="6" t="str">
        <f>IFERROR(VLOOKUP($B94,[1]Mar!C$5:D$46,2,FALSE),"")</f>
        <v/>
      </c>
      <c r="D94" t="str">
        <f>IFERROR(VLOOKUP($B94,[1]Mar!F$5:G$46,2,FALSE),"")</f>
        <v/>
      </c>
      <c r="E94">
        <f>IFERROR(VLOOKUP($B94,[1]Mar!I$5:J$46,2,FALSE),"")</f>
        <v>1</v>
      </c>
      <c r="F94" t="str">
        <f>IFERROR(VLOOKUP($B94,[1]Mar!L$5:M$46,2,FALSE),"")</f>
        <v/>
      </c>
      <c r="G94">
        <f>IFERROR(VLOOKUP($B94,[1]Mar!O$5:P$46,2,FALSE),"")</f>
        <v>1</v>
      </c>
      <c r="H94" t="str">
        <f>IFERROR(VLOOKUP($B94,[1]Mar!R$5:S$46,2,FALSE),"")</f>
        <v>Absent*</v>
      </c>
      <c r="I94" t="str">
        <f>IFERROR(VLOOKUP($B94,[1]Mar!U$5:V$46,2,FALSE),"")</f>
        <v/>
      </c>
      <c r="J94" t="str">
        <f>IFERROR(VLOOKUP($B94,[1]Mar!X$5:Y$46,2,FALSE),"")</f>
        <v/>
      </c>
      <c r="K94" t="str">
        <f>IFERROR(VLOOKUP($B94,[1]Mar!AA$5:AB$46,2,FALSE),"")</f>
        <v/>
      </c>
      <c r="L94" t="str">
        <f>IFERROR(VLOOKUP($B94,[1]Mar!AD$5:AE$46,2,FALSE),"")</f>
        <v/>
      </c>
      <c r="M94" t="str">
        <f>IFERROR(VLOOKUP($B94,[1]Mar!AG$5:AH$46,2,FALSE),"")</f>
        <v/>
      </c>
      <c r="N94">
        <f>IFERROR(VLOOKUP($B94,[1]Mar!AJ$5:AK$46,2,FALSE),"")</f>
        <v>1</v>
      </c>
      <c r="O94" t="str">
        <f>IFERROR(VLOOKUP($B94,[1]Mar!AM$5:AN$46,2,FALSE),"")</f>
        <v/>
      </c>
      <c r="P94" t="str">
        <f>IFERROR(VLOOKUP($B94,[1]Mar!AP$5:AQ$46,2,FALSE),"")</f>
        <v/>
      </c>
      <c r="Q94" s="6">
        <f>SUM($C94:P94)</f>
        <v>3</v>
      </c>
      <c r="R94">
        <f>COUNTIF($C94:P94,"Late*")</f>
        <v>0</v>
      </c>
      <c r="S94" s="11">
        <f t="shared" si="6"/>
        <v>3</v>
      </c>
      <c r="T94" s="7">
        <f>COUNTIF($C94:P94,"Absent")</f>
        <v>0</v>
      </c>
      <c r="U94">
        <f>COUNTIF($C94:P94,"Withdrawn")+COUNTIF($C94:P94,"Absent*")-T94</f>
        <v>1</v>
      </c>
      <c r="V94" s="10">
        <f t="shared" si="7"/>
        <v>4</v>
      </c>
    </row>
    <row r="95" spans="1:23" x14ac:dyDescent="0.3">
      <c r="A95" s="6" t="s">
        <v>537</v>
      </c>
      <c r="B95" s="7" t="s">
        <v>538</v>
      </c>
      <c r="C95" s="6" t="str">
        <f>IFERROR(VLOOKUP($B95,[1]Mar!C$5:D$46,2,FALSE),"")</f>
        <v/>
      </c>
      <c r="D95" t="str">
        <f>IFERROR(VLOOKUP($B95,[1]Mar!F$5:G$46,2,FALSE),"")</f>
        <v/>
      </c>
      <c r="E95" t="str">
        <f>IFERROR(VLOOKUP($B95,[1]Mar!I$5:J$46,2,FALSE),"")</f>
        <v/>
      </c>
      <c r="F95" t="str">
        <f>IFERROR(VLOOKUP($B95,[1]Mar!L$5:M$46,2,FALSE),"")</f>
        <v/>
      </c>
      <c r="G95" t="str">
        <f>IFERROR(VLOOKUP($B95,[1]Mar!O$5:P$46,2,FALSE),"")</f>
        <v>Withdrawn</v>
      </c>
      <c r="H95" t="str">
        <f>IFERROR(VLOOKUP($B95,[1]Mar!R$5:S$46,2,FALSE),"")</f>
        <v/>
      </c>
      <c r="I95" t="str">
        <f>IFERROR(VLOOKUP($B95,[1]Mar!U$5:V$46,2,FALSE),"")</f>
        <v/>
      </c>
      <c r="J95" t="str">
        <f>IFERROR(VLOOKUP($B95,[1]Mar!X$5:Y$46,2,FALSE),"")</f>
        <v>Late</v>
      </c>
      <c r="K95" t="str">
        <f>IFERROR(VLOOKUP($B95,[1]Mar!AA$5:AB$46,2,FALSE),"")</f>
        <v/>
      </c>
      <c r="L95" t="str">
        <f>IFERROR(VLOOKUP($B95,[1]Mar!AD$5:AE$46,2,FALSE),"")</f>
        <v/>
      </c>
      <c r="M95" t="str">
        <f>IFERROR(VLOOKUP($B95,[1]Mar!AG$5:AH$46,2,FALSE),"")</f>
        <v>Late</v>
      </c>
      <c r="N95" t="str">
        <f>IFERROR(VLOOKUP($B95,[1]Mar!AJ$5:AK$46,2,FALSE),"")</f>
        <v/>
      </c>
      <c r="O95" t="str">
        <f>IFERROR(VLOOKUP($B95,[1]Mar!AM$5:AN$46,2,FALSE),"")</f>
        <v/>
      </c>
      <c r="P95">
        <f>IFERROR(VLOOKUP($B95,[1]Mar!AP$5:AQ$46,2,FALSE),"")</f>
        <v>1</v>
      </c>
      <c r="Q95" s="6">
        <f>SUM($C95:P95)</f>
        <v>1</v>
      </c>
      <c r="R95">
        <f>COUNTIF($C95:P95,"Late*")</f>
        <v>2</v>
      </c>
      <c r="S95" s="11">
        <f t="shared" si="6"/>
        <v>3</v>
      </c>
      <c r="T95" s="7">
        <f>COUNTIF($C95:P95,"Absent")</f>
        <v>0</v>
      </c>
      <c r="U95">
        <f>COUNTIF($C95:P95,"Withdrawn")+COUNTIF($C95:P95,"Absent*")-T95</f>
        <v>1</v>
      </c>
      <c r="V95" s="10">
        <f t="shared" si="7"/>
        <v>4</v>
      </c>
    </row>
    <row r="96" spans="1:23" x14ac:dyDescent="0.3">
      <c r="A96" s="6" t="s">
        <v>675</v>
      </c>
      <c r="B96" s="7" t="s">
        <v>676</v>
      </c>
      <c r="C96" s="6" t="str">
        <f>IFERROR(VLOOKUP($B96,[1]Mar!C$5:D$46,2,FALSE),"")</f>
        <v/>
      </c>
      <c r="D96" t="str">
        <f>IFERROR(VLOOKUP($B96,[1]Mar!F$5:G$46,2,FALSE),"")</f>
        <v/>
      </c>
      <c r="E96" t="str">
        <f>IFERROR(VLOOKUP($B96,[1]Mar!I$5:J$46,2,FALSE),"")</f>
        <v/>
      </c>
      <c r="F96">
        <f>IFERROR(VLOOKUP($B96,[1]Mar!L$5:M$46,2,FALSE),"")</f>
        <v>1</v>
      </c>
      <c r="G96" t="str">
        <f>IFERROR(VLOOKUP($B96,[1]Mar!O$5:P$46,2,FALSE),"")</f>
        <v/>
      </c>
      <c r="H96" t="str">
        <f>IFERROR(VLOOKUP($B96,[1]Mar!R$5:S$46,2,FALSE),"")</f>
        <v/>
      </c>
      <c r="I96" t="str">
        <f>IFERROR(VLOOKUP($B96,[1]Mar!U$5:V$46,2,FALSE),"")</f>
        <v>Withdrawn</v>
      </c>
      <c r="J96" t="str">
        <f>IFERROR(VLOOKUP($B96,[1]Mar!X$5:Y$46,2,FALSE),"")</f>
        <v/>
      </c>
      <c r="K96" t="str">
        <f>IFERROR(VLOOKUP($B96,[1]Mar!AA$5:AB$46,2,FALSE),"")</f>
        <v/>
      </c>
      <c r="L96" t="str">
        <f>IFERROR(VLOOKUP($B96,[1]Mar!AD$5:AE$46,2,FALSE),"")</f>
        <v>Withdrawn</v>
      </c>
      <c r="M96" t="str">
        <f>IFERROR(VLOOKUP($B96,[1]Mar!AG$5:AH$46,2,FALSE),"")</f>
        <v/>
      </c>
      <c r="N96" t="str">
        <f>IFERROR(VLOOKUP($B96,[1]Mar!AJ$5:AK$46,2,FALSE),"")</f>
        <v/>
      </c>
      <c r="O96">
        <f>IFERROR(VLOOKUP($B96,[1]Mar!AM$5:AN$46,2,FALSE),"")</f>
        <v>1</v>
      </c>
      <c r="P96" t="str">
        <f>IFERROR(VLOOKUP($B96,[1]Mar!AP$5:AQ$46,2,FALSE),"")</f>
        <v/>
      </c>
      <c r="Q96" s="6">
        <f>SUM($C96:P96)</f>
        <v>2</v>
      </c>
      <c r="R96">
        <f>COUNTIF($C96:P96,"Late*")</f>
        <v>0</v>
      </c>
      <c r="S96" s="11">
        <f t="shared" si="6"/>
        <v>2</v>
      </c>
      <c r="T96" s="7">
        <f>COUNTIF($C96:P96,"Absent")</f>
        <v>0</v>
      </c>
      <c r="U96">
        <f>COUNTIF($C96:P96,"Withdrawn")+COUNTIF($C96:P96,"Absent*")-T96</f>
        <v>2</v>
      </c>
      <c r="V96" s="10">
        <f t="shared" si="7"/>
        <v>4</v>
      </c>
    </row>
    <row r="97" spans="1:23" x14ac:dyDescent="0.3">
      <c r="A97" s="6" t="s">
        <v>213</v>
      </c>
      <c r="B97" s="7" t="s">
        <v>214</v>
      </c>
      <c r="C97" s="6" t="str">
        <f>IFERROR(VLOOKUP($B97,[1]Mar!C$5:D$46,2,FALSE),"")</f>
        <v/>
      </c>
      <c r="D97" t="str">
        <f>IFERROR(VLOOKUP($B97,[1]Mar!F$5:G$46,2,FALSE),"")</f>
        <v/>
      </c>
      <c r="E97">
        <f>IFERROR(VLOOKUP($B97,[1]Mar!I$5:J$46,2,FALSE),"")</f>
        <v>1</v>
      </c>
      <c r="F97" t="str">
        <f>IFERROR(VLOOKUP($B97,[1]Mar!L$5:M$46,2,FALSE),"")</f>
        <v/>
      </c>
      <c r="G97">
        <f>IFERROR(VLOOKUP($B97,[1]Mar!O$5:P$46,2,FALSE),"")</f>
        <v>1</v>
      </c>
      <c r="H97">
        <f>IFERROR(VLOOKUP($B97,[1]Mar!R$5:S$46,2,FALSE),"")</f>
        <v>1</v>
      </c>
      <c r="I97">
        <f>IFERROR(VLOOKUP($B97,[1]Mar!U$5:V$46,2,FALSE),"")</f>
        <v>1</v>
      </c>
      <c r="J97">
        <f>IFERROR(VLOOKUP($B97,[1]Mar!X$5:Y$46,2,FALSE),"")</f>
        <v>1</v>
      </c>
      <c r="K97" t="str">
        <f>IFERROR(VLOOKUP($B97,[1]Mar!AA$5:AB$46,2,FALSE),"")</f>
        <v/>
      </c>
      <c r="L97" t="str">
        <f>IFERROR(VLOOKUP($B97,[1]Mar!AD$5:AE$46,2,FALSE),"")</f>
        <v/>
      </c>
      <c r="M97" t="str">
        <f>IFERROR(VLOOKUP($B97,[1]Mar!AG$5:AH$46,2,FALSE),"")</f>
        <v/>
      </c>
      <c r="N97">
        <f>IFERROR(VLOOKUP($B97,[1]Mar!AJ$5:AK$46,2,FALSE),"")</f>
        <v>1</v>
      </c>
      <c r="O97">
        <f>IFERROR(VLOOKUP($B97,[1]Mar!AM$5:AN$46,2,FALSE),"")</f>
        <v>1</v>
      </c>
      <c r="P97" t="str">
        <f>IFERROR(VLOOKUP($B97,[1]Mar!AP$5:AQ$46,2,FALSE),"")</f>
        <v/>
      </c>
      <c r="Q97" s="6">
        <f>SUM($C97:P97)</f>
        <v>7</v>
      </c>
      <c r="R97">
        <f>COUNTIF($C97:P97,"Late*")</f>
        <v>0</v>
      </c>
      <c r="S97" s="11">
        <f t="shared" si="6"/>
        <v>7</v>
      </c>
      <c r="T97" s="7">
        <f>COUNTIF($C97:P97,"Absent")</f>
        <v>0</v>
      </c>
      <c r="U97">
        <f>COUNTIF($C97:P97,"Withdrawn")+COUNTIF($C97:P97,"Absent*")-T97</f>
        <v>0</v>
      </c>
      <c r="V97" s="10">
        <f t="shared" si="7"/>
        <v>7</v>
      </c>
    </row>
    <row r="98" spans="1:23" x14ac:dyDescent="0.3">
      <c r="A98" s="6" t="s">
        <v>689</v>
      </c>
      <c r="B98" s="7" t="s">
        <v>690</v>
      </c>
      <c r="C98" s="6" t="str">
        <f>IFERROR(VLOOKUP($B98,[1]Mar!C$5:D$46,2,FALSE),"")</f>
        <v/>
      </c>
      <c r="D98">
        <f>IFERROR(VLOOKUP($B98,[1]Mar!F$5:G$46,2,FALSE),"")</f>
        <v>1</v>
      </c>
      <c r="E98" t="str">
        <f>IFERROR(VLOOKUP($B98,[1]Mar!I$5:J$46,2,FALSE),"")</f>
        <v/>
      </c>
      <c r="F98" t="str">
        <f>IFERROR(VLOOKUP($B98,[1]Mar!L$5:M$46,2,FALSE),"")</f>
        <v/>
      </c>
      <c r="G98" t="str">
        <f>IFERROR(VLOOKUP($B98,[1]Mar!O$5:P$46,2,FALSE),"")</f>
        <v/>
      </c>
      <c r="H98" t="str">
        <f>IFERROR(VLOOKUP($B98,[1]Mar!R$5:S$46,2,FALSE),"")</f>
        <v/>
      </c>
      <c r="I98" t="str">
        <f>IFERROR(VLOOKUP($B98,[1]Mar!U$5:V$46,2,FALSE),"")</f>
        <v/>
      </c>
      <c r="J98" t="str">
        <f>IFERROR(VLOOKUP($B98,[1]Mar!X$5:Y$46,2,FALSE),"")</f>
        <v/>
      </c>
      <c r="K98" t="str">
        <f>IFERROR(VLOOKUP($B98,[1]Mar!AA$5:AB$46,2,FALSE),"")</f>
        <v>Withdrawn</v>
      </c>
      <c r="L98" t="str">
        <f>IFERROR(VLOOKUP($B98,[1]Mar!AD$5:AE$46,2,FALSE),"")</f>
        <v/>
      </c>
      <c r="M98" t="str">
        <f>IFERROR(VLOOKUP($B98,[1]Mar!AG$5:AH$46,2,FALSE),"")</f>
        <v/>
      </c>
      <c r="N98" t="str">
        <f>IFERROR(VLOOKUP($B98,[1]Mar!AJ$5:AK$46,2,FALSE),"")</f>
        <v>Withdrawn</v>
      </c>
      <c r="O98" t="str">
        <f>IFERROR(VLOOKUP($B98,[1]Mar!AM$5:AN$46,2,FALSE),"")</f>
        <v/>
      </c>
      <c r="P98" t="str">
        <f>IFERROR(VLOOKUP($B98,[1]Mar!AP$5:AQ$46,2,FALSE),"")</f>
        <v/>
      </c>
      <c r="Q98" s="6">
        <f>SUM($C98:P98)</f>
        <v>1</v>
      </c>
      <c r="R98">
        <f>COUNTIF($C98:P98,"Late*")</f>
        <v>0</v>
      </c>
      <c r="S98" s="11">
        <f t="shared" si="6"/>
        <v>1</v>
      </c>
      <c r="T98" s="7">
        <f>COUNTIF($C98:P98,"Absent")</f>
        <v>0</v>
      </c>
      <c r="U98">
        <f>COUNTIF($C98:P98,"Withdrawn")+COUNTIF($C98:P98,"Absent*")-T98</f>
        <v>2</v>
      </c>
      <c r="V98" s="10">
        <f t="shared" si="7"/>
        <v>3</v>
      </c>
    </row>
    <row r="99" spans="1:23" x14ac:dyDescent="0.3">
      <c r="A99" s="6" t="s">
        <v>228</v>
      </c>
      <c r="B99" s="7" t="s">
        <v>229</v>
      </c>
      <c r="C99" s="6" t="str">
        <f>IFERROR(VLOOKUP($B99,[1]Mar!C$5:D$46,2,FALSE),"")</f>
        <v/>
      </c>
      <c r="D99" t="str">
        <f>IFERROR(VLOOKUP($B99,[1]Mar!F$5:G$46,2,FALSE),"")</f>
        <v/>
      </c>
      <c r="E99" t="str">
        <f>IFERROR(VLOOKUP($B99,[1]Mar!I$5:J$46,2,FALSE),"")</f>
        <v/>
      </c>
      <c r="F99" t="str">
        <f>IFERROR(VLOOKUP($B99,[1]Mar!L$5:M$46,2,FALSE),"")</f>
        <v/>
      </c>
      <c r="G99" t="str">
        <f>IFERROR(VLOOKUP($B99,[1]Mar!O$5:P$46,2,FALSE),"")</f>
        <v/>
      </c>
      <c r="H99" t="str">
        <f>IFERROR(VLOOKUP($B99,[1]Mar!R$5:S$46,2,FALSE),"")</f>
        <v>Withdrawn</v>
      </c>
      <c r="I99" t="str">
        <f>IFERROR(VLOOKUP($B99,[1]Mar!U$5:V$46,2,FALSE),"")</f>
        <v/>
      </c>
      <c r="J99" t="str">
        <f>IFERROR(VLOOKUP($B99,[1]Mar!X$5:Y$46,2,FALSE),"")</f>
        <v/>
      </c>
      <c r="K99" t="str">
        <f>IFERROR(VLOOKUP($B99,[1]Mar!AA$5:AB$46,2,FALSE),"")</f>
        <v>Withdrawn</v>
      </c>
      <c r="L99" t="str">
        <f>IFERROR(VLOOKUP($B99,[1]Mar!AD$5:AE$46,2,FALSE),"")</f>
        <v/>
      </c>
      <c r="M99" t="str">
        <f>IFERROR(VLOOKUP($B99,[1]Mar!AG$5:AH$46,2,FALSE),"")</f>
        <v/>
      </c>
      <c r="N99" t="str">
        <f>IFERROR(VLOOKUP($B99,[1]Mar!AJ$5:AK$46,2,FALSE),"")</f>
        <v>Withdrawn</v>
      </c>
      <c r="O99" t="str">
        <f>IFERROR(VLOOKUP($B99,[1]Mar!AM$5:AN$46,2,FALSE),"")</f>
        <v/>
      </c>
      <c r="P99" t="str">
        <f>IFERROR(VLOOKUP($B99,[1]Mar!AP$5:AQ$46,2,FALSE),"")</f>
        <v/>
      </c>
      <c r="Q99" s="6">
        <f>SUM($C99:P99)</f>
        <v>0</v>
      </c>
      <c r="R99">
        <f>COUNTIF($C99:P99,"Late*")</f>
        <v>0</v>
      </c>
      <c r="S99" s="11">
        <f t="shared" si="6"/>
        <v>0</v>
      </c>
      <c r="T99" s="7">
        <f>COUNTIF($C99:P99,"Absent")</f>
        <v>0</v>
      </c>
      <c r="U99">
        <f>COUNTIF($C99:P99,"Withdrawn")+COUNTIF($C99:P99,"Absent*")-T99</f>
        <v>3</v>
      </c>
      <c r="V99" s="10">
        <f t="shared" si="7"/>
        <v>3</v>
      </c>
    </row>
    <row r="100" spans="1:23" x14ac:dyDescent="0.3">
      <c r="A100" s="6" t="s">
        <v>635</v>
      </c>
      <c r="B100" s="7" t="s">
        <v>636</v>
      </c>
      <c r="C100" s="6" t="str">
        <f>IFERROR(VLOOKUP($B100,[1]Mar!C$5:D$46,2,FALSE),"")</f>
        <v/>
      </c>
      <c r="D100" t="str">
        <f>IFERROR(VLOOKUP($B100,[1]Mar!F$5:G$46,2,FALSE),"")</f>
        <v/>
      </c>
      <c r="E100" t="str">
        <f>IFERROR(VLOOKUP($B100,[1]Mar!I$5:J$46,2,FALSE),"")</f>
        <v/>
      </c>
      <c r="F100" t="str">
        <f>IFERROR(VLOOKUP($B100,[1]Mar!L$5:M$46,2,FALSE),"")</f>
        <v/>
      </c>
      <c r="G100">
        <f>IFERROR(VLOOKUP($B100,[1]Mar!O$5:P$46,2,FALSE),"")</f>
        <v>1</v>
      </c>
      <c r="H100" t="str">
        <f>IFERROR(VLOOKUP($B100,[1]Mar!R$5:S$46,2,FALSE),"")</f>
        <v/>
      </c>
      <c r="I100" t="str">
        <f>IFERROR(VLOOKUP($B100,[1]Mar!U$5:V$46,2,FALSE),"")</f>
        <v/>
      </c>
      <c r="J100">
        <f>IFERROR(VLOOKUP($B100,[1]Mar!X$5:Y$46,2,FALSE),"")</f>
        <v>1</v>
      </c>
      <c r="K100" t="str">
        <f>IFERROR(VLOOKUP($B100,[1]Mar!AA$5:AB$46,2,FALSE),"")</f>
        <v/>
      </c>
      <c r="L100" t="str">
        <f>IFERROR(VLOOKUP($B100,[1]Mar!AD$5:AE$46,2,FALSE),"")</f>
        <v/>
      </c>
      <c r="M100">
        <f>IFERROR(VLOOKUP($B100,[1]Mar!AG$5:AH$46,2,FALSE),"")</f>
        <v>1</v>
      </c>
      <c r="N100" t="str">
        <f>IFERROR(VLOOKUP($B100,[1]Mar!AJ$5:AK$46,2,FALSE),"")</f>
        <v/>
      </c>
      <c r="O100" t="str">
        <f>IFERROR(VLOOKUP($B100,[1]Mar!AM$5:AN$46,2,FALSE),"")</f>
        <v/>
      </c>
      <c r="P100">
        <f>IFERROR(VLOOKUP($B100,[1]Mar!AP$5:AQ$46,2,FALSE),"")</f>
        <v>1</v>
      </c>
      <c r="Q100" s="6">
        <f>SUM($C100:P100)</f>
        <v>4</v>
      </c>
      <c r="R100">
        <f>COUNTIF($C100:P100,"Late*")</f>
        <v>0</v>
      </c>
      <c r="S100" s="11">
        <f t="shared" si="6"/>
        <v>4</v>
      </c>
      <c r="T100" s="7">
        <f>COUNTIF($C100:P100,"Absent")</f>
        <v>0</v>
      </c>
      <c r="U100">
        <f>COUNTIF($C100:P100,"Withdrawn")+COUNTIF($C100:P100,"Absent*")-T100</f>
        <v>0</v>
      </c>
      <c r="V100" s="10">
        <f t="shared" si="7"/>
        <v>4</v>
      </c>
    </row>
    <row r="101" spans="1:23" x14ac:dyDescent="0.3">
      <c r="A101" s="6" t="s">
        <v>488</v>
      </c>
      <c r="B101" s="7" t="s">
        <v>489</v>
      </c>
      <c r="C101" s="6" t="str">
        <f>IFERROR(VLOOKUP($B101,[1]Mar!C$5:D$46,2,FALSE),"")</f>
        <v>Withdrawn</v>
      </c>
      <c r="D101" t="str">
        <f>IFERROR(VLOOKUP($B101,[1]Mar!F$5:G$46,2,FALSE),"")</f>
        <v/>
      </c>
      <c r="E101" t="str">
        <f>IFERROR(VLOOKUP($B101,[1]Mar!I$5:J$46,2,FALSE),"")</f>
        <v/>
      </c>
      <c r="F101" t="str">
        <f>IFERROR(VLOOKUP($B101,[1]Mar!L$5:M$46,2,FALSE),"")</f>
        <v/>
      </c>
      <c r="G101" t="str">
        <f>IFERROR(VLOOKUP($B101,[1]Mar!O$5:P$46,2,FALSE),"")</f>
        <v/>
      </c>
      <c r="H101" t="str">
        <f>IFERROR(VLOOKUP($B101,[1]Mar!R$5:S$46,2,FALSE),"")</f>
        <v/>
      </c>
      <c r="I101" t="str">
        <f>IFERROR(VLOOKUP($B101,[1]Mar!U$5:V$46,2,FALSE),"")</f>
        <v>Withdrawn</v>
      </c>
      <c r="J101" t="str">
        <f>IFERROR(VLOOKUP($B101,[1]Mar!X$5:Y$46,2,FALSE),"")</f>
        <v/>
      </c>
      <c r="K101" t="str">
        <f>IFERROR(VLOOKUP($B101,[1]Mar!AA$5:AB$46,2,FALSE),"")</f>
        <v/>
      </c>
      <c r="L101" t="str">
        <f>IFERROR(VLOOKUP($B101,[1]Mar!AD$5:AE$46,2,FALSE),"")</f>
        <v>Withdrawn</v>
      </c>
      <c r="M101" t="str">
        <f>IFERROR(VLOOKUP($B101,[1]Mar!AG$5:AH$46,2,FALSE),"")</f>
        <v/>
      </c>
      <c r="N101" t="str">
        <f>IFERROR(VLOOKUP($B101,[1]Mar!AJ$5:AK$46,2,FALSE),"")</f>
        <v/>
      </c>
      <c r="O101" t="str">
        <f>IFERROR(VLOOKUP($B101,[1]Mar!AM$5:AN$46,2,FALSE),"")</f>
        <v>Absent</v>
      </c>
      <c r="P101" t="str">
        <f>IFERROR(VLOOKUP($B101,[1]Mar!AP$5:AQ$46,2,FALSE),"")</f>
        <v/>
      </c>
      <c r="Q101" s="6">
        <f>SUM($C101:P101)</f>
        <v>0</v>
      </c>
      <c r="R101">
        <f>COUNTIF($C101:P101,"Late*")</f>
        <v>0</v>
      </c>
      <c r="S101" s="11">
        <f t="shared" ref="S101:S130" si="8">SUM(Q101:R101)</f>
        <v>0</v>
      </c>
      <c r="T101" s="7">
        <f>COUNTIF($C101:P101,"Absent")</f>
        <v>1</v>
      </c>
      <c r="U101">
        <f>COUNTIF($C101:P101,"Withdrawn")+COUNTIF($C101:P101,"Absent*")-T101</f>
        <v>3</v>
      </c>
      <c r="V101" s="10">
        <f t="shared" ref="V101:V130" si="9">SUM(S101:U101)</f>
        <v>4</v>
      </c>
    </row>
    <row r="102" spans="1:23" x14ac:dyDescent="0.3">
      <c r="A102" s="6" t="s">
        <v>349</v>
      </c>
      <c r="B102" s="7" t="s">
        <v>350</v>
      </c>
      <c r="C102" s="6" t="str">
        <f>IFERROR(VLOOKUP($B102,[1]Mar!C$5:D$46,2,FALSE),"")</f>
        <v/>
      </c>
      <c r="D102">
        <f>IFERROR(VLOOKUP($B102,[1]Mar!F$5:G$46,2,FALSE),"")</f>
        <v>1</v>
      </c>
      <c r="E102" t="str">
        <f>IFERROR(VLOOKUP($B102,[1]Mar!I$5:J$46,2,FALSE),"")</f>
        <v/>
      </c>
      <c r="F102" t="str">
        <f>IFERROR(VLOOKUP($B102,[1]Mar!L$5:M$46,2,FALSE),"")</f>
        <v/>
      </c>
      <c r="G102" t="str">
        <f>IFERROR(VLOOKUP($B102,[1]Mar!O$5:P$46,2,FALSE),"")</f>
        <v/>
      </c>
      <c r="H102" t="str">
        <f>IFERROR(VLOOKUP($B102,[1]Mar!R$5:S$46,2,FALSE),"")</f>
        <v/>
      </c>
      <c r="I102" t="str">
        <f>IFERROR(VLOOKUP($B102,[1]Mar!U$5:V$46,2,FALSE),"")</f>
        <v/>
      </c>
      <c r="J102">
        <f>IFERROR(VLOOKUP($B102,[1]Mar!X$5:Y$46,2,FALSE),"")</f>
        <v>1</v>
      </c>
      <c r="K102" t="str">
        <f>IFERROR(VLOOKUP($B102,[1]Mar!AA$5:AB$46,2,FALSE),"")</f>
        <v/>
      </c>
      <c r="L102" t="str">
        <f>IFERROR(VLOOKUP($B102,[1]Mar!AD$5:AE$46,2,FALSE),"")</f>
        <v/>
      </c>
      <c r="M102" t="str">
        <f>IFERROR(VLOOKUP($B102,[1]Mar!AG$5:AH$46,2,FALSE),"")</f>
        <v/>
      </c>
      <c r="N102" t="str">
        <f>IFERROR(VLOOKUP($B102,[1]Mar!AJ$5:AK$46,2,FALSE),"")</f>
        <v/>
      </c>
      <c r="O102" t="str">
        <f>IFERROR(VLOOKUP($B102,[1]Mar!AM$5:AN$46,2,FALSE),"")</f>
        <v/>
      </c>
      <c r="P102">
        <f>IFERROR(VLOOKUP($B102,[1]Mar!AP$5:AQ$46,2,FALSE),"")</f>
        <v>1</v>
      </c>
      <c r="Q102" s="6">
        <f>SUM($C102:P102)</f>
        <v>3</v>
      </c>
      <c r="R102">
        <f>COUNTIF($C102:P102,"Late*")</f>
        <v>0</v>
      </c>
      <c r="S102" s="11">
        <f t="shared" si="8"/>
        <v>3</v>
      </c>
      <c r="T102" s="7">
        <f>COUNTIF($C102:P102,"Absent")</f>
        <v>0</v>
      </c>
      <c r="U102">
        <f>COUNTIF($C102:P102,"Withdrawn")+COUNTIF($C102:P102,"Absent*")-T102</f>
        <v>0</v>
      </c>
      <c r="V102" s="10">
        <f t="shared" si="9"/>
        <v>3</v>
      </c>
      <c r="W102" s="1"/>
    </row>
    <row r="103" spans="1:23" x14ac:dyDescent="0.3">
      <c r="A103" s="44" t="s">
        <v>513</v>
      </c>
      <c r="B103" s="23" t="s">
        <v>514</v>
      </c>
      <c r="C103" s="6" t="str">
        <f>IFERROR(VLOOKUP($B103,[1]Mar!C$5:D$46,2,FALSE),"")</f>
        <v/>
      </c>
      <c r="D103" t="str">
        <f>IFERROR(VLOOKUP($B103,[1]Mar!F$5:G$46,2,FALSE),"")</f>
        <v/>
      </c>
      <c r="E103" t="str">
        <f>IFERROR(VLOOKUP($B103,[1]Mar!I$5:J$46,2,FALSE),"")</f>
        <v/>
      </c>
      <c r="F103" t="str">
        <f>IFERROR(VLOOKUP($B103,[1]Mar!L$5:M$46,2,FALSE),"")</f>
        <v/>
      </c>
      <c r="G103" t="str">
        <f>IFERROR(VLOOKUP($B103,[1]Mar!O$5:P$46,2,FALSE),"")</f>
        <v/>
      </c>
      <c r="H103" t="str">
        <f>IFERROR(VLOOKUP($B103,[1]Mar!R$5:S$46,2,FALSE),"")</f>
        <v/>
      </c>
      <c r="I103" t="str">
        <f>IFERROR(VLOOKUP($B103,[1]Mar!U$5:V$46,2,FALSE),"")</f>
        <v/>
      </c>
      <c r="J103">
        <f>IFERROR(VLOOKUP($B103,[1]Mar!X$5:Y$46,2,FALSE),"")</f>
        <v>1</v>
      </c>
      <c r="K103" t="str">
        <f>IFERROR(VLOOKUP($B103,[1]Mar!AA$5:AB$46,2,FALSE),"")</f>
        <v/>
      </c>
      <c r="L103" t="str">
        <f>IFERROR(VLOOKUP($B103,[1]Mar!AD$5:AE$46,2,FALSE),"")</f>
        <v/>
      </c>
      <c r="M103" t="str">
        <f>IFERROR(VLOOKUP($B103,[1]Mar!AG$5:AH$46,2,FALSE),"")</f>
        <v/>
      </c>
      <c r="N103" t="str">
        <f>IFERROR(VLOOKUP($B103,[1]Mar!AJ$5:AK$46,2,FALSE),"")</f>
        <v/>
      </c>
      <c r="O103" t="str">
        <f>IFERROR(VLOOKUP($B103,[1]Mar!AM$5:AN$46,2,FALSE),"")</f>
        <v/>
      </c>
      <c r="P103" t="str">
        <f>IFERROR(VLOOKUP($B103,[1]Mar!AP$5:AQ$46,2,FALSE),"")</f>
        <v/>
      </c>
      <c r="Q103" s="6">
        <f>SUM($C103:P103)</f>
        <v>1</v>
      </c>
      <c r="R103">
        <f>COUNTIF($C103:P103,"Late*")</f>
        <v>0</v>
      </c>
      <c r="S103" s="11">
        <f t="shared" si="8"/>
        <v>1</v>
      </c>
      <c r="T103" s="7">
        <f>COUNTIF($C103:P103,"Absent")</f>
        <v>0</v>
      </c>
      <c r="U103">
        <f>COUNTIF($C103:P103,"Withdrawn")+COUNTIF($C103:P103,"Absent*")-T103</f>
        <v>0</v>
      </c>
      <c r="V103" s="10">
        <f t="shared" si="9"/>
        <v>1</v>
      </c>
    </row>
    <row r="104" spans="1:23" x14ac:dyDescent="0.3">
      <c r="A104" s="6" t="s">
        <v>591</v>
      </c>
      <c r="B104" s="7" t="s">
        <v>592</v>
      </c>
      <c r="C104" s="6" t="str">
        <f>IFERROR(VLOOKUP($B104,[1]Mar!C$5:D$46,2,FALSE),"")</f>
        <v/>
      </c>
      <c r="D104">
        <f>IFERROR(VLOOKUP($B104,[1]Mar!F$5:G$46,2,FALSE),"")</f>
        <v>1</v>
      </c>
      <c r="E104" t="str">
        <f>IFERROR(VLOOKUP($B104,[1]Mar!I$5:J$46,2,FALSE),"")</f>
        <v>Absent</v>
      </c>
      <c r="F104" t="str">
        <f>IFERROR(VLOOKUP($B104,[1]Mar!L$5:M$46,2,FALSE),"")</f>
        <v/>
      </c>
      <c r="G104" t="str">
        <f>IFERROR(VLOOKUP($B104,[1]Mar!O$5:P$46,2,FALSE),"")</f>
        <v/>
      </c>
      <c r="H104" t="str">
        <f>IFERROR(VLOOKUP($B104,[1]Mar!R$5:S$46,2,FALSE),"")</f>
        <v/>
      </c>
      <c r="I104" t="str">
        <f>IFERROR(VLOOKUP($B104,[1]Mar!U$5:V$46,2,FALSE),"")</f>
        <v/>
      </c>
      <c r="J104" t="str">
        <f>IFERROR(VLOOKUP($B104,[1]Mar!X$5:Y$46,2,FALSE),"")</f>
        <v>Withdrawn</v>
      </c>
      <c r="K104" t="str">
        <f>IFERROR(VLOOKUP($B104,[1]Mar!AA$5:AB$46,2,FALSE),"")</f>
        <v>Withdrawn</v>
      </c>
      <c r="L104" t="str">
        <f>IFERROR(VLOOKUP($B104,[1]Mar!AD$5:AE$46,2,FALSE),"")</f>
        <v/>
      </c>
      <c r="M104" t="str">
        <f>IFERROR(VLOOKUP($B104,[1]Mar!AG$5:AH$46,2,FALSE),"")</f>
        <v/>
      </c>
      <c r="N104" t="str">
        <f>IFERROR(VLOOKUP($B104,[1]Mar!AJ$5:AK$46,2,FALSE),"")</f>
        <v/>
      </c>
      <c r="O104" t="str">
        <f>IFERROR(VLOOKUP($B104,[1]Mar!AM$5:AN$46,2,FALSE),"")</f>
        <v/>
      </c>
      <c r="P104" t="str">
        <f>IFERROR(VLOOKUP($B104,[1]Mar!AP$5:AQ$46,2,FALSE),"")</f>
        <v/>
      </c>
      <c r="Q104" s="6">
        <f>SUM($C104:P104)</f>
        <v>1</v>
      </c>
      <c r="R104">
        <f>COUNTIF($C104:P104,"Late*")</f>
        <v>0</v>
      </c>
      <c r="S104" s="11">
        <f t="shared" si="8"/>
        <v>1</v>
      </c>
      <c r="T104" s="7">
        <f>COUNTIF($C104:P104,"Absent")</f>
        <v>1</v>
      </c>
      <c r="U104">
        <f>COUNTIF($C104:P104,"Withdrawn")+COUNTIF($C104:P104,"Absent*")-T104</f>
        <v>2</v>
      </c>
      <c r="V104" s="10">
        <f t="shared" si="9"/>
        <v>4</v>
      </c>
    </row>
    <row r="105" spans="1:23" x14ac:dyDescent="0.3">
      <c r="A105" s="6" t="s">
        <v>535</v>
      </c>
      <c r="B105" s="7" t="s">
        <v>536</v>
      </c>
      <c r="C105" s="6" t="str">
        <f>IFERROR(VLOOKUP($B105,[1]Mar!C$5:D$46,2,FALSE),"")</f>
        <v/>
      </c>
      <c r="D105" t="str">
        <f>IFERROR(VLOOKUP($B105,[1]Mar!F$5:G$46,2,FALSE),"")</f>
        <v/>
      </c>
      <c r="E105" t="str">
        <f>IFERROR(VLOOKUP($B105,[1]Mar!I$5:J$46,2,FALSE),"")</f>
        <v/>
      </c>
      <c r="F105" t="str">
        <f>IFERROR(VLOOKUP($B105,[1]Mar!L$5:M$46,2,FALSE),"")</f>
        <v/>
      </c>
      <c r="G105" t="str">
        <f>IFERROR(VLOOKUP($B105,[1]Mar!O$5:P$46,2,FALSE),"")</f>
        <v/>
      </c>
      <c r="H105" t="str">
        <f>IFERROR(VLOOKUP($B105,[1]Mar!R$5:S$46,2,FALSE),"")</f>
        <v/>
      </c>
      <c r="I105" t="str">
        <f>IFERROR(VLOOKUP($B105,[1]Mar!U$5:V$46,2,FALSE),"")</f>
        <v/>
      </c>
      <c r="J105" t="str">
        <f>IFERROR(VLOOKUP($B105,[1]Mar!X$5:Y$46,2,FALSE),"")</f>
        <v>Late</v>
      </c>
      <c r="K105" t="str">
        <f>IFERROR(VLOOKUP($B105,[1]Mar!AA$5:AB$46,2,FALSE),"")</f>
        <v/>
      </c>
      <c r="L105" t="str">
        <f>IFERROR(VLOOKUP($B105,[1]Mar!AD$5:AE$46,2,FALSE),"")</f>
        <v/>
      </c>
      <c r="M105" t="str">
        <f>IFERROR(VLOOKUP($B105,[1]Mar!AG$5:AH$46,2,FALSE),"")</f>
        <v>Late</v>
      </c>
      <c r="N105" t="str">
        <f>IFERROR(VLOOKUP($B105,[1]Mar!AJ$5:AK$46,2,FALSE),"")</f>
        <v/>
      </c>
      <c r="O105" t="str">
        <f>IFERROR(VLOOKUP($B105,[1]Mar!AM$5:AN$46,2,FALSE),"")</f>
        <v/>
      </c>
      <c r="P105">
        <f>IFERROR(VLOOKUP($B105,[1]Mar!AP$5:AQ$46,2,FALSE),"")</f>
        <v>1</v>
      </c>
      <c r="Q105" s="6">
        <f>SUM($C105:P105)</f>
        <v>1</v>
      </c>
      <c r="R105">
        <f>COUNTIF($C105:P105,"Late*")</f>
        <v>2</v>
      </c>
      <c r="S105" s="11">
        <f t="shared" si="8"/>
        <v>3</v>
      </c>
      <c r="T105" s="7">
        <f>COUNTIF($C105:P105,"Absent")</f>
        <v>0</v>
      </c>
      <c r="U105">
        <f>COUNTIF($C105:P105,"Withdrawn")+COUNTIF($C105:P105,"Absent*")-T105</f>
        <v>0</v>
      </c>
      <c r="V105" s="10">
        <f t="shared" si="9"/>
        <v>3</v>
      </c>
    </row>
    <row r="106" spans="1:23" x14ac:dyDescent="0.3">
      <c r="A106" s="6" t="s">
        <v>593</v>
      </c>
      <c r="B106" s="7" t="s">
        <v>594</v>
      </c>
      <c r="C106" s="6" t="str">
        <f>IFERROR(VLOOKUP($B106,[1]Mar!C$5:D$46,2,FALSE),"")</f>
        <v/>
      </c>
      <c r="D106" t="str">
        <f>IFERROR(VLOOKUP($B106,[1]Mar!F$5:G$46,2,FALSE),"")</f>
        <v/>
      </c>
      <c r="E106">
        <f>IFERROR(VLOOKUP($B106,[1]Mar!I$5:J$46,2,FALSE),"")</f>
        <v>1</v>
      </c>
      <c r="F106" t="str">
        <f>IFERROR(VLOOKUP($B106,[1]Mar!L$5:M$46,2,FALSE),"")</f>
        <v/>
      </c>
      <c r="G106" t="str">
        <f>IFERROR(VLOOKUP($B106,[1]Mar!O$5:P$46,2,FALSE),"")</f>
        <v/>
      </c>
      <c r="H106">
        <f>IFERROR(VLOOKUP($B106,[1]Mar!R$5:S$46,2,FALSE),"")</f>
        <v>1</v>
      </c>
      <c r="I106" t="str">
        <f>IFERROR(VLOOKUP($B106,[1]Mar!U$5:V$46,2,FALSE),"")</f>
        <v/>
      </c>
      <c r="J106" t="str">
        <f>IFERROR(VLOOKUP($B106,[1]Mar!X$5:Y$46,2,FALSE),"")</f>
        <v/>
      </c>
      <c r="K106">
        <f>IFERROR(VLOOKUP($B106,[1]Mar!AA$5:AB$46,2,FALSE),"")</f>
        <v>1</v>
      </c>
      <c r="L106" t="str">
        <f>IFERROR(VLOOKUP($B106,[1]Mar!AD$5:AE$46,2,FALSE),"")</f>
        <v/>
      </c>
      <c r="M106" t="str">
        <f>IFERROR(VLOOKUP($B106,[1]Mar!AG$5:AH$46,2,FALSE),"")</f>
        <v/>
      </c>
      <c r="N106">
        <f>IFERROR(VLOOKUP($B106,[1]Mar!AJ$5:AK$46,2,FALSE),"")</f>
        <v>1</v>
      </c>
      <c r="O106" t="str">
        <f>IFERROR(VLOOKUP($B106,[1]Mar!AM$5:AN$46,2,FALSE),"")</f>
        <v/>
      </c>
      <c r="P106" t="str">
        <f>IFERROR(VLOOKUP($B106,[1]Mar!AP$5:AQ$46,2,FALSE),"")</f>
        <v/>
      </c>
      <c r="Q106" s="6">
        <f>SUM($C106:P106)</f>
        <v>4</v>
      </c>
      <c r="R106">
        <f>COUNTIF($C106:P106,"Late*")</f>
        <v>0</v>
      </c>
      <c r="S106" s="11">
        <f t="shared" si="8"/>
        <v>4</v>
      </c>
      <c r="T106" s="7">
        <f>COUNTIF($C106:P106,"Absent")</f>
        <v>0</v>
      </c>
      <c r="U106">
        <f>COUNTIF($C106:P106,"Withdrawn")+COUNTIF($C106:P106,"Absent*")-T106</f>
        <v>0</v>
      </c>
      <c r="V106" s="10">
        <f t="shared" si="9"/>
        <v>4</v>
      </c>
    </row>
    <row r="107" spans="1:23" x14ac:dyDescent="0.3">
      <c r="A107" s="6" t="s">
        <v>52</v>
      </c>
      <c r="B107" s="7" t="s">
        <v>53</v>
      </c>
      <c r="C107" s="6">
        <f>IFERROR(VLOOKUP($B107,[1]Mar!C$5:D$46,2,FALSE),"")</f>
        <v>1</v>
      </c>
      <c r="D107" t="str">
        <f>IFERROR(VLOOKUP($B107,[1]Mar!F$5:G$46,2,FALSE),"")</f>
        <v/>
      </c>
      <c r="E107" t="str">
        <f>IFERROR(VLOOKUP($B107,[1]Mar!I$5:J$46,2,FALSE),"")</f>
        <v/>
      </c>
      <c r="F107" t="str">
        <f>IFERROR(VLOOKUP($B107,[1]Mar!L$5:M$46,2,FALSE),"")</f>
        <v/>
      </c>
      <c r="G107" t="str">
        <f>IFERROR(VLOOKUP($B107,[1]Mar!O$5:P$46,2,FALSE),"")</f>
        <v/>
      </c>
      <c r="H107" t="str">
        <f>IFERROR(VLOOKUP($B107,[1]Mar!R$5:S$46,2,FALSE),"")</f>
        <v/>
      </c>
      <c r="I107">
        <f>IFERROR(VLOOKUP($B107,[1]Mar!U$5:V$46,2,FALSE),"")</f>
        <v>1</v>
      </c>
      <c r="J107" t="str">
        <f>IFERROR(VLOOKUP($B107,[1]Mar!X$5:Y$46,2,FALSE),"")</f>
        <v/>
      </c>
      <c r="K107" t="str">
        <f>IFERROR(VLOOKUP($B107,[1]Mar!AA$5:AB$46,2,FALSE),"")</f>
        <v/>
      </c>
      <c r="L107">
        <f>IFERROR(VLOOKUP($B107,[1]Mar!AD$5:AE$46,2,FALSE),"")</f>
        <v>1</v>
      </c>
      <c r="M107" t="str">
        <f>IFERROR(VLOOKUP($B107,[1]Mar!AG$5:AH$46,2,FALSE),"")</f>
        <v/>
      </c>
      <c r="N107" t="str">
        <f>IFERROR(VLOOKUP($B107,[1]Mar!AJ$5:AK$46,2,FALSE),"")</f>
        <v/>
      </c>
      <c r="O107" t="str">
        <f>IFERROR(VLOOKUP($B107,[1]Mar!AM$5:AN$46,2,FALSE),"")</f>
        <v>Withdrawn</v>
      </c>
      <c r="P107" t="str">
        <f>IFERROR(VLOOKUP($B107,[1]Mar!AP$5:AQ$46,2,FALSE),"")</f>
        <v/>
      </c>
      <c r="Q107" s="6">
        <f>SUM($C107:P107)</f>
        <v>3</v>
      </c>
      <c r="R107">
        <f>COUNTIF($C107:P107,"Late*")</f>
        <v>0</v>
      </c>
      <c r="S107" s="11">
        <f t="shared" si="8"/>
        <v>3</v>
      </c>
      <c r="T107" s="7">
        <f>COUNTIF($C107:P107,"Absent")</f>
        <v>0</v>
      </c>
      <c r="U107">
        <f>COUNTIF($C107:P107,"Withdrawn")+COUNTIF($C107:P107,"Absent*")-T107</f>
        <v>1</v>
      </c>
      <c r="V107" s="10">
        <f t="shared" si="9"/>
        <v>4</v>
      </c>
    </row>
    <row r="108" spans="1:23" x14ac:dyDescent="0.3">
      <c r="A108" s="6" t="s">
        <v>539</v>
      </c>
      <c r="B108" s="7" t="s">
        <v>540</v>
      </c>
      <c r="C108" s="6" t="str">
        <f>IFERROR(VLOOKUP($B108,[1]Mar!C$5:D$46,2,FALSE),"")</f>
        <v/>
      </c>
      <c r="D108" t="str">
        <f>IFERROR(VLOOKUP($B108,[1]Mar!F$5:G$46,2,FALSE),"")</f>
        <v/>
      </c>
      <c r="E108" t="str">
        <f>IFERROR(VLOOKUP($B108,[1]Mar!I$5:J$46,2,FALSE),"")</f>
        <v/>
      </c>
      <c r="F108" t="str">
        <f>IFERROR(VLOOKUP($B108,[1]Mar!L$5:M$46,2,FALSE),"")</f>
        <v/>
      </c>
      <c r="G108" t="str">
        <f>IFERROR(VLOOKUP($B108,[1]Mar!O$5:P$46,2,FALSE),"")</f>
        <v/>
      </c>
      <c r="H108" t="str">
        <f>IFERROR(VLOOKUP($B108,[1]Mar!R$5:S$46,2,FALSE),"")</f>
        <v/>
      </c>
      <c r="I108" t="str">
        <f>IFERROR(VLOOKUP($B108,[1]Mar!U$5:V$46,2,FALSE),"")</f>
        <v/>
      </c>
      <c r="J108" t="str">
        <f>IFERROR(VLOOKUP($B108,[1]Mar!X$5:Y$46,2,FALSE),"")</f>
        <v/>
      </c>
      <c r="K108" t="str">
        <f>IFERROR(VLOOKUP($B108,[1]Mar!AA$5:AB$46,2,FALSE),"")</f>
        <v/>
      </c>
      <c r="L108" t="str">
        <f>IFERROR(VLOOKUP($B108,[1]Mar!AD$5:AE$46,2,FALSE),"")</f>
        <v/>
      </c>
      <c r="M108" t="str">
        <f>IFERROR(VLOOKUP($B108,[1]Mar!AG$5:AH$46,2,FALSE),"")</f>
        <v/>
      </c>
      <c r="N108" t="str">
        <f>IFERROR(VLOOKUP($B108,[1]Mar!AJ$5:AK$46,2,FALSE),"")</f>
        <v/>
      </c>
      <c r="O108" t="str">
        <f>IFERROR(VLOOKUP($B108,[1]Mar!AM$5:AN$46,2,FALSE),"")</f>
        <v/>
      </c>
      <c r="P108" t="str">
        <f>IFERROR(VLOOKUP($B108,[1]Mar!AP$5:AQ$46,2,FALSE),"")</f>
        <v/>
      </c>
      <c r="Q108" s="6">
        <f>SUM($C108:P108)</f>
        <v>0</v>
      </c>
      <c r="R108">
        <f>COUNTIF($C108:P108,"Late*")</f>
        <v>0</v>
      </c>
      <c r="S108" s="11">
        <f t="shared" si="8"/>
        <v>0</v>
      </c>
      <c r="T108" s="7">
        <f>COUNTIF($C108:P108,"Absent")</f>
        <v>0</v>
      </c>
      <c r="U108">
        <f>COUNTIF($C108:P108,"Withdrawn")+COUNTIF($C108:P108,"Absent*")-T108</f>
        <v>0</v>
      </c>
      <c r="V108" s="10">
        <f t="shared" si="9"/>
        <v>0</v>
      </c>
    </row>
    <row r="109" spans="1:23" x14ac:dyDescent="0.3">
      <c r="A109" s="6" t="s">
        <v>717</v>
      </c>
      <c r="B109" s="7" t="s">
        <v>718</v>
      </c>
      <c r="C109" s="6" t="str">
        <f>IFERROR(VLOOKUP($B109,[1]Mar!C$5:D$46,2,FALSE),"")</f>
        <v/>
      </c>
      <c r="D109" t="str">
        <f>IFERROR(VLOOKUP($B109,[1]Mar!F$5:G$46,2,FALSE),"")</f>
        <v/>
      </c>
      <c r="E109" t="str">
        <f>IFERROR(VLOOKUP($B109,[1]Mar!I$5:J$46,2,FALSE),"")</f>
        <v/>
      </c>
      <c r="F109" t="str">
        <f>IFERROR(VLOOKUP($B109,[1]Mar!L$5:M$46,2,FALSE),"")</f>
        <v/>
      </c>
      <c r="G109" t="str">
        <f>IFERROR(VLOOKUP($B109,[1]Mar!O$5:P$46,2,FALSE),"")</f>
        <v/>
      </c>
      <c r="H109" t="str">
        <f>IFERROR(VLOOKUP($B109,[1]Mar!R$5:S$46,2,FALSE),"")</f>
        <v/>
      </c>
      <c r="I109" t="str">
        <f>IFERROR(VLOOKUP($B109,[1]Mar!U$5:V$46,2,FALSE),"")</f>
        <v/>
      </c>
      <c r="J109" t="str">
        <f>IFERROR(VLOOKUP($B109,[1]Mar!X$5:Y$46,2,FALSE),"")</f>
        <v/>
      </c>
      <c r="K109" t="str">
        <f>IFERROR(VLOOKUP($B109,[1]Mar!AA$5:AB$46,2,FALSE),"")</f>
        <v/>
      </c>
      <c r="L109" t="str">
        <f>IFERROR(VLOOKUP($B109,[1]Mar!AD$5:AE$46,2,FALSE),"")</f>
        <v/>
      </c>
      <c r="M109" t="str">
        <f>IFERROR(VLOOKUP($B109,[1]Mar!AG$5:AH$46,2,FALSE),"")</f>
        <v/>
      </c>
      <c r="N109" t="str">
        <f>IFERROR(VLOOKUP($B109,[1]Mar!AJ$5:AK$46,2,FALSE),"")</f>
        <v/>
      </c>
      <c r="O109" t="str">
        <f>IFERROR(VLOOKUP($B109,[1]Mar!AM$5:AN$46,2,FALSE),"")</f>
        <v>Withdrawn</v>
      </c>
      <c r="P109">
        <f>IFERROR(VLOOKUP($B109,[1]Mar!AP$5:AQ$46,2,FALSE),"")</f>
        <v>1</v>
      </c>
      <c r="Q109" s="6">
        <f>SUM($C109:P109)</f>
        <v>1</v>
      </c>
      <c r="R109">
        <f>COUNTIF($C109:P109,"Late*")</f>
        <v>0</v>
      </c>
      <c r="S109" s="11">
        <f t="shared" si="8"/>
        <v>1</v>
      </c>
      <c r="T109" s="7">
        <f>COUNTIF($C109:P109,"Absent")</f>
        <v>0</v>
      </c>
      <c r="U109">
        <f>COUNTIF($C109:P109,"Withdrawn")+COUNTIF($C109:P109,"Absent*")-T109</f>
        <v>1</v>
      </c>
      <c r="V109" s="10">
        <f t="shared" si="9"/>
        <v>2</v>
      </c>
    </row>
    <row r="110" spans="1:23" x14ac:dyDescent="0.3">
      <c r="A110" s="6" t="s">
        <v>408</v>
      </c>
      <c r="B110" s="7" t="s">
        <v>409</v>
      </c>
      <c r="C110" s="6" t="str">
        <f>IFERROR(VLOOKUP($B110,[1]Mar!C$5:D$46,2,FALSE),"")</f>
        <v/>
      </c>
      <c r="D110" t="str">
        <f>IFERROR(VLOOKUP($B110,[1]Mar!F$5:G$46,2,FALSE),"")</f>
        <v/>
      </c>
      <c r="E110" t="str">
        <f>IFERROR(VLOOKUP($B110,[1]Mar!I$5:J$46,2,FALSE),"")</f>
        <v/>
      </c>
      <c r="F110" t="str">
        <f>IFERROR(VLOOKUP($B110,[1]Mar!L$5:M$46,2,FALSE),"")</f>
        <v/>
      </c>
      <c r="G110" t="str">
        <f>IFERROR(VLOOKUP($B110,[1]Mar!O$5:P$46,2,FALSE),"")</f>
        <v/>
      </c>
      <c r="H110" t="str">
        <f>IFERROR(VLOOKUP($B110,[1]Mar!R$5:S$46,2,FALSE),"")</f>
        <v/>
      </c>
      <c r="I110" t="str">
        <f>IFERROR(VLOOKUP($B110,[1]Mar!U$5:V$46,2,FALSE),"")</f>
        <v/>
      </c>
      <c r="J110" t="str">
        <f>IFERROR(VLOOKUP($B110,[1]Mar!X$5:Y$46,2,FALSE),"")</f>
        <v/>
      </c>
      <c r="K110" t="str">
        <f>IFERROR(VLOOKUP($B110,[1]Mar!AA$5:AB$46,2,FALSE),"")</f>
        <v/>
      </c>
      <c r="L110" t="str">
        <f>IFERROR(VLOOKUP($B110,[1]Mar!AD$5:AE$46,2,FALSE),"")</f>
        <v>Withdrawn</v>
      </c>
      <c r="M110" t="str">
        <f>IFERROR(VLOOKUP($B110,[1]Mar!AG$5:AH$46,2,FALSE),"")</f>
        <v/>
      </c>
      <c r="N110" t="str">
        <f>IFERROR(VLOOKUP($B110,[1]Mar!AJ$5:AK$46,2,FALSE),"")</f>
        <v/>
      </c>
      <c r="O110" t="str">
        <f>IFERROR(VLOOKUP($B110,[1]Mar!AM$5:AN$46,2,FALSE),"")</f>
        <v/>
      </c>
      <c r="P110" t="str">
        <f>IFERROR(VLOOKUP($B110,[1]Mar!AP$5:AQ$46,2,FALSE),"")</f>
        <v/>
      </c>
      <c r="Q110" s="6">
        <f>SUM($C110:P110)</f>
        <v>0</v>
      </c>
      <c r="R110">
        <f>COUNTIF($C110:P110,"Late*")</f>
        <v>0</v>
      </c>
      <c r="S110" s="11">
        <f t="shared" si="8"/>
        <v>0</v>
      </c>
      <c r="T110" s="7">
        <f>COUNTIF($C110:P110,"Absent")</f>
        <v>0</v>
      </c>
      <c r="U110">
        <f>COUNTIF($C110:P110,"Withdrawn")+COUNTIF($C110:P110,"Absent*")-T110</f>
        <v>1</v>
      </c>
      <c r="V110" s="10">
        <f t="shared" si="9"/>
        <v>1</v>
      </c>
    </row>
    <row r="111" spans="1:23" x14ac:dyDescent="0.3">
      <c r="A111" s="6" t="s">
        <v>369</v>
      </c>
      <c r="B111" s="7" t="s">
        <v>370</v>
      </c>
      <c r="C111" s="6" t="str">
        <f>IFERROR(VLOOKUP($B111,[1]Mar!C$5:D$46,2,FALSE),"")</f>
        <v/>
      </c>
      <c r="D111" t="str">
        <f>IFERROR(VLOOKUP($B111,[1]Mar!F$5:G$46,2,FALSE),"")</f>
        <v/>
      </c>
      <c r="E111" t="str">
        <f>IFERROR(VLOOKUP($B111,[1]Mar!I$5:J$46,2,FALSE),"")</f>
        <v/>
      </c>
      <c r="F111">
        <f>IFERROR(VLOOKUP($B111,[1]Mar!L$5:M$46,2,FALSE),"")</f>
        <v>1</v>
      </c>
      <c r="G111" t="str">
        <f>IFERROR(VLOOKUP($B111,[1]Mar!O$5:P$46,2,FALSE),"")</f>
        <v/>
      </c>
      <c r="H111" t="str">
        <f>IFERROR(VLOOKUP($B111,[1]Mar!R$5:S$46,2,FALSE),"")</f>
        <v/>
      </c>
      <c r="I111" t="str">
        <f>IFERROR(VLOOKUP($B111,[1]Mar!U$5:V$46,2,FALSE),"")</f>
        <v/>
      </c>
      <c r="J111" t="str">
        <f>IFERROR(VLOOKUP($B111,[1]Mar!X$5:Y$46,2,FALSE),"")</f>
        <v/>
      </c>
      <c r="K111" t="str">
        <f>IFERROR(VLOOKUP($B111,[1]Mar!AA$5:AB$46,2,FALSE),"")</f>
        <v/>
      </c>
      <c r="L111" t="str">
        <f>IFERROR(VLOOKUP($B111,[1]Mar!AD$5:AE$46,2,FALSE),"")</f>
        <v/>
      </c>
      <c r="M111" t="str">
        <f>IFERROR(VLOOKUP($B111,[1]Mar!AG$5:AH$46,2,FALSE),"")</f>
        <v/>
      </c>
      <c r="N111" t="str">
        <f>IFERROR(VLOOKUP($B111,[1]Mar!AJ$5:AK$46,2,FALSE),"")</f>
        <v/>
      </c>
      <c r="O111" t="str">
        <f>IFERROR(VLOOKUP($B111,[1]Mar!AM$5:AN$46,2,FALSE),"")</f>
        <v/>
      </c>
      <c r="P111" t="str">
        <f>IFERROR(VLOOKUP($B111,[1]Mar!AP$5:AQ$46,2,FALSE),"")</f>
        <v/>
      </c>
      <c r="Q111" s="6">
        <f>SUM($C111:P111)</f>
        <v>1</v>
      </c>
      <c r="R111">
        <f>COUNTIF($C111:P111,"Late*")</f>
        <v>0</v>
      </c>
      <c r="S111" s="11">
        <f t="shared" si="8"/>
        <v>1</v>
      </c>
      <c r="T111" s="7">
        <f>COUNTIF($C111:P111,"Absent")</f>
        <v>0</v>
      </c>
      <c r="U111">
        <f>COUNTIF($C111:P111,"Withdrawn")+COUNTIF($C111:P111,"Absent*")-T111</f>
        <v>0</v>
      </c>
      <c r="V111" s="10">
        <f t="shared" si="9"/>
        <v>1</v>
      </c>
    </row>
    <row r="112" spans="1:23" x14ac:dyDescent="0.3">
      <c r="A112" s="6" t="s">
        <v>490</v>
      </c>
      <c r="B112" s="7" t="s">
        <v>130</v>
      </c>
      <c r="C112" s="6" t="str">
        <f>IFERROR(VLOOKUP($B112,[1]Mar!C$5:D$46,2,FALSE),"")</f>
        <v/>
      </c>
      <c r="D112" t="str">
        <f>IFERROR(VLOOKUP($B112,[1]Mar!F$5:G$46,2,FALSE),"")</f>
        <v/>
      </c>
      <c r="E112" t="str">
        <f>IFERROR(VLOOKUP($B112,[1]Mar!I$5:J$46,2,FALSE),"")</f>
        <v/>
      </c>
      <c r="F112" t="str">
        <f>IFERROR(VLOOKUP($B112,[1]Mar!L$5:M$46,2,FALSE),"")</f>
        <v/>
      </c>
      <c r="G112" t="str">
        <f>IFERROR(VLOOKUP($B112,[1]Mar!O$5:P$46,2,FALSE),"")</f>
        <v/>
      </c>
      <c r="H112" t="str">
        <f>IFERROR(VLOOKUP($B112,[1]Mar!R$5:S$46,2,FALSE),"")</f>
        <v>Withdrawn</v>
      </c>
      <c r="I112" t="str">
        <f>IFERROR(VLOOKUP($B112,[1]Mar!U$5:V$46,2,FALSE),"")</f>
        <v/>
      </c>
      <c r="J112" t="str">
        <f>IFERROR(VLOOKUP($B112,[1]Mar!X$5:Y$46,2,FALSE),"")</f>
        <v/>
      </c>
      <c r="K112" t="str">
        <f>IFERROR(VLOOKUP($B112,[1]Mar!AA$5:AB$46,2,FALSE),"")</f>
        <v/>
      </c>
      <c r="L112" t="str">
        <f>IFERROR(VLOOKUP($B112,[1]Mar!AD$5:AE$46,2,FALSE),"")</f>
        <v/>
      </c>
      <c r="M112" t="str">
        <f>IFERROR(VLOOKUP($B112,[1]Mar!AG$5:AH$46,2,FALSE),"")</f>
        <v/>
      </c>
      <c r="N112" t="str">
        <f>IFERROR(VLOOKUP($B112,[1]Mar!AJ$5:AK$46,2,FALSE),"")</f>
        <v>Withdrawn</v>
      </c>
      <c r="O112" t="str">
        <f>IFERROR(VLOOKUP($B112,[1]Mar!AM$5:AN$46,2,FALSE),"")</f>
        <v>Withdrawn</v>
      </c>
      <c r="P112" t="str">
        <f>IFERROR(VLOOKUP($B112,[1]Mar!AP$5:AQ$46,2,FALSE),"")</f>
        <v>Withdrawn</v>
      </c>
      <c r="Q112" s="6">
        <f>SUM($C112:P112)</f>
        <v>0</v>
      </c>
      <c r="R112">
        <f>COUNTIF($C112:P112,"Late*")</f>
        <v>0</v>
      </c>
      <c r="S112" s="11">
        <f t="shared" si="8"/>
        <v>0</v>
      </c>
      <c r="T112" s="7">
        <f>COUNTIF($C112:P112,"Absent")</f>
        <v>0</v>
      </c>
      <c r="U112">
        <f>COUNTIF($C112:P112,"Withdrawn")+COUNTIF($C112:P112,"Absent*")-T112</f>
        <v>4</v>
      </c>
      <c r="V112" s="10">
        <f t="shared" si="9"/>
        <v>4</v>
      </c>
    </row>
    <row r="113" spans="1:22" x14ac:dyDescent="0.3">
      <c r="A113" s="6" t="s">
        <v>547</v>
      </c>
      <c r="B113" s="7" t="s">
        <v>548</v>
      </c>
      <c r="C113" s="6" t="str">
        <f>IFERROR(VLOOKUP($B113,[1]Mar!C$5:D$46,2,FALSE),"")</f>
        <v/>
      </c>
      <c r="D113" t="str">
        <f>IFERROR(VLOOKUP($B113,[1]Mar!F$5:G$46,2,FALSE),"")</f>
        <v/>
      </c>
      <c r="E113" t="str">
        <f>IFERROR(VLOOKUP($B113,[1]Mar!I$5:J$46,2,FALSE),"")</f>
        <v/>
      </c>
      <c r="F113" t="str">
        <f>IFERROR(VLOOKUP($B113,[1]Mar!L$5:M$46,2,FALSE),"")</f>
        <v>Withdrawn</v>
      </c>
      <c r="G113" t="str">
        <f>IFERROR(VLOOKUP($B113,[1]Mar!O$5:P$46,2,FALSE),"")</f>
        <v/>
      </c>
      <c r="H113" t="str">
        <f>IFERROR(VLOOKUP($B113,[1]Mar!R$5:S$46,2,FALSE),"")</f>
        <v/>
      </c>
      <c r="I113" t="str">
        <f>IFERROR(VLOOKUP($B113,[1]Mar!U$5:V$46,2,FALSE),"")</f>
        <v/>
      </c>
      <c r="J113" t="str">
        <f>IFERROR(VLOOKUP($B113,[1]Mar!X$5:Y$46,2,FALSE),"")</f>
        <v/>
      </c>
      <c r="K113" t="str">
        <f>IFERROR(VLOOKUP($B113,[1]Mar!AA$5:AB$46,2,FALSE),"")</f>
        <v/>
      </c>
      <c r="L113" t="str">
        <f>IFERROR(VLOOKUP($B113,[1]Mar!AD$5:AE$46,2,FALSE),"")</f>
        <v/>
      </c>
      <c r="M113" t="str">
        <f>IFERROR(VLOOKUP($B113,[1]Mar!AG$5:AH$46,2,FALSE),"")</f>
        <v/>
      </c>
      <c r="N113" t="str">
        <f>IFERROR(VLOOKUP($B113,[1]Mar!AJ$5:AK$46,2,FALSE),"")</f>
        <v/>
      </c>
      <c r="O113" t="str">
        <f>IFERROR(VLOOKUP($B113,[1]Mar!AM$5:AN$46,2,FALSE),"")</f>
        <v/>
      </c>
      <c r="P113" t="str">
        <f>IFERROR(VLOOKUP($B113,[1]Mar!AP$5:AQ$46,2,FALSE),"")</f>
        <v/>
      </c>
      <c r="Q113" s="6">
        <f>SUM($C113:P113)</f>
        <v>0</v>
      </c>
      <c r="R113">
        <f>COUNTIF($C113:P113,"Late*")</f>
        <v>0</v>
      </c>
      <c r="S113" s="11">
        <f t="shared" si="8"/>
        <v>0</v>
      </c>
      <c r="T113" s="7">
        <f>COUNTIF($C113:P113,"Absent")</f>
        <v>0</v>
      </c>
      <c r="U113">
        <f>COUNTIF($C113:P113,"Withdrawn")+COUNTIF($C113:P113,"Absent*")-T113</f>
        <v>1</v>
      </c>
      <c r="V113" s="10">
        <f t="shared" si="9"/>
        <v>1</v>
      </c>
    </row>
    <row r="114" spans="1:22" x14ac:dyDescent="0.3">
      <c r="A114" s="6" t="s">
        <v>713</v>
      </c>
      <c r="B114" t="s">
        <v>714</v>
      </c>
      <c r="C114" s="6" t="str">
        <f>IFERROR(VLOOKUP($B114,[1]Mar!C$5:D$46,2,FALSE),"")</f>
        <v/>
      </c>
      <c r="D114" t="str">
        <f>IFERROR(VLOOKUP($B114,[1]Mar!F$5:G$46,2,FALSE),"")</f>
        <v/>
      </c>
      <c r="E114" t="str">
        <f>IFERROR(VLOOKUP($B114,[1]Mar!I$5:J$46,2,FALSE),"")</f>
        <v/>
      </c>
      <c r="F114" t="str">
        <f>IFERROR(VLOOKUP($B114,[1]Mar!L$5:M$46,2,FALSE),"")</f>
        <v/>
      </c>
      <c r="G114" t="str">
        <f>IFERROR(VLOOKUP($B114,[1]Mar!O$5:P$46,2,FALSE),"")</f>
        <v/>
      </c>
      <c r="H114" t="str">
        <f>IFERROR(VLOOKUP($B114,[1]Mar!R$5:S$46,2,FALSE),"")</f>
        <v/>
      </c>
      <c r="I114" t="str">
        <f>IFERROR(VLOOKUP($B114,[1]Mar!U$5:V$46,2,FALSE),"")</f>
        <v/>
      </c>
      <c r="J114" t="str">
        <f>IFERROR(VLOOKUP($B114,[1]Mar!X$5:Y$46,2,FALSE),"")</f>
        <v/>
      </c>
      <c r="K114" t="str">
        <f>IFERROR(VLOOKUP($B114,[1]Mar!AA$5:AB$46,2,FALSE),"")</f>
        <v>Withdrawn</v>
      </c>
      <c r="L114" t="str">
        <f>IFERROR(VLOOKUP($B114,[1]Mar!AD$5:AE$46,2,FALSE),"")</f>
        <v>Late</v>
      </c>
      <c r="M114">
        <f>IFERROR(VLOOKUP($B114,[1]Mar!AG$5:AH$46,2,FALSE),"")</f>
        <v>1</v>
      </c>
      <c r="N114" t="str">
        <f>IFERROR(VLOOKUP($B114,[1]Mar!AJ$5:AK$46,2,FALSE),"")</f>
        <v/>
      </c>
      <c r="O114" t="str">
        <f>IFERROR(VLOOKUP($B114,[1]Mar!AM$5:AN$46,2,FALSE),"")</f>
        <v/>
      </c>
      <c r="P114" t="str">
        <f>IFERROR(VLOOKUP($B114,[1]Mar!AP$5:AQ$46,2,FALSE),"")</f>
        <v/>
      </c>
      <c r="Q114" s="6">
        <f>SUM($C114:P114)</f>
        <v>1</v>
      </c>
      <c r="R114">
        <f>COUNTIF($C114:P114,"Late*")</f>
        <v>1</v>
      </c>
      <c r="S114" s="11">
        <f t="shared" si="8"/>
        <v>2</v>
      </c>
      <c r="T114" s="7">
        <f>COUNTIF($C114:P114,"Absent")</f>
        <v>0</v>
      </c>
      <c r="U114">
        <f>COUNTIF($C114:P114,"Withdrawn")+COUNTIF($C114:P114,"Absent*")-T114</f>
        <v>1</v>
      </c>
      <c r="V114" s="10">
        <f t="shared" si="9"/>
        <v>3</v>
      </c>
    </row>
    <row r="115" spans="1:22" x14ac:dyDescent="0.3">
      <c r="A115" t="s">
        <v>589</v>
      </c>
      <c r="B115" t="s">
        <v>590</v>
      </c>
      <c r="C115" s="6" t="str">
        <f>IFERROR(VLOOKUP($B115,[1]Mar!C$5:D$46,2,FALSE),"")</f>
        <v/>
      </c>
      <c r="D115" t="str">
        <f>IFERROR(VLOOKUP($B115,[1]Mar!F$5:G$46,2,FALSE),"")</f>
        <v>Withdrawn</v>
      </c>
      <c r="E115" t="str">
        <f>IFERROR(VLOOKUP($B115,[1]Mar!I$5:J$46,2,FALSE),"")</f>
        <v/>
      </c>
      <c r="F115" t="str">
        <f>IFERROR(VLOOKUP($B115,[1]Mar!L$5:M$46,2,FALSE),"")</f>
        <v/>
      </c>
      <c r="G115" t="str">
        <f>IFERROR(VLOOKUP($B115,[1]Mar!O$5:P$46,2,FALSE),"")</f>
        <v/>
      </c>
      <c r="H115" t="str">
        <f>IFERROR(VLOOKUP($B115,[1]Mar!R$5:S$46,2,FALSE),"")</f>
        <v/>
      </c>
      <c r="I115" t="str">
        <f>IFERROR(VLOOKUP($B115,[1]Mar!U$5:V$46,2,FALSE),"")</f>
        <v/>
      </c>
      <c r="J115" t="str">
        <f>IFERROR(VLOOKUP($B115,[1]Mar!X$5:Y$46,2,FALSE),"")</f>
        <v>Withdrawn</v>
      </c>
      <c r="K115" t="str">
        <f>IFERROR(VLOOKUP($B115,[1]Mar!AA$5:AB$46,2,FALSE),"")</f>
        <v/>
      </c>
      <c r="L115" t="str">
        <f>IFERROR(VLOOKUP($B115,[1]Mar!AD$5:AE$46,2,FALSE),"")</f>
        <v>Withdrawn</v>
      </c>
      <c r="M115" t="str">
        <f>IFERROR(VLOOKUP($B115,[1]Mar!AG$5:AH$46,2,FALSE),"")</f>
        <v/>
      </c>
      <c r="N115" t="str">
        <f>IFERROR(VLOOKUP($B115,[1]Mar!AJ$5:AK$46,2,FALSE),"")</f>
        <v/>
      </c>
      <c r="O115" t="str">
        <f>IFERROR(VLOOKUP($B115,[1]Mar!AM$5:AN$46,2,FALSE),"")</f>
        <v/>
      </c>
      <c r="P115" t="str">
        <f>IFERROR(VLOOKUP($B115,[1]Mar!AP$5:AQ$46,2,FALSE),"")</f>
        <v>Withdrawn</v>
      </c>
      <c r="Q115" s="6">
        <f>SUM($C115:P115)</f>
        <v>0</v>
      </c>
      <c r="R115">
        <f>COUNTIF($C115:P115,"Late*")</f>
        <v>0</v>
      </c>
      <c r="S115" s="11">
        <f t="shared" si="8"/>
        <v>0</v>
      </c>
      <c r="T115" s="7">
        <f>COUNTIF($C115:P115,"Absent")</f>
        <v>0</v>
      </c>
      <c r="U115">
        <f>COUNTIF($C115:P115,"Withdrawn")+COUNTIF($C115:P115,"Absent*")-T115</f>
        <v>4</v>
      </c>
      <c r="V115" s="10">
        <f t="shared" si="9"/>
        <v>4</v>
      </c>
    </row>
    <row r="116" spans="1:22" x14ac:dyDescent="0.3">
      <c r="A116" s="6" t="s">
        <v>86</v>
      </c>
      <c r="B116" t="s">
        <v>87</v>
      </c>
      <c r="C116" s="6">
        <f>IFERROR(VLOOKUP($B116,[1]Mar!C$5:D$46,2,FALSE),"")</f>
        <v>1</v>
      </c>
      <c r="D116" t="str">
        <f>IFERROR(VLOOKUP($B116,[1]Mar!F$5:G$46,2,FALSE),"")</f>
        <v/>
      </c>
      <c r="E116">
        <f>IFERROR(VLOOKUP($B116,[1]Mar!I$5:J$46,2,FALSE),"")</f>
        <v>1</v>
      </c>
      <c r="F116" t="str">
        <f>IFERROR(VLOOKUP($B116,[1]Mar!L$5:M$46,2,FALSE),"")</f>
        <v/>
      </c>
      <c r="G116" t="str">
        <f>IFERROR(VLOOKUP($B116,[1]Mar!O$5:P$46,2,FALSE),"")</f>
        <v/>
      </c>
      <c r="H116">
        <f>IFERROR(VLOOKUP($B116,[1]Mar!R$5:S$46,2,FALSE),"")</f>
        <v>1</v>
      </c>
      <c r="I116" t="str">
        <f>IFERROR(VLOOKUP($B116,[1]Mar!U$5:V$46,2,FALSE),"")</f>
        <v/>
      </c>
      <c r="J116" t="str">
        <f>IFERROR(VLOOKUP($B116,[1]Mar!X$5:Y$46,2,FALSE),"")</f>
        <v/>
      </c>
      <c r="K116">
        <f>IFERROR(VLOOKUP($B116,[1]Mar!AA$5:AB$46,2,FALSE),"")</f>
        <v>1</v>
      </c>
      <c r="L116" t="str">
        <f>IFERROR(VLOOKUP($B116,[1]Mar!AD$5:AE$46,2,FALSE),"")</f>
        <v/>
      </c>
      <c r="M116" t="str">
        <f>IFERROR(VLOOKUP($B116,[1]Mar!AG$5:AH$46,2,FALSE),"")</f>
        <v/>
      </c>
      <c r="N116" t="str">
        <f>IFERROR(VLOOKUP($B116,[1]Mar!AJ$5:AK$46,2,FALSE),"")</f>
        <v>Withdrawn</v>
      </c>
      <c r="O116" t="str">
        <f>IFERROR(VLOOKUP($B116,[1]Mar!AM$5:AN$46,2,FALSE),"")</f>
        <v/>
      </c>
      <c r="P116" t="str">
        <f>IFERROR(VLOOKUP($B116,[1]Mar!AP$5:AQ$46,2,FALSE),"")</f>
        <v/>
      </c>
      <c r="Q116" s="6">
        <f>SUM($C116:P116)</f>
        <v>4</v>
      </c>
      <c r="R116">
        <f>COUNTIF($C116:P116,"Late*")</f>
        <v>0</v>
      </c>
      <c r="S116" s="11">
        <f t="shared" si="8"/>
        <v>4</v>
      </c>
      <c r="T116" s="7">
        <f>COUNTIF($C116:P116,"Absent")</f>
        <v>0</v>
      </c>
      <c r="U116">
        <f>COUNTIF($C116:P116,"Withdrawn")+COUNTIF($C116:P116,"Absent*")-T116</f>
        <v>1</v>
      </c>
      <c r="V116" s="10">
        <f t="shared" si="9"/>
        <v>5</v>
      </c>
    </row>
    <row r="117" spans="1:22" x14ac:dyDescent="0.3">
      <c r="A117" s="6" t="s">
        <v>441</v>
      </c>
      <c r="B117" t="s">
        <v>442</v>
      </c>
      <c r="C117" s="6" t="str">
        <f>IFERROR(VLOOKUP($B117,[1]Mar!C$5:D$46,2,FALSE),"")</f>
        <v/>
      </c>
      <c r="D117" t="str">
        <f>IFERROR(VLOOKUP($B117,[1]Mar!F$5:G$46,2,FALSE),"")</f>
        <v/>
      </c>
      <c r="E117" t="str">
        <f>IFERROR(VLOOKUP($B117,[1]Mar!I$5:J$46,2,FALSE),"")</f>
        <v/>
      </c>
      <c r="F117" t="str">
        <f>IFERROR(VLOOKUP($B117,[1]Mar!L$5:M$46,2,FALSE),"")</f>
        <v/>
      </c>
      <c r="G117" t="str">
        <f>IFERROR(VLOOKUP($B117,[1]Mar!O$5:P$46,2,FALSE),"")</f>
        <v/>
      </c>
      <c r="H117">
        <f>IFERROR(VLOOKUP($B117,[1]Mar!R$5:S$46,2,FALSE),"")</f>
        <v>1</v>
      </c>
      <c r="I117" t="str">
        <f>IFERROR(VLOOKUP($B117,[1]Mar!U$5:V$46,2,FALSE),"")</f>
        <v/>
      </c>
      <c r="J117" t="str">
        <f>IFERROR(VLOOKUP($B117,[1]Mar!X$5:Y$46,2,FALSE),"")</f>
        <v>Withdrawn</v>
      </c>
      <c r="K117">
        <f>IFERROR(VLOOKUP($B117,[1]Mar!AA$5:AB$46,2,FALSE),"")</f>
        <v>1</v>
      </c>
      <c r="L117" t="str">
        <f>IFERROR(VLOOKUP($B117,[1]Mar!AD$5:AE$46,2,FALSE),"")</f>
        <v/>
      </c>
      <c r="M117" t="str">
        <f>IFERROR(VLOOKUP($B117,[1]Mar!AG$5:AH$46,2,FALSE),"")</f>
        <v/>
      </c>
      <c r="N117" t="str">
        <f>IFERROR(VLOOKUP($B117,[1]Mar!AJ$5:AK$46,2,FALSE),"")</f>
        <v/>
      </c>
      <c r="O117" t="str">
        <f>IFERROR(VLOOKUP($B117,[1]Mar!AM$5:AN$46,2,FALSE),"")</f>
        <v/>
      </c>
      <c r="P117" t="str">
        <f>IFERROR(VLOOKUP($B117,[1]Mar!AP$5:AQ$46,2,FALSE),"")</f>
        <v/>
      </c>
      <c r="Q117" s="6">
        <f>SUM($C117:P117)</f>
        <v>2</v>
      </c>
      <c r="R117">
        <f>COUNTIF($C117:P117,"Late*")</f>
        <v>0</v>
      </c>
      <c r="S117" s="11">
        <f t="shared" si="8"/>
        <v>2</v>
      </c>
      <c r="T117" s="7">
        <f>COUNTIF($C117:P117,"Absent")</f>
        <v>0</v>
      </c>
      <c r="U117">
        <f>COUNTIF($C117:P117,"Withdrawn")+COUNTIF($C117:P117,"Absent*")-T117</f>
        <v>1</v>
      </c>
      <c r="V117" s="10">
        <f t="shared" si="9"/>
        <v>3</v>
      </c>
    </row>
    <row r="118" spans="1:22" x14ac:dyDescent="0.3">
      <c r="A118" s="6" t="s">
        <v>681</v>
      </c>
      <c r="B118" t="s">
        <v>682</v>
      </c>
      <c r="C118" s="6" t="str">
        <f>IFERROR(VLOOKUP($B118,[1]Mar!C$5:D$46,2,FALSE),"")</f>
        <v/>
      </c>
      <c r="D118" t="str">
        <f>IFERROR(VLOOKUP($B118,[1]Mar!F$5:G$46,2,FALSE),"")</f>
        <v>Withdrawn</v>
      </c>
      <c r="E118" t="str">
        <f>IFERROR(VLOOKUP($B118,[1]Mar!I$5:J$46,2,FALSE),"")</f>
        <v/>
      </c>
      <c r="F118" t="str">
        <f>IFERROR(VLOOKUP($B118,[1]Mar!L$5:M$46,2,FALSE),"")</f>
        <v/>
      </c>
      <c r="G118" t="str">
        <f>IFERROR(VLOOKUP($B118,[1]Mar!O$5:P$46,2,FALSE),"")</f>
        <v/>
      </c>
      <c r="H118" t="str">
        <f>IFERROR(VLOOKUP($B118,[1]Mar!R$5:S$46,2,FALSE),"")</f>
        <v/>
      </c>
      <c r="I118" t="str">
        <f>IFERROR(VLOOKUP($B118,[1]Mar!U$5:V$46,2,FALSE),"")</f>
        <v/>
      </c>
      <c r="J118" t="str">
        <f>IFERROR(VLOOKUP($B118,[1]Mar!X$5:Y$46,2,FALSE),"")</f>
        <v>Withdrawn</v>
      </c>
      <c r="K118" t="str">
        <f>IFERROR(VLOOKUP($B118,[1]Mar!AA$5:AB$46,2,FALSE),"")</f>
        <v/>
      </c>
      <c r="L118" t="str">
        <f>IFERROR(VLOOKUP($B118,[1]Mar!AD$5:AE$46,2,FALSE),"")</f>
        <v/>
      </c>
      <c r="M118" t="str">
        <f>IFERROR(VLOOKUP($B118,[1]Mar!AG$5:AH$46,2,FALSE),"")</f>
        <v/>
      </c>
      <c r="N118" t="str">
        <f>IFERROR(VLOOKUP($B118,[1]Mar!AJ$5:AK$46,2,FALSE),"")</f>
        <v/>
      </c>
      <c r="O118" t="str">
        <f>IFERROR(VLOOKUP($B118,[1]Mar!AM$5:AN$46,2,FALSE),"")</f>
        <v/>
      </c>
      <c r="P118" t="str">
        <f>IFERROR(VLOOKUP($B118,[1]Mar!AP$5:AQ$46,2,FALSE),"")</f>
        <v/>
      </c>
      <c r="Q118" s="6">
        <f>SUM($C118:P118)</f>
        <v>0</v>
      </c>
      <c r="R118">
        <f>COUNTIF($C118:P118,"Late*")</f>
        <v>0</v>
      </c>
      <c r="S118" s="11">
        <f t="shared" si="8"/>
        <v>0</v>
      </c>
      <c r="T118" s="7">
        <f>COUNTIF($C118:P118,"Absent")</f>
        <v>0</v>
      </c>
      <c r="U118">
        <f>COUNTIF($C118:P118,"Withdrawn")+COUNTIF($C118:P118,"Absent*")-T118</f>
        <v>2</v>
      </c>
      <c r="V118" s="10">
        <f t="shared" si="9"/>
        <v>2</v>
      </c>
    </row>
    <row r="119" spans="1:22" x14ac:dyDescent="0.3">
      <c r="A119" s="6" t="s">
        <v>22</v>
      </c>
      <c r="B119" t="s">
        <v>23</v>
      </c>
      <c r="C119" s="6" t="str">
        <f>IFERROR(VLOOKUP($B119,[1]Mar!C$5:D$46,2,FALSE),"")</f>
        <v/>
      </c>
      <c r="D119" t="str">
        <f>IFERROR(VLOOKUP($B119,[1]Mar!F$5:G$46,2,FALSE),"")</f>
        <v/>
      </c>
      <c r="E119" t="str">
        <f>IFERROR(VLOOKUP($B119,[1]Mar!I$5:J$46,2,FALSE),"")</f>
        <v/>
      </c>
      <c r="F119" t="str">
        <f>IFERROR(VLOOKUP($B119,[1]Mar!L$5:M$46,2,FALSE),"")</f>
        <v/>
      </c>
      <c r="G119" t="str">
        <f>IFERROR(VLOOKUP($B119,[1]Mar!O$5:P$46,2,FALSE),"")</f>
        <v/>
      </c>
      <c r="H119" t="str">
        <f>IFERROR(VLOOKUP($B119,[1]Mar!R$5:S$46,2,FALSE),"")</f>
        <v/>
      </c>
      <c r="I119" t="str">
        <f>IFERROR(VLOOKUP($B119,[1]Mar!U$5:V$46,2,FALSE),"")</f>
        <v/>
      </c>
      <c r="J119" t="str">
        <f>IFERROR(VLOOKUP($B119,[1]Mar!X$5:Y$46,2,FALSE),"")</f>
        <v/>
      </c>
      <c r="K119" t="str">
        <f>IFERROR(VLOOKUP($B119,[1]Mar!AA$5:AB$46,2,FALSE),"")</f>
        <v/>
      </c>
      <c r="L119">
        <f>IFERROR(VLOOKUP($B119,[1]Mar!AD$5:AE$46,2,FALSE),"")</f>
        <v>1</v>
      </c>
      <c r="M119" t="str">
        <f>IFERROR(VLOOKUP($B119,[1]Mar!AG$5:AH$46,2,FALSE),"")</f>
        <v/>
      </c>
      <c r="N119" t="str">
        <f>IFERROR(VLOOKUP($B119,[1]Mar!AJ$5:AK$46,2,FALSE),"")</f>
        <v>Withdrawn</v>
      </c>
      <c r="O119" t="str">
        <f>IFERROR(VLOOKUP($B119,[1]Mar!AM$5:AN$46,2,FALSE),"")</f>
        <v/>
      </c>
      <c r="P119" t="str">
        <f>IFERROR(VLOOKUP($B119,[1]Mar!AP$5:AQ$46,2,FALSE),"")</f>
        <v>Withdrawn</v>
      </c>
      <c r="Q119" s="6">
        <f>SUM($C119:P119)</f>
        <v>1</v>
      </c>
      <c r="R119">
        <f>COUNTIF($C119:P119,"Late*")</f>
        <v>0</v>
      </c>
      <c r="S119" s="11">
        <f t="shared" si="8"/>
        <v>1</v>
      </c>
      <c r="T119" s="7">
        <f>COUNTIF($C119:P119,"Absent")</f>
        <v>0</v>
      </c>
      <c r="U119">
        <f>COUNTIF($C119:P119,"Withdrawn")+COUNTIF($C119:P119,"Absent*")-T119</f>
        <v>2</v>
      </c>
      <c r="V119" s="10">
        <f t="shared" si="9"/>
        <v>3</v>
      </c>
    </row>
    <row r="120" spans="1:22" x14ac:dyDescent="0.3">
      <c r="A120" s="43" t="s">
        <v>647</v>
      </c>
      <c r="B120" s="43" t="s">
        <v>648</v>
      </c>
      <c r="C120" s="6" t="str">
        <f>IFERROR(VLOOKUP($B120,[1]Mar!C$5:D$46,2,FALSE),"")</f>
        <v/>
      </c>
      <c r="D120" t="str">
        <f>IFERROR(VLOOKUP($B120,[1]Mar!F$5:G$46,2,FALSE),"")</f>
        <v/>
      </c>
      <c r="E120" t="str">
        <f>IFERROR(VLOOKUP($B120,[1]Mar!I$5:J$46,2,FALSE),"")</f>
        <v/>
      </c>
      <c r="F120" t="str">
        <f>IFERROR(VLOOKUP($B120,[1]Mar!L$5:M$46,2,FALSE),"")</f>
        <v/>
      </c>
      <c r="G120" t="str">
        <f>IFERROR(VLOOKUP($B120,[1]Mar!O$5:P$46,2,FALSE),"")</f>
        <v/>
      </c>
      <c r="H120" t="str">
        <f>IFERROR(VLOOKUP($B120,[1]Mar!R$5:S$46,2,FALSE),"")</f>
        <v/>
      </c>
      <c r="I120" t="str">
        <f>IFERROR(VLOOKUP($B120,[1]Mar!U$5:V$46,2,FALSE),"")</f>
        <v/>
      </c>
      <c r="J120" t="str">
        <f>IFERROR(VLOOKUP($B120,[1]Mar!X$5:Y$46,2,FALSE),"")</f>
        <v/>
      </c>
      <c r="K120" t="str">
        <f>IFERROR(VLOOKUP($B120,[1]Mar!AA$5:AB$46,2,FALSE),"")</f>
        <v/>
      </c>
      <c r="L120" t="str">
        <f>IFERROR(VLOOKUP($B120,[1]Mar!AD$5:AE$46,2,FALSE),"")</f>
        <v/>
      </c>
      <c r="M120" t="str">
        <f>IFERROR(VLOOKUP($B120,[1]Mar!AG$5:AH$46,2,FALSE),"")</f>
        <v/>
      </c>
      <c r="N120" t="str">
        <f>IFERROR(VLOOKUP($B120,[1]Mar!AJ$5:AK$46,2,FALSE),"")</f>
        <v/>
      </c>
      <c r="O120" t="str">
        <f>IFERROR(VLOOKUP($B120,[1]Mar!AM$5:AN$46,2,FALSE),"")</f>
        <v/>
      </c>
      <c r="P120">
        <f>IFERROR(VLOOKUP($B120,[1]Mar!AP$5:AQ$46,2,FALSE),"")</f>
        <v>1</v>
      </c>
      <c r="Q120" s="6">
        <f>SUM($C120:P120)</f>
        <v>1</v>
      </c>
      <c r="R120">
        <f>COUNTIF($C120:P120,"Late*")</f>
        <v>0</v>
      </c>
      <c r="S120" s="11">
        <f t="shared" si="8"/>
        <v>1</v>
      </c>
      <c r="T120" s="7">
        <f>COUNTIF($C120:P120,"Absent")</f>
        <v>0</v>
      </c>
      <c r="U120">
        <f>COUNTIF($C120:P120,"Withdrawn")+COUNTIF($C120:P120,"Absent*")-T120</f>
        <v>0</v>
      </c>
      <c r="V120" s="10">
        <f t="shared" si="9"/>
        <v>1</v>
      </c>
    </row>
    <row r="121" spans="1:22" x14ac:dyDescent="0.3">
      <c r="A121" s="44" t="s">
        <v>733</v>
      </c>
      <c r="B121" s="43" t="s">
        <v>734</v>
      </c>
      <c r="C121" s="6" t="str">
        <f>IFERROR(VLOOKUP($B121,[1]Mar!C$5:D$46,2,FALSE),"")</f>
        <v/>
      </c>
      <c r="D121" t="str">
        <f>IFERROR(VLOOKUP($B121,[1]Mar!F$5:G$46,2,FALSE),"")</f>
        <v/>
      </c>
      <c r="E121" t="str">
        <f>IFERROR(VLOOKUP($B121,[1]Mar!I$5:J$46,2,FALSE),"")</f>
        <v/>
      </c>
      <c r="F121" t="str">
        <f>IFERROR(VLOOKUP($B121,[1]Mar!L$5:M$46,2,FALSE),"")</f>
        <v/>
      </c>
      <c r="G121" t="str">
        <f>IFERROR(VLOOKUP($B121,[1]Mar!O$5:P$46,2,FALSE),"")</f>
        <v/>
      </c>
      <c r="H121" t="str">
        <f>IFERROR(VLOOKUP($B121,[1]Mar!R$5:S$46,2,FALSE),"")</f>
        <v/>
      </c>
      <c r="I121" t="str">
        <f>IFERROR(VLOOKUP($B121,[1]Mar!U$5:V$46,2,FALSE),"")</f>
        <v/>
      </c>
      <c r="J121" t="str">
        <f>IFERROR(VLOOKUP($B121,[1]Mar!X$5:Y$46,2,FALSE),"")</f>
        <v/>
      </c>
      <c r="K121" t="str">
        <f>IFERROR(VLOOKUP($B121,[1]Mar!AA$5:AB$46,2,FALSE),"")</f>
        <v/>
      </c>
      <c r="L121" t="str">
        <f>IFERROR(VLOOKUP($B121,[1]Mar!AD$5:AE$46,2,FALSE),"")</f>
        <v/>
      </c>
      <c r="M121" t="str">
        <f>IFERROR(VLOOKUP($B121,[1]Mar!AG$5:AH$46,2,FALSE),"")</f>
        <v/>
      </c>
      <c r="N121" t="str">
        <f>IFERROR(VLOOKUP($B121,[1]Mar!AJ$5:AK$46,2,FALSE),"")</f>
        <v/>
      </c>
      <c r="O121">
        <f>IFERROR(VLOOKUP($B121,[1]Mar!AM$5:AN$46,2,FALSE),"")</f>
        <v>1</v>
      </c>
      <c r="P121" t="str">
        <f>IFERROR(VLOOKUP($B121,[1]Mar!AP$5:AQ$46,2,FALSE),"")</f>
        <v/>
      </c>
      <c r="Q121" s="6">
        <f>SUM($C121:P121)</f>
        <v>1</v>
      </c>
      <c r="R121">
        <f>COUNTIF($C121:P121,"Late*")</f>
        <v>0</v>
      </c>
      <c r="S121" s="11">
        <f t="shared" si="8"/>
        <v>1</v>
      </c>
      <c r="T121" s="7">
        <f>COUNTIF($C121:P121,"Absent")</f>
        <v>0</v>
      </c>
      <c r="U121">
        <f>COUNTIF($C121:P121,"Withdrawn")+COUNTIF($C121:P121,"Absent*")-T121</f>
        <v>0</v>
      </c>
      <c r="V121" s="10">
        <f t="shared" si="9"/>
        <v>1</v>
      </c>
    </row>
    <row r="122" spans="1:22" x14ac:dyDescent="0.3">
      <c r="A122" s="44" t="s">
        <v>735</v>
      </c>
      <c r="B122" s="43" t="s">
        <v>736</v>
      </c>
      <c r="C122" s="6" t="str">
        <f>IFERROR(VLOOKUP($B122,[1]Mar!C$5:D$46,2,FALSE),"")</f>
        <v/>
      </c>
      <c r="D122" t="str">
        <f>IFERROR(VLOOKUP($B122,[1]Mar!F$5:G$46,2,FALSE),"")</f>
        <v/>
      </c>
      <c r="E122" t="str">
        <f>IFERROR(VLOOKUP($B122,[1]Mar!I$5:J$46,2,FALSE),"")</f>
        <v/>
      </c>
      <c r="F122" t="str">
        <f>IFERROR(VLOOKUP($B122,[1]Mar!L$5:M$46,2,FALSE),"")</f>
        <v/>
      </c>
      <c r="G122" t="str">
        <f>IFERROR(VLOOKUP($B122,[1]Mar!O$5:P$46,2,FALSE),"")</f>
        <v/>
      </c>
      <c r="H122" t="str">
        <f>IFERROR(VLOOKUP($B122,[1]Mar!R$5:S$46,2,FALSE),"")</f>
        <v/>
      </c>
      <c r="I122" t="str">
        <f>IFERROR(VLOOKUP($B122,[1]Mar!U$5:V$46,2,FALSE),"")</f>
        <v/>
      </c>
      <c r="J122" t="str">
        <f>IFERROR(VLOOKUP($B122,[1]Mar!X$5:Y$46,2,FALSE),"")</f>
        <v/>
      </c>
      <c r="K122" t="str">
        <f>IFERROR(VLOOKUP($B122,[1]Mar!AA$5:AB$46,2,FALSE),"")</f>
        <v/>
      </c>
      <c r="L122" t="str">
        <f>IFERROR(VLOOKUP($B122,[1]Mar!AD$5:AE$46,2,FALSE),"")</f>
        <v/>
      </c>
      <c r="M122" t="str">
        <f>IFERROR(VLOOKUP($B122,[1]Mar!AG$5:AH$46,2,FALSE),"")</f>
        <v/>
      </c>
      <c r="N122" t="str">
        <f>IFERROR(VLOOKUP($B122,[1]Mar!AJ$5:AK$46,2,FALSE),"")</f>
        <v/>
      </c>
      <c r="O122" t="str">
        <f>IFERROR(VLOOKUP($B122,[1]Mar!AM$5:AN$46,2,FALSE),"")</f>
        <v>Late</v>
      </c>
      <c r="P122" t="str">
        <f>IFERROR(VLOOKUP($B122,[1]Mar!AP$5:AQ$46,2,FALSE),"")</f>
        <v/>
      </c>
      <c r="Q122" s="6">
        <f>SUM($C122:P122)</f>
        <v>0</v>
      </c>
      <c r="R122">
        <f>COUNTIF($C122:P122,"Late*")</f>
        <v>1</v>
      </c>
      <c r="S122" s="11">
        <f t="shared" si="8"/>
        <v>1</v>
      </c>
      <c r="T122" s="7">
        <f>COUNTIF($C122:P122,"Absent")</f>
        <v>0</v>
      </c>
      <c r="U122">
        <f>COUNTIF($C122:P122,"Withdrawn")+COUNTIF($C122:P122,"Absent*")-T122</f>
        <v>0</v>
      </c>
      <c r="V122" s="10">
        <f t="shared" si="9"/>
        <v>1</v>
      </c>
    </row>
    <row r="123" spans="1:22" x14ac:dyDescent="0.3">
      <c r="C123" s="6" t="str">
        <f>IFERROR(VLOOKUP($B123,[1]Mar!C$5:D$46,2,FALSE),"")</f>
        <v/>
      </c>
      <c r="D123" t="str">
        <f>IFERROR(VLOOKUP($B123,[1]Mar!F$5:G$46,2,FALSE),"")</f>
        <v/>
      </c>
      <c r="E123" t="str">
        <f>IFERROR(VLOOKUP($B123,[1]Mar!I$5:J$46,2,FALSE),"")</f>
        <v/>
      </c>
      <c r="F123" t="str">
        <f>IFERROR(VLOOKUP($B123,[1]Mar!L$5:M$46,2,FALSE),"")</f>
        <v/>
      </c>
      <c r="G123" t="str">
        <f>IFERROR(VLOOKUP($B123,[1]Mar!O$5:P$46,2,FALSE),"")</f>
        <v/>
      </c>
      <c r="H123" t="str">
        <f>IFERROR(VLOOKUP($B123,[1]Mar!R$5:S$46,2,FALSE),"")</f>
        <v/>
      </c>
      <c r="I123" t="str">
        <f>IFERROR(VLOOKUP($B123,[1]Mar!U$5:V$46,2,FALSE),"")</f>
        <v/>
      </c>
      <c r="J123" t="str">
        <f>IFERROR(VLOOKUP($B123,[1]Mar!X$5:Y$46,2,FALSE),"")</f>
        <v/>
      </c>
      <c r="K123" t="str">
        <f>IFERROR(VLOOKUP($B123,[1]Mar!AA$5:AB$46,2,FALSE),"")</f>
        <v/>
      </c>
      <c r="L123" t="str">
        <f>IFERROR(VLOOKUP($B123,[1]Mar!AD$5:AE$46,2,FALSE),"")</f>
        <v/>
      </c>
      <c r="M123" t="str">
        <f>IFERROR(VLOOKUP($B123,[1]Mar!AG$5:AH$46,2,FALSE),"")</f>
        <v/>
      </c>
      <c r="N123" t="str">
        <f>IFERROR(VLOOKUP($B123,[1]Mar!AJ$5:AK$46,2,FALSE),"")</f>
        <v/>
      </c>
      <c r="O123" t="str">
        <f>IFERROR(VLOOKUP($B123,[1]Mar!AM$5:AN$46,2,FALSE),"")</f>
        <v/>
      </c>
      <c r="P123" t="str">
        <f>IFERROR(VLOOKUP($B123,[1]Mar!AP$5:AQ$46,2,FALSE),"")</f>
        <v/>
      </c>
      <c r="Q123" s="6">
        <f>SUM($C123:P123)</f>
        <v>0</v>
      </c>
      <c r="R123">
        <f>COUNTIF($C123:P123,"Late*")</f>
        <v>0</v>
      </c>
      <c r="S123" s="11">
        <f t="shared" si="8"/>
        <v>0</v>
      </c>
      <c r="T123" s="7">
        <f>COUNTIF($C123:P123,"Absent")</f>
        <v>0</v>
      </c>
      <c r="U123">
        <f>COUNTIF($C123:P123,"Withdrawn")+COUNTIF($C123:P123,"Absent*")-T123</f>
        <v>0</v>
      </c>
      <c r="V123" s="10">
        <f t="shared" si="9"/>
        <v>0</v>
      </c>
    </row>
    <row r="124" spans="1:22" x14ac:dyDescent="0.3">
      <c r="C124" s="6" t="str">
        <f>IFERROR(VLOOKUP($B124,[1]Mar!C$5:D$46,2,FALSE),"")</f>
        <v/>
      </c>
      <c r="D124" t="str">
        <f>IFERROR(VLOOKUP($B124,[1]Mar!F$5:G$46,2,FALSE),"")</f>
        <v/>
      </c>
      <c r="E124" t="str">
        <f>IFERROR(VLOOKUP($B124,[1]Mar!I$5:J$46,2,FALSE),"")</f>
        <v/>
      </c>
      <c r="F124" t="str">
        <f>IFERROR(VLOOKUP($B124,[1]Mar!L$5:M$46,2,FALSE),"")</f>
        <v/>
      </c>
      <c r="G124" t="str">
        <f>IFERROR(VLOOKUP($B124,[1]Mar!O$5:P$46,2,FALSE),"")</f>
        <v/>
      </c>
      <c r="H124" t="str">
        <f>IFERROR(VLOOKUP($B124,[1]Mar!R$5:S$46,2,FALSE),"")</f>
        <v/>
      </c>
      <c r="I124" t="str">
        <f>IFERROR(VLOOKUP($B124,[1]Mar!U$5:V$46,2,FALSE),"")</f>
        <v/>
      </c>
      <c r="J124" t="str">
        <f>IFERROR(VLOOKUP($B124,[1]Mar!X$5:Y$46,2,FALSE),"")</f>
        <v/>
      </c>
      <c r="K124" t="str">
        <f>IFERROR(VLOOKUP($B124,[1]Mar!AA$5:AB$46,2,FALSE),"")</f>
        <v/>
      </c>
      <c r="L124" t="str">
        <f>IFERROR(VLOOKUP($B124,[1]Mar!AD$5:AE$46,2,FALSE),"")</f>
        <v/>
      </c>
      <c r="M124" t="str">
        <f>IFERROR(VLOOKUP($B124,[1]Mar!AG$5:AH$46,2,FALSE),"")</f>
        <v/>
      </c>
      <c r="N124" t="str">
        <f>IFERROR(VLOOKUP($B124,[1]Mar!AJ$5:AK$46,2,FALSE),"")</f>
        <v/>
      </c>
      <c r="O124" t="str">
        <f>IFERROR(VLOOKUP($B124,[1]Mar!AM$5:AN$46,2,FALSE),"")</f>
        <v/>
      </c>
      <c r="P124" t="str">
        <f>IFERROR(VLOOKUP($B124,[1]Mar!AP$5:AQ$46,2,FALSE),"")</f>
        <v/>
      </c>
      <c r="Q124" s="6">
        <f>SUM($C124:P124)</f>
        <v>0</v>
      </c>
      <c r="R124">
        <f>COUNTIF($C124:P124,"Late*")</f>
        <v>0</v>
      </c>
      <c r="S124" s="11">
        <f t="shared" si="8"/>
        <v>0</v>
      </c>
      <c r="T124" s="7">
        <f>COUNTIF($C124:P124,"Absent")</f>
        <v>0</v>
      </c>
      <c r="U124">
        <f>COUNTIF($C124:P124,"Withdrawn")+COUNTIF($C124:P124,"Absent*")-T124</f>
        <v>0</v>
      </c>
      <c r="V124" s="10">
        <f t="shared" si="9"/>
        <v>0</v>
      </c>
    </row>
    <row r="125" spans="1:22" x14ac:dyDescent="0.3">
      <c r="C125" s="6" t="str">
        <f>IFERROR(VLOOKUP($B125,[1]Mar!C$5:D$46,2,FALSE),"")</f>
        <v/>
      </c>
      <c r="D125" t="str">
        <f>IFERROR(VLOOKUP($B125,[1]Mar!F$5:G$46,2,FALSE),"")</f>
        <v/>
      </c>
      <c r="E125" t="str">
        <f>IFERROR(VLOOKUP($B125,[1]Mar!I$5:J$46,2,FALSE),"")</f>
        <v/>
      </c>
      <c r="F125" t="str">
        <f>IFERROR(VLOOKUP($B125,[1]Mar!L$5:M$46,2,FALSE),"")</f>
        <v/>
      </c>
      <c r="G125" t="str">
        <f>IFERROR(VLOOKUP($B125,[1]Mar!O$5:P$46,2,FALSE),"")</f>
        <v/>
      </c>
      <c r="H125" t="str">
        <f>IFERROR(VLOOKUP($B125,[1]Mar!R$5:S$46,2,FALSE),"")</f>
        <v/>
      </c>
      <c r="I125" t="str">
        <f>IFERROR(VLOOKUP($B125,[1]Mar!U$5:V$46,2,FALSE),"")</f>
        <v/>
      </c>
      <c r="J125" t="str">
        <f>IFERROR(VLOOKUP($B125,[1]Mar!X$5:Y$46,2,FALSE),"")</f>
        <v/>
      </c>
      <c r="K125" t="str">
        <f>IFERROR(VLOOKUP($B125,[1]Mar!AA$5:AB$46,2,FALSE),"")</f>
        <v/>
      </c>
      <c r="L125" t="str">
        <f>IFERROR(VLOOKUP($B125,[1]Mar!AD$5:AE$46,2,FALSE),"")</f>
        <v/>
      </c>
      <c r="M125" t="str">
        <f>IFERROR(VLOOKUP($B125,[1]Mar!AG$5:AH$46,2,FALSE),"")</f>
        <v/>
      </c>
      <c r="N125" t="str">
        <f>IFERROR(VLOOKUP($B125,[1]Mar!AJ$5:AK$46,2,FALSE),"")</f>
        <v/>
      </c>
      <c r="O125" t="str">
        <f>IFERROR(VLOOKUP($B125,[1]Mar!AM$5:AN$46,2,FALSE),"")</f>
        <v/>
      </c>
      <c r="P125" t="str">
        <f>IFERROR(VLOOKUP($B125,[1]Mar!AP$5:AQ$46,2,FALSE),"")</f>
        <v/>
      </c>
      <c r="Q125" s="6">
        <f>SUM($C125:P125)</f>
        <v>0</v>
      </c>
      <c r="R125">
        <f>COUNTIF($C125:P125,"Late*")</f>
        <v>0</v>
      </c>
      <c r="S125" s="11">
        <f t="shared" si="8"/>
        <v>0</v>
      </c>
      <c r="T125" s="7">
        <f>COUNTIF($C125:P125,"Absent")</f>
        <v>0</v>
      </c>
      <c r="U125">
        <f>COUNTIF($C125:P125,"Withdrawn")+COUNTIF($C125:P125,"Absent*")-T125</f>
        <v>0</v>
      </c>
      <c r="V125" s="10">
        <f t="shared" si="9"/>
        <v>0</v>
      </c>
    </row>
    <row r="126" spans="1:22" x14ac:dyDescent="0.3">
      <c r="C126" s="6" t="str">
        <f>IFERROR(VLOOKUP($B126,[1]Mar!C$5:D$46,2,FALSE),"")</f>
        <v/>
      </c>
      <c r="D126" t="str">
        <f>IFERROR(VLOOKUP($B126,[1]Mar!F$5:G$46,2,FALSE),"")</f>
        <v/>
      </c>
      <c r="E126" t="str">
        <f>IFERROR(VLOOKUP($B126,[1]Mar!I$5:J$46,2,FALSE),"")</f>
        <v/>
      </c>
      <c r="F126" t="str">
        <f>IFERROR(VLOOKUP($B126,[1]Mar!L$5:M$46,2,FALSE),"")</f>
        <v/>
      </c>
      <c r="G126" t="str">
        <f>IFERROR(VLOOKUP($B126,[1]Mar!O$5:P$46,2,FALSE),"")</f>
        <v/>
      </c>
      <c r="H126" t="str">
        <f>IFERROR(VLOOKUP($B126,[1]Mar!R$5:S$46,2,FALSE),"")</f>
        <v/>
      </c>
      <c r="I126" t="str">
        <f>IFERROR(VLOOKUP($B126,[1]Mar!U$5:V$46,2,FALSE),"")</f>
        <v/>
      </c>
      <c r="J126" t="str">
        <f>IFERROR(VLOOKUP($B126,[1]Mar!X$5:Y$46,2,FALSE),"")</f>
        <v/>
      </c>
      <c r="K126" t="str">
        <f>IFERROR(VLOOKUP($B126,[1]Mar!AA$5:AB$46,2,FALSE),"")</f>
        <v/>
      </c>
      <c r="L126" t="str">
        <f>IFERROR(VLOOKUP($B126,[1]Mar!AD$5:AE$46,2,FALSE),"")</f>
        <v/>
      </c>
      <c r="M126" t="str">
        <f>IFERROR(VLOOKUP($B126,[1]Mar!AG$5:AH$46,2,FALSE),"")</f>
        <v/>
      </c>
      <c r="N126" t="str">
        <f>IFERROR(VLOOKUP($B126,[1]Mar!AJ$5:AK$46,2,FALSE),"")</f>
        <v/>
      </c>
      <c r="O126" t="str">
        <f>IFERROR(VLOOKUP($B126,[1]Mar!AM$5:AN$46,2,FALSE),"")</f>
        <v/>
      </c>
      <c r="P126" t="str">
        <f>IFERROR(VLOOKUP($B126,[1]Mar!AP$5:AQ$46,2,FALSE),"")</f>
        <v/>
      </c>
      <c r="Q126" s="6">
        <f>SUM($C126:P126)</f>
        <v>0</v>
      </c>
      <c r="R126">
        <f>COUNTIF($C126:P126,"Late*")</f>
        <v>0</v>
      </c>
      <c r="S126" s="11">
        <f t="shared" si="8"/>
        <v>0</v>
      </c>
      <c r="T126" s="7">
        <f>COUNTIF($C126:P126,"Absent")</f>
        <v>0</v>
      </c>
      <c r="U126">
        <f>COUNTIF($C126:P126,"Withdrawn")+COUNTIF($C126:P126,"Absent*")-T126</f>
        <v>0</v>
      </c>
      <c r="V126" s="10">
        <f t="shared" si="9"/>
        <v>0</v>
      </c>
    </row>
    <row r="127" spans="1:22" x14ac:dyDescent="0.3">
      <c r="C127" s="6" t="str">
        <f>IFERROR(VLOOKUP($B127,[1]Mar!C$5:D$46,2,FALSE),"")</f>
        <v/>
      </c>
      <c r="D127" t="str">
        <f>IFERROR(VLOOKUP($B127,[1]Mar!F$5:G$46,2,FALSE),"")</f>
        <v/>
      </c>
      <c r="E127" t="str">
        <f>IFERROR(VLOOKUP($B127,[1]Mar!I$5:J$46,2,FALSE),"")</f>
        <v/>
      </c>
      <c r="F127" t="str">
        <f>IFERROR(VLOOKUP($B127,[1]Mar!L$5:M$46,2,FALSE),"")</f>
        <v/>
      </c>
      <c r="G127" t="str">
        <f>IFERROR(VLOOKUP($B127,[1]Mar!O$5:P$46,2,FALSE),"")</f>
        <v/>
      </c>
      <c r="H127" t="str">
        <f>IFERROR(VLOOKUP($B127,[1]Mar!R$5:S$46,2,FALSE),"")</f>
        <v/>
      </c>
      <c r="I127" t="str">
        <f>IFERROR(VLOOKUP($B127,[1]Mar!U$5:V$46,2,FALSE),"")</f>
        <v/>
      </c>
      <c r="J127" t="str">
        <f>IFERROR(VLOOKUP($B127,[1]Mar!X$5:Y$46,2,FALSE),"")</f>
        <v/>
      </c>
      <c r="K127" t="str">
        <f>IFERROR(VLOOKUP($B127,[1]Mar!AA$5:AB$46,2,FALSE),"")</f>
        <v/>
      </c>
      <c r="L127" t="str">
        <f>IFERROR(VLOOKUP($B127,[1]Mar!AD$5:AE$46,2,FALSE),"")</f>
        <v/>
      </c>
      <c r="M127" t="str">
        <f>IFERROR(VLOOKUP($B127,[1]Mar!AG$5:AH$46,2,FALSE),"")</f>
        <v/>
      </c>
      <c r="N127" t="str">
        <f>IFERROR(VLOOKUP($B127,[1]Mar!AJ$5:AK$46,2,FALSE),"")</f>
        <v/>
      </c>
      <c r="O127" t="str">
        <f>IFERROR(VLOOKUP($B127,[1]Mar!AM$5:AN$46,2,FALSE),"")</f>
        <v/>
      </c>
      <c r="P127" t="str">
        <f>IFERROR(VLOOKUP($B127,[1]Mar!AP$5:AQ$46,2,FALSE),"")</f>
        <v/>
      </c>
      <c r="Q127" s="6">
        <f>SUM($C127:P127)</f>
        <v>0</v>
      </c>
      <c r="R127">
        <f>COUNTIF($C127:P127,"Late*")</f>
        <v>0</v>
      </c>
      <c r="S127" s="11">
        <f t="shared" si="8"/>
        <v>0</v>
      </c>
      <c r="T127" s="7">
        <f>COUNTIF($C127:P127,"Absent")</f>
        <v>0</v>
      </c>
      <c r="U127">
        <f>COUNTIF($C127:P127,"Withdrawn")+COUNTIF($C127:P127,"Absent*")-T127</f>
        <v>0</v>
      </c>
      <c r="V127" s="10">
        <f t="shared" si="9"/>
        <v>0</v>
      </c>
    </row>
    <row r="128" spans="1:22" x14ac:dyDescent="0.3">
      <c r="C128" s="6" t="str">
        <f>IFERROR(VLOOKUP($B128,[1]Mar!C$5:D$46,2,FALSE),"")</f>
        <v/>
      </c>
      <c r="D128" t="str">
        <f>IFERROR(VLOOKUP($B128,[1]Mar!F$5:G$46,2,FALSE),"")</f>
        <v/>
      </c>
      <c r="E128" t="str">
        <f>IFERROR(VLOOKUP($B128,[1]Mar!I$5:J$46,2,FALSE),"")</f>
        <v/>
      </c>
      <c r="F128" t="str">
        <f>IFERROR(VLOOKUP($B128,[1]Mar!L$5:M$46,2,FALSE),"")</f>
        <v/>
      </c>
      <c r="G128" t="str">
        <f>IFERROR(VLOOKUP($B128,[1]Mar!O$5:P$46,2,FALSE),"")</f>
        <v/>
      </c>
      <c r="H128" t="str">
        <f>IFERROR(VLOOKUP($B128,[1]Mar!R$5:S$46,2,FALSE),"")</f>
        <v/>
      </c>
      <c r="I128" t="str">
        <f>IFERROR(VLOOKUP($B128,[1]Mar!U$5:V$46,2,FALSE),"")</f>
        <v/>
      </c>
      <c r="J128" t="str">
        <f>IFERROR(VLOOKUP($B128,[1]Mar!X$5:Y$46,2,FALSE),"")</f>
        <v/>
      </c>
      <c r="K128" t="str">
        <f>IFERROR(VLOOKUP($B128,[1]Mar!AA$5:AB$46,2,FALSE),"")</f>
        <v/>
      </c>
      <c r="L128" t="str">
        <f>IFERROR(VLOOKUP($B128,[1]Mar!AD$5:AE$46,2,FALSE),"")</f>
        <v/>
      </c>
      <c r="M128" t="str">
        <f>IFERROR(VLOOKUP($B128,[1]Mar!AG$5:AH$46,2,FALSE),"")</f>
        <v/>
      </c>
      <c r="N128" t="str">
        <f>IFERROR(VLOOKUP($B128,[1]Mar!AJ$5:AK$46,2,FALSE),"")</f>
        <v/>
      </c>
      <c r="O128" t="str">
        <f>IFERROR(VLOOKUP($B128,[1]Mar!AM$5:AN$46,2,FALSE),"")</f>
        <v/>
      </c>
      <c r="P128" t="str">
        <f>IFERROR(VLOOKUP($B128,[1]Mar!AP$5:AQ$46,2,FALSE),"")</f>
        <v/>
      </c>
      <c r="Q128" s="6">
        <f>SUM($C128:P128)</f>
        <v>0</v>
      </c>
      <c r="R128">
        <f>COUNTIF($C128:P128,"Late*")</f>
        <v>0</v>
      </c>
      <c r="S128" s="11">
        <f t="shared" si="8"/>
        <v>0</v>
      </c>
      <c r="T128" s="7">
        <f>COUNTIF($C128:P128,"Absent")</f>
        <v>0</v>
      </c>
      <c r="U128">
        <f>COUNTIF($C128:P128,"Withdrawn")+COUNTIF($C128:P128,"Absent*")-T128</f>
        <v>0</v>
      </c>
      <c r="V128" s="10">
        <f t="shared" si="9"/>
        <v>0</v>
      </c>
    </row>
    <row r="129" spans="3:22" x14ac:dyDescent="0.3">
      <c r="C129" s="6" t="str">
        <f>IFERROR(VLOOKUP($B129,[1]Mar!C$5:D$46,2,FALSE),"")</f>
        <v/>
      </c>
      <c r="D129" t="str">
        <f>IFERROR(VLOOKUP($B129,[1]Mar!F$5:G$46,2,FALSE),"")</f>
        <v/>
      </c>
      <c r="E129" t="str">
        <f>IFERROR(VLOOKUP($B129,[1]Mar!I$5:J$46,2,FALSE),"")</f>
        <v/>
      </c>
      <c r="F129" t="str">
        <f>IFERROR(VLOOKUP($B129,[1]Mar!L$5:M$46,2,FALSE),"")</f>
        <v/>
      </c>
      <c r="G129" t="str">
        <f>IFERROR(VLOOKUP($B129,[1]Mar!O$5:P$46,2,FALSE),"")</f>
        <v/>
      </c>
      <c r="H129" t="str">
        <f>IFERROR(VLOOKUP($B129,[1]Mar!R$5:S$46,2,FALSE),"")</f>
        <v/>
      </c>
      <c r="I129" t="str">
        <f>IFERROR(VLOOKUP($B129,[1]Mar!U$5:V$46,2,FALSE),"")</f>
        <v/>
      </c>
      <c r="J129" t="str">
        <f>IFERROR(VLOOKUP($B129,[1]Mar!X$5:Y$46,2,FALSE),"")</f>
        <v/>
      </c>
      <c r="K129" t="str">
        <f>IFERROR(VLOOKUP($B129,[1]Mar!AA$5:AB$46,2,FALSE),"")</f>
        <v/>
      </c>
      <c r="L129" t="str">
        <f>IFERROR(VLOOKUP($B129,[1]Mar!AD$5:AE$46,2,FALSE),"")</f>
        <v/>
      </c>
      <c r="M129" t="str">
        <f>IFERROR(VLOOKUP($B129,[1]Mar!AG$5:AH$46,2,FALSE),"")</f>
        <v/>
      </c>
      <c r="N129" t="str">
        <f>IFERROR(VLOOKUP($B129,[1]Mar!AJ$5:AK$46,2,FALSE),"")</f>
        <v/>
      </c>
      <c r="O129" t="str">
        <f>IFERROR(VLOOKUP($B129,[1]Mar!AM$5:AN$46,2,FALSE),"")</f>
        <v/>
      </c>
      <c r="P129" t="str">
        <f>IFERROR(VLOOKUP($B129,[1]Mar!AP$5:AQ$46,2,FALSE),"")</f>
        <v/>
      </c>
      <c r="Q129" s="6">
        <f>SUM($C129:P129)</f>
        <v>0</v>
      </c>
      <c r="R129">
        <f>COUNTIF($C129:P129,"Late*")</f>
        <v>0</v>
      </c>
      <c r="S129" s="11">
        <f t="shared" si="8"/>
        <v>0</v>
      </c>
      <c r="T129" s="7">
        <f>COUNTIF($C129:P129,"Absent")</f>
        <v>0</v>
      </c>
      <c r="U129">
        <f>COUNTIF($C129:P129,"Withdrawn")+COUNTIF($C129:P129,"Absent*")-T129</f>
        <v>0</v>
      </c>
      <c r="V129" s="10">
        <f t="shared" si="9"/>
        <v>0</v>
      </c>
    </row>
    <row r="130" spans="3:22" x14ac:dyDescent="0.3">
      <c r="C130" s="6" t="str">
        <f>IFERROR(VLOOKUP($B130,[1]Mar!C$5:D$46,2,FALSE),"")</f>
        <v/>
      </c>
      <c r="D130" t="str">
        <f>IFERROR(VLOOKUP($B130,[1]Mar!F$5:G$46,2,FALSE),"")</f>
        <v/>
      </c>
      <c r="E130" t="str">
        <f>IFERROR(VLOOKUP($B130,[1]Mar!I$5:J$46,2,FALSE),"")</f>
        <v/>
      </c>
      <c r="F130" t="str">
        <f>IFERROR(VLOOKUP($B130,[1]Mar!L$5:M$46,2,FALSE),"")</f>
        <v/>
      </c>
      <c r="G130" t="str">
        <f>IFERROR(VLOOKUP($B130,[1]Mar!O$5:P$46,2,FALSE),"")</f>
        <v/>
      </c>
      <c r="H130" t="str">
        <f>IFERROR(VLOOKUP($B130,[1]Mar!R$5:S$46,2,FALSE),"")</f>
        <v/>
      </c>
      <c r="I130" t="str">
        <f>IFERROR(VLOOKUP($B130,[1]Mar!U$5:V$46,2,FALSE),"")</f>
        <v/>
      </c>
      <c r="J130" t="str">
        <f>IFERROR(VLOOKUP($B130,[1]Mar!X$5:Y$46,2,FALSE),"")</f>
        <v/>
      </c>
      <c r="K130" t="str">
        <f>IFERROR(VLOOKUP($B130,[1]Mar!AA$5:AB$46,2,FALSE),"")</f>
        <v/>
      </c>
      <c r="L130" t="str">
        <f>IFERROR(VLOOKUP($B130,[1]Mar!AD$5:AE$46,2,FALSE),"")</f>
        <v/>
      </c>
      <c r="M130" t="str">
        <f>IFERROR(VLOOKUP($B130,[1]Mar!AG$5:AH$46,2,FALSE),"")</f>
        <v/>
      </c>
      <c r="N130" t="str">
        <f>IFERROR(VLOOKUP($B130,[1]Mar!AJ$5:AK$46,2,FALSE),"")</f>
        <v/>
      </c>
      <c r="O130" t="str">
        <f>IFERROR(VLOOKUP($B130,[1]Mar!AM$5:AN$46,2,FALSE),"")</f>
        <v/>
      </c>
      <c r="P130" t="str">
        <f>IFERROR(VLOOKUP($B130,[1]Mar!AP$5:AQ$46,2,FALSE),"")</f>
        <v/>
      </c>
      <c r="Q130" s="6">
        <f>SUM($C130:P130)</f>
        <v>0</v>
      </c>
      <c r="R130">
        <f>COUNTIF($C130:P130,"Late*")</f>
        <v>0</v>
      </c>
      <c r="S130" s="11">
        <f t="shared" si="8"/>
        <v>0</v>
      </c>
      <c r="T130" s="7">
        <f>COUNTIF($C130:P130,"Absent")</f>
        <v>0</v>
      </c>
      <c r="U130">
        <f>COUNTIF($C130:P130,"Withdrawn")+COUNTIF($C130:P130,"Absent*")-T130</f>
        <v>0</v>
      </c>
      <c r="V130" s="10">
        <f t="shared" si="9"/>
        <v>0</v>
      </c>
    </row>
  </sheetData>
  <autoFilter ref="A4:W4" xr:uid="{51874988-2050-4D00-8D39-D8B7D96E5D80}">
    <sortState xmlns:xlrd2="http://schemas.microsoft.com/office/spreadsheetml/2017/richdata2" ref="A5:W130">
      <sortCondition ref="A4"/>
    </sortState>
  </autoFilter>
  <mergeCells count="6">
    <mergeCell ref="A1:B1"/>
    <mergeCell ref="C1:V1"/>
    <mergeCell ref="A2:B2"/>
    <mergeCell ref="C2:P2"/>
    <mergeCell ref="Q2:T2"/>
    <mergeCell ref="U2:V2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000A4-C2BF-4FFC-A5D6-193325545233}">
  <dimension ref="A1:W130"/>
  <sheetViews>
    <sheetView workbookViewId="0">
      <pane xSplit="2" ySplit="4" topLeftCell="J57" activePane="bottomRight" state="frozen"/>
      <selection pane="topRight" activeCell="C1" sqref="C1"/>
      <selection pane="bottomLeft" activeCell="A4" sqref="A4"/>
      <selection pane="bottomRight" activeCell="T68" sqref="T68"/>
    </sheetView>
  </sheetViews>
  <sheetFormatPr defaultRowHeight="14.4" x14ac:dyDescent="0.3"/>
  <cols>
    <col min="1" max="1" width="37.109375" style="6" bestFit="1" customWidth="1"/>
    <col min="2" max="2" width="16.6640625" style="7" bestFit="1" customWidth="1"/>
    <col min="3" max="3" width="10" style="6" customWidth="1"/>
    <col min="4" max="5" width="10" customWidth="1"/>
    <col min="6" max="6" width="10" style="70" customWidth="1"/>
    <col min="7" max="10" width="10" customWidth="1"/>
    <col min="11" max="11" width="10" style="70" customWidth="1"/>
    <col min="12" max="12" width="10" customWidth="1"/>
    <col min="13" max="16" width="10" hidden="1" customWidth="1"/>
    <col min="17" max="17" width="15.109375" style="6" customWidth="1"/>
    <col min="18" max="18" width="15.109375" customWidth="1"/>
    <col min="19" max="19" width="13.44140625" style="11" bestFit="1" customWidth="1"/>
    <col min="20" max="20" width="15.109375" style="7" customWidth="1"/>
    <col min="21" max="21" width="13.77734375" customWidth="1"/>
    <col min="22" max="22" width="13.77734375" style="10" customWidth="1"/>
  </cols>
  <sheetData>
    <row r="1" spans="1:23" s="8" customFormat="1" ht="14.4" customHeight="1" thickBot="1" x14ac:dyDescent="0.35">
      <c r="A1" s="86" t="s">
        <v>6</v>
      </c>
      <c r="B1" s="87"/>
      <c r="C1" s="88" t="s">
        <v>7</v>
      </c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</row>
    <row r="2" spans="1:23" s="35" customFormat="1" ht="18" customHeight="1" thickBot="1" x14ac:dyDescent="0.4">
      <c r="A2" s="90" t="s">
        <v>112</v>
      </c>
      <c r="B2" s="91"/>
      <c r="C2" s="90" t="s">
        <v>113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1"/>
      <c r="Q2" s="90" t="s">
        <v>116</v>
      </c>
      <c r="R2" s="92"/>
      <c r="S2" s="92"/>
      <c r="T2" s="91"/>
      <c r="U2" s="90" t="s">
        <v>115</v>
      </c>
      <c r="V2" s="91"/>
    </row>
    <row r="3" spans="1:23" s="8" customFormat="1" ht="14.4" customHeight="1" x14ac:dyDescent="0.3">
      <c r="A3" s="32" t="s">
        <v>314</v>
      </c>
      <c r="B3" s="33">
        <f>COUNTA(B5:B200)</f>
        <v>67</v>
      </c>
      <c r="C3" s="52">
        <f t="shared" ref="C3:P3" si="0">200-COUNTBLANK(C5:C204)</f>
        <v>21</v>
      </c>
      <c r="D3" s="53">
        <f t="shared" si="0"/>
        <v>26</v>
      </c>
      <c r="E3" s="53">
        <f t="shared" si="0"/>
        <v>13</v>
      </c>
      <c r="F3" s="69">
        <f t="shared" si="0"/>
        <v>0</v>
      </c>
      <c r="G3" s="53">
        <f t="shared" si="0"/>
        <v>11</v>
      </c>
      <c r="H3" s="53">
        <f t="shared" si="0"/>
        <v>17</v>
      </c>
      <c r="I3" s="53">
        <f t="shared" si="0"/>
        <v>16</v>
      </c>
      <c r="J3" s="53">
        <f t="shared" si="0"/>
        <v>10</v>
      </c>
      <c r="K3" s="69">
        <f t="shared" si="0"/>
        <v>0</v>
      </c>
      <c r="L3" s="53">
        <f t="shared" si="0"/>
        <v>13</v>
      </c>
      <c r="M3" s="53">
        <f t="shared" si="0"/>
        <v>0</v>
      </c>
      <c r="N3" s="53">
        <f t="shared" si="0"/>
        <v>0</v>
      </c>
      <c r="O3" s="53">
        <f t="shared" si="0"/>
        <v>0</v>
      </c>
      <c r="P3" s="53">
        <f t="shared" si="0"/>
        <v>0</v>
      </c>
      <c r="Q3" s="17">
        <f t="shared" ref="Q3:V3" si="1">SUM(Q5:Q196)</f>
        <v>55</v>
      </c>
      <c r="R3" s="5">
        <f t="shared" si="1"/>
        <v>11</v>
      </c>
      <c r="S3" s="5">
        <f t="shared" si="1"/>
        <v>66</v>
      </c>
      <c r="T3" s="50">
        <f t="shared" si="1"/>
        <v>9</v>
      </c>
      <c r="U3" s="5">
        <f t="shared" si="1"/>
        <v>52</v>
      </c>
      <c r="V3" s="50">
        <f t="shared" si="1"/>
        <v>127</v>
      </c>
    </row>
    <row r="4" spans="1:23" s="14" customFormat="1" ht="15" thickBot="1" x14ac:dyDescent="0.35">
      <c r="A4" s="13" t="s">
        <v>0</v>
      </c>
      <c r="B4" s="71" t="s">
        <v>1</v>
      </c>
      <c r="C4" s="68">
        <v>45019</v>
      </c>
      <c r="D4" s="41">
        <v>45021</v>
      </c>
      <c r="E4" s="41">
        <v>45061</v>
      </c>
      <c r="F4" s="72">
        <v>45063</v>
      </c>
      <c r="G4" s="41">
        <v>45065</v>
      </c>
      <c r="H4" s="41">
        <v>45068</v>
      </c>
      <c r="I4" s="41">
        <v>45070</v>
      </c>
      <c r="J4" s="41">
        <v>45072</v>
      </c>
      <c r="K4" s="72">
        <v>45075</v>
      </c>
      <c r="L4" s="41">
        <v>45077</v>
      </c>
      <c r="M4" s="41"/>
      <c r="N4" s="41"/>
      <c r="O4" s="41"/>
      <c r="P4" s="41"/>
      <c r="Q4" s="68" t="s">
        <v>3</v>
      </c>
      <c r="R4" s="41" t="s">
        <v>108</v>
      </c>
      <c r="S4" s="15" t="s">
        <v>3</v>
      </c>
      <c r="T4" s="45" t="s">
        <v>4</v>
      </c>
      <c r="U4" s="14" t="s">
        <v>111</v>
      </c>
      <c r="V4" s="16" t="s">
        <v>5</v>
      </c>
    </row>
    <row r="5" spans="1:23" s="1" customFormat="1" x14ac:dyDescent="0.3">
      <c r="A5" s="6" t="s">
        <v>840</v>
      </c>
      <c r="B5" s="7" t="s">
        <v>841</v>
      </c>
      <c r="C5" s="6" t="str">
        <f>IFERROR(VLOOKUP($B5,'[1]Apr &amp; May'!C$5:D$46,2,FALSE),"")</f>
        <v/>
      </c>
      <c r="D5" t="str">
        <f>IFERROR(VLOOKUP($B5,'[1]Apr &amp; May'!F$5:G$46,2,FALSE),"")</f>
        <v/>
      </c>
      <c r="E5" t="str">
        <f>IFERROR(VLOOKUP($B5,'[1]Apr &amp; May'!I$5:J$46,2,FALSE),"")</f>
        <v/>
      </c>
      <c r="F5" s="70" t="str">
        <f>IFERROR(VLOOKUP($B5,'[1]Apr &amp; May'!L$5:M$46,2,FALSE),"")</f>
        <v/>
      </c>
      <c r="G5" t="str">
        <f>IFERROR(VLOOKUP($B5,'[1]Apr &amp; May'!O$5:P$46,2,FALSE),"")</f>
        <v/>
      </c>
      <c r="H5">
        <f>IFERROR(VLOOKUP($B5,'[1]Apr &amp; May'!R$5:S$46,2,FALSE),"")</f>
        <v>1</v>
      </c>
      <c r="I5">
        <f>IFERROR(VLOOKUP($B5,'[1]Apr &amp; May'!U$5:V$46,2,FALSE),"")</f>
        <v>1</v>
      </c>
      <c r="J5" t="str">
        <f>IFERROR(VLOOKUP($B5,'[1]Apr &amp; May'!X$5:Y$46,2,FALSE),"")</f>
        <v/>
      </c>
      <c r="K5" s="70" t="str">
        <f>IFERROR(VLOOKUP($B5,'[1]Apr &amp; May'!AA$5:AB$46,2,FALSE),"")</f>
        <v/>
      </c>
      <c r="L5" t="str">
        <f>IFERROR(VLOOKUP($B5,'[1]Apr &amp; May'!AD$5:AE$46,2,FALSE),"")</f>
        <v/>
      </c>
      <c r="M5" t="str">
        <f>IFERROR(VLOOKUP($B5,'[1]Apr &amp; May'!AG$5:AH$46,2,FALSE),"")</f>
        <v/>
      </c>
      <c r="N5" t="str">
        <f>IFERROR(VLOOKUP($B5,'[1]Apr &amp; May'!AJ$5:AK$46,2,FALSE),"")</f>
        <v/>
      </c>
      <c r="O5" t="str">
        <f>IFERROR(VLOOKUP($B5,'[1]Apr &amp; May'!AM$5:AN$46,2,FALSE),"")</f>
        <v/>
      </c>
      <c r="P5" t="str">
        <f>IFERROR(VLOOKUP($B5,'[1]Apr &amp; May'!AP$5:AQ$46,2,FALSE),"")</f>
        <v/>
      </c>
      <c r="Q5" s="6">
        <f>SUM($C5:P5)</f>
        <v>2</v>
      </c>
      <c r="R5">
        <f>COUNTIF($C5:P5,"Late*")</f>
        <v>0</v>
      </c>
      <c r="S5" s="11">
        <f t="shared" ref="S5:S36" si="2">SUM(Q5:R5)</f>
        <v>2</v>
      </c>
      <c r="T5" s="7">
        <f>COUNTIF($C5:P5,"Absent")</f>
        <v>0</v>
      </c>
      <c r="U5">
        <f>COUNTIF($C5:P5,"Withdrawn")+COUNTIF($C5:P5,"Absent*")-T5</f>
        <v>0</v>
      </c>
      <c r="V5" s="10">
        <f t="shared" ref="V5:V36" si="3">SUM(S5:U5)</f>
        <v>2</v>
      </c>
      <c r="W5"/>
    </row>
    <row r="6" spans="1:23" x14ac:dyDescent="0.3">
      <c r="A6" s="6" t="s">
        <v>454</v>
      </c>
      <c r="B6" s="7" t="s">
        <v>455</v>
      </c>
      <c r="C6" s="6" t="str">
        <f>IFERROR(VLOOKUP($B6,'[1]Apr &amp; May'!C$5:D$46,2,FALSE),"")</f>
        <v/>
      </c>
      <c r="D6" t="str">
        <f>IFERROR(VLOOKUP($B6,'[1]Apr &amp; May'!F$5:G$46,2,FALSE),"")</f>
        <v/>
      </c>
      <c r="E6" t="str">
        <f>IFERROR(VLOOKUP($B6,'[1]Apr &amp; May'!I$5:J$46,2,FALSE),"")</f>
        <v/>
      </c>
      <c r="F6" s="70" t="str">
        <f>IFERROR(VLOOKUP($B6,'[1]Apr &amp; May'!L$5:M$46,2,FALSE),"")</f>
        <v/>
      </c>
      <c r="G6" t="str">
        <f>IFERROR(VLOOKUP($B6,'[1]Apr &amp; May'!O$5:P$46,2,FALSE),"")</f>
        <v>Withdrawn</v>
      </c>
      <c r="H6" t="str">
        <f>IFERROR(VLOOKUP($B6,'[1]Apr &amp; May'!R$5:S$46,2,FALSE),"")</f>
        <v>Withdrawn</v>
      </c>
      <c r="I6" t="str">
        <f>IFERROR(VLOOKUP($B6,'[1]Apr &amp; May'!U$5:V$46,2,FALSE),"")</f>
        <v>Withdrawn</v>
      </c>
      <c r="J6" t="str">
        <f>IFERROR(VLOOKUP($B6,'[1]Apr &amp; May'!X$5:Y$46,2,FALSE),"")</f>
        <v>Withdrawn</v>
      </c>
      <c r="K6" s="70" t="str">
        <f>IFERROR(VLOOKUP($B6,'[1]Apr &amp; May'!AA$5:AB$46,2,FALSE),"")</f>
        <v/>
      </c>
      <c r="L6" t="str">
        <f>IFERROR(VLOOKUP($B6,'[1]Apr &amp; May'!AD$5:AE$46,2,FALSE),"")</f>
        <v/>
      </c>
      <c r="M6" t="str">
        <f>IFERROR(VLOOKUP($B6,'[1]Apr &amp; May'!AG$5:AH$46,2,FALSE),"")</f>
        <v/>
      </c>
      <c r="N6" t="str">
        <f>IFERROR(VLOOKUP($B6,'[1]Apr &amp; May'!AJ$5:AK$46,2,FALSE),"")</f>
        <v/>
      </c>
      <c r="O6" t="str">
        <f>IFERROR(VLOOKUP($B6,'[1]Apr &amp; May'!AM$5:AN$46,2,FALSE),"")</f>
        <v/>
      </c>
      <c r="P6" t="str">
        <f>IFERROR(VLOOKUP($B6,'[1]Apr &amp; May'!AP$5:AQ$46,2,FALSE),"")</f>
        <v/>
      </c>
      <c r="Q6" s="6">
        <f>SUM($C6:P6)</f>
        <v>0</v>
      </c>
      <c r="R6">
        <f>COUNTIF($C6:P6,"Late*")</f>
        <v>0</v>
      </c>
      <c r="S6" s="11">
        <f t="shared" si="2"/>
        <v>0</v>
      </c>
      <c r="T6" s="7">
        <f>COUNTIF($C6:P6,"Absent")</f>
        <v>0</v>
      </c>
      <c r="U6">
        <f>COUNTIF($C6:P6,"Withdrawn")+COUNTIF($C6:P6,"Absent*")-T6</f>
        <v>4</v>
      </c>
      <c r="V6" s="10">
        <f t="shared" si="3"/>
        <v>4</v>
      </c>
    </row>
    <row r="7" spans="1:23" x14ac:dyDescent="0.3">
      <c r="A7" s="6" t="s">
        <v>725</v>
      </c>
      <c r="B7" s="7" t="s">
        <v>726</v>
      </c>
      <c r="C7" s="6" t="str">
        <f>IFERROR(VLOOKUP($B7,'[1]Apr &amp; May'!C$5:D$46,2,FALSE),"")</f>
        <v/>
      </c>
      <c r="D7" t="str">
        <f>IFERROR(VLOOKUP($B7,'[1]Apr &amp; May'!F$5:G$46,2,FALSE),"")</f>
        <v/>
      </c>
      <c r="E7" t="str">
        <f>IFERROR(VLOOKUP($B7,'[1]Apr &amp; May'!I$5:J$46,2,FALSE),"")</f>
        <v/>
      </c>
      <c r="F7" s="70" t="str">
        <f>IFERROR(VLOOKUP($B7,'[1]Apr &amp; May'!L$5:M$46,2,FALSE),"")</f>
        <v/>
      </c>
      <c r="G7" t="str">
        <f>IFERROR(VLOOKUP($B7,'[1]Apr &amp; May'!O$5:P$46,2,FALSE),"")</f>
        <v/>
      </c>
      <c r="H7" t="str">
        <f>IFERROR(VLOOKUP($B7,'[1]Apr &amp; May'!R$5:S$46,2,FALSE),"")</f>
        <v/>
      </c>
      <c r="I7" t="str">
        <f>IFERROR(VLOOKUP($B7,'[1]Apr &amp; May'!U$5:V$46,2,FALSE),"")</f>
        <v/>
      </c>
      <c r="J7" t="str">
        <f>IFERROR(VLOOKUP($B7,'[1]Apr &amp; May'!X$5:Y$46,2,FALSE),"")</f>
        <v/>
      </c>
      <c r="K7" s="70" t="str">
        <f>IFERROR(VLOOKUP($B7,'[1]Apr &amp; May'!AA$5:AB$46,2,FALSE),"")</f>
        <v/>
      </c>
      <c r="L7" t="str">
        <f>IFERROR(VLOOKUP($B7,'[1]Apr &amp; May'!AD$5:AE$46,2,FALSE),"")</f>
        <v/>
      </c>
      <c r="M7" t="str">
        <f>IFERROR(VLOOKUP($B7,'[1]Apr &amp; May'!AG$5:AH$46,2,FALSE),"")</f>
        <v/>
      </c>
      <c r="N7" t="str">
        <f>IFERROR(VLOOKUP($B7,'[1]Apr &amp; May'!AJ$5:AK$46,2,FALSE),"")</f>
        <v/>
      </c>
      <c r="O7" t="str">
        <f>IFERROR(VLOOKUP($B7,'[1]Apr &amp; May'!AM$5:AN$46,2,FALSE),"")</f>
        <v/>
      </c>
      <c r="P7" t="str">
        <f>IFERROR(VLOOKUP($B7,'[1]Apr &amp; May'!AP$5:AQ$46,2,FALSE),"")</f>
        <v/>
      </c>
      <c r="Q7" s="6">
        <f>SUM($C7:P7)</f>
        <v>0</v>
      </c>
      <c r="R7">
        <f>COUNTIF($C7:P7,"Late*")</f>
        <v>0</v>
      </c>
      <c r="S7" s="11">
        <f t="shared" si="2"/>
        <v>0</v>
      </c>
      <c r="T7" s="7">
        <f>COUNTIF($C7:P7,"Absent")</f>
        <v>0</v>
      </c>
      <c r="U7">
        <f>COUNTIF($C7:P7,"Withdrawn")+COUNTIF($C7:P7,"Absent*")-T7</f>
        <v>0</v>
      </c>
      <c r="V7" s="10">
        <f t="shared" si="3"/>
        <v>0</v>
      </c>
    </row>
    <row r="8" spans="1:23" x14ac:dyDescent="0.3">
      <c r="A8" s="6" t="s">
        <v>745</v>
      </c>
      <c r="B8" s="7" t="s">
        <v>746</v>
      </c>
      <c r="C8" s="6" t="str">
        <f>IFERROR(VLOOKUP($B8,'[1]Apr &amp; May'!C$5:D$46,2,FALSE),"")</f>
        <v>Late</v>
      </c>
      <c r="D8" t="str">
        <f>IFERROR(VLOOKUP($B8,'[1]Apr &amp; May'!F$5:G$46,2,FALSE),"")</f>
        <v/>
      </c>
      <c r="E8" t="str">
        <f>IFERROR(VLOOKUP($B8,'[1]Apr &amp; May'!I$5:J$46,2,FALSE),"")</f>
        <v/>
      </c>
      <c r="F8" s="70" t="str">
        <f>IFERROR(VLOOKUP($B8,'[1]Apr &amp; May'!L$5:M$46,2,FALSE),"")</f>
        <v/>
      </c>
      <c r="G8" t="str">
        <f>IFERROR(VLOOKUP($B8,'[1]Apr &amp; May'!O$5:P$46,2,FALSE),"")</f>
        <v/>
      </c>
      <c r="H8" t="str">
        <f>IFERROR(VLOOKUP($B8,'[1]Apr &amp; May'!R$5:S$46,2,FALSE),"")</f>
        <v/>
      </c>
      <c r="I8" t="str">
        <f>IFERROR(VLOOKUP($B8,'[1]Apr &amp; May'!U$5:V$46,2,FALSE),"")</f>
        <v/>
      </c>
      <c r="J8" t="str">
        <f>IFERROR(VLOOKUP($B8,'[1]Apr &amp; May'!X$5:Y$46,2,FALSE),"")</f>
        <v/>
      </c>
      <c r="K8" s="70" t="str">
        <f>IFERROR(VLOOKUP($B8,'[1]Apr &amp; May'!AA$5:AB$46,2,FALSE),"")</f>
        <v/>
      </c>
      <c r="L8" t="str">
        <f>IFERROR(VLOOKUP($B8,'[1]Apr &amp; May'!AD$5:AE$46,2,FALSE),"")</f>
        <v/>
      </c>
      <c r="M8" t="str">
        <f>IFERROR(VLOOKUP($B8,'[1]Apr &amp; May'!AG$5:AH$46,2,FALSE),"")</f>
        <v/>
      </c>
      <c r="N8" t="str">
        <f>IFERROR(VLOOKUP($B8,'[1]Apr &amp; May'!AJ$5:AK$46,2,FALSE),"")</f>
        <v/>
      </c>
      <c r="O8" t="str">
        <f>IFERROR(VLOOKUP($B8,'[1]Apr &amp; May'!AM$5:AN$46,2,FALSE),"")</f>
        <v/>
      </c>
      <c r="P8" t="str">
        <f>IFERROR(VLOOKUP($B8,'[1]Apr &amp; May'!AP$5:AQ$46,2,FALSE),"")</f>
        <v/>
      </c>
      <c r="Q8" s="6">
        <f>SUM($C8:P8)</f>
        <v>0</v>
      </c>
      <c r="R8">
        <f>COUNTIF($C8:P8,"Late*")</f>
        <v>1</v>
      </c>
      <c r="S8" s="11">
        <f t="shared" si="2"/>
        <v>1</v>
      </c>
      <c r="T8" s="7">
        <f>COUNTIF($C8:P8,"Absent")</f>
        <v>0</v>
      </c>
      <c r="U8">
        <f>COUNTIF($C8:P8,"Withdrawn")+COUNTIF($C8:P8,"Absent*")-T8</f>
        <v>0</v>
      </c>
      <c r="V8" s="10">
        <f t="shared" si="3"/>
        <v>1</v>
      </c>
    </row>
    <row r="9" spans="1:23" x14ac:dyDescent="0.3">
      <c r="A9" s="6" t="s">
        <v>605</v>
      </c>
      <c r="B9" s="7" t="s">
        <v>606</v>
      </c>
      <c r="C9" s="6" t="str">
        <f>IFERROR(VLOOKUP($B9,'[1]Apr &amp; May'!C$5:D$46,2,FALSE),"")</f>
        <v/>
      </c>
      <c r="D9">
        <f>IFERROR(VLOOKUP($B9,'[1]Apr &amp; May'!F$5:G$46,2,FALSE),"")</f>
        <v>1</v>
      </c>
      <c r="E9" t="str">
        <f>IFERROR(VLOOKUP($B9,'[1]Apr &amp; May'!I$5:J$46,2,FALSE),"")</f>
        <v/>
      </c>
      <c r="F9" s="70" t="str">
        <f>IFERROR(VLOOKUP($B9,'[1]Apr &amp; May'!L$5:M$46,2,FALSE),"")</f>
        <v/>
      </c>
      <c r="G9">
        <f>IFERROR(VLOOKUP($B9,'[1]Apr &amp; May'!O$5:P$46,2,FALSE),"")</f>
        <v>1</v>
      </c>
      <c r="H9" t="str">
        <f>IFERROR(VLOOKUP($B9,'[1]Apr &amp; May'!R$5:S$46,2,FALSE),"")</f>
        <v/>
      </c>
      <c r="I9" t="str">
        <f>IFERROR(VLOOKUP($B9,'[1]Apr &amp; May'!U$5:V$46,2,FALSE),"")</f>
        <v/>
      </c>
      <c r="J9" t="str">
        <f>IFERROR(VLOOKUP($B9,'[1]Apr &amp; May'!X$5:Y$46,2,FALSE),"")</f>
        <v/>
      </c>
      <c r="K9" s="70" t="str">
        <f>IFERROR(VLOOKUP($B9,'[1]Apr &amp; May'!AA$5:AB$46,2,FALSE),"")</f>
        <v/>
      </c>
      <c r="L9" t="str">
        <f>IFERROR(VLOOKUP($B9,'[1]Apr &amp; May'!AD$5:AE$46,2,FALSE),"")</f>
        <v>Withdrawn</v>
      </c>
      <c r="M9" t="str">
        <f>IFERROR(VLOOKUP($B9,'[1]Apr &amp; May'!AG$5:AH$46,2,FALSE),"")</f>
        <v/>
      </c>
      <c r="N9" t="str">
        <f>IFERROR(VLOOKUP($B9,'[1]Apr &amp; May'!AJ$5:AK$46,2,FALSE),"")</f>
        <v/>
      </c>
      <c r="O9" t="str">
        <f>IFERROR(VLOOKUP($B9,'[1]Apr &amp; May'!AM$5:AN$46,2,FALSE),"")</f>
        <v/>
      </c>
      <c r="P9" t="str">
        <f>IFERROR(VLOOKUP($B9,'[1]Apr &amp; May'!AP$5:AQ$46,2,FALSE),"")</f>
        <v/>
      </c>
      <c r="Q9" s="6">
        <f>SUM($C9:P9)</f>
        <v>2</v>
      </c>
      <c r="R9">
        <f>COUNTIF($C9:P9,"Late*")</f>
        <v>0</v>
      </c>
      <c r="S9" s="11">
        <f t="shared" si="2"/>
        <v>2</v>
      </c>
      <c r="T9" s="7">
        <f>COUNTIF($C9:P9,"Absent")</f>
        <v>0</v>
      </c>
      <c r="U9">
        <f>COUNTIF($C9:P9,"Withdrawn")+COUNTIF($C9:P9,"Absent*")-T9</f>
        <v>1</v>
      </c>
      <c r="V9" s="10">
        <f t="shared" si="3"/>
        <v>3</v>
      </c>
    </row>
    <row r="10" spans="1:23" x14ac:dyDescent="0.3">
      <c r="A10" s="6" t="s">
        <v>531</v>
      </c>
      <c r="B10" s="7" t="s">
        <v>532</v>
      </c>
      <c r="C10" s="6">
        <f>IFERROR(VLOOKUP($B10,'[1]Apr &amp; May'!C$5:D$46,2,FALSE),"")</f>
        <v>1</v>
      </c>
      <c r="D10" t="str">
        <f>IFERROR(VLOOKUP($B10,'[1]Apr &amp; May'!F$5:G$46,2,FALSE),"")</f>
        <v/>
      </c>
      <c r="E10">
        <f>IFERROR(VLOOKUP($B10,'[1]Apr &amp; May'!I$5:J$46,2,FALSE),"")</f>
        <v>1</v>
      </c>
      <c r="F10" s="70" t="str">
        <f>IFERROR(VLOOKUP($B10,'[1]Apr &amp; May'!L$5:M$46,2,FALSE),"")</f>
        <v/>
      </c>
      <c r="G10" t="str">
        <f>IFERROR(VLOOKUP($B10,'[1]Apr &amp; May'!O$5:P$46,2,FALSE),"")</f>
        <v/>
      </c>
      <c r="H10" t="str">
        <f>IFERROR(VLOOKUP($B10,'[1]Apr &amp; May'!R$5:S$46,2,FALSE),"")</f>
        <v/>
      </c>
      <c r="I10" t="str">
        <f>IFERROR(VLOOKUP($B10,'[1]Apr &amp; May'!U$5:V$46,2,FALSE),"")</f>
        <v/>
      </c>
      <c r="J10" t="str">
        <f>IFERROR(VLOOKUP($B10,'[1]Apr &amp; May'!X$5:Y$46,2,FALSE),"")</f>
        <v/>
      </c>
      <c r="K10" s="70" t="str">
        <f>IFERROR(VLOOKUP($B10,'[1]Apr &amp; May'!AA$5:AB$46,2,FALSE),"")</f>
        <v/>
      </c>
      <c r="L10" t="str">
        <f>IFERROR(VLOOKUP($B10,'[1]Apr &amp; May'!AD$5:AE$46,2,FALSE),"")</f>
        <v>Withdrawn</v>
      </c>
      <c r="M10" t="str">
        <f>IFERROR(VLOOKUP($B10,'[1]Apr &amp; May'!AG$5:AH$46,2,FALSE),"")</f>
        <v/>
      </c>
      <c r="N10" t="str">
        <f>IFERROR(VLOOKUP($B10,'[1]Apr &amp; May'!AJ$5:AK$46,2,FALSE),"")</f>
        <v/>
      </c>
      <c r="O10" t="str">
        <f>IFERROR(VLOOKUP($B10,'[1]Apr &amp; May'!AM$5:AN$46,2,FALSE),"")</f>
        <v/>
      </c>
      <c r="P10" t="str">
        <f>IFERROR(VLOOKUP($B10,'[1]Apr &amp; May'!AP$5:AQ$46,2,FALSE),"")</f>
        <v/>
      </c>
      <c r="Q10" s="6">
        <f>SUM($C10:P10)</f>
        <v>2</v>
      </c>
      <c r="R10">
        <f>COUNTIF($C10:P10,"Late*")</f>
        <v>0</v>
      </c>
      <c r="S10" s="11">
        <f t="shared" si="2"/>
        <v>2</v>
      </c>
      <c r="T10" s="7">
        <f>COUNTIF($C10:P10,"Absent")</f>
        <v>0</v>
      </c>
      <c r="U10">
        <f>COUNTIF($C10:P10,"Withdrawn")+COUNTIF($C10:P10,"Absent*")-T10</f>
        <v>1</v>
      </c>
      <c r="V10" s="10">
        <f t="shared" si="3"/>
        <v>3</v>
      </c>
    </row>
    <row r="11" spans="1:23" x14ac:dyDescent="0.3">
      <c r="A11" s="6" t="s">
        <v>467</v>
      </c>
      <c r="B11" s="7" t="s">
        <v>418</v>
      </c>
      <c r="C11" s="6" t="str">
        <f>IFERROR(VLOOKUP($B11,'[1]Apr &amp; May'!C$5:D$46,2,FALSE),"")</f>
        <v>Withdrawn</v>
      </c>
      <c r="D11" t="str">
        <f>IFERROR(VLOOKUP($B11,'[1]Apr &amp; May'!F$5:G$46,2,FALSE),"")</f>
        <v>Late*</v>
      </c>
      <c r="E11" t="str">
        <f>IFERROR(VLOOKUP($B11,'[1]Apr &amp; May'!I$5:J$46,2,FALSE),"")</f>
        <v/>
      </c>
      <c r="F11" s="70" t="str">
        <f>IFERROR(VLOOKUP($B11,'[1]Apr &amp; May'!L$5:M$46,2,FALSE),"")</f>
        <v/>
      </c>
      <c r="G11" t="str">
        <f>IFERROR(VLOOKUP($B11,'[1]Apr &amp; May'!O$5:P$46,2,FALSE),"")</f>
        <v/>
      </c>
      <c r="H11" t="str">
        <f>IFERROR(VLOOKUP($B11,'[1]Apr &amp; May'!R$5:S$46,2,FALSE),"")</f>
        <v/>
      </c>
      <c r="I11" t="str">
        <f>IFERROR(VLOOKUP($B11,'[1]Apr &amp; May'!U$5:V$46,2,FALSE),"")</f>
        <v/>
      </c>
      <c r="J11" t="str">
        <f>IFERROR(VLOOKUP($B11,'[1]Apr &amp; May'!X$5:Y$46,2,FALSE),"")</f>
        <v/>
      </c>
      <c r="K11" s="70" t="str">
        <f>IFERROR(VLOOKUP($B11,'[1]Apr &amp; May'!AA$5:AB$46,2,FALSE),"")</f>
        <v/>
      </c>
      <c r="L11" t="str">
        <f>IFERROR(VLOOKUP($B11,'[1]Apr &amp; May'!AD$5:AE$46,2,FALSE),"")</f>
        <v/>
      </c>
      <c r="M11" t="str">
        <f>IFERROR(VLOOKUP($B11,'[1]Apr &amp; May'!AG$5:AH$46,2,FALSE),"")</f>
        <v/>
      </c>
      <c r="N11" t="str">
        <f>IFERROR(VLOOKUP($B11,'[1]Apr &amp; May'!AJ$5:AK$46,2,FALSE),"")</f>
        <v/>
      </c>
      <c r="O11" t="str">
        <f>IFERROR(VLOOKUP($B11,'[1]Apr &amp; May'!AM$5:AN$46,2,FALSE),"")</f>
        <v/>
      </c>
      <c r="P11" t="str">
        <f>IFERROR(VLOOKUP($B11,'[1]Apr &amp; May'!AP$5:AQ$46,2,FALSE),"")</f>
        <v/>
      </c>
      <c r="Q11" s="6">
        <f>SUM($C11:P11)</f>
        <v>0</v>
      </c>
      <c r="R11">
        <f>COUNTIF($C11:P11,"Late*")</f>
        <v>1</v>
      </c>
      <c r="S11" s="11">
        <f t="shared" si="2"/>
        <v>1</v>
      </c>
      <c r="T11" s="7">
        <f>COUNTIF($C11:P11,"Absent")</f>
        <v>0</v>
      </c>
      <c r="U11">
        <f>COUNTIF($C11:P11,"Withdrawn")+COUNTIF($C11:P11,"Absent*")-T11</f>
        <v>1</v>
      </c>
      <c r="V11" s="10">
        <f t="shared" si="3"/>
        <v>2</v>
      </c>
    </row>
    <row r="12" spans="1:23" x14ac:dyDescent="0.3">
      <c r="A12" s="6" t="s">
        <v>305</v>
      </c>
      <c r="B12" s="7" t="s">
        <v>306</v>
      </c>
      <c r="C12" s="6" t="str">
        <f>IFERROR(VLOOKUP($B12,'[1]Apr &amp; May'!C$5:D$46,2,FALSE),"")</f>
        <v/>
      </c>
      <c r="D12" t="str">
        <f>IFERROR(VLOOKUP($B12,'[1]Apr &amp; May'!F$5:G$46,2,FALSE),"")</f>
        <v>Withdrawn</v>
      </c>
      <c r="E12" t="str">
        <f>IFERROR(VLOOKUP($B12,'[1]Apr &amp; May'!I$5:J$46,2,FALSE),"")</f>
        <v/>
      </c>
      <c r="F12" s="70" t="str">
        <f>IFERROR(VLOOKUP($B12,'[1]Apr &amp; May'!L$5:M$46,2,FALSE),"")</f>
        <v/>
      </c>
      <c r="G12" t="str">
        <f>IFERROR(VLOOKUP($B12,'[1]Apr &amp; May'!O$5:P$46,2,FALSE),"")</f>
        <v/>
      </c>
      <c r="H12" t="str">
        <f>IFERROR(VLOOKUP($B12,'[1]Apr &amp; May'!R$5:S$46,2,FALSE),"")</f>
        <v>Withdrawn</v>
      </c>
      <c r="I12">
        <f>IFERROR(VLOOKUP($B12,'[1]Apr &amp; May'!U$5:V$46,2,FALSE),"")</f>
        <v>1</v>
      </c>
      <c r="J12" t="str">
        <f>IFERROR(VLOOKUP($B12,'[1]Apr &amp; May'!X$5:Y$46,2,FALSE),"")</f>
        <v/>
      </c>
      <c r="K12" s="70" t="str">
        <f>IFERROR(VLOOKUP($B12,'[1]Apr &amp; May'!AA$5:AB$46,2,FALSE),"")</f>
        <v/>
      </c>
      <c r="L12" t="str">
        <f>IFERROR(VLOOKUP($B12,'[1]Apr &amp; May'!AD$5:AE$46,2,FALSE),"")</f>
        <v/>
      </c>
      <c r="M12" t="str">
        <f>IFERROR(VLOOKUP($B12,'[1]Apr &amp; May'!AG$5:AH$46,2,FALSE),"")</f>
        <v/>
      </c>
      <c r="N12" t="str">
        <f>IFERROR(VLOOKUP($B12,'[1]Apr &amp; May'!AJ$5:AK$46,2,FALSE),"")</f>
        <v/>
      </c>
      <c r="O12" t="str">
        <f>IFERROR(VLOOKUP($B12,'[1]Apr &amp; May'!AM$5:AN$46,2,FALSE),"")</f>
        <v/>
      </c>
      <c r="P12" t="str">
        <f>IFERROR(VLOOKUP($B12,'[1]Apr &amp; May'!AP$5:AQ$46,2,FALSE),"")</f>
        <v/>
      </c>
      <c r="Q12" s="6">
        <f>SUM($C12:P12)</f>
        <v>1</v>
      </c>
      <c r="R12">
        <f>COUNTIF($C12:P12,"Late*")</f>
        <v>0</v>
      </c>
      <c r="S12" s="11">
        <f t="shared" si="2"/>
        <v>1</v>
      </c>
      <c r="T12" s="7">
        <f>COUNTIF($C12:P12,"Absent")</f>
        <v>0</v>
      </c>
      <c r="U12">
        <f>COUNTIF($C12:P12,"Withdrawn")+COUNTIF($C12:P12,"Absent*")-T12</f>
        <v>2</v>
      </c>
      <c r="V12" s="10">
        <f t="shared" si="3"/>
        <v>3</v>
      </c>
    </row>
    <row r="13" spans="1:23" x14ac:dyDescent="0.3">
      <c r="A13" s="6" t="s">
        <v>651</v>
      </c>
      <c r="B13" s="7" t="s">
        <v>652</v>
      </c>
      <c r="C13" s="6" t="str">
        <f>IFERROR(VLOOKUP($B13,'[1]Apr &amp; May'!C$5:D$46,2,FALSE),"")</f>
        <v/>
      </c>
      <c r="D13" t="str">
        <f>IFERROR(VLOOKUP($B13,'[1]Apr &amp; May'!F$5:G$46,2,FALSE),"")</f>
        <v/>
      </c>
      <c r="E13" t="str">
        <f>IFERROR(VLOOKUP($B13,'[1]Apr &amp; May'!I$5:J$46,2,FALSE),"")</f>
        <v/>
      </c>
      <c r="F13" s="70" t="str">
        <f>IFERROR(VLOOKUP($B13,'[1]Apr &amp; May'!L$5:M$46,2,FALSE),"")</f>
        <v/>
      </c>
      <c r="G13" t="str">
        <f>IFERROR(VLOOKUP($B13,'[1]Apr &amp; May'!O$5:P$46,2,FALSE),"")</f>
        <v/>
      </c>
      <c r="H13" t="str">
        <f>IFERROR(VLOOKUP($B13,'[1]Apr &amp; May'!R$5:S$46,2,FALSE),"")</f>
        <v/>
      </c>
      <c r="I13" t="str">
        <f>IFERROR(VLOOKUP($B13,'[1]Apr &amp; May'!U$5:V$46,2,FALSE),"")</f>
        <v/>
      </c>
      <c r="J13" t="str">
        <f>IFERROR(VLOOKUP($B13,'[1]Apr &amp; May'!X$5:Y$46,2,FALSE),"")</f>
        <v/>
      </c>
      <c r="K13" s="70" t="str">
        <f>IFERROR(VLOOKUP($B13,'[1]Apr &amp; May'!AA$5:AB$46,2,FALSE),"")</f>
        <v/>
      </c>
      <c r="L13" t="str">
        <f>IFERROR(VLOOKUP($B13,'[1]Apr &amp; May'!AD$5:AE$46,2,FALSE),"")</f>
        <v/>
      </c>
      <c r="M13" t="str">
        <f>IFERROR(VLOOKUP($B13,'[1]Apr &amp; May'!AG$5:AH$46,2,FALSE),"")</f>
        <v/>
      </c>
      <c r="N13" t="str">
        <f>IFERROR(VLOOKUP($B13,'[1]Apr &amp; May'!AJ$5:AK$46,2,FALSE),"")</f>
        <v/>
      </c>
      <c r="O13" t="str">
        <f>IFERROR(VLOOKUP($B13,'[1]Apr &amp; May'!AM$5:AN$46,2,FALSE),"")</f>
        <v/>
      </c>
      <c r="P13" t="str">
        <f>IFERROR(VLOOKUP($B13,'[1]Apr &amp; May'!AP$5:AQ$46,2,FALSE),"")</f>
        <v/>
      </c>
      <c r="Q13" s="6">
        <f>SUM($C13:P13)</f>
        <v>0</v>
      </c>
      <c r="R13">
        <f>COUNTIF($C13:P13,"Late*")</f>
        <v>0</v>
      </c>
      <c r="S13" s="11">
        <f t="shared" si="2"/>
        <v>0</v>
      </c>
      <c r="T13" s="7">
        <f>COUNTIF($C13:P13,"Absent")</f>
        <v>0</v>
      </c>
      <c r="U13">
        <f>COUNTIF($C13:P13,"Withdrawn")+COUNTIF($C13:P13,"Absent*")-T13</f>
        <v>0</v>
      </c>
      <c r="V13" s="10">
        <f t="shared" si="3"/>
        <v>0</v>
      </c>
    </row>
    <row r="14" spans="1:23" x14ac:dyDescent="0.3">
      <c r="A14" s="6" t="s">
        <v>679</v>
      </c>
      <c r="B14" s="7" t="s">
        <v>680</v>
      </c>
      <c r="C14" s="6" t="str">
        <f>IFERROR(VLOOKUP($B14,'[1]Apr &amp; May'!C$5:D$46,2,FALSE),"")</f>
        <v/>
      </c>
      <c r="D14" t="str">
        <f>IFERROR(VLOOKUP($B14,'[1]Apr &amp; May'!F$5:G$46,2,FALSE),"")</f>
        <v/>
      </c>
      <c r="E14" t="str">
        <f>IFERROR(VLOOKUP($B14,'[1]Apr &amp; May'!I$5:J$46,2,FALSE),"")</f>
        <v/>
      </c>
      <c r="F14" s="70" t="str">
        <f>IFERROR(VLOOKUP($B14,'[1]Apr &amp; May'!L$5:M$46,2,FALSE),"")</f>
        <v/>
      </c>
      <c r="G14" t="str">
        <f>IFERROR(VLOOKUP($B14,'[1]Apr &amp; May'!O$5:P$46,2,FALSE),"")</f>
        <v/>
      </c>
      <c r="H14" t="str">
        <f>IFERROR(VLOOKUP($B14,'[1]Apr &amp; May'!R$5:S$46,2,FALSE),"")</f>
        <v/>
      </c>
      <c r="I14" t="str">
        <f>IFERROR(VLOOKUP($B14,'[1]Apr &amp; May'!U$5:V$46,2,FALSE),"")</f>
        <v/>
      </c>
      <c r="J14" t="str">
        <f>IFERROR(VLOOKUP($B14,'[1]Apr &amp; May'!X$5:Y$46,2,FALSE),"")</f>
        <v/>
      </c>
      <c r="K14" s="70" t="str">
        <f>IFERROR(VLOOKUP($B14,'[1]Apr &amp; May'!AA$5:AB$46,2,FALSE),"")</f>
        <v/>
      </c>
      <c r="L14" t="str">
        <f>IFERROR(VLOOKUP($B14,'[1]Apr &amp; May'!AD$5:AE$46,2,FALSE),"")</f>
        <v/>
      </c>
      <c r="M14" t="str">
        <f>IFERROR(VLOOKUP($B14,'[1]Apr &amp; May'!AG$5:AH$46,2,FALSE),"")</f>
        <v/>
      </c>
      <c r="N14" t="str">
        <f>IFERROR(VLOOKUP($B14,'[1]Apr &amp; May'!AJ$5:AK$46,2,FALSE),"")</f>
        <v/>
      </c>
      <c r="O14" t="str">
        <f>IFERROR(VLOOKUP($B14,'[1]Apr &amp; May'!AM$5:AN$46,2,FALSE),"")</f>
        <v/>
      </c>
      <c r="P14" t="str">
        <f>IFERROR(VLOOKUP($B14,'[1]Apr &amp; May'!AP$5:AQ$46,2,FALSE),"")</f>
        <v/>
      </c>
      <c r="Q14" s="6">
        <f>SUM($C14:P14)</f>
        <v>0</v>
      </c>
      <c r="R14">
        <f>COUNTIF($C14:P14,"Late*")</f>
        <v>0</v>
      </c>
      <c r="S14" s="11">
        <f t="shared" si="2"/>
        <v>0</v>
      </c>
      <c r="T14" s="7">
        <f>COUNTIF($C14:P14,"Absent")</f>
        <v>0</v>
      </c>
      <c r="U14">
        <f>COUNTIF($C14:P14,"Withdrawn")+COUNTIF($C14:P14,"Absent*")-T14</f>
        <v>0</v>
      </c>
      <c r="V14" s="10">
        <f t="shared" si="3"/>
        <v>0</v>
      </c>
    </row>
    <row r="15" spans="1:23" x14ac:dyDescent="0.3">
      <c r="A15" s="6" t="s">
        <v>693</v>
      </c>
      <c r="B15" s="7" t="s">
        <v>694</v>
      </c>
      <c r="C15" s="6" t="str">
        <f>IFERROR(VLOOKUP($B15,'[1]Apr &amp; May'!C$5:D$46,2,FALSE),"")</f>
        <v>Late</v>
      </c>
      <c r="D15" t="str">
        <f>IFERROR(VLOOKUP($B15,'[1]Apr &amp; May'!F$5:G$46,2,FALSE),"")</f>
        <v/>
      </c>
      <c r="E15" t="str">
        <f>IFERROR(VLOOKUP($B15,'[1]Apr &amp; May'!I$5:J$46,2,FALSE),"")</f>
        <v/>
      </c>
      <c r="F15" s="70" t="str">
        <f>IFERROR(VLOOKUP($B15,'[1]Apr &amp; May'!L$5:M$46,2,FALSE),"")</f>
        <v/>
      </c>
      <c r="G15" t="str">
        <f>IFERROR(VLOOKUP($B15,'[1]Apr &amp; May'!O$5:P$46,2,FALSE),"")</f>
        <v/>
      </c>
      <c r="H15" t="str">
        <f>IFERROR(VLOOKUP($B15,'[1]Apr &amp; May'!R$5:S$46,2,FALSE),"")</f>
        <v/>
      </c>
      <c r="I15" t="str">
        <f>IFERROR(VLOOKUP($B15,'[1]Apr &amp; May'!U$5:V$46,2,FALSE),"")</f>
        <v/>
      </c>
      <c r="J15" t="str">
        <f>IFERROR(VLOOKUP($B15,'[1]Apr &amp; May'!X$5:Y$46,2,FALSE),"")</f>
        <v/>
      </c>
      <c r="K15" s="70" t="str">
        <f>IFERROR(VLOOKUP($B15,'[1]Apr &amp; May'!AA$5:AB$46,2,FALSE),"")</f>
        <v/>
      </c>
      <c r="L15" t="str">
        <f>IFERROR(VLOOKUP($B15,'[1]Apr &amp; May'!AD$5:AE$46,2,FALSE),"")</f>
        <v/>
      </c>
      <c r="M15" t="str">
        <f>IFERROR(VLOOKUP($B15,'[1]Apr &amp; May'!AG$5:AH$46,2,FALSE),"")</f>
        <v/>
      </c>
      <c r="N15" t="str">
        <f>IFERROR(VLOOKUP($B15,'[1]Apr &amp; May'!AJ$5:AK$46,2,FALSE),"")</f>
        <v/>
      </c>
      <c r="O15" t="str">
        <f>IFERROR(VLOOKUP($B15,'[1]Apr &amp; May'!AM$5:AN$46,2,FALSE),"")</f>
        <v/>
      </c>
      <c r="P15" t="str">
        <f>IFERROR(VLOOKUP($B15,'[1]Apr &amp; May'!AP$5:AQ$46,2,FALSE),"")</f>
        <v/>
      </c>
      <c r="Q15" s="6">
        <f>SUM($C15:P15)</f>
        <v>0</v>
      </c>
      <c r="R15">
        <f>COUNTIF($C15:P15,"Late*")</f>
        <v>1</v>
      </c>
      <c r="S15" s="11">
        <f t="shared" si="2"/>
        <v>1</v>
      </c>
      <c r="T15" s="7">
        <f>COUNTIF($C15:P15,"Absent")</f>
        <v>0</v>
      </c>
      <c r="U15">
        <f>COUNTIF($C15:P15,"Withdrawn")+COUNTIF($C15:P15,"Absent*")-T15</f>
        <v>0</v>
      </c>
      <c r="V15" s="10">
        <f t="shared" si="3"/>
        <v>1</v>
      </c>
    </row>
    <row r="16" spans="1:23" x14ac:dyDescent="0.3">
      <c r="A16" s="6" t="s">
        <v>195</v>
      </c>
      <c r="B16" s="7" t="s">
        <v>196</v>
      </c>
      <c r="C16" s="6" t="str">
        <f>IFERROR(VLOOKUP($B16,'[1]Apr &amp; May'!C$5:D$46,2,FALSE),"")</f>
        <v>Withdrawn</v>
      </c>
      <c r="D16" t="str">
        <f>IFERROR(VLOOKUP($B16,'[1]Apr &amp; May'!F$5:G$46,2,FALSE),"")</f>
        <v>Withdrawn</v>
      </c>
      <c r="E16" t="str">
        <f>IFERROR(VLOOKUP($B16,'[1]Apr &amp; May'!I$5:J$46,2,FALSE),"")</f>
        <v/>
      </c>
      <c r="F16" s="70" t="str">
        <f>IFERROR(VLOOKUP($B16,'[1]Apr &amp; May'!L$5:M$46,2,FALSE),"")</f>
        <v/>
      </c>
      <c r="G16" t="str">
        <f>IFERROR(VLOOKUP($B16,'[1]Apr &amp; May'!O$5:P$46,2,FALSE),"")</f>
        <v/>
      </c>
      <c r="H16" t="str">
        <f>IFERROR(VLOOKUP($B16,'[1]Apr &amp; May'!R$5:S$46,2,FALSE),"")</f>
        <v/>
      </c>
      <c r="I16" t="str">
        <f>IFERROR(VLOOKUP($B16,'[1]Apr &amp; May'!U$5:V$46,2,FALSE),"")</f>
        <v/>
      </c>
      <c r="J16" t="str">
        <f>IFERROR(VLOOKUP($B16,'[1]Apr &amp; May'!X$5:Y$46,2,FALSE),"")</f>
        <v/>
      </c>
      <c r="K16" s="70" t="str">
        <f>IFERROR(VLOOKUP($B16,'[1]Apr &amp; May'!AA$5:AB$46,2,FALSE),"")</f>
        <v/>
      </c>
      <c r="L16" t="str">
        <f>IFERROR(VLOOKUP($B16,'[1]Apr &amp; May'!AD$5:AE$46,2,FALSE),"")</f>
        <v/>
      </c>
      <c r="M16" t="str">
        <f>IFERROR(VLOOKUP($B16,'[1]Apr &amp; May'!AG$5:AH$46,2,FALSE),"")</f>
        <v/>
      </c>
      <c r="N16" t="str">
        <f>IFERROR(VLOOKUP($B16,'[1]Apr &amp; May'!AJ$5:AK$46,2,FALSE),"")</f>
        <v/>
      </c>
      <c r="O16" t="str">
        <f>IFERROR(VLOOKUP($B16,'[1]Apr &amp; May'!AM$5:AN$46,2,FALSE),"")</f>
        <v/>
      </c>
      <c r="P16" t="str">
        <f>IFERROR(VLOOKUP($B16,'[1]Apr &amp; May'!AP$5:AQ$46,2,FALSE),"")</f>
        <v/>
      </c>
      <c r="Q16" s="6">
        <f>SUM($C16:P16)</f>
        <v>0</v>
      </c>
      <c r="R16">
        <f>COUNTIF($C16:P16,"Late*")</f>
        <v>0</v>
      </c>
      <c r="S16" s="11">
        <f t="shared" si="2"/>
        <v>0</v>
      </c>
      <c r="T16" s="7">
        <f>COUNTIF($C16:P16,"Absent")</f>
        <v>0</v>
      </c>
      <c r="U16">
        <f>COUNTIF($C16:P16,"Withdrawn")+COUNTIF($C16:P16,"Absent*")-T16</f>
        <v>2</v>
      </c>
      <c r="V16" s="10">
        <f t="shared" si="3"/>
        <v>2</v>
      </c>
    </row>
    <row r="17" spans="1:22" x14ac:dyDescent="0.3">
      <c r="A17" s="6" t="s">
        <v>695</v>
      </c>
      <c r="B17" s="7" t="s">
        <v>696</v>
      </c>
      <c r="C17" s="6" t="str">
        <f>IFERROR(VLOOKUP($B17,'[1]Apr &amp; May'!C$5:D$46,2,FALSE),"")</f>
        <v/>
      </c>
      <c r="D17" t="str">
        <f>IFERROR(VLOOKUP($B17,'[1]Apr &amp; May'!F$5:G$46,2,FALSE),"")</f>
        <v/>
      </c>
      <c r="E17" t="str">
        <f>IFERROR(VLOOKUP($B17,'[1]Apr &amp; May'!I$5:J$46,2,FALSE),"")</f>
        <v/>
      </c>
      <c r="F17" s="70" t="str">
        <f>IFERROR(VLOOKUP($B17,'[1]Apr &amp; May'!L$5:M$46,2,FALSE),"")</f>
        <v/>
      </c>
      <c r="G17" t="str">
        <f>IFERROR(VLOOKUP($B17,'[1]Apr &amp; May'!O$5:P$46,2,FALSE),"")</f>
        <v/>
      </c>
      <c r="H17" t="str">
        <f>IFERROR(VLOOKUP($B17,'[1]Apr &amp; May'!R$5:S$46,2,FALSE),"")</f>
        <v>Withdrawn</v>
      </c>
      <c r="I17" t="str">
        <f>IFERROR(VLOOKUP($B17,'[1]Apr &amp; May'!U$5:V$46,2,FALSE),"")</f>
        <v>Withdrawn</v>
      </c>
      <c r="J17" t="str">
        <f>IFERROR(VLOOKUP($B17,'[1]Apr &amp; May'!X$5:Y$46,2,FALSE),"")</f>
        <v/>
      </c>
      <c r="K17" s="70" t="str">
        <f>IFERROR(VLOOKUP($B17,'[1]Apr &amp; May'!AA$5:AB$46,2,FALSE),"")</f>
        <v/>
      </c>
      <c r="L17" t="str">
        <f>IFERROR(VLOOKUP($B17,'[1]Apr &amp; May'!AD$5:AE$46,2,FALSE),"")</f>
        <v>Withdrawn</v>
      </c>
      <c r="M17" t="str">
        <f>IFERROR(VLOOKUP($B17,'[1]Apr &amp; May'!AG$5:AH$46,2,FALSE),"")</f>
        <v/>
      </c>
      <c r="N17" t="str">
        <f>IFERROR(VLOOKUP($B17,'[1]Apr &amp; May'!AJ$5:AK$46,2,FALSE),"")</f>
        <v/>
      </c>
      <c r="O17" t="str">
        <f>IFERROR(VLOOKUP($B17,'[1]Apr &amp; May'!AM$5:AN$46,2,FALSE),"")</f>
        <v/>
      </c>
      <c r="P17" t="str">
        <f>IFERROR(VLOOKUP($B17,'[1]Apr &amp; May'!AP$5:AQ$46,2,FALSE),"")</f>
        <v/>
      </c>
      <c r="Q17" s="6">
        <f>SUM($C17:P17)</f>
        <v>0</v>
      </c>
      <c r="R17">
        <f>COUNTIF($C17:P17,"Late*")</f>
        <v>0</v>
      </c>
      <c r="S17" s="11">
        <f t="shared" si="2"/>
        <v>0</v>
      </c>
      <c r="T17" s="7">
        <f>COUNTIF($C17:P17,"Absent")</f>
        <v>0</v>
      </c>
      <c r="U17">
        <f>COUNTIF($C17:P17,"Withdrawn")+COUNTIF($C17:P17,"Absent*")-T17</f>
        <v>3</v>
      </c>
      <c r="V17" s="10">
        <f t="shared" si="3"/>
        <v>3</v>
      </c>
    </row>
    <row r="18" spans="1:22" x14ac:dyDescent="0.3">
      <c r="A18" s="6" t="s">
        <v>699</v>
      </c>
      <c r="B18" s="7" t="s">
        <v>700</v>
      </c>
      <c r="C18" s="6" t="str">
        <f>IFERROR(VLOOKUP($B18,'[1]Apr &amp; May'!C$5:D$46,2,FALSE),"")</f>
        <v/>
      </c>
      <c r="D18" t="str">
        <f>IFERROR(VLOOKUP($B18,'[1]Apr &amp; May'!F$5:G$46,2,FALSE),"")</f>
        <v/>
      </c>
      <c r="E18" t="str">
        <f>IFERROR(VLOOKUP($B18,'[1]Apr &amp; May'!I$5:J$46,2,FALSE),"")</f>
        <v/>
      </c>
      <c r="F18" s="70" t="str">
        <f>IFERROR(VLOOKUP($B18,'[1]Apr &amp; May'!L$5:M$46,2,FALSE),"")</f>
        <v/>
      </c>
      <c r="G18" t="str">
        <f>IFERROR(VLOOKUP($B18,'[1]Apr &amp; May'!O$5:P$46,2,FALSE),"")</f>
        <v/>
      </c>
      <c r="H18" t="str">
        <f>IFERROR(VLOOKUP($B18,'[1]Apr &amp; May'!R$5:S$46,2,FALSE),"")</f>
        <v/>
      </c>
      <c r="I18" t="str">
        <f>IFERROR(VLOOKUP($B18,'[1]Apr &amp; May'!U$5:V$46,2,FALSE),"")</f>
        <v/>
      </c>
      <c r="J18" t="str">
        <f>IFERROR(VLOOKUP($B18,'[1]Apr &amp; May'!X$5:Y$46,2,FALSE),"")</f>
        <v/>
      </c>
      <c r="K18" s="70" t="str">
        <f>IFERROR(VLOOKUP($B18,'[1]Apr &amp; May'!AA$5:AB$46,2,FALSE),"")</f>
        <v/>
      </c>
      <c r="L18" t="str">
        <f>IFERROR(VLOOKUP($B18,'[1]Apr &amp; May'!AD$5:AE$46,2,FALSE),"")</f>
        <v/>
      </c>
      <c r="M18" t="str">
        <f>IFERROR(VLOOKUP($B18,'[1]Apr &amp; May'!AG$5:AH$46,2,FALSE),"")</f>
        <v/>
      </c>
      <c r="N18" t="str">
        <f>IFERROR(VLOOKUP($B18,'[1]Apr &amp; May'!AJ$5:AK$46,2,FALSE),"")</f>
        <v/>
      </c>
      <c r="O18" t="str">
        <f>IFERROR(VLOOKUP($B18,'[1]Apr &amp; May'!AM$5:AN$46,2,FALSE),"")</f>
        <v/>
      </c>
      <c r="P18" t="str">
        <f>IFERROR(VLOOKUP($B18,'[1]Apr &amp; May'!AP$5:AQ$46,2,FALSE),"")</f>
        <v/>
      </c>
      <c r="Q18" s="6">
        <f>SUM($C18:P18)</f>
        <v>0</v>
      </c>
      <c r="R18">
        <f>COUNTIF($C18:P18,"Late*")</f>
        <v>0</v>
      </c>
      <c r="S18" s="11">
        <f t="shared" si="2"/>
        <v>0</v>
      </c>
      <c r="T18" s="7">
        <f>COUNTIF($C18:P18,"Absent")</f>
        <v>0</v>
      </c>
      <c r="U18">
        <f>COUNTIF($C18:P18,"Withdrawn")+COUNTIF($C18:P18,"Absent*")-T18</f>
        <v>0</v>
      </c>
      <c r="V18" s="10">
        <f t="shared" si="3"/>
        <v>0</v>
      </c>
    </row>
    <row r="19" spans="1:22" x14ac:dyDescent="0.3">
      <c r="A19" s="6" t="s">
        <v>220</v>
      </c>
      <c r="B19" s="7" t="s">
        <v>221</v>
      </c>
      <c r="C19" s="6" t="str">
        <f>IFERROR(VLOOKUP($B19,'[1]Apr &amp; May'!C$5:D$46,2,FALSE),"")</f>
        <v/>
      </c>
      <c r="D19" t="str">
        <f>IFERROR(VLOOKUP($B19,'[1]Apr &amp; May'!F$5:G$46,2,FALSE),"")</f>
        <v/>
      </c>
      <c r="E19">
        <f>IFERROR(VLOOKUP($B19,'[1]Apr &amp; May'!I$5:J$46,2,FALSE),"")</f>
        <v>1</v>
      </c>
      <c r="F19" s="70" t="str">
        <f>IFERROR(VLOOKUP($B19,'[1]Apr &amp; May'!L$5:M$46,2,FALSE),"")</f>
        <v/>
      </c>
      <c r="G19" t="str">
        <f>IFERROR(VLOOKUP($B19,'[1]Apr &amp; May'!O$5:P$46,2,FALSE),"")</f>
        <v/>
      </c>
      <c r="H19" t="str">
        <f>IFERROR(VLOOKUP($B19,'[1]Apr &amp; May'!R$5:S$46,2,FALSE),"")</f>
        <v>Withdrawn</v>
      </c>
      <c r="I19" t="str">
        <f>IFERROR(VLOOKUP($B19,'[1]Apr &amp; May'!U$5:V$46,2,FALSE),"")</f>
        <v/>
      </c>
      <c r="J19" t="str">
        <f>IFERROR(VLOOKUP($B19,'[1]Apr &amp; May'!X$5:Y$46,2,FALSE),"")</f>
        <v/>
      </c>
      <c r="K19" s="70" t="str">
        <f>IFERROR(VLOOKUP($B19,'[1]Apr &amp; May'!AA$5:AB$46,2,FALSE),"")</f>
        <v/>
      </c>
      <c r="L19" t="str">
        <f>IFERROR(VLOOKUP($B19,'[1]Apr &amp; May'!AD$5:AE$46,2,FALSE),"")</f>
        <v/>
      </c>
      <c r="M19" t="str">
        <f>IFERROR(VLOOKUP($B19,'[1]Apr &amp; May'!AG$5:AH$46,2,FALSE),"")</f>
        <v/>
      </c>
      <c r="N19" t="str">
        <f>IFERROR(VLOOKUP($B19,'[1]Apr &amp; May'!AJ$5:AK$46,2,FALSE),"")</f>
        <v/>
      </c>
      <c r="O19" t="str">
        <f>IFERROR(VLOOKUP($B19,'[1]Apr &amp; May'!AM$5:AN$46,2,FALSE),"")</f>
        <v/>
      </c>
      <c r="P19" t="str">
        <f>IFERROR(VLOOKUP($B19,'[1]Apr &amp; May'!AP$5:AQ$46,2,FALSE),"")</f>
        <v/>
      </c>
      <c r="Q19" s="6">
        <f>SUM($C19:P19)</f>
        <v>1</v>
      </c>
      <c r="R19">
        <f>COUNTIF($C19:P19,"Late*")</f>
        <v>0</v>
      </c>
      <c r="S19" s="11">
        <f t="shared" si="2"/>
        <v>1</v>
      </c>
      <c r="T19" s="7">
        <f>COUNTIF($C19:P19,"Absent")</f>
        <v>0</v>
      </c>
      <c r="U19">
        <f>COUNTIF($C19:P19,"Withdrawn")+COUNTIF($C19:P19,"Absent*")-T19</f>
        <v>1</v>
      </c>
      <c r="V19" s="10">
        <f t="shared" si="3"/>
        <v>2</v>
      </c>
    </row>
    <row r="20" spans="1:22" x14ac:dyDescent="0.3">
      <c r="A20" s="6" t="s">
        <v>639</v>
      </c>
      <c r="B20" s="7" t="s">
        <v>640</v>
      </c>
      <c r="C20" s="6" t="str">
        <f>IFERROR(VLOOKUP($B20,'[1]Apr &amp; May'!C$5:D$46,2,FALSE),"")</f>
        <v/>
      </c>
      <c r="D20" t="str">
        <f>IFERROR(VLOOKUP($B20,'[1]Apr &amp; May'!F$5:G$46,2,FALSE),"")</f>
        <v/>
      </c>
      <c r="E20" t="str">
        <f>IFERROR(VLOOKUP($B20,'[1]Apr &amp; May'!I$5:J$46,2,FALSE),"")</f>
        <v/>
      </c>
      <c r="F20" s="70" t="str">
        <f>IFERROR(VLOOKUP($B20,'[1]Apr &amp; May'!L$5:M$46,2,FALSE),"")</f>
        <v/>
      </c>
      <c r="G20" t="str">
        <f>IFERROR(VLOOKUP($B20,'[1]Apr &amp; May'!O$5:P$46,2,FALSE),"")</f>
        <v/>
      </c>
      <c r="H20" t="str">
        <f>IFERROR(VLOOKUP($B20,'[1]Apr &amp; May'!R$5:S$46,2,FALSE),"")</f>
        <v/>
      </c>
      <c r="I20" t="str">
        <f>IFERROR(VLOOKUP($B20,'[1]Apr &amp; May'!U$5:V$46,2,FALSE),"")</f>
        <v/>
      </c>
      <c r="J20" t="str">
        <f>IFERROR(VLOOKUP($B20,'[1]Apr &amp; May'!X$5:Y$46,2,FALSE),"")</f>
        <v/>
      </c>
      <c r="K20" s="70" t="str">
        <f>IFERROR(VLOOKUP($B20,'[1]Apr &amp; May'!AA$5:AB$46,2,FALSE),"")</f>
        <v/>
      </c>
      <c r="L20" t="str">
        <f>IFERROR(VLOOKUP($B20,'[1]Apr &amp; May'!AD$5:AE$46,2,FALSE),"")</f>
        <v/>
      </c>
      <c r="M20" t="str">
        <f>IFERROR(VLOOKUP($B20,'[1]Apr &amp; May'!AG$5:AH$46,2,FALSE),"")</f>
        <v/>
      </c>
      <c r="N20" t="str">
        <f>IFERROR(VLOOKUP($B20,'[1]Apr &amp; May'!AJ$5:AK$46,2,FALSE),"")</f>
        <v/>
      </c>
      <c r="O20" t="str">
        <f>IFERROR(VLOOKUP($B20,'[1]Apr &amp; May'!AM$5:AN$46,2,FALSE),"")</f>
        <v/>
      </c>
      <c r="P20" t="str">
        <f>IFERROR(VLOOKUP($B20,'[1]Apr &amp; May'!AP$5:AQ$46,2,FALSE),"")</f>
        <v/>
      </c>
      <c r="Q20" s="6">
        <f>SUM($C20:P20)</f>
        <v>0</v>
      </c>
      <c r="R20">
        <f>COUNTIF($C20:P20,"Late*")</f>
        <v>0</v>
      </c>
      <c r="S20" s="11">
        <f t="shared" si="2"/>
        <v>0</v>
      </c>
      <c r="T20" s="7">
        <f>COUNTIF($C20:P20,"Absent")</f>
        <v>0</v>
      </c>
      <c r="U20">
        <f>COUNTIF($C20:P20,"Withdrawn")+COUNTIF($C20:P20,"Absent*")-T20</f>
        <v>0</v>
      </c>
      <c r="V20" s="10">
        <f t="shared" si="3"/>
        <v>0</v>
      </c>
    </row>
    <row r="21" spans="1:22" x14ac:dyDescent="0.3">
      <c r="A21" s="6" t="s">
        <v>833</v>
      </c>
      <c r="B21" s="7" t="s">
        <v>736</v>
      </c>
      <c r="C21" s="6" t="str">
        <f>IFERROR(VLOOKUP($B21,'[1]Apr &amp; May'!C$5:D$46,2,FALSE),"")</f>
        <v/>
      </c>
      <c r="D21" t="str">
        <f>IFERROR(VLOOKUP($B21,'[1]Apr &amp; May'!F$5:G$46,2,FALSE),"")</f>
        <v/>
      </c>
      <c r="E21" t="str">
        <f>IFERROR(VLOOKUP($B21,'[1]Apr &amp; May'!I$5:J$46,2,FALSE),"")</f>
        <v/>
      </c>
      <c r="F21" s="70" t="str">
        <f>IFERROR(VLOOKUP($B21,'[1]Apr &amp; May'!L$5:M$46,2,FALSE),"")</f>
        <v/>
      </c>
      <c r="G21" t="str">
        <f>IFERROR(VLOOKUP($B21,'[1]Apr &amp; May'!O$5:P$46,2,FALSE),"")</f>
        <v/>
      </c>
      <c r="H21" t="str">
        <f>IFERROR(VLOOKUP($B21,'[1]Apr &amp; May'!R$5:S$46,2,FALSE),"")</f>
        <v/>
      </c>
      <c r="I21" t="str">
        <f>IFERROR(VLOOKUP($B21,'[1]Apr &amp; May'!U$5:V$46,2,FALSE),"")</f>
        <v/>
      </c>
      <c r="J21" t="str">
        <f>IFERROR(VLOOKUP($B21,'[1]Apr &amp; May'!X$5:Y$46,2,FALSE),"")</f>
        <v/>
      </c>
      <c r="K21" s="70" t="str">
        <f>IFERROR(VLOOKUP($B21,'[1]Apr &amp; May'!AA$5:AB$46,2,FALSE),"")</f>
        <v/>
      </c>
      <c r="L21" t="str">
        <f>IFERROR(VLOOKUP($B21,'[1]Apr &amp; May'!AD$5:AE$46,2,FALSE),"")</f>
        <v/>
      </c>
      <c r="M21" t="str">
        <f>IFERROR(VLOOKUP($B21,'[1]Apr &amp; May'!AG$5:AH$46,2,FALSE),"")</f>
        <v/>
      </c>
      <c r="N21" t="str">
        <f>IFERROR(VLOOKUP($B21,'[1]Apr &amp; May'!AJ$5:AK$46,2,FALSE),"")</f>
        <v/>
      </c>
      <c r="O21" t="str">
        <f>IFERROR(VLOOKUP($B21,'[1]Apr &amp; May'!AM$5:AN$46,2,FALSE),"")</f>
        <v/>
      </c>
      <c r="P21" t="str">
        <f>IFERROR(VLOOKUP($B21,'[1]Apr &amp; May'!AP$5:AQ$46,2,FALSE),"")</f>
        <v/>
      </c>
      <c r="Q21" s="6">
        <f>SUM($C21:P21)</f>
        <v>0</v>
      </c>
      <c r="R21">
        <f>COUNTIF($C21:P21,"Late*")</f>
        <v>0</v>
      </c>
      <c r="S21" s="11">
        <f t="shared" si="2"/>
        <v>0</v>
      </c>
      <c r="T21" s="7">
        <f>COUNTIF($C21:P21,"Absent")</f>
        <v>0</v>
      </c>
      <c r="U21">
        <f>COUNTIF($C21:P21,"Withdrawn")+COUNTIF($C21:P21,"Absent*")-T21</f>
        <v>0</v>
      </c>
      <c r="V21" s="10">
        <f t="shared" si="3"/>
        <v>0</v>
      </c>
    </row>
    <row r="22" spans="1:22" x14ac:dyDescent="0.3">
      <c r="A22" s="6" t="s">
        <v>77</v>
      </c>
      <c r="B22" s="7" t="s">
        <v>78</v>
      </c>
      <c r="C22" s="6" t="str">
        <f>IFERROR(VLOOKUP($B22,'[1]Apr &amp; May'!C$5:D$46,2,FALSE),"")</f>
        <v/>
      </c>
      <c r="D22" t="str">
        <f>IFERROR(VLOOKUP($B22,'[1]Apr &amp; May'!F$5:G$46,2,FALSE),"")</f>
        <v/>
      </c>
      <c r="E22" t="str">
        <f>IFERROR(VLOOKUP($B22,'[1]Apr &amp; May'!I$5:J$46,2,FALSE),"")</f>
        <v/>
      </c>
      <c r="F22" s="70" t="str">
        <f>IFERROR(VLOOKUP($B22,'[1]Apr &amp; May'!L$5:M$46,2,FALSE),"")</f>
        <v/>
      </c>
      <c r="G22" t="str">
        <f>IFERROR(VLOOKUP($B22,'[1]Apr &amp; May'!O$5:P$46,2,FALSE),"")</f>
        <v/>
      </c>
      <c r="H22" t="str">
        <f>IFERROR(VLOOKUP($B22,'[1]Apr &amp; May'!R$5:S$46,2,FALSE),"")</f>
        <v/>
      </c>
      <c r="I22" t="str">
        <f>IFERROR(VLOOKUP($B22,'[1]Apr &amp; May'!U$5:V$46,2,FALSE),"")</f>
        <v/>
      </c>
      <c r="J22" t="str">
        <f>IFERROR(VLOOKUP($B22,'[1]Apr &amp; May'!X$5:Y$46,2,FALSE),"")</f>
        <v/>
      </c>
      <c r="K22" s="70" t="str">
        <f>IFERROR(VLOOKUP($B22,'[1]Apr &amp; May'!AA$5:AB$46,2,FALSE),"")</f>
        <v/>
      </c>
      <c r="L22" t="str">
        <f>IFERROR(VLOOKUP($B22,'[1]Apr &amp; May'!AD$5:AE$46,2,FALSE),"")</f>
        <v/>
      </c>
      <c r="M22" t="str">
        <f>IFERROR(VLOOKUP($B22,'[1]Apr &amp; May'!AG$5:AH$46,2,FALSE),"")</f>
        <v/>
      </c>
      <c r="N22" t="str">
        <f>IFERROR(VLOOKUP($B22,'[1]Apr &amp; May'!AJ$5:AK$46,2,FALSE),"")</f>
        <v/>
      </c>
      <c r="O22" t="str">
        <f>IFERROR(VLOOKUP($B22,'[1]Apr &amp; May'!AM$5:AN$46,2,FALSE),"")</f>
        <v/>
      </c>
      <c r="P22" t="str">
        <f>IFERROR(VLOOKUP($B22,'[1]Apr &amp; May'!AP$5:AQ$46,2,FALSE),"")</f>
        <v/>
      </c>
      <c r="Q22" s="6">
        <f>SUM($C22:P22)</f>
        <v>0</v>
      </c>
      <c r="R22">
        <f>COUNTIF($C22:P22,"Late*")</f>
        <v>0</v>
      </c>
      <c r="S22" s="11">
        <f t="shared" si="2"/>
        <v>0</v>
      </c>
      <c r="T22" s="7">
        <f>COUNTIF($C22:P22,"Absent")</f>
        <v>0</v>
      </c>
      <c r="U22">
        <f>COUNTIF($C22:P22,"Withdrawn")+COUNTIF($C22:P22,"Absent*")-T22</f>
        <v>0</v>
      </c>
      <c r="V22" s="10">
        <f t="shared" si="3"/>
        <v>0</v>
      </c>
    </row>
    <row r="23" spans="1:22" x14ac:dyDescent="0.3">
      <c r="A23" s="6" t="s">
        <v>663</v>
      </c>
      <c r="B23" s="7" t="s">
        <v>664</v>
      </c>
      <c r="C23" s="6">
        <f>IFERROR(VLOOKUP($B23,'[1]Apr &amp; May'!C$5:D$46,2,FALSE),"")</f>
        <v>1</v>
      </c>
      <c r="D23" t="str">
        <f>IFERROR(VLOOKUP($B23,'[1]Apr &amp; May'!F$5:G$46,2,FALSE),"")</f>
        <v>Withdrawn</v>
      </c>
      <c r="E23" t="str">
        <f>IFERROR(VLOOKUP($B23,'[1]Apr &amp; May'!I$5:J$46,2,FALSE),"")</f>
        <v/>
      </c>
      <c r="F23" s="70" t="str">
        <f>IFERROR(VLOOKUP($B23,'[1]Apr &amp; May'!L$5:M$46,2,FALSE),"")</f>
        <v/>
      </c>
      <c r="G23">
        <f>IFERROR(VLOOKUP($B23,'[1]Apr &amp; May'!O$5:P$46,2,FALSE),"")</f>
        <v>1</v>
      </c>
      <c r="H23" t="str">
        <f>IFERROR(VLOOKUP($B23,'[1]Apr &amp; May'!R$5:S$46,2,FALSE),"")</f>
        <v/>
      </c>
      <c r="I23" t="str">
        <f>IFERROR(VLOOKUP($B23,'[1]Apr &amp; May'!U$5:V$46,2,FALSE),"")</f>
        <v/>
      </c>
      <c r="J23" t="str">
        <f>IFERROR(VLOOKUP($B23,'[1]Apr &amp; May'!X$5:Y$46,2,FALSE),"")</f>
        <v/>
      </c>
      <c r="K23" s="70" t="str">
        <f>IFERROR(VLOOKUP($B23,'[1]Apr &amp; May'!AA$5:AB$46,2,FALSE),"")</f>
        <v/>
      </c>
      <c r="L23" t="str">
        <f>IFERROR(VLOOKUP($B23,'[1]Apr &amp; May'!AD$5:AE$46,2,FALSE),"")</f>
        <v/>
      </c>
      <c r="M23" t="str">
        <f>IFERROR(VLOOKUP($B23,'[1]Apr &amp; May'!AG$5:AH$46,2,FALSE),"")</f>
        <v/>
      </c>
      <c r="N23" t="str">
        <f>IFERROR(VLOOKUP($B23,'[1]Apr &amp; May'!AJ$5:AK$46,2,FALSE),"")</f>
        <v/>
      </c>
      <c r="O23" t="str">
        <f>IFERROR(VLOOKUP($B23,'[1]Apr &amp; May'!AM$5:AN$46,2,FALSE),"")</f>
        <v/>
      </c>
      <c r="P23" t="str">
        <f>IFERROR(VLOOKUP($B23,'[1]Apr &amp; May'!AP$5:AQ$46,2,FALSE),"")</f>
        <v/>
      </c>
      <c r="Q23" s="6">
        <f>SUM($C23:P23)</f>
        <v>2</v>
      </c>
      <c r="R23">
        <f>COUNTIF($C23:P23,"Late*")</f>
        <v>0</v>
      </c>
      <c r="S23" s="11">
        <f t="shared" si="2"/>
        <v>2</v>
      </c>
      <c r="T23" s="7">
        <f>COUNTIF($C23:P23,"Absent")</f>
        <v>0</v>
      </c>
      <c r="U23">
        <f>COUNTIF($C23:P23,"Withdrawn")+COUNTIF($C23:P23,"Absent*")-T23</f>
        <v>1</v>
      </c>
      <c r="V23" s="10">
        <f t="shared" si="3"/>
        <v>3</v>
      </c>
    </row>
    <row r="24" spans="1:22" x14ac:dyDescent="0.3">
      <c r="A24" s="6" t="s">
        <v>193</v>
      </c>
      <c r="B24" s="7" t="s">
        <v>194</v>
      </c>
      <c r="C24" s="6" t="str">
        <f>IFERROR(VLOOKUP($B24,'[1]Apr &amp; May'!C$5:D$46,2,FALSE),"")</f>
        <v>Withdrawn</v>
      </c>
      <c r="D24">
        <f>IFERROR(VLOOKUP($B24,'[1]Apr &amp; May'!F$5:G$46,2,FALSE),"")</f>
        <v>1</v>
      </c>
      <c r="E24" t="str">
        <f>IFERROR(VLOOKUP($B24,'[1]Apr &amp; May'!I$5:J$46,2,FALSE),"")</f>
        <v/>
      </c>
      <c r="F24" s="70" t="str">
        <f>IFERROR(VLOOKUP($B24,'[1]Apr &amp; May'!L$5:M$46,2,FALSE),"")</f>
        <v/>
      </c>
      <c r="G24" t="str">
        <f>IFERROR(VLOOKUP($B24,'[1]Apr &amp; May'!O$5:P$46,2,FALSE),"")</f>
        <v/>
      </c>
      <c r="H24" t="str">
        <f>IFERROR(VLOOKUP($B24,'[1]Apr &amp; May'!R$5:S$46,2,FALSE),"")</f>
        <v/>
      </c>
      <c r="I24" t="str">
        <f>IFERROR(VLOOKUP($B24,'[1]Apr &amp; May'!U$5:V$46,2,FALSE),"")</f>
        <v/>
      </c>
      <c r="J24" t="str">
        <f>IFERROR(VLOOKUP($B24,'[1]Apr &amp; May'!X$5:Y$46,2,FALSE),"")</f>
        <v/>
      </c>
      <c r="K24" s="70" t="str">
        <f>IFERROR(VLOOKUP($B24,'[1]Apr &amp; May'!AA$5:AB$46,2,FALSE),"")</f>
        <v/>
      </c>
      <c r="L24" t="str">
        <f>IFERROR(VLOOKUP($B24,'[1]Apr &amp; May'!AD$5:AE$46,2,FALSE),"")</f>
        <v/>
      </c>
      <c r="M24" t="str">
        <f>IFERROR(VLOOKUP($B24,'[1]Apr &amp; May'!AG$5:AH$46,2,FALSE),"")</f>
        <v/>
      </c>
      <c r="N24" t="str">
        <f>IFERROR(VLOOKUP($B24,'[1]Apr &amp; May'!AJ$5:AK$46,2,FALSE),"")</f>
        <v/>
      </c>
      <c r="O24" t="str">
        <f>IFERROR(VLOOKUP($B24,'[1]Apr &amp; May'!AM$5:AN$46,2,FALSE),"")</f>
        <v/>
      </c>
      <c r="P24" t="str">
        <f>IFERROR(VLOOKUP($B24,'[1]Apr &amp; May'!AP$5:AQ$46,2,FALSE),"")</f>
        <v/>
      </c>
      <c r="Q24" s="6">
        <f>SUM($C24:P24)</f>
        <v>1</v>
      </c>
      <c r="R24">
        <f>COUNTIF($C24:P24,"Late*")</f>
        <v>0</v>
      </c>
      <c r="S24" s="11">
        <f t="shared" si="2"/>
        <v>1</v>
      </c>
      <c r="T24" s="7">
        <f>COUNTIF($C24:P24,"Absent")</f>
        <v>0</v>
      </c>
      <c r="U24">
        <f>COUNTIF($C24:P24,"Withdrawn")+COUNTIF($C24:P24,"Absent*")-T24</f>
        <v>1</v>
      </c>
      <c r="V24" s="10">
        <f t="shared" si="3"/>
        <v>2</v>
      </c>
    </row>
    <row r="25" spans="1:22" x14ac:dyDescent="0.3">
      <c r="A25" s="6" t="s">
        <v>427</v>
      </c>
      <c r="B25" s="7" t="s">
        <v>428</v>
      </c>
      <c r="C25" s="6" t="str">
        <f>IFERROR(VLOOKUP($B25,'[1]Apr &amp; May'!C$5:D$46,2,FALSE),"")</f>
        <v/>
      </c>
      <c r="D25" t="str">
        <f>IFERROR(VLOOKUP($B25,'[1]Apr &amp; May'!F$5:G$46,2,FALSE),"")</f>
        <v/>
      </c>
      <c r="E25" t="str">
        <f>IFERROR(VLOOKUP($B25,'[1]Apr &amp; May'!I$5:J$46,2,FALSE),"")</f>
        <v>Withdrawn</v>
      </c>
      <c r="F25" s="70" t="str">
        <f>IFERROR(VLOOKUP($B25,'[1]Apr &amp; May'!L$5:M$46,2,FALSE),"")</f>
        <v/>
      </c>
      <c r="G25" t="str">
        <f>IFERROR(VLOOKUP($B25,'[1]Apr &amp; May'!O$5:P$46,2,FALSE),"")</f>
        <v/>
      </c>
      <c r="H25" t="str">
        <f>IFERROR(VLOOKUP($B25,'[1]Apr &amp; May'!R$5:S$46,2,FALSE),"")</f>
        <v/>
      </c>
      <c r="I25" t="str">
        <f>IFERROR(VLOOKUP($B25,'[1]Apr &amp; May'!U$5:V$46,2,FALSE),"")</f>
        <v/>
      </c>
      <c r="J25" t="str">
        <f>IFERROR(VLOOKUP($B25,'[1]Apr &amp; May'!X$5:Y$46,2,FALSE),"")</f>
        <v>Withdrawn</v>
      </c>
      <c r="K25" s="70" t="str">
        <f>IFERROR(VLOOKUP($B25,'[1]Apr &amp; May'!AA$5:AB$46,2,FALSE),"")</f>
        <v/>
      </c>
      <c r="L25" t="str">
        <f>IFERROR(VLOOKUP($B25,'[1]Apr &amp; May'!AD$5:AE$46,2,FALSE),"")</f>
        <v/>
      </c>
      <c r="M25" t="str">
        <f>IFERROR(VLOOKUP($B25,'[1]Apr &amp; May'!AG$5:AH$46,2,FALSE),"")</f>
        <v/>
      </c>
      <c r="N25" t="str">
        <f>IFERROR(VLOOKUP($B25,'[1]Apr &amp; May'!AJ$5:AK$46,2,FALSE),"")</f>
        <v/>
      </c>
      <c r="O25" t="str">
        <f>IFERROR(VLOOKUP($B25,'[1]Apr &amp; May'!AM$5:AN$46,2,FALSE),"")</f>
        <v/>
      </c>
      <c r="P25" t="str">
        <f>IFERROR(VLOOKUP($B25,'[1]Apr &amp; May'!AP$5:AQ$46,2,FALSE),"")</f>
        <v/>
      </c>
      <c r="Q25" s="6">
        <f>SUM($C25:P25)</f>
        <v>0</v>
      </c>
      <c r="R25">
        <f>COUNTIF($C25:P25,"Late*")</f>
        <v>0</v>
      </c>
      <c r="S25" s="11">
        <f t="shared" si="2"/>
        <v>0</v>
      </c>
      <c r="T25" s="7">
        <f>COUNTIF($C25:P25,"Absent")</f>
        <v>0</v>
      </c>
      <c r="U25">
        <f>COUNTIF($C25:P25,"Withdrawn")+COUNTIF($C25:P25,"Absent*")-T25</f>
        <v>2</v>
      </c>
      <c r="V25" s="10">
        <f t="shared" si="3"/>
        <v>2</v>
      </c>
    </row>
    <row r="26" spans="1:22" x14ac:dyDescent="0.3">
      <c r="A26" s="6" t="s">
        <v>575</v>
      </c>
      <c r="B26" s="7" t="s">
        <v>576</v>
      </c>
      <c r="C26" s="6" t="str">
        <f>IFERROR(VLOOKUP($B26,'[1]Apr &amp; May'!C$5:D$46,2,FALSE),"")</f>
        <v/>
      </c>
      <c r="D26" t="str">
        <f>IFERROR(VLOOKUP($B26,'[1]Apr &amp; May'!F$5:G$46,2,FALSE),"")</f>
        <v/>
      </c>
      <c r="E26">
        <f>IFERROR(VLOOKUP($B26,'[1]Apr &amp; May'!I$5:J$46,2,FALSE),"")</f>
        <v>1</v>
      </c>
      <c r="F26" s="70" t="str">
        <f>IFERROR(VLOOKUP($B26,'[1]Apr &amp; May'!L$5:M$46,2,FALSE),"")</f>
        <v/>
      </c>
      <c r="G26" t="str">
        <f>IFERROR(VLOOKUP($B26,'[1]Apr &amp; May'!O$5:P$46,2,FALSE),"")</f>
        <v/>
      </c>
      <c r="H26" t="str">
        <f>IFERROR(VLOOKUP($B26,'[1]Apr &amp; May'!R$5:S$46,2,FALSE),"")</f>
        <v>Withdrawn</v>
      </c>
      <c r="I26">
        <f>IFERROR(VLOOKUP($B26,'[1]Apr &amp; May'!U$5:V$46,2,FALSE),"")</f>
        <v>1</v>
      </c>
      <c r="J26" t="str">
        <f>IFERROR(VLOOKUP($B26,'[1]Apr &amp; May'!X$5:Y$46,2,FALSE),"")</f>
        <v/>
      </c>
      <c r="K26" s="70" t="str">
        <f>IFERROR(VLOOKUP($B26,'[1]Apr &amp; May'!AA$5:AB$46,2,FALSE),"")</f>
        <v/>
      </c>
      <c r="L26" t="str">
        <f>IFERROR(VLOOKUP($B26,'[1]Apr &amp; May'!AD$5:AE$46,2,FALSE),"")</f>
        <v/>
      </c>
      <c r="M26" t="str">
        <f>IFERROR(VLOOKUP($B26,'[1]Apr &amp; May'!AG$5:AH$46,2,FALSE),"")</f>
        <v/>
      </c>
      <c r="N26" t="str">
        <f>IFERROR(VLOOKUP($B26,'[1]Apr &amp; May'!AJ$5:AK$46,2,FALSE),"")</f>
        <v/>
      </c>
      <c r="O26" t="str">
        <f>IFERROR(VLOOKUP($B26,'[1]Apr &amp; May'!AM$5:AN$46,2,FALSE),"")</f>
        <v/>
      </c>
      <c r="P26" t="str">
        <f>IFERROR(VLOOKUP($B26,'[1]Apr &amp; May'!AP$5:AQ$46,2,FALSE),"")</f>
        <v/>
      </c>
      <c r="Q26" s="6">
        <f>SUM($C26:P26)</f>
        <v>2</v>
      </c>
      <c r="R26">
        <f>COUNTIF($C26:P26,"Late*")</f>
        <v>0</v>
      </c>
      <c r="S26" s="11">
        <f t="shared" si="2"/>
        <v>2</v>
      </c>
      <c r="T26" s="7">
        <f>COUNTIF($C26:P26,"Absent")</f>
        <v>0</v>
      </c>
      <c r="U26">
        <f>COUNTIF($C26:P26,"Withdrawn")+COUNTIF($C26:P26,"Absent*")-T26</f>
        <v>1</v>
      </c>
      <c r="V26" s="10">
        <f t="shared" si="3"/>
        <v>3</v>
      </c>
    </row>
    <row r="27" spans="1:22" x14ac:dyDescent="0.3">
      <c r="A27" s="6" t="s">
        <v>183</v>
      </c>
      <c r="B27" s="7" t="s">
        <v>184</v>
      </c>
      <c r="C27" s="6" t="str">
        <f>IFERROR(VLOOKUP($B27,'[1]Apr &amp; May'!C$5:D$46,2,FALSE),"")</f>
        <v/>
      </c>
      <c r="D27" t="str">
        <f>IFERROR(VLOOKUP($B27,'[1]Apr &amp; May'!F$5:G$46,2,FALSE),"")</f>
        <v>Withdrawn</v>
      </c>
      <c r="E27" t="str">
        <f>IFERROR(VLOOKUP($B27,'[1]Apr &amp; May'!I$5:J$46,2,FALSE),"")</f>
        <v/>
      </c>
      <c r="F27" s="70" t="str">
        <f>IFERROR(VLOOKUP($B27,'[1]Apr &amp; May'!L$5:M$46,2,FALSE),"")</f>
        <v/>
      </c>
      <c r="G27" t="str">
        <f>IFERROR(VLOOKUP($B27,'[1]Apr &amp; May'!O$5:P$46,2,FALSE),"")</f>
        <v>Withdrawn</v>
      </c>
      <c r="H27" t="str">
        <f>IFERROR(VLOOKUP($B27,'[1]Apr &amp; May'!R$5:S$46,2,FALSE),"")</f>
        <v/>
      </c>
      <c r="I27" t="str">
        <f>IFERROR(VLOOKUP($B27,'[1]Apr &amp; May'!U$5:V$46,2,FALSE),"")</f>
        <v/>
      </c>
      <c r="J27" t="str">
        <f>IFERROR(VLOOKUP($B27,'[1]Apr &amp; May'!X$5:Y$46,2,FALSE),"")</f>
        <v/>
      </c>
      <c r="K27" s="70" t="str">
        <f>IFERROR(VLOOKUP($B27,'[1]Apr &amp; May'!AA$5:AB$46,2,FALSE),"")</f>
        <v/>
      </c>
      <c r="L27" t="str">
        <f>IFERROR(VLOOKUP($B27,'[1]Apr &amp; May'!AD$5:AE$46,2,FALSE),"")</f>
        <v>Withdrawn</v>
      </c>
      <c r="M27" t="str">
        <f>IFERROR(VLOOKUP($B27,'[1]Apr &amp; May'!AG$5:AH$46,2,FALSE),"")</f>
        <v/>
      </c>
      <c r="N27" t="str">
        <f>IFERROR(VLOOKUP($B27,'[1]Apr &amp; May'!AJ$5:AK$46,2,FALSE),"")</f>
        <v/>
      </c>
      <c r="O27" t="str">
        <f>IFERROR(VLOOKUP($B27,'[1]Apr &amp; May'!AM$5:AN$46,2,FALSE),"")</f>
        <v/>
      </c>
      <c r="P27" t="str">
        <f>IFERROR(VLOOKUP($B27,'[1]Apr &amp; May'!AP$5:AQ$46,2,FALSE),"")</f>
        <v/>
      </c>
      <c r="Q27" s="6">
        <f>SUM($C27:P27)</f>
        <v>0</v>
      </c>
      <c r="R27">
        <f>COUNTIF($C27:P27,"Late*")</f>
        <v>0</v>
      </c>
      <c r="S27" s="11">
        <f t="shared" si="2"/>
        <v>0</v>
      </c>
      <c r="T27" s="7">
        <f>COUNTIF($C27:P27,"Absent")</f>
        <v>0</v>
      </c>
      <c r="U27">
        <f>COUNTIF($C27:P27,"Withdrawn")+COUNTIF($C27:P27,"Absent*")-T27</f>
        <v>3</v>
      </c>
      <c r="V27" s="10">
        <f t="shared" si="3"/>
        <v>3</v>
      </c>
    </row>
    <row r="28" spans="1:22" x14ac:dyDescent="0.3">
      <c r="A28" s="6" t="s">
        <v>834</v>
      </c>
      <c r="B28" s="7" t="s">
        <v>734</v>
      </c>
      <c r="C28" s="6" t="str">
        <f>IFERROR(VLOOKUP($B28,'[1]Apr &amp; May'!C$5:D$46,2,FALSE),"")</f>
        <v/>
      </c>
      <c r="D28" t="str">
        <f>IFERROR(VLOOKUP($B28,'[1]Apr &amp; May'!F$5:G$46,2,FALSE),"")</f>
        <v/>
      </c>
      <c r="E28" t="str">
        <f>IFERROR(VLOOKUP($B28,'[1]Apr &amp; May'!I$5:J$46,2,FALSE),"")</f>
        <v/>
      </c>
      <c r="F28" s="70" t="str">
        <f>IFERROR(VLOOKUP($B28,'[1]Apr &amp; May'!L$5:M$46,2,FALSE),"")</f>
        <v/>
      </c>
      <c r="G28" t="str">
        <f>IFERROR(VLOOKUP($B28,'[1]Apr &amp; May'!O$5:P$46,2,FALSE),"")</f>
        <v/>
      </c>
      <c r="H28" t="str">
        <f>IFERROR(VLOOKUP($B28,'[1]Apr &amp; May'!R$5:S$46,2,FALSE),"")</f>
        <v/>
      </c>
      <c r="I28" t="str">
        <f>IFERROR(VLOOKUP($B28,'[1]Apr &amp; May'!U$5:V$46,2,FALSE),"")</f>
        <v/>
      </c>
      <c r="J28" t="str">
        <f>IFERROR(VLOOKUP($B28,'[1]Apr &amp; May'!X$5:Y$46,2,FALSE),"")</f>
        <v/>
      </c>
      <c r="K28" s="70" t="str">
        <f>IFERROR(VLOOKUP($B28,'[1]Apr &amp; May'!AA$5:AB$46,2,FALSE),"")</f>
        <v/>
      </c>
      <c r="L28" t="str">
        <f>IFERROR(VLOOKUP($B28,'[1]Apr &amp; May'!AD$5:AE$46,2,FALSE),"")</f>
        <v/>
      </c>
      <c r="M28" t="str">
        <f>IFERROR(VLOOKUP($B28,'[1]Apr &amp; May'!AG$5:AH$46,2,FALSE),"")</f>
        <v/>
      </c>
      <c r="N28" t="str">
        <f>IFERROR(VLOOKUP($B28,'[1]Apr &amp; May'!AJ$5:AK$46,2,FALSE),"")</f>
        <v/>
      </c>
      <c r="O28" t="str">
        <f>IFERROR(VLOOKUP($B28,'[1]Apr &amp; May'!AM$5:AN$46,2,FALSE),"")</f>
        <v/>
      </c>
      <c r="P28" t="str">
        <f>IFERROR(VLOOKUP($B28,'[1]Apr &amp; May'!AP$5:AQ$46,2,FALSE),"")</f>
        <v/>
      </c>
      <c r="Q28" s="6">
        <f>SUM($C28:P28)</f>
        <v>0</v>
      </c>
      <c r="R28">
        <f>COUNTIF($C28:P28,"Late*")</f>
        <v>0</v>
      </c>
      <c r="S28" s="11">
        <f t="shared" si="2"/>
        <v>0</v>
      </c>
      <c r="T28" s="7">
        <f>COUNTIF($C28:P28,"Absent")</f>
        <v>0</v>
      </c>
      <c r="U28">
        <f>COUNTIF($C28:P28,"Withdrawn")+COUNTIF($C28:P28,"Absent*")-T28</f>
        <v>0</v>
      </c>
      <c r="V28" s="10">
        <f t="shared" si="3"/>
        <v>0</v>
      </c>
    </row>
    <row r="29" spans="1:22" x14ac:dyDescent="0.3">
      <c r="A29" s="6" t="s">
        <v>136</v>
      </c>
      <c r="B29" s="7" t="s">
        <v>131</v>
      </c>
      <c r="C29" s="6">
        <f>IFERROR(VLOOKUP($B29,'[1]Apr &amp; May'!C$5:D$46,2,FALSE),"")</f>
        <v>1</v>
      </c>
      <c r="D29" t="str">
        <f>IFERROR(VLOOKUP($B29,'[1]Apr &amp; May'!F$5:G$46,2,FALSE),"")</f>
        <v/>
      </c>
      <c r="E29" t="str">
        <f>IFERROR(VLOOKUP($B29,'[1]Apr &amp; May'!I$5:J$46,2,FALSE),"")</f>
        <v/>
      </c>
      <c r="F29" s="70" t="str">
        <f>IFERROR(VLOOKUP($B29,'[1]Apr &amp; May'!L$5:M$46,2,FALSE),"")</f>
        <v/>
      </c>
      <c r="G29" t="str">
        <f>IFERROR(VLOOKUP($B29,'[1]Apr &amp; May'!O$5:P$46,2,FALSE),"")</f>
        <v/>
      </c>
      <c r="H29" t="str">
        <f>IFERROR(VLOOKUP($B29,'[1]Apr &amp; May'!R$5:S$46,2,FALSE),"")</f>
        <v/>
      </c>
      <c r="I29" t="str">
        <f>IFERROR(VLOOKUP($B29,'[1]Apr &amp; May'!U$5:V$46,2,FALSE),"")</f>
        <v/>
      </c>
      <c r="J29" t="str">
        <f>IFERROR(VLOOKUP($B29,'[1]Apr &amp; May'!X$5:Y$46,2,FALSE),"")</f>
        <v/>
      </c>
      <c r="K29" s="70" t="str">
        <f>IFERROR(VLOOKUP($B29,'[1]Apr &amp; May'!AA$5:AB$46,2,FALSE),"")</f>
        <v/>
      </c>
      <c r="L29" t="str">
        <f>IFERROR(VLOOKUP($B29,'[1]Apr &amp; May'!AD$5:AE$46,2,FALSE),"")</f>
        <v/>
      </c>
      <c r="M29" t="str">
        <f>IFERROR(VLOOKUP($B29,'[1]Apr &amp; May'!AG$5:AH$46,2,FALSE),"")</f>
        <v/>
      </c>
      <c r="N29" t="str">
        <f>IFERROR(VLOOKUP($B29,'[1]Apr &amp; May'!AJ$5:AK$46,2,FALSE),"")</f>
        <v/>
      </c>
      <c r="O29" t="str">
        <f>IFERROR(VLOOKUP($B29,'[1]Apr &amp; May'!AM$5:AN$46,2,FALSE),"")</f>
        <v/>
      </c>
      <c r="P29" t="str">
        <f>IFERROR(VLOOKUP($B29,'[1]Apr &amp; May'!AP$5:AQ$46,2,FALSE),"")</f>
        <v/>
      </c>
      <c r="Q29" s="6">
        <f>SUM($C29:P29)</f>
        <v>1</v>
      </c>
      <c r="R29">
        <f>COUNTIF($C29:P29,"Late*")</f>
        <v>0</v>
      </c>
      <c r="S29" s="11">
        <f t="shared" si="2"/>
        <v>1</v>
      </c>
      <c r="T29" s="7">
        <f>COUNTIF($C29:P29,"Absent")</f>
        <v>0</v>
      </c>
      <c r="U29">
        <f>COUNTIF($C29:P29,"Withdrawn")+COUNTIF($C29:P29,"Absent*")-T29</f>
        <v>0</v>
      </c>
      <c r="V29" s="10">
        <f t="shared" si="3"/>
        <v>1</v>
      </c>
    </row>
    <row r="30" spans="1:22" x14ac:dyDescent="0.3">
      <c r="A30" s="6" t="s">
        <v>404</v>
      </c>
      <c r="B30" s="7" t="s">
        <v>405</v>
      </c>
      <c r="C30" s="6" t="str">
        <f>IFERROR(VLOOKUP($B30,'[1]Apr &amp; May'!C$5:D$46,2,FALSE),"")</f>
        <v/>
      </c>
      <c r="D30" t="str">
        <f>IFERROR(VLOOKUP($B30,'[1]Apr &amp; May'!F$5:G$46,2,FALSE),"")</f>
        <v>Withdrawn</v>
      </c>
      <c r="E30" t="str">
        <f>IFERROR(VLOOKUP($B30,'[1]Apr &amp; May'!I$5:J$46,2,FALSE),"")</f>
        <v/>
      </c>
      <c r="F30" s="70" t="str">
        <f>IFERROR(VLOOKUP($B30,'[1]Apr &amp; May'!L$5:M$46,2,FALSE),"")</f>
        <v/>
      </c>
      <c r="G30" t="str">
        <f>IFERROR(VLOOKUP($B30,'[1]Apr &amp; May'!O$5:P$46,2,FALSE),"")</f>
        <v/>
      </c>
      <c r="H30" t="str">
        <f>IFERROR(VLOOKUP($B30,'[1]Apr &amp; May'!R$5:S$46,2,FALSE),"")</f>
        <v/>
      </c>
      <c r="I30" t="str">
        <f>IFERROR(VLOOKUP($B30,'[1]Apr &amp; May'!U$5:V$46,2,FALSE),"")</f>
        <v/>
      </c>
      <c r="J30" t="str">
        <f>IFERROR(VLOOKUP($B30,'[1]Apr &amp; May'!X$5:Y$46,2,FALSE),"")</f>
        <v/>
      </c>
      <c r="K30" s="70" t="str">
        <f>IFERROR(VLOOKUP($B30,'[1]Apr &amp; May'!AA$5:AB$46,2,FALSE),"")</f>
        <v/>
      </c>
      <c r="L30" t="str">
        <f>IFERROR(VLOOKUP($B30,'[1]Apr &amp; May'!AD$5:AE$46,2,FALSE),"")</f>
        <v/>
      </c>
      <c r="M30" t="str">
        <f>IFERROR(VLOOKUP($B30,'[1]Apr &amp; May'!AG$5:AH$46,2,FALSE),"")</f>
        <v/>
      </c>
      <c r="N30" t="str">
        <f>IFERROR(VLOOKUP($B30,'[1]Apr &amp; May'!AJ$5:AK$46,2,FALSE),"")</f>
        <v/>
      </c>
      <c r="O30" t="str">
        <f>IFERROR(VLOOKUP($B30,'[1]Apr &amp; May'!AM$5:AN$46,2,FALSE),"")</f>
        <v/>
      </c>
      <c r="P30" t="str">
        <f>IFERROR(VLOOKUP($B30,'[1]Apr &amp; May'!AP$5:AQ$46,2,FALSE),"")</f>
        <v/>
      </c>
      <c r="Q30" s="6">
        <f>SUM($C30:P30)</f>
        <v>0</v>
      </c>
      <c r="R30">
        <f>COUNTIF($C30:P30,"Late*")</f>
        <v>0</v>
      </c>
      <c r="S30" s="11">
        <f t="shared" si="2"/>
        <v>0</v>
      </c>
      <c r="T30" s="7">
        <f>COUNTIF($C30:P30,"Absent")</f>
        <v>0</v>
      </c>
      <c r="U30">
        <f>COUNTIF($C30:P30,"Withdrawn")+COUNTIF($C30:P30,"Absent*")-T30</f>
        <v>1</v>
      </c>
      <c r="V30" s="10">
        <f t="shared" si="3"/>
        <v>1</v>
      </c>
    </row>
    <row r="31" spans="1:22" x14ac:dyDescent="0.3">
      <c r="A31" s="6" t="s">
        <v>205</v>
      </c>
      <c r="B31" s="7" t="s">
        <v>206</v>
      </c>
      <c r="C31" s="6" t="str">
        <f>IFERROR(VLOOKUP($B31,'[1]Apr &amp; May'!C$5:D$46,2,FALSE),"")</f>
        <v/>
      </c>
      <c r="D31" t="str">
        <f>IFERROR(VLOOKUP($B31,'[1]Apr &amp; May'!F$5:G$46,2,FALSE),"")</f>
        <v>Withdrawn</v>
      </c>
      <c r="E31" t="str">
        <f>IFERROR(VLOOKUP($B31,'[1]Apr &amp; May'!I$5:J$46,2,FALSE),"")</f>
        <v/>
      </c>
      <c r="F31" s="70" t="str">
        <f>IFERROR(VLOOKUP($B31,'[1]Apr &amp; May'!L$5:M$46,2,FALSE),"")</f>
        <v/>
      </c>
      <c r="G31" t="str">
        <f>IFERROR(VLOOKUP($B31,'[1]Apr &amp; May'!O$5:P$46,2,FALSE),"")</f>
        <v/>
      </c>
      <c r="H31">
        <f>IFERROR(VLOOKUP($B31,'[1]Apr &amp; May'!R$5:S$46,2,FALSE),"")</f>
        <v>1</v>
      </c>
      <c r="I31" t="str">
        <f>IFERROR(VLOOKUP($B31,'[1]Apr &amp; May'!U$5:V$46,2,FALSE),"")</f>
        <v>Late</v>
      </c>
      <c r="J31">
        <f>IFERROR(VLOOKUP($B31,'[1]Apr &amp; May'!X$5:Y$46,2,FALSE),"")</f>
        <v>1</v>
      </c>
      <c r="K31" s="70" t="str">
        <f>IFERROR(VLOOKUP($B31,'[1]Apr &amp; May'!AA$5:AB$46,2,FALSE),"")</f>
        <v/>
      </c>
      <c r="L31">
        <f>IFERROR(VLOOKUP($B31,'[1]Apr &amp; May'!AD$5:AE$46,2,FALSE),"")</f>
        <v>1</v>
      </c>
      <c r="M31" t="str">
        <f>IFERROR(VLOOKUP($B31,'[1]Apr &amp; May'!AG$5:AH$46,2,FALSE),"")</f>
        <v/>
      </c>
      <c r="N31" t="str">
        <f>IFERROR(VLOOKUP($B31,'[1]Apr &amp; May'!AJ$5:AK$46,2,FALSE),"")</f>
        <v/>
      </c>
      <c r="O31" t="str">
        <f>IFERROR(VLOOKUP($B31,'[1]Apr &amp; May'!AM$5:AN$46,2,FALSE),"")</f>
        <v/>
      </c>
      <c r="P31" t="str">
        <f>IFERROR(VLOOKUP($B31,'[1]Apr &amp; May'!AP$5:AQ$46,2,FALSE),"")</f>
        <v/>
      </c>
      <c r="Q31" s="6">
        <f>SUM($C31:P31)</f>
        <v>3</v>
      </c>
      <c r="R31">
        <f>COUNTIF($C31:P31,"Late*")</f>
        <v>1</v>
      </c>
      <c r="S31" s="11">
        <f t="shared" si="2"/>
        <v>4</v>
      </c>
      <c r="T31" s="7">
        <f>COUNTIF($C31:P31,"Absent")</f>
        <v>0</v>
      </c>
      <c r="U31">
        <f>COUNTIF($C31:P31,"Withdrawn")+COUNTIF($C31:P31,"Absent*")-T31</f>
        <v>1</v>
      </c>
      <c r="V31" s="10">
        <f t="shared" si="3"/>
        <v>5</v>
      </c>
    </row>
    <row r="32" spans="1:22" x14ac:dyDescent="0.3">
      <c r="A32" s="6" t="s">
        <v>456</v>
      </c>
      <c r="B32" s="7" t="s">
        <v>457</v>
      </c>
      <c r="C32" s="6" t="str">
        <f>IFERROR(VLOOKUP($B32,'[1]Apr &amp; May'!C$5:D$46,2,FALSE),"")</f>
        <v/>
      </c>
      <c r="D32" t="str">
        <f>IFERROR(VLOOKUP($B32,'[1]Apr &amp; May'!F$5:G$46,2,FALSE),"")</f>
        <v/>
      </c>
      <c r="E32" t="str">
        <f>IFERROR(VLOOKUP($B32,'[1]Apr &amp; May'!I$5:J$46,2,FALSE),"")</f>
        <v/>
      </c>
      <c r="F32" s="70" t="str">
        <f>IFERROR(VLOOKUP($B32,'[1]Apr &amp; May'!L$5:M$46,2,FALSE),"")</f>
        <v/>
      </c>
      <c r="G32" t="str">
        <f>IFERROR(VLOOKUP($B32,'[1]Apr &amp; May'!O$5:P$46,2,FALSE),"")</f>
        <v/>
      </c>
      <c r="H32" t="str">
        <f>IFERROR(VLOOKUP($B32,'[1]Apr &amp; May'!R$5:S$46,2,FALSE),"")</f>
        <v/>
      </c>
      <c r="I32" t="str">
        <f>IFERROR(VLOOKUP($B32,'[1]Apr &amp; May'!U$5:V$46,2,FALSE),"")</f>
        <v/>
      </c>
      <c r="J32" t="str">
        <f>IFERROR(VLOOKUP($B32,'[1]Apr &amp; May'!X$5:Y$46,2,FALSE),"")</f>
        <v/>
      </c>
      <c r="K32" s="70" t="str">
        <f>IFERROR(VLOOKUP($B32,'[1]Apr &amp; May'!AA$5:AB$46,2,FALSE),"")</f>
        <v/>
      </c>
      <c r="L32" t="str">
        <f>IFERROR(VLOOKUP($B32,'[1]Apr &amp; May'!AD$5:AE$46,2,FALSE),"")</f>
        <v/>
      </c>
      <c r="M32" t="str">
        <f>IFERROR(VLOOKUP($B32,'[1]Apr &amp; May'!AG$5:AH$46,2,FALSE),"")</f>
        <v/>
      </c>
      <c r="N32" t="str">
        <f>IFERROR(VLOOKUP($B32,'[1]Apr &amp; May'!AJ$5:AK$46,2,FALSE),"")</f>
        <v/>
      </c>
      <c r="O32" t="str">
        <f>IFERROR(VLOOKUP($B32,'[1]Apr &amp; May'!AM$5:AN$46,2,FALSE),"")</f>
        <v/>
      </c>
      <c r="P32" t="str">
        <f>IFERROR(VLOOKUP($B32,'[1]Apr &amp; May'!AP$5:AQ$46,2,FALSE),"")</f>
        <v/>
      </c>
      <c r="Q32" s="6">
        <f>SUM($C32:P32)</f>
        <v>0</v>
      </c>
      <c r="R32">
        <f>COUNTIF($C32:P32,"Late*")</f>
        <v>0</v>
      </c>
      <c r="S32" s="11">
        <f t="shared" si="2"/>
        <v>0</v>
      </c>
      <c r="T32" s="7">
        <f>COUNTIF($C32:P32,"Absent")</f>
        <v>0</v>
      </c>
      <c r="U32">
        <f>COUNTIF($C32:P32,"Withdrawn")+COUNTIF($C32:P32,"Absent*")-T32</f>
        <v>0</v>
      </c>
      <c r="V32" s="10">
        <f t="shared" si="3"/>
        <v>0</v>
      </c>
    </row>
    <row r="33" spans="1:22" x14ac:dyDescent="0.3">
      <c r="A33" s="6" t="s">
        <v>749</v>
      </c>
      <c r="B33" s="7" t="s">
        <v>750</v>
      </c>
      <c r="C33" s="6" t="str">
        <f>IFERROR(VLOOKUP($B33,'[1]Apr &amp; May'!C$5:D$46,2,FALSE),"")</f>
        <v/>
      </c>
      <c r="D33" t="str">
        <f>IFERROR(VLOOKUP($B33,'[1]Apr &amp; May'!F$5:G$46,2,FALSE),"")</f>
        <v/>
      </c>
      <c r="E33" t="str">
        <f>IFERROR(VLOOKUP($B33,'[1]Apr &amp; May'!I$5:J$46,2,FALSE),"")</f>
        <v/>
      </c>
      <c r="F33" s="70" t="str">
        <f>IFERROR(VLOOKUP($B33,'[1]Apr &amp; May'!L$5:M$46,2,FALSE),"")</f>
        <v/>
      </c>
      <c r="G33" t="str">
        <f>IFERROR(VLOOKUP($B33,'[1]Apr &amp; May'!O$5:P$46,2,FALSE),"")</f>
        <v/>
      </c>
      <c r="H33" t="str">
        <f>IFERROR(VLOOKUP($B33,'[1]Apr &amp; May'!R$5:S$46,2,FALSE),"")</f>
        <v/>
      </c>
      <c r="I33" t="str">
        <f>IFERROR(VLOOKUP($B33,'[1]Apr &amp; May'!U$5:V$46,2,FALSE),"")</f>
        <v/>
      </c>
      <c r="J33" t="str">
        <f>IFERROR(VLOOKUP($B33,'[1]Apr &amp; May'!X$5:Y$46,2,FALSE),"")</f>
        <v/>
      </c>
      <c r="K33" s="70" t="str">
        <f>IFERROR(VLOOKUP($B33,'[1]Apr &amp; May'!AA$5:AB$46,2,FALSE),"")</f>
        <v/>
      </c>
      <c r="L33" t="str">
        <f>IFERROR(VLOOKUP($B33,'[1]Apr &amp; May'!AD$5:AE$46,2,FALSE),"")</f>
        <v/>
      </c>
      <c r="M33" t="str">
        <f>IFERROR(VLOOKUP($B33,'[1]Apr &amp; May'!AG$5:AH$46,2,FALSE),"")</f>
        <v/>
      </c>
      <c r="N33" t="str">
        <f>IFERROR(VLOOKUP($B33,'[1]Apr &amp; May'!AJ$5:AK$46,2,FALSE),"")</f>
        <v/>
      </c>
      <c r="O33" t="str">
        <f>IFERROR(VLOOKUP($B33,'[1]Apr &amp; May'!AM$5:AN$46,2,FALSE),"")</f>
        <v/>
      </c>
      <c r="P33" t="str">
        <f>IFERROR(VLOOKUP($B33,'[1]Apr &amp; May'!AP$5:AQ$46,2,FALSE),"")</f>
        <v/>
      </c>
      <c r="Q33" s="6">
        <f>SUM($C33:P33)</f>
        <v>0</v>
      </c>
      <c r="R33">
        <f>COUNTIF($C33:P33,"Late*")</f>
        <v>0</v>
      </c>
      <c r="S33" s="11">
        <f t="shared" si="2"/>
        <v>0</v>
      </c>
      <c r="T33" s="7">
        <f>COUNTIF($C33:P33,"Absent")</f>
        <v>0</v>
      </c>
      <c r="U33">
        <f>COUNTIF($C33:P33,"Withdrawn")+COUNTIF($C33:P33,"Absent*")-T33</f>
        <v>0</v>
      </c>
      <c r="V33" s="10">
        <f t="shared" si="3"/>
        <v>0</v>
      </c>
    </row>
    <row r="34" spans="1:22" x14ac:dyDescent="0.3">
      <c r="A34" s="6" t="s">
        <v>747</v>
      </c>
      <c r="B34" s="7" t="s">
        <v>748</v>
      </c>
      <c r="C34" s="6">
        <f>IFERROR(VLOOKUP($B34,'[1]Apr &amp; May'!C$5:D$46,2,FALSE),"")</f>
        <v>1</v>
      </c>
      <c r="D34" t="str">
        <f>IFERROR(VLOOKUP($B34,'[1]Apr &amp; May'!F$5:G$46,2,FALSE),"")</f>
        <v/>
      </c>
      <c r="E34" t="str">
        <f>IFERROR(VLOOKUP($B34,'[1]Apr &amp; May'!I$5:J$46,2,FALSE),"")</f>
        <v/>
      </c>
      <c r="F34" s="70" t="str">
        <f>IFERROR(VLOOKUP($B34,'[1]Apr &amp; May'!L$5:M$46,2,FALSE),"")</f>
        <v/>
      </c>
      <c r="G34" t="str">
        <f>IFERROR(VLOOKUP($B34,'[1]Apr &amp; May'!O$5:P$46,2,FALSE),"")</f>
        <v/>
      </c>
      <c r="H34" t="str">
        <f>IFERROR(VLOOKUP($B34,'[1]Apr &amp; May'!R$5:S$46,2,FALSE),"")</f>
        <v/>
      </c>
      <c r="I34" t="str">
        <f>IFERROR(VLOOKUP($B34,'[1]Apr &amp; May'!U$5:V$46,2,FALSE),"")</f>
        <v/>
      </c>
      <c r="J34" t="str">
        <f>IFERROR(VLOOKUP($B34,'[1]Apr &amp; May'!X$5:Y$46,2,FALSE),"")</f>
        <v/>
      </c>
      <c r="K34" s="70" t="str">
        <f>IFERROR(VLOOKUP($B34,'[1]Apr &amp; May'!AA$5:AB$46,2,FALSE),"")</f>
        <v/>
      </c>
      <c r="L34" t="str">
        <f>IFERROR(VLOOKUP($B34,'[1]Apr &amp; May'!AD$5:AE$46,2,FALSE),"")</f>
        <v/>
      </c>
      <c r="M34" t="str">
        <f>IFERROR(VLOOKUP($B34,'[1]Apr &amp; May'!AG$5:AH$46,2,FALSE),"")</f>
        <v/>
      </c>
      <c r="N34" t="str">
        <f>IFERROR(VLOOKUP($B34,'[1]Apr &amp; May'!AJ$5:AK$46,2,FALSE),"")</f>
        <v/>
      </c>
      <c r="O34" t="str">
        <f>IFERROR(VLOOKUP($B34,'[1]Apr &amp; May'!AM$5:AN$46,2,FALSE),"")</f>
        <v/>
      </c>
      <c r="P34" t="str">
        <f>IFERROR(VLOOKUP($B34,'[1]Apr &amp; May'!AP$5:AQ$46,2,FALSE),"")</f>
        <v/>
      </c>
      <c r="Q34" s="6">
        <f>SUM($C34:P34)</f>
        <v>1</v>
      </c>
      <c r="R34">
        <f>COUNTIF($C34:P34,"Late*")</f>
        <v>0</v>
      </c>
      <c r="S34" s="11">
        <f t="shared" si="2"/>
        <v>1</v>
      </c>
      <c r="T34" s="7">
        <f>COUNTIF($C34:P34,"Absent")</f>
        <v>0</v>
      </c>
      <c r="U34">
        <f>COUNTIF($C34:P34,"Withdrawn")+COUNTIF($C34:P34,"Absent*")-T34</f>
        <v>0</v>
      </c>
      <c r="V34" s="10">
        <f t="shared" si="3"/>
        <v>1</v>
      </c>
    </row>
    <row r="35" spans="1:22" x14ac:dyDescent="0.3">
      <c r="A35" s="6" t="s">
        <v>478</v>
      </c>
      <c r="B35" s="7" t="s">
        <v>479</v>
      </c>
      <c r="C35" s="6" t="str">
        <f>IFERROR(VLOOKUP($B35,'[1]Apr &amp; May'!C$5:D$46,2,FALSE),"")</f>
        <v>Absent</v>
      </c>
      <c r="D35" t="str">
        <f>IFERROR(VLOOKUP($B35,'[1]Apr &amp; May'!F$5:G$46,2,FALSE),"")</f>
        <v>Withdrawn</v>
      </c>
      <c r="E35" t="str">
        <f>IFERROR(VLOOKUP($B35,'[1]Apr &amp; May'!I$5:J$46,2,FALSE),"")</f>
        <v/>
      </c>
      <c r="F35" s="70" t="str">
        <f>IFERROR(VLOOKUP($B35,'[1]Apr &amp; May'!L$5:M$46,2,FALSE),"")</f>
        <v/>
      </c>
      <c r="G35" t="str">
        <f>IFERROR(VLOOKUP($B35,'[1]Apr &amp; May'!O$5:P$46,2,FALSE),"")</f>
        <v/>
      </c>
      <c r="H35" t="str">
        <f>IFERROR(VLOOKUP($B35,'[1]Apr &amp; May'!R$5:S$46,2,FALSE),"")</f>
        <v/>
      </c>
      <c r="I35" t="str">
        <f>IFERROR(VLOOKUP($B35,'[1]Apr &amp; May'!U$5:V$46,2,FALSE),"")</f>
        <v/>
      </c>
      <c r="J35" t="str">
        <f>IFERROR(VLOOKUP($B35,'[1]Apr &amp; May'!X$5:Y$46,2,FALSE),"")</f>
        <v/>
      </c>
      <c r="K35" s="70" t="str">
        <f>IFERROR(VLOOKUP($B35,'[1]Apr &amp; May'!AA$5:AB$46,2,FALSE),"")</f>
        <v/>
      </c>
      <c r="L35" t="str">
        <f>IFERROR(VLOOKUP($B35,'[1]Apr &amp; May'!AD$5:AE$46,2,FALSE),"")</f>
        <v/>
      </c>
      <c r="M35" t="str">
        <f>IFERROR(VLOOKUP($B35,'[1]Apr &amp; May'!AG$5:AH$46,2,FALSE),"")</f>
        <v/>
      </c>
      <c r="N35" t="str">
        <f>IFERROR(VLOOKUP($B35,'[1]Apr &amp; May'!AJ$5:AK$46,2,FALSE),"")</f>
        <v/>
      </c>
      <c r="O35" t="str">
        <f>IFERROR(VLOOKUP($B35,'[1]Apr &amp; May'!AM$5:AN$46,2,FALSE),"")</f>
        <v/>
      </c>
      <c r="P35" t="str">
        <f>IFERROR(VLOOKUP($B35,'[1]Apr &amp; May'!AP$5:AQ$46,2,FALSE),"")</f>
        <v/>
      </c>
      <c r="Q35" s="6">
        <f>SUM($C35:P35)</f>
        <v>0</v>
      </c>
      <c r="R35">
        <f>COUNTIF($C35:P35,"Late*")</f>
        <v>0</v>
      </c>
      <c r="S35" s="11">
        <f t="shared" si="2"/>
        <v>0</v>
      </c>
      <c r="T35" s="7">
        <f>COUNTIF($C35:P35,"Absent")</f>
        <v>1</v>
      </c>
      <c r="U35">
        <f>COUNTIF($C35:P35,"Withdrawn")+COUNTIF($C35:P35,"Absent*")-T35</f>
        <v>1</v>
      </c>
      <c r="V35" s="10">
        <f t="shared" si="3"/>
        <v>2</v>
      </c>
    </row>
    <row r="36" spans="1:22" x14ac:dyDescent="0.3">
      <c r="A36" s="6" t="s">
        <v>153</v>
      </c>
      <c r="B36" s="7" t="s">
        <v>154</v>
      </c>
      <c r="C36" s="6">
        <f>IFERROR(VLOOKUP($B36,'[1]Apr &amp; May'!C$5:D$46,2,FALSE),"")</f>
        <v>1</v>
      </c>
      <c r="D36">
        <f>IFERROR(VLOOKUP($B36,'[1]Apr &amp; May'!F$5:G$46,2,FALSE),"")</f>
        <v>1</v>
      </c>
      <c r="E36">
        <f>IFERROR(VLOOKUP($B36,'[1]Apr &amp; May'!I$5:J$46,2,FALSE),"")</f>
        <v>1</v>
      </c>
      <c r="F36" s="70" t="str">
        <f>IFERROR(VLOOKUP($B36,'[1]Apr &amp; May'!L$5:M$46,2,FALSE),"")</f>
        <v/>
      </c>
      <c r="G36" t="str">
        <f>IFERROR(VLOOKUP($B36,'[1]Apr &amp; May'!O$5:P$46,2,FALSE),"")</f>
        <v/>
      </c>
      <c r="H36">
        <f>IFERROR(VLOOKUP($B36,'[1]Apr &amp; May'!R$5:S$46,2,FALSE),"")</f>
        <v>1</v>
      </c>
      <c r="I36" t="str">
        <f>IFERROR(VLOOKUP($B36,'[1]Apr &amp; May'!U$5:V$46,2,FALSE),"")</f>
        <v/>
      </c>
      <c r="J36" t="str">
        <f>IFERROR(VLOOKUP($B36,'[1]Apr &amp; May'!X$5:Y$46,2,FALSE),"")</f>
        <v/>
      </c>
      <c r="K36" s="70" t="str">
        <f>IFERROR(VLOOKUP($B36,'[1]Apr &amp; May'!AA$5:AB$46,2,FALSE),"")</f>
        <v/>
      </c>
      <c r="L36" t="str">
        <f>IFERROR(VLOOKUP($B36,'[1]Apr &amp; May'!AD$5:AE$46,2,FALSE),"")</f>
        <v/>
      </c>
      <c r="M36" t="str">
        <f>IFERROR(VLOOKUP($B36,'[1]Apr &amp; May'!AG$5:AH$46,2,FALSE),"")</f>
        <v/>
      </c>
      <c r="N36" t="str">
        <f>IFERROR(VLOOKUP($B36,'[1]Apr &amp; May'!AJ$5:AK$46,2,FALSE),"")</f>
        <v/>
      </c>
      <c r="O36" t="str">
        <f>IFERROR(VLOOKUP($B36,'[1]Apr &amp; May'!AM$5:AN$46,2,FALSE),"")</f>
        <v/>
      </c>
      <c r="P36" t="str">
        <f>IFERROR(VLOOKUP($B36,'[1]Apr &amp; May'!AP$5:AQ$46,2,FALSE),"")</f>
        <v/>
      </c>
      <c r="Q36" s="6">
        <f>SUM($C36:P36)</f>
        <v>4</v>
      </c>
      <c r="R36">
        <f>COUNTIF($C36:P36,"Late*")</f>
        <v>0</v>
      </c>
      <c r="S36" s="11">
        <f t="shared" si="2"/>
        <v>4</v>
      </c>
      <c r="T36" s="7">
        <f>COUNTIF($C36:P36,"Absent")</f>
        <v>0</v>
      </c>
      <c r="U36">
        <f>COUNTIF($C36:P36,"Withdrawn")+COUNTIF($C36:P36,"Absent*")-T36</f>
        <v>0</v>
      </c>
      <c r="V36" s="10">
        <f t="shared" si="3"/>
        <v>4</v>
      </c>
    </row>
    <row r="37" spans="1:22" x14ac:dyDescent="0.3">
      <c r="A37" s="6" t="s">
        <v>844</v>
      </c>
      <c r="B37" s="7" t="s">
        <v>845</v>
      </c>
      <c r="C37" s="6" t="str">
        <f>IFERROR(VLOOKUP($B37,'[1]Apr &amp; May'!C$5:D$46,2,FALSE),"")</f>
        <v/>
      </c>
      <c r="D37" t="str">
        <f>IFERROR(VLOOKUP($B37,'[1]Apr &amp; May'!F$5:G$46,2,FALSE),"")</f>
        <v/>
      </c>
      <c r="E37" t="str">
        <f>IFERROR(VLOOKUP($B37,'[1]Apr &amp; May'!I$5:J$46,2,FALSE),"")</f>
        <v/>
      </c>
      <c r="F37" s="70" t="str">
        <f>IFERROR(VLOOKUP($B37,'[1]Apr &amp; May'!L$5:M$46,2,FALSE),"")</f>
        <v/>
      </c>
      <c r="G37" t="str">
        <f>IFERROR(VLOOKUP($B37,'[1]Apr &amp; May'!O$5:P$46,2,FALSE),"")</f>
        <v/>
      </c>
      <c r="H37" t="str">
        <f>IFERROR(VLOOKUP($B37,'[1]Apr &amp; May'!R$5:S$46,2,FALSE),"")</f>
        <v/>
      </c>
      <c r="I37" t="str">
        <f>IFERROR(VLOOKUP($B37,'[1]Apr &amp; May'!U$5:V$46,2,FALSE),"")</f>
        <v/>
      </c>
      <c r="J37">
        <f>IFERROR(VLOOKUP($B37,'[1]Apr &amp; May'!X$5:Y$46,2,FALSE),"")</f>
        <v>1</v>
      </c>
      <c r="K37" s="70" t="str">
        <f>IFERROR(VLOOKUP($B37,'[1]Apr &amp; May'!AA$5:AB$46,2,FALSE),"")</f>
        <v/>
      </c>
      <c r="L37">
        <f>IFERROR(VLOOKUP($B37,'[1]Apr &amp; May'!AD$5:AE$46,2,FALSE),"")</f>
        <v>1</v>
      </c>
      <c r="M37" t="str">
        <f>IFERROR(VLOOKUP($B37,'[1]Apr &amp; May'!AG$5:AH$46,2,FALSE),"")</f>
        <v/>
      </c>
      <c r="N37" t="str">
        <f>IFERROR(VLOOKUP($B37,'[1]Apr &amp; May'!AJ$5:AK$46,2,FALSE),"")</f>
        <v/>
      </c>
      <c r="O37" t="str">
        <f>IFERROR(VLOOKUP($B37,'[1]Apr &amp; May'!AM$5:AN$46,2,FALSE),"")</f>
        <v/>
      </c>
      <c r="P37" t="str">
        <f>IFERROR(VLOOKUP($B37,'[1]Apr &amp; May'!AP$5:AQ$46,2,FALSE),"")</f>
        <v/>
      </c>
      <c r="Q37" s="6">
        <f>SUM($C37:P37)</f>
        <v>2</v>
      </c>
      <c r="R37">
        <f>COUNTIF($C37:P37,"Late*")</f>
        <v>0</v>
      </c>
      <c r="S37" s="11">
        <f t="shared" ref="S37:S68" si="4">SUM(Q37:R37)</f>
        <v>2</v>
      </c>
      <c r="T37" s="7">
        <f>COUNTIF($C37:P37,"Absent")</f>
        <v>0</v>
      </c>
      <c r="U37">
        <f>COUNTIF($C37:P37,"Withdrawn")+COUNTIF($C37:P37,"Absent*")-T37</f>
        <v>0</v>
      </c>
      <c r="V37" s="10">
        <f t="shared" ref="V37:V68" si="5">SUM(S37:U37)</f>
        <v>2</v>
      </c>
    </row>
    <row r="38" spans="1:22" x14ac:dyDescent="0.3">
      <c r="A38" s="6" t="s">
        <v>587</v>
      </c>
      <c r="B38" s="7" t="s">
        <v>588</v>
      </c>
      <c r="C38" s="6" t="str">
        <f>IFERROR(VLOOKUP($B38,'[1]Apr &amp; May'!C$5:D$46,2,FALSE),"")</f>
        <v>Late</v>
      </c>
      <c r="D38" t="str">
        <f>IFERROR(VLOOKUP($B38,'[1]Apr &amp; May'!F$5:G$46,2,FALSE),"")</f>
        <v>Withdrawn</v>
      </c>
      <c r="E38" t="str">
        <f>IFERROR(VLOOKUP($B38,'[1]Apr &amp; May'!I$5:J$46,2,FALSE),"")</f>
        <v/>
      </c>
      <c r="F38" s="70" t="str">
        <f>IFERROR(VLOOKUP($B38,'[1]Apr &amp; May'!L$5:M$46,2,FALSE),"")</f>
        <v/>
      </c>
      <c r="G38" t="str">
        <f>IFERROR(VLOOKUP($B38,'[1]Apr &amp; May'!O$5:P$46,2,FALSE),"")</f>
        <v/>
      </c>
      <c r="H38" t="str">
        <f>IFERROR(VLOOKUP($B38,'[1]Apr &amp; May'!R$5:S$46,2,FALSE),"")</f>
        <v/>
      </c>
      <c r="I38" t="str">
        <f>IFERROR(VLOOKUP($B38,'[1]Apr &amp; May'!U$5:V$46,2,FALSE),"")</f>
        <v/>
      </c>
      <c r="J38" t="str">
        <f>IFERROR(VLOOKUP($B38,'[1]Apr &amp; May'!X$5:Y$46,2,FALSE),"")</f>
        <v/>
      </c>
      <c r="K38" s="70" t="str">
        <f>IFERROR(VLOOKUP($B38,'[1]Apr &amp; May'!AA$5:AB$46,2,FALSE),"")</f>
        <v/>
      </c>
      <c r="L38" t="str">
        <f>IFERROR(VLOOKUP($B38,'[1]Apr &amp; May'!AD$5:AE$46,2,FALSE),"")</f>
        <v/>
      </c>
      <c r="M38" t="str">
        <f>IFERROR(VLOOKUP($B38,'[1]Apr &amp; May'!AG$5:AH$46,2,FALSE),"")</f>
        <v/>
      </c>
      <c r="N38" t="str">
        <f>IFERROR(VLOOKUP($B38,'[1]Apr &amp; May'!AJ$5:AK$46,2,FALSE),"")</f>
        <v/>
      </c>
      <c r="O38" t="str">
        <f>IFERROR(VLOOKUP($B38,'[1]Apr &amp; May'!AM$5:AN$46,2,FALSE),"")</f>
        <v/>
      </c>
      <c r="P38" t="str">
        <f>IFERROR(VLOOKUP($B38,'[1]Apr &amp; May'!AP$5:AQ$46,2,FALSE),"")</f>
        <v/>
      </c>
      <c r="Q38" s="6">
        <f>SUM($C38:P38)</f>
        <v>0</v>
      </c>
      <c r="R38">
        <f>COUNTIF($C38:P38,"Late*")</f>
        <v>1</v>
      </c>
      <c r="S38" s="11">
        <f t="shared" si="4"/>
        <v>1</v>
      </c>
      <c r="T38" s="7">
        <f>COUNTIF($C38:P38,"Absent")</f>
        <v>0</v>
      </c>
      <c r="U38">
        <f>COUNTIF($C38:P38,"Withdrawn")+COUNTIF($C38:P38,"Absent*")-T38</f>
        <v>1</v>
      </c>
      <c r="V38" s="10">
        <f t="shared" si="5"/>
        <v>2</v>
      </c>
    </row>
    <row r="39" spans="1:22" x14ac:dyDescent="0.3">
      <c r="A39" s="6" t="s">
        <v>846</v>
      </c>
      <c r="B39" s="7" t="s">
        <v>847</v>
      </c>
      <c r="C39" s="6" t="str">
        <f>IFERROR(VLOOKUP($B39,'[1]Apr &amp; May'!C$5:D$46,2,FALSE),"")</f>
        <v/>
      </c>
      <c r="D39" t="str">
        <f>IFERROR(VLOOKUP($B39,'[1]Apr &amp; May'!F$5:G$46,2,FALSE),"")</f>
        <v/>
      </c>
      <c r="E39" t="str">
        <f>IFERROR(VLOOKUP($B39,'[1]Apr &amp; May'!I$5:J$46,2,FALSE),"")</f>
        <v/>
      </c>
      <c r="F39" s="70" t="str">
        <f>IFERROR(VLOOKUP($B39,'[1]Apr &amp; May'!L$5:M$46,2,FALSE),"")</f>
        <v/>
      </c>
      <c r="G39" t="str">
        <f>IFERROR(VLOOKUP($B39,'[1]Apr &amp; May'!O$5:P$46,2,FALSE),"")</f>
        <v/>
      </c>
      <c r="H39" t="str">
        <f>IFERROR(VLOOKUP($B39,'[1]Apr &amp; May'!R$5:S$46,2,FALSE),"")</f>
        <v/>
      </c>
      <c r="I39" t="str">
        <f>IFERROR(VLOOKUP($B39,'[1]Apr &amp; May'!U$5:V$46,2,FALSE),"")</f>
        <v/>
      </c>
      <c r="J39" t="str">
        <f>IFERROR(VLOOKUP($B39,'[1]Apr &amp; May'!X$5:Y$46,2,FALSE),"")</f>
        <v/>
      </c>
      <c r="K39" s="70" t="str">
        <f>IFERROR(VLOOKUP($B39,'[1]Apr &amp; May'!AA$5:AB$46,2,FALSE),"")</f>
        <v/>
      </c>
      <c r="L39" t="str">
        <f>IFERROR(VLOOKUP($B39,'[1]Apr &amp; May'!AD$5:AE$46,2,FALSE),"")</f>
        <v/>
      </c>
      <c r="M39" t="str">
        <f>IFERROR(VLOOKUP($B39,'[1]Apr &amp; May'!AG$5:AH$46,2,FALSE),"")</f>
        <v/>
      </c>
      <c r="N39" t="str">
        <f>IFERROR(VLOOKUP($B39,'[1]Apr &amp; May'!AJ$5:AK$46,2,FALSE),"")</f>
        <v/>
      </c>
      <c r="O39" t="str">
        <f>IFERROR(VLOOKUP($B39,'[1]Apr &amp; May'!AM$5:AN$46,2,FALSE),"")</f>
        <v/>
      </c>
      <c r="P39" t="str">
        <f>IFERROR(VLOOKUP($B39,'[1]Apr &amp; May'!AP$5:AQ$46,2,FALSE),"")</f>
        <v/>
      </c>
      <c r="Q39" s="6">
        <f>SUM($C39:P39)</f>
        <v>0</v>
      </c>
      <c r="R39">
        <f>COUNTIF($C39:P39,"Late*")</f>
        <v>0</v>
      </c>
      <c r="S39" s="11">
        <f t="shared" si="4"/>
        <v>0</v>
      </c>
      <c r="T39" s="7">
        <f>COUNTIF($C39:P39,"Absent")</f>
        <v>0</v>
      </c>
      <c r="U39">
        <f>COUNTIF($C39:P39,"Withdrawn")+COUNTIF($C39:P39,"Absent*")-T39</f>
        <v>0</v>
      </c>
      <c r="V39" s="10">
        <f t="shared" si="5"/>
        <v>0</v>
      </c>
    </row>
    <row r="40" spans="1:22" x14ac:dyDescent="0.3">
      <c r="A40" s="6" t="s">
        <v>425</v>
      </c>
      <c r="B40" s="7" t="s">
        <v>426</v>
      </c>
      <c r="C40" s="6" t="str">
        <f>IFERROR(VLOOKUP($B40,'[1]Apr &amp; May'!C$5:D$46,2,FALSE),"")</f>
        <v/>
      </c>
      <c r="D40" t="str">
        <f>IFERROR(VLOOKUP($B40,'[1]Apr &amp; May'!F$5:G$46,2,FALSE),"")</f>
        <v>Late</v>
      </c>
      <c r="E40" t="str">
        <f>IFERROR(VLOOKUP($B40,'[1]Apr &amp; May'!I$5:J$46,2,FALSE),"")</f>
        <v/>
      </c>
      <c r="F40" s="70" t="str">
        <f>IFERROR(VLOOKUP($B40,'[1]Apr &amp; May'!L$5:M$46,2,FALSE),"")</f>
        <v/>
      </c>
      <c r="G40" t="str">
        <f>IFERROR(VLOOKUP($B40,'[1]Apr &amp; May'!O$5:P$46,2,FALSE),"")</f>
        <v/>
      </c>
      <c r="H40" t="str">
        <f>IFERROR(VLOOKUP($B40,'[1]Apr &amp; May'!R$5:S$46,2,FALSE),"")</f>
        <v/>
      </c>
      <c r="I40" t="str">
        <f>IFERROR(VLOOKUP($B40,'[1]Apr &amp; May'!U$5:V$46,2,FALSE),"")</f>
        <v>Withdrawn</v>
      </c>
      <c r="J40" t="str">
        <f>IFERROR(VLOOKUP($B40,'[1]Apr &amp; May'!X$5:Y$46,2,FALSE),"")</f>
        <v/>
      </c>
      <c r="K40" s="70" t="str">
        <f>IFERROR(VLOOKUP($B40,'[1]Apr &amp; May'!AA$5:AB$46,2,FALSE),"")</f>
        <v/>
      </c>
      <c r="L40" t="str">
        <f>IFERROR(VLOOKUP($B40,'[1]Apr &amp; May'!AD$5:AE$46,2,FALSE),"")</f>
        <v>Withdrawn</v>
      </c>
      <c r="M40" t="str">
        <f>IFERROR(VLOOKUP($B40,'[1]Apr &amp; May'!AG$5:AH$46,2,FALSE),"")</f>
        <v/>
      </c>
      <c r="N40" t="str">
        <f>IFERROR(VLOOKUP($B40,'[1]Apr &amp; May'!AJ$5:AK$46,2,FALSE),"")</f>
        <v/>
      </c>
      <c r="O40" t="str">
        <f>IFERROR(VLOOKUP($B40,'[1]Apr &amp; May'!AM$5:AN$46,2,FALSE),"")</f>
        <v/>
      </c>
      <c r="P40" t="str">
        <f>IFERROR(VLOOKUP($B40,'[1]Apr &amp; May'!AP$5:AQ$46,2,FALSE),"")</f>
        <v/>
      </c>
      <c r="Q40" s="6">
        <f>SUM($C40:P40)</f>
        <v>0</v>
      </c>
      <c r="R40">
        <f>COUNTIF($C40:P40,"Late*")</f>
        <v>1</v>
      </c>
      <c r="S40" s="11">
        <f t="shared" si="4"/>
        <v>1</v>
      </c>
      <c r="T40" s="7">
        <f>COUNTIF($C40:P40,"Absent")</f>
        <v>0</v>
      </c>
      <c r="U40">
        <f>COUNTIF($C40:P40,"Withdrawn")+COUNTIF($C40:P40,"Absent*")-T40</f>
        <v>2</v>
      </c>
      <c r="V40" s="10">
        <f t="shared" si="5"/>
        <v>3</v>
      </c>
    </row>
    <row r="41" spans="1:22" x14ac:dyDescent="0.3">
      <c r="A41" s="6" t="s">
        <v>363</v>
      </c>
      <c r="B41" s="7" t="s">
        <v>364</v>
      </c>
      <c r="C41" s="6" t="str">
        <f>IFERROR(VLOOKUP($B41,'[1]Apr &amp; May'!C$5:D$46,2,FALSE),"")</f>
        <v/>
      </c>
      <c r="D41" t="str">
        <f>IFERROR(VLOOKUP($B41,'[1]Apr &amp; May'!F$5:G$46,2,FALSE),"")</f>
        <v>Withdrawn</v>
      </c>
      <c r="E41" t="str">
        <f>IFERROR(VLOOKUP($B41,'[1]Apr &amp; May'!I$5:J$46,2,FALSE),"")</f>
        <v/>
      </c>
      <c r="F41" s="70" t="str">
        <f>IFERROR(VLOOKUP($B41,'[1]Apr &amp; May'!L$5:M$46,2,FALSE),"")</f>
        <v/>
      </c>
      <c r="G41" t="str">
        <f>IFERROR(VLOOKUP($B41,'[1]Apr &amp; May'!O$5:P$46,2,FALSE),"")</f>
        <v/>
      </c>
      <c r="H41" t="str">
        <f>IFERROR(VLOOKUP($B41,'[1]Apr &amp; May'!R$5:S$46,2,FALSE),"")</f>
        <v/>
      </c>
      <c r="I41" t="str">
        <f>IFERROR(VLOOKUP($B41,'[1]Apr &amp; May'!U$5:V$46,2,FALSE),"")</f>
        <v/>
      </c>
      <c r="J41" t="str">
        <f>IFERROR(VLOOKUP($B41,'[1]Apr &amp; May'!X$5:Y$46,2,FALSE),"")</f>
        <v/>
      </c>
      <c r="K41" s="70" t="str">
        <f>IFERROR(VLOOKUP($B41,'[1]Apr &amp; May'!AA$5:AB$46,2,FALSE),"")</f>
        <v/>
      </c>
      <c r="L41" t="str">
        <f>IFERROR(VLOOKUP($B41,'[1]Apr &amp; May'!AD$5:AE$46,2,FALSE),"")</f>
        <v/>
      </c>
      <c r="M41" t="str">
        <f>IFERROR(VLOOKUP($B41,'[1]Apr &amp; May'!AG$5:AH$46,2,FALSE),"")</f>
        <v/>
      </c>
      <c r="N41" t="str">
        <f>IFERROR(VLOOKUP($B41,'[1]Apr &amp; May'!AJ$5:AK$46,2,FALSE),"")</f>
        <v/>
      </c>
      <c r="O41" t="str">
        <f>IFERROR(VLOOKUP($B41,'[1]Apr &amp; May'!AM$5:AN$46,2,FALSE),"")</f>
        <v/>
      </c>
      <c r="P41" t="str">
        <f>IFERROR(VLOOKUP($B41,'[1]Apr &amp; May'!AP$5:AQ$46,2,FALSE),"")</f>
        <v/>
      </c>
      <c r="Q41" s="6">
        <f>SUM($C41:P41)</f>
        <v>0</v>
      </c>
      <c r="R41">
        <f>COUNTIF($C41:P41,"Late*")</f>
        <v>0</v>
      </c>
      <c r="S41" s="11">
        <f t="shared" si="4"/>
        <v>0</v>
      </c>
      <c r="T41" s="7">
        <f>COUNTIF($C41:P41,"Absent")</f>
        <v>0</v>
      </c>
      <c r="U41">
        <f>COUNTIF($C41:P41,"Withdrawn")+COUNTIF($C41:P41,"Absent*")-T41</f>
        <v>1</v>
      </c>
      <c r="V41" s="10">
        <f t="shared" si="5"/>
        <v>1</v>
      </c>
    </row>
    <row r="42" spans="1:22" x14ac:dyDescent="0.3">
      <c r="A42" s="6" t="s">
        <v>836</v>
      </c>
      <c r="B42" s="7" t="s">
        <v>837</v>
      </c>
      <c r="C42" s="6" t="str">
        <f>IFERROR(VLOOKUP($B42,'[1]Apr &amp; May'!C$5:D$46,2,FALSE),"")</f>
        <v/>
      </c>
      <c r="D42" t="str">
        <f>IFERROR(VLOOKUP($B42,'[1]Apr &amp; May'!F$5:G$46,2,FALSE),"")</f>
        <v/>
      </c>
      <c r="E42">
        <f>IFERROR(VLOOKUP($B42,'[1]Apr &amp; May'!I$5:J$46,2,FALSE),"")</f>
        <v>1</v>
      </c>
      <c r="F42" s="70" t="str">
        <f>IFERROR(VLOOKUP($B42,'[1]Apr &amp; May'!L$5:M$46,2,FALSE),"")</f>
        <v/>
      </c>
      <c r="G42" t="str">
        <f>IFERROR(VLOOKUP($B42,'[1]Apr &amp; May'!O$5:P$46,2,FALSE),"")</f>
        <v/>
      </c>
      <c r="H42" t="str">
        <f>IFERROR(VLOOKUP($B42,'[1]Apr &amp; May'!R$5:S$46,2,FALSE),"")</f>
        <v>Absent</v>
      </c>
      <c r="I42" t="str">
        <f>IFERROR(VLOOKUP($B42,'[1]Apr &amp; May'!U$5:V$46,2,FALSE),"")</f>
        <v>Withdrawn</v>
      </c>
      <c r="J42" t="str">
        <f>IFERROR(VLOOKUP($B42,'[1]Apr &amp; May'!X$5:Y$46,2,FALSE),"")</f>
        <v/>
      </c>
      <c r="K42" s="70" t="str">
        <f>IFERROR(VLOOKUP($B42,'[1]Apr &amp; May'!AA$5:AB$46,2,FALSE),"")</f>
        <v/>
      </c>
      <c r="L42" t="str">
        <f>IFERROR(VLOOKUP($B42,'[1]Apr &amp; May'!AD$5:AE$46,2,FALSE),"")</f>
        <v/>
      </c>
      <c r="M42" t="str">
        <f>IFERROR(VLOOKUP($B42,'[1]Apr &amp; May'!AG$5:AH$46,2,FALSE),"")</f>
        <v/>
      </c>
      <c r="N42" t="str">
        <f>IFERROR(VLOOKUP($B42,'[1]Apr &amp; May'!AJ$5:AK$46,2,FALSE),"")</f>
        <v/>
      </c>
      <c r="O42" t="str">
        <f>IFERROR(VLOOKUP($B42,'[1]Apr &amp; May'!AM$5:AN$46,2,FALSE),"")</f>
        <v/>
      </c>
      <c r="P42" t="str">
        <f>IFERROR(VLOOKUP($B42,'[1]Apr &amp; May'!AP$5:AQ$46,2,FALSE),"")</f>
        <v/>
      </c>
      <c r="Q42" s="6">
        <f>SUM($C42:P42)</f>
        <v>1</v>
      </c>
      <c r="R42">
        <f>COUNTIF($C42:P42,"Late*")</f>
        <v>0</v>
      </c>
      <c r="S42" s="11">
        <f t="shared" si="4"/>
        <v>1</v>
      </c>
      <c r="T42" s="7">
        <f>COUNTIF($C42:P42,"Absent")</f>
        <v>1</v>
      </c>
      <c r="U42">
        <f>COUNTIF($C42:P42,"Withdrawn")+COUNTIF($C42:P42,"Absent*")-T42</f>
        <v>1</v>
      </c>
      <c r="V42" s="10">
        <f t="shared" si="5"/>
        <v>3</v>
      </c>
    </row>
    <row r="43" spans="1:22" x14ac:dyDescent="0.3">
      <c r="A43" s="6" t="s">
        <v>741</v>
      </c>
      <c r="B43" s="7" t="s">
        <v>742</v>
      </c>
      <c r="C43" s="6" t="str">
        <f>IFERROR(VLOOKUP($B43,'[1]Apr &amp; May'!C$5:D$46,2,FALSE),"")</f>
        <v>Withdrawn</v>
      </c>
      <c r="D43" t="str">
        <f>IFERROR(VLOOKUP($B43,'[1]Apr &amp; May'!F$5:G$46,2,FALSE),"")</f>
        <v>Withdrawn</v>
      </c>
      <c r="E43" t="str">
        <f>IFERROR(VLOOKUP($B43,'[1]Apr &amp; May'!I$5:J$46,2,FALSE),"")</f>
        <v/>
      </c>
      <c r="F43" s="70" t="str">
        <f>IFERROR(VLOOKUP($B43,'[1]Apr &amp; May'!L$5:M$46,2,FALSE),"")</f>
        <v/>
      </c>
      <c r="G43" t="str">
        <f>IFERROR(VLOOKUP($B43,'[1]Apr &amp; May'!O$5:P$46,2,FALSE),"")</f>
        <v/>
      </c>
      <c r="H43" t="str">
        <f>IFERROR(VLOOKUP($B43,'[1]Apr &amp; May'!R$5:S$46,2,FALSE),"")</f>
        <v/>
      </c>
      <c r="I43" t="str">
        <f>IFERROR(VLOOKUP($B43,'[1]Apr &amp; May'!U$5:V$46,2,FALSE),"")</f>
        <v/>
      </c>
      <c r="J43" t="str">
        <f>IFERROR(VLOOKUP($B43,'[1]Apr &amp; May'!X$5:Y$46,2,FALSE),"")</f>
        <v/>
      </c>
      <c r="K43" s="70" t="str">
        <f>IFERROR(VLOOKUP($B43,'[1]Apr &amp; May'!AA$5:AB$46,2,FALSE),"")</f>
        <v/>
      </c>
      <c r="L43" t="str">
        <f>IFERROR(VLOOKUP($B43,'[1]Apr &amp; May'!AD$5:AE$46,2,FALSE),"")</f>
        <v/>
      </c>
      <c r="M43" t="str">
        <f>IFERROR(VLOOKUP($B43,'[1]Apr &amp; May'!AG$5:AH$46,2,FALSE),"")</f>
        <v/>
      </c>
      <c r="N43" t="str">
        <f>IFERROR(VLOOKUP($B43,'[1]Apr &amp; May'!AJ$5:AK$46,2,FALSE),"")</f>
        <v/>
      </c>
      <c r="O43" t="str">
        <f>IFERROR(VLOOKUP($B43,'[1]Apr &amp; May'!AM$5:AN$46,2,FALSE),"")</f>
        <v/>
      </c>
      <c r="P43" t="str">
        <f>IFERROR(VLOOKUP($B43,'[1]Apr &amp; May'!AP$5:AQ$46,2,FALSE),"")</f>
        <v/>
      </c>
      <c r="Q43" s="6">
        <f>SUM($C43:P43)</f>
        <v>0</v>
      </c>
      <c r="R43">
        <f>COUNTIF($C43:P43,"Late*")</f>
        <v>0</v>
      </c>
      <c r="S43" s="11">
        <f t="shared" si="4"/>
        <v>0</v>
      </c>
      <c r="T43" s="7">
        <f>COUNTIF($C43:P43,"Absent")</f>
        <v>0</v>
      </c>
      <c r="U43">
        <f>COUNTIF($C43:P43,"Withdrawn")+COUNTIF($C43:P43,"Absent*")-T43</f>
        <v>2</v>
      </c>
      <c r="V43" s="10">
        <f t="shared" si="5"/>
        <v>2</v>
      </c>
    </row>
    <row r="44" spans="1:22" x14ac:dyDescent="0.3">
      <c r="A44" s="6" t="s">
        <v>484</v>
      </c>
      <c r="B44" s="7" t="s">
        <v>485</v>
      </c>
      <c r="C44" s="6" t="str">
        <f>IFERROR(VLOOKUP($B44,'[1]Apr &amp; May'!C$5:D$46,2,FALSE),"")</f>
        <v/>
      </c>
      <c r="D44" t="str">
        <f>IFERROR(VLOOKUP($B44,'[1]Apr &amp; May'!F$5:G$46,2,FALSE),"")</f>
        <v/>
      </c>
      <c r="E44" t="str">
        <f>IFERROR(VLOOKUP($B44,'[1]Apr &amp; May'!I$5:J$46,2,FALSE),"")</f>
        <v/>
      </c>
      <c r="F44" s="70" t="str">
        <f>IFERROR(VLOOKUP($B44,'[1]Apr &amp; May'!L$5:M$46,2,FALSE),"")</f>
        <v/>
      </c>
      <c r="G44" t="str">
        <f>IFERROR(VLOOKUP($B44,'[1]Apr &amp; May'!O$5:P$46,2,FALSE),"")</f>
        <v/>
      </c>
      <c r="H44">
        <f>IFERROR(VLOOKUP($B44,'[1]Apr &amp; May'!R$5:S$46,2,FALSE),"")</f>
        <v>1</v>
      </c>
      <c r="I44">
        <f>IFERROR(VLOOKUP($B44,'[1]Apr &amp; May'!U$5:V$46,2,FALSE),"")</f>
        <v>1</v>
      </c>
      <c r="J44">
        <f>IFERROR(VLOOKUP($B44,'[1]Apr &amp; May'!X$5:Y$46,2,FALSE),"")</f>
        <v>1</v>
      </c>
      <c r="K44" s="70" t="str">
        <f>IFERROR(VLOOKUP($B44,'[1]Apr &amp; May'!AA$5:AB$46,2,FALSE),"")</f>
        <v/>
      </c>
      <c r="L44" t="str">
        <f>IFERROR(VLOOKUP($B44,'[1]Apr &amp; May'!AD$5:AE$46,2,FALSE),"")</f>
        <v/>
      </c>
      <c r="M44" t="str">
        <f>IFERROR(VLOOKUP($B44,'[1]Apr &amp; May'!AG$5:AH$46,2,FALSE),"")</f>
        <v/>
      </c>
      <c r="N44" t="str">
        <f>IFERROR(VLOOKUP($B44,'[1]Apr &amp; May'!AJ$5:AK$46,2,FALSE),"")</f>
        <v/>
      </c>
      <c r="O44" t="str">
        <f>IFERROR(VLOOKUP($B44,'[1]Apr &amp; May'!AM$5:AN$46,2,FALSE),"")</f>
        <v/>
      </c>
      <c r="P44" t="str">
        <f>IFERROR(VLOOKUP($B44,'[1]Apr &amp; May'!AP$5:AQ$46,2,FALSE),"")</f>
        <v/>
      </c>
      <c r="Q44" s="6">
        <f>SUM($C44:P44)</f>
        <v>3</v>
      </c>
      <c r="R44">
        <f>COUNTIF($C44:P44,"Late*")</f>
        <v>0</v>
      </c>
      <c r="S44" s="11">
        <f t="shared" si="4"/>
        <v>3</v>
      </c>
      <c r="T44" s="7">
        <f>COUNTIF($C44:P44,"Absent")</f>
        <v>0</v>
      </c>
      <c r="U44">
        <f>COUNTIF($C44:P44,"Withdrawn")+COUNTIF($C44:P44,"Absent*")-T44</f>
        <v>0</v>
      </c>
      <c r="V44" s="10">
        <f t="shared" si="5"/>
        <v>3</v>
      </c>
    </row>
    <row r="45" spans="1:22" x14ac:dyDescent="0.3">
      <c r="A45" s="6" t="s">
        <v>737</v>
      </c>
      <c r="B45" s="7" t="s">
        <v>738</v>
      </c>
      <c r="C45" s="6" t="str">
        <f>IFERROR(VLOOKUP($B45,'[1]Apr &amp; May'!C$5:D$46,2,FALSE),"")</f>
        <v/>
      </c>
      <c r="D45" t="str">
        <f>IFERROR(VLOOKUP($B45,'[1]Apr &amp; May'!F$5:G$46,2,FALSE),"")</f>
        <v/>
      </c>
      <c r="E45" t="str">
        <f>IFERROR(VLOOKUP($B45,'[1]Apr &amp; May'!I$5:J$46,2,FALSE),"")</f>
        <v/>
      </c>
      <c r="F45" s="70" t="str">
        <f>IFERROR(VLOOKUP($B45,'[1]Apr &amp; May'!L$5:M$46,2,FALSE),"")</f>
        <v/>
      </c>
      <c r="G45" t="str">
        <f>IFERROR(VLOOKUP($B45,'[1]Apr &amp; May'!O$5:P$46,2,FALSE),"")</f>
        <v/>
      </c>
      <c r="H45" t="str">
        <f>IFERROR(VLOOKUP($B45,'[1]Apr &amp; May'!R$5:S$46,2,FALSE),"")</f>
        <v/>
      </c>
      <c r="I45" t="str">
        <f>IFERROR(VLOOKUP($B45,'[1]Apr &amp; May'!U$5:V$46,2,FALSE),"")</f>
        <v/>
      </c>
      <c r="J45" t="str">
        <f>IFERROR(VLOOKUP($B45,'[1]Apr &amp; May'!X$5:Y$46,2,FALSE),"")</f>
        <v/>
      </c>
      <c r="K45" s="70" t="str">
        <f>IFERROR(VLOOKUP($B45,'[1]Apr &amp; May'!AA$5:AB$46,2,FALSE),"")</f>
        <v/>
      </c>
      <c r="L45" t="str">
        <f>IFERROR(VLOOKUP($B45,'[1]Apr &amp; May'!AD$5:AE$46,2,FALSE),"")</f>
        <v/>
      </c>
      <c r="M45" t="str">
        <f>IFERROR(VLOOKUP($B45,'[1]Apr &amp; May'!AG$5:AH$46,2,FALSE),"")</f>
        <v/>
      </c>
      <c r="N45" t="str">
        <f>IFERROR(VLOOKUP($B45,'[1]Apr &amp; May'!AJ$5:AK$46,2,FALSE),"")</f>
        <v/>
      </c>
      <c r="O45" t="str">
        <f>IFERROR(VLOOKUP($B45,'[1]Apr &amp; May'!AM$5:AN$46,2,FALSE),"")</f>
        <v/>
      </c>
      <c r="P45" t="str">
        <f>IFERROR(VLOOKUP($B45,'[1]Apr &amp; May'!AP$5:AQ$46,2,FALSE),"")</f>
        <v/>
      </c>
      <c r="Q45" s="6">
        <f>SUM($C45:P45)</f>
        <v>0</v>
      </c>
      <c r="R45">
        <f>COUNTIF($C45:P45,"Late*")</f>
        <v>0</v>
      </c>
      <c r="S45" s="11">
        <f t="shared" si="4"/>
        <v>0</v>
      </c>
      <c r="T45" s="7">
        <f>COUNTIF($C45:P45,"Absent")</f>
        <v>0</v>
      </c>
      <c r="U45">
        <f>COUNTIF($C45:P45,"Withdrawn")+COUNTIF($C45:P45,"Absent*")-T45</f>
        <v>0</v>
      </c>
      <c r="V45" s="10">
        <f t="shared" si="5"/>
        <v>0</v>
      </c>
    </row>
    <row r="46" spans="1:22" x14ac:dyDescent="0.3">
      <c r="A46" s="6" t="s">
        <v>835</v>
      </c>
      <c r="B46" s="7" t="s">
        <v>420</v>
      </c>
      <c r="C46" s="6" t="str">
        <f>IFERROR(VLOOKUP($B46,'[1]Apr &amp; May'!C$5:D$46,2,FALSE),"")</f>
        <v/>
      </c>
      <c r="D46">
        <f>IFERROR(VLOOKUP($B46,'[1]Apr &amp; May'!F$5:G$46,2,FALSE),"")</f>
        <v>1</v>
      </c>
      <c r="E46" t="str">
        <f>IFERROR(VLOOKUP($B46,'[1]Apr &amp; May'!I$5:J$46,2,FALSE),"")</f>
        <v/>
      </c>
      <c r="F46" s="70" t="str">
        <f>IFERROR(VLOOKUP($B46,'[1]Apr &amp; May'!L$5:M$46,2,FALSE),"")</f>
        <v/>
      </c>
      <c r="G46" t="str">
        <f>IFERROR(VLOOKUP($B46,'[1]Apr &amp; May'!O$5:P$46,2,FALSE),"")</f>
        <v/>
      </c>
      <c r="H46" t="str">
        <f>IFERROR(VLOOKUP($B46,'[1]Apr &amp; May'!R$5:S$46,2,FALSE),"")</f>
        <v/>
      </c>
      <c r="I46" t="str">
        <f>IFERROR(VLOOKUP($B46,'[1]Apr &amp; May'!U$5:V$46,2,FALSE),"")</f>
        <v/>
      </c>
      <c r="J46" t="str">
        <f>IFERROR(VLOOKUP($B46,'[1]Apr &amp; May'!X$5:Y$46,2,FALSE),"")</f>
        <v/>
      </c>
      <c r="K46" s="70" t="str">
        <f>IFERROR(VLOOKUP($B46,'[1]Apr &amp; May'!AA$5:AB$46,2,FALSE),"")</f>
        <v/>
      </c>
      <c r="L46" t="str">
        <f>IFERROR(VLOOKUP($B46,'[1]Apr &amp; May'!AD$5:AE$46,2,FALSE),"")</f>
        <v/>
      </c>
      <c r="M46" t="str">
        <f>IFERROR(VLOOKUP($B46,'[1]Apr &amp; May'!AG$5:AH$46,2,FALSE),"")</f>
        <v/>
      </c>
      <c r="N46" t="str">
        <f>IFERROR(VLOOKUP($B46,'[1]Apr &amp; May'!AJ$5:AK$46,2,FALSE),"")</f>
        <v/>
      </c>
      <c r="O46" t="str">
        <f>IFERROR(VLOOKUP($B46,'[1]Apr &amp; May'!AM$5:AN$46,2,FALSE),"")</f>
        <v/>
      </c>
      <c r="P46" t="str">
        <f>IFERROR(VLOOKUP($B46,'[1]Apr &amp; May'!AP$5:AQ$46,2,FALSE),"")</f>
        <v/>
      </c>
      <c r="Q46" s="6">
        <f>SUM($C46:P46)</f>
        <v>1</v>
      </c>
      <c r="R46">
        <f>COUNTIF($C46:P46,"Late*")</f>
        <v>0</v>
      </c>
      <c r="S46" s="11">
        <f t="shared" si="4"/>
        <v>1</v>
      </c>
      <c r="T46" s="7">
        <f>COUNTIF($C46:P46,"Absent")</f>
        <v>0</v>
      </c>
      <c r="U46">
        <f>COUNTIF($C46:P46,"Withdrawn")+COUNTIF($C46:P46,"Absent*")-T46</f>
        <v>0</v>
      </c>
      <c r="V46" s="10">
        <f t="shared" si="5"/>
        <v>1</v>
      </c>
    </row>
    <row r="47" spans="1:22" x14ac:dyDescent="0.3">
      <c r="A47" s="6" t="s">
        <v>38</v>
      </c>
      <c r="B47" s="7" t="s">
        <v>39</v>
      </c>
      <c r="C47" s="6">
        <f>IFERROR(VLOOKUP($B47,'[1]Apr &amp; May'!C$5:D$46,2,FALSE),"")</f>
        <v>1</v>
      </c>
      <c r="D47" t="str">
        <f>IFERROR(VLOOKUP($B47,'[1]Apr &amp; May'!F$5:G$46,2,FALSE),"")</f>
        <v/>
      </c>
      <c r="E47" t="str">
        <f>IFERROR(VLOOKUP($B47,'[1]Apr &amp; May'!I$5:J$46,2,FALSE),"")</f>
        <v/>
      </c>
      <c r="F47" s="70" t="str">
        <f>IFERROR(VLOOKUP($B47,'[1]Apr &amp; May'!L$5:M$46,2,FALSE),"")</f>
        <v/>
      </c>
      <c r="G47" t="str">
        <f>IFERROR(VLOOKUP($B47,'[1]Apr &amp; May'!O$5:P$46,2,FALSE),"")</f>
        <v/>
      </c>
      <c r="H47" t="str">
        <f>IFERROR(VLOOKUP($B47,'[1]Apr &amp; May'!R$5:S$46,2,FALSE),"")</f>
        <v/>
      </c>
      <c r="I47" t="str">
        <f>IFERROR(VLOOKUP($B47,'[1]Apr &amp; May'!U$5:V$46,2,FALSE),"")</f>
        <v/>
      </c>
      <c r="J47" t="str">
        <f>IFERROR(VLOOKUP($B47,'[1]Apr &amp; May'!X$5:Y$46,2,FALSE),"")</f>
        <v/>
      </c>
      <c r="K47" s="70" t="str">
        <f>IFERROR(VLOOKUP($B47,'[1]Apr &amp; May'!AA$5:AB$46,2,FALSE),"")</f>
        <v/>
      </c>
      <c r="L47" t="str">
        <f>IFERROR(VLOOKUP($B47,'[1]Apr &amp; May'!AD$5:AE$46,2,FALSE),"")</f>
        <v/>
      </c>
      <c r="M47" t="str">
        <f>IFERROR(VLOOKUP($B47,'[1]Apr &amp; May'!AG$5:AH$46,2,FALSE),"")</f>
        <v/>
      </c>
      <c r="N47" t="str">
        <f>IFERROR(VLOOKUP($B47,'[1]Apr &amp; May'!AJ$5:AK$46,2,FALSE),"")</f>
        <v/>
      </c>
      <c r="O47" t="str">
        <f>IFERROR(VLOOKUP($B47,'[1]Apr &amp; May'!AM$5:AN$46,2,FALSE),"")</f>
        <v/>
      </c>
      <c r="P47" t="str">
        <f>IFERROR(VLOOKUP($B47,'[1]Apr &amp; May'!AP$5:AQ$46,2,FALSE),"")</f>
        <v/>
      </c>
      <c r="Q47" s="6">
        <f>SUM($C47:P47)</f>
        <v>1</v>
      </c>
      <c r="R47">
        <f>COUNTIF($C47:P47,"Late*")</f>
        <v>0</v>
      </c>
      <c r="S47" s="11">
        <f t="shared" si="4"/>
        <v>1</v>
      </c>
      <c r="T47" s="7">
        <f>COUNTIF($C47:P47,"Absent")</f>
        <v>0</v>
      </c>
      <c r="U47">
        <f>COUNTIF($C47:P47,"Withdrawn")+COUNTIF($C47:P47,"Absent*")-T47</f>
        <v>0</v>
      </c>
      <c r="V47" s="10">
        <f t="shared" si="5"/>
        <v>1</v>
      </c>
    </row>
    <row r="48" spans="1:22" x14ac:dyDescent="0.3">
      <c r="A48" s="6" t="s">
        <v>583</v>
      </c>
      <c r="B48" s="7" t="s">
        <v>584</v>
      </c>
      <c r="C48" s="6" t="str">
        <f>IFERROR(VLOOKUP($B48,'[1]Apr &amp; May'!C$5:D$46,2,FALSE),"")</f>
        <v/>
      </c>
      <c r="D48" t="str">
        <f>IFERROR(VLOOKUP($B48,'[1]Apr &amp; May'!F$5:G$46,2,FALSE),"")</f>
        <v/>
      </c>
      <c r="E48" t="str">
        <f>IFERROR(VLOOKUP($B48,'[1]Apr &amp; May'!I$5:J$46,2,FALSE),"")</f>
        <v/>
      </c>
      <c r="F48" s="70" t="str">
        <f>IFERROR(VLOOKUP($B48,'[1]Apr &amp; May'!L$5:M$46,2,FALSE),"")</f>
        <v/>
      </c>
      <c r="G48" t="str">
        <f>IFERROR(VLOOKUP($B48,'[1]Apr &amp; May'!O$5:P$46,2,FALSE),"")</f>
        <v/>
      </c>
      <c r="H48" t="str">
        <f>IFERROR(VLOOKUP($B48,'[1]Apr &amp; May'!R$5:S$46,2,FALSE),"")</f>
        <v/>
      </c>
      <c r="I48" t="str">
        <f>IFERROR(VLOOKUP($B48,'[1]Apr &amp; May'!U$5:V$46,2,FALSE),"")</f>
        <v/>
      </c>
      <c r="J48" t="str">
        <f>IFERROR(VLOOKUP($B48,'[1]Apr &amp; May'!X$5:Y$46,2,FALSE),"")</f>
        <v/>
      </c>
      <c r="K48" s="70" t="str">
        <f>IFERROR(VLOOKUP($B48,'[1]Apr &amp; May'!AA$5:AB$46,2,FALSE),"")</f>
        <v/>
      </c>
      <c r="L48" t="str">
        <f>IFERROR(VLOOKUP($B48,'[1]Apr &amp; May'!AD$5:AE$46,2,FALSE),"")</f>
        <v/>
      </c>
      <c r="M48" t="str">
        <f>IFERROR(VLOOKUP($B48,'[1]Apr &amp; May'!AG$5:AH$46,2,FALSE),"")</f>
        <v/>
      </c>
      <c r="N48" t="str">
        <f>IFERROR(VLOOKUP($B48,'[1]Apr &amp; May'!AJ$5:AK$46,2,FALSE),"")</f>
        <v/>
      </c>
      <c r="O48" t="str">
        <f>IFERROR(VLOOKUP($B48,'[1]Apr &amp; May'!AM$5:AN$46,2,FALSE),"")</f>
        <v/>
      </c>
      <c r="P48" t="str">
        <f>IFERROR(VLOOKUP($B48,'[1]Apr &amp; May'!AP$5:AQ$46,2,FALSE),"")</f>
        <v/>
      </c>
      <c r="Q48" s="6">
        <f>SUM($C48:P48)</f>
        <v>0</v>
      </c>
      <c r="R48">
        <f>COUNTIF($C48:P48,"Late*")</f>
        <v>0</v>
      </c>
      <c r="S48" s="11">
        <f t="shared" si="4"/>
        <v>0</v>
      </c>
      <c r="T48" s="7">
        <f>COUNTIF($C48:P48,"Absent")</f>
        <v>0</v>
      </c>
      <c r="U48">
        <f>COUNTIF($C48:P48,"Withdrawn")+COUNTIF($C48:P48,"Absent*")-T48</f>
        <v>0</v>
      </c>
      <c r="V48" s="10">
        <f t="shared" si="5"/>
        <v>0</v>
      </c>
    </row>
    <row r="49" spans="1:23" x14ac:dyDescent="0.3">
      <c r="A49" s="6" t="s">
        <v>503</v>
      </c>
      <c r="B49" s="7" t="s">
        <v>504</v>
      </c>
      <c r="C49" s="6" t="str">
        <f>IFERROR(VLOOKUP($B49,'[1]Apr &amp; May'!C$5:D$46,2,FALSE),"")</f>
        <v/>
      </c>
      <c r="D49" t="str">
        <f>IFERROR(VLOOKUP($B49,'[1]Apr &amp; May'!F$5:G$46,2,FALSE),"")</f>
        <v/>
      </c>
      <c r="E49">
        <f>IFERROR(VLOOKUP($B49,'[1]Apr &amp; May'!I$5:J$46,2,FALSE),"")</f>
        <v>1</v>
      </c>
      <c r="F49" s="70" t="str">
        <f>IFERROR(VLOOKUP($B49,'[1]Apr &amp; May'!L$5:M$46,2,FALSE),"")</f>
        <v/>
      </c>
      <c r="G49" t="str">
        <f>IFERROR(VLOOKUP($B49,'[1]Apr &amp; May'!O$5:P$46,2,FALSE),"")</f>
        <v/>
      </c>
      <c r="H49" t="str">
        <f>IFERROR(VLOOKUP($B49,'[1]Apr &amp; May'!R$5:S$46,2,FALSE),"")</f>
        <v/>
      </c>
      <c r="I49">
        <f>IFERROR(VLOOKUP($B49,'[1]Apr &amp; May'!U$5:V$46,2,FALSE),"")</f>
        <v>1</v>
      </c>
      <c r="J49" t="str">
        <f>IFERROR(VLOOKUP($B49,'[1]Apr &amp; May'!X$5:Y$46,2,FALSE),"")</f>
        <v/>
      </c>
      <c r="K49" s="70" t="str">
        <f>IFERROR(VLOOKUP($B49,'[1]Apr &amp; May'!AA$5:AB$46,2,FALSE),"")</f>
        <v/>
      </c>
      <c r="L49" t="str">
        <f>IFERROR(VLOOKUP($B49,'[1]Apr &amp; May'!AD$5:AE$46,2,FALSE),"")</f>
        <v/>
      </c>
      <c r="M49" t="str">
        <f>IFERROR(VLOOKUP($B49,'[1]Apr &amp; May'!AG$5:AH$46,2,FALSE),"")</f>
        <v/>
      </c>
      <c r="N49" t="str">
        <f>IFERROR(VLOOKUP($B49,'[1]Apr &amp; May'!AJ$5:AK$46,2,FALSE),"")</f>
        <v/>
      </c>
      <c r="O49" t="str">
        <f>IFERROR(VLOOKUP($B49,'[1]Apr &amp; May'!AM$5:AN$46,2,FALSE),"")</f>
        <v/>
      </c>
      <c r="P49" t="str">
        <f>IFERROR(VLOOKUP($B49,'[1]Apr &amp; May'!AP$5:AQ$46,2,FALSE),"")</f>
        <v/>
      </c>
      <c r="Q49" s="6">
        <f>SUM($C49:P49)</f>
        <v>2</v>
      </c>
      <c r="R49">
        <f>COUNTIF($C49:P49,"Late*")</f>
        <v>0</v>
      </c>
      <c r="S49" s="11">
        <f t="shared" si="4"/>
        <v>2</v>
      </c>
      <c r="T49" s="7">
        <f>COUNTIF($C49:P49,"Absent")</f>
        <v>0</v>
      </c>
      <c r="U49">
        <f>COUNTIF($C49:P49,"Withdrawn")+COUNTIF($C49:P49,"Absent*")-T49</f>
        <v>0</v>
      </c>
      <c r="V49" s="10">
        <f t="shared" si="5"/>
        <v>2</v>
      </c>
    </row>
    <row r="50" spans="1:23" x14ac:dyDescent="0.3">
      <c r="A50" t="s">
        <v>480</v>
      </c>
      <c r="B50" t="s">
        <v>481</v>
      </c>
      <c r="C50" s="6" t="str">
        <f>IFERROR(VLOOKUP($B50,'[1]Apr &amp; May'!C$5:D$46,2,FALSE),"")</f>
        <v>Withdrawn</v>
      </c>
      <c r="D50">
        <f>IFERROR(VLOOKUP($B50,'[1]Apr &amp; May'!F$5:G$46,2,FALSE),"")</f>
        <v>1</v>
      </c>
      <c r="E50" t="str">
        <f>IFERROR(VLOOKUP($B50,'[1]Apr &amp; May'!I$5:J$46,2,FALSE),"")</f>
        <v/>
      </c>
      <c r="F50" s="70" t="str">
        <f>IFERROR(VLOOKUP($B50,'[1]Apr &amp; May'!L$5:M$46,2,FALSE),"")</f>
        <v/>
      </c>
      <c r="G50" t="str">
        <f>IFERROR(VLOOKUP($B50,'[1]Apr &amp; May'!O$5:P$46,2,FALSE),"")</f>
        <v/>
      </c>
      <c r="H50" t="str">
        <f>IFERROR(VLOOKUP($B50,'[1]Apr &amp; May'!R$5:S$46,2,FALSE),"")</f>
        <v/>
      </c>
      <c r="I50" t="str">
        <f>IFERROR(VLOOKUP($B50,'[1]Apr &amp; May'!U$5:V$46,2,FALSE),"")</f>
        <v/>
      </c>
      <c r="J50" t="str">
        <f>IFERROR(VLOOKUP($B50,'[1]Apr &amp; May'!X$5:Y$46,2,FALSE),"")</f>
        <v/>
      </c>
      <c r="K50" s="70" t="str">
        <f>IFERROR(VLOOKUP($B50,'[1]Apr &amp; May'!AA$5:AB$46,2,FALSE),"")</f>
        <v/>
      </c>
      <c r="L50" t="str">
        <f>IFERROR(VLOOKUP($B50,'[1]Apr &amp; May'!AD$5:AE$46,2,FALSE),"")</f>
        <v/>
      </c>
      <c r="M50" t="str">
        <f>IFERROR(VLOOKUP($B50,'[1]Apr &amp; May'!AG$5:AH$46,2,FALSE),"")</f>
        <v/>
      </c>
      <c r="N50" t="str">
        <f>IFERROR(VLOOKUP($B50,'[1]Apr &amp; May'!AJ$5:AK$46,2,FALSE),"")</f>
        <v/>
      </c>
      <c r="O50" t="str">
        <f>IFERROR(VLOOKUP($B50,'[1]Apr &amp; May'!AM$5:AN$46,2,FALSE),"")</f>
        <v/>
      </c>
      <c r="P50" t="str">
        <f>IFERROR(VLOOKUP($B50,'[1]Apr &amp; May'!AP$5:AQ$46,2,FALSE),"")</f>
        <v/>
      </c>
      <c r="Q50" s="6">
        <f>SUM($C50:P50)</f>
        <v>1</v>
      </c>
      <c r="R50">
        <f>COUNTIF($C50:P50,"Late*")</f>
        <v>0</v>
      </c>
      <c r="S50" s="11">
        <f t="shared" si="4"/>
        <v>1</v>
      </c>
      <c r="T50" s="7">
        <f>COUNTIF($C50:P50,"Absent")</f>
        <v>0</v>
      </c>
      <c r="U50">
        <f>COUNTIF($C50:P50,"Withdrawn")+COUNTIF($C50:P50,"Absent*")-T50</f>
        <v>1</v>
      </c>
      <c r="V50" s="10">
        <f t="shared" si="5"/>
        <v>2</v>
      </c>
    </row>
    <row r="51" spans="1:23" ht="14.4" customHeight="1" x14ac:dyDescent="0.3">
      <c r="A51" t="s">
        <v>20</v>
      </c>
      <c r="B51" t="s">
        <v>21</v>
      </c>
      <c r="C51" s="6" t="str">
        <f>IFERROR(VLOOKUP($B51,'[1]Apr &amp; May'!C$5:D$46,2,FALSE),"")</f>
        <v>Late</v>
      </c>
      <c r="D51" t="str">
        <f>IFERROR(VLOOKUP($B51,'[1]Apr &amp; May'!F$5:G$46,2,FALSE),"")</f>
        <v>Late</v>
      </c>
      <c r="E51" t="str">
        <f>IFERROR(VLOOKUP($B51,'[1]Apr &amp; May'!I$5:J$46,2,FALSE),"")</f>
        <v/>
      </c>
      <c r="F51" s="70" t="str">
        <f>IFERROR(VLOOKUP($B51,'[1]Apr &amp; May'!L$5:M$46,2,FALSE),"")</f>
        <v/>
      </c>
      <c r="G51" t="str">
        <f>IFERROR(VLOOKUP($B51,'[1]Apr &amp; May'!O$5:P$46,2,FALSE),"")</f>
        <v/>
      </c>
      <c r="H51" t="str">
        <f>IFERROR(VLOOKUP($B51,'[1]Apr &amp; May'!R$5:S$46,2,FALSE),"")</f>
        <v/>
      </c>
      <c r="I51" t="str">
        <f>IFERROR(VLOOKUP($B51,'[1]Apr &amp; May'!U$5:V$46,2,FALSE),"")</f>
        <v/>
      </c>
      <c r="J51" t="str">
        <f>IFERROR(VLOOKUP($B51,'[1]Apr &amp; May'!X$5:Y$46,2,FALSE),"")</f>
        <v/>
      </c>
      <c r="K51" s="70" t="str">
        <f>IFERROR(VLOOKUP($B51,'[1]Apr &amp; May'!AA$5:AB$46,2,FALSE),"")</f>
        <v/>
      </c>
      <c r="L51">
        <f>IFERROR(VLOOKUP($B51,'[1]Apr &amp; May'!AD$5:AE$46,2,FALSE),"")</f>
        <v>1</v>
      </c>
      <c r="M51" t="str">
        <f>IFERROR(VLOOKUP($B51,'[1]Apr &amp; May'!AG$5:AH$46,2,FALSE),"")</f>
        <v/>
      </c>
      <c r="N51" t="str">
        <f>IFERROR(VLOOKUP($B51,'[1]Apr &amp; May'!AJ$5:AK$46,2,FALSE),"")</f>
        <v/>
      </c>
      <c r="O51" t="str">
        <f>IFERROR(VLOOKUP($B51,'[1]Apr &amp; May'!AM$5:AN$46,2,FALSE),"")</f>
        <v/>
      </c>
      <c r="P51" t="str">
        <f>IFERROR(VLOOKUP($B51,'[1]Apr &amp; May'!AP$5:AQ$46,2,FALSE),"")</f>
        <v/>
      </c>
      <c r="Q51" s="6">
        <f>SUM($C51:P51)</f>
        <v>1</v>
      </c>
      <c r="R51">
        <f>COUNTIF($C51:P51,"Late*")</f>
        <v>2</v>
      </c>
      <c r="S51" s="11">
        <f t="shared" si="4"/>
        <v>3</v>
      </c>
      <c r="T51" s="7">
        <f>COUNTIF($C51:P51,"Absent")</f>
        <v>0</v>
      </c>
      <c r="U51">
        <f>COUNTIF($C51:P51,"Withdrawn")+COUNTIF($C51:P51,"Absent*")-T51</f>
        <v>0</v>
      </c>
      <c r="V51" s="10">
        <f t="shared" si="5"/>
        <v>3</v>
      </c>
    </row>
    <row r="52" spans="1:23" s="1" customFormat="1" x14ac:dyDescent="0.3">
      <c r="A52" t="s">
        <v>691</v>
      </c>
      <c r="B52" t="s">
        <v>692</v>
      </c>
      <c r="C52" s="6" t="str">
        <f>IFERROR(VLOOKUP($B52,'[1]Apr &amp; May'!C$5:D$46,2,FALSE),"")</f>
        <v/>
      </c>
      <c r="D52" t="str">
        <f>IFERROR(VLOOKUP($B52,'[1]Apr &amp; May'!F$5:G$46,2,FALSE),"")</f>
        <v>Absent*</v>
      </c>
      <c r="E52" t="str">
        <f>IFERROR(VLOOKUP($B52,'[1]Apr &amp; May'!I$5:J$46,2,FALSE),"")</f>
        <v/>
      </c>
      <c r="F52" s="70" t="str">
        <f>IFERROR(VLOOKUP($B52,'[1]Apr &amp; May'!L$5:M$46,2,FALSE),"")</f>
        <v/>
      </c>
      <c r="G52" t="str">
        <f>IFERROR(VLOOKUP($B52,'[1]Apr &amp; May'!O$5:P$46,2,FALSE),"")</f>
        <v/>
      </c>
      <c r="H52" t="str">
        <f>IFERROR(VLOOKUP($B52,'[1]Apr &amp; May'!R$5:S$46,2,FALSE),"")</f>
        <v/>
      </c>
      <c r="I52" t="str">
        <f>IFERROR(VLOOKUP($B52,'[1]Apr &amp; May'!U$5:V$46,2,FALSE),"")</f>
        <v/>
      </c>
      <c r="J52" t="str">
        <f>IFERROR(VLOOKUP($B52,'[1]Apr &amp; May'!X$5:Y$46,2,FALSE),"")</f>
        <v/>
      </c>
      <c r="K52" s="70" t="str">
        <f>IFERROR(VLOOKUP($B52,'[1]Apr &amp; May'!AA$5:AB$46,2,FALSE),"")</f>
        <v/>
      </c>
      <c r="L52" t="str">
        <f>IFERROR(VLOOKUP($B52,'[1]Apr &amp; May'!AD$5:AE$46,2,FALSE),"")</f>
        <v/>
      </c>
      <c r="M52" t="str">
        <f>IFERROR(VLOOKUP($B52,'[1]Apr &amp; May'!AG$5:AH$46,2,FALSE),"")</f>
        <v/>
      </c>
      <c r="N52" t="str">
        <f>IFERROR(VLOOKUP($B52,'[1]Apr &amp; May'!AJ$5:AK$46,2,FALSE),"")</f>
        <v/>
      </c>
      <c r="O52" t="str">
        <f>IFERROR(VLOOKUP($B52,'[1]Apr &amp; May'!AM$5:AN$46,2,FALSE),"")</f>
        <v/>
      </c>
      <c r="P52" t="str">
        <f>IFERROR(VLOOKUP($B52,'[1]Apr &amp; May'!AP$5:AQ$46,2,FALSE),"")</f>
        <v/>
      </c>
      <c r="Q52" s="6">
        <f>SUM($C52:P52)</f>
        <v>0</v>
      </c>
      <c r="R52">
        <f>COUNTIF($C52:P52,"Late*")</f>
        <v>0</v>
      </c>
      <c r="S52" s="11">
        <f t="shared" si="4"/>
        <v>0</v>
      </c>
      <c r="T52" s="7">
        <f>COUNTIF($C52:P52,"Absent")</f>
        <v>0</v>
      </c>
      <c r="U52">
        <f>COUNTIF($C52:P52,"Withdrawn")+COUNTIF($C52:P52,"Absent*")-T52</f>
        <v>1</v>
      </c>
      <c r="V52" s="10">
        <f t="shared" si="5"/>
        <v>1</v>
      </c>
      <c r="W52"/>
    </row>
    <row r="53" spans="1:23" x14ac:dyDescent="0.3">
      <c r="A53" t="s">
        <v>382</v>
      </c>
      <c r="B53" t="s">
        <v>383</v>
      </c>
      <c r="C53" s="6" t="str">
        <f>IFERROR(VLOOKUP($B53,'[1]Apr &amp; May'!C$5:D$46,2,FALSE),"")</f>
        <v/>
      </c>
      <c r="D53" t="str">
        <f>IFERROR(VLOOKUP($B53,'[1]Apr &amp; May'!F$5:G$46,2,FALSE),"")</f>
        <v/>
      </c>
      <c r="E53" t="str">
        <f>IFERROR(VLOOKUP($B53,'[1]Apr &amp; May'!I$5:J$46,2,FALSE),"")</f>
        <v>Withdrawn</v>
      </c>
      <c r="F53" s="70" t="str">
        <f>IFERROR(VLOOKUP($B53,'[1]Apr &amp; May'!L$5:M$46,2,FALSE),"")</f>
        <v/>
      </c>
      <c r="G53">
        <f>IFERROR(VLOOKUP($B53,'[1]Apr &amp; May'!O$5:P$46,2,FALSE),"")</f>
        <v>1</v>
      </c>
      <c r="H53" t="str">
        <f>IFERROR(VLOOKUP($B53,'[1]Apr &amp; May'!R$5:S$46,2,FALSE),"")</f>
        <v>Withdrawn</v>
      </c>
      <c r="I53" t="str">
        <f>IFERROR(VLOOKUP($B53,'[1]Apr &amp; May'!U$5:V$46,2,FALSE),"")</f>
        <v/>
      </c>
      <c r="J53" t="str">
        <f>IFERROR(VLOOKUP($B53,'[1]Apr &amp; May'!X$5:Y$46,2,FALSE),"")</f>
        <v>Withdrawn</v>
      </c>
      <c r="K53" s="70" t="str">
        <f>IFERROR(VLOOKUP($B53,'[1]Apr &amp; May'!AA$5:AB$46,2,FALSE),"")</f>
        <v/>
      </c>
      <c r="L53" t="str">
        <f>IFERROR(VLOOKUP($B53,'[1]Apr &amp; May'!AD$5:AE$46,2,FALSE),"")</f>
        <v/>
      </c>
      <c r="M53" t="str">
        <f>IFERROR(VLOOKUP($B53,'[1]Apr &amp; May'!AG$5:AH$46,2,FALSE),"")</f>
        <v/>
      </c>
      <c r="N53" t="str">
        <f>IFERROR(VLOOKUP($B53,'[1]Apr &amp; May'!AJ$5:AK$46,2,FALSE),"")</f>
        <v/>
      </c>
      <c r="O53" t="str">
        <f>IFERROR(VLOOKUP($B53,'[1]Apr &amp; May'!AM$5:AN$46,2,FALSE),"")</f>
        <v/>
      </c>
      <c r="P53" t="str">
        <f>IFERROR(VLOOKUP($B53,'[1]Apr &amp; May'!AP$5:AQ$46,2,FALSE),"")</f>
        <v/>
      </c>
      <c r="Q53" s="6">
        <f>SUM($C53:P53)</f>
        <v>1</v>
      </c>
      <c r="R53">
        <f>COUNTIF($C53:P53,"Late*")</f>
        <v>0</v>
      </c>
      <c r="S53" s="11">
        <f t="shared" si="4"/>
        <v>1</v>
      </c>
      <c r="T53" s="7">
        <f>COUNTIF($C53:P53,"Absent")</f>
        <v>0</v>
      </c>
      <c r="U53">
        <f>COUNTIF($C53:P53,"Withdrawn")+COUNTIF($C53:P53,"Absent*")-T53</f>
        <v>3</v>
      </c>
      <c r="V53" s="10">
        <f t="shared" si="5"/>
        <v>4</v>
      </c>
    </row>
    <row r="54" spans="1:23" x14ac:dyDescent="0.3">
      <c r="A54" t="s">
        <v>207</v>
      </c>
      <c r="B54" t="s">
        <v>208</v>
      </c>
      <c r="C54" s="6" t="str">
        <f>IFERROR(VLOOKUP($B54,'[1]Apr &amp; May'!C$5:D$46,2,FALSE),"")</f>
        <v>Withdrawn</v>
      </c>
      <c r="D54" t="str">
        <f>IFERROR(VLOOKUP($B54,'[1]Apr &amp; May'!F$5:G$46,2,FALSE),"")</f>
        <v>Withdrawn</v>
      </c>
      <c r="E54" t="str">
        <f>IFERROR(VLOOKUP($B54,'[1]Apr &amp; May'!I$5:J$46,2,FALSE),"")</f>
        <v/>
      </c>
      <c r="F54" s="70" t="str">
        <f>IFERROR(VLOOKUP($B54,'[1]Apr &amp; May'!L$5:M$46,2,FALSE),"")</f>
        <v/>
      </c>
      <c r="G54" t="str">
        <f>IFERROR(VLOOKUP($B54,'[1]Apr &amp; May'!O$5:P$46,2,FALSE),"")</f>
        <v/>
      </c>
      <c r="H54">
        <f>IFERROR(VLOOKUP($B54,'[1]Apr &amp; May'!R$5:S$46,2,FALSE),"")</f>
        <v>1</v>
      </c>
      <c r="I54">
        <f>IFERROR(VLOOKUP($B54,'[1]Apr &amp; May'!U$5:V$46,2,FALSE),"")</f>
        <v>1</v>
      </c>
      <c r="J54">
        <f>IFERROR(VLOOKUP($B54,'[1]Apr &amp; May'!X$5:Y$46,2,FALSE),"")</f>
        <v>1</v>
      </c>
      <c r="K54" s="70" t="str">
        <f>IFERROR(VLOOKUP($B54,'[1]Apr &amp; May'!AA$5:AB$46,2,FALSE),"")</f>
        <v/>
      </c>
      <c r="L54">
        <f>IFERROR(VLOOKUP($B54,'[1]Apr &amp; May'!AD$5:AE$46,2,FALSE),"")</f>
        <v>1</v>
      </c>
      <c r="M54" t="str">
        <f>IFERROR(VLOOKUP($B54,'[1]Apr &amp; May'!AG$5:AH$46,2,FALSE),"")</f>
        <v/>
      </c>
      <c r="N54" t="str">
        <f>IFERROR(VLOOKUP($B54,'[1]Apr &amp; May'!AJ$5:AK$46,2,FALSE),"")</f>
        <v/>
      </c>
      <c r="O54" t="str">
        <f>IFERROR(VLOOKUP($B54,'[1]Apr &amp; May'!AM$5:AN$46,2,FALSE),"")</f>
        <v/>
      </c>
      <c r="P54" t="str">
        <f>IFERROR(VLOOKUP($B54,'[1]Apr &amp; May'!AP$5:AQ$46,2,FALSE),"")</f>
        <v/>
      </c>
      <c r="Q54" s="6">
        <f>SUM($C54:P54)</f>
        <v>4</v>
      </c>
      <c r="R54">
        <f>COUNTIF($C54:P54,"Late*")</f>
        <v>0</v>
      </c>
      <c r="S54" s="11">
        <f t="shared" si="4"/>
        <v>4</v>
      </c>
      <c r="T54" s="7">
        <f>COUNTIF($C54:P54,"Absent")</f>
        <v>0</v>
      </c>
      <c r="U54">
        <f>COUNTIF($C54:P54,"Withdrawn")+COUNTIF($C54:P54,"Absent*")-T54</f>
        <v>2</v>
      </c>
      <c r="V54" s="10">
        <f t="shared" si="5"/>
        <v>6</v>
      </c>
    </row>
    <row r="55" spans="1:23" x14ac:dyDescent="0.3">
      <c r="A55" t="s">
        <v>336</v>
      </c>
      <c r="B55" t="s">
        <v>337</v>
      </c>
      <c r="C55" s="6" t="str">
        <f>IFERROR(VLOOKUP($B55,'[1]Apr &amp; May'!C$5:D$46,2,FALSE),"")</f>
        <v/>
      </c>
      <c r="D55" t="str">
        <f>IFERROR(VLOOKUP($B55,'[1]Apr &amp; May'!F$5:G$46,2,FALSE),"")</f>
        <v/>
      </c>
      <c r="E55" t="str">
        <f>IFERROR(VLOOKUP($B55,'[1]Apr &amp; May'!I$5:J$46,2,FALSE),"")</f>
        <v/>
      </c>
      <c r="F55" s="70" t="str">
        <f>IFERROR(VLOOKUP($B55,'[1]Apr &amp; May'!L$5:M$46,2,FALSE),"")</f>
        <v/>
      </c>
      <c r="G55" t="str">
        <f>IFERROR(VLOOKUP($B55,'[1]Apr &amp; May'!O$5:P$46,2,FALSE),"")</f>
        <v/>
      </c>
      <c r="H55">
        <f>IFERROR(VLOOKUP($B55,'[1]Apr &amp; May'!R$5:S$46,2,FALSE),"")</f>
        <v>1</v>
      </c>
      <c r="I55" t="str">
        <f>IFERROR(VLOOKUP($B55,'[1]Apr &amp; May'!U$5:V$46,2,FALSE),"")</f>
        <v/>
      </c>
      <c r="J55" t="str">
        <f>IFERROR(VLOOKUP($B55,'[1]Apr &amp; May'!X$5:Y$46,2,FALSE),"")</f>
        <v/>
      </c>
      <c r="K55" s="70" t="str">
        <f>IFERROR(VLOOKUP($B55,'[1]Apr &amp; May'!AA$5:AB$46,2,FALSE),"")</f>
        <v/>
      </c>
      <c r="L55" t="str">
        <f>IFERROR(VLOOKUP($B55,'[1]Apr &amp; May'!AD$5:AE$46,2,FALSE),"")</f>
        <v/>
      </c>
      <c r="M55" t="str">
        <f>IFERROR(VLOOKUP($B55,'[1]Apr &amp; May'!AG$5:AH$46,2,FALSE),"")</f>
        <v/>
      </c>
      <c r="N55" t="str">
        <f>IFERROR(VLOOKUP($B55,'[1]Apr &amp; May'!AJ$5:AK$46,2,FALSE),"")</f>
        <v/>
      </c>
      <c r="O55" t="str">
        <f>IFERROR(VLOOKUP($B55,'[1]Apr &amp; May'!AM$5:AN$46,2,FALSE),"")</f>
        <v/>
      </c>
      <c r="P55" t="str">
        <f>IFERROR(VLOOKUP($B55,'[1]Apr &amp; May'!AP$5:AQ$46,2,FALSE),"")</f>
        <v/>
      </c>
      <c r="Q55" s="6">
        <f>SUM($C55:P55)</f>
        <v>1</v>
      </c>
      <c r="R55">
        <f>COUNTIF($C55:P55,"Late*")</f>
        <v>0</v>
      </c>
      <c r="S55" s="11">
        <f t="shared" si="4"/>
        <v>1</v>
      </c>
      <c r="T55" s="7">
        <f>COUNTIF($C55:P55,"Absent")</f>
        <v>0</v>
      </c>
      <c r="U55">
        <f>COUNTIF($C55:P55,"Withdrawn")+COUNTIF($C55:P55,"Absent*")-T55</f>
        <v>0</v>
      </c>
      <c r="V55" s="10">
        <f t="shared" si="5"/>
        <v>1</v>
      </c>
    </row>
    <row r="56" spans="1:23" x14ac:dyDescent="0.3">
      <c r="A56" t="s">
        <v>213</v>
      </c>
      <c r="B56" t="s">
        <v>214</v>
      </c>
      <c r="C56" s="6" t="str">
        <f>IFERROR(VLOOKUP($B56,'[1]Apr &amp; May'!C$5:D$46,2,FALSE),"")</f>
        <v/>
      </c>
      <c r="D56" t="str">
        <f>IFERROR(VLOOKUP($B56,'[1]Apr &amp; May'!F$5:G$46,2,FALSE),"")</f>
        <v/>
      </c>
      <c r="E56" t="str">
        <f>IFERROR(VLOOKUP($B56,'[1]Apr &amp; May'!I$5:J$46,2,FALSE),"")</f>
        <v/>
      </c>
      <c r="F56" s="70" t="str">
        <f>IFERROR(VLOOKUP($B56,'[1]Apr &amp; May'!L$5:M$46,2,FALSE),"")</f>
        <v/>
      </c>
      <c r="G56" t="str">
        <f>IFERROR(VLOOKUP($B56,'[1]Apr &amp; May'!O$5:P$46,2,FALSE),"")</f>
        <v/>
      </c>
      <c r="H56">
        <f>IFERROR(VLOOKUP($B56,'[1]Apr &amp; May'!R$5:S$46,2,FALSE),"")</f>
        <v>1</v>
      </c>
      <c r="I56" t="str">
        <f>IFERROR(VLOOKUP($B56,'[1]Apr &amp; May'!U$5:V$46,2,FALSE),"")</f>
        <v>Late*</v>
      </c>
      <c r="J56">
        <f>IFERROR(VLOOKUP($B56,'[1]Apr &amp; May'!X$5:Y$46,2,FALSE),"")</f>
        <v>1</v>
      </c>
      <c r="K56" s="70" t="str">
        <f>IFERROR(VLOOKUP($B56,'[1]Apr &amp; May'!AA$5:AB$46,2,FALSE),"")</f>
        <v/>
      </c>
      <c r="L56" t="str">
        <f>IFERROR(VLOOKUP($B56,'[1]Apr &amp; May'!AD$5:AE$46,2,FALSE),"")</f>
        <v>Late</v>
      </c>
      <c r="M56" t="str">
        <f>IFERROR(VLOOKUP($B56,'[1]Apr &amp; May'!AG$5:AH$46,2,FALSE),"")</f>
        <v/>
      </c>
      <c r="N56" t="str">
        <f>IFERROR(VLOOKUP($B56,'[1]Apr &amp; May'!AJ$5:AK$46,2,FALSE),"")</f>
        <v/>
      </c>
      <c r="O56" t="str">
        <f>IFERROR(VLOOKUP($B56,'[1]Apr &amp; May'!AM$5:AN$46,2,FALSE),"")</f>
        <v/>
      </c>
      <c r="P56" t="str">
        <f>IFERROR(VLOOKUP($B56,'[1]Apr &amp; May'!AP$5:AQ$46,2,FALSE),"")</f>
        <v/>
      </c>
      <c r="Q56" s="6">
        <f>SUM($C56:P56)</f>
        <v>2</v>
      </c>
      <c r="R56">
        <f>COUNTIF($C56:P56,"Late*")</f>
        <v>2</v>
      </c>
      <c r="S56" s="11">
        <f t="shared" si="4"/>
        <v>4</v>
      </c>
      <c r="T56" s="7">
        <f>COUNTIF($C56:P56,"Absent")</f>
        <v>0</v>
      </c>
      <c r="U56">
        <f>COUNTIF($C56:P56,"Withdrawn")+COUNTIF($C56:P56,"Absent*")-T56</f>
        <v>0</v>
      </c>
      <c r="V56" s="10">
        <f t="shared" si="5"/>
        <v>4</v>
      </c>
    </row>
    <row r="57" spans="1:23" x14ac:dyDescent="0.3">
      <c r="A57" t="s">
        <v>743</v>
      </c>
      <c r="B57" t="s">
        <v>744</v>
      </c>
      <c r="C57" s="6" t="str">
        <f>IFERROR(VLOOKUP($B57,'[1]Apr &amp; May'!C$5:D$46,2,FALSE),"")</f>
        <v/>
      </c>
      <c r="D57" t="str">
        <f>IFERROR(VLOOKUP($B57,'[1]Apr &amp; May'!F$5:G$46,2,FALSE),"")</f>
        <v>Absent</v>
      </c>
      <c r="E57" t="str">
        <f>IFERROR(VLOOKUP($B57,'[1]Apr &amp; May'!I$5:J$46,2,FALSE),"")</f>
        <v/>
      </c>
      <c r="F57" s="70" t="str">
        <f>IFERROR(VLOOKUP($B57,'[1]Apr &amp; May'!L$5:M$46,2,FALSE),"")</f>
        <v/>
      </c>
      <c r="G57">
        <f>IFERROR(VLOOKUP($B57,'[1]Apr &amp; May'!O$5:P$46,2,FALSE),"")</f>
        <v>1</v>
      </c>
      <c r="H57" t="str">
        <f>IFERROR(VLOOKUP($B57,'[1]Apr &amp; May'!R$5:S$46,2,FALSE),"")</f>
        <v/>
      </c>
      <c r="I57" t="str">
        <f>IFERROR(VLOOKUP($B57,'[1]Apr &amp; May'!U$5:V$46,2,FALSE),"")</f>
        <v/>
      </c>
      <c r="J57" t="str">
        <f>IFERROR(VLOOKUP($B57,'[1]Apr &amp; May'!X$5:Y$46,2,FALSE),"")</f>
        <v/>
      </c>
      <c r="K57" s="70" t="str">
        <f>IFERROR(VLOOKUP($B57,'[1]Apr &amp; May'!AA$5:AB$46,2,FALSE),"")</f>
        <v/>
      </c>
      <c r="L57" t="str">
        <f>IFERROR(VLOOKUP($B57,'[1]Apr &amp; May'!AD$5:AE$46,2,FALSE),"")</f>
        <v/>
      </c>
      <c r="M57" t="str">
        <f>IFERROR(VLOOKUP($B57,'[1]Apr &amp; May'!AG$5:AH$46,2,FALSE),"")</f>
        <v/>
      </c>
      <c r="N57" t="str">
        <f>IFERROR(VLOOKUP($B57,'[1]Apr &amp; May'!AJ$5:AK$46,2,FALSE),"")</f>
        <v/>
      </c>
      <c r="O57" t="str">
        <f>IFERROR(VLOOKUP($B57,'[1]Apr &amp; May'!AM$5:AN$46,2,FALSE),"")</f>
        <v/>
      </c>
      <c r="P57" t="str">
        <f>IFERROR(VLOOKUP($B57,'[1]Apr &amp; May'!AP$5:AQ$46,2,FALSE),"")</f>
        <v/>
      </c>
      <c r="Q57" s="6">
        <f>SUM($C57:P57)</f>
        <v>1</v>
      </c>
      <c r="R57">
        <f>COUNTIF($C57:P57,"Late*")</f>
        <v>0</v>
      </c>
      <c r="S57" s="11">
        <f t="shared" si="4"/>
        <v>1</v>
      </c>
      <c r="T57" s="7">
        <f>COUNTIF($C57:P57,"Absent")</f>
        <v>1</v>
      </c>
      <c r="U57">
        <f>COUNTIF($C57:P57,"Withdrawn")+COUNTIF($C57:P57,"Absent*")-T57</f>
        <v>0</v>
      </c>
      <c r="V57" s="10">
        <f t="shared" si="5"/>
        <v>2</v>
      </c>
    </row>
    <row r="58" spans="1:23" x14ac:dyDescent="0.3">
      <c r="A58" s="43" t="s">
        <v>848</v>
      </c>
      <c r="B58" s="43" t="s">
        <v>849</v>
      </c>
      <c r="C58" s="6" t="str">
        <f>IFERROR(VLOOKUP($B58,'[1]Apr &amp; May'!C$5:D$46,2,FALSE),"")</f>
        <v/>
      </c>
      <c r="D58" t="str">
        <f>IFERROR(VLOOKUP($B58,'[1]Apr &amp; May'!F$5:G$46,2,FALSE),"")</f>
        <v/>
      </c>
      <c r="E58" t="str">
        <f>IFERROR(VLOOKUP($B58,'[1]Apr &amp; May'!I$5:J$46,2,FALSE),"")</f>
        <v/>
      </c>
      <c r="F58" s="70" t="str">
        <f>IFERROR(VLOOKUP($B58,'[1]Apr &amp; May'!L$5:M$46,2,FALSE),"")</f>
        <v/>
      </c>
      <c r="G58" t="str">
        <f>IFERROR(VLOOKUP($B58,'[1]Apr &amp; May'!O$5:P$46,2,FALSE),"")</f>
        <v>Late</v>
      </c>
      <c r="H58" t="str">
        <f>IFERROR(VLOOKUP($B58,'[1]Apr &amp; May'!R$5:S$46,2,FALSE),"")</f>
        <v/>
      </c>
      <c r="I58" t="str">
        <f>IFERROR(VLOOKUP($B58,'[1]Apr &amp; May'!U$5:V$46,2,FALSE),"")</f>
        <v/>
      </c>
      <c r="J58" t="str">
        <f>IFERROR(VLOOKUP($B58,'[1]Apr &amp; May'!X$5:Y$46,2,FALSE),"")</f>
        <v/>
      </c>
      <c r="K58" s="70" t="str">
        <f>IFERROR(VLOOKUP($B58,'[1]Apr &amp; May'!AA$5:AB$46,2,FALSE),"")</f>
        <v/>
      </c>
      <c r="L58" t="str">
        <f>IFERROR(VLOOKUP($B58,'[1]Apr &amp; May'!AD$5:AE$46,2,FALSE),"")</f>
        <v/>
      </c>
      <c r="M58" t="str">
        <f>IFERROR(VLOOKUP($B58,'[1]Apr &amp; May'!AG$5:AH$46,2,FALSE),"")</f>
        <v/>
      </c>
      <c r="N58" t="str">
        <f>IFERROR(VLOOKUP($B58,'[1]Apr &amp; May'!AJ$5:AK$46,2,FALSE),"")</f>
        <v/>
      </c>
      <c r="O58" t="str">
        <f>IFERROR(VLOOKUP($B58,'[1]Apr &amp; May'!AM$5:AN$46,2,FALSE),"")</f>
        <v/>
      </c>
      <c r="P58" t="str">
        <f>IFERROR(VLOOKUP($B58,'[1]Apr &amp; May'!AP$5:AQ$46,2,FALSE),"")</f>
        <v/>
      </c>
      <c r="Q58" s="6">
        <f>SUM($C58:P58)</f>
        <v>0</v>
      </c>
      <c r="R58">
        <f>COUNTIF($C58:P58,"Late*")</f>
        <v>1</v>
      </c>
      <c r="S58" s="11">
        <f t="shared" si="4"/>
        <v>1</v>
      </c>
      <c r="T58" s="7">
        <f>COUNTIF($C58:P58,"Absent")</f>
        <v>0</v>
      </c>
      <c r="U58">
        <f>COUNTIF($C58:P58,"Withdrawn")+COUNTIF($C58:P58,"Absent*")-T58</f>
        <v>0</v>
      </c>
      <c r="V58" s="10">
        <f t="shared" si="5"/>
        <v>1</v>
      </c>
    </row>
    <row r="59" spans="1:23" x14ac:dyDescent="0.3">
      <c r="A59" t="s">
        <v>635</v>
      </c>
      <c r="B59" t="s">
        <v>636</v>
      </c>
      <c r="C59" s="6" t="str">
        <f>IFERROR(VLOOKUP($B59,'[1]Apr &amp; May'!C$5:D$46,2,FALSE),"")</f>
        <v/>
      </c>
      <c r="D59">
        <f>IFERROR(VLOOKUP($B59,'[1]Apr &amp; May'!F$5:G$46,2,FALSE),"")</f>
        <v>1</v>
      </c>
      <c r="E59" t="str">
        <f>IFERROR(VLOOKUP($B59,'[1]Apr &amp; May'!I$5:J$46,2,FALSE),"")</f>
        <v/>
      </c>
      <c r="F59" s="70" t="str">
        <f>IFERROR(VLOOKUP($B59,'[1]Apr &amp; May'!L$5:M$46,2,FALSE),"")</f>
        <v/>
      </c>
      <c r="G59" t="str">
        <f>IFERROR(VLOOKUP($B59,'[1]Apr &amp; May'!O$5:P$46,2,FALSE),"")</f>
        <v/>
      </c>
      <c r="H59" t="str">
        <f>IFERROR(VLOOKUP($B59,'[1]Apr &amp; May'!R$5:S$46,2,FALSE),"")</f>
        <v/>
      </c>
      <c r="I59" t="str">
        <f>IFERROR(VLOOKUP($B59,'[1]Apr &amp; May'!U$5:V$46,2,FALSE),"")</f>
        <v/>
      </c>
      <c r="J59" t="str">
        <f>IFERROR(VLOOKUP($B59,'[1]Apr &amp; May'!X$5:Y$46,2,FALSE),"")</f>
        <v/>
      </c>
      <c r="K59" s="70" t="str">
        <f>IFERROR(VLOOKUP($B59,'[1]Apr &amp; May'!AA$5:AB$46,2,FALSE),"")</f>
        <v/>
      </c>
      <c r="L59" t="str">
        <f>IFERROR(VLOOKUP($B59,'[1]Apr &amp; May'!AD$5:AE$46,2,FALSE),"")</f>
        <v/>
      </c>
      <c r="M59" t="str">
        <f>IFERROR(VLOOKUP($B59,'[1]Apr &amp; May'!AG$5:AH$46,2,FALSE),"")</f>
        <v/>
      </c>
      <c r="N59" t="str">
        <f>IFERROR(VLOOKUP($B59,'[1]Apr &amp; May'!AJ$5:AK$46,2,FALSE),"")</f>
        <v/>
      </c>
      <c r="O59" t="str">
        <f>IFERROR(VLOOKUP($B59,'[1]Apr &amp; May'!AM$5:AN$46,2,FALSE),"")</f>
        <v/>
      </c>
      <c r="P59" t="str">
        <f>IFERROR(VLOOKUP($B59,'[1]Apr &amp; May'!AP$5:AQ$46,2,FALSE),"")</f>
        <v/>
      </c>
      <c r="Q59" s="6">
        <f>SUM($C59:P59)</f>
        <v>1</v>
      </c>
      <c r="R59">
        <f>COUNTIF($C59:P59,"Late*")</f>
        <v>0</v>
      </c>
      <c r="S59" s="11">
        <f t="shared" si="4"/>
        <v>1</v>
      </c>
      <c r="T59" s="7">
        <f>COUNTIF($C59:P59,"Absent")</f>
        <v>0</v>
      </c>
      <c r="U59">
        <f>COUNTIF($C59:P59,"Withdrawn")+COUNTIF($C59:P59,"Absent*")-T59</f>
        <v>0</v>
      </c>
      <c r="V59" s="10">
        <f t="shared" si="5"/>
        <v>1</v>
      </c>
    </row>
    <row r="60" spans="1:23" x14ac:dyDescent="0.3">
      <c r="A60" t="s">
        <v>349</v>
      </c>
      <c r="B60" t="s">
        <v>350</v>
      </c>
      <c r="C60" s="6" t="str">
        <f>IFERROR(VLOOKUP($B60,'[1]Apr &amp; May'!C$5:D$46,2,FALSE),"")</f>
        <v/>
      </c>
      <c r="D60" t="str">
        <f>IFERROR(VLOOKUP($B60,'[1]Apr &amp; May'!F$5:G$46,2,FALSE),"")</f>
        <v/>
      </c>
      <c r="E60" t="str">
        <f>IFERROR(VLOOKUP($B60,'[1]Apr &amp; May'!I$5:J$46,2,FALSE),"")</f>
        <v/>
      </c>
      <c r="F60" s="70" t="str">
        <f>IFERROR(VLOOKUP($B60,'[1]Apr &amp; May'!L$5:M$46,2,FALSE),"")</f>
        <v/>
      </c>
      <c r="G60" t="str">
        <f>IFERROR(VLOOKUP($B60,'[1]Apr &amp; May'!O$5:P$46,2,FALSE),"")</f>
        <v/>
      </c>
      <c r="H60" t="str">
        <f>IFERROR(VLOOKUP($B60,'[1]Apr &amp; May'!R$5:S$46,2,FALSE),"")</f>
        <v/>
      </c>
      <c r="I60">
        <f>IFERROR(VLOOKUP($B60,'[1]Apr &amp; May'!U$5:V$46,2,FALSE),"")</f>
        <v>1</v>
      </c>
      <c r="J60" t="str">
        <f>IFERROR(VLOOKUP($B60,'[1]Apr &amp; May'!X$5:Y$46,2,FALSE),"")</f>
        <v/>
      </c>
      <c r="K60" s="70" t="str">
        <f>IFERROR(VLOOKUP($B60,'[1]Apr &amp; May'!AA$5:AB$46,2,FALSE),"")</f>
        <v/>
      </c>
      <c r="L60" t="str">
        <f>IFERROR(VLOOKUP($B60,'[1]Apr &amp; May'!AD$5:AE$46,2,FALSE),"")</f>
        <v>Absent</v>
      </c>
      <c r="M60" t="str">
        <f>IFERROR(VLOOKUP($B60,'[1]Apr &amp; May'!AG$5:AH$46,2,FALSE),"")</f>
        <v/>
      </c>
      <c r="N60" t="str">
        <f>IFERROR(VLOOKUP($B60,'[1]Apr &amp; May'!AJ$5:AK$46,2,FALSE),"")</f>
        <v/>
      </c>
      <c r="O60" t="str">
        <f>IFERROR(VLOOKUP($B60,'[1]Apr &amp; May'!AM$5:AN$46,2,FALSE),"")</f>
        <v/>
      </c>
      <c r="P60" t="str">
        <f>IFERROR(VLOOKUP($B60,'[1]Apr &amp; May'!AP$5:AQ$46,2,FALSE),"")</f>
        <v/>
      </c>
      <c r="Q60" s="6">
        <f>SUM($C60:P60)</f>
        <v>1</v>
      </c>
      <c r="R60">
        <f>COUNTIF($C60:P60,"Late*")</f>
        <v>0</v>
      </c>
      <c r="S60" s="11">
        <f t="shared" si="4"/>
        <v>1</v>
      </c>
      <c r="T60" s="7">
        <f>COUNTIF($C60:P60,"Absent")</f>
        <v>1</v>
      </c>
      <c r="U60">
        <f>COUNTIF($C60:P60,"Withdrawn")+COUNTIF($C60:P60,"Absent*")-T60</f>
        <v>0</v>
      </c>
      <c r="V60" s="10">
        <f t="shared" si="5"/>
        <v>2</v>
      </c>
      <c r="W60" s="1"/>
    </row>
    <row r="61" spans="1:23" x14ac:dyDescent="0.3">
      <c r="A61" t="s">
        <v>593</v>
      </c>
      <c r="B61" t="s">
        <v>594</v>
      </c>
      <c r="C61" s="6">
        <f>IFERROR(VLOOKUP($B61,'[1]Apr &amp; May'!C$5:D$46,2,FALSE),"")</f>
        <v>1</v>
      </c>
      <c r="D61" t="str">
        <f>IFERROR(VLOOKUP($B61,'[1]Apr &amp; May'!F$5:G$46,2,FALSE),"")</f>
        <v/>
      </c>
      <c r="E61" t="str">
        <f>IFERROR(VLOOKUP($B61,'[1]Apr &amp; May'!I$5:J$46,2,FALSE),"")</f>
        <v/>
      </c>
      <c r="F61" s="70" t="str">
        <f>IFERROR(VLOOKUP($B61,'[1]Apr &amp; May'!L$5:M$46,2,FALSE),"")</f>
        <v/>
      </c>
      <c r="G61" t="str">
        <f>IFERROR(VLOOKUP($B61,'[1]Apr &amp; May'!O$5:P$46,2,FALSE),"")</f>
        <v/>
      </c>
      <c r="H61" t="str">
        <f>IFERROR(VLOOKUP($B61,'[1]Apr &amp; May'!R$5:S$46,2,FALSE),"")</f>
        <v/>
      </c>
      <c r="I61" t="str">
        <f>IFERROR(VLOOKUP($B61,'[1]Apr &amp; May'!U$5:V$46,2,FALSE),"")</f>
        <v/>
      </c>
      <c r="J61" t="str">
        <f>IFERROR(VLOOKUP($B61,'[1]Apr &amp; May'!X$5:Y$46,2,FALSE),"")</f>
        <v/>
      </c>
      <c r="K61" s="70" t="str">
        <f>IFERROR(VLOOKUP($B61,'[1]Apr &amp; May'!AA$5:AB$46,2,FALSE),"")</f>
        <v/>
      </c>
      <c r="L61" t="str">
        <f>IFERROR(VLOOKUP($B61,'[1]Apr &amp; May'!AD$5:AE$46,2,FALSE),"")</f>
        <v/>
      </c>
      <c r="M61" t="str">
        <f>IFERROR(VLOOKUP($B61,'[1]Apr &amp; May'!AG$5:AH$46,2,FALSE),"")</f>
        <v/>
      </c>
      <c r="N61" t="str">
        <f>IFERROR(VLOOKUP($B61,'[1]Apr &amp; May'!AJ$5:AK$46,2,FALSE),"")</f>
        <v/>
      </c>
      <c r="O61" t="str">
        <f>IFERROR(VLOOKUP($B61,'[1]Apr &amp; May'!AM$5:AN$46,2,FALSE),"")</f>
        <v/>
      </c>
      <c r="P61" t="str">
        <f>IFERROR(VLOOKUP($B61,'[1]Apr &amp; May'!AP$5:AQ$46,2,FALSE),"")</f>
        <v/>
      </c>
      <c r="Q61" s="6">
        <f>SUM($C61:P61)</f>
        <v>1</v>
      </c>
      <c r="R61">
        <f>COUNTIF($C61:P61,"Late*")</f>
        <v>0</v>
      </c>
      <c r="S61" s="11">
        <f t="shared" si="4"/>
        <v>1</v>
      </c>
      <c r="T61" s="7">
        <f>COUNTIF($C61:P61,"Absent")</f>
        <v>0</v>
      </c>
      <c r="U61">
        <f>COUNTIF($C61:P61,"Withdrawn")+COUNTIF($C61:P61,"Absent*")-T61</f>
        <v>0</v>
      </c>
      <c r="V61" s="10">
        <f t="shared" si="5"/>
        <v>1</v>
      </c>
    </row>
    <row r="62" spans="1:23" x14ac:dyDescent="0.3">
      <c r="A62" t="s">
        <v>52</v>
      </c>
      <c r="B62" t="s">
        <v>53</v>
      </c>
      <c r="C62" s="6" t="str">
        <f>IFERROR(VLOOKUP($B62,'[1]Apr &amp; May'!C$5:D$46,2,FALSE),"")</f>
        <v/>
      </c>
      <c r="D62" t="str">
        <f>IFERROR(VLOOKUP($B62,'[1]Apr &amp; May'!F$5:G$46,2,FALSE),"")</f>
        <v>Absent</v>
      </c>
      <c r="E62">
        <f>IFERROR(VLOOKUP($B62,'[1]Apr &amp; May'!I$5:J$46,2,FALSE),"")</f>
        <v>1</v>
      </c>
      <c r="F62" s="70" t="str">
        <f>IFERROR(VLOOKUP($B62,'[1]Apr &amp; May'!L$5:M$46,2,FALSE),"")</f>
        <v/>
      </c>
      <c r="G62" t="str">
        <f>IFERROR(VLOOKUP($B62,'[1]Apr &amp; May'!O$5:P$46,2,FALSE),"")</f>
        <v/>
      </c>
      <c r="H62">
        <f>IFERROR(VLOOKUP($B62,'[1]Apr &amp; May'!R$5:S$46,2,FALSE),"")</f>
        <v>1</v>
      </c>
      <c r="I62" t="str">
        <f>IFERROR(VLOOKUP($B62,'[1]Apr &amp; May'!U$5:V$46,2,FALSE),"")</f>
        <v>Absent</v>
      </c>
      <c r="J62" t="str">
        <f>IFERROR(VLOOKUP($B62,'[1]Apr &amp; May'!X$5:Y$46,2,FALSE),"")</f>
        <v>Withdrawn</v>
      </c>
      <c r="K62" s="70" t="str">
        <f>IFERROR(VLOOKUP($B62,'[1]Apr &amp; May'!AA$5:AB$46,2,FALSE),"")</f>
        <v/>
      </c>
      <c r="L62">
        <f>IFERROR(VLOOKUP($B62,'[1]Apr &amp; May'!AD$5:AE$46,2,FALSE),"")</f>
        <v>1</v>
      </c>
      <c r="M62" t="str">
        <f>IFERROR(VLOOKUP($B62,'[1]Apr &amp; May'!AG$5:AH$46,2,FALSE),"")</f>
        <v/>
      </c>
      <c r="N62" t="str">
        <f>IFERROR(VLOOKUP($B62,'[1]Apr &amp; May'!AJ$5:AK$46,2,FALSE),"")</f>
        <v/>
      </c>
      <c r="O62" t="str">
        <f>IFERROR(VLOOKUP($B62,'[1]Apr &amp; May'!AM$5:AN$46,2,FALSE),"")</f>
        <v/>
      </c>
      <c r="P62" t="str">
        <f>IFERROR(VLOOKUP($B62,'[1]Apr &amp; May'!AP$5:AQ$46,2,FALSE),"")</f>
        <v/>
      </c>
      <c r="Q62" s="6">
        <f>SUM($C62:P62)</f>
        <v>3</v>
      </c>
      <c r="R62">
        <f>COUNTIF($C62:P62,"Late*")</f>
        <v>0</v>
      </c>
      <c r="S62" s="11">
        <f t="shared" si="4"/>
        <v>3</v>
      </c>
      <c r="T62" s="7">
        <f>COUNTIF($C62:P62,"Absent")</f>
        <v>2</v>
      </c>
      <c r="U62">
        <f>COUNTIF($C62:P62,"Withdrawn")+COUNTIF($C62:P62,"Absent*")-T62</f>
        <v>1</v>
      </c>
      <c r="V62" s="10">
        <f t="shared" si="5"/>
        <v>6</v>
      </c>
    </row>
    <row r="63" spans="1:23" x14ac:dyDescent="0.3">
      <c r="A63" t="s">
        <v>717</v>
      </c>
      <c r="B63" t="s">
        <v>718</v>
      </c>
      <c r="C63" s="6" t="str">
        <f>IFERROR(VLOOKUP($B63,'[1]Apr &amp; May'!C$5:D$46,2,FALSE),"")</f>
        <v/>
      </c>
      <c r="D63" t="str">
        <f>IFERROR(VLOOKUP($B63,'[1]Apr &amp; May'!F$5:G$46,2,FALSE),"")</f>
        <v/>
      </c>
      <c r="E63">
        <f>IFERROR(VLOOKUP($B63,'[1]Apr &amp; May'!I$5:J$46,2,FALSE),"")</f>
        <v>1</v>
      </c>
      <c r="F63" s="70" t="str">
        <f>IFERROR(VLOOKUP($B63,'[1]Apr &amp; May'!L$5:M$46,2,FALSE),"")</f>
        <v/>
      </c>
      <c r="G63" t="str">
        <f>IFERROR(VLOOKUP($B63,'[1]Apr &amp; May'!O$5:P$46,2,FALSE),"")</f>
        <v>Withdrawn</v>
      </c>
      <c r="H63" t="str">
        <f>IFERROR(VLOOKUP($B63,'[1]Apr &amp; May'!R$5:S$46,2,FALSE),"")</f>
        <v/>
      </c>
      <c r="I63" t="str">
        <f>IFERROR(VLOOKUP($B63,'[1]Apr &amp; May'!U$5:V$46,2,FALSE),"")</f>
        <v/>
      </c>
      <c r="J63" t="str">
        <f>IFERROR(VLOOKUP($B63,'[1]Apr &amp; May'!X$5:Y$46,2,FALSE),"")</f>
        <v/>
      </c>
      <c r="K63" s="70" t="str">
        <f>IFERROR(VLOOKUP($B63,'[1]Apr &amp; May'!AA$5:AB$46,2,FALSE),"")</f>
        <v/>
      </c>
      <c r="L63" t="str">
        <f>IFERROR(VLOOKUP($B63,'[1]Apr &amp; May'!AD$5:AE$46,2,FALSE),"")</f>
        <v/>
      </c>
      <c r="M63" t="str">
        <f>IFERROR(VLOOKUP($B63,'[1]Apr &amp; May'!AG$5:AH$46,2,FALSE),"")</f>
        <v/>
      </c>
      <c r="N63" t="str">
        <f>IFERROR(VLOOKUP($B63,'[1]Apr &amp; May'!AJ$5:AK$46,2,FALSE),"")</f>
        <v/>
      </c>
      <c r="O63" t="str">
        <f>IFERROR(VLOOKUP($B63,'[1]Apr &amp; May'!AM$5:AN$46,2,FALSE),"")</f>
        <v/>
      </c>
      <c r="P63" t="str">
        <f>IFERROR(VLOOKUP($B63,'[1]Apr &amp; May'!AP$5:AQ$46,2,FALSE),"")</f>
        <v/>
      </c>
      <c r="Q63" s="6">
        <f>SUM($C63:P63)</f>
        <v>1</v>
      </c>
      <c r="R63">
        <f>COUNTIF($C63:P63,"Late*")</f>
        <v>0</v>
      </c>
      <c r="S63" s="11">
        <f t="shared" si="4"/>
        <v>1</v>
      </c>
      <c r="T63" s="7">
        <f>COUNTIF($C63:P63,"Absent")</f>
        <v>0</v>
      </c>
      <c r="U63">
        <f>COUNTIF($C63:P63,"Withdrawn")+COUNTIF($C63:P63,"Absent*")-T63</f>
        <v>1</v>
      </c>
      <c r="V63" s="10">
        <f t="shared" si="5"/>
        <v>2</v>
      </c>
    </row>
    <row r="64" spans="1:23" x14ac:dyDescent="0.3">
      <c r="A64" t="s">
        <v>369</v>
      </c>
      <c r="B64" t="s">
        <v>370</v>
      </c>
      <c r="C64" s="6" t="str">
        <f>IFERROR(VLOOKUP($B64,'[1]Apr &amp; May'!C$5:D$46,2,FALSE),"")</f>
        <v/>
      </c>
      <c r="D64" t="str">
        <f>IFERROR(VLOOKUP($B64,'[1]Apr &amp; May'!F$5:G$46,2,FALSE),"")</f>
        <v/>
      </c>
      <c r="E64" t="str">
        <f>IFERROR(VLOOKUP($B64,'[1]Apr &amp; May'!I$5:J$46,2,FALSE),"")</f>
        <v/>
      </c>
      <c r="F64" s="70" t="str">
        <f>IFERROR(VLOOKUP($B64,'[1]Apr &amp; May'!L$5:M$46,2,FALSE),"")</f>
        <v/>
      </c>
      <c r="G64" t="str">
        <f>IFERROR(VLOOKUP($B64,'[1]Apr &amp; May'!O$5:P$46,2,FALSE),"")</f>
        <v/>
      </c>
      <c r="H64" t="str">
        <f>IFERROR(VLOOKUP($B64,'[1]Apr &amp; May'!R$5:S$46,2,FALSE),"")</f>
        <v/>
      </c>
      <c r="I64" t="str">
        <f>IFERROR(VLOOKUP($B64,'[1]Apr &amp; May'!U$5:V$46,2,FALSE),"")</f>
        <v/>
      </c>
      <c r="J64" t="str">
        <f>IFERROR(VLOOKUP($B64,'[1]Apr &amp; May'!X$5:Y$46,2,FALSE),"")</f>
        <v/>
      </c>
      <c r="K64" s="70" t="str">
        <f>IFERROR(VLOOKUP($B64,'[1]Apr &amp; May'!AA$5:AB$46,2,FALSE),"")</f>
        <v/>
      </c>
      <c r="L64" t="str">
        <f>IFERROR(VLOOKUP($B64,'[1]Apr &amp; May'!AD$5:AE$46,2,FALSE),"")</f>
        <v/>
      </c>
      <c r="M64" t="str">
        <f>IFERROR(VLOOKUP($B64,'[1]Apr &amp; May'!AG$5:AH$46,2,FALSE),"")</f>
        <v/>
      </c>
      <c r="N64" t="str">
        <f>IFERROR(VLOOKUP($B64,'[1]Apr &amp; May'!AJ$5:AK$46,2,FALSE),"")</f>
        <v/>
      </c>
      <c r="O64" t="str">
        <f>IFERROR(VLOOKUP($B64,'[1]Apr &amp; May'!AM$5:AN$46,2,FALSE),"")</f>
        <v/>
      </c>
      <c r="P64" t="str">
        <f>IFERROR(VLOOKUP($B64,'[1]Apr &amp; May'!AP$5:AQ$46,2,FALSE),"")</f>
        <v/>
      </c>
      <c r="Q64" s="6">
        <f>SUM($C64:P64)</f>
        <v>0</v>
      </c>
      <c r="R64">
        <f>COUNTIF($C64:P64,"Late*")</f>
        <v>0</v>
      </c>
      <c r="S64" s="11">
        <f t="shared" si="4"/>
        <v>0</v>
      </c>
      <c r="T64" s="7">
        <f>COUNTIF($C64:P64,"Absent")</f>
        <v>0</v>
      </c>
      <c r="U64">
        <f>COUNTIF($C64:P64,"Withdrawn")+COUNTIF($C64:P64,"Absent*")-T64</f>
        <v>0</v>
      </c>
      <c r="V64" s="10">
        <f t="shared" si="5"/>
        <v>0</v>
      </c>
    </row>
    <row r="65" spans="1:22" x14ac:dyDescent="0.3">
      <c r="A65" t="s">
        <v>547</v>
      </c>
      <c r="B65" t="s">
        <v>548</v>
      </c>
      <c r="C65" s="6" t="str">
        <f>IFERROR(VLOOKUP($B65,'[1]Apr &amp; May'!C$5:D$46,2,FALSE),"")</f>
        <v/>
      </c>
      <c r="D65" t="str">
        <f>IFERROR(VLOOKUP($B65,'[1]Apr &amp; May'!F$5:G$46,2,FALSE),"")</f>
        <v/>
      </c>
      <c r="E65">
        <f>IFERROR(VLOOKUP($B65,'[1]Apr &amp; May'!I$5:J$46,2,FALSE),"")</f>
        <v>1</v>
      </c>
      <c r="F65" s="70" t="str">
        <f>IFERROR(VLOOKUP($B65,'[1]Apr &amp; May'!L$5:M$46,2,FALSE),"")</f>
        <v/>
      </c>
      <c r="G65" t="str">
        <f>IFERROR(VLOOKUP($B65,'[1]Apr &amp; May'!O$5:P$46,2,FALSE),"")</f>
        <v>Withdrawn</v>
      </c>
      <c r="H65" t="str">
        <f>IFERROR(VLOOKUP($B65,'[1]Apr &amp; May'!R$5:S$46,2,FALSE),"")</f>
        <v/>
      </c>
      <c r="I65">
        <f>IFERROR(VLOOKUP($B65,'[1]Apr &amp; May'!U$5:V$46,2,FALSE),"")</f>
        <v>1</v>
      </c>
      <c r="J65" t="str">
        <f>IFERROR(VLOOKUP($B65,'[1]Apr &amp; May'!X$5:Y$46,2,FALSE),"")</f>
        <v/>
      </c>
      <c r="K65" s="70" t="str">
        <f>IFERROR(VLOOKUP($B65,'[1]Apr &amp; May'!AA$5:AB$46,2,FALSE),"")</f>
        <v/>
      </c>
      <c r="L65" t="str">
        <f>IFERROR(VLOOKUP($B65,'[1]Apr &amp; May'!AD$5:AE$46,2,FALSE),"")</f>
        <v/>
      </c>
      <c r="M65" t="str">
        <f>IFERROR(VLOOKUP($B65,'[1]Apr &amp; May'!AG$5:AH$46,2,FALSE),"")</f>
        <v/>
      </c>
      <c r="N65" t="str">
        <f>IFERROR(VLOOKUP($B65,'[1]Apr &amp; May'!AJ$5:AK$46,2,FALSE),"")</f>
        <v/>
      </c>
      <c r="O65" t="str">
        <f>IFERROR(VLOOKUP($B65,'[1]Apr &amp; May'!AM$5:AN$46,2,FALSE),"")</f>
        <v/>
      </c>
      <c r="P65" t="str">
        <f>IFERROR(VLOOKUP($B65,'[1]Apr &amp; May'!AP$5:AQ$46,2,FALSE),"")</f>
        <v/>
      </c>
      <c r="Q65" s="6">
        <f>SUM($C65:P65)</f>
        <v>2</v>
      </c>
      <c r="R65">
        <f>COUNTIF($C65:P65,"Late*")</f>
        <v>0</v>
      </c>
      <c r="S65" s="11">
        <f t="shared" si="4"/>
        <v>2</v>
      </c>
      <c r="T65" s="7">
        <f>COUNTIF($C65:P65,"Absent")</f>
        <v>0</v>
      </c>
      <c r="U65">
        <f>COUNTIF($C65:P65,"Withdrawn")+COUNTIF($C65:P65,"Absent*")-T65</f>
        <v>1</v>
      </c>
      <c r="V65" s="10">
        <f t="shared" si="5"/>
        <v>3</v>
      </c>
    </row>
    <row r="66" spans="1:22" x14ac:dyDescent="0.3">
      <c r="A66" t="s">
        <v>543</v>
      </c>
      <c r="B66" t="s">
        <v>544</v>
      </c>
      <c r="C66" s="6" t="str">
        <f>IFERROR(VLOOKUP($B66,'[1]Apr &amp; May'!C$5:D$46,2,FALSE),"")</f>
        <v/>
      </c>
      <c r="D66" t="str">
        <f>IFERROR(VLOOKUP($B66,'[1]Apr &amp; May'!F$5:G$46,2,FALSE),"")</f>
        <v/>
      </c>
      <c r="E66">
        <f>IFERROR(VLOOKUP($B66,'[1]Apr &amp; May'!I$5:J$46,2,FALSE),"")</f>
        <v>1</v>
      </c>
      <c r="F66" s="70" t="str">
        <f>IFERROR(VLOOKUP($B66,'[1]Apr &amp; May'!L$5:M$46,2,FALSE),"")</f>
        <v/>
      </c>
      <c r="G66" t="str">
        <f>IFERROR(VLOOKUP($B66,'[1]Apr &amp; May'!O$5:P$46,2,FALSE),"")</f>
        <v>Withdrawn</v>
      </c>
      <c r="H66" t="str">
        <f>IFERROR(VLOOKUP($B66,'[1]Apr &amp; May'!R$5:S$46,2,FALSE),"")</f>
        <v/>
      </c>
      <c r="I66" t="str">
        <f>IFERROR(VLOOKUP($B66,'[1]Apr &amp; May'!U$5:V$46,2,FALSE),"")</f>
        <v/>
      </c>
      <c r="J66" t="str">
        <f>IFERROR(VLOOKUP($B66,'[1]Apr &amp; May'!X$5:Y$46,2,FALSE),"")</f>
        <v/>
      </c>
      <c r="K66" s="70" t="str">
        <f>IFERROR(VLOOKUP($B66,'[1]Apr &amp; May'!AA$5:AB$46,2,FALSE),"")</f>
        <v/>
      </c>
      <c r="L66" t="str">
        <f>IFERROR(VLOOKUP($B66,'[1]Apr &amp; May'!AD$5:AE$46,2,FALSE),"")</f>
        <v/>
      </c>
      <c r="M66" t="str">
        <f>IFERROR(VLOOKUP($B66,'[1]Apr &amp; May'!AG$5:AH$46,2,FALSE),"")</f>
        <v/>
      </c>
      <c r="N66" t="str">
        <f>IFERROR(VLOOKUP($B66,'[1]Apr &amp; May'!AJ$5:AK$46,2,FALSE),"")</f>
        <v/>
      </c>
      <c r="O66" t="str">
        <f>IFERROR(VLOOKUP($B66,'[1]Apr &amp; May'!AM$5:AN$46,2,FALSE),"")</f>
        <v/>
      </c>
      <c r="P66" t="str">
        <f>IFERROR(VLOOKUP($B66,'[1]Apr &amp; May'!AP$5:AQ$46,2,FALSE),"")</f>
        <v/>
      </c>
      <c r="Q66" s="6">
        <f>SUM($C66:P66)</f>
        <v>1</v>
      </c>
      <c r="R66">
        <f>COUNTIF($C66:P66,"Late*")</f>
        <v>0</v>
      </c>
      <c r="S66" s="11">
        <f t="shared" si="4"/>
        <v>1</v>
      </c>
      <c r="T66" s="7">
        <f>COUNTIF($C66:P66,"Absent")</f>
        <v>0</v>
      </c>
      <c r="U66">
        <f>COUNTIF($C66:P66,"Withdrawn")+COUNTIF($C66:P66,"Absent*")-T66</f>
        <v>1</v>
      </c>
      <c r="V66" s="10">
        <f t="shared" si="5"/>
        <v>2</v>
      </c>
    </row>
    <row r="67" spans="1:22" x14ac:dyDescent="0.3">
      <c r="A67" t="s">
        <v>86</v>
      </c>
      <c r="B67" t="s">
        <v>87</v>
      </c>
      <c r="C67" s="6">
        <f>IFERROR(VLOOKUP($B67,'[1]Apr &amp; May'!C$5:D$46,2,FALSE),"")</f>
        <v>1</v>
      </c>
      <c r="D67" t="str">
        <f>IFERROR(VLOOKUP($B67,'[1]Apr &amp; May'!F$5:G$46,2,FALSE),"")</f>
        <v>Withdrawn</v>
      </c>
      <c r="E67" t="str">
        <f>IFERROR(VLOOKUP($B67,'[1]Apr &amp; May'!I$5:J$46,2,FALSE),"")</f>
        <v>Withdrawn</v>
      </c>
      <c r="F67" s="70" t="str">
        <f>IFERROR(VLOOKUP($B67,'[1]Apr &amp; May'!L$5:M$46,2,FALSE),"")</f>
        <v/>
      </c>
      <c r="G67" t="str">
        <f>IFERROR(VLOOKUP($B67,'[1]Apr &amp; May'!O$5:P$46,2,FALSE),"")</f>
        <v/>
      </c>
      <c r="H67" t="str">
        <f>IFERROR(VLOOKUP($B67,'[1]Apr &amp; May'!R$5:S$46,2,FALSE),"")</f>
        <v>Withdrawn</v>
      </c>
      <c r="I67" t="str">
        <f>IFERROR(VLOOKUP($B67,'[1]Apr &amp; May'!U$5:V$46,2,FALSE),"")</f>
        <v/>
      </c>
      <c r="J67" t="str">
        <f>IFERROR(VLOOKUP($B67,'[1]Apr &amp; May'!X$5:Y$46,2,FALSE),"")</f>
        <v/>
      </c>
      <c r="K67" s="70" t="str">
        <f>IFERROR(VLOOKUP($B67,'[1]Apr &amp; May'!AA$5:AB$46,2,FALSE),"")</f>
        <v/>
      </c>
      <c r="L67" t="str">
        <f>IFERROR(VLOOKUP($B67,'[1]Apr &amp; May'!AD$5:AE$46,2,FALSE),"")</f>
        <v/>
      </c>
      <c r="M67" t="str">
        <f>IFERROR(VLOOKUP($B67,'[1]Apr &amp; May'!AG$5:AH$46,2,FALSE),"")</f>
        <v/>
      </c>
      <c r="N67" t="str">
        <f>IFERROR(VLOOKUP($B67,'[1]Apr &amp; May'!AJ$5:AK$46,2,FALSE),"")</f>
        <v/>
      </c>
      <c r="O67" t="str">
        <f>IFERROR(VLOOKUP($B67,'[1]Apr &amp; May'!AM$5:AN$46,2,FALSE),"")</f>
        <v/>
      </c>
      <c r="P67" t="str">
        <f>IFERROR(VLOOKUP($B67,'[1]Apr &amp; May'!AP$5:AQ$46,2,FALSE),"")</f>
        <v/>
      </c>
      <c r="Q67" s="6">
        <f>SUM($C67:P67)</f>
        <v>1</v>
      </c>
      <c r="R67">
        <f>COUNTIF($C67:P67,"Late*")</f>
        <v>0</v>
      </c>
      <c r="S67" s="11">
        <f t="shared" si="4"/>
        <v>1</v>
      </c>
      <c r="T67" s="7">
        <f>COUNTIF($C67:P67,"Absent")</f>
        <v>0</v>
      </c>
      <c r="U67">
        <f>COUNTIF($C67:P67,"Withdrawn")+COUNTIF($C67:P67,"Absent*")-T67</f>
        <v>3</v>
      </c>
      <c r="V67" s="10">
        <f t="shared" si="5"/>
        <v>4</v>
      </c>
    </row>
    <row r="68" spans="1:22" x14ac:dyDescent="0.3">
      <c r="A68" t="s">
        <v>739</v>
      </c>
      <c r="B68" t="s">
        <v>740</v>
      </c>
      <c r="C68" s="6" t="str">
        <f>IFERROR(VLOOKUP($B68,'[1]Apr &amp; May'!C$5:D$46,2,FALSE),"")</f>
        <v>Absent</v>
      </c>
      <c r="D68" t="str">
        <f>IFERROR(VLOOKUP($B68,'[1]Apr &amp; May'!F$5:G$46,2,FALSE),"")</f>
        <v>Withdrawn</v>
      </c>
      <c r="E68" t="str">
        <f>IFERROR(VLOOKUP($B68,'[1]Apr &amp; May'!I$5:J$46,2,FALSE),"")</f>
        <v/>
      </c>
      <c r="F68" s="70" t="str">
        <f>IFERROR(VLOOKUP($B68,'[1]Apr &amp; May'!L$5:M$46,2,FALSE),"")</f>
        <v/>
      </c>
      <c r="G68" t="str">
        <f>IFERROR(VLOOKUP($B68,'[1]Apr &amp; May'!O$5:P$46,2,FALSE),"")</f>
        <v/>
      </c>
      <c r="H68" t="str">
        <f>IFERROR(VLOOKUP($B68,'[1]Apr &amp; May'!R$5:S$46,2,FALSE),"")</f>
        <v/>
      </c>
      <c r="I68" t="str">
        <f>IFERROR(VLOOKUP($B68,'[1]Apr &amp; May'!U$5:V$46,2,FALSE),"")</f>
        <v/>
      </c>
      <c r="J68" t="str">
        <f>IFERROR(VLOOKUP($B68,'[1]Apr &amp; May'!X$5:Y$46,2,FALSE),"")</f>
        <v/>
      </c>
      <c r="K68" s="70" t="str">
        <f>IFERROR(VLOOKUP($B68,'[1]Apr &amp; May'!AA$5:AB$46,2,FALSE),"")</f>
        <v/>
      </c>
      <c r="L68" t="str">
        <f>IFERROR(VLOOKUP($B68,'[1]Apr &amp; May'!AD$5:AE$46,2,FALSE),"")</f>
        <v/>
      </c>
      <c r="M68" t="str">
        <f>IFERROR(VLOOKUP($B68,'[1]Apr &amp; May'!AG$5:AH$46,2,FALSE),"")</f>
        <v/>
      </c>
      <c r="N68" t="str">
        <f>IFERROR(VLOOKUP($B68,'[1]Apr &amp; May'!AJ$5:AK$46,2,FALSE),"")</f>
        <v/>
      </c>
      <c r="O68" t="str">
        <f>IFERROR(VLOOKUP($B68,'[1]Apr &amp; May'!AM$5:AN$46,2,FALSE),"")</f>
        <v/>
      </c>
      <c r="P68" t="str">
        <f>IFERROR(VLOOKUP($B68,'[1]Apr &amp; May'!AP$5:AQ$46,2,FALSE),"")</f>
        <v/>
      </c>
      <c r="Q68" s="6">
        <f>SUM($C68:P68)</f>
        <v>0</v>
      </c>
      <c r="R68">
        <f>COUNTIF($C68:P68,"Late*")</f>
        <v>0</v>
      </c>
      <c r="S68" s="11">
        <f t="shared" si="4"/>
        <v>0</v>
      </c>
      <c r="T68" s="7">
        <f>COUNTIF($C68:P68,"Absent")</f>
        <v>1</v>
      </c>
      <c r="U68">
        <f>COUNTIF($C68:P68,"Withdrawn")+COUNTIF($C68:P68,"Absent*")-T68</f>
        <v>1</v>
      </c>
      <c r="V68" s="10">
        <f t="shared" si="5"/>
        <v>2</v>
      </c>
    </row>
    <row r="69" spans="1:22" x14ac:dyDescent="0.3">
      <c r="A69" t="s">
        <v>842</v>
      </c>
      <c r="B69" t="s">
        <v>843</v>
      </c>
      <c r="C69" s="6" t="str">
        <f>IFERROR(VLOOKUP($B69,'[1]Apr &amp; May'!C$5:D$46,2,FALSE),"")</f>
        <v/>
      </c>
      <c r="D69" t="str">
        <f>IFERROR(VLOOKUP($B69,'[1]Apr &amp; May'!F$5:G$46,2,FALSE),"")</f>
        <v/>
      </c>
      <c r="E69" t="str">
        <f>IFERROR(VLOOKUP($B69,'[1]Apr &amp; May'!I$5:J$46,2,FALSE),"")</f>
        <v/>
      </c>
      <c r="F69" s="70" t="str">
        <f>IFERROR(VLOOKUP($B69,'[1]Apr &amp; May'!L$5:M$46,2,FALSE),"")</f>
        <v/>
      </c>
      <c r="G69" t="str">
        <f>IFERROR(VLOOKUP($B69,'[1]Apr &amp; May'!O$5:P$46,2,FALSE),"")</f>
        <v/>
      </c>
      <c r="H69" t="str">
        <f>IFERROR(VLOOKUP($B69,'[1]Apr &amp; May'!R$5:S$46,2,FALSE),"")</f>
        <v>Withdrawn</v>
      </c>
      <c r="I69" t="str">
        <f>IFERROR(VLOOKUP($B69,'[1]Apr &amp; May'!U$5:V$46,2,FALSE),"")</f>
        <v/>
      </c>
      <c r="J69" t="str">
        <f>IFERROR(VLOOKUP($B69,'[1]Apr &amp; May'!X$5:Y$46,2,FALSE),"")</f>
        <v>Absent</v>
      </c>
      <c r="K69" s="70" t="str">
        <f>IFERROR(VLOOKUP($B69,'[1]Apr &amp; May'!AA$5:AB$46,2,FALSE),"")</f>
        <v/>
      </c>
      <c r="L69" t="str">
        <f>IFERROR(VLOOKUP($B69,'[1]Apr &amp; May'!AD$5:AE$46,2,FALSE),"")</f>
        <v>Absent</v>
      </c>
      <c r="M69" t="str">
        <f>IFERROR(VLOOKUP($B69,'[1]Apr &amp; May'!AG$5:AH$46,2,FALSE),"")</f>
        <v/>
      </c>
      <c r="N69" t="str">
        <f>IFERROR(VLOOKUP($B69,'[1]Apr &amp; May'!AJ$5:AK$46,2,FALSE),"")</f>
        <v/>
      </c>
      <c r="O69" t="str">
        <f>IFERROR(VLOOKUP($B69,'[1]Apr &amp; May'!AM$5:AN$46,2,FALSE),"")</f>
        <v/>
      </c>
      <c r="P69" t="str">
        <f>IFERROR(VLOOKUP($B69,'[1]Apr &amp; May'!AP$5:AQ$46,2,FALSE),"")</f>
        <v/>
      </c>
      <c r="Q69" s="6">
        <f>SUM($C69:P69)</f>
        <v>0</v>
      </c>
      <c r="R69">
        <f>COUNTIF($C69:P69,"Late*")</f>
        <v>0</v>
      </c>
      <c r="S69" s="11">
        <f t="shared" ref="S69:S100" si="6">SUM(Q69:R69)</f>
        <v>0</v>
      </c>
      <c r="T69" s="7">
        <f>COUNTIF($C69:P69,"Absent")</f>
        <v>2</v>
      </c>
      <c r="U69">
        <f>COUNTIF($C69:P69,"Withdrawn")+COUNTIF($C69:P69,"Absent*")-T69</f>
        <v>1</v>
      </c>
      <c r="V69" s="10">
        <f t="shared" ref="V69:V100" si="7">SUM(S69:U69)</f>
        <v>3</v>
      </c>
    </row>
    <row r="70" spans="1:22" x14ac:dyDescent="0.3">
      <c r="A70" t="s">
        <v>441</v>
      </c>
      <c r="B70" t="s">
        <v>442</v>
      </c>
      <c r="C70" s="6" t="str">
        <f>IFERROR(VLOOKUP($B70,'[1]Apr &amp; May'!C$5:D$46,2,FALSE),"")</f>
        <v>Withdrawn</v>
      </c>
      <c r="D70">
        <f>IFERROR(VLOOKUP($B70,'[1]Apr &amp; May'!F$5:G$46,2,FALSE),"")</f>
        <v>1</v>
      </c>
      <c r="E70" t="str">
        <f>IFERROR(VLOOKUP($B70,'[1]Apr &amp; May'!I$5:J$46,2,FALSE),"")</f>
        <v/>
      </c>
      <c r="F70" s="70" t="str">
        <f>IFERROR(VLOOKUP($B70,'[1]Apr &amp; May'!L$5:M$46,2,FALSE),"")</f>
        <v/>
      </c>
      <c r="G70" t="str">
        <f>IFERROR(VLOOKUP($B70,'[1]Apr &amp; May'!O$5:P$46,2,FALSE),"")</f>
        <v/>
      </c>
      <c r="H70" t="str">
        <f>IFERROR(VLOOKUP($B70,'[1]Apr &amp; May'!R$5:S$46,2,FALSE),"")</f>
        <v/>
      </c>
      <c r="I70" t="str">
        <f>IFERROR(VLOOKUP($B70,'[1]Apr &amp; May'!U$5:V$46,2,FALSE),"")</f>
        <v/>
      </c>
      <c r="J70" t="str">
        <f>IFERROR(VLOOKUP($B70,'[1]Apr &amp; May'!X$5:Y$46,2,FALSE),"")</f>
        <v/>
      </c>
      <c r="K70" s="70" t="str">
        <f>IFERROR(VLOOKUP($B70,'[1]Apr &amp; May'!AA$5:AB$46,2,FALSE),"")</f>
        <v/>
      </c>
      <c r="L70" t="str">
        <f>IFERROR(VLOOKUP($B70,'[1]Apr &amp; May'!AD$5:AE$46,2,FALSE),"")</f>
        <v/>
      </c>
      <c r="M70" t="str">
        <f>IFERROR(VLOOKUP($B70,'[1]Apr &amp; May'!AG$5:AH$46,2,FALSE),"")</f>
        <v/>
      </c>
      <c r="N70" t="str">
        <f>IFERROR(VLOOKUP($B70,'[1]Apr &amp; May'!AJ$5:AK$46,2,FALSE),"")</f>
        <v/>
      </c>
      <c r="O70" t="str">
        <f>IFERROR(VLOOKUP($B70,'[1]Apr &amp; May'!AM$5:AN$46,2,FALSE),"")</f>
        <v/>
      </c>
      <c r="P70" t="str">
        <f>IFERROR(VLOOKUP($B70,'[1]Apr &amp; May'!AP$5:AQ$46,2,FALSE),"")</f>
        <v/>
      </c>
      <c r="Q70" s="6">
        <f>SUM($C70:P70)</f>
        <v>1</v>
      </c>
      <c r="R70">
        <f>COUNTIF($C70:P70,"Late*")</f>
        <v>0</v>
      </c>
      <c r="S70" s="11">
        <f t="shared" si="6"/>
        <v>1</v>
      </c>
      <c r="T70" s="7">
        <f>COUNTIF($C70:P70,"Absent")</f>
        <v>0</v>
      </c>
      <c r="U70">
        <f>COUNTIF($C70:P70,"Withdrawn")+COUNTIF($C70:P70,"Absent*")-T70</f>
        <v>1</v>
      </c>
      <c r="V70" s="10">
        <f t="shared" si="7"/>
        <v>2</v>
      </c>
    </row>
    <row r="71" spans="1:22" x14ac:dyDescent="0.3">
      <c r="A71" t="s">
        <v>838</v>
      </c>
      <c r="B71" t="s">
        <v>839</v>
      </c>
      <c r="C71" s="6" t="str">
        <f>IFERROR(VLOOKUP($B71,'[1]Apr &amp; May'!C$5:D$46,2,FALSE),"")</f>
        <v/>
      </c>
      <c r="D71" t="str">
        <f>IFERROR(VLOOKUP($B71,'[1]Apr &amp; May'!F$5:G$46,2,FALSE),"")</f>
        <v/>
      </c>
      <c r="E71" t="str">
        <f>IFERROR(VLOOKUP($B71,'[1]Apr &amp; May'!I$5:J$46,2,FALSE),"")</f>
        <v/>
      </c>
      <c r="F71" s="70" t="str">
        <f>IFERROR(VLOOKUP($B71,'[1]Apr &amp; May'!L$5:M$46,2,FALSE),"")</f>
        <v/>
      </c>
      <c r="G71" t="str">
        <f>IFERROR(VLOOKUP($B71,'[1]Apr &amp; May'!O$5:P$46,2,FALSE),"")</f>
        <v>Withdrawn</v>
      </c>
      <c r="H71" t="str">
        <f>IFERROR(VLOOKUP($B71,'[1]Apr &amp; May'!R$5:S$46,2,FALSE),"")</f>
        <v/>
      </c>
      <c r="I71" t="str">
        <f>IFERROR(VLOOKUP($B71,'[1]Apr &amp; May'!U$5:V$46,2,FALSE),"")</f>
        <v>Withdrawn</v>
      </c>
      <c r="J71" t="str">
        <f>IFERROR(VLOOKUP($B71,'[1]Apr &amp; May'!X$5:Y$46,2,FALSE),"")</f>
        <v/>
      </c>
      <c r="K71" s="70" t="str">
        <f>IFERROR(VLOOKUP($B71,'[1]Apr &amp; May'!AA$5:AB$46,2,FALSE),"")</f>
        <v/>
      </c>
      <c r="L71" t="str">
        <f>IFERROR(VLOOKUP($B71,'[1]Apr &amp; May'!AD$5:AE$46,2,FALSE),"")</f>
        <v/>
      </c>
      <c r="M71" t="str">
        <f>IFERROR(VLOOKUP($B71,'[1]Apr &amp; May'!AG$5:AH$46,2,FALSE),"")</f>
        <v/>
      </c>
      <c r="N71" t="str">
        <f>IFERROR(VLOOKUP($B71,'[1]Apr &amp; May'!AJ$5:AK$46,2,FALSE),"")</f>
        <v/>
      </c>
      <c r="O71" t="str">
        <f>IFERROR(VLOOKUP($B71,'[1]Apr &amp; May'!AM$5:AN$46,2,FALSE),"")</f>
        <v/>
      </c>
      <c r="P71" t="str">
        <f>IFERROR(VLOOKUP($B71,'[1]Apr &amp; May'!AP$5:AQ$46,2,FALSE),"")</f>
        <v/>
      </c>
      <c r="Q71" s="6">
        <f>SUM($C71:P71)</f>
        <v>0</v>
      </c>
      <c r="R71">
        <f>COUNTIF($C71:P71,"Late*")</f>
        <v>0</v>
      </c>
      <c r="S71" s="11">
        <f t="shared" si="6"/>
        <v>0</v>
      </c>
      <c r="T71" s="7">
        <f>COUNTIF($C71:P71,"Absent")</f>
        <v>0</v>
      </c>
      <c r="U71">
        <f>COUNTIF($C71:P71,"Withdrawn")+COUNTIF($C71:P71,"Absent*")-T71</f>
        <v>2</v>
      </c>
      <c r="V71" s="10">
        <f t="shared" si="7"/>
        <v>2</v>
      </c>
    </row>
    <row r="72" spans="1:22" x14ac:dyDescent="0.3">
      <c r="A72"/>
      <c r="B72"/>
      <c r="C72" s="6" t="str">
        <f>IFERROR(VLOOKUP($B72,'[1]Apr &amp; May'!C$5:D$46,2,FALSE),"")</f>
        <v/>
      </c>
      <c r="D72" t="str">
        <f>IFERROR(VLOOKUP($B72,'[1]Apr &amp; May'!F$5:G$46,2,FALSE),"")</f>
        <v/>
      </c>
      <c r="E72" t="str">
        <f>IFERROR(VLOOKUP($B72,'[1]Apr &amp; May'!I$5:J$46,2,FALSE),"")</f>
        <v/>
      </c>
      <c r="F72" s="70" t="str">
        <f>IFERROR(VLOOKUP($B72,'[1]Apr &amp; May'!L$5:M$46,2,FALSE),"")</f>
        <v/>
      </c>
      <c r="G72" t="str">
        <f>IFERROR(VLOOKUP($B72,'[1]Apr &amp; May'!O$5:P$46,2,FALSE),"")</f>
        <v/>
      </c>
      <c r="H72" t="str">
        <f>IFERROR(VLOOKUP($B72,'[1]Apr &amp; May'!R$5:S$46,2,FALSE),"")</f>
        <v/>
      </c>
      <c r="I72" t="str">
        <f>IFERROR(VLOOKUP($B72,'[1]Apr &amp; May'!U$5:V$46,2,FALSE),"")</f>
        <v/>
      </c>
      <c r="J72" t="str">
        <f>IFERROR(VLOOKUP($B72,'[1]Apr &amp; May'!X$5:Y$46,2,FALSE),"")</f>
        <v/>
      </c>
      <c r="K72" s="70" t="str">
        <f>IFERROR(VLOOKUP($B72,'[1]Apr &amp; May'!AA$5:AB$46,2,FALSE),"")</f>
        <v/>
      </c>
      <c r="L72" t="str">
        <f>IFERROR(VLOOKUP($B72,'[1]Apr &amp; May'!AD$5:AE$46,2,FALSE),"")</f>
        <v/>
      </c>
      <c r="M72" t="str">
        <f>IFERROR(VLOOKUP($B72,'[1]Apr &amp; May'!AG$5:AH$46,2,FALSE),"")</f>
        <v/>
      </c>
      <c r="N72" t="str">
        <f>IFERROR(VLOOKUP($B72,'[1]Apr &amp; May'!AJ$5:AK$46,2,FALSE),"")</f>
        <v/>
      </c>
      <c r="O72" t="str">
        <f>IFERROR(VLOOKUP($B72,'[1]Apr &amp; May'!AM$5:AN$46,2,FALSE),"")</f>
        <v/>
      </c>
      <c r="P72" t="str">
        <f>IFERROR(VLOOKUP($B72,'[1]Apr &amp; May'!AP$5:AQ$46,2,FALSE),"")</f>
        <v/>
      </c>
      <c r="Q72" s="6">
        <f>SUM($C72:P72)</f>
        <v>0</v>
      </c>
      <c r="R72">
        <f>COUNTIF($C72:P72,"Late*")</f>
        <v>0</v>
      </c>
      <c r="S72" s="11">
        <f t="shared" si="6"/>
        <v>0</v>
      </c>
      <c r="T72" s="7">
        <f>COUNTIF($C72:P72,"Absent")</f>
        <v>0</v>
      </c>
      <c r="U72">
        <f>COUNTIF($C72:P72,"Withdrawn")+COUNTIF($C72:P72,"Absent*")-T72</f>
        <v>0</v>
      </c>
      <c r="V72" s="10">
        <f t="shared" si="7"/>
        <v>0</v>
      </c>
    </row>
    <row r="73" spans="1:22" x14ac:dyDescent="0.3">
      <c r="A73"/>
      <c r="B73"/>
      <c r="C73" s="6" t="str">
        <f>IFERROR(VLOOKUP($B73,'[1]Apr &amp; May'!C$5:D$46,2,FALSE),"")</f>
        <v/>
      </c>
      <c r="D73" t="str">
        <f>IFERROR(VLOOKUP($B73,'[1]Apr &amp; May'!F$5:G$46,2,FALSE),"")</f>
        <v/>
      </c>
      <c r="E73" t="str">
        <f>IFERROR(VLOOKUP($B73,'[1]Apr &amp; May'!I$5:J$46,2,FALSE),"")</f>
        <v/>
      </c>
      <c r="F73" s="70" t="str">
        <f>IFERROR(VLOOKUP($B73,'[1]Apr &amp; May'!L$5:M$46,2,FALSE),"")</f>
        <v/>
      </c>
      <c r="G73" t="str">
        <f>IFERROR(VLOOKUP($B73,'[1]Apr &amp; May'!O$5:P$46,2,FALSE),"")</f>
        <v/>
      </c>
      <c r="H73" t="str">
        <f>IFERROR(VLOOKUP($B73,'[1]Apr &amp; May'!R$5:S$46,2,FALSE),"")</f>
        <v/>
      </c>
      <c r="I73" t="str">
        <f>IFERROR(VLOOKUP($B73,'[1]Apr &amp; May'!U$5:V$46,2,FALSE),"")</f>
        <v/>
      </c>
      <c r="J73" t="str">
        <f>IFERROR(VLOOKUP($B73,'[1]Apr &amp; May'!X$5:Y$46,2,FALSE),"")</f>
        <v/>
      </c>
      <c r="K73" s="70" t="str">
        <f>IFERROR(VLOOKUP($B73,'[1]Apr &amp; May'!AA$5:AB$46,2,FALSE),"")</f>
        <v/>
      </c>
      <c r="L73" t="str">
        <f>IFERROR(VLOOKUP($B73,'[1]Apr &amp; May'!AD$5:AE$46,2,FALSE),"")</f>
        <v/>
      </c>
      <c r="M73" t="str">
        <f>IFERROR(VLOOKUP($B73,'[1]Apr &amp; May'!AG$5:AH$46,2,FALSE),"")</f>
        <v/>
      </c>
      <c r="N73" t="str">
        <f>IFERROR(VLOOKUP($B73,'[1]Apr &amp; May'!AJ$5:AK$46,2,FALSE),"")</f>
        <v/>
      </c>
      <c r="O73" t="str">
        <f>IFERROR(VLOOKUP($B73,'[1]Apr &amp; May'!AM$5:AN$46,2,FALSE),"")</f>
        <v/>
      </c>
      <c r="P73" t="str">
        <f>IFERROR(VLOOKUP($B73,'[1]Apr &amp; May'!AP$5:AQ$46,2,FALSE),"")</f>
        <v/>
      </c>
      <c r="Q73" s="6">
        <f>SUM($C73:P73)</f>
        <v>0</v>
      </c>
      <c r="R73">
        <f>COUNTIF($C73:P73,"Late*")</f>
        <v>0</v>
      </c>
      <c r="S73" s="11">
        <f t="shared" si="6"/>
        <v>0</v>
      </c>
      <c r="T73" s="7">
        <f>COUNTIF($C73:P73,"Absent")</f>
        <v>0</v>
      </c>
      <c r="U73">
        <f>COUNTIF($C73:P73,"Withdrawn")+COUNTIF($C73:P73,"Absent*")-T73</f>
        <v>0</v>
      </c>
      <c r="V73" s="10">
        <f t="shared" si="7"/>
        <v>0</v>
      </c>
    </row>
    <row r="74" spans="1:22" x14ac:dyDescent="0.3">
      <c r="A74"/>
      <c r="B74"/>
      <c r="C74" s="6" t="str">
        <f>IFERROR(VLOOKUP($B74,'[1]Apr &amp; May'!C$5:D$46,2,FALSE),"")</f>
        <v/>
      </c>
      <c r="D74" t="str">
        <f>IFERROR(VLOOKUP($B74,'[1]Apr &amp; May'!F$5:G$46,2,FALSE),"")</f>
        <v/>
      </c>
      <c r="E74" t="str">
        <f>IFERROR(VLOOKUP($B74,'[1]Apr &amp; May'!I$5:J$46,2,FALSE),"")</f>
        <v/>
      </c>
      <c r="F74" s="70" t="str">
        <f>IFERROR(VLOOKUP($B74,'[1]Apr &amp; May'!L$5:M$46,2,FALSE),"")</f>
        <v/>
      </c>
      <c r="G74" t="str">
        <f>IFERROR(VLOOKUP($B74,'[1]Apr &amp; May'!O$5:P$46,2,FALSE),"")</f>
        <v/>
      </c>
      <c r="H74" t="str">
        <f>IFERROR(VLOOKUP($B74,'[1]Apr &amp; May'!R$5:S$46,2,FALSE),"")</f>
        <v/>
      </c>
      <c r="I74" t="str">
        <f>IFERROR(VLOOKUP($B74,'[1]Apr &amp; May'!U$5:V$46,2,FALSE),"")</f>
        <v/>
      </c>
      <c r="J74" t="str">
        <f>IFERROR(VLOOKUP($B74,'[1]Apr &amp; May'!X$5:Y$46,2,FALSE),"")</f>
        <v/>
      </c>
      <c r="K74" s="70" t="str">
        <f>IFERROR(VLOOKUP($B74,'[1]Apr &amp; May'!AA$5:AB$46,2,FALSE),"")</f>
        <v/>
      </c>
      <c r="L74" t="str">
        <f>IFERROR(VLOOKUP($B74,'[1]Apr &amp; May'!AD$5:AE$46,2,FALSE),"")</f>
        <v/>
      </c>
      <c r="M74" t="str">
        <f>IFERROR(VLOOKUP($B74,'[1]Apr &amp; May'!AG$5:AH$46,2,FALSE),"")</f>
        <v/>
      </c>
      <c r="N74" t="str">
        <f>IFERROR(VLOOKUP($B74,'[1]Apr &amp; May'!AJ$5:AK$46,2,FALSE),"")</f>
        <v/>
      </c>
      <c r="O74" t="str">
        <f>IFERROR(VLOOKUP($B74,'[1]Apr &amp; May'!AM$5:AN$46,2,FALSE),"")</f>
        <v/>
      </c>
      <c r="P74" t="str">
        <f>IFERROR(VLOOKUP($B74,'[1]Apr &amp; May'!AP$5:AQ$46,2,FALSE),"")</f>
        <v/>
      </c>
      <c r="Q74" s="6">
        <f>SUM($C74:P74)</f>
        <v>0</v>
      </c>
      <c r="R74">
        <f>COUNTIF($C74:P74,"Late*")</f>
        <v>0</v>
      </c>
      <c r="S74" s="11">
        <f t="shared" si="6"/>
        <v>0</v>
      </c>
      <c r="T74" s="7">
        <f>COUNTIF($C74:P74,"Absent")</f>
        <v>0</v>
      </c>
      <c r="U74">
        <f>COUNTIF($C74:P74,"Withdrawn")+COUNTIF($C74:P74,"Absent*")-T74</f>
        <v>0</v>
      </c>
      <c r="V74" s="10">
        <f t="shared" si="7"/>
        <v>0</v>
      </c>
    </row>
    <row r="75" spans="1:22" x14ac:dyDescent="0.3">
      <c r="A75"/>
      <c r="B75"/>
      <c r="C75" s="6" t="str">
        <f>IFERROR(VLOOKUP($B75,'[1]Apr &amp; May'!C$5:D$46,2,FALSE),"")</f>
        <v/>
      </c>
      <c r="D75" t="str">
        <f>IFERROR(VLOOKUP($B75,'[1]Apr &amp; May'!F$5:G$46,2,FALSE),"")</f>
        <v/>
      </c>
      <c r="E75" t="str">
        <f>IFERROR(VLOOKUP($B75,'[1]Apr &amp; May'!I$5:J$46,2,FALSE),"")</f>
        <v/>
      </c>
      <c r="F75" s="70" t="str">
        <f>IFERROR(VLOOKUP($B75,'[1]Apr &amp; May'!L$5:M$46,2,FALSE),"")</f>
        <v/>
      </c>
      <c r="G75" t="str">
        <f>IFERROR(VLOOKUP($B75,'[1]Apr &amp; May'!O$5:P$46,2,FALSE),"")</f>
        <v/>
      </c>
      <c r="H75" t="str">
        <f>IFERROR(VLOOKUP($B75,'[1]Apr &amp; May'!R$5:S$46,2,FALSE),"")</f>
        <v/>
      </c>
      <c r="I75" t="str">
        <f>IFERROR(VLOOKUP($B75,'[1]Apr &amp; May'!U$5:V$46,2,FALSE),"")</f>
        <v/>
      </c>
      <c r="J75" t="str">
        <f>IFERROR(VLOOKUP($B75,'[1]Apr &amp; May'!X$5:Y$46,2,FALSE),"")</f>
        <v/>
      </c>
      <c r="K75" s="70" t="str">
        <f>IFERROR(VLOOKUP($B75,'[1]Apr &amp; May'!AA$5:AB$46,2,FALSE),"")</f>
        <v/>
      </c>
      <c r="L75" t="str">
        <f>IFERROR(VLOOKUP($B75,'[1]Apr &amp; May'!AD$5:AE$46,2,FALSE),"")</f>
        <v/>
      </c>
      <c r="M75" t="str">
        <f>IFERROR(VLOOKUP($B75,'[1]Apr &amp; May'!AG$5:AH$46,2,FALSE),"")</f>
        <v/>
      </c>
      <c r="N75" t="str">
        <f>IFERROR(VLOOKUP($B75,'[1]Apr &amp; May'!AJ$5:AK$46,2,FALSE),"")</f>
        <v/>
      </c>
      <c r="O75" t="str">
        <f>IFERROR(VLOOKUP($B75,'[1]Apr &amp; May'!AM$5:AN$46,2,FALSE),"")</f>
        <v/>
      </c>
      <c r="P75" t="str">
        <f>IFERROR(VLOOKUP($B75,'[1]Apr &amp; May'!AP$5:AQ$46,2,FALSE),"")</f>
        <v/>
      </c>
      <c r="Q75" s="6">
        <f>SUM($C75:P75)</f>
        <v>0</v>
      </c>
      <c r="R75">
        <f>COUNTIF($C75:P75,"Late*")</f>
        <v>0</v>
      </c>
      <c r="S75" s="11">
        <f t="shared" si="6"/>
        <v>0</v>
      </c>
      <c r="T75" s="7">
        <f>COUNTIF($C75:P75,"Absent")</f>
        <v>0</v>
      </c>
      <c r="U75">
        <f>COUNTIF($C75:P75,"Withdrawn")+COUNTIF($C75:P75,"Absent*")-T75</f>
        <v>0</v>
      </c>
      <c r="V75" s="10">
        <f t="shared" si="7"/>
        <v>0</v>
      </c>
    </row>
    <row r="76" spans="1:22" x14ac:dyDescent="0.3">
      <c r="A76"/>
      <c r="B76"/>
      <c r="C76" s="6" t="str">
        <f>IFERROR(VLOOKUP($B76,'[1]Apr &amp; May'!C$5:D$46,2,FALSE),"")</f>
        <v/>
      </c>
      <c r="D76" t="str">
        <f>IFERROR(VLOOKUP($B76,'[1]Apr &amp; May'!F$5:G$46,2,FALSE),"")</f>
        <v/>
      </c>
      <c r="E76" t="str">
        <f>IFERROR(VLOOKUP($B76,'[1]Apr &amp; May'!I$5:J$46,2,FALSE),"")</f>
        <v/>
      </c>
      <c r="F76" s="70" t="str">
        <f>IFERROR(VLOOKUP($B76,'[1]Apr &amp; May'!L$5:M$46,2,FALSE),"")</f>
        <v/>
      </c>
      <c r="G76" t="str">
        <f>IFERROR(VLOOKUP($B76,'[1]Apr &amp; May'!O$5:P$46,2,FALSE),"")</f>
        <v/>
      </c>
      <c r="H76" t="str">
        <f>IFERROR(VLOOKUP($B76,'[1]Apr &amp; May'!R$5:S$46,2,FALSE),"")</f>
        <v/>
      </c>
      <c r="I76" t="str">
        <f>IFERROR(VLOOKUP($B76,'[1]Apr &amp; May'!U$5:V$46,2,FALSE),"")</f>
        <v/>
      </c>
      <c r="J76" t="str">
        <f>IFERROR(VLOOKUP($B76,'[1]Apr &amp; May'!X$5:Y$46,2,FALSE),"")</f>
        <v/>
      </c>
      <c r="K76" s="70" t="str">
        <f>IFERROR(VLOOKUP($B76,'[1]Apr &amp; May'!AA$5:AB$46,2,FALSE),"")</f>
        <v/>
      </c>
      <c r="L76" t="str">
        <f>IFERROR(VLOOKUP($B76,'[1]Apr &amp; May'!AD$5:AE$46,2,FALSE),"")</f>
        <v/>
      </c>
      <c r="M76" t="str">
        <f>IFERROR(VLOOKUP($B76,'[1]Apr &amp; May'!AG$5:AH$46,2,FALSE),"")</f>
        <v/>
      </c>
      <c r="N76" t="str">
        <f>IFERROR(VLOOKUP($B76,'[1]Apr &amp; May'!AJ$5:AK$46,2,FALSE),"")</f>
        <v/>
      </c>
      <c r="O76" t="str">
        <f>IFERROR(VLOOKUP($B76,'[1]Apr &amp; May'!AM$5:AN$46,2,FALSE),"")</f>
        <v/>
      </c>
      <c r="P76" t="str">
        <f>IFERROR(VLOOKUP($B76,'[1]Apr &amp; May'!AP$5:AQ$46,2,FALSE),"")</f>
        <v/>
      </c>
      <c r="Q76" s="6">
        <f>SUM($C76:P76)</f>
        <v>0</v>
      </c>
      <c r="R76">
        <f>COUNTIF($C76:P76,"Late*")</f>
        <v>0</v>
      </c>
      <c r="S76" s="11">
        <f t="shared" si="6"/>
        <v>0</v>
      </c>
      <c r="T76" s="7">
        <f>COUNTIF($C76:P76,"Absent")</f>
        <v>0</v>
      </c>
      <c r="U76">
        <f>COUNTIF($C76:P76,"Withdrawn")+COUNTIF($C76:P76,"Absent*")-T76</f>
        <v>0</v>
      </c>
      <c r="V76" s="10">
        <f t="shared" si="7"/>
        <v>0</v>
      </c>
    </row>
    <row r="77" spans="1:22" x14ac:dyDescent="0.3">
      <c r="A77"/>
      <c r="B77"/>
      <c r="C77" s="6" t="str">
        <f>IFERROR(VLOOKUP($B77,'[1]Apr &amp; May'!C$5:D$46,2,FALSE),"")</f>
        <v/>
      </c>
      <c r="D77" t="str">
        <f>IFERROR(VLOOKUP($B77,'[1]Apr &amp; May'!F$5:G$46,2,FALSE),"")</f>
        <v/>
      </c>
      <c r="E77" t="str">
        <f>IFERROR(VLOOKUP($B77,'[1]Apr &amp; May'!I$5:J$46,2,FALSE),"")</f>
        <v/>
      </c>
      <c r="F77" s="70" t="str">
        <f>IFERROR(VLOOKUP($B77,'[1]Apr &amp; May'!L$5:M$46,2,FALSE),"")</f>
        <v/>
      </c>
      <c r="G77" t="str">
        <f>IFERROR(VLOOKUP($B77,'[1]Apr &amp; May'!O$5:P$46,2,FALSE),"")</f>
        <v/>
      </c>
      <c r="H77" t="str">
        <f>IFERROR(VLOOKUP($B77,'[1]Apr &amp; May'!R$5:S$46,2,FALSE),"")</f>
        <v/>
      </c>
      <c r="I77" t="str">
        <f>IFERROR(VLOOKUP($B77,'[1]Apr &amp; May'!U$5:V$46,2,FALSE),"")</f>
        <v/>
      </c>
      <c r="J77" t="str">
        <f>IFERROR(VLOOKUP($B77,'[1]Apr &amp; May'!X$5:Y$46,2,FALSE),"")</f>
        <v/>
      </c>
      <c r="K77" s="70" t="str">
        <f>IFERROR(VLOOKUP($B77,'[1]Apr &amp; May'!AA$5:AB$46,2,FALSE),"")</f>
        <v/>
      </c>
      <c r="L77" t="str">
        <f>IFERROR(VLOOKUP($B77,'[1]Apr &amp; May'!AD$5:AE$46,2,FALSE),"")</f>
        <v/>
      </c>
      <c r="M77" t="str">
        <f>IFERROR(VLOOKUP($B77,'[1]Apr &amp; May'!AG$5:AH$46,2,FALSE),"")</f>
        <v/>
      </c>
      <c r="N77" t="str">
        <f>IFERROR(VLOOKUP($B77,'[1]Apr &amp; May'!AJ$5:AK$46,2,FALSE),"")</f>
        <v/>
      </c>
      <c r="O77" t="str">
        <f>IFERROR(VLOOKUP($B77,'[1]Apr &amp; May'!AM$5:AN$46,2,FALSE),"")</f>
        <v/>
      </c>
      <c r="P77" t="str">
        <f>IFERROR(VLOOKUP($B77,'[1]Apr &amp; May'!AP$5:AQ$46,2,FALSE),"")</f>
        <v/>
      </c>
      <c r="Q77" s="6">
        <f>SUM($C77:P77)</f>
        <v>0</v>
      </c>
      <c r="R77">
        <f>COUNTIF($C77:P77,"Late*")</f>
        <v>0</v>
      </c>
      <c r="S77" s="11">
        <f t="shared" si="6"/>
        <v>0</v>
      </c>
      <c r="T77" s="7">
        <f>COUNTIF($C77:P77,"Absent")</f>
        <v>0</v>
      </c>
      <c r="U77">
        <f>COUNTIF($C77:P77,"Withdrawn")+COUNTIF($C77:P77,"Absent*")-T77</f>
        <v>0</v>
      </c>
      <c r="V77" s="10">
        <f t="shared" si="7"/>
        <v>0</v>
      </c>
    </row>
    <row r="78" spans="1:22" x14ac:dyDescent="0.3">
      <c r="A78"/>
      <c r="B78"/>
      <c r="C78" s="6" t="str">
        <f>IFERROR(VLOOKUP($B78,'[1]Apr &amp; May'!C$5:D$46,2,FALSE),"")</f>
        <v/>
      </c>
      <c r="D78" t="str">
        <f>IFERROR(VLOOKUP($B78,'[1]Apr &amp; May'!F$5:G$46,2,FALSE),"")</f>
        <v/>
      </c>
      <c r="E78" t="str">
        <f>IFERROR(VLOOKUP($B78,'[1]Apr &amp; May'!I$5:J$46,2,FALSE),"")</f>
        <v/>
      </c>
      <c r="F78" s="70" t="str">
        <f>IFERROR(VLOOKUP($B78,'[1]Apr &amp; May'!L$5:M$46,2,FALSE),"")</f>
        <v/>
      </c>
      <c r="G78" t="str">
        <f>IFERROR(VLOOKUP($B78,'[1]Apr &amp; May'!O$5:P$46,2,FALSE),"")</f>
        <v/>
      </c>
      <c r="H78" t="str">
        <f>IFERROR(VLOOKUP($B78,'[1]Apr &amp; May'!R$5:S$46,2,FALSE),"")</f>
        <v/>
      </c>
      <c r="I78" t="str">
        <f>IFERROR(VLOOKUP($B78,'[1]Apr &amp; May'!U$5:V$46,2,FALSE),"")</f>
        <v/>
      </c>
      <c r="J78" t="str">
        <f>IFERROR(VLOOKUP($B78,'[1]Apr &amp; May'!X$5:Y$46,2,FALSE),"")</f>
        <v/>
      </c>
      <c r="K78" s="70" t="str">
        <f>IFERROR(VLOOKUP($B78,'[1]Apr &amp; May'!AA$5:AB$46,2,FALSE),"")</f>
        <v/>
      </c>
      <c r="L78" t="str">
        <f>IFERROR(VLOOKUP($B78,'[1]Apr &amp; May'!AD$5:AE$46,2,FALSE),"")</f>
        <v/>
      </c>
      <c r="M78" t="str">
        <f>IFERROR(VLOOKUP($B78,'[1]Apr &amp; May'!AG$5:AH$46,2,FALSE),"")</f>
        <v/>
      </c>
      <c r="N78" t="str">
        <f>IFERROR(VLOOKUP($B78,'[1]Apr &amp; May'!AJ$5:AK$46,2,FALSE),"")</f>
        <v/>
      </c>
      <c r="O78" t="str">
        <f>IFERROR(VLOOKUP($B78,'[1]Apr &amp; May'!AM$5:AN$46,2,FALSE),"")</f>
        <v/>
      </c>
      <c r="P78" t="str">
        <f>IFERROR(VLOOKUP($B78,'[1]Apr &amp; May'!AP$5:AQ$46,2,FALSE),"")</f>
        <v/>
      </c>
      <c r="Q78" s="6">
        <f>SUM($C78:P78)</f>
        <v>0</v>
      </c>
      <c r="R78">
        <f>COUNTIF($C78:P78,"Late*")</f>
        <v>0</v>
      </c>
      <c r="S78" s="11">
        <f t="shared" si="6"/>
        <v>0</v>
      </c>
      <c r="T78" s="7">
        <f>COUNTIF($C78:P78,"Absent")</f>
        <v>0</v>
      </c>
      <c r="U78">
        <f>COUNTIF($C78:P78,"Withdrawn")+COUNTIF($C78:P78,"Absent*")-T78</f>
        <v>0</v>
      </c>
      <c r="V78" s="10">
        <f t="shared" si="7"/>
        <v>0</v>
      </c>
    </row>
    <row r="79" spans="1:22" x14ac:dyDescent="0.3">
      <c r="A79"/>
      <c r="B79"/>
      <c r="C79" s="6" t="str">
        <f>IFERROR(VLOOKUP($B79,'[1]Apr &amp; May'!C$5:D$46,2,FALSE),"")</f>
        <v/>
      </c>
      <c r="D79" t="str">
        <f>IFERROR(VLOOKUP($B79,'[1]Apr &amp; May'!F$5:G$46,2,FALSE),"")</f>
        <v/>
      </c>
      <c r="E79" t="str">
        <f>IFERROR(VLOOKUP($B79,'[1]Apr &amp; May'!I$5:J$46,2,FALSE),"")</f>
        <v/>
      </c>
      <c r="F79" s="70" t="str">
        <f>IFERROR(VLOOKUP($B79,'[1]Apr &amp; May'!L$5:M$46,2,FALSE),"")</f>
        <v/>
      </c>
      <c r="G79" t="str">
        <f>IFERROR(VLOOKUP($B79,'[1]Apr &amp; May'!O$5:P$46,2,FALSE),"")</f>
        <v/>
      </c>
      <c r="H79" t="str">
        <f>IFERROR(VLOOKUP($B79,'[1]Apr &amp; May'!R$5:S$46,2,FALSE),"")</f>
        <v/>
      </c>
      <c r="I79" t="str">
        <f>IFERROR(VLOOKUP($B79,'[1]Apr &amp; May'!U$5:V$46,2,FALSE),"")</f>
        <v/>
      </c>
      <c r="J79" t="str">
        <f>IFERROR(VLOOKUP($B79,'[1]Apr &amp; May'!X$5:Y$46,2,FALSE),"")</f>
        <v/>
      </c>
      <c r="K79" s="70" t="str">
        <f>IFERROR(VLOOKUP($B79,'[1]Apr &amp; May'!AA$5:AB$46,2,FALSE),"")</f>
        <v/>
      </c>
      <c r="L79" t="str">
        <f>IFERROR(VLOOKUP($B79,'[1]Apr &amp; May'!AD$5:AE$46,2,FALSE),"")</f>
        <v/>
      </c>
      <c r="M79" t="str">
        <f>IFERROR(VLOOKUP($B79,'[1]Apr &amp; May'!AG$5:AH$46,2,FALSE),"")</f>
        <v/>
      </c>
      <c r="N79" t="str">
        <f>IFERROR(VLOOKUP($B79,'[1]Apr &amp; May'!AJ$5:AK$46,2,FALSE),"")</f>
        <v/>
      </c>
      <c r="O79" t="str">
        <f>IFERROR(VLOOKUP($B79,'[1]Apr &amp; May'!AM$5:AN$46,2,FALSE),"")</f>
        <v/>
      </c>
      <c r="P79" t="str">
        <f>IFERROR(VLOOKUP($B79,'[1]Apr &amp; May'!AP$5:AQ$46,2,FALSE),"")</f>
        <v/>
      </c>
      <c r="Q79" s="6">
        <f>SUM($C79:P79)</f>
        <v>0</v>
      </c>
      <c r="R79">
        <f>COUNTIF($C79:P79,"Late*")</f>
        <v>0</v>
      </c>
      <c r="S79" s="11">
        <f t="shared" si="6"/>
        <v>0</v>
      </c>
      <c r="T79" s="7">
        <f>COUNTIF($C79:P79,"Absent")</f>
        <v>0</v>
      </c>
      <c r="U79">
        <f>COUNTIF($C79:P79,"Withdrawn")+COUNTIF($C79:P79,"Absent*")-T79</f>
        <v>0</v>
      </c>
      <c r="V79" s="10">
        <f t="shared" si="7"/>
        <v>0</v>
      </c>
    </row>
    <row r="80" spans="1:22" x14ac:dyDescent="0.3">
      <c r="A80"/>
      <c r="B80"/>
      <c r="C80" s="6" t="str">
        <f>IFERROR(VLOOKUP($B80,'[1]Apr &amp; May'!C$5:D$46,2,FALSE),"")</f>
        <v/>
      </c>
      <c r="D80" t="str">
        <f>IFERROR(VLOOKUP($B80,'[1]Apr &amp; May'!F$5:G$46,2,FALSE),"")</f>
        <v/>
      </c>
      <c r="E80" t="str">
        <f>IFERROR(VLOOKUP($B80,'[1]Apr &amp; May'!I$5:J$46,2,FALSE),"")</f>
        <v/>
      </c>
      <c r="F80" s="70" t="str">
        <f>IFERROR(VLOOKUP($B80,'[1]Apr &amp; May'!L$5:M$46,2,FALSE),"")</f>
        <v/>
      </c>
      <c r="G80" t="str">
        <f>IFERROR(VLOOKUP($B80,'[1]Apr &amp; May'!O$5:P$46,2,FALSE),"")</f>
        <v/>
      </c>
      <c r="H80" t="str">
        <f>IFERROR(VLOOKUP($B80,'[1]Apr &amp; May'!R$5:S$46,2,FALSE),"")</f>
        <v/>
      </c>
      <c r="I80" t="str">
        <f>IFERROR(VLOOKUP($B80,'[1]Apr &amp; May'!U$5:V$46,2,FALSE),"")</f>
        <v/>
      </c>
      <c r="J80" t="str">
        <f>IFERROR(VLOOKUP($B80,'[1]Apr &amp; May'!X$5:Y$46,2,FALSE),"")</f>
        <v/>
      </c>
      <c r="K80" s="70" t="str">
        <f>IFERROR(VLOOKUP($B80,'[1]Apr &amp; May'!AA$5:AB$46,2,FALSE),"")</f>
        <v/>
      </c>
      <c r="L80" t="str">
        <f>IFERROR(VLOOKUP($B80,'[1]Apr &amp; May'!AD$5:AE$46,2,FALSE),"")</f>
        <v/>
      </c>
      <c r="M80" t="str">
        <f>IFERROR(VLOOKUP($B80,'[1]Apr &amp; May'!AG$5:AH$46,2,FALSE),"")</f>
        <v/>
      </c>
      <c r="N80" t="str">
        <f>IFERROR(VLOOKUP($B80,'[1]Apr &amp; May'!AJ$5:AK$46,2,FALSE),"")</f>
        <v/>
      </c>
      <c r="O80" t="str">
        <f>IFERROR(VLOOKUP($B80,'[1]Apr &amp; May'!AM$5:AN$46,2,FALSE),"")</f>
        <v/>
      </c>
      <c r="P80" t="str">
        <f>IFERROR(VLOOKUP($B80,'[1]Apr &amp; May'!AP$5:AQ$46,2,FALSE),"")</f>
        <v/>
      </c>
      <c r="Q80" s="6">
        <f>SUM($C80:P80)</f>
        <v>0</v>
      </c>
      <c r="R80">
        <f>COUNTIF($C80:P80,"Late*")</f>
        <v>0</v>
      </c>
      <c r="S80" s="11">
        <f t="shared" si="6"/>
        <v>0</v>
      </c>
      <c r="T80" s="7">
        <f>COUNTIF($C80:P80,"Absent")</f>
        <v>0</v>
      </c>
      <c r="U80">
        <f>COUNTIF($C80:P80,"Withdrawn")+COUNTIF($C80:P80,"Absent*")-T80</f>
        <v>0</v>
      </c>
      <c r="V80" s="10">
        <f t="shared" si="7"/>
        <v>0</v>
      </c>
    </row>
    <row r="81" spans="1:23" ht="14.4" customHeight="1" x14ac:dyDescent="0.3">
      <c r="A81"/>
      <c r="B81"/>
      <c r="C81" s="6" t="str">
        <f>IFERROR(VLOOKUP($B81,'[1]Apr &amp; May'!C$5:D$46,2,FALSE),"")</f>
        <v/>
      </c>
      <c r="D81" t="str">
        <f>IFERROR(VLOOKUP($B81,'[1]Apr &amp; May'!F$5:G$46,2,FALSE),"")</f>
        <v/>
      </c>
      <c r="E81" t="str">
        <f>IFERROR(VLOOKUP($B81,'[1]Apr &amp; May'!I$5:J$46,2,FALSE),"")</f>
        <v/>
      </c>
      <c r="F81" s="70" t="str">
        <f>IFERROR(VLOOKUP($B81,'[1]Apr &amp; May'!L$5:M$46,2,FALSE),"")</f>
        <v/>
      </c>
      <c r="G81" t="str">
        <f>IFERROR(VLOOKUP($B81,'[1]Apr &amp; May'!O$5:P$46,2,FALSE),"")</f>
        <v/>
      </c>
      <c r="H81" t="str">
        <f>IFERROR(VLOOKUP($B81,'[1]Apr &amp; May'!R$5:S$46,2,FALSE),"")</f>
        <v/>
      </c>
      <c r="I81" t="str">
        <f>IFERROR(VLOOKUP($B81,'[1]Apr &amp; May'!U$5:V$46,2,FALSE),"")</f>
        <v/>
      </c>
      <c r="J81" t="str">
        <f>IFERROR(VLOOKUP($B81,'[1]Apr &amp; May'!X$5:Y$46,2,FALSE),"")</f>
        <v/>
      </c>
      <c r="K81" s="70" t="str">
        <f>IFERROR(VLOOKUP($B81,'[1]Apr &amp; May'!AA$5:AB$46,2,FALSE),"")</f>
        <v/>
      </c>
      <c r="L81" t="str">
        <f>IFERROR(VLOOKUP($B81,'[1]Apr &amp; May'!AD$5:AE$46,2,FALSE),"")</f>
        <v/>
      </c>
      <c r="M81" t="str">
        <f>IFERROR(VLOOKUP($B81,'[1]Apr &amp; May'!AG$5:AH$46,2,FALSE),"")</f>
        <v/>
      </c>
      <c r="N81" t="str">
        <f>IFERROR(VLOOKUP($B81,'[1]Apr &amp; May'!AJ$5:AK$46,2,FALSE),"")</f>
        <v/>
      </c>
      <c r="O81" t="str">
        <f>IFERROR(VLOOKUP($B81,'[1]Apr &amp; May'!AM$5:AN$46,2,FALSE),"")</f>
        <v/>
      </c>
      <c r="P81" t="str">
        <f>IFERROR(VLOOKUP($B81,'[1]Apr &amp; May'!AP$5:AQ$46,2,FALSE),"")</f>
        <v/>
      </c>
      <c r="Q81" s="6">
        <f>SUM($C81:P81)</f>
        <v>0</v>
      </c>
      <c r="R81">
        <f>COUNTIF($C81:P81,"Late*")</f>
        <v>0</v>
      </c>
      <c r="S81" s="11">
        <f t="shared" si="6"/>
        <v>0</v>
      </c>
      <c r="T81" s="7">
        <f>COUNTIF($C81:P81,"Absent")</f>
        <v>0</v>
      </c>
      <c r="U81">
        <f>COUNTIF($C81:P81,"Withdrawn")+COUNTIF($C81:P81,"Absent*")-T81</f>
        <v>0</v>
      </c>
      <c r="V81" s="10">
        <f t="shared" si="7"/>
        <v>0</v>
      </c>
    </row>
    <row r="82" spans="1:23" x14ac:dyDescent="0.3">
      <c r="A82"/>
      <c r="B82"/>
      <c r="C82" s="6" t="str">
        <f>IFERROR(VLOOKUP($B82,'[1]Apr &amp; May'!C$5:D$46,2,FALSE),"")</f>
        <v/>
      </c>
      <c r="D82" t="str">
        <f>IFERROR(VLOOKUP($B82,'[1]Apr &amp; May'!F$5:G$46,2,FALSE),"")</f>
        <v/>
      </c>
      <c r="E82" t="str">
        <f>IFERROR(VLOOKUP($B82,'[1]Apr &amp; May'!I$5:J$46,2,FALSE),"")</f>
        <v/>
      </c>
      <c r="F82" s="70" t="str">
        <f>IFERROR(VLOOKUP($B82,'[1]Apr &amp; May'!L$5:M$46,2,FALSE),"")</f>
        <v/>
      </c>
      <c r="G82" t="str">
        <f>IFERROR(VLOOKUP($B82,'[1]Apr &amp; May'!O$5:P$46,2,FALSE),"")</f>
        <v/>
      </c>
      <c r="H82" t="str">
        <f>IFERROR(VLOOKUP($B82,'[1]Apr &amp; May'!R$5:S$46,2,FALSE),"")</f>
        <v/>
      </c>
      <c r="I82" t="str">
        <f>IFERROR(VLOOKUP($B82,'[1]Apr &amp; May'!U$5:V$46,2,FALSE),"")</f>
        <v/>
      </c>
      <c r="J82" t="str">
        <f>IFERROR(VLOOKUP($B82,'[1]Apr &amp; May'!X$5:Y$46,2,FALSE),"")</f>
        <v/>
      </c>
      <c r="K82" s="70" t="str">
        <f>IFERROR(VLOOKUP($B82,'[1]Apr &amp; May'!AA$5:AB$46,2,FALSE),"")</f>
        <v/>
      </c>
      <c r="L82" t="str">
        <f>IFERROR(VLOOKUP($B82,'[1]Apr &amp; May'!AD$5:AE$46,2,FALSE),"")</f>
        <v/>
      </c>
      <c r="M82" t="str">
        <f>IFERROR(VLOOKUP($B82,'[1]Apr &amp; May'!AG$5:AH$46,2,FALSE),"")</f>
        <v/>
      </c>
      <c r="N82" t="str">
        <f>IFERROR(VLOOKUP($B82,'[1]Apr &amp; May'!AJ$5:AK$46,2,FALSE),"")</f>
        <v/>
      </c>
      <c r="O82" t="str">
        <f>IFERROR(VLOOKUP($B82,'[1]Apr &amp; May'!AM$5:AN$46,2,FALSE),"")</f>
        <v/>
      </c>
      <c r="P82" t="str">
        <f>IFERROR(VLOOKUP($B82,'[1]Apr &amp; May'!AP$5:AQ$46,2,FALSE),"")</f>
        <v/>
      </c>
      <c r="Q82" s="6">
        <f>SUM($C82:P82)</f>
        <v>0</v>
      </c>
      <c r="R82">
        <f>COUNTIF($C82:P82,"Late*")</f>
        <v>0</v>
      </c>
      <c r="S82" s="11">
        <f t="shared" si="6"/>
        <v>0</v>
      </c>
      <c r="T82" s="7">
        <f>COUNTIF($C82:P82,"Absent")</f>
        <v>0</v>
      </c>
      <c r="U82">
        <f>COUNTIF($C82:P82,"Withdrawn")+COUNTIF($C82:P82,"Absent*")-T82</f>
        <v>0</v>
      </c>
      <c r="V82" s="10">
        <f t="shared" si="7"/>
        <v>0</v>
      </c>
    </row>
    <row r="83" spans="1:23" x14ac:dyDescent="0.3">
      <c r="A83"/>
      <c r="B83"/>
      <c r="C83" s="6" t="str">
        <f>IFERROR(VLOOKUP($B83,'[1]Apr &amp; May'!C$5:D$46,2,FALSE),"")</f>
        <v/>
      </c>
      <c r="D83" t="str">
        <f>IFERROR(VLOOKUP($B83,'[1]Apr &amp; May'!F$5:G$46,2,FALSE),"")</f>
        <v/>
      </c>
      <c r="E83" t="str">
        <f>IFERROR(VLOOKUP($B83,'[1]Apr &amp; May'!I$5:J$46,2,FALSE),"")</f>
        <v/>
      </c>
      <c r="F83" s="70" t="str">
        <f>IFERROR(VLOOKUP($B83,'[1]Apr &amp; May'!L$5:M$46,2,FALSE),"")</f>
        <v/>
      </c>
      <c r="G83" t="str">
        <f>IFERROR(VLOOKUP($B83,'[1]Apr &amp; May'!O$5:P$46,2,FALSE),"")</f>
        <v/>
      </c>
      <c r="H83" t="str">
        <f>IFERROR(VLOOKUP($B83,'[1]Apr &amp; May'!R$5:S$46,2,FALSE),"")</f>
        <v/>
      </c>
      <c r="I83" t="str">
        <f>IFERROR(VLOOKUP($B83,'[1]Apr &amp; May'!U$5:V$46,2,FALSE),"")</f>
        <v/>
      </c>
      <c r="J83" t="str">
        <f>IFERROR(VLOOKUP($B83,'[1]Apr &amp; May'!X$5:Y$46,2,FALSE),"")</f>
        <v/>
      </c>
      <c r="K83" s="70" t="str">
        <f>IFERROR(VLOOKUP($B83,'[1]Apr &amp; May'!AA$5:AB$46,2,FALSE),"")</f>
        <v/>
      </c>
      <c r="L83" t="str">
        <f>IFERROR(VLOOKUP($B83,'[1]Apr &amp; May'!AD$5:AE$46,2,FALSE),"")</f>
        <v/>
      </c>
      <c r="M83" t="str">
        <f>IFERROR(VLOOKUP($B83,'[1]Apr &amp; May'!AG$5:AH$46,2,FALSE),"")</f>
        <v/>
      </c>
      <c r="N83" t="str">
        <f>IFERROR(VLOOKUP($B83,'[1]Apr &amp; May'!AJ$5:AK$46,2,FALSE),"")</f>
        <v/>
      </c>
      <c r="O83" t="str">
        <f>IFERROR(VLOOKUP($B83,'[1]Apr &amp; May'!AM$5:AN$46,2,FALSE),"")</f>
        <v/>
      </c>
      <c r="P83" t="str">
        <f>IFERROR(VLOOKUP($B83,'[1]Apr &amp; May'!AP$5:AQ$46,2,FALSE),"")</f>
        <v/>
      </c>
      <c r="Q83" s="6">
        <f>SUM($C83:P83)</f>
        <v>0</v>
      </c>
      <c r="R83">
        <f>COUNTIF($C83:P83,"Late*")</f>
        <v>0</v>
      </c>
      <c r="S83" s="11">
        <f t="shared" si="6"/>
        <v>0</v>
      </c>
      <c r="T83" s="7">
        <f>COUNTIF($C83:P83,"Absent")</f>
        <v>0</v>
      </c>
      <c r="U83">
        <f>COUNTIF($C83:P83,"Withdrawn")+COUNTIF($C83:P83,"Absent*")-T83</f>
        <v>0</v>
      </c>
      <c r="V83" s="10">
        <f t="shared" si="7"/>
        <v>0</v>
      </c>
    </row>
    <row r="84" spans="1:23" ht="18" x14ac:dyDescent="0.35">
      <c r="A84"/>
      <c r="B84"/>
      <c r="C84" s="6" t="str">
        <f>IFERROR(VLOOKUP($B84,'[1]Apr &amp; May'!C$5:D$46,2,FALSE),"")</f>
        <v/>
      </c>
      <c r="D84" t="str">
        <f>IFERROR(VLOOKUP($B84,'[1]Apr &amp; May'!F$5:G$46,2,FALSE),"")</f>
        <v/>
      </c>
      <c r="E84" t="str">
        <f>IFERROR(VLOOKUP($B84,'[1]Apr &amp; May'!I$5:J$46,2,FALSE),"")</f>
        <v/>
      </c>
      <c r="F84" s="70" t="str">
        <f>IFERROR(VLOOKUP($B84,'[1]Apr &amp; May'!L$5:M$46,2,FALSE),"")</f>
        <v/>
      </c>
      <c r="G84" t="str">
        <f>IFERROR(VLOOKUP($B84,'[1]Apr &amp; May'!O$5:P$46,2,FALSE),"")</f>
        <v/>
      </c>
      <c r="H84" t="str">
        <f>IFERROR(VLOOKUP($B84,'[1]Apr &amp; May'!R$5:S$46,2,FALSE),"")</f>
        <v/>
      </c>
      <c r="I84" t="str">
        <f>IFERROR(VLOOKUP($B84,'[1]Apr &amp; May'!U$5:V$46,2,FALSE),"")</f>
        <v/>
      </c>
      <c r="J84" t="str">
        <f>IFERROR(VLOOKUP($B84,'[1]Apr &amp; May'!X$5:Y$46,2,FALSE),"")</f>
        <v/>
      </c>
      <c r="K84" s="70" t="str">
        <f>IFERROR(VLOOKUP($B84,'[1]Apr &amp; May'!AA$5:AB$46,2,FALSE),"")</f>
        <v/>
      </c>
      <c r="L84" t="str">
        <f>IFERROR(VLOOKUP($B84,'[1]Apr &amp; May'!AD$5:AE$46,2,FALSE),"")</f>
        <v/>
      </c>
      <c r="M84" t="str">
        <f>IFERROR(VLOOKUP($B84,'[1]Apr &amp; May'!AG$5:AH$46,2,FALSE),"")</f>
        <v/>
      </c>
      <c r="N84" t="str">
        <f>IFERROR(VLOOKUP($B84,'[1]Apr &amp; May'!AJ$5:AK$46,2,FALSE),"")</f>
        <v/>
      </c>
      <c r="O84" t="str">
        <f>IFERROR(VLOOKUP($B84,'[1]Apr &amp; May'!AM$5:AN$46,2,FALSE),"")</f>
        <v/>
      </c>
      <c r="P84" t="str">
        <f>IFERROR(VLOOKUP($B84,'[1]Apr &amp; May'!AP$5:AQ$46,2,FALSE),"")</f>
        <v/>
      </c>
      <c r="Q84" s="6">
        <f>SUM($C84:P84)</f>
        <v>0</v>
      </c>
      <c r="R84">
        <f>COUNTIF($C84:P84,"Late*")</f>
        <v>0</v>
      </c>
      <c r="S84" s="11">
        <f t="shared" si="6"/>
        <v>0</v>
      </c>
      <c r="T84" s="7">
        <f>COUNTIF($C84:P84,"Absent")</f>
        <v>0</v>
      </c>
      <c r="U84">
        <f>COUNTIF($C84:P84,"Withdrawn")+COUNTIF($C84:P84,"Absent*")-T84</f>
        <v>0</v>
      </c>
      <c r="V84" s="10">
        <f t="shared" si="7"/>
        <v>0</v>
      </c>
      <c r="W84" s="2"/>
    </row>
    <row r="85" spans="1:23" x14ac:dyDescent="0.3">
      <c r="C85" s="6" t="str">
        <f>IFERROR(VLOOKUP($B85,'[1]Apr &amp; May'!C$5:D$46,2,FALSE),"")</f>
        <v/>
      </c>
      <c r="D85" t="str">
        <f>IFERROR(VLOOKUP($B85,'[1]Apr &amp; May'!F$5:G$46,2,FALSE),"")</f>
        <v/>
      </c>
      <c r="E85" t="str">
        <f>IFERROR(VLOOKUP($B85,'[1]Apr &amp; May'!I$5:J$46,2,FALSE),"")</f>
        <v/>
      </c>
      <c r="F85" s="70" t="str">
        <f>IFERROR(VLOOKUP($B85,'[1]Apr &amp; May'!L$5:M$46,2,FALSE),"")</f>
        <v/>
      </c>
      <c r="G85" t="str">
        <f>IFERROR(VLOOKUP($B85,'[1]Apr &amp; May'!O$5:P$46,2,FALSE),"")</f>
        <v/>
      </c>
      <c r="H85" t="str">
        <f>IFERROR(VLOOKUP($B85,'[1]Apr &amp; May'!R$5:S$46,2,FALSE),"")</f>
        <v/>
      </c>
      <c r="I85" t="str">
        <f>IFERROR(VLOOKUP($B85,'[1]Apr &amp; May'!U$5:V$46,2,FALSE),"")</f>
        <v/>
      </c>
      <c r="J85" t="str">
        <f>IFERROR(VLOOKUP($B85,'[1]Apr &amp; May'!X$5:Y$46,2,FALSE),"")</f>
        <v/>
      </c>
      <c r="K85" s="70" t="str">
        <f>IFERROR(VLOOKUP($B85,'[1]Apr &amp; May'!AA$5:AB$46,2,FALSE),"")</f>
        <v/>
      </c>
      <c r="L85" t="str">
        <f>IFERROR(VLOOKUP($B85,'[1]Apr &amp; May'!AD$5:AE$46,2,FALSE),"")</f>
        <v/>
      </c>
      <c r="M85" t="str">
        <f>IFERROR(VLOOKUP($B85,'[1]Apr &amp; May'!AG$5:AH$46,2,FALSE),"")</f>
        <v/>
      </c>
      <c r="N85" t="str">
        <f>IFERROR(VLOOKUP($B85,'[1]Apr &amp; May'!AJ$5:AK$46,2,FALSE),"")</f>
        <v/>
      </c>
      <c r="O85" t="str">
        <f>IFERROR(VLOOKUP($B85,'[1]Apr &amp; May'!AM$5:AN$46,2,FALSE),"")</f>
        <v/>
      </c>
      <c r="P85" t="str">
        <f>IFERROR(VLOOKUP($B85,'[1]Apr &amp; May'!AP$5:AQ$46,2,FALSE),"")</f>
        <v/>
      </c>
      <c r="Q85" s="6">
        <f>SUM($C85:P85)</f>
        <v>0</v>
      </c>
      <c r="R85">
        <f>COUNTIF($C85:P85,"Late*")</f>
        <v>0</v>
      </c>
      <c r="S85" s="11">
        <f t="shared" si="6"/>
        <v>0</v>
      </c>
      <c r="T85" s="7">
        <f>COUNTIF($C85:P85,"Absent")</f>
        <v>0</v>
      </c>
      <c r="U85">
        <f>COUNTIF($C85:P85,"Withdrawn")+COUNTIF($C85:P85,"Absent*")-T85</f>
        <v>0</v>
      </c>
      <c r="V85" s="10">
        <f t="shared" si="7"/>
        <v>0</v>
      </c>
    </row>
    <row r="86" spans="1:23" x14ac:dyDescent="0.3">
      <c r="C86" s="6" t="str">
        <f>IFERROR(VLOOKUP($B86,'[1]Apr &amp; May'!C$5:D$46,2,FALSE),"")</f>
        <v/>
      </c>
      <c r="D86" t="str">
        <f>IFERROR(VLOOKUP($B86,'[1]Apr &amp; May'!F$5:G$46,2,FALSE),"")</f>
        <v/>
      </c>
      <c r="E86" t="str">
        <f>IFERROR(VLOOKUP($B86,'[1]Apr &amp; May'!I$5:J$46,2,FALSE),"")</f>
        <v/>
      </c>
      <c r="F86" s="70" t="str">
        <f>IFERROR(VLOOKUP($B86,'[1]Apr &amp; May'!L$5:M$46,2,FALSE),"")</f>
        <v/>
      </c>
      <c r="G86" t="str">
        <f>IFERROR(VLOOKUP($B86,'[1]Apr &amp; May'!O$5:P$46,2,FALSE),"")</f>
        <v/>
      </c>
      <c r="H86" t="str">
        <f>IFERROR(VLOOKUP($B86,'[1]Apr &amp; May'!R$5:S$46,2,FALSE),"")</f>
        <v/>
      </c>
      <c r="I86" t="str">
        <f>IFERROR(VLOOKUP($B86,'[1]Apr &amp; May'!U$5:V$46,2,FALSE),"")</f>
        <v/>
      </c>
      <c r="J86" t="str">
        <f>IFERROR(VLOOKUP($B86,'[1]Apr &amp; May'!X$5:Y$46,2,FALSE),"")</f>
        <v/>
      </c>
      <c r="K86" s="70" t="str">
        <f>IFERROR(VLOOKUP($B86,'[1]Apr &amp; May'!AA$5:AB$46,2,FALSE),"")</f>
        <v/>
      </c>
      <c r="L86" t="str">
        <f>IFERROR(VLOOKUP($B86,'[1]Apr &amp; May'!AD$5:AE$46,2,FALSE),"")</f>
        <v/>
      </c>
      <c r="M86" t="str">
        <f>IFERROR(VLOOKUP($B86,'[1]Apr &amp; May'!AG$5:AH$46,2,FALSE),"")</f>
        <v/>
      </c>
      <c r="N86" t="str">
        <f>IFERROR(VLOOKUP($B86,'[1]Apr &amp; May'!AJ$5:AK$46,2,FALSE),"")</f>
        <v/>
      </c>
      <c r="O86" t="str">
        <f>IFERROR(VLOOKUP($B86,'[1]Apr &amp; May'!AM$5:AN$46,2,FALSE),"")</f>
        <v/>
      </c>
      <c r="P86" t="str">
        <f>IFERROR(VLOOKUP($B86,'[1]Apr &amp; May'!AP$5:AQ$46,2,FALSE),"")</f>
        <v/>
      </c>
      <c r="Q86" s="6">
        <f>SUM($C86:P86)</f>
        <v>0</v>
      </c>
      <c r="R86">
        <f>COUNTIF($C86:P86,"Late*")</f>
        <v>0</v>
      </c>
      <c r="S86" s="11">
        <f t="shared" si="6"/>
        <v>0</v>
      </c>
      <c r="T86" s="7">
        <f>COUNTIF($C86:P86,"Absent")</f>
        <v>0</v>
      </c>
      <c r="U86">
        <f>COUNTIF($C86:P86,"Withdrawn")+COUNTIF($C86:P86,"Absent*")-T86</f>
        <v>0</v>
      </c>
      <c r="V86" s="10">
        <f t="shared" si="7"/>
        <v>0</v>
      </c>
    </row>
    <row r="87" spans="1:23" x14ac:dyDescent="0.3">
      <c r="A87" s="22"/>
      <c r="B87" s="23"/>
      <c r="C87" s="6" t="str">
        <f>IFERROR(VLOOKUP($B87,'[1]Apr &amp; May'!C$5:D$46,2,FALSE),"")</f>
        <v/>
      </c>
      <c r="D87" t="str">
        <f>IFERROR(VLOOKUP($B87,'[1]Apr &amp; May'!F$5:G$46,2,FALSE),"")</f>
        <v/>
      </c>
      <c r="E87" t="str">
        <f>IFERROR(VLOOKUP($B87,'[1]Apr &amp; May'!I$5:J$46,2,FALSE),"")</f>
        <v/>
      </c>
      <c r="F87" s="70" t="str">
        <f>IFERROR(VLOOKUP($B87,'[1]Apr &amp; May'!L$5:M$46,2,FALSE),"")</f>
        <v/>
      </c>
      <c r="G87" t="str">
        <f>IFERROR(VLOOKUP($B87,'[1]Apr &amp; May'!O$5:P$46,2,FALSE),"")</f>
        <v/>
      </c>
      <c r="H87" t="str">
        <f>IFERROR(VLOOKUP($B87,'[1]Apr &amp; May'!R$5:S$46,2,FALSE),"")</f>
        <v/>
      </c>
      <c r="I87" t="str">
        <f>IFERROR(VLOOKUP($B87,'[1]Apr &amp; May'!U$5:V$46,2,FALSE),"")</f>
        <v/>
      </c>
      <c r="J87" t="str">
        <f>IFERROR(VLOOKUP($B87,'[1]Apr &amp; May'!X$5:Y$46,2,FALSE),"")</f>
        <v/>
      </c>
      <c r="K87" s="70" t="str">
        <f>IFERROR(VLOOKUP($B87,'[1]Apr &amp; May'!AA$5:AB$46,2,FALSE),"")</f>
        <v/>
      </c>
      <c r="L87" t="str">
        <f>IFERROR(VLOOKUP($B87,'[1]Apr &amp; May'!AD$5:AE$46,2,FALSE),"")</f>
        <v/>
      </c>
      <c r="M87" t="str">
        <f>IFERROR(VLOOKUP($B87,'[1]Apr &amp; May'!AG$5:AH$46,2,FALSE),"")</f>
        <v/>
      </c>
      <c r="N87" t="str">
        <f>IFERROR(VLOOKUP($B87,'[1]Apr &amp; May'!AJ$5:AK$46,2,FALSE),"")</f>
        <v/>
      </c>
      <c r="O87" t="str">
        <f>IFERROR(VLOOKUP($B87,'[1]Apr &amp; May'!AM$5:AN$46,2,FALSE),"")</f>
        <v/>
      </c>
      <c r="P87" t="str">
        <f>IFERROR(VLOOKUP($B87,'[1]Apr &amp; May'!AP$5:AQ$46,2,FALSE),"")</f>
        <v/>
      </c>
      <c r="Q87" s="6">
        <f>SUM($C87:P87)</f>
        <v>0</v>
      </c>
      <c r="R87">
        <f>COUNTIF($C87:P87,"Late*")</f>
        <v>0</v>
      </c>
      <c r="S87" s="11">
        <f t="shared" si="6"/>
        <v>0</v>
      </c>
      <c r="T87" s="7">
        <f>COUNTIF($C87:P87,"Absent")</f>
        <v>0</v>
      </c>
      <c r="U87">
        <f>COUNTIF($C87:P87,"Withdrawn")+COUNTIF($C87:P87,"Absent*")-T87</f>
        <v>0</v>
      </c>
      <c r="V87" s="10">
        <f t="shared" si="7"/>
        <v>0</v>
      </c>
    </row>
    <row r="88" spans="1:23" x14ac:dyDescent="0.3">
      <c r="C88" s="6" t="str">
        <f>IFERROR(VLOOKUP($B88,'[1]Apr &amp; May'!C$5:D$46,2,FALSE),"")</f>
        <v/>
      </c>
      <c r="D88" t="str">
        <f>IFERROR(VLOOKUP($B88,'[1]Apr &amp; May'!F$5:G$46,2,FALSE),"")</f>
        <v/>
      </c>
      <c r="E88" t="str">
        <f>IFERROR(VLOOKUP($B88,'[1]Apr &amp; May'!I$5:J$46,2,FALSE),"")</f>
        <v/>
      </c>
      <c r="F88" s="70" t="str">
        <f>IFERROR(VLOOKUP($B88,'[1]Apr &amp; May'!L$5:M$46,2,FALSE),"")</f>
        <v/>
      </c>
      <c r="G88" t="str">
        <f>IFERROR(VLOOKUP($B88,'[1]Apr &amp; May'!O$5:P$46,2,FALSE),"")</f>
        <v/>
      </c>
      <c r="H88" t="str">
        <f>IFERROR(VLOOKUP($B88,'[1]Apr &amp; May'!R$5:S$46,2,FALSE),"")</f>
        <v/>
      </c>
      <c r="I88" t="str">
        <f>IFERROR(VLOOKUP($B88,'[1]Apr &amp; May'!U$5:V$46,2,FALSE),"")</f>
        <v/>
      </c>
      <c r="J88" t="str">
        <f>IFERROR(VLOOKUP($B88,'[1]Apr &amp; May'!X$5:Y$46,2,FALSE),"")</f>
        <v/>
      </c>
      <c r="K88" s="70" t="str">
        <f>IFERROR(VLOOKUP($B88,'[1]Apr &amp; May'!AA$5:AB$46,2,FALSE),"")</f>
        <v/>
      </c>
      <c r="L88" t="str">
        <f>IFERROR(VLOOKUP($B88,'[1]Apr &amp; May'!AD$5:AE$46,2,FALSE),"")</f>
        <v/>
      </c>
      <c r="M88" t="str">
        <f>IFERROR(VLOOKUP($B88,'[1]Apr &amp; May'!AG$5:AH$46,2,FALSE),"")</f>
        <v/>
      </c>
      <c r="N88" t="str">
        <f>IFERROR(VLOOKUP($B88,'[1]Apr &amp; May'!AJ$5:AK$46,2,FALSE),"")</f>
        <v/>
      </c>
      <c r="O88" t="str">
        <f>IFERROR(VLOOKUP($B88,'[1]Apr &amp; May'!AM$5:AN$46,2,FALSE),"")</f>
        <v/>
      </c>
      <c r="P88" t="str">
        <f>IFERROR(VLOOKUP($B88,'[1]Apr &amp; May'!AP$5:AQ$46,2,FALSE),"")</f>
        <v/>
      </c>
      <c r="Q88" s="6">
        <f>SUM($C88:P88)</f>
        <v>0</v>
      </c>
      <c r="R88">
        <f>COUNTIF($C88:P88,"Late*")</f>
        <v>0</v>
      </c>
      <c r="S88" s="11">
        <f t="shared" si="6"/>
        <v>0</v>
      </c>
      <c r="T88" s="7">
        <f>COUNTIF($C88:P88,"Absent")</f>
        <v>0</v>
      </c>
      <c r="U88">
        <f>COUNTIF($C88:P88,"Withdrawn")+COUNTIF($C88:P88,"Absent*")-T88</f>
        <v>0</v>
      </c>
      <c r="V88" s="10">
        <f t="shared" si="7"/>
        <v>0</v>
      </c>
    </row>
    <row r="89" spans="1:23" x14ac:dyDescent="0.3">
      <c r="C89" s="6" t="str">
        <f>IFERROR(VLOOKUP($B89,'[1]Apr &amp; May'!C$5:D$46,2,FALSE),"")</f>
        <v/>
      </c>
      <c r="D89" t="str">
        <f>IFERROR(VLOOKUP($B89,'[1]Apr &amp; May'!F$5:G$46,2,FALSE),"")</f>
        <v/>
      </c>
      <c r="E89" t="str">
        <f>IFERROR(VLOOKUP($B89,'[1]Apr &amp; May'!I$5:J$46,2,FALSE),"")</f>
        <v/>
      </c>
      <c r="F89" s="70" t="str">
        <f>IFERROR(VLOOKUP($B89,'[1]Apr &amp; May'!L$5:M$46,2,FALSE),"")</f>
        <v/>
      </c>
      <c r="G89" t="str">
        <f>IFERROR(VLOOKUP($B89,'[1]Apr &amp; May'!O$5:P$46,2,FALSE),"")</f>
        <v/>
      </c>
      <c r="H89" t="str">
        <f>IFERROR(VLOOKUP($B89,'[1]Apr &amp; May'!R$5:S$46,2,FALSE),"")</f>
        <v/>
      </c>
      <c r="I89" t="str">
        <f>IFERROR(VLOOKUP($B89,'[1]Apr &amp; May'!U$5:V$46,2,FALSE),"")</f>
        <v/>
      </c>
      <c r="J89" t="str">
        <f>IFERROR(VLOOKUP($B89,'[1]Apr &amp; May'!X$5:Y$46,2,FALSE),"")</f>
        <v/>
      </c>
      <c r="K89" s="70" t="str">
        <f>IFERROR(VLOOKUP($B89,'[1]Apr &amp; May'!AA$5:AB$46,2,FALSE),"")</f>
        <v/>
      </c>
      <c r="L89" t="str">
        <f>IFERROR(VLOOKUP($B89,'[1]Apr &amp; May'!AD$5:AE$46,2,FALSE),"")</f>
        <v/>
      </c>
      <c r="M89" t="str">
        <f>IFERROR(VLOOKUP($B89,'[1]Apr &amp; May'!AG$5:AH$46,2,FALSE),"")</f>
        <v/>
      </c>
      <c r="N89" t="str">
        <f>IFERROR(VLOOKUP($B89,'[1]Apr &amp; May'!AJ$5:AK$46,2,FALSE),"")</f>
        <v/>
      </c>
      <c r="O89" t="str">
        <f>IFERROR(VLOOKUP($B89,'[1]Apr &amp; May'!AM$5:AN$46,2,FALSE),"")</f>
        <v/>
      </c>
      <c r="P89" t="str">
        <f>IFERROR(VLOOKUP($B89,'[1]Apr &amp; May'!AP$5:AQ$46,2,FALSE),"")</f>
        <v/>
      </c>
      <c r="Q89" s="6">
        <f>SUM($C89:P89)</f>
        <v>0</v>
      </c>
      <c r="R89">
        <f>COUNTIF($C89:P89,"Late*")</f>
        <v>0</v>
      </c>
      <c r="S89" s="11">
        <f t="shared" si="6"/>
        <v>0</v>
      </c>
      <c r="T89" s="7">
        <f>COUNTIF($C89:P89,"Absent")</f>
        <v>0</v>
      </c>
      <c r="U89">
        <f>COUNTIF($C89:P89,"Withdrawn")+COUNTIF($C89:P89,"Absent*")-T89</f>
        <v>0</v>
      </c>
      <c r="V89" s="10">
        <f t="shared" si="7"/>
        <v>0</v>
      </c>
    </row>
    <row r="90" spans="1:23" x14ac:dyDescent="0.3">
      <c r="C90" s="6" t="str">
        <f>IFERROR(VLOOKUP($B90,'[1]Apr &amp; May'!C$5:D$46,2,FALSE),"")</f>
        <v/>
      </c>
      <c r="D90" t="str">
        <f>IFERROR(VLOOKUP($B90,'[1]Apr &amp; May'!F$5:G$46,2,FALSE),"")</f>
        <v/>
      </c>
      <c r="E90" t="str">
        <f>IFERROR(VLOOKUP($B90,'[1]Apr &amp; May'!I$5:J$46,2,FALSE),"")</f>
        <v/>
      </c>
      <c r="F90" s="70" t="str">
        <f>IFERROR(VLOOKUP($B90,'[1]Apr &amp; May'!L$5:M$46,2,FALSE),"")</f>
        <v/>
      </c>
      <c r="G90" t="str">
        <f>IFERROR(VLOOKUP($B90,'[1]Apr &amp; May'!O$5:P$46,2,FALSE),"")</f>
        <v/>
      </c>
      <c r="H90" t="str">
        <f>IFERROR(VLOOKUP($B90,'[1]Apr &amp; May'!R$5:S$46,2,FALSE),"")</f>
        <v/>
      </c>
      <c r="I90" t="str">
        <f>IFERROR(VLOOKUP($B90,'[1]Apr &amp; May'!U$5:V$46,2,FALSE),"")</f>
        <v/>
      </c>
      <c r="J90" t="str">
        <f>IFERROR(VLOOKUP($B90,'[1]Apr &amp; May'!X$5:Y$46,2,FALSE),"")</f>
        <v/>
      </c>
      <c r="K90" s="70" t="str">
        <f>IFERROR(VLOOKUP($B90,'[1]Apr &amp; May'!AA$5:AB$46,2,FALSE),"")</f>
        <v/>
      </c>
      <c r="L90" t="str">
        <f>IFERROR(VLOOKUP($B90,'[1]Apr &amp; May'!AD$5:AE$46,2,FALSE),"")</f>
        <v/>
      </c>
      <c r="M90" t="str">
        <f>IFERROR(VLOOKUP($B90,'[1]Apr &amp; May'!AG$5:AH$46,2,FALSE),"")</f>
        <v/>
      </c>
      <c r="N90" t="str">
        <f>IFERROR(VLOOKUP($B90,'[1]Apr &amp; May'!AJ$5:AK$46,2,FALSE),"")</f>
        <v/>
      </c>
      <c r="O90" t="str">
        <f>IFERROR(VLOOKUP($B90,'[1]Apr &amp; May'!AM$5:AN$46,2,FALSE),"")</f>
        <v/>
      </c>
      <c r="P90" t="str">
        <f>IFERROR(VLOOKUP($B90,'[1]Apr &amp; May'!AP$5:AQ$46,2,FALSE),"")</f>
        <v/>
      </c>
      <c r="Q90" s="6">
        <f>SUM($C90:P90)</f>
        <v>0</v>
      </c>
      <c r="R90">
        <f>COUNTIF($C90:P90,"Late*")</f>
        <v>0</v>
      </c>
      <c r="S90" s="11">
        <f t="shared" si="6"/>
        <v>0</v>
      </c>
      <c r="T90" s="7">
        <f>COUNTIF($C90:P90,"Absent")</f>
        <v>0</v>
      </c>
      <c r="U90">
        <f>COUNTIF($C90:P90,"Withdrawn")+COUNTIF($C90:P90,"Absent*")-T90</f>
        <v>0</v>
      </c>
      <c r="V90" s="10">
        <f t="shared" si="7"/>
        <v>0</v>
      </c>
    </row>
    <row r="91" spans="1:23" x14ac:dyDescent="0.3">
      <c r="C91" s="6" t="str">
        <f>IFERROR(VLOOKUP($B91,'[1]Apr &amp; May'!C$5:D$46,2,FALSE),"")</f>
        <v/>
      </c>
      <c r="D91" t="str">
        <f>IFERROR(VLOOKUP($B91,'[1]Apr &amp; May'!F$5:G$46,2,FALSE),"")</f>
        <v/>
      </c>
      <c r="E91" t="str">
        <f>IFERROR(VLOOKUP($B91,'[1]Apr &amp; May'!I$5:J$46,2,FALSE),"")</f>
        <v/>
      </c>
      <c r="F91" s="70" t="str">
        <f>IFERROR(VLOOKUP($B91,'[1]Apr &amp; May'!L$5:M$46,2,FALSE),"")</f>
        <v/>
      </c>
      <c r="G91" t="str">
        <f>IFERROR(VLOOKUP($B91,'[1]Apr &amp; May'!O$5:P$46,2,FALSE),"")</f>
        <v/>
      </c>
      <c r="H91" t="str">
        <f>IFERROR(VLOOKUP($B91,'[1]Apr &amp; May'!R$5:S$46,2,FALSE),"")</f>
        <v/>
      </c>
      <c r="I91" t="str">
        <f>IFERROR(VLOOKUP($B91,'[1]Apr &amp; May'!U$5:V$46,2,FALSE),"")</f>
        <v/>
      </c>
      <c r="J91" t="str">
        <f>IFERROR(VLOOKUP($B91,'[1]Apr &amp; May'!X$5:Y$46,2,FALSE),"")</f>
        <v/>
      </c>
      <c r="K91" s="70" t="str">
        <f>IFERROR(VLOOKUP($B91,'[1]Apr &amp; May'!AA$5:AB$46,2,FALSE),"")</f>
        <v/>
      </c>
      <c r="L91" t="str">
        <f>IFERROR(VLOOKUP($B91,'[1]Apr &amp; May'!AD$5:AE$46,2,FALSE),"")</f>
        <v/>
      </c>
      <c r="M91" t="str">
        <f>IFERROR(VLOOKUP($B91,'[1]Apr &amp; May'!AG$5:AH$46,2,FALSE),"")</f>
        <v/>
      </c>
      <c r="N91" t="str">
        <f>IFERROR(VLOOKUP($B91,'[1]Apr &amp; May'!AJ$5:AK$46,2,FALSE),"")</f>
        <v/>
      </c>
      <c r="O91" t="str">
        <f>IFERROR(VLOOKUP($B91,'[1]Apr &amp; May'!AM$5:AN$46,2,FALSE),"")</f>
        <v/>
      </c>
      <c r="P91" t="str">
        <f>IFERROR(VLOOKUP($B91,'[1]Apr &amp; May'!AP$5:AQ$46,2,FALSE),"")</f>
        <v/>
      </c>
      <c r="Q91" s="6">
        <f>SUM($C91:P91)</f>
        <v>0</v>
      </c>
      <c r="R91">
        <f>COUNTIF($C91:P91,"Late*")</f>
        <v>0</v>
      </c>
      <c r="S91" s="11">
        <f t="shared" si="6"/>
        <v>0</v>
      </c>
      <c r="T91" s="7">
        <f>COUNTIF($C91:P91,"Absent")</f>
        <v>0</v>
      </c>
      <c r="U91">
        <f>COUNTIF($C91:P91,"Withdrawn")+COUNTIF($C91:P91,"Absent*")-T91</f>
        <v>0</v>
      </c>
      <c r="V91" s="10">
        <f t="shared" si="7"/>
        <v>0</v>
      </c>
    </row>
    <row r="92" spans="1:23" x14ac:dyDescent="0.3">
      <c r="C92" s="6" t="str">
        <f>IFERROR(VLOOKUP($B92,'[1]Apr &amp; May'!C$5:D$46,2,FALSE),"")</f>
        <v/>
      </c>
      <c r="D92" t="str">
        <f>IFERROR(VLOOKUP($B92,'[1]Apr &amp; May'!F$5:G$46,2,FALSE),"")</f>
        <v/>
      </c>
      <c r="E92" t="str">
        <f>IFERROR(VLOOKUP($B92,'[1]Apr &amp; May'!I$5:J$46,2,FALSE),"")</f>
        <v/>
      </c>
      <c r="F92" s="70" t="str">
        <f>IFERROR(VLOOKUP($B92,'[1]Apr &amp; May'!L$5:M$46,2,FALSE),"")</f>
        <v/>
      </c>
      <c r="G92" t="str">
        <f>IFERROR(VLOOKUP($B92,'[1]Apr &amp; May'!O$5:P$46,2,FALSE),"")</f>
        <v/>
      </c>
      <c r="H92" t="str">
        <f>IFERROR(VLOOKUP($B92,'[1]Apr &amp; May'!R$5:S$46,2,FALSE),"")</f>
        <v/>
      </c>
      <c r="I92" t="str">
        <f>IFERROR(VLOOKUP($B92,'[1]Apr &amp; May'!U$5:V$46,2,FALSE),"")</f>
        <v/>
      </c>
      <c r="J92" t="str">
        <f>IFERROR(VLOOKUP($B92,'[1]Apr &amp; May'!X$5:Y$46,2,FALSE),"")</f>
        <v/>
      </c>
      <c r="K92" s="70" t="str">
        <f>IFERROR(VLOOKUP($B92,'[1]Apr &amp; May'!AA$5:AB$46,2,FALSE),"")</f>
        <v/>
      </c>
      <c r="L92" t="str">
        <f>IFERROR(VLOOKUP($B92,'[1]Apr &amp; May'!AD$5:AE$46,2,FALSE),"")</f>
        <v/>
      </c>
      <c r="M92" t="str">
        <f>IFERROR(VLOOKUP($B92,'[1]Apr &amp; May'!AG$5:AH$46,2,FALSE),"")</f>
        <v/>
      </c>
      <c r="N92" t="str">
        <f>IFERROR(VLOOKUP($B92,'[1]Apr &amp; May'!AJ$5:AK$46,2,FALSE),"")</f>
        <v/>
      </c>
      <c r="O92" t="str">
        <f>IFERROR(VLOOKUP($B92,'[1]Apr &amp; May'!AM$5:AN$46,2,FALSE),"")</f>
        <v/>
      </c>
      <c r="P92" t="str">
        <f>IFERROR(VLOOKUP($B92,'[1]Apr &amp; May'!AP$5:AQ$46,2,FALSE),"")</f>
        <v/>
      </c>
      <c r="Q92" s="6">
        <f>SUM($C92:P92)</f>
        <v>0</v>
      </c>
      <c r="R92">
        <f>COUNTIF($C92:P92,"Late*")</f>
        <v>0</v>
      </c>
      <c r="S92" s="11">
        <f t="shared" si="6"/>
        <v>0</v>
      </c>
      <c r="T92" s="7">
        <f>COUNTIF($C92:P92,"Absent")</f>
        <v>0</v>
      </c>
      <c r="U92">
        <f>COUNTIF($C92:P92,"Withdrawn")+COUNTIF($C92:P92,"Absent*")-T92</f>
        <v>0</v>
      </c>
      <c r="V92" s="10">
        <f t="shared" si="7"/>
        <v>0</v>
      </c>
    </row>
    <row r="93" spans="1:23" x14ac:dyDescent="0.3">
      <c r="C93" s="6" t="str">
        <f>IFERROR(VLOOKUP($B93,'[1]Apr &amp; May'!C$5:D$46,2,FALSE),"")</f>
        <v/>
      </c>
      <c r="D93" t="str">
        <f>IFERROR(VLOOKUP($B93,'[1]Apr &amp; May'!F$5:G$46,2,FALSE),"")</f>
        <v/>
      </c>
      <c r="E93" t="str">
        <f>IFERROR(VLOOKUP($B93,'[1]Apr &amp; May'!I$5:J$46,2,FALSE),"")</f>
        <v/>
      </c>
      <c r="F93" s="70" t="str">
        <f>IFERROR(VLOOKUP($B93,'[1]Apr &amp; May'!L$5:M$46,2,FALSE),"")</f>
        <v/>
      </c>
      <c r="G93" t="str">
        <f>IFERROR(VLOOKUP($B93,'[1]Apr &amp; May'!O$5:P$46,2,FALSE),"")</f>
        <v/>
      </c>
      <c r="H93" t="str">
        <f>IFERROR(VLOOKUP($B93,'[1]Apr &amp; May'!R$5:S$46,2,FALSE),"")</f>
        <v/>
      </c>
      <c r="I93" t="str">
        <f>IFERROR(VLOOKUP($B93,'[1]Apr &amp; May'!U$5:V$46,2,FALSE),"")</f>
        <v/>
      </c>
      <c r="J93" t="str">
        <f>IFERROR(VLOOKUP($B93,'[1]Apr &amp; May'!X$5:Y$46,2,FALSE),"")</f>
        <v/>
      </c>
      <c r="K93" s="70" t="str">
        <f>IFERROR(VLOOKUP($B93,'[1]Apr &amp; May'!AA$5:AB$46,2,FALSE),"")</f>
        <v/>
      </c>
      <c r="L93" t="str">
        <f>IFERROR(VLOOKUP($B93,'[1]Apr &amp; May'!AD$5:AE$46,2,FALSE),"")</f>
        <v/>
      </c>
      <c r="M93" t="str">
        <f>IFERROR(VLOOKUP($B93,'[1]Apr &amp; May'!AG$5:AH$46,2,FALSE),"")</f>
        <v/>
      </c>
      <c r="N93" t="str">
        <f>IFERROR(VLOOKUP($B93,'[1]Apr &amp; May'!AJ$5:AK$46,2,FALSE),"")</f>
        <v/>
      </c>
      <c r="O93" t="str">
        <f>IFERROR(VLOOKUP($B93,'[1]Apr &amp; May'!AM$5:AN$46,2,FALSE),"")</f>
        <v/>
      </c>
      <c r="P93" t="str">
        <f>IFERROR(VLOOKUP($B93,'[1]Apr &amp; May'!AP$5:AQ$46,2,FALSE),"")</f>
        <v/>
      </c>
      <c r="Q93" s="6">
        <f>SUM($C93:P93)</f>
        <v>0</v>
      </c>
      <c r="R93">
        <f>COUNTIF($C93:P93,"Late*")</f>
        <v>0</v>
      </c>
      <c r="S93" s="11">
        <f t="shared" si="6"/>
        <v>0</v>
      </c>
      <c r="T93" s="7">
        <f>COUNTIF($C93:P93,"Absent")</f>
        <v>0</v>
      </c>
      <c r="U93">
        <f>COUNTIF($C93:P93,"Withdrawn")+COUNTIF($C93:P93,"Absent*")-T93</f>
        <v>0</v>
      </c>
      <c r="V93" s="10">
        <f t="shared" si="7"/>
        <v>0</v>
      </c>
    </row>
    <row r="94" spans="1:23" x14ac:dyDescent="0.3">
      <c r="C94" s="6" t="str">
        <f>IFERROR(VLOOKUP($B94,'[1]Apr &amp; May'!C$5:D$46,2,FALSE),"")</f>
        <v/>
      </c>
      <c r="D94" t="str">
        <f>IFERROR(VLOOKUP($B94,'[1]Apr &amp; May'!F$5:G$46,2,FALSE),"")</f>
        <v/>
      </c>
      <c r="E94" t="str">
        <f>IFERROR(VLOOKUP($B94,'[1]Apr &amp; May'!I$5:J$46,2,FALSE),"")</f>
        <v/>
      </c>
      <c r="F94" s="70" t="str">
        <f>IFERROR(VLOOKUP($B94,'[1]Apr &amp; May'!L$5:M$46,2,FALSE),"")</f>
        <v/>
      </c>
      <c r="G94" t="str">
        <f>IFERROR(VLOOKUP($B94,'[1]Apr &amp; May'!O$5:P$46,2,FALSE),"")</f>
        <v/>
      </c>
      <c r="H94" t="str">
        <f>IFERROR(VLOOKUP($B94,'[1]Apr &amp; May'!R$5:S$46,2,FALSE),"")</f>
        <v/>
      </c>
      <c r="I94" t="str">
        <f>IFERROR(VLOOKUP($B94,'[1]Apr &amp; May'!U$5:V$46,2,FALSE),"")</f>
        <v/>
      </c>
      <c r="J94" t="str">
        <f>IFERROR(VLOOKUP($B94,'[1]Apr &amp; May'!X$5:Y$46,2,FALSE),"")</f>
        <v/>
      </c>
      <c r="K94" s="70" t="str">
        <f>IFERROR(VLOOKUP($B94,'[1]Apr &amp; May'!AA$5:AB$46,2,FALSE),"")</f>
        <v/>
      </c>
      <c r="L94" t="str">
        <f>IFERROR(VLOOKUP($B94,'[1]Apr &amp; May'!AD$5:AE$46,2,FALSE),"")</f>
        <v/>
      </c>
      <c r="M94" t="str">
        <f>IFERROR(VLOOKUP($B94,'[1]Apr &amp; May'!AG$5:AH$46,2,FALSE),"")</f>
        <v/>
      </c>
      <c r="N94" t="str">
        <f>IFERROR(VLOOKUP($B94,'[1]Apr &amp; May'!AJ$5:AK$46,2,FALSE),"")</f>
        <v/>
      </c>
      <c r="O94" t="str">
        <f>IFERROR(VLOOKUP($B94,'[1]Apr &amp; May'!AM$5:AN$46,2,FALSE),"")</f>
        <v/>
      </c>
      <c r="P94" t="str">
        <f>IFERROR(VLOOKUP($B94,'[1]Apr &amp; May'!AP$5:AQ$46,2,FALSE),"")</f>
        <v/>
      </c>
      <c r="Q94" s="6">
        <f>SUM($C94:P94)</f>
        <v>0</v>
      </c>
      <c r="R94">
        <f>COUNTIF($C94:P94,"Late*")</f>
        <v>0</v>
      </c>
      <c r="S94" s="11">
        <f t="shared" si="6"/>
        <v>0</v>
      </c>
      <c r="T94" s="7">
        <f>COUNTIF($C94:P94,"Absent")</f>
        <v>0</v>
      </c>
      <c r="U94">
        <f>COUNTIF($C94:P94,"Withdrawn")+COUNTIF($C94:P94,"Absent*")-T94</f>
        <v>0</v>
      </c>
      <c r="V94" s="10">
        <f t="shared" si="7"/>
        <v>0</v>
      </c>
    </row>
    <row r="95" spans="1:23" x14ac:dyDescent="0.3">
      <c r="C95" s="6" t="str">
        <f>IFERROR(VLOOKUP($B95,'[1]Apr &amp; May'!C$5:D$46,2,FALSE),"")</f>
        <v/>
      </c>
      <c r="D95" t="str">
        <f>IFERROR(VLOOKUP($B95,'[1]Apr &amp; May'!F$5:G$46,2,FALSE),"")</f>
        <v/>
      </c>
      <c r="E95" t="str">
        <f>IFERROR(VLOOKUP($B95,'[1]Apr &amp; May'!I$5:J$46,2,FALSE),"")</f>
        <v/>
      </c>
      <c r="F95" s="70" t="str">
        <f>IFERROR(VLOOKUP($B95,'[1]Apr &amp; May'!L$5:M$46,2,FALSE),"")</f>
        <v/>
      </c>
      <c r="G95" t="str">
        <f>IFERROR(VLOOKUP($B95,'[1]Apr &amp; May'!O$5:P$46,2,FALSE),"")</f>
        <v/>
      </c>
      <c r="H95" t="str">
        <f>IFERROR(VLOOKUP($B95,'[1]Apr &amp; May'!R$5:S$46,2,FALSE),"")</f>
        <v/>
      </c>
      <c r="I95" t="str">
        <f>IFERROR(VLOOKUP($B95,'[1]Apr &amp; May'!U$5:V$46,2,FALSE),"")</f>
        <v/>
      </c>
      <c r="J95" t="str">
        <f>IFERROR(VLOOKUP($B95,'[1]Apr &amp; May'!X$5:Y$46,2,FALSE),"")</f>
        <v/>
      </c>
      <c r="K95" s="70" t="str">
        <f>IFERROR(VLOOKUP($B95,'[1]Apr &amp; May'!AA$5:AB$46,2,FALSE),"")</f>
        <v/>
      </c>
      <c r="L95" t="str">
        <f>IFERROR(VLOOKUP($B95,'[1]Apr &amp; May'!AD$5:AE$46,2,FALSE),"")</f>
        <v/>
      </c>
      <c r="M95" t="str">
        <f>IFERROR(VLOOKUP($B95,'[1]Apr &amp; May'!AG$5:AH$46,2,FALSE),"")</f>
        <v/>
      </c>
      <c r="N95" t="str">
        <f>IFERROR(VLOOKUP($B95,'[1]Apr &amp; May'!AJ$5:AK$46,2,FALSE),"")</f>
        <v/>
      </c>
      <c r="O95" t="str">
        <f>IFERROR(VLOOKUP($B95,'[1]Apr &amp; May'!AM$5:AN$46,2,FALSE),"")</f>
        <v/>
      </c>
      <c r="P95" t="str">
        <f>IFERROR(VLOOKUP($B95,'[1]Apr &amp; May'!AP$5:AQ$46,2,FALSE),"")</f>
        <v/>
      </c>
      <c r="Q95" s="6">
        <f>SUM($C95:P95)</f>
        <v>0</v>
      </c>
      <c r="R95">
        <f>COUNTIF($C95:P95,"Late*")</f>
        <v>0</v>
      </c>
      <c r="S95" s="11">
        <f t="shared" si="6"/>
        <v>0</v>
      </c>
      <c r="T95" s="7">
        <f>COUNTIF($C95:P95,"Absent")</f>
        <v>0</v>
      </c>
      <c r="U95">
        <f>COUNTIF($C95:P95,"Withdrawn")+COUNTIF($C95:P95,"Absent*")-T95</f>
        <v>0</v>
      </c>
      <c r="V95" s="10">
        <f t="shared" si="7"/>
        <v>0</v>
      </c>
    </row>
    <row r="96" spans="1:23" x14ac:dyDescent="0.3">
      <c r="C96" s="6" t="str">
        <f>IFERROR(VLOOKUP($B96,'[1]Apr &amp; May'!C$5:D$46,2,FALSE),"")</f>
        <v/>
      </c>
      <c r="D96" t="str">
        <f>IFERROR(VLOOKUP($B96,'[1]Apr &amp; May'!F$5:G$46,2,FALSE),"")</f>
        <v/>
      </c>
      <c r="E96" t="str">
        <f>IFERROR(VLOOKUP($B96,'[1]Apr &amp; May'!I$5:J$46,2,FALSE),"")</f>
        <v/>
      </c>
      <c r="F96" s="70" t="str">
        <f>IFERROR(VLOOKUP($B96,'[1]Apr &amp; May'!L$5:M$46,2,FALSE),"")</f>
        <v/>
      </c>
      <c r="G96" t="str">
        <f>IFERROR(VLOOKUP($B96,'[1]Apr &amp; May'!O$5:P$46,2,FALSE),"")</f>
        <v/>
      </c>
      <c r="H96" t="str">
        <f>IFERROR(VLOOKUP($B96,'[1]Apr &amp; May'!R$5:S$46,2,FALSE),"")</f>
        <v/>
      </c>
      <c r="I96" t="str">
        <f>IFERROR(VLOOKUP($B96,'[1]Apr &amp; May'!U$5:V$46,2,FALSE),"")</f>
        <v/>
      </c>
      <c r="J96" t="str">
        <f>IFERROR(VLOOKUP($B96,'[1]Apr &amp; May'!X$5:Y$46,2,FALSE),"")</f>
        <v/>
      </c>
      <c r="K96" s="70" t="str">
        <f>IFERROR(VLOOKUP($B96,'[1]Apr &amp; May'!AA$5:AB$46,2,FALSE),"")</f>
        <v/>
      </c>
      <c r="L96" t="str">
        <f>IFERROR(VLOOKUP($B96,'[1]Apr &amp; May'!AD$5:AE$46,2,FALSE),"")</f>
        <v/>
      </c>
      <c r="M96" t="str">
        <f>IFERROR(VLOOKUP($B96,'[1]Apr &amp; May'!AG$5:AH$46,2,FALSE),"")</f>
        <v/>
      </c>
      <c r="N96" t="str">
        <f>IFERROR(VLOOKUP($B96,'[1]Apr &amp; May'!AJ$5:AK$46,2,FALSE),"")</f>
        <v/>
      </c>
      <c r="O96" t="str">
        <f>IFERROR(VLOOKUP($B96,'[1]Apr &amp; May'!AM$5:AN$46,2,FALSE),"")</f>
        <v/>
      </c>
      <c r="P96" t="str">
        <f>IFERROR(VLOOKUP($B96,'[1]Apr &amp; May'!AP$5:AQ$46,2,FALSE),"")</f>
        <v/>
      </c>
      <c r="Q96" s="6">
        <f>SUM($C96:P96)</f>
        <v>0</v>
      </c>
      <c r="R96">
        <f>COUNTIF($C96:P96,"Late*")</f>
        <v>0</v>
      </c>
      <c r="S96" s="11">
        <f t="shared" si="6"/>
        <v>0</v>
      </c>
      <c r="T96" s="7">
        <f>COUNTIF($C96:P96,"Absent")</f>
        <v>0</v>
      </c>
      <c r="U96">
        <f>COUNTIF($C96:P96,"Withdrawn")+COUNTIF($C96:P96,"Absent*")-T96</f>
        <v>0</v>
      </c>
      <c r="V96" s="10">
        <f t="shared" si="7"/>
        <v>0</v>
      </c>
    </row>
    <row r="97" spans="1:23" x14ac:dyDescent="0.3">
      <c r="C97" s="6" t="str">
        <f>IFERROR(VLOOKUP($B97,'[1]Apr &amp; May'!C$5:D$46,2,FALSE),"")</f>
        <v/>
      </c>
      <c r="D97" t="str">
        <f>IFERROR(VLOOKUP($B97,'[1]Apr &amp; May'!F$5:G$46,2,FALSE),"")</f>
        <v/>
      </c>
      <c r="E97" t="str">
        <f>IFERROR(VLOOKUP($B97,'[1]Apr &amp; May'!I$5:J$46,2,FALSE),"")</f>
        <v/>
      </c>
      <c r="F97" s="70" t="str">
        <f>IFERROR(VLOOKUP($B97,'[1]Apr &amp; May'!L$5:M$46,2,FALSE),"")</f>
        <v/>
      </c>
      <c r="G97" t="str">
        <f>IFERROR(VLOOKUP($B97,'[1]Apr &amp; May'!O$5:P$46,2,FALSE),"")</f>
        <v/>
      </c>
      <c r="H97" t="str">
        <f>IFERROR(VLOOKUP($B97,'[1]Apr &amp; May'!R$5:S$46,2,FALSE),"")</f>
        <v/>
      </c>
      <c r="I97" t="str">
        <f>IFERROR(VLOOKUP($B97,'[1]Apr &amp; May'!U$5:V$46,2,FALSE),"")</f>
        <v/>
      </c>
      <c r="J97" t="str">
        <f>IFERROR(VLOOKUP($B97,'[1]Apr &amp; May'!X$5:Y$46,2,FALSE),"")</f>
        <v/>
      </c>
      <c r="K97" s="70" t="str">
        <f>IFERROR(VLOOKUP($B97,'[1]Apr &amp; May'!AA$5:AB$46,2,FALSE),"")</f>
        <v/>
      </c>
      <c r="L97" t="str">
        <f>IFERROR(VLOOKUP($B97,'[1]Apr &amp; May'!AD$5:AE$46,2,FALSE),"")</f>
        <v/>
      </c>
      <c r="M97" t="str">
        <f>IFERROR(VLOOKUP($B97,'[1]Apr &amp; May'!AG$5:AH$46,2,FALSE),"")</f>
        <v/>
      </c>
      <c r="N97" t="str">
        <f>IFERROR(VLOOKUP($B97,'[1]Apr &amp; May'!AJ$5:AK$46,2,FALSE),"")</f>
        <v/>
      </c>
      <c r="O97" t="str">
        <f>IFERROR(VLOOKUP($B97,'[1]Apr &amp; May'!AM$5:AN$46,2,FALSE),"")</f>
        <v/>
      </c>
      <c r="P97" t="str">
        <f>IFERROR(VLOOKUP($B97,'[1]Apr &amp; May'!AP$5:AQ$46,2,FALSE),"")</f>
        <v/>
      </c>
      <c r="Q97" s="6">
        <f>SUM($C97:P97)</f>
        <v>0</v>
      </c>
      <c r="R97">
        <f>COUNTIF($C97:P97,"Late*")</f>
        <v>0</v>
      </c>
      <c r="S97" s="11">
        <f t="shared" si="6"/>
        <v>0</v>
      </c>
      <c r="T97" s="7">
        <f>COUNTIF($C97:P97,"Absent")</f>
        <v>0</v>
      </c>
      <c r="U97">
        <f>COUNTIF($C97:P97,"Withdrawn")+COUNTIF($C97:P97,"Absent*")-T97</f>
        <v>0</v>
      </c>
      <c r="V97" s="10">
        <f t="shared" si="7"/>
        <v>0</v>
      </c>
    </row>
    <row r="98" spans="1:23" x14ac:dyDescent="0.3">
      <c r="C98" s="6" t="str">
        <f>IFERROR(VLOOKUP($B98,'[1]Apr &amp; May'!C$5:D$46,2,FALSE),"")</f>
        <v/>
      </c>
      <c r="D98" t="str">
        <f>IFERROR(VLOOKUP($B98,'[1]Apr &amp; May'!F$5:G$46,2,FALSE),"")</f>
        <v/>
      </c>
      <c r="E98" t="str">
        <f>IFERROR(VLOOKUP($B98,'[1]Apr &amp; May'!I$5:J$46,2,FALSE),"")</f>
        <v/>
      </c>
      <c r="F98" s="70" t="str">
        <f>IFERROR(VLOOKUP($B98,'[1]Apr &amp; May'!L$5:M$46,2,FALSE),"")</f>
        <v/>
      </c>
      <c r="G98" t="str">
        <f>IFERROR(VLOOKUP($B98,'[1]Apr &amp; May'!O$5:P$46,2,FALSE),"")</f>
        <v/>
      </c>
      <c r="H98" t="str">
        <f>IFERROR(VLOOKUP($B98,'[1]Apr &amp; May'!R$5:S$46,2,FALSE),"")</f>
        <v/>
      </c>
      <c r="I98" t="str">
        <f>IFERROR(VLOOKUP($B98,'[1]Apr &amp; May'!U$5:V$46,2,FALSE),"")</f>
        <v/>
      </c>
      <c r="J98" t="str">
        <f>IFERROR(VLOOKUP($B98,'[1]Apr &amp; May'!X$5:Y$46,2,FALSE),"")</f>
        <v/>
      </c>
      <c r="K98" s="70" t="str">
        <f>IFERROR(VLOOKUP($B98,'[1]Apr &amp; May'!AA$5:AB$46,2,FALSE),"")</f>
        <v/>
      </c>
      <c r="L98" t="str">
        <f>IFERROR(VLOOKUP($B98,'[1]Apr &amp; May'!AD$5:AE$46,2,FALSE),"")</f>
        <v/>
      </c>
      <c r="M98" t="str">
        <f>IFERROR(VLOOKUP($B98,'[1]Apr &amp; May'!AG$5:AH$46,2,FALSE),"")</f>
        <v/>
      </c>
      <c r="N98" t="str">
        <f>IFERROR(VLOOKUP($B98,'[1]Apr &amp; May'!AJ$5:AK$46,2,FALSE),"")</f>
        <v/>
      </c>
      <c r="O98" t="str">
        <f>IFERROR(VLOOKUP($B98,'[1]Apr &amp; May'!AM$5:AN$46,2,FALSE),"")</f>
        <v/>
      </c>
      <c r="P98" t="str">
        <f>IFERROR(VLOOKUP($B98,'[1]Apr &amp; May'!AP$5:AQ$46,2,FALSE),"")</f>
        <v/>
      </c>
      <c r="Q98" s="6">
        <f>SUM($C98:P98)</f>
        <v>0</v>
      </c>
      <c r="R98">
        <f>COUNTIF($C98:P98,"Late*")</f>
        <v>0</v>
      </c>
      <c r="S98" s="11">
        <f t="shared" si="6"/>
        <v>0</v>
      </c>
      <c r="T98" s="7">
        <f>COUNTIF($C98:P98,"Absent")</f>
        <v>0</v>
      </c>
      <c r="U98">
        <f>COUNTIF($C98:P98,"Withdrawn")+COUNTIF($C98:P98,"Absent*")-T98</f>
        <v>0</v>
      </c>
      <c r="V98" s="10">
        <f t="shared" si="7"/>
        <v>0</v>
      </c>
    </row>
    <row r="99" spans="1:23" x14ac:dyDescent="0.3">
      <c r="C99" s="6" t="str">
        <f>IFERROR(VLOOKUP($B99,'[1]Apr &amp; May'!C$5:D$46,2,FALSE),"")</f>
        <v/>
      </c>
      <c r="D99" t="str">
        <f>IFERROR(VLOOKUP($B99,'[1]Apr &amp; May'!F$5:G$46,2,FALSE),"")</f>
        <v/>
      </c>
      <c r="E99" t="str">
        <f>IFERROR(VLOOKUP($B99,'[1]Apr &amp; May'!I$5:J$46,2,FALSE),"")</f>
        <v/>
      </c>
      <c r="F99" s="70" t="str">
        <f>IFERROR(VLOOKUP($B99,'[1]Apr &amp; May'!L$5:M$46,2,FALSE),"")</f>
        <v/>
      </c>
      <c r="G99" t="str">
        <f>IFERROR(VLOOKUP($B99,'[1]Apr &amp; May'!O$5:P$46,2,FALSE),"")</f>
        <v/>
      </c>
      <c r="H99" t="str">
        <f>IFERROR(VLOOKUP($B99,'[1]Apr &amp; May'!R$5:S$46,2,FALSE),"")</f>
        <v/>
      </c>
      <c r="I99" t="str">
        <f>IFERROR(VLOOKUP($B99,'[1]Apr &amp; May'!U$5:V$46,2,FALSE),"")</f>
        <v/>
      </c>
      <c r="J99" t="str">
        <f>IFERROR(VLOOKUP($B99,'[1]Apr &amp; May'!X$5:Y$46,2,FALSE),"")</f>
        <v/>
      </c>
      <c r="K99" s="70" t="str">
        <f>IFERROR(VLOOKUP($B99,'[1]Apr &amp; May'!AA$5:AB$46,2,FALSE),"")</f>
        <v/>
      </c>
      <c r="L99" t="str">
        <f>IFERROR(VLOOKUP($B99,'[1]Apr &amp; May'!AD$5:AE$46,2,FALSE),"")</f>
        <v/>
      </c>
      <c r="M99" t="str">
        <f>IFERROR(VLOOKUP($B99,'[1]Apr &amp; May'!AG$5:AH$46,2,FALSE),"")</f>
        <v/>
      </c>
      <c r="N99" t="str">
        <f>IFERROR(VLOOKUP($B99,'[1]Apr &amp; May'!AJ$5:AK$46,2,FALSE),"")</f>
        <v/>
      </c>
      <c r="O99" t="str">
        <f>IFERROR(VLOOKUP($B99,'[1]Apr &amp; May'!AM$5:AN$46,2,FALSE),"")</f>
        <v/>
      </c>
      <c r="P99" t="str">
        <f>IFERROR(VLOOKUP($B99,'[1]Apr &amp; May'!AP$5:AQ$46,2,FALSE),"")</f>
        <v/>
      </c>
      <c r="Q99" s="6">
        <f>SUM($C99:P99)</f>
        <v>0</v>
      </c>
      <c r="R99">
        <f>COUNTIF($C99:P99,"Late*")</f>
        <v>0</v>
      </c>
      <c r="S99" s="11">
        <f t="shared" si="6"/>
        <v>0</v>
      </c>
      <c r="T99" s="7">
        <f>COUNTIF($C99:P99,"Absent")</f>
        <v>0</v>
      </c>
      <c r="U99">
        <f>COUNTIF($C99:P99,"Withdrawn")+COUNTIF($C99:P99,"Absent*")-T99</f>
        <v>0</v>
      </c>
      <c r="V99" s="10">
        <f t="shared" si="7"/>
        <v>0</v>
      </c>
    </row>
    <row r="100" spans="1:23" x14ac:dyDescent="0.3">
      <c r="C100" s="6" t="str">
        <f>IFERROR(VLOOKUP($B100,'[1]Apr &amp; May'!C$5:D$46,2,FALSE),"")</f>
        <v/>
      </c>
      <c r="D100" t="str">
        <f>IFERROR(VLOOKUP($B100,'[1]Apr &amp; May'!F$5:G$46,2,FALSE),"")</f>
        <v/>
      </c>
      <c r="E100" t="str">
        <f>IFERROR(VLOOKUP($B100,'[1]Apr &amp; May'!I$5:J$46,2,FALSE),"")</f>
        <v/>
      </c>
      <c r="F100" s="70" t="str">
        <f>IFERROR(VLOOKUP($B100,'[1]Apr &amp; May'!L$5:M$46,2,FALSE),"")</f>
        <v/>
      </c>
      <c r="G100" t="str">
        <f>IFERROR(VLOOKUP($B100,'[1]Apr &amp; May'!O$5:P$46,2,FALSE),"")</f>
        <v/>
      </c>
      <c r="H100" t="str">
        <f>IFERROR(VLOOKUP($B100,'[1]Apr &amp; May'!R$5:S$46,2,FALSE),"")</f>
        <v/>
      </c>
      <c r="I100" t="str">
        <f>IFERROR(VLOOKUP($B100,'[1]Apr &amp; May'!U$5:V$46,2,FALSE),"")</f>
        <v/>
      </c>
      <c r="J100" t="str">
        <f>IFERROR(VLOOKUP($B100,'[1]Apr &amp; May'!X$5:Y$46,2,FALSE),"")</f>
        <v/>
      </c>
      <c r="K100" s="70" t="str">
        <f>IFERROR(VLOOKUP($B100,'[1]Apr &amp; May'!AA$5:AB$46,2,FALSE),"")</f>
        <v/>
      </c>
      <c r="L100" t="str">
        <f>IFERROR(VLOOKUP($B100,'[1]Apr &amp; May'!AD$5:AE$46,2,FALSE),"")</f>
        <v/>
      </c>
      <c r="M100" t="str">
        <f>IFERROR(VLOOKUP($B100,'[1]Apr &amp; May'!AG$5:AH$46,2,FALSE),"")</f>
        <v/>
      </c>
      <c r="N100" t="str">
        <f>IFERROR(VLOOKUP($B100,'[1]Apr &amp; May'!AJ$5:AK$46,2,FALSE),"")</f>
        <v/>
      </c>
      <c r="O100" t="str">
        <f>IFERROR(VLOOKUP($B100,'[1]Apr &amp; May'!AM$5:AN$46,2,FALSE),"")</f>
        <v/>
      </c>
      <c r="P100" t="str">
        <f>IFERROR(VLOOKUP($B100,'[1]Apr &amp; May'!AP$5:AQ$46,2,FALSE),"")</f>
        <v/>
      </c>
      <c r="Q100" s="6">
        <f>SUM($C100:P100)</f>
        <v>0</v>
      </c>
      <c r="R100">
        <f>COUNTIF($C100:P100,"Late*")</f>
        <v>0</v>
      </c>
      <c r="S100" s="11">
        <f t="shared" si="6"/>
        <v>0</v>
      </c>
      <c r="T100" s="7">
        <f>COUNTIF($C100:P100,"Absent")</f>
        <v>0</v>
      </c>
      <c r="U100">
        <f>COUNTIF($C100:P100,"Withdrawn")+COUNTIF($C100:P100,"Absent*")-T100</f>
        <v>0</v>
      </c>
      <c r="V100" s="10">
        <f t="shared" si="7"/>
        <v>0</v>
      </c>
    </row>
    <row r="101" spans="1:23" x14ac:dyDescent="0.3">
      <c r="C101" s="6" t="str">
        <f>IFERROR(VLOOKUP($B101,'[1]Apr &amp; May'!C$5:D$46,2,FALSE),"")</f>
        <v/>
      </c>
      <c r="D101" t="str">
        <f>IFERROR(VLOOKUP($B101,'[1]Apr &amp; May'!F$5:G$46,2,FALSE),"")</f>
        <v/>
      </c>
      <c r="E101" t="str">
        <f>IFERROR(VLOOKUP($B101,'[1]Apr &amp; May'!I$5:J$46,2,FALSE),"")</f>
        <v/>
      </c>
      <c r="F101" s="70" t="str">
        <f>IFERROR(VLOOKUP($B101,'[1]Apr &amp; May'!L$5:M$46,2,FALSE),"")</f>
        <v/>
      </c>
      <c r="G101" t="str">
        <f>IFERROR(VLOOKUP($B101,'[1]Apr &amp; May'!O$5:P$46,2,FALSE),"")</f>
        <v/>
      </c>
      <c r="H101" t="str">
        <f>IFERROR(VLOOKUP($B101,'[1]Apr &amp; May'!R$5:S$46,2,FALSE),"")</f>
        <v/>
      </c>
      <c r="I101" t="str">
        <f>IFERROR(VLOOKUP($B101,'[1]Apr &amp; May'!U$5:V$46,2,FALSE),"")</f>
        <v/>
      </c>
      <c r="J101" t="str">
        <f>IFERROR(VLOOKUP($B101,'[1]Apr &amp; May'!X$5:Y$46,2,FALSE),"")</f>
        <v/>
      </c>
      <c r="K101" s="70" t="str">
        <f>IFERROR(VLOOKUP($B101,'[1]Apr &amp; May'!AA$5:AB$46,2,FALSE),"")</f>
        <v/>
      </c>
      <c r="L101" t="str">
        <f>IFERROR(VLOOKUP($B101,'[1]Apr &amp; May'!AD$5:AE$46,2,FALSE),"")</f>
        <v/>
      </c>
      <c r="M101" t="str">
        <f>IFERROR(VLOOKUP($B101,'[1]Apr &amp; May'!AG$5:AH$46,2,FALSE),"")</f>
        <v/>
      </c>
      <c r="N101" t="str">
        <f>IFERROR(VLOOKUP($B101,'[1]Apr &amp; May'!AJ$5:AK$46,2,FALSE),"")</f>
        <v/>
      </c>
      <c r="O101" t="str">
        <f>IFERROR(VLOOKUP($B101,'[1]Apr &amp; May'!AM$5:AN$46,2,FALSE),"")</f>
        <v/>
      </c>
      <c r="P101" t="str">
        <f>IFERROR(VLOOKUP($B101,'[1]Apr &amp; May'!AP$5:AQ$46,2,FALSE),"")</f>
        <v/>
      </c>
      <c r="Q101" s="6">
        <f>SUM($C101:P101)</f>
        <v>0</v>
      </c>
      <c r="R101">
        <f>COUNTIF($C101:P101,"Late*")</f>
        <v>0</v>
      </c>
      <c r="S101" s="11">
        <f t="shared" ref="S101:S130" si="8">SUM(Q101:R101)</f>
        <v>0</v>
      </c>
      <c r="T101" s="7">
        <f>COUNTIF($C101:P101,"Absent")</f>
        <v>0</v>
      </c>
      <c r="U101">
        <f>COUNTIF($C101:P101,"Withdrawn")+COUNTIF($C101:P101,"Absent*")-T101</f>
        <v>0</v>
      </c>
      <c r="V101" s="10">
        <f t="shared" ref="V101:V130" si="9">SUM(S101:U101)</f>
        <v>0</v>
      </c>
    </row>
    <row r="102" spans="1:23" x14ac:dyDescent="0.3">
      <c r="C102" s="6" t="str">
        <f>IFERROR(VLOOKUP($B102,'[1]Apr &amp; May'!C$5:D$46,2,FALSE),"")</f>
        <v/>
      </c>
      <c r="D102" t="str">
        <f>IFERROR(VLOOKUP($B102,'[1]Apr &amp; May'!F$5:G$46,2,FALSE),"")</f>
        <v/>
      </c>
      <c r="E102" t="str">
        <f>IFERROR(VLOOKUP($B102,'[1]Apr &amp; May'!I$5:J$46,2,FALSE),"")</f>
        <v/>
      </c>
      <c r="F102" s="70" t="str">
        <f>IFERROR(VLOOKUP($B102,'[1]Apr &amp; May'!L$5:M$46,2,FALSE),"")</f>
        <v/>
      </c>
      <c r="G102" t="str">
        <f>IFERROR(VLOOKUP($B102,'[1]Apr &amp; May'!O$5:P$46,2,FALSE),"")</f>
        <v/>
      </c>
      <c r="H102" t="str">
        <f>IFERROR(VLOOKUP($B102,'[1]Apr &amp; May'!R$5:S$46,2,FALSE),"")</f>
        <v/>
      </c>
      <c r="I102" t="str">
        <f>IFERROR(VLOOKUP($B102,'[1]Apr &amp; May'!U$5:V$46,2,FALSE),"")</f>
        <v/>
      </c>
      <c r="J102" t="str">
        <f>IFERROR(VLOOKUP($B102,'[1]Apr &amp; May'!X$5:Y$46,2,FALSE),"")</f>
        <v/>
      </c>
      <c r="K102" s="70" t="str">
        <f>IFERROR(VLOOKUP($B102,'[1]Apr &amp; May'!AA$5:AB$46,2,FALSE),"")</f>
        <v/>
      </c>
      <c r="L102" t="str">
        <f>IFERROR(VLOOKUP($B102,'[1]Apr &amp; May'!AD$5:AE$46,2,FALSE),"")</f>
        <v/>
      </c>
      <c r="M102" t="str">
        <f>IFERROR(VLOOKUP($B102,'[1]Apr &amp; May'!AG$5:AH$46,2,FALSE),"")</f>
        <v/>
      </c>
      <c r="N102" t="str">
        <f>IFERROR(VLOOKUP($B102,'[1]Apr &amp; May'!AJ$5:AK$46,2,FALSE),"")</f>
        <v/>
      </c>
      <c r="O102" t="str">
        <f>IFERROR(VLOOKUP($B102,'[1]Apr &amp; May'!AM$5:AN$46,2,FALSE),"")</f>
        <v/>
      </c>
      <c r="P102" t="str">
        <f>IFERROR(VLOOKUP($B102,'[1]Apr &amp; May'!AP$5:AQ$46,2,FALSE),"")</f>
        <v/>
      </c>
      <c r="Q102" s="6">
        <f>SUM($C102:P102)</f>
        <v>0</v>
      </c>
      <c r="R102">
        <f>COUNTIF($C102:P102,"Late*")</f>
        <v>0</v>
      </c>
      <c r="S102" s="11">
        <f t="shared" si="8"/>
        <v>0</v>
      </c>
      <c r="T102" s="7">
        <f>COUNTIF($C102:P102,"Absent")</f>
        <v>0</v>
      </c>
      <c r="U102">
        <f>COUNTIF($C102:P102,"Withdrawn")+COUNTIF($C102:P102,"Absent*")-T102</f>
        <v>0</v>
      </c>
      <c r="V102" s="10">
        <f t="shared" si="9"/>
        <v>0</v>
      </c>
      <c r="W102" s="1"/>
    </row>
    <row r="103" spans="1:23" x14ac:dyDescent="0.3">
      <c r="A103" s="44"/>
      <c r="B103" s="23"/>
      <c r="C103" s="6" t="str">
        <f>IFERROR(VLOOKUP($B103,'[1]Apr &amp; May'!C$5:D$46,2,FALSE),"")</f>
        <v/>
      </c>
      <c r="D103" t="str">
        <f>IFERROR(VLOOKUP($B103,'[1]Apr &amp; May'!F$5:G$46,2,FALSE),"")</f>
        <v/>
      </c>
      <c r="E103" t="str">
        <f>IFERROR(VLOOKUP($B103,'[1]Apr &amp; May'!I$5:J$46,2,FALSE),"")</f>
        <v/>
      </c>
      <c r="F103" s="70" t="str">
        <f>IFERROR(VLOOKUP($B103,'[1]Apr &amp; May'!L$5:M$46,2,FALSE),"")</f>
        <v/>
      </c>
      <c r="G103" t="str">
        <f>IFERROR(VLOOKUP($B103,'[1]Apr &amp; May'!O$5:P$46,2,FALSE),"")</f>
        <v/>
      </c>
      <c r="H103" t="str">
        <f>IFERROR(VLOOKUP($B103,'[1]Apr &amp; May'!R$5:S$46,2,FALSE),"")</f>
        <v/>
      </c>
      <c r="I103" t="str">
        <f>IFERROR(VLOOKUP($B103,'[1]Apr &amp; May'!U$5:V$46,2,FALSE),"")</f>
        <v/>
      </c>
      <c r="J103" t="str">
        <f>IFERROR(VLOOKUP($B103,'[1]Apr &amp; May'!X$5:Y$46,2,FALSE),"")</f>
        <v/>
      </c>
      <c r="K103" s="70" t="str">
        <f>IFERROR(VLOOKUP($B103,'[1]Apr &amp; May'!AA$5:AB$46,2,FALSE),"")</f>
        <v/>
      </c>
      <c r="L103" t="str">
        <f>IFERROR(VLOOKUP($B103,'[1]Apr &amp; May'!AD$5:AE$46,2,FALSE),"")</f>
        <v/>
      </c>
      <c r="M103" t="str">
        <f>IFERROR(VLOOKUP($B103,'[1]Apr &amp; May'!AG$5:AH$46,2,FALSE),"")</f>
        <v/>
      </c>
      <c r="N103" t="str">
        <f>IFERROR(VLOOKUP($B103,'[1]Apr &amp; May'!AJ$5:AK$46,2,FALSE),"")</f>
        <v/>
      </c>
      <c r="O103" t="str">
        <f>IFERROR(VLOOKUP($B103,'[1]Apr &amp; May'!AM$5:AN$46,2,FALSE),"")</f>
        <v/>
      </c>
      <c r="P103" t="str">
        <f>IFERROR(VLOOKUP($B103,'[1]Apr &amp; May'!AP$5:AQ$46,2,FALSE),"")</f>
        <v/>
      </c>
      <c r="Q103" s="6">
        <f>SUM($C103:P103)</f>
        <v>0</v>
      </c>
      <c r="R103">
        <f>COUNTIF($C103:P103,"Late*")</f>
        <v>0</v>
      </c>
      <c r="S103" s="11">
        <f t="shared" si="8"/>
        <v>0</v>
      </c>
      <c r="T103" s="7">
        <f>COUNTIF($C103:P103,"Absent")</f>
        <v>0</v>
      </c>
      <c r="U103">
        <f>COUNTIF($C103:P103,"Withdrawn")+COUNTIF($C103:P103,"Absent*")-T103</f>
        <v>0</v>
      </c>
      <c r="V103" s="10">
        <f t="shared" si="9"/>
        <v>0</v>
      </c>
    </row>
    <row r="104" spans="1:23" x14ac:dyDescent="0.3">
      <c r="C104" s="6" t="str">
        <f>IFERROR(VLOOKUP($B104,'[1]Apr &amp; May'!C$5:D$46,2,FALSE),"")</f>
        <v/>
      </c>
      <c r="D104" t="str">
        <f>IFERROR(VLOOKUP($B104,'[1]Apr &amp; May'!F$5:G$46,2,FALSE),"")</f>
        <v/>
      </c>
      <c r="E104" t="str">
        <f>IFERROR(VLOOKUP($B104,'[1]Apr &amp; May'!I$5:J$46,2,FALSE),"")</f>
        <v/>
      </c>
      <c r="F104" s="70" t="str">
        <f>IFERROR(VLOOKUP($B104,'[1]Apr &amp; May'!L$5:M$46,2,FALSE),"")</f>
        <v/>
      </c>
      <c r="G104" t="str">
        <f>IFERROR(VLOOKUP($B104,'[1]Apr &amp; May'!O$5:P$46,2,FALSE),"")</f>
        <v/>
      </c>
      <c r="H104" t="str">
        <f>IFERROR(VLOOKUP($B104,'[1]Apr &amp; May'!R$5:S$46,2,FALSE),"")</f>
        <v/>
      </c>
      <c r="I104" t="str">
        <f>IFERROR(VLOOKUP($B104,'[1]Apr &amp; May'!U$5:V$46,2,FALSE),"")</f>
        <v/>
      </c>
      <c r="J104" t="str">
        <f>IFERROR(VLOOKUP($B104,'[1]Apr &amp; May'!X$5:Y$46,2,FALSE),"")</f>
        <v/>
      </c>
      <c r="K104" s="70" t="str">
        <f>IFERROR(VLOOKUP($B104,'[1]Apr &amp; May'!AA$5:AB$46,2,FALSE),"")</f>
        <v/>
      </c>
      <c r="L104" t="str">
        <f>IFERROR(VLOOKUP($B104,'[1]Apr &amp; May'!AD$5:AE$46,2,FALSE),"")</f>
        <v/>
      </c>
      <c r="M104" t="str">
        <f>IFERROR(VLOOKUP($B104,'[1]Apr &amp; May'!AG$5:AH$46,2,FALSE),"")</f>
        <v/>
      </c>
      <c r="N104" t="str">
        <f>IFERROR(VLOOKUP($B104,'[1]Apr &amp; May'!AJ$5:AK$46,2,FALSE),"")</f>
        <v/>
      </c>
      <c r="O104" t="str">
        <f>IFERROR(VLOOKUP($B104,'[1]Apr &amp; May'!AM$5:AN$46,2,FALSE),"")</f>
        <v/>
      </c>
      <c r="P104" t="str">
        <f>IFERROR(VLOOKUP($B104,'[1]Apr &amp; May'!AP$5:AQ$46,2,FALSE),"")</f>
        <v/>
      </c>
      <c r="Q104" s="6">
        <f>SUM($C104:P104)</f>
        <v>0</v>
      </c>
      <c r="R104">
        <f>COUNTIF($C104:P104,"Late*")</f>
        <v>0</v>
      </c>
      <c r="S104" s="11">
        <f t="shared" si="8"/>
        <v>0</v>
      </c>
      <c r="T104" s="7">
        <f>COUNTIF($C104:P104,"Absent")</f>
        <v>0</v>
      </c>
      <c r="U104">
        <f>COUNTIF($C104:P104,"Withdrawn")+COUNTIF($C104:P104,"Absent*")-T104</f>
        <v>0</v>
      </c>
      <c r="V104" s="10">
        <f t="shared" si="9"/>
        <v>0</v>
      </c>
    </row>
    <row r="105" spans="1:23" x14ac:dyDescent="0.3">
      <c r="C105" s="6" t="str">
        <f>IFERROR(VLOOKUP($B105,'[1]Apr &amp; May'!C$5:D$46,2,FALSE),"")</f>
        <v/>
      </c>
      <c r="D105" t="str">
        <f>IFERROR(VLOOKUP($B105,'[1]Apr &amp; May'!F$5:G$46,2,FALSE),"")</f>
        <v/>
      </c>
      <c r="E105" t="str">
        <f>IFERROR(VLOOKUP($B105,'[1]Apr &amp; May'!I$5:J$46,2,FALSE),"")</f>
        <v/>
      </c>
      <c r="F105" s="70" t="str">
        <f>IFERROR(VLOOKUP($B105,'[1]Apr &amp; May'!L$5:M$46,2,FALSE),"")</f>
        <v/>
      </c>
      <c r="G105" t="str">
        <f>IFERROR(VLOOKUP($B105,'[1]Apr &amp; May'!O$5:P$46,2,FALSE),"")</f>
        <v/>
      </c>
      <c r="H105" t="str">
        <f>IFERROR(VLOOKUP($B105,'[1]Apr &amp; May'!R$5:S$46,2,FALSE),"")</f>
        <v/>
      </c>
      <c r="I105" t="str">
        <f>IFERROR(VLOOKUP($B105,'[1]Apr &amp; May'!U$5:V$46,2,FALSE),"")</f>
        <v/>
      </c>
      <c r="J105" t="str">
        <f>IFERROR(VLOOKUP($B105,'[1]Apr &amp; May'!X$5:Y$46,2,FALSE),"")</f>
        <v/>
      </c>
      <c r="K105" s="70" t="str">
        <f>IFERROR(VLOOKUP($B105,'[1]Apr &amp; May'!AA$5:AB$46,2,FALSE),"")</f>
        <v/>
      </c>
      <c r="L105" t="str">
        <f>IFERROR(VLOOKUP($B105,'[1]Apr &amp; May'!AD$5:AE$46,2,FALSE),"")</f>
        <v/>
      </c>
      <c r="M105" t="str">
        <f>IFERROR(VLOOKUP($B105,'[1]Apr &amp; May'!AG$5:AH$46,2,FALSE),"")</f>
        <v/>
      </c>
      <c r="N105" t="str">
        <f>IFERROR(VLOOKUP($B105,'[1]Apr &amp; May'!AJ$5:AK$46,2,FALSE),"")</f>
        <v/>
      </c>
      <c r="O105" t="str">
        <f>IFERROR(VLOOKUP($B105,'[1]Apr &amp; May'!AM$5:AN$46,2,FALSE),"")</f>
        <v/>
      </c>
      <c r="P105" t="str">
        <f>IFERROR(VLOOKUP($B105,'[1]Apr &amp; May'!AP$5:AQ$46,2,FALSE),"")</f>
        <v/>
      </c>
      <c r="Q105" s="6">
        <f>SUM($C105:P105)</f>
        <v>0</v>
      </c>
      <c r="R105">
        <f>COUNTIF($C105:P105,"Late*")</f>
        <v>0</v>
      </c>
      <c r="S105" s="11">
        <f t="shared" si="8"/>
        <v>0</v>
      </c>
      <c r="T105" s="7">
        <f>COUNTIF($C105:P105,"Absent")</f>
        <v>0</v>
      </c>
      <c r="U105">
        <f>COUNTIF($C105:P105,"Withdrawn")+COUNTIF($C105:P105,"Absent*")-T105</f>
        <v>0</v>
      </c>
      <c r="V105" s="10">
        <f t="shared" si="9"/>
        <v>0</v>
      </c>
    </row>
    <row r="106" spans="1:23" x14ac:dyDescent="0.3">
      <c r="C106" s="6" t="str">
        <f>IFERROR(VLOOKUP($B106,'[1]Apr &amp; May'!C$5:D$46,2,FALSE),"")</f>
        <v/>
      </c>
      <c r="D106" t="str">
        <f>IFERROR(VLOOKUP($B106,'[1]Apr &amp; May'!F$5:G$46,2,FALSE),"")</f>
        <v/>
      </c>
      <c r="E106" t="str">
        <f>IFERROR(VLOOKUP($B106,'[1]Apr &amp; May'!I$5:J$46,2,FALSE),"")</f>
        <v/>
      </c>
      <c r="F106" s="70" t="str">
        <f>IFERROR(VLOOKUP($B106,'[1]Apr &amp; May'!L$5:M$46,2,FALSE),"")</f>
        <v/>
      </c>
      <c r="G106" t="str">
        <f>IFERROR(VLOOKUP($B106,'[1]Apr &amp; May'!O$5:P$46,2,FALSE),"")</f>
        <v/>
      </c>
      <c r="H106" t="str">
        <f>IFERROR(VLOOKUP($B106,'[1]Apr &amp; May'!R$5:S$46,2,FALSE),"")</f>
        <v/>
      </c>
      <c r="I106" t="str">
        <f>IFERROR(VLOOKUP($B106,'[1]Apr &amp; May'!U$5:V$46,2,FALSE),"")</f>
        <v/>
      </c>
      <c r="J106" t="str">
        <f>IFERROR(VLOOKUP($B106,'[1]Apr &amp; May'!X$5:Y$46,2,FALSE),"")</f>
        <v/>
      </c>
      <c r="K106" s="70" t="str">
        <f>IFERROR(VLOOKUP($B106,'[1]Apr &amp; May'!AA$5:AB$46,2,FALSE),"")</f>
        <v/>
      </c>
      <c r="L106" t="str">
        <f>IFERROR(VLOOKUP($B106,'[1]Apr &amp; May'!AD$5:AE$46,2,FALSE),"")</f>
        <v/>
      </c>
      <c r="M106" t="str">
        <f>IFERROR(VLOOKUP($B106,'[1]Apr &amp; May'!AG$5:AH$46,2,FALSE),"")</f>
        <v/>
      </c>
      <c r="N106" t="str">
        <f>IFERROR(VLOOKUP($B106,'[1]Apr &amp; May'!AJ$5:AK$46,2,FALSE),"")</f>
        <v/>
      </c>
      <c r="O106" t="str">
        <f>IFERROR(VLOOKUP($B106,'[1]Apr &amp; May'!AM$5:AN$46,2,FALSE),"")</f>
        <v/>
      </c>
      <c r="P106" t="str">
        <f>IFERROR(VLOOKUP($B106,'[1]Apr &amp; May'!AP$5:AQ$46,2,FALSE),"")</f>
        <v/>
      </c>
      <c r="Q106" s="6">
        <f>SUM($C106:P106)</f>
        <v>0</v>
      </c>
      <c r="R106">
        <f>COUNTIF($C106:P106,"Late*")</f>
        <v>0</v>
      </c>
      <c r="S106" s="11">
        <f t="shared" si="8"/>
        <v>0</v>
      </c>
      <c r="T106" s="7">
        <f>COUNTIF($C106:P106,"Absent")</f>
        <v>0</v>
      </c>
      <c r="U106">
        <f>COUNTIF($C106:P106,"Withdrawn")+COUNTIF($C106:P106,"Absent*")-T106</f>
        <v>0</v>
      </c>
      <c r="V106" s="10">
        <f t="shared" si="9"/>
        <v>0</v>
      </c>
    </row>
    <row r="107" spans="1:23" x14ac:dyDescent="0.3">
      <c r="C107" s="6" t="str">
        <f>IFERROR(VLOOKUP($B107,'[1]Apr &amp; May'!C$5:D$46,2,FALSE),"")</f>
        <v/>
      </c>
      <c r="D107" t="str">
        <f>IFERROR(VLOOKUP($B107,'[1]Apr &amp; May'!F$5:G$46,2,FALSE),"")</f>
        <v/>
      </c>
      <c r="E107" t="str">
        <f>IFERROR(VLOOKUP($B107,'[1]Apr &amp; May'!I$5:J$46,2,FALSE),"")</f>
        <v/>
      </c>
      <c r="F107" s="70" t="str">
        <f>IFERROR(VLOOKUP($B107,'[1]Apr &amp; May'!L$5:M$46,2,FALSE),"")</f>
        <v/>
      </c>
      <c r="G107" t="str">
        <f>IFERROR(VLOOKUP($B107,'[1]Apr &amp; May'!O$5:P$46,2,FALSE),"")</f>
        <v/>
      </c>
      <c r="H107" t="str">
        <f>IFERROR(VLOOKUP($B107,'[1]Apr &amp; May'!R$5:S$46,2,FALSE),"")</f>
        <v/>
      </c>
      <c r="I107" t="str">
        <f>IFERROR(VLOOKUP($B107,'[1]Apr &amp; May'!U$5:V$46,2,FALSE),"")</f>
        <v/>
      </c>
      <c r="J107" t="str">
        <f>IFERROR(VLOOKUP($B107,'[1]Apr &amp; May'!X$5:Y$46,2,FALSE),"")</f>
        <v/>
      </c>
      <c r="K107" s="70" t="str">
        <f>IFERROR(VLOOKUP($B107,'[1]Apr &amp; May'!AA$5:AB$46,2,FALSE),"")</f>
        <v/>
      </c>
      <c r="L107" t="str">
        <f>IFERROR(VLOOKUP($B107,'[1]Apr &amp; May'!AD$5:AE$46,2,FALSE),"")</f>
        <v/>
      </c>
      <c r="M107" t="str">
        <f>IFERROR(VLOOKUP($B107,'[1]Apr &amp; May'!AG$5:AH$46,2,FALSE),"")</f>
        <v/>
      </c>
      <c r="N107" t="str">
        <f>IFERROR(VLOOKUP($B107,'[1]Apr &amp; May'!AJ$5:AK$46,2,FALSE),"")</f>
        <v/>
      </c>
      <c r="O107" t="str">
        <f>IFERROR(VLOOKUP($B107,'[1]Apr &amp; May'!AM$5:AN$46,2,FALSE),"")</f>
        <v/>
      </c>
      <c r="P107" t="str">
        <f>IFERROR(VLOOKUP($B107,'[1]Apr &amp; May'!AP$5:AQ$46,2,FALSE),"")</f>
        <v/>
      </c>
      <c r="Q107" s="6">
        <f>SUM($C107:P107)</f>
        <v>0</v>
      </c>
      <c r="R107">
        <f>COUNTIF($C107:P107,"Late*")</f>
        <v>0</v>
      </c>
      <c r="S107" s="11">
        <f t="shared" si="8"/>
        <v>0</v>
      </c>
      <c r="T107" s="7">
        <f>COUNTIF($C107:P107,"Absent")</f>
        <v>0</v>
      </c>
      <c r="U107">
        <f>COUNTIF($C107:P107,"Withdrawn")+COUNTIF($C107:P107,"Absent*")-T107</f>
        <v>0</v>
      </c>
      <c r="V107" s="10">
        <f t="shared" si="9"/>
        <v>0</v>
      </c>
    </row>
    <row r="108" spans="1:23" x14ac:dyDescent="0.3">
      <c r="C108" s="6" t="str">
        <f>IFERROR(VLOOKUP($B108,'[1]Apr &amp; May'!C$5:D$46,2,FALSE),"")</f>
        <v/>
      </c>
      <c r="D108" t="str">
        <f>IFERROR(VLOOKUP($B108,'[1]Apr &amp; May'!F$5:G$46,2,FALSE),"")</f>
        <v/>
      </c>
      <c r="E108" t="str">
        <f>IFERROR(VLOOKUP($B108,'[1]Apr &amp; May'!I$5:J$46,2,FALSE),"")</f>
        <v/>
      </c>
      <c r="F108" s="70" t="str">
        <f>IFERROR(VLOOKUP($B108,'[1]Apr &amp; May'!L$5:M$46,2,FALSE),"")</f>
        <v/>
      </c>
      <c r="G108" t="str">
        <f>IFERROR(VLOOKUP($B108,'[1]Apr &amp; May'!O$5:P$46,2,FALSE),"")</f>
        <v/>
      </c>
      <c r="H108" t="str">
        <f>IFERROR(VLOOKUP($B108,'[1]Apr &amp; May'!R$5:S$46,2,FALSE),"")</f>
        <v/>
      </c>
      <c r="I108" t="str">
        <f>IFERROR(VLOOKUP($B108,'[1]Apr &amp; May'!U$5:V$46,2,FALSE),"")</f>
        <v/>
      </c>
      <c r="J108" t="str">
        <f>IFERROR(VLOOKUP($B108,'[1]Apr &amp; May'!X$5:Y$46,2,FALSE),"")</f>
        <v/>
      </c>
      <c r="K108" s="70" t="str">
        <f>IFERROR(VLOOKUP($B108,'[1]Apr &amp; May'!AA$5:AB$46,2,FALSE),"")</f>
        <v/>
      </c>
      <c r="L108" t="str">
        <f>IFERROR(VLOOKUP($B108,'[1]Apr &amp; May'!AD$5:AE$46,2,FALSE),"")</f>
        <v/>
      </c>
      <c r="M108" t="str">
        <f>IFERROR(VLOOKUP($B108,'[1]Apr &amp; May'!AG$5:AH$46,2,FALSE),"")</f>
        <v/>
      </c>
      <c r="N108" t="str">
        <f>IFERROR(VLOOKUP($B108,'[1]Apr &amp; May'!AJ$5:AK$46,2,FALSE),"")</f>
        <v/>
      </c>
      <c r="O108" t="str">
        <f>IFERROR(VLOOKUP($B108,'[1]Apr &amp; May'!AM$5:AN$46,2,FALSE),"")</f>
        <v/>
      </c>
      <c r="P108" t="str">
        <f>IFERROR(VLOOKUP($B108,'[1]Apr &amp; May'!AP$5:AQ$46,2,FALSE),"")</f>
        <v/>
      </c>
      <c r="Q108" s="6">
        <f>SUM($C108:P108)</f>
        <v>0</v>
      </c>
      <c r="R108">
        <f>COUNTIF($C108:P108,"Late*")</f>
        <v>0</v>
      </c>
      <c r="S108" s="11">
        <f t="shared" si="8"/>
        <v>0</v>
      </c>
      <c r="T108" s="7">
        <f>COUNTIF($C108:P108,"Absent")</f>
        <v>0</v>
      </c>
      <c r="U108">
        <f>COUNTIF($C108:P108,"Withdrawn")+COUNTIF($C108:P108,"Absent*")-T108</f>
        <v>0</v>
      </c>
      <c r="V108" s="10">
        <f t="shared" si="9"/>
        <v>0</v>
      </c>
    </row>
    <row r="109" spans="1:23" x14ac:dyDescent="0.3">
      <c r="C109" s="6" t="str">
        <f>IFERROR(VLOOKUP($B109,'[1]Apr &amp; May'!C$5:D$46,2,FALSE),"")</f>
        <v/>
      </c>
      <c r="D109" t="str">
        <f>IFERROR(VLOOKUP($B109,'[1]Apr &amp; May'!F$5:G$46,2,FALSE),"")</f>
        <v/>
      </c>
      <c r="E109" t="str">
        <f>IFERROR(VLOOKUP($B109,'[1]Apr &amp; May'!I$5:J$46,2,FALSE),"")</f>
        <v/>
      </c>
      <c r="F109" s="70" t="str">
        <f>IFERROR(VLOOKUP($B109,'[1]Apr &amp; May'!L$5:M$46,2,FALSE),"")</f>
        <v/>
      </c>
      <c r="G109" t="str">
        <f>IFERROR(VLOOKUP($B109,'[1]Apr &amp; May'!O$5:P$46,2,FALSE),"")</f>
        <v/>
      </c>
      <c r="H109" t="str">
        <f>IFERROR(VLOOKUP($B109,'[1]Apr &amp; May'!R$5:S$46,2,FALSE),"")</f>
        <v/>
      </c>
      <c r="I109" t="str">
        <f>IFERROR(VLOOKUP($B109,'[1]Apr &amp; May'!U$5:V$46,2,FALSE),"")</f>
        <v/>
      </c>
      <c r="J109" t="str">
        <f>IFERROR(VLOOKUP($B109,'[1]Apr &amp; May'!X$5:Y$46,2,FALSE),"")</f>
        <v/>
      </c>
      <c r="K109" s="70" t="str">
        <f>IFERROR(VLOOKUP($B109,'[1]Apr &amp; May'!AA$5:AB$46,2,FALSE),"")</f>
        <v/>
      </c>
      <c r="L109" t="str">
        <f>IFERROR(VLOOKUP($B109,'[1]Apr &amp; May'!AD$5:AE$46,2,FALSE),"")</f>
        <v/>
      </c>
      <c r="M109" t="str">
        <f>IFERROR(VLOOKUP($B109,'[1]Apr &amp; May'!AG$5:AH$46,2,FALSE),"")</f>
        <v/>
      </c>
      <c r="N109" t="str">
        <f>IFERROR(VLOOKUP($B109,'[1]Apr &amp; May'!AJ$5:AK$46,2,FALSE),"")</f>
        <v/>
      </c>
      <c r="O109" t="str">
        <f>IFERROR(VLOOKUP($B109,'[1]Apr &amp; May'!AM$5:AN$46,2,FALSE),"")</f>
        <v/>
      </c>
      <c r="P109" t="str">
        <f>IFERROR(VLOOKUP($B109,'[1]Apr &amp; May'!AP$5:AQ$46,2,FALSE),"")</f>
        <v/>
      </c>
      <c r="Q109" s="6">
        <f>SUM($C109:P109)</f>
        <v>0</v>
      </c>
      <c r="R109">
        <f>COUNTIF($C109:P109,"Late*")</f>
        <v>0</v>
      </c>
      <c r="S109" s="11">
        <f t="shared" si="8"/>
        <v>0</v>
      </c>
      <c r="T109" s="7">
        <f>COUNTIF($C109:P109,"Absent")</f>
        <v>0</v>
      </c>
      <c r="U109">
        <f>COUNTIF($C109:P109,"Withdrawn")+COUNTIF($C109:P109,"Absent*")-T109</f>
        <v>0</v>
      </c>
      <c r="V109" s="10">
        <f t="shared" si="9"/>
        <v>0</v>
      </c>
    </row>
    <row r="110" spans="1:23" x14ac:dyDescent="0.3">
      <c r="C110" s="6" t="str">
        <f>IFERROR(VLOOKUP($B110,'[1]Apr &amp; May'!C$5:D$46,2,FALSE),"")</f>
        <v/>
      </c>
      <c r="D110" t="str">
        <f>IFERROR(VLOOKUP($B110,'[1]Apr &amp; May'!F$5:G$46,2,FALSE),"")</f>
        <v/>
      </c>
      <c r="E110" t="str">
        <f>IFERROR(VLOOKUP($B110,'[1]Apr &amp; May'!I$5:J$46,2,FALSE),"")</f>
        <v/>
      </c>
      <c r="F110" s="70" t="str">
        <f>IFERROR(VLOOKUP($B110,'[1]Apr &amp; May'!L$5:M$46,2,FALSE),"")</f>
        <v/>
      </c>
      <c r="G110" t="str">
        <f>IFERROR(VLOOKUP($B110,'[1]Apr &amp; May'!O$5:P$46,2,FALSE),"")</f>
        <v/>
      </c>
      <c r="H110" t="str">
        <f>IFERROR(VLOOKUP($B110,'[1]Apr &amp; May'!R$5:S$46,2,FALSE),"")</f>
        <v/>
      </c>
      <c r="I110" t="str">
        <f>IFERROR(VLOOKUP($B110,'[1]Apr &amp; May'!U$5:V$46,2,FALSE),"")</f>
        <v/>
      </c>
      <c r="J110" t="str">
        <f>IFERROR(VLOOKUP($B110,'[1]Apr &amp; May'!X$5:Y$46,2,FALSE),"")</f>
        <v/>
      </c>
      <c r="K110" s="70" t="str">
        <f>IFERROR(VLOOKUP($B110,'[1]Apr &amp; May'!AA$5:AB$46,2,FALSE),"")</f>
        <v/>
      </c>
      <c r="L110" t="str">
        <f>IFERROR(VLOOKUP($B110,'[1]Apr &amp; May'!AD$5:AE$46,2,FALSE),"")</f>
        <v/>
      </c>
      <c r="M110" t="str">
        <f>IFERROR(VLOOKUP($B110,'[1]Apr &amp; May'!AG$5:AH$46,2,FALSE),"")</f>
        <v/>
      </c>
      <c r="N110" t="str">
        <f>IFERROR(VLOOKUP($B110,'[1]Apr &amp; May'!AJ$5:AK$46,2,FALSE),"")</f>
        <v/>
      </c>
      <c r="O110" t="str">
        <f>IFERROR(VLOOKUP($B110,'[1]Apr &amp; May'!AM$5:AN$46,2,FALSE),"")</f>
        <v/>
      </c>
      <c r="P110" t="str">
        <f>IFERROR(VLOOKUP($B110,'[1]Apr &amp; May'!AP$5:AQ$46,2,FALSE),"")</f>
        <v/>
      </c>
      <c r="Q110" s="6">
        <f>SUM($C110:P110)</f>
        <v>0</v>
      </c>
      <c r="R110">
        <f>COUNTIF($C110:P110,"Late*")</f>
        <v>0</v>
      </c>
      <c r="S110" s="11">
        <f t="shared" si="8"/>
        <v>0</v>
      </c>
      <c r="T110" s="7">
        <f>COUNTIF($C110:P110,"Absent")</f>
        <v>0</v>
      </c>
      <c r="U110">
        <f>COUNTIF($C110:P110,"Withdrawn")+COUNTIF($C110:P110,"Absent*")-T110</f>
        <v>0</v>
      </c>
      <c r="V110" s="10">
        <f t="shared" si="9"/>
        <v>0</v>
      </c>
    </row>
    <row r="111" spans="1:23" x14ac:dyDescent="0.3">
      <c r="C111" s="6" t="str">
        <f>IFERROR(VLOOKUP($B111,'[1]Apr &amp; May'!C$5:D$46,2,FALSE),"")</f>
        <v/>
      </c>
      <c r="D111" t="str">
        <f>IFERROR(VLOOKUP($B111,'[1]Apr &amp; May'!F$5:G$46,2,FALSE),"")</f>
        <v/>
      </c>
      <c r="E111" t="str">
        <f>IFERROR(VLOOKUP($B111,'[1]Apr &amp; May'!I$5:J$46,2,FALSE),"")</f>
        <v/>
      </c>
      <c r="F111" s="70" t="str">
        <f>IFERROR(VLOOKUP($B111,'[1]Apr &amp; May'!L$5:M$46,2,FALSE),"")</f>
        <v/>
      </c>
      <c r="G111" t="str">
        <f>IFERROR(VLOOKUP($B111,'[1]Apr &amp; May'!O$5:P$46,2,FALSE),"")</f>
        <v/>
      </c>
      <c r="H111" t="str">
        <f>IFERROR(VLOOKUP($B111,'[1]Apr &amp; May'!R$5:S$46,2,FALSE),"")</f>
        <v/>
      </c>
      <c r="I111" t="str">
        <f>IFERROR(VLOOKUP($B111,'[1]Apr &amp; May'!U$5:V$46,2,FALSE),"")</f>
        <v/>
      </c>
      <c r="J111" t="str">
        <f>IFERROR(VLOOKUP($B111,'[1]Apr &amp; May'!X$5:Y$46,2,FALSE),"")</f>
        <v/>
      </c>
      <c r="K111" s="70" t="str">
        <f>IFERROR(VLOOKUP($B111,'[1]Apr &amp; May'!AA$5:AB$46,2,FALSE),"")</f>
        <v/>
      </c>
      <c r="L111" t="str">
        <f>IFERROR(VLOOKUP($B111,'[1]Apr &amp; May'!AD$5:AE$46,2,FALSE),"")</f>
        <v/>
      </c>
      <c r="M111" t="str">
        <f>IFERROR(VLOOKUP($B111,'[1]Apr &amp; May'!AG$5:AH$46,2,FALSE),"")</f>
        <v/>
      </c>
      <c r="N111" t="str">
        <f>IFERROR(VLOOKUP($B111,'[1]Apr &amp; May'!AJ$5:AK$46,2,FALSE),"")</f>
        <v/>
      </c>
      <c r="O111" t="str">
        <f>IFERROR(VLOOKUP($B111,'[1]Apr &amp; May'!AM$5:AN$46,2,FALSE),"")</f>
        <v/>
      </c>
      <c r="P111" t="str">
        <f>IFERROR(VLOOKUP($B111,'[1]Apr &amp; May'!AP$5:AQ$46,2,FALSE),"")</f>
        <v/>
      </c>
      <c r="Q111" s="6">
        <f>SUM($C111:P111)</f>
        <v>0</v>
      </c>
      <c r="R111">
        <f>COUNTIF($C111:P111,"Late*")</f>
        <v>0</v>
      </c>
      <c r="S111" s="11">
        <f t="shared" si="8"/>
        <v>0</v>
      </c>
      <c r="T111" s="7">
        <f>COUNTIF($C111:P111,"Absent")</f>
        <v>0</v>
      </c>
      <c r="U111">
        <f>COUNTIF($C111:P111,"Withdrawn")+COUNTIF($C111:P111,"Absent*")-T111</f>
        <v>0</v>
      </c>
      <c r="V111" s="10">
        <f t="shared" si="9"/>
        <v>0</v>
      </c>
    </row>
    <row r="112" spans="1:23" x14ac:dyDescent="0.3">
      <c r="C112" s="6" t="str">
        <f>IFERROR(VLOOKUP($B112,'[1]Apr &amp; May'!C$5:D$46,2,FALSE),"")</f>
        <v/>
      </c>
      <c r="D112" t="str">
        <f>IFERROR(VLOOKUP($B112,'[1]Apr &amp; May'!F$5:G$46,2,FALSE),"")</f>
        <v/>
      </c>
      <c r="E112" t="str">
        <f>IFERROR(VLOOKUP($B112,'[1]Apr &amp; May'!I$5:J$46,2,FALSE),"")</f>
        <v/>
      </c>
      <c r="F112" s="70" t="str">
        <f>IFERROR(VLOOKUP($B112,'[1]Apr &amp; May'!L$5:M$46,2,FALSE),"")</f>
        <v/>
      </c>
      <c r="G112" t="str">
        <f>IFERROR(VLOOKUP($B112,'[1]Apr &amp; May'!O$5:P$46,2,FALSE),"")</f>
        <v/>
      </c>
      <c r="H112" t="str">
        <f>IFERROR(VLOOKUP($B112,'[1]Apr &amp; May'!R$5:S$46,2,FALSE),"")</f>
        <v/>
      </c>
      <c r="I112" t="str">
        <f>IFERROR(VLOOKUP($B112,'[1]Apr &amp; May'!U$5:V$46,2,FALSE),"")</f>
        <v/>
      </c>
      <c r="J112" t="str">
        <f>IFERROR(VLOOKUP($B112,'[1]Apr &amp; May'!X$5:Y$46,2,FALSE),"")</f>
        <v/>
      </c>
      <c r="K112" s="70" t="str">
        <f>IFERROR(VLOOKUP($B112,'[1]Apr &amp; May'!AA$5:AB$46,2,FALSE),"")</f>
        <v/>
      </c>
      <c r="L112" t="str">
        <f>IFERROR(VLOOKUP($B112,'[1]Apr &amp; May'!AD$5:AE$46,2,FALSE),"")</f>
        <v/>
      </c>
      <c r="M112" t="str">
        <f>IFERROR(VLOOKUP($B112,'[1]Apr &amp; May'!AG$5:AH$46,2,FALSE),"")</f>
        <v/>
      </c>
      <c r="N112" t="str">
        <f>IFERROR(VLOOKUP($B112,'[1]Apr &amp; May'!AJ$5:AK$46,2,FALSE),"")</f>
        <v/>
      </c>
      <c r="O112" t="str">
        <f>IFERROR(VLOOKUP($B112,'[1]Apr &amp; May'!AM$5:AN$46,2,FALSE),"")</f>
        <v/>
      </c>
      <c r="P112" t="str">
        <f>IFERROR(VLOOKUP($B112,'[1]Apr &amp; May'!AP$5:AQ$46,2,FALSE),"")</f>
        <v/>
      </c>
      <c r="Q112" s="6">
        <f>SUM($C112:P112)</f>
        <v>0</v>
      </c>
      <c r="R112">
        <f>COUNTIF($C112:P112,"Late*")</f>
        <v>0</v>
      </c>
      <c r="S112" s="11">
        <f t="shared" si="8"/>
        <v>0</v>
      </c>
      <c r="T112" s="7">
        <f>COUNTIF($C112:P112,"Absent")</f>
        <v>0</v>
      </c>
      <c r="U112">
        <f>COUNTIF($C112:P112,"Withdrawn")+COUNTIF($C112:P112,"Absent*")-T112</f>
        <v>0</v>
      </c>
      <c r="V112" s="10">
        <f t="shared" si="9"/>
        <v>0</v>
      </c>
    </row>
    <row r="113" spans="1:22" x14ac:dyDescent="0.3">
      <c r="C113" s="6" t="str">
        <f>IFERROR(VLOOKUP($B113,'[1]Apr &amp; May'!C$5:D$46,2,FALSE),"")</f>
        <v/>
      </c>
      <c r="D113" t="str">
        <f>IFERROR(VLOOKUP($B113,'[1]Apr &amp; May'!F$5:G$46,2,FALSE),"")</f>
        <v/>
      </c>
      <c r="E113" t="str">
        <f>IFERROR(VLOOKUP($B113,'[1]Apr &amp; May'!I$5:J$46,2,FALSE),"")</f>
        <v/>
      </c>
      <c r="F113" s="70" t="str">
        <f>IFERROR(VLOOKUP($B113,'[1]Apr &amp; May'!L$5:M$46,2,FALSE),"")</f>
        <v/>
      </c>
      <c r="G113" t="str">
        <f>IFERROR(VLOOKUP($B113,'[1]Apr &amp; May'!O$5:P$46,2,FALSE),"")</f>
        <v/>
      </c>
      <c r="H113" t="str">
        <f>IFERROR(VLOOKUP($B113,'[1]Apr &amp; May'!R$5:S$46,2,FALSE),"")</f>
        <v/>
      </c>
      <c r="I113" t="str">
        <f>IFERROR(VLOOKUP($B113,'[1]Apr &amp; May'!U$5:V$46,2,FALSE),"")</f>
        <v/>
      </c>
      <c r="J113" t="str">
        <f>IFERROR(VLOOKUP($B113,'[1]Apr &amp; May'!X$5:Y$46,2,FALSE),"")</f>
        <v/>
      </c>
      <c r="K113" s="70" t="str">
        <f>IFERROR(VLOOKUP($B113,'[1]Apr &amp; May'!AA$5:AB$46,2,FALSE),"")</f>
        <v/>
      </c>
      <c r="L113" t="str">
        <f>IFERROR(VLOOKUP($B113,'[1]Apr &amp; May'!AD$5:AE$46,2,FALSE),"")</f>
        <v/>
      </c>
      <c r="M113" t="str">
        <f>IFERROR(VLOOKUP($B113,'[1]Apr &amp; May'!AG$5:AH$46,2,FALSE),"")</f>
        <v/>
      </c>
      <c r="N113" t="str">
        <f>IFERROR(VLOOKUP($B113,'[1]Apr &amp; May'!AJ$5:AK$46,2,FALSE),"")</f>
        <v/>
      </c>
      <c r="O113" t="str">
        <f>IFERROR(VLOOKUP($B113,'[1]Apr &amp; May'!AM$5:AN$46,2,FALSE),"")</f>
        <v/>
      </c>
      <c r="P113" t="str">
        <f>IFERROR(VLOOKUP($B113,'[1]Apr &amp; May'!AP$5:AQ$46,2,FALSE),"")</f>
        <v/>
      </c>
      <c r="Q113" s="6">
        <f>SUM($C113:P113)</f>
        <v>0</v>
      </c>
      <c r="R113">
        <f>COUNTIF($C113:P113,"Late*")</f>
        <v>0</v>
      </c>
      <c r="S113" s="11">
        <f t="shared" si="8"/>
        <v>0</v>
      </c>
      <c r="T113" s="7">
        <f>COUNTIF($C113:P113,"Absent")</f>
        <v>0</v>
      </c>
      <c r="U113">
        <f>COUNTIF($C113:P113,"Withdrawn")+COUNTIF($C113:P113,"Absent*")-T113</f>
        <v>0</v>
      </c>
      <c r="V113" s="10">
        <f t="shared" si="9"/>
        <v>0</v>
      </c>
    </row>
    <row r="114" spans="1:22" x14ac:dyDescent="0.3">
      <c r="B114"/>
      <c r="C114" s="6" t="str">
        <f>IFERROR(VLOOKUP($B114,'[1]Apr &amp; May'!C$5:D$46,2,FALSE),"")</f>
        <v/>
      </c>
      <c r="D114" t="str">
        <f>IFERROR(VLOOKUP($B114,'[1]Apr &amp; May'!F$5:G$46,2,FALSE),"")</f>
        <v/>
      </c>
      <c r="E114" t="str">
        <f>IFERROR(VLOOKUP($B114,'[1]Apr &amp; May'!I$5:J$46,2,FALSE),"")</f>
        <v/>
      </c>
      <c r="F114" s="70" t="str">
        <f>IFERROR(VLOOKUP($B114,'[1]Apr &amp; May'!L$5:M$46,2,FALSE),"")</f>
        <v/>
      </c>
      <c r="G114" t="str">
        <f>IFERROR(VLOOKUP($B114,'[1]Apr &amp; May'!O$5:P$46,2,FALSE),"")</f>
        <v/>
      </c>
      <c r="H114" t="str">
        <f>IFERROR(VLOOKUP($B114,'[1]Apr &amp; May'!R$5:S$46,2,FALSE),"")</f>
        <v/>
      </c>
      <c r="I114" t="str">
        <f>IFERROR(VLOOKUP($B114,'[1]Apr &amp; May'!U$5:V$46,2,FALSE),"")</f>
        <v/>
      </c>
      <c r="J114" t="str">
        <f>IFERROR(VLOOKUP($B114,'[1]Apr &amp; May'!X$5:Y$46,2,FALSE),"")</f>
        <v/>
      </c>
      <c r="K114" s="70" t="str">
        <f>IFERROR(VLOOKUP($B114,'[1]Apr &amp; May'!AA$5:AB$46,2,FALSE),"")</f>
        <v/>
      </c>
      <c r="L114" t="str">
        <f>IFERROR(VLOOKUP($B114,'[1]Apr &amp; May'!AD$5:AE$46,2,FALSE),"")</f>
        <v/>
      </c>
      <c r="M114" t="str">
        <f>IFERROR(VLOOKUP($B114,'[1]Apr &amp; May'!AG$5:AH$46,2,FALSE),"")</f>
        <v/>
      </c>
      <c r="N114" t="str">
        <f>IFERROR(VLOOKUP($B114,'[1]Apr &amp; May'!AJ$5:AK$46,2,FALSE),"")</f>
        <v/>
      </c>
      <c r="O114" t="str">
        <f>IFERROR(VLOOKUP($B114,'[1]Apr &amp; May'!AM$5:AN$46,2,FALSE),"")</f>
        <v/>
      </c>
      <c r="P114" t="str">
        <f>IFERROR(VLOOKUP($B114,'[1]Apr &amp; May'!AP$5:AQ$46,2,FALSE),"")</f>
        <v/>
      </c>
      <c r="Q114" s="6">
        <f>SUM($C114:P114)</f>
        <v>0</v>
      </c>
      <c r="R114">
        <f>COUNTIF($C114:P114,"Late*")</f>
        <v>0</v>
      </c>
      <c r="S114" s="11">
        <f t="shared" si="8"/>
        <v>0</v>
      </c>
      <c r="T114" s="7">
        <f>COUNTIF($C114:P114,"Absent")</f>
        <v>0</v>
      </c>
      <c r="U114">
        <f>COUNTIF($C114:P114,"Withdrawn")+COUNTIF($C114:P114,"Absent*")-T114</f>
        <v>0</v>
      </c>
      <c r="V114" s="10">
        <f t="shared" si="9"/>
        <v>0</v>
      </c>
    </row>
    <row r="115" spans="1:22" x14ac:dyDescent="0.3">
      <c r="A115"/>
      <c r="B115"/>
      <c r="C115" s="6" t="str">
        <f>IFERROR(VLOOKUP($B115,'[1]Apr &amp; May'!C$5:D$46,2,FALSE),"")</f>
        <v/>
      </c>
      <c r="D115" t="str">
        <f>IFERROR(VLOOKUP($B115,'[1]Apr &amp; May'!F$5:G$46,2,FALSE),"")</f>
        <v/>
      </c>
      <c r="E115" t="str">
        <f>IFERROR(VLOOKUP($B115,'[1]Apr &amp; May'!I$5:J$46,2,FALSE),"")</f>
        <v/>
      </c>
      <c r="F115" s="70" t="str">
        <f>IFERROR(VLOOKUP($B115,'[1]Apr &amp; May'!L$5:M$46,2,FALSE),"")</f>
        <v/>
      </c>
      <c r="G115" t="str">
        <f>IFERROR(VLOOKUP($B115,'[1]Apr &amp; May'!O$5:P$46,2,FALSE),"")</f>
        <v/>
      </c>
      <c r="H115" t="str">
        <f>IFERROR(VLOOKUP($B115,'[1]Apr &amp; May'!R$5:S$46,2,FALSE),"")</f>
        <v/>
      </c>
      <c r="I115" t="str">
        <f>IFERROR(VLOOKUP($B115,'[1]Apr &amp; May'!U$5:V$46,2,FALSE),"")</f>
        <v/>
      </c>
      <c r="J115" t="str">
        <f>IFERROR(VLOOKUP($B115,'[1]Apr &amp; May'!X$5:Y$46,2,FALSE),"")</f>
        <v/>
      </c>
      <c r="K115" s="70" t="str">
        <f>IFERROR(VLOOKUP($B115,'[1]Apr &amp; May'!AA$5:AB$46,2,FALSE),"")</f>
        <v/>
      </c>
      <c r="L115" t="str">
        <f>IFERROR(VLOOKUP($B115,'[1]Apr &amp; May'!AD$5:AE$46,2,FALSE),"")</f>
        <v/>
      </c>
      <c r="M115" t="str">
        <f>IFERROR(VLOOKUP($B115,'[1]Apr &amp; May'!AG$5:AH$46,2,FALSE),"")</f>
        <v/>
      </c>
      <c r="N115" t="str">
        <f>IFERROR(VLOOKUP($B115,'[1]Apr &amp; May'!AJ$5:AK$46,2,FALSE),"")</f>
        <v/>
      </c>
      <c r="O115" t="str">
        <f>IFERROR(VLOOKUP($B115,'[1]Apr &amp; May'!AM$5:AN$46,2,FALSE),"")</f>
        <v/>
      </c>
      <c r="P115" t="str">
        <f>IFERROR(VLOOKUP($B115,'[1]Apr &amp; May'!AP$5:AQ$46,2,FALSE),"")</f>
        <v/>
      </c>
      <c r="Q115" s="6">
        <f>SUM($C115:P115)</f>
        <v>0</v>
      </c>
      <c r="R115">
        <f>COUNTIF($C115:P115,"Late*")</f>
        <v>0</v>
      </c>
      <c r="S115" s="11">
        <f t="shared" si="8"/>
        <v>0</v>
      </c>
      <c r="T115" s="7">
        <f>COUNTIF($C115:P115,"Absent")</f>
        <v>0</v>
      </c>
      <c r="U115">
        <f>COUNTIF($C115:P115,"Withdrawn")+COUNTIF($C115:P115,"Absent*")-T115</f>
        <v>0</v>
      </c>
      <c r="V115" s="10">
        <f t="shared" si="9"/>
        <v>0</v>
      </c>
    </row>
    <row r="116" spans="1:22" x14ac:dyDescent="0.3">
      <c r="B116"/>
      <c r="C116" s="6" t="str">
        <f>IFERROR(VLOOKUP($B116,'[1]Apr &amp; May'!C$5:D$46,2,FALSE),"")</f>
        <v/>
      </c>
      <c r="D116" t="str">
        <f>IFERROR(VLOOKUP($B116,'[1]Apr &amp; May'!F$5:G$46,2,FALSE),"")</f>
        <v/>
      </c>
      <c r="E116" t="str">
        <f>IFERROR(VLOOKUP($B116,'[1]Apr &amp; May'!I$5:J$46,2,FALSE),"")</f>
        <v/>
      </c>
      <c r="F116" s="70" t="str">
        <f>IFERROR(VLOOKUP($B116,'[1]Apr &amp; May'!L$5:M$46,2,FALSE),"")</f>
        <v/>
      </c>
      <c r="G116" t="str">
        <f>IFERROR(VLOOKUP($B116,'[1]Apr &amp; May'!O$5:P$46,2,FALSE),"")</f>
        <v/>
      </c>
      <c r="H116" t="str">
        <f>IFERROR(VLOOKUP($B116,'[1]Apr &amp; May'!R$5:S$46,2,FALSE),"")</f>
        <v/>
      </c>
      <c r="I116" t="str">
        <f>IFERROR(VLOOKUP($B116,'[1]Apr &amp; May'!U$5:V$46,2,FALSE),"")</f>
        <v/>
      </c>
      <c r="J116" t="str">
        <f>IFERROR(VLOOKUP($B116,'[1]Apr &amp; May'!X$5:Y$46,2,FALSE),"")</f>
        <v/>
      </c>
      <c r="K116" s="70" t="str">
        <f>IFERROR(VLOOKUP($B116,'[1]Apr &amp; May'!AA$5:AB$46,2,FALSE),"")</f>
        <v/>
      </c>
      <c r="L116" t="str">
        <f>IFERROR(VLOOKUP($B116,'[1]Apr &amp; May'!AD$5:AE$46,2,FALSE),"")</f>
        <v/>
      </c>
      <c r="M116" t="str">
        <f>IFERROR(VLOOKUP($B116,'[1]Apr &amp; May'!AG$5:AH$46,2,FALSE),"")</f>
        <v/>
      </c>
      <c r="N116" t="str">
        <f>IFERROR(VLOOKUP($B116,'[1]Apr &amp; May'!AJ$5:AK$46,2,FALSE),"")</f>
        <v/>
      </c>
      <c r="O116" t="str">
        <f>IFERROR(VLOOKUP($B116,'[1]Apr &amp; May'!AM$5:AN$46,2,FALSE),"")</f>
        <v/>
      </c>
      <c r="P116" t="str">
        <f>IFERROR(VLOOKUP($B116,'[1]Apr &amp; May'!AP$5:AQ$46,2,FALSE),"")</f>
        <v/>
      </c>
      <c r="Q116" s="6">
        <f>SUM($C116:P116)</f>
        <v>0</v>
      </c>
      <c r="R116">
        <f>COUNTIF($C116:P116,"Late*")</f>
        <v>0</v>
      </c>
      <c r="S116" s="11">
        <f t="shared" si="8"/>
        <v>0</v>
      </c>
      <c r="T116" s="7">
        <f>COUNTIF($C116:P116,"Absent")</f>
        <v>0</v>
      </c>
      <c r="U116">
        <f>COUNTIF($C116:P116,"Withdrawn")+COUNTIF($C116:P116,"Absent*")-T116</f>
        <v>0</v>
      </c>
      <c r="V116" s="10">
        <f t="shared" si="9"/>
        <v>0</v>
      </c>
    </row>
    <row r="117" spans="1:22" x14ac:dyDescent="0.3">
      <c r="B117"/>
      <c r="C117" s="6" t="str">
        <f>IFERROR(VLOOKUP($B117,'[1]Apr &amp; May'!C$5:D$46,2,FALSE),"")</f>
        <v/>
      </c>
      <c r="D117" t="str">
        <f>IFERROR(VLOOKUP($B117,'[1]Apr &amp; May'!F$5:G$46,2,FALSE),"")</f>
        <v/>
      </c>
      <c r="E117" t="str">
        <f>IFERROR(VLOOKUP($B117,'[1]Apr &amp; May'!I$5:J$46,2,FALSE),"")</f>
        <v/>
      </c>
      <c r="F117" s="70" t="str">
        <f>IFERROR(VLOOKUP($B117,'[1]Apr &amp; May'!L$5:M$46,2,FALSE),"")</f>
        <v/>
      </c>
      <c r="G117" t="str">
        <f>IFERROR(VLOOKUP($B117,'[1]Apr &amp; May'!O$5:P$46,2,FALSE),"")</f>
        <v/>
      </c>
      <c r="H117" t="str">
        <f>IFERROR(VLOOKUP($B117,'[1]Apr &amp; May'!R$5:S$46,2,FALSE),"")</f>
        <v/>
      </c>
      <c r="I117" t="str">
        <f>IFERROR(VLOOKUP($B117,'[1]Apr &amp; May'!U$5:V$46,2,FALSE),"")</f>
        <v/>
      </c>
      <c r="J117" t="str">
        <f>IFERROR(VLOOKUP($B117,'[1]Apr &amp; May'!X$5:Y$46,2,FALSE),"")</f>
        <v/>
      </c>
      <c r="K117" s="70" t="str">
        <f>IFERROR(VLOOKUP($B117,'[1]Apr &amp; May'!AA$5:AB$46,2,FALSE),"")</f>
        <v/>
      </c>
      <c r="L117" t="str">
        <f>IFERROR(VLOOKUP($B117,'[1]Apr &amp; May'!AD$5:AE$46,2,FALSE),"")</f>
        <v/>
      </c>
      <c r="M117" t="str">
        <f>IFERROR(VLOOKUP($B117,'[1]Apr &amp; May'!AG$5:AH$46,2,FALSE),"")</f>
        <v/>
      </c>
      <c r="N117" t="str">
        <f>IFERROR(VLOOKUP($B117,'[1]Apr &amp; May'!AJ$5:AK$46,2,FALSE),"")</f>
        <v/>
      </c>
      <c r="O117" t="str">
        <f>IFERROR(VLOOKUP($B117,'[1]Apr &amp; May'!AM$5:AN$46,2,FALSE),"")</f>
        <v/>
      </c>
      <c r="P117" t="str">
        <f>IFERROR(VLOOKUP($B117,'[1]Apr &amp; May'!AP$5:AQ$46,2,FALSE),"")</f>
        <v/>
      </c>
      <c r="Q117" s="6">
        <f>SUM($C117:P117)</f>
        <v>0</v>
      </c>
      <c r="R117">
        <f>COUNTIF($C117:P117,"Late*")</f>
        <v>0</v>
      </c>
      <c r="S117" s="11">
        <f t="shared" si="8"/>
        <v>0</v>
      </c>
      <c r="T117" s="7">
        <f>COUNTIF($C117:P117,"Absent")</f>
        <v>0</v>
      </c>
      <c r="U117">
        <f>COUNTIF($C117:P117,"Withdrawn")+COUNTIF($C117:P117,"Absent*")-T117</f>
        <v>0</v>
      </c>
      <c r="V117" s="10">
        <f t="shared" si="9"/>
        <v>0</v>
      </c>
    </row>
    <row r="118" spans="1:22" x14ac:dyDescent="0.3">
      <c r="B118"/>
      <c r="C118" s="6" t="str">
        <f>IFERROR(VLOOKUP($B118,'[1]Apr &amp; May'!C$5:D$46,2,FALSE),"")</f>
        <v/>
      </c>
      <c r="D118" t="str">
        <f>IFERROR(VLOOKUP($B118,'[1]Apr &amp; May'!F$5:G$46,2,FALSE),"")</f>
        <v/>
      </c>
      <c r="E118" t="str">
        <f>IFERROR(VLOOKUP($B118,'[1]Apr &amp; May'!I$5:J$46,2,FALSE),"")</f>
        <v/>
      </c>
      <c r="F118" s="70" t="str">
        <f>IFERROR(VLOOKUP($B118,'[1]Apr &amp; May'!L$5:M$46,2,FALSE),"")</f>
        <v/>
      </c>
      <c r="G118" t="str">
        <f>IFERROR(VLOOKUP($B118,'[1]Apr &amp; May'!O$5:P$46,2,FALSE),"")</f>
        <v/>
      </c>
      <c r="H118" t="str">
        <f>IFERROR(VLOOKUP($B118,'[1]Apr &amp; May'!R$5:S$46,2,FALSE),"")</f>
        <v/>
      </c>
      <c r="I118" t="str">
        <f>IFERROR(VLOOKUP($B118,'[1]Apr &amp; May'!U$5:V$46,2,FALSE),"")</f>
        <v/>
      </c>
      <c r="J118" t="str">
        <f>IFERROR(VLOOKUP($B118,'[1]Apr &amp; May'!X$5:Y$46,2,FALSE),"")</f>
        <v/>
      </c>
      <c r="K118" s="70" t="str">
        <f>IFERROR(VLOOKUP($B118,'[1]Apr &amp; May'!AA$5:AB$46,2,FALSE),"")</f>
        <v/>
      </c>
      <c r="L118" t="str">
        <f>IFERROR(VLOOKUP($B118,'[1]Apr &amp; May'!AD$5:AE$46,2,FALSE),"")</f>
        <v/>
      </c>
      <c r="M118" t="str">
        <f>IFERROR(VLOOKUP($B118,'[1]Apr &amp; May'!AG$5:AH$46,2,FALSE),"")</f>
        <v/>
      </c>
      <c r="N118" t="str">
        <f>IFERROR(VLOOKUP($B118,'[1]Apr &amp; May'!AJ$5:AK$46,2,FALSE),"")</f>
        <v/>
      </c>
      <c r="O118" t="str">
        <f>IFERROR(VLOOKUP($B118,'[1]Apr &amp; May'!AM$5:AN$46,2,FALSE),"")</f>
        <v/>
      </c>
      <c r="P118" t="str">
        <f>IFERROR(VLOOKUP($B118,'[1]Apr &amp; May'!AP$5:AQ$46,2,FALSE),"")</f>
        <v/>
      </c>
      <c r="Q118" s="6">
        <f>SUM($C118:P118)</f>
        <v>0</v>
      </c>
      <c r="R118">
        <f>COUNTIF($C118:P118,"Late*")</f>
        <v>0</v>
      </c>
      <c r="S118" s="11">
        <f t="shared" si="8"/>
        <v>0</v>
      </c>
      <c r="T118" s="7">
        <f>COUNTIF($C118:P118,"Absent")</f>
        <v>0</v>
      </c>
      <c r="U118">
        <f>COUNTIF($C118:P118,"Withdrawn")+COUNTIF($C118:P118,"Absent*")-T118</f>
        <v>0</v>
      </c>
      <c r="V118" s="10">
        <f t="shared" si="9"/>
        <v>0</v>
      </c>
    </row>
    <row r="119" spans="1:22" x14ac:dyDescent="0.3">
      <c r="B119"/>
      <c r="C119" s="6" t="str">
        <f>IFERROR(VLOOKUP($B119,'[1]Apr &amp; May'!C$5:D$46,2,FALSE),"")</f>
        <v/>
      </c>
      <c r="D119" t="str">
        <f>IFERROR(VLOOKUP($B119,'[1]Apr &amp; May'!F$5:G$46,2,FALSE),"")</f>
        <v/>
      </c>
      <c r="E119" t="str">
        <f>IFERROR(VLOOKUP($B119,'[1]Apr &amp; May'!I$5:J$46,2,FALSE),"")</f>
        <v/>
      </c>
      <c r="F119" s="70" t="str">
        <f>IFERROR(VLOOKUP($B119,'[1]Apr &amp; May'!L$5:M$46,2,FALSE),"")</f>
        <v/>
      </c>
      <c r="G119" t="str">
        <f>IFERROR(VLOOKUP($B119,'[1]Apr &amp; May'!O$5:P$46,2,FALSE),"")</f>
        <v/>
      </c>
      <c r="H119" t="str">
        <f>IFERROR(VLOOKUP($B119,'[1]Apr &amp; May'!R$5:S$46,2,FALSE),"")</f>
        <v/>
      </c>
      <c r="I119" t="str">
        <f>IFERROR(VLOOKUP($B119,'[1]Apr &amp; May'!U$5:V$46,2,FALSE),"")</f>
        <v/>
      </c>
      <c r="J119" t="str">
        <f>IFERROR(VLOOKUP($B119,'[1]Apr &amp; May'!X$5:Y$46,2,FALSE),"")</f>
        <v/>
      </c>
      <c r="K119" s="70" t="str">
        <f>IFERROR(VLOOKUP($B119,'[1]Apr &amp; May'!AA$5:AB$46,2,FALSE),"")</f>
        <v/>
      </c>
      <c r="L119" t="str">
        <f>IFERROR(VLOOKUP($B119,'[1]Apr &amp; May'!AD$5:AE$46,2,FALSE),"")</f>
        <v/>
      </c>
      <c r="M119" t="str">
        <f>IFERROR(VLOOKUP($B119,'[1]Apr &amp; May'!AG$5:AH$46,2,FALSE),"")</f>
        <v/>
      </c>
      <c r="N119" t="str">
        <f>IFERROR(VLOOKUP($B119,'[1]Apr &amp; May'!AJ$5:AK$46,2,FALSE),"")</f>
        <v/>
      </c>
      <c r="O119" t="str">
        <f>IFERROR(VLOOKUP($B119,'[1]Apr &amp; May'!AM$5:AN$46,2,FALSE),"")</f>
        <v/>
      </c>
      <c r="P119" t="str">
        <f>IFERROR(VLOOKUP($B119,'[1]Apr &amp; May'!AP$5:AQ$46,2,FALSE),"")</f>
        <v/>
      </c>
      <c r="Q119" s="6">
        <f>SUM($C119:P119)</f>
        <v>0</v>
      </c>
      <c r="R119">
        <f>COUNTIF($C119:P119,"Late*")</f>
        <v>0</v>
      </c>
      <c r="S119" s="11">
        <f t="shared" si="8"/>
        <v>0</v>
      </c>
      <c r="T119" s="7">
        <f>COUNTIF($C119:P119,"Absent")</f>
        <v>0</v>
      </c>
      <c r="U119">
        <f>COUNTIF($C119:P119,"Withdrawn")+COUNTIF($C119:P119,"Absent*")-T119</f>
        <v>0</v>
      </c>
      <c r="V119" s="10">
        <f t="shared" si="9"/>
        <v>0</v>
      </c>
    </row>
    <row r="120" spans="1:22" x14ac:dyDescent="0.3">
      <c r="A120" s="43"/>
      <c r="B120" s="43"/>
      <c r="C120" s="6" t="str">
        <f>IFERROR(VLOOKUP($B120,'[1]Apr &amp; May'!C$5:D$46,2,FALSE),"")</f>
        <v/>
      </c>
      <c r="D120" t="str">
        <f>IFERROR(VLOOKUP($B120,'[1]Apr &amp; May'!F$5:G$46,2,FALSE),"")</f>
        <v/>
      </c>
      <c r="E120" t="str">
        <f>IFERROR(VLOOKUP($B120,'[1]Apr &amp; May'!I$5:J$46,2,FALSE),"")</f>
        <v/>
      </c>
      <c r="F120" s="70" t="str">
        <f>IFERROR(VLOOKUP($B120,'[1]Apr &amp; May'!L$5:M$46,2,FALSE),"")</f>
        <v/>
      </c>
      <c r="G120" t="str">
        <f>IFERROR(VLOOKUP($B120,'[1]Apr &amp; May'!O$5:P$46,2,FALSE),"")</f>
        <v/>
      </c>
      <c r="H120" t="str">
        <f>IFERROR(VLOOKUP($B120,'[1]Apr &amp; May'!R$5:S$46,2,FALSE),"")</f>
        <v/>
      </c>
      <c r="I120" t="str">
        <f>IFERROR(VLOOKUP($B120,'[1]Apr &amp; May'!U$5:V$46,2,FALSE),"")</f>
        <v/>
      </c>
      <c r="J120" t="str">
        <f>IFERROR(VLOOKUP($B120,'[1]Apr &amp; May'!X$5:Y$46,2,FALSE),"")</f>
        <v/>
      </c>
      <c r="K120" s="70" t="str">
        <f>IFERROR(VLOOKUP($B120,'[1]Apr &amp; May'!AA$5:AB$46,2,FALSE),"")</f>
        <v/>
      </c>
      <c r="L120" t="str">
        <f>IFERROR(VLOOKUP($B120,'[1]Apr &amp; May'!AD$5:AE$46,2,FALSE),"")</f>
        <v/>
      </c>
      <c r="M120" t="str">
        <f>IFERROR(VLOOKUP($B120,'[1]Apr &amp; May'!AG$5:AH$46,2,FALSE),"")</f>
        <v/>
      </c>
      <c r="N120" t="str">
        <f>IFERROR(VLOOKUP($B120,'[1]Apr &amp; May'!AJ$5:AK$46,2,FALSE),"")</f>
        <v/>
      </c>
      <c r="O120" t="str">
        <f>IFERROR(VLOOKUP($B120,'[1]Apr &amp; May'!AM$5:AN$46,2,FALSE),"")</f>
        <v/>
      </c>
      <c r="P120" t="str">
        <f>IFERROR(VLOOKUP($B120,'[1]Apr &amp; May'!AP$5:AQ$46,2,FALSE),"")</f>
        <v/>
      </c>
      <c r="Q120" s="6">
        <f>SUM($C120:P120)</f>
        <v>0</v>
      </c>
      <c r="R120">
        <f>COUNTIF($C120:P120,"Late*")</f>
        <v>0</v>
      </c>
      <c r="S120" s="11">
        <f t="shared" si="8"/>
        <v>0</v>
      </c>
      <c r="T120" s="7">
        <f>COUNTIF($C120:P120,"Absent")</f>
        <v>0</v>
      </c>
      <c r="U120">
        <f>COUNTIF($C120:P120,"Withdrawn")+COUNTIF($C120:P120,"Absent*")-T120</f>
        <v>0</v>
      </c>
      <c r="V120" s="10">
        <f t="shared" si="9"/>
        <v>0</v>
      </c>
    </row>
    <row r="121" spans="1:22" x14ac:dyDescent="0.3">
      <c r="A121" s="44"/>
      <c r="B121" s="43"/>
      <c r="C121" s="6" t="str">
        <f>IFERROR(VLOOKUP($B121,'[1]Apr &amp; May'!C$5:D$46,2,FALSE),"")</f>
        <v/>
      </c>
      <c r="D121" t="str">
        <f>IFERROR(VLOOKUP($B121,'[1]Apr &amp; May'!F$5:G$46,2,FALSE),"")</f>
        <v/>
      </c>
      <c r="E121" t="str">
        <f>IFERROR(VLOOKUP($B121,'[1]Apr &amp; May'!I$5:J$46,2,FALSE),"")</f>
        <v/>
      </c>
      <c r="F121" s="70" t="str">
        <f>IFERROR(VLOOKUP($B121,'[1]Apr &amp; May'!L$5:M$46,2,FALSE),"")</f>
        <v/>
      </c>
      <c r="G121" t="str">
        <f>IFERROR(VLOOKUP($B121,'[1]Apr &amp; May'!O$5:P$46,2,FALSE),"")</f>
        <v/>
      </c>
      <c r="H121" t="str">
        <f>IFERROR(VLOOKUP($B121,'[1]Apr &amp; May'!R$5:S$46,2,FALSE),"")</f>
        <v/>
      </c>
      <c r="I121" t="str">
        <f>IFERROR(VLOOKUP($B121,'[1]Apr &amp; May'!U$5:V$46,2,FALSE),"")</f>
        <v/>
      </c>
      <c r="J121" t="str">
        <f>IFERROR(VLOOKUP($B121,'[1]Apr &amp; May'!X$5:Y$46,2,FALSE),"")</f>
        <v/>
      </c>
      <c r="K121" s="70" t="str">
        <f>IFERROR(VLOOKUP($B121,'[1]Apr &amp; May'!AA$5:AB$46,2,FALSE),"")</f>
        <v/>
      </c>
      <c r="L121" t="str">
        <f>IFERROR(VLOOKUP($B121,'[1]Apr &amp; May'!AD$5:AE$46,2,FALSE),"")</f>
        <v/>
      </c>
      <c r="M121" t="str">
        <f>IFERROR(VLOOKUP($B121,'[1]Apr &amp; May'!AG$5:AH$46,2,FALSE),"")</f>
        <v/>
      </c>
      <c r="N121" t="str">
        <f>IFERROR(VLOOKUP($B121,'[1]Apr &amp; May'!AJ$5:AK$46,2,FALSE),"")</f>
        <v/>
      </c>
      <c r="O121" t="str">
        <f>IFERROR(VLOOKUP($B121,'[1]Apr &amp; May'!AM$5:AN$46,2,FALSE),"")</f>
        <v/>
      </c>
      <c r="P121" t="str">
        <f>IFERROR(VLOOKUP($B121,'[1]Apr &amp; May'!AP$5:AQ$46,2,FALSE),"")</f>
        <v/>
      </c>
      <c r="Q121" s="6">
        <f>SUM($C121:P121)</f>
        <v>0</v>
      </c>
      <c r="R121">
        <f>COUNTIF($C121:P121,"Late*")</f>
        <v>0</v>
      </c>
      <c r="S121" s="11">
        <f t="shared" si="8"/>
        <v>0</v>
      </c>
      <c r="T121" s="7">
        <f>COUNTIF($C121:P121,"Absent")</f>
        <v>0</v>
      </c>
      <c r="U121">
        <f>COUNTIF($C121:P121,"Withdrawn")+COUNTIF($C121:P121,"Absent*")-T121</f>
        <v>0</v>
      </c>
      <c r="V121" s="10">
        <f t="shared" si="9"/>
        <v>0</v>
      </c>
    </row>
    <row r="122" spans="1:22" x14ac:dyDescent="0.3">
      <c r="A122" s="44"/>
      <c r="B122" s="43"/>
      <c r="C122" s="6" t="str">
        <f>IFERROR(VLOOKUP($B122,'[1]Apr &amp; May'!C$5:D$46,2,FALSE),"")</f>
        <v/>
      </c>
      <c r="D122" t="str">
        <f>IFERROR(VLOOKUP($B122,'[1]Apr &amp; May'!F$5:G$46,2,FALSE),"")</f>
        <v/>
      </c>
      <c r="E122" t="str">
        <f>IFERROR(VLOOKUP($B122,'[1]Apr &amp; May'!I$5:J$46,2,FALSE),"")</f>
        <v/>
      </c>
      <c r="F122" s="70" t="str">
        <f>IFERROR(VLOOKUP($B122,'[1]Apr &amp; May'!L$5:M$46,2,FALSE),"")</f>
        <v/>
      </c>
      <c r="G122" t="str">
        <f>IFERROR(VLOOKUP($B122,'[1]Apr &amp; May'!O$5:P$46,2,FALSE),"")</f>
        <v/>
      </c>
      <c r="H122" t="str">
        <f>IFERROR(VLOOKUP($B122,'[1]Apr &amp; May'!R$5:S$46,2,FALSE),"")</f>
        <v/>
      </c>
      <c r="I122" t="str">
        <f>IFERROR(VLOOKUP($B122,'[1]Apr &amp; May'!U$5:V$46,2,FALSE),"")</f>
        <v/>
      </c>
      <c r="J122" t="str">
        <f>IFERROR(VLOOKUP($B122,'[1]Apr &amp; May'!X$5:Y$46,2,FALSE),"")</f>
        <v/>
      </c>
      <c r="K122" s="70" t="str">
        <f>IFERROR(VLOOKUP($B122,'[1]Apr &amp; May'!AA$5:AB$46,2,FALSE),"")</f>
        <v/>
      </c>
      <c r="L122" t="str">
        <f>IFERROR(VLOOKUP($B122,'[1]Apr &amp; May'!AD$5:AE$46,2,FALSE),"")</f>
        <v/>
      </c>
      <c r="M122" t="str">
        <f>IFERROR(VLOOKUP($B122,'[1]Apr &amp; May'!AG$5:AH$46,2,FALSE),"")</f>
        <v/>
      </c>
      <c r="N122" t="str">
        <f>IFERROR(VLOOKUP($B122,'[1]Apr &amp; May'!AJ$5:AK$46,2,FALSE),"")</f>
        <v/>
      </c>
      <c r="O122" t="str">
        <f>IFERROR(VLOOKUP($B122,'[1]Apr &amp; May'!AM$5:AN$46,2,FALSE),"")</f>
        <v/>
      </c>
      <c r="P122" t="str">
        <f>IFERROR(VLOOKUP($B122,'[1]Apr &amp; May'!AP$5:AQ$46,2,FALSE),"")</f>
        <v/>
      </c>
      <c r="Q122" s="6">
        <f>SUM($C122:P122)</f>
        <v>0</v>
      </c>
      <c r="R122">
        <f>COUNTIF($C122:P122,"Late*")</f>
        <v>0</v>
      </c>
      <c r="S122" s="11">
        <f t="shared" si="8"/>
        <v>0</v>
      </c>
      <c r="T122" s="7">
        <f>COUNTIF($C122:P122,"Absent")</f>
        <v>0</v>
      </c>
      <c r="U122">
        <f>COUNTIF($C122:P122,"Withdrawn")+COUNTIF($C122:P122,"Absent*")-T122</f>
        <v>0</v>
      </c>
      <c r="V122" s="10">
        <f t="shared" si="9"/>
        <v>0</v>
      </c>
    </row>
    <row r="123" spans="1:22" x14ac:dyDescent="0.3">
      <c r="C123" s="6" t="str">
        <f>IFERROR(VLOOKUP($B123,'[1]Apr &amp; May'!C$5:D$46,2,FALSE),"")</f>
        <v/>
      </c>
      <c r="D123" t="str">
        <f>IFERROR(VLOOKUP($B123,'[1]Apr &amp; May'!F$5:G$46,2,FALSE),"")</f>
        <v/>
      </c>
      <c r="E123" t="str">
        <f>IFERROR(VLOOKUP($B123,'[1]Apr &amp; May'!I$5:J$46,2,FALSE),"")</f>
        <v/>
      </c>
      <c r="F123" s="70" t="str">
        <f>IFERROR(VLOOKUP($B123,'[1]Apr &amp; May'!L$5:M$46,2,FALSE),"")</f>
        <v/>
      </c>
      <c r="G123" t="str">
        <f>IFERROR(VLOOKUP($B123,'[1]Apr &amp; May'!O$5:P$46,2,FALSE),"")</f>
        <v/>
      </c>
      <c r="H123" t="str">
        <f>IFERROR(VLOOKUP($B123,'[1]Apr &amp; May'!R$5:S$46,2,FALSE),"")</f>
        <v/>
      </c>
      <c r="I123" t="str">
        <f>IFERROR(VLOOKUP($B123,'[1]Apr &amp; May'!U$5:V$46,2,FALSE),"")</f>
        <v/>
      </c>
      <c r="J123" t="str">
        <f>IFERROR(VLOOKUP($B123,'[1]Apr &amp; May'!X$5:Y$46,2,FALSE),"")</f>
        <v/>
      </c>
      <c r="K123" s="70" t="str">
        <f>IFERROR(VLOOKUP($B123,'[1]Apr &amp; May'!AA$5:AB$46,2,FALSE),"")</f>
        <v/>
      </c>
      <c r="L123" t="str">
        <f>IFERROR(VLOOKUP($B123,'[1]Apr &amp; May'!AD$5:AE$46,2,FALSE),"")</f>
        <v/>
      </c>
      <c r="M123" t="str">
        <f>IFERROR(VLOOKUP($B123,'[1]Apr &amp; May'!AG$5:AH$46,2,FALSE),"")</f>
        <v/>
      </c>
      <c r="N123" t="str">
        <f>IFERROR(VLOOKUP($B123,'[1]Apr &amp; May'!AJ$5:AK$46,2,FALSE),"")</f>
        <v/>
      </c>
      <c r="O123" t="str">
        <f>IFERROR(VLOOKUP($B123,'[1]Apr &amp; May'!AM$5:AN$46,2,FALSE),"")</f>
        <v/>
      </c>
      <c r="P123" t="str">
        <f>IFERROR(VLOOKUP($B123,'[1]Apr &amp; May'!AP$5:AQ$46,2,FALSE),"")</f>
        <v/>
      </c>
      <c r="Q123" s="6">
        <f>SUM($C123:P123)</f>
        <v>0</v>
      </c>
      <c r="R123">
        <f>COUNTIF($C123:P123,"Late*")</f>
        <v>0</v>
      </c>
      <c r="S123" s="11">
        <f t="shared" si="8"/>
        <v>0</v>
      </c>
      <c r="T123" s="7">
        <f>COUNTIF($C123:P123,"Absent")</f>
        <v>0</v>
      </c>
      <c r="U123">
        <f>COUNTIF($C123:P123,"Withdrawn")+COUNTIF($C123:P123,"Absent*")-T123</f>
        <v>0</v>
      </c>
      <c r="V123" s="10">
        <f t="shared" si="9"/>
        <v>0</v>
      </c>
    </row>
    <row r="124" spans="1:22" x14ac:dyDescent="0.3">
      <c r="C124" s="6" t="str">
        <f>IFERROR(VLOOKUP($B124,'[1]Apr &amp; May'!C$5:D$46,2,FALSE),"")</f>
        <v/>
      </c>
      <c r="D124" t="str">
        <f>IFERROR(VLOOKUP($B124,'[1]Apr &amp; May'!F$5:G$46,2,FALSE),"")</f>
        <v/>
      </c>
      <c r="E124" t="str">
        <f>IFERROR(VLOOKUP($B124,'[1]Apr &amp; May'!I$5:J$46,2,FALSE),"")</f>
        <v/>
      </c>
      <c r="F124" s="70" t="str">
        <f>IFERROR(VLOOKUP($B124,'[1]Apr &amp; May'!L$5:M$46,2,FALSE),"")</f>
        <v/>
      </c>
      <c r="G124" t="str">
        <f>IFERROR(VLOOKUP($B124,'[1]Apr &amp; May'!O$5:P$46,2,FALSE),"")</f>
        <v/>
      </c>
      <c r="H124" t="str">
        <f>IFERROR(VLOOKUP($B124,'[1]Apr &amp; May'!R$5:S$46,2,FALSE),"")</f>
        <v/>
      </c>
      <c r="I124" t="str">
        <f>IFERROR(VLOOKUP($B124,'[1]Apr &amp; May'!U$5:V$46,2,FALSE),"")</f>
        <v/>
      </c>
      <c r="J124" t="str">
        <f>IFERROR(VLOOKUP($B124,'[1]Apr &amp; May'!X$5:Y$46,2,FALSE),"")</f>
        <v/>
      </c>
      <c r="K124" s="70" t="str">
        <f>IFERROR(VLOOKUP($B124,'[1]Apr &amp; May'!AA$5:AB$46,2,FALSE),"")</f>
        <v/>
      </c>
      <c r="L124" t="str">
        <f>IFERROR(VLOOKUP($B124,'[1]Apr &amp; May'!AD$5:AE$46,2,FALSE),"")</f>
        <v/>
      </c>
      <c r="M124" t="str">
        <f>IFERROR(VLOOKUP($B124,'[1]Apr &amp; May'!AG$5:AH$46,2,FALSE),"")</f>
        <v/>
      </c>
      <c r="N124" t="str">
        <f>IFERROR(VLOOKUP($B124,'[1]Apr &amp; May'!AJ$5:AK$46,2,FALSE),"")</f>
        <v/>
      </c>
      <c r="O124" t="str">
        <f>IFERROR(VLOOKUP($B124,'[1]Apr &amp; May'!AM$5:AN$46,2,FALSE),"")</f>
        <v/>
      </c>
      <c r="P124" t="str">
        <f>IFERROR(VLOOKUP($B124,'[1]Apr &amp; May'!AP$5:AQ$46,2,FALSE),"")</f>
        <v/>
      </c>
      <c r="Q124" s="6">
        <f>SUM($C124:P124)</f>
        <v>0</v>
      </c>
      <c r="R124">
        <f>COUNTIF($C124:P124,"Late*")</f>
        <v>0</v>
      </c>
      <c r="S124" s="11">
        <f t="shared" si="8"/>
        <v>0</v>
      </c>
      <c r="T124" s="7">
        <f>COUNTIF($C124:P124,"Absent")</f>
        <v>0</v>
      </c>
      <c r="U124">
        <f>COUNTIF($C124:P124,"Withdrawn")+COUNTIF($C124:P124,"Absent*")-T124</f>
        <v>0</v>
      </c>
      <c r="V124" s="10">
        <f t="shared" si="9"/>
        <v>0</v>
      </c>
    </row>
    <row r="125" spans="1:22" x14ac:dyDescent="0.3">
      <c r="C125" s="6" t="str">
        <f>IFERROR(VLOOKUP($B125,'[1]Apr &amp; May'!C$5:D$46,2,FALSE),"")</f>
        <v/>
      </c>
      <c r="D125" t="str">
        <f>IFERROR(VLOOKUP($B125,'[1]Apr &amp; May'!F$5:G$46,2,FALSE),"")</f>
        <v/>
      </c>
      <c r="E125" t="str">
        <f>IFERROR(VLOOKUP($B125,'[1]Apr &amp; May'!I$5:J$46,2,FALSE),"")</f>
        <v/>
      </c>
      <c r="F125" s="70" t="str">
        <f>IFERROR(VLOOKUP($B125,'[1]Apr &amp; May'!L$5:M$46,2,FALSE),"")</f>
        <v/>
      </c>
      <c r="G125" t="str">
        <f>IFERROR(VLOOKUP($B125,'[1]Apr &amp; May'!O$5:P$46,2,FALSE),"")</f>
        <v/>
      </c>
      <c r="H125" t="str">
        <f>IFERROR(VLOOKUP($B125,'[1]Apr &amp; May'!R$5:S$46,2,FALSE),"")</f>
        <v/>
      </c>
      <c r="I125" t="str">
        <f>IFERROR(VLOOKUP($B125,'[1]Apr &amp; May'!U$5:V$46,2,FALSE),"")</f>
        <v/>
      </c>
      <c r="J125" t="str">
        <f>IFERROR(VLOOKUP($B125,'[1]Apr &amp; May'!X$5:Y$46,2,FALSE),"")</f>
        <v/>
      </c>
      <c r="K125" s="70" t="str">
        <f>IFERROR(VLOOKUP($B125,'[1]Apr &amp; May'!AA$5:AB$46,2,FALSE),"")</f>
        <v/>
      </c>
      <c r="L125" t="str">
        <f>IFERROR(VLOOKUP($B125,'[1]Apr &amp; May'!AD$5:AE$46,2,FALSE),"")</f>
        <v/>
      </c>
      <c r="M125" t="str">
        <f>IFERROR(VLOOKUP($B125,'[1]Apr &amp; May'!AG$5:AH$46,2,FALSE),"")</f>
        <v/>
      </c>
      <c r="N125" t="str">
        <f>IFERROR(VLOOKUP($B125,'[1]Apr &amp; May'!AJ$5:AK$46,2,FALSE),"")</f>
        <v/>
      </c>
      <c r="O125" t="str">
        <f>IFERROR(VLOOKUP($B125,'[1]Apr &amp; May'!AM$5:AN$46,2,FALSE),"")</f>
        <v/>
      </c>
      <c r="P125" t="str">
        <f>IFERROR(VLOOKUP($B125,'[1]Apr &amp; May'!AP$5:AQ$46,2,FALSE),"")</f>
        <v/>
      </c>
      <c r="Q125" s="6">
        <f>SUM($C125:P125)</f>
        <v>0</v>
      </c>
      <c r="R125">
        <f>COUNTIF($C125:P125,"Late*")</f>
        <v>0</v>
      </c>
      <c r="S125" s="11">
        <f t="shared" si="8"/>
        <v>0</v>
      </c>
      <c r="T125" s="7">
        <f>COUNTIF($C125:P125,"Absent")</f>
        <v>0</v>
      </c>
      <c r="U125">
        <f>COUNTIF($C125:P125,"Withdrawn")+COUNTIF($C125:P125,"Absent*")-T125</f>
        <v>0</v>
      </c>
      <c r="V125" s="10">
        <f t="shared" si="9"/>
        <v>0</v>
      </c>
    </row>
    <row r="126" spans="1:22" x14ac:dyDescent="0.3">
      <c r="C126" s="6" t="str">
        <f>IFERROR(VLOOKUP($B126,'[1]Apr &amp; May'!C$5:D$46,2,FALSE),"")</f>
        <v/>
      </c>
      <c r="D126" t="str">
        <f>IFERROR(VLOOKUP($B126,'[1]Apr &amp; May'!F$5:G$46,2,FALSE),"")</f>
        <v/>
      </c>
      <c r="E126" t="str">
        <f>IFERROR(VLOOKUP($B126,'[1]Apr &amp; May'!I$5:J$46,2,FALSE),"")</f>
        <v/>
      </c>
      <c r="F126" s="70" t="str">
        <f>IFERROR(VLOOKUP($B126,'[1]Apr &amp; May'!L$5:M$46,2,FALSE),"")</f>
        <v/>
      </c>
      <c r="G126" t="str">
        <f>IFERROR(VLOOKUP($B126,'[1]Apr &amp; May'!O$5:P$46,2,FALSE),"")</f>
        <v/>
      </c>
      <c r="H126" t="str">
        <f>IFERROR(VLOOKUP($B126,'[1]Apr &amp; May'!R$5:S$46,2,FALSE),"")</f>
        <v/>
      </c>
      <c r="I126" t="str">
        <f>IFERROR(VLOOKUP($B126,'[1]Apr &amp; May'!U$5:V$46,2,FALSE),"")</f>
        <v/>
      </c>
      <c r="J126" t="str">
        <f>IFERROR(VLOOKUP($B126,'[1]Apr &amp; May'!X$5:Y$46,2,FALSE),"")</f>
        <v/>
      </c>
      <c r="K126" s="70" t="str">
        <f>IFERROR(VLOOKUP($B126,'[1]Apr &amp; May'!AA$5:AB$46,2,FALSE),"")</f>
        <v/>
      </c>
      <c r="L126" t="str">
        <f>IFERROR(VLOOKUP($B126,'[1]Apr &amp; May'!AD$5:AE$46,2,FALSE),"")</f>
        <v/>
      </c>
      <c r="M126" t="str">
        <f>IFERROR(VLOOKUP($B126,'[1]Apr &amp; May'!AG$5:AH$46,2,FALSE),"")</f>
        <v/>
      </c>
      <c r="N126" t="str">
        <f>IFERROR(VLOOKUP($B126,'[1]Apr &amp; May'!AJ$5:AK$46,2,FALSE),"")</f>
        <v/>
      </c>
      <c r="O126" t="str">
        <f>IFERROR(VLOOKUP($B126,'[1]Apr &amp; May'!AM$5:AN$46,2,FALSE),"")</f>
        <v/>
      </c>
      <c r="P126" t="str">
        <f>IFERROR(VLOOKUP($B126,'[1]Apr &amp; May'!AP$5:AQ$46,2,FALSE),"")</f>
        <v/>
      </c>
      <c r="Q126" s="6">
        <f>SUM($C126:P126)</f>
        <v>0</v>
      </c>
      <c r="R126">
        <f>COUNTIF($C126:P126,"Late*")</f>
        <v>0</v>
      </c>
      <c r="S126" s="11">
        <f t="shared" si="8"/>
        <v>0</v>
      </c>
      <c r="T126" s="7">
        <f>COUNTIF($C126:P126,"Absent")</f>
        <v>0</v>
      </c>
      <c r="U126">
        <f>COUNTIF($C126:P126,"Withdrawn")+COUNTIF($C126:P126,"Absent*")-T126</f>
        <v>0</v>
      </c>
      <c r="V126" s="10">
        <f t="shared" si="9"/>
        <v>0</v>
      </c>
    </row>
    <row r="127" spans="1:22" x14ac:dyDescent="0.3">
      <c r="C127" s="6" t="str">
        <f>IFERROR(VLOOKUP($B127,'[1]Apr &amp; May'!C$5:D$46,2,FALSE),"")</f>
        <v/>
      </c>
      <c r="D127" t="str">
        <f>IFERROR(VLOOKUP($B127,'[1]Apr &amp; May'!F$5:G$46,2,FALSE),"")</f>
        <v/>
      </c>
      <c r="E127" t="str">
        <f>IFERROR(VLOOKUP($B127,'[1]Apr &amp; May'!I$5:J$46,2,FALSE),"")</f>
        <v/>
      </c>
      <c r="F127" s="70" t="str">
        <f>IFERROR(VLOOKUP($B127,'[1]Apr &amp; May'!L$5:M$46,2,FALSE),"")</f>
        <v/>
      </c>
      <c r="G127" t="str">
        <f>IFERROR(VLOOKUP($B127,'[1]Apr &amp; May'!O$5:P$46,2,FALSE),"")</f>
        <v/>
      </c>
      <c r="H127" t="str">
        <f>IFERROR(VLOOKUP($B127,'[1]Apr &amp; May'!R$5:S$46,2,FALSE),"")</f>
        <v/>
      </c>
      <c r="I127" t="str">
        <f>IFERROR(VLOOKUP($B127,'[1]Apr &amp; May'!U$5:V$46,2,FALSE),"")</f>
        <v/>
      </c>
      <c r="J127" t="str">
        <f>IFERROR(VLOOKUP($B127,'[1]Apr &amp; May'!X$5:Y$46,2,FALSE),"")</f>
        <v/>
      </c>
      <c r="K127" s="70" t="str">
        <f>IFERROR(VLOOKUP($B127,'[1]Apr &amp; May'!AA$5:AB$46,2,FALSE),"")</f>
        <v/>
      </c>
      <c r="L127" t="str">
        <f>IFERROR(VLOOKUP($B127,'[1]Apr &amp; May'!AD$5:AE$46,2,FALSE),"")</f>
        <v/>
      </c>
      <c r="M127" t="str">
        <f>IFERROR(VLOOKUP($B127,'[1]Apr &amp; May'!AG$5:AH$46,2,FALSE),"")</f>
        <v/>
      </c>
      <c r="N127" t="str">
        <f>IFERROR(VLOOKUP($B127,'[1]Apr &amp; May'!AJ$5:AK$46,2,FALSE),"")</f>
        <v/>
      </c>
      <c r="O127" t="str">
        <f>IFERROR(VLOOKUP($B127,'[1]Apr &amp; May'!AM$5:AN$46,2,FALSE),"")</f>
        <v/>
      </c>
      <c r="P127" t="str">
        <f>IFERROR(VLOOKUP($B127,'[1]Apr &amp; May'!AP$5:AQ$46,2,FALSE),"")</f>
        <v/>
      </c>
      <c r="Q127" s="6">
        <f>SUM($C127:P127)</f>
        <v>0</v>
      </c>
      <c r="R127">
        <f>COUNTIF($C127:P127,"Late*")</f>
        <v>0</v>
      </c>
      <c r="S127" s="11">
        <f t="shared" si="8"/>
        <v>0</v>
      </c>
      <c r="T127" s="7">
        <f>COUNTIF($C127:P127,"Absent")</f>
        <v>0</v>
      </c>
      <c r="U127">
        <f>COUNTIF($C127:P127,"Withdrawn")+COUNTIF($C127:P127,"Absent*")-T127</f>
        <v>0</v>
      </c>
      <c r="V127" s="10">
        <f t="shared" si="9"/>
        <v>0</v>
      </c>
    </row>
    <row r="128" spans="1:22" x14ac:dyDescent="0.3">
      <c r="C128" s="6" t="str">
        <f>IFERROR(VLOOKUP($B128,'[1]Apr &amp; May'!C$5:D$46,2,FALSE),"")</f>
        <v/>
      </c>
      <c r="D128" t="str">
        <f>IFERROR(VLOOKUP($B128,'[1]Apr &amp; May'!F$5:G$46,2,FALSE),"")</f>
        <v/>
      </c>
      <c r="E128" t="str">
        <f>IFERROR(VLOOKUP($B128,'[1]Apr &amp; May'!I$5:J$46,2,FALSE),"")</f>
        <v/>
      </c>
      <c r="F128" s="70" t="str">
        <f>IFERROR(VLOOKUP($B128,'[1]Apr &amp; May'!L$5:M$46,2,FALSE),"")</f>
        <v/>
      </c>
      <c r="G128" t="str">
        <f>IFERROR(VLOOKUP($B128,'[1]Apr &amp; May'!O$5:P$46,2,FALSE),"")</f>
        <v/>
      </c>
      <c r="H128" t="str">
        <f>IFERROR(VLOOKUP($B128,'[1]Apr &amp; May'!R$5:S$46,2,FALSE),"")</f>
        <v/>
      </c>
      <c r="I128" t="str">
        <f>IFERROR(VLOOKUP($B128,'[1]Apr &amp; May'!U$5:V$46,2,FALSE),"")</f>
        <v/>
      </c>
      <c r="J128" t="str">
        <f>IFERROR(VLOOKUP($B128,'[1]Apr &amp; May'!X$5:Y$46,2,FALSE),"")</f>
        <v/>
      </c>
      <c r="K128" s="70" t="str">
        <f>IFERROR(VLOOKUP($B128,'[1]Apr &amp; May'!AA$5:AB$46,2,FALSE),"")</f>
        <v/>
      </c>
      <c r="L128" t="str">
        <f>IFERROR(VLOOKUP($B128,'[1]Apr &amp; May'!AD$5:AE$46,2,FALSE),"")</f>
        <v/>
      </c>
      <c r="M128" t="str">
        <f>IFERROR(VLOOKUP($B128,'[1]Apr &amp; May'!AG$5:AH$46,2,FALSE),"")</f>
        <v/>
      </c>
      <c r="N128" t="str">
        <f>IFERROR(VLOOKUP($B128,'[1]Apr &amp; May'!AJ$5:AK$46,2,FALSE),"")</f>
        <v/>
      </c>
      <c r="O128" t="str">
        <f>IFERROR(VLOOKUP($B128,'[1]Apr &amp; May'!AM$5:AN$46,2,FALSE),"")</f>
        <v/>
      </c>
      <c r="P128" t="str">
        <f>IFERROR(VLOOKUP($B128,'[1]Apr &amp; May'!AP$5:AQ$46,2,FALSE),"")</f>
        <v/>
      </c>
      <c r="Q128" s="6">
        <f>SUM($C128:P128)</f>
        <v>0</v>
      </c>
      <c r="R128">
        <f>COUNTIF($C128:P128,"Late*")</f>
        <v>0</v>
      </c>
      <c r="S128" s="11">
        <f t="shared" si="8"/>
        <v>0</v>
      </c>
      <c r="T128" s="7">
        <f>COUNTIF($C128:P128,"Absent")</f>
        <v>0</v>
      </c>
      <c r="U128">
        <f>COUNTIF($C128:P128,"Withdrawn")+COUNTIF($C128:P128,"Absent*")-T128</f>
        <v>0</v>
      </c>
      <c r="V128" s="10">
        <f t="shared" si="9"/>
        <v>0</v>
      </c>
    </row>
    <row r="129" spans="3:22" x14ac:dyDescent="0.3">
      <c r="C129" s="6" t="str">
        <f>IFERROR(VLOOKUP($B129,'[1]Apr &amp; May'!C$5:D$46,2,FALSE),"")</f>
        <v/>
      </c>
      <c r="D129" t="str">
        <f>IFERROR(VLOOKUP($B129,'[1]Apr &amp; May'!F$5:G$46,2,FALSE),"")</f>
        <v/>
      </c>
      <c r="E129" t="str">
        <f>IFERROR(VLOOKUP($B129,'[1]Apr &amp; May'!I$5:J$46,2,FALSE),"")</f>
        <v/>
      </c>
      <c r="F129" s="70" t="str">
        <f>IFERROR(VLOOKUP($B129,'[1]Apr &amp; May'!L$5:M$46,2,FALSE),"")</f>
        <v/>
      </c>
      <c r="G129" t="str">
        <f>IFERROR(VLOOKUP($B129,'[1]Apr &amp; May'!O$5:P$46,2,FALSE),"")</f>
        <v/>
      </c>
      <c r="H129" t="str">
        <f>IFERROR(VLOOKUP($B129,'[1]Apr &amp; May'!R$5:S$46,2,FALSE),"")</f>
        <v/>
      </c>
      <c r="I129" t="str">
        <f>IFERROR(VLOOKUP($B129,'[1]Apr &amp; May'!U$5:V$46,2,FALSE),"")</f>
        <v/>
      </c>
      <c r="J129" t="str">
        <f>IFERROR(VLOOKUP($B129,'[1]Apr &amp; May'!X$5:Y$46,2,FALSE),"")</f>
        <v/>
      </c>
      <c r="K129" s="70" t="str">
        <f>IFERROR(VLOOKUP($B129,'[1]Apr &amp; May'!AA$5:AB$46,2,FALSE),"")</f>
        <v/>
      </c>
      <c r="L129" t="str">
        <f>IFERROR(VLOOKUP($B129,'[1]Apr &amp; May'!AD$5:AE$46,2,FALSE),"")</f>
        <v/>
      </c>
      <c r="M129" t="str">
        <f>IFERROR(VLOOKUP($B129,'[1]Apr &amp; May'!AG$5:AH$46,2,FALSE),"")</f>
        <v/>
      </c>
      <c r="N129" t="str">
        <f>IFERROR(VLOOKUP($B129,'[1]Apr &amp; May'!AJ$5:AK$46,2,FALSE),"")</f>
        <v/>
      </c>
      <c r="O129" t="str">
        <f>IFERROR(VLOOKUP($B129,'[1]Apr &amp; May'!AM$5:AN$46,2,FALSE),"")</f>
        <v/>
      </c>
      <c r="P129" t="str">
        <f>IFERROR(VLOOKUP($B129,'[1]Apr &amp; May'!AP$5:AQ$46,2,FALSE),"")</f>
        <v/>
      </c>
      <c r="Q129" s="6">
        <f>SUM($C129:P129)</f>
        <v>0</v>
      </c>
      <c r="R129">
        <f>COUNTIF($C129:P129,"Late*")</f>
        <v>0</v>
      </c>
      <c r="S129" s="11">
        <f t="shared" si="8"/>
        <v>0</v>
      </c>
      <c r="T129" s="7">
        <f>COUNTIF($C129:P129,"Absent")</f>
        <v>0</v>
      </c>
      <c r="U129">
        <f>COUNTIF($C129:P129,"Withdrawn")+COUNTIF($C129:P129,"Absent*")-T129</f>
        <v>0</v>
      </c>
      <c r="V129" s="10">
        <f t="shared" si="9"/>
        <v>0</v>
      </c>
    </row>
    <row r="130" spans="3:22" x14ac:dyDescent="0.3">
      <c r="C130" s="6" t="str">
        <f>IFERROR(VLOOKUP($B130,'[1]Apr &amp; May'!C$5:D$46,2,FALSE),"")</f>
        <v/>
      </c>
      <c r="D130" t="str">
        <f>IFERROR(VLOOKUP($B130,'[1]Apr &amp; May'!F$5:G$46,2,FALSE),"")</f>
        <v/>
      </c>
      <c r="E130" t="str">
        <f>IFERROR(VLOOKUP($B130,'[1]Apr &amp; May'!I$5:J$46,2,FALSE),"")</f>
        <v/>
      </c>
      <c r="F130" s="70" t="str">
        <f>IFERROR(VLOOKUP($B130,'[1]Apr &amp; May'!L$5:M$46,2,FALSE),"")</f>
        <v/>
      </c>
      <c r="G130" t="str">
        <f>IFERROR(VLOOKUP($B130,'[1]Apr &amp; May'!O$5:P$46,2,FALSE),"")</f>
        <v/>
      </c>
      <c r="H130" t="str">
        <f>IFERROR(VLOOKUP($B130,'[1]Apr &amp; May'!R$5:S$46,2,FALSE),"")</f>
        <v/>
      </c>
      <c r="I130" t="str">
        <f>IFERROR(VLOOKUP($B130,'[1]Apr &amp; May'!U$5:V$46,2,FALSE),"")</f>
        <v/>
      </c>
      <c r="J130" t="str">
        <f>IFERROR(VLOOKUP($B130,'[1]Apr &amp; May'!X$5:Y$46,2,FALSE),"")</f>
        <v/>
      </c>
      <c r="K130" s="70" t="str">
        <f>IFERROR(VLOOKUP($B130,'[1]Apr &amp; May'!AA$5:AB$46,2,FALSE),"")</f>
        <v/>
      </c>
      <c r="L130" t="str">
        <f>IFERROR(VLOOKUP($B130,'[1]Apr &amp; May'!AD$5:AE$46,2,FALSE),"")</f>
        <v/>
      </c>
      <c r="M130" t="str">
        <f>IFERROR(VLOOKUP($B130,'[1]Apr &amp; May'!AG$5:AH$46,2,FALSE),"")</f>
        <v/>
      </c>
      <c r="N130" t="str">
        <f>IFERROR(VLOOKUP($B130,'[1]Apr &amp; May'!AJ$5:AK$46,2,FALSE),"")</f>
        <v/>
      </c>
      <c r="O130" t="str">
        <f>IFERROR(VLOOKUP($B130,'[1]Apr &amp; May'!AM$5:AN$46,2,FALSE),"")</f>
        <v/>
      </c>
      <c r="P130" t="str">
        <f>IFERROR(VLOOKUP($B130,'[1]Apr &amp; May'!AP$5:AQ$46,2,FALSE),"")</f>
        <v/>
      </c>
      <c r="Q130" s="6">
        <f>SUM($C130:P130)</f>
        <v>0</v>
      </c>
      <c r="R130">
        <f>COUNTIF($C130:P130,"Late*")</f>
        <v>0</v>
      </c>
      <c r="S130" s="11">
        <f t="shared" si="8"/>
        <v>0</v>
      </c>
      <c r="T130" s="7">
        <f>COUNTIF($C130:P130,"Absent")</f>
        <v>0</v>
      </c>
      <c r="U130">
        <f>COUNTIF($C130:P130,"Withdrawn")+COUNTIF($C130:P130,"Absent*")-T130</f>
        <v>0</v>
      </c>
      <c r="V130" s="10">
        <f t="shared" si="9"/>
        <v>0</v>
      </c>
    </row>
  </sheetData>
  <autoFilter ref="A4:W130" xr:uid="{51874988-2050-4D00-8D39-D8B7D96E5D80}">
    <sortState xmlns:xlrd2="http://schemas.microsoft.com/office/spreadsheetml/2017/richdata2" ref="A5:W130">
      <sortCondition ref="A4:A130"/>
    </sortState>
  </autoFilter>
  <mergeCells count="6">
    <mergeCell ref="A1:B1"/>
    <mergeCell ref="C1:V1"/>
    <mergeCell ref="A2:B2"/>
    <mergeCell ref="C2:P2"/>
    <mergeCell ref="Q2:T2"/>
    <mergeCell ref="U2:V2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BBC2C-0446-462F-927F-E63CFB320E50}">
  <dimension ref="A1:W130"/>
  <sheetViews>
    <sheetView workbookViewId="0">
      <pane xSplit="2" ySplit="4" topLeftCell="C5" activePane="bottomRight" state="frozen"/>
      <selection pane="topRight" activeCell="C1" sqref="C1"/>
      <selection pane="bottomLeft" activeCell="A4" sqref="A4"/>
      <selection pane="bottomRight" activeCell="A4" sqref="A4:J27"/>
    </sheetView>
  </sheetViews>
  <sheetFormatPr defaultRowHeight="14.4" x14ac:dyDescent="0.3"/>
  <cols>
    <col min="1" max="1" width="37.109375" style="6" bestFit="1" customWidth="1"/>
    <col min="2" max="2" width="16.6640625" style="7" bestFit="1" customWidth="1"/>
    <col min="3" max="3" width="10" style="6" customWidth="1"/>
    <col min="4" max="5" width="10" customWidth="1"/>
    <col min="6" max="6" width="10" style="70" customWidth="1"/>
    <col min="7" max="10" width="10" customWidth="1"/>
    <col min="11" max="16" width="10" hidden="1" customWidth="1"/>
    <col min="17" max="17" width="15.109375" style="6" customWidth="1"/>
    <col min="18" max="18" width="15.109375" customWidth="1"/>
    <col min="19" max="19" width="13.44140625" style="11" bestFit="1" customWidth="1"/>
    <col min="20" max="20" width="15.109375" style="7" customWidth="1"/>
    <col min="21" max="21" width="13.77734375" customWidth="1"/>
    <col min="22" max="22" width="13.77734375" style="10" customWidth="1"/>
  </cols>
  <sheetData>
    <row r="1" spans="1:23" s="8" customFormat="1" ht="14.4" customHeight="1" thickBot="1" x14ac:dyDescent="0.35">
      <c r="A1" s="86" t="s">
        <v>6</v>
      </c>
      <c r="B1" s="87"/>
      <c r="C1" s="88" t="s">
        <v>7</v>
      </c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</row>
    <row r="2" spans="1:23" s="35" customFormat="1" ht="18" customHeight="1" thickBot="1" x14ac:dyDescent="0.4">
      <c r="A2" s="90" t="s">
        <v>112</v>
      </c>
      <c r="B2" s="91"/>
      <c r="C2" s="90" t="s">
        <v>113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1"/>
      <c r="Q2" s="90" t="s">
        <v>116</v>
      </c>
      <c r="R2" s="92"/>
      <c r="S2" s="92"/>
      <c r="T2" s="91"/>
      <c r="U2" s="90" t="s">
        <v>115</v>
      </c>
      <c r="V2" s="91"/>
    </row>
    <row r="3" spans="1:23" s="8" customFormat="1" ht="14.4" customHeight="1" x14ac:dyDescent="0.3">
      <c r="A3" s="32" t="s">
        <v>314</v>
      </c>
      <c r="B3" s="33">
        <f>COUNTA(B5:B200)</f>
        <v>23</v>
      </c>
      <c r="C3" s="52">
        <f t="shared" ref="C3:P3" si="0">200-COUNTBLANK(C5:C204)</f>
        <v>5</v>
      </c>
      <c r="D3" s="53">
        <f t="shared" si="0"/>
        <v>5</v>
      </c>
      <c r="E3" s="53">
        <f t="shared" si="0"/>
        <v>15</v>
      </c>
      <c r="F3" s="69">
        <f t="shared" si="0"/>
        <v>0</v>
      </c>
      <c r="G3" s="53">
        <f t="shared" si="0"/>
        <v>13</v>
      </c>
      <c r="H3" s="53">
        <f t="shared" si="0"/>
        <v>0</v>
      </c>
      <c r="I3" s="53">
        <f t="shared" si="0"/>
        <v>0</v>
      </c>
      <c r="J3" s="53">
        <f t="shared" si="0"/>
        <v>0</v>
      </c>
      <c r="K3" s="53">
        <f t="shared" si="0"/>
        <v>0</v>
      </c>
      <c r="L3" s="53">
        <f t="shared" si="0"/>
        <v>0</v>
      </c>
      <c r="M3" s="53">
        <f t="shared" si="0"/>
        <v>0</v>
      </c>
      <c r="N3" s="53">
        <f t="shared" si="0"/>
        <v>0</v>
      </c>
      <c r="O3" s="53">
        <f t="shared" si="0"/>
        <v>0</v>
      </c>
      <c r="P3" s="53">
        <f t="shared" si="0"/>
        <v>0</v>
      </c>
      <c r="Q3" s="17">
        <f t="shared" ref="Q3:V3" si="1">SUM(Q5:Q196)</f>
        <v>24</v>
      </c>
      <c r="R3" s="5">
        <f t="shared" si="1"/>
        <v>2</v>
      </c>
      <c r="S3" s="5">
        <f t="shared" si="1"/>
        <v>26</v>
      </c>
      <c r="T3" s="50">
        <f t="shared" si="1"/>
        <v>1</v>
      </c>
      <c r="U3" s="5">
        <f t="shared" si="1"/>
        <v>11</v>
      </c>
      <c r="V3" s="50">
        <f t="shared" si="1"/>
        <v>38</v>
      </c>
    </row>
    <row r="4" spans="1:23" s="14" customFormat="1" ht="15" thickBot="1" x14ac:dyDescent="0.35">
      <c r="A4" s="13" t="s">
        <v>0</v>
      </c>
      <c r="B4" s="71" t="s">
        <v>1</v>
      </c>
      <c r="C4" s="68">
        <v>45091</v>
      </c>
      <c r="D4" s="41">
        <v>45093</v>
      </c>
      <c r="E4" s="41">
        <v>45096</v>
      </c>
      <c r="F4" s="72">
        <v>45098</v>
      </c>
      <c r="G4" s="41">
        <v>45100</v>
      </c>
      <c r="H4" s="41">
        <v>45103</v>
      </c>
      <c r="I4" s="41">
        <v>45105</v>
      </c>
      <c r="J4" s="41">
        <v>45107</v>
      </c>
      <c r="K4" s="41"/>
      <c r="L4" s="41"/>
      <c r="M4" s="41"/>
      <c r="N4" s="41"/>
      <c r="O4" s="41"/>
      <c r="P4" s="41"/>
      <c r="Q4" s="68" t="s">
        <v>3</v>
      </c>
      <c r="R4" s="41" t="s">
        <v>108</v>
      </c>
      <c r="S4" s="15" t="s">
        <v>3</v>
      </c>
      <c r="T4" s="45" t="s">
        <v>4</v>
      </c>
      <c r="U4" s="14" t="s">
        <v>111</v>
      </c>
      <c r="V4" s="16" t="s">
        <v>5</v>
      </c>
    </row>
    <row r="5" spans="1:23" s="1" customFormat="1" x14ac:dyDescent="0.3">
      <c r="A5" s="22" t="s">
        <v>860</v>
      </c>
      <c r="B5" s="23" t="s">
        <v>861</v>
      </c>
      <c r="C5" s="6" t="str">
        <f>IFERROR(VLOOKUP($B5,[1]Jun!C$5:D$46,2,FALSE),"")</f>
        <v/>
      </c>
      <c r="D5" t="str">
        <f>IFERROR(VLOOKUP($B5,[1]Jun!F$5:G$46,2,FALSE),"")</f>
        <v/>
      </c>
      <c r="E5" t="str">
        <f>IFERROR(VLOOKUP($B5,[1]Jun!I$5:J$46,2,FALSE),"")</f>
        <v>Withdrawn</v>
      </c>
      <c r="F5" s="70" t="str">
        <f>IFERROR(VLOOKUP($B5,[1]Jun!L$5:M$46,2,FALSE),"")</f>
        <v/>
      </c>
      <c r="G5" t="str">
        <f>IFERROR(VLOOKUP($B5,[1]Jun!O$5:P$46,2,FALSE),"")</f>
        <v/>
      </c>
      <c r="H5" t="str">
        <f>IFERROR(VLOOKUP($B5,[1]Jun!R$5:S$46,2,FALSE),"")</f>
        <v/>
      </c>
      <c r="I5" t="str">
        <f>IFERROR(VLOOKUP($B5,[1]Jun!U$5:V$46,2,FALSE),"")</f>
        <v/>
      </c>
      <c r="J5" t="str">
        <f>IFERROR(VLOOKUP($B5,[1]Jun!X$5:Y$46,2,FALSE),"")</f>
        <v/>
      </c>
      <c r="K5" t="str">
        <f>IFERROR(VLOOKUP($B5,[1]Jun!AA$5:AB$46,2,FALSE),"")</f>
        <v/>
      </c>
      <c r="L5" t="str">
        <f>IFERROR(VLOOKUP($B5,[1]Jun!AD$5:AE$46,2,FALSE),"")</f>
        <v/>
      </c>
      <c r="M5" t="str">
        <f>IFERROR(VLOOKUP($B5,[1]Jun!AG$5:AH$46,2,FALSE),"")</f>
        <v/>
      </c>
      <c r="N5" t="str">
        <f>IFERROR(VLOOKUP($B5,[1]Jun!AJ$5:AK$46,2,FALSE),"")</f>
        <v/>
      </c>
      <c r="O5" t="str">
        <f>IFERROR(VLOOKUP($B5,[1]Jun!AM$5:AN$46,2,FALSE),"")</f>
        <v/>
      </c>
      <c r="P5" t="str">
        <f>IFERROR(VLOOKUP($B5,[1]Jun!AP$5:AQ$46,2,FALSE),"")</f>
        <v/>
      </c>
      <c r="Q5" s="6">
        <f>SUM($C5:P5)</f>
        <v>0</v>
      </c>
      <c r="R5">
        <f>COUNTIF($C5:P5,"Late*")</f>
        <v>0</v>
      </c>
      <c r="S5" s="11">
        <f t="shared" ref="S5:S36" si="2">SUM(Q5:R5)</f>
        <v>0</v>
      </c>
      <c r="T5" s="7">
        <f>COUNTIF($C5:P5,"Absent")</f>
        <v>0</v>
      </c>
      <c r="U5">
        <f>COUNTIF($C5:P5,"Withdrawn")+COUNTIF($C5:P5,"Absent*")-T5</f>
        <v>1</v>
      </c>
      <c r="V5" s="10">
        <f t="shared" ref="V5:V36" si="3">SUM(S5:U5)</f>
        <v>1</v>
      </c>
      <c r="W5"/>
    </row>
    <row r="6" spans="1:23" x14ac:dyDescent="0.3">
      <c r="A6" s="22" t="s">
        <v>10</v>
      </c>
      <c r="B6" s="23" t="s">
        <v>11</v>
      </c>
      <c r="C6" s="6" t="str">
        <f>IFERROR(VLOOKUP($B6,[1]Jun!C$5:D$46,2,FALSE),"")</f>
        <v/>
      </c>
      <c r="D6">
        <f>IFERROR(VLOOKUP($B6,[1]Jun!F$5:G$46,2,FALSE),"")</f>
        <v>1</v>
      </c>
      <c r="E6">
        <f>IFERROR(VLOOKUP($B6,[1]Jun!I$5:J$46,2,FALSE),"")</f>
        <v>1</v>
      </c>
      <c r="F6" s="70" t="str">
        <f>IFERROR(VLOOKUP($B6,[1]Jun!L$5:M$46,2,FALSE),"")</f>
        <v/>
      </c>
      <c r="G6" t="str">
        <f>IFERROR(VLOOKUP($B6,[1]Jun!O$5:P$46,2,FALSE),"")</f>
        <v>Late</v>
      </c>
      <c r="H6" t="str">
        <f>IFERROR(VLOOKUP($B6,[1]Jun!R$5:S$46,2,FALSE),"")</f>
        <v/>
      </c>
      <c r="I6" t="str">
        <f>IFERROR(VLOOKUP($B6,[1]Jun!U$5:V$46,2,FALSE),"")</f>
        <v/>
      </c>
      <c r="J6" t="str">
        <f>IFERROR(VLOOKUP($B6,[1]Jun!X$5:Y$46,2,FALSE),"")</f>
        <v/>
      </c>
      <c r="K6" t="str">
        <f>IFERROR(VLOOKUP($B6,[1]Jun!AA$5:AB$46,2,FALSE),"")</f>
        <v/>
      </c>
      <c r="L6" t="str">
        <f>IFERROR(VLOOKUP($B6,[1]Jun!AD$5:AE$46,2,FALSE),"")</f>
        <v/>
      </c>
      <c r="M6" t="str">
        <f>IFERROR(VLOOKUP($B6,[1]Jun!AG$5:AH$46,2,FALSE),"")</f>
        <v/>
      </c>
      <c r="N6" t="str">
        <f>IFERROR(VLOOKUP($B6,[1]Jun!AJ$5:AK$46,2,FALSE),"")</f>
        <v/>
      </c>
      <c r="O6" t="str">
        <f>IFERROR(VLOOKUP($B6,[1]Jun!AM$5:AN$46,2,FALSE),"")</f>
        <v/>
      </c>
      <c r="P6" t="str">
        <f>IFERROR(VLOOKUP($B6,[1]Jun!AP$5:AQ$46,2,FALSE),"")</f>
        <v/>
      </c>
      <c r="Q6" s="6">
        <f>SUM($C6:P6)</f>
        <v>2</v>
      </c>
      <c r="R6">
        <f>COUNTIF($C6:P6,"Late*")</f>
        <v>1</v>
      </c>
      <c r="S6" s="11">
        <f t="shared" si="2"/>
        <v>3</v>
      </c>
      <c r="T6" s="7">
        <f>COUNTIF($C6:P6,"Absent")</f>
        <v>0</v>
      </c>
      <c r="U6">
        <f>COUNTIF($C6:P6,"Withdrawn")+COUNTIF($C6:P6,"Absent*")-T6</f>
        <v>0</v>
      </c>
      <c r="V6" s="10">
        <f t="shared" si="3"/>
        <v>3</v>
      </c>
    </row>
    <row r="7" spans="1:23" x14ac:dyDescent="0.3">
      <c r="A7" s="22" t="s">
        <v>531</v>
      </c>
      <c r="B7" s="23" t="s">
        <v>532</v>
      </c>
      <c r="C7" s="6" t="str">
        <f>IFERROR(VLOOKUP($B7,[1]Jun!C$5:D$46,2,FALSE),"")</f>
        <v/>
      </c>
      <c r="D7">
        <f>IFERROR(VLOOKUP($B7,[1]Jun!F$5:G$46,2,FALSE),"")</f>
        <v>1</v>
      </c>
      <c r="E7" t="str">
        <f>IFERROR(VLOOKUP($B7,[1]Jun!I$5:J$46,2,FALSE),"")</f>
        <v/>
      </c>
      <c r="F7" s="70" t="str">
        <f>IFERROR(VLOOKUP($B7,[1]Jun!L$5:M$46,2,FALSE),"")</f>
        <v/>
      </c>
      <c r="G7" t="str">
        <f>IFERROR(VLOOKUP($B7,[1]Jun!O$5:P$46,2,FALSE),"")</f>
        <v/>
      </c>
      <c r="H7" t="str">
        <f>IFERROR(VLOOKUP($B7,[1]Jun!R$5:S$46,2,FALSE),"")</f>
        <v/>
      </c>
      <c r="I7" t="str">
        <f>IFERROR(VLOOKUP($B7,[1]Jun!U$5:V$46,2,FALSE),"")</f>
        <v/>
      </c>
      <c r="J7" t="str">
        <f>IFERROR(VLOOKUP($B7,[1]Jun!X$5:Y$46,2,FALSE),"")</f>
        <v/>
      </c>
      <c r="K7" t="str">
        <f>IFERROR(VLOOKUP($B7,[1]Jun!AA$5:AB$46,2,FALSE),"")</f>
        <v/>
      </c>
      <c r="L7" t="str">
        <f>IFERROR(VLOOKUP($B7,[1]Jun!AD$5:AE$46,2,FALSE),"")</f>
        <v/>
      </c>
      <c r="M7" t="str">
        <f>IFERROR(VLOOKUP($B7,[1]Jun!AG$5:AH$46,2,FALSE),"")</f>
        <v/>
      </c>
      <c r="N7" t="str">
        <f>IFERROR(VLOOKUP($B7,[1]Jun!AJ$5:AK$46,2,FALSE),"")</f>
        <v/>
      </c>
      <c r="O7" t="str">
        <f>IFERROR(VLOOKUP($B7,[1]Jun!AM$5:AN$46,2,FALSE),"")</f>
        <v/>
      </c>
      <c r="P7" t="str">
        <f>IFERROR(VLOOKUP($B7,[1]Jun!AP$5:AQ$46,2,FALSE),"")</f>
        <v/>
      </c>
      <c r="Q7" s="6">
        <f>SUM($C7:P7)</f>
        <v>1</v>
      </c>
      <c r="R7">
        <f>COUNTIF($C7:P7,"Late*")</f>
        <v>0</v>
      </c>
      <c r="S7" s="11">
        <f t="shared" si="2"/>
        <v>1</v>
      </c>
      <c r="T7" s="7">
        <f>COUNTIF($C7:P7,"Absent")</f>
        <v>0</v>
      </c>
      <c r="U7">
        <f>COUNTIF($C7:P7,"Withdrawn")+COUNTIF($C7:P7,"Absent*")-T7</f>
        <v>0</v>
      </c>
      <c r="V7" s="10">
        <f t="shared" si="3"/>
        <v>1</v>
      </c>
    </row>
    <row r="8" spans="1:23" x14ac:dyDescent="0.3">
      <c r="A8" s="22" t="s">
        <v>77</v>
      </c>
      <c r="B8" s="23" t="s">
        <v>78</v>
      </c>
      <c r="C8" s="6" t="str">
        <f>IFERROR(VLOOKUP($B8,[1]Jun!C$5:D$46,2,FALSE),"")</f>
        <v/>
      </c>
      <c r="D8" t="str">
        <f>IFERROR(VLOOKUP($B8,[1]Jun!F$5:G$46,2,FALSE),"")</f>
        <v/>
      </c>
      <c r="E8" t="str">
        <f>IFERROR(VLOOKUP($B8,[1]Jun!I$5:J$46,2,FALSE),"")</f>
        <v/>
      </c>
      <c r="F8" s="70" t="str">
        <f>IFERROR(VLOOKUP($B8,[1]Jun!L$5:M$46,2,FALSE),"")</f>
        <v/>
      </c>
      <c r="G8" t="str">
        <f>IFERROR(VLOOKUP($B8,[1]Jun!O$5:P$46,2,FALSE),"")</f>
        <v/>
      </c>
      <c r="H8" t="str">
        <f>IFERROR(VLOOKUP($B8,[1]Jun!R$5:S$46,2,FALSE),"")</f>
        <v/>
      </c>
      <c r="I8" t="str">
        <f>IFERROR(VLOOKUP($B8,[1]Jun!U$5:V$46,2,FALSE),"")</f>
        <v/>
      </c>
      <c r="J8" t="str">
        <f>IFERROR(VLOOKUP($B8,[1]Jun!X$5:Y$46,2,FALSE),"")</f>
        <v/>
      </c>
      <c r="K8" t="str">
        <f>IFERROR(VLOOKUP($B8,[1]Jun!AA$5:AB$46,2,FALSE),"")</f>
        <v/>
      </c>
      <c r="L8" t="str">
        <f>IFERROR(VLOOKUP($B8,[1]Jun!AD$5:AE$46,2,FALSE),"")</f>
        <v/>
      </c>
      <c r="M8" t="str">
        <f>IFERROR(VLOOKUP($B8,[1]Jun!AG$5:AH$46,2,FALSE),"")</f>
        <v/>
      </c>
      <c r="N8" t="str">
        <f>IFERROR(VLOOKUP($B8,[1]Jun!AJ$5:AK$46,2,FALSE),"")</f>
        <v/>
      </c>
      <c r="O8" t="str">
        <f>IFERROR(VLOOKUP($B8,[1]Jun!AM$5:AN$46,2,FALSE),"")</f>
        <v/>
      </c>
      <c r="P8" t="str">
        <f>IFERROR(VLOOKUP($B8,[1]Jun!AP$5:AQ$46,2,FALSE),"")</f>
        <v/>
      </c>
      <c r="Q8" s="6">
        <f>SUM($C8:P8)</f>
        <v>0</v>
      </c>
      <c r="R8">
        <f>COUNTIF($C8:P8,"Late*")</f>
        <v>0</v>
      </c>
      <c r="S8" s="11">
        <f t="shared" si="2"/>
        <v>0</v>
      </c>
      <c r="T8" s="7">
        <f>COUNTIF($C8:P8,"Absent")</f>
        <v>0</v>
      </c>
      <c r="U8">
        <f>COUNTIF($C8:P8,"Withdrawn")+COUNTIF($C8:P8,"Absent*")-T8</f>
        <v>0</v>
      </c>
      <c r="V8" s="10">
        <f t="shared" si="3"/>
        <v>0</v>
      </c>
    </row>
    <row r="9" spans="1:23" x14ac:dyDescent="0.3">
      <c r="A9" s="22" t="s">
        <v>136</v>
      </c>
      <c r="B9" s="23" t="s">
        <v>131</v>
      </c>
      <c r="C9" s="6" t="str">
        <f>IFERROR(VLOOKUP($B9,[1]Jun!C$5:D$46,2,FALSE),"")</f>
        <v/>
      </c>
      <c r="D9" t="str">
        <f>IFERROR(VLOOKUP($B9,[1]Jun!F$5:G$46,2,FALSE),"")</f>
        <v/>
      </c>
      <c r="E9">
        <f>IFERROR(VLOOKUP($B9,[1]Jun!I$5:J$46,2,FALSE),"")</f>
        <v>1</v>
      </c>
      <c r="F9" s="70" t="str">
        <f>IFERROR(VLOOKUP($B9,[1]Jun!L$5:M$46,2,FALSE),"")</f>
        <v/>
      </c>
      <c r="G9" t="str">
        <f>IFERROR(VLOOKUP($B9,[1]Jun!O$5:P$46,2,FALSE),"")</f>
        <v>Withdrawn</v>
      </c>
      <c r="H9" t="str">
        <f>IFERROR(VLOOKUP($B9,[1]Jun!R$5:S$46,2,FALSE),"")</f>
        <v/>
      </c>
      <c r="I9" t="str">
        <f>IFERROR(VLOOKUP($B9,[1]Jun!U$5:V$46,2,FALSE),"")</f>
        <v/>
      </c>
      <c r="J9" t="str">
        <f>IFERROR(VLOOKUP($B9,[1]Jun!X$5:Y$46,2,FALSE),"")</f>
        <v/>
      </c>
      <c r="K9" t="str">
        <f>IFERROR(VLOOKUP($B9,[1]Jun!AA$5:AB$46,2,FALSE),"")</f>
        <v/>
      </c>
      <c r="L9" t="str">
        <f>IFERROR(VLOOKUP($B9,[1]Jun!AD$5:AE$46,2,FALSE),"")</f>
        <v/>
      </c>
      <c r="M9" t="str">
        <f>IFERROR(VLOOKUP($B9,[1]Jun!AG$5:AH$46,2,FALSE),"")</f>
        <v/>
      </c>
      <c r="N9" t="str">
        <f>IFERROR(VLOOKUP($B9,[1]Jun!AJ$5:AK$46,2,FALSE),"")</f>
        <v/>
      </c>
      <c r="O9" t="str">
        <f>IFERROR(VLOOKUP($B9,[1]Jun!AM$5:AN$46,2,FALSE),"")</f>
        <v/>
      </c>
      <c r="P9" t="str">
        <f>IFERROR(VLOOKUP($B9,[1]Jun!AP$5:AQ$46,2,FALSE),"")</f>
        <v/>
      </c>
      <c r="Q9" s="6">
        <f>SUM($C9:P9)</f>
        <v>1</v>
      </c>
      <c r="R9">
        <f>COUNTIF($C9:P9,"Late*")</f>
        <v>0</v>
      </c>
      <c r="S9" s="11">
        <f t="shared" si="2"/>
        <v>1</v>
      </c>
      <c r="T9" s="7">
        <f>COUNTIF($C9:P9,"Absent")</f>
        <v>0</v>
      </c>
      <c r="U9">
        <f>COUNTIF($C9:P9,"Withdrawn")+COUNTIF($C9:P9,"Absent*")-T9</f>
        <v>1</v>
      </c>
      <c r="V9" s="10">
        <f t="shared" si="3"/>
        <v>2</v>
      </c>
    </row>
    <row r="10" spans="1:23" x14ac:dyDescent="0.3">
      <c r="A10" s="22" t="s">
        <v>205</v>
      </c>
      <c r="B10" s="23" t="s">
        <v>206</v>
      </c>
      <c r="C10" s="6">
        <f>IFERROR(VLOOKUP($B10,[1]Jun!C$5:D$46,2,FALSE),"")</f>
        <v>1</v>
      </c>
      <c r="D10" t="str">
        <f>IFERROR(VLOOKUP($B10,[1]Jun!F$5:G$46,2,FALSE),"")</f>
        <v/>
      </c>
      <c r="E10" t="str">
        <f>IFERROR(VLOOKUP($B10,[1]Jun!I$5:J$46,2,FALSE),"")</f>
        <v/>
      </c>
      <c r="F10" s="70" t="str">
        <f>IFERROR(VLOOKUP($B10,[1]Jun!L$5:M$46,2,FALSE),"")</f>
        <v/>
      </c>
      <c r="G10">
        <f>IFERROR(VLOOKUP($B10,[1]Jun!O$5:P$46,2,FALSE),"")</f>
        <v>1</v>
      </c>
      <c r="H10" t="str">
        <f>IFERROR(VLOOKUP($B10,[1]Jun!R$5:S$46,2,FALSE),"")</f>
        <v/>
      </c>
      <c r="I10" t="str">
        <f>IFERROR(VLOOKUP($B10,[1]Jun!U$5:V$46,2,FALSE),"")</f>
        <v/>
      </c>
      <c r="J10" t="str">
        <f>IFERROR(VLOOKUP($B10,[1]Jun!X$5:Y$46,2,FALSE),"")</f>
        <v/>
      </c>
      <c r="K10" t="str">
        <f>IFERROR(VLOOKUP($B10,[1]Jun!AA$5:AB$46,2,FALSE),"")</f>
        <v/>
      </c>
      <c r="L10" t="str">
        <f>IFERROR(VLOOKUP($B10,[1]Jun!AD$5:AE$46,2,FALSE),"")</f>
        <v/>
      </c>
      <c r="M10" t="str">
        <f>IFERROR(VLOOKUP($B10,[1]Jun!AG$5:AH$46,2,FALSE),"")</f>
        <v/>
      </c>
      <c r="N10" t="str">
        <f>IFERROR(VLOOKUP($B10,[1]Jun!AJ$5:AK$46,2,FALSE),"")</f>
        <v/>
      </c>
      <c r="O10" t="str">
        <f>IFERROR(VLOOKUP($B10,[1]Jun!AM$5:AN$46,2,FALSE),"")</f>
        <v/>
      </c>
      <c r="P10" t="str">
        <f>IFERROR(VLOOKUP($B10,[1]Jun!AP$5:AQ$46,2,FALSE),"")</f>
        <v/>
      </c>
      <c r="Q10" s="6">
        <f>SUM($C10:P10)</f>
        <v>2</v>
      </c>
      <c r="R10">
        <f>COUNTIF($C10:P10,"Late*")</f>
        <v>0</v>
      </c>
      <c r="S10" s="11">
        <f t="shared" si="2"/>
        <v>2</v>
      </c>
      <c r="T10" s="7">
        <f>COUNTIF($C10:P10,"Absent")</f>
        <v>0</v>
      </c>
      <c r="U10">
        <f>COUNTIF($C10:P10,"Withdrawn")+COUNTIF($C10:P10,"Absent*")-T10</f>
        <v>0</v>
      </c>
      <c r="V10" s="10">
        <f t="shared" si="3"/>
        <v>2</v>
      </c>
    </row>
    <row r="11" spans="1:23" x14ac:dyDescent="0.3">
      <c r="A11" s="22" t="s">
        <v>153</v>
      </c>
      <c r="B11" s="23" t="s">
        <v>154</v>
      </c>
      <c r="C11" s="6" t="str">
        <f>IFERROR(VLOOKUP($B11,[1]Jun!C$5:D$46,2,FALSE),"")</f>
        <v>Withdrawn</v>
      </c>
      <c r="D11" t="str">
        <f>IFERROR(VLOOKUP($B11,[1]Jun!F$5:G$46,2,FALSE),"")</f>
        <v/>
      </c>
      <c r="E11">
        <f>IFERROR(VLOOKUP($B11,[1]Jun!I$5:J$46,2,FALSE),"")</f>
        <v>1</v>
      </c>
      <c r="F11" s="70" t="str">
        <f>IFERROR(VLOOKUP($B11,[1]Jun!L$5:M$46,2,FALSE),"")</f>
        <v/>
      </c>
      <c r="G11">
        <f>IFERROR(VLOOKUP($B11,[1]Jun!O$5:P$46,2,FALSE),"")</f>
        <v>1</v>
      </c>
      <c r="H11" t="str">
        <f>IFERROR(VLOOKUP($B11,[1]Jun!R$5:S$46,2,FALSE),"")</f>
        <v/>
      </c>
      <c r="I11" t="str">
        <f>IFERROR(VLOOKUP($B11,[1]Jun!U$5:V$46,2,FALSE),"")</f>
        <v/>
      </c>
      <c r="J11" t="str">
        <f>IFERROR(VLOOKUP($B11,[1]Jun!X$5:Y$46,2,FALSE),"")</f>
        <v/>
      </c>
      <c r="K11" t="str">
        <f>IFERROR(VLOOKUP($B11,[1]Jun!AA$5:AB$46,2,FALSE),"")</f>
        <v/>
      </c>
      <c r="L11" t="str">
        <f>IFERROR(VLOOKUP($B11,[1]Jun!AD$5:AE$46,2,FALSE),"")</f>
        <v/>
      </c>
      <c r="M11" t="str">
        <f>IFERROR(VLOOKUP($B11,[1]Jun!AG$5:AH$46,2,FALSE),"")</f>
        <v/>
      </c>
      <c r="N11" t="str">
        <f>IFERROR(VLOOKUP($B11,[1]Jun!AJ$5:AK$46,2,FALSE),"")</f>
        <v/>
      </c>
      <c r="O11" t="str">
        <f>IFERROR(VLOOKUP($B11,[1]Jun!AM$5:AN$46,2,FALSE),"")</f>
        <v/>
      </c>
      <c r="P11" t="str">
        <f>IFERROR(VLOOKUP($B11,[1]Jun!AP$5:AQ$46,2,FALSE),"")</f>
        <v/>
      </c>
      <c r="Q11" s="6">
        <f>SUM($C11:P11)</f>
        <v>2</v>
      </c>
      <c r="R11">
        <f>COUNTIF($C11:P11,"Late*")</f>
        <v>0</v>
      </c>
      <c r="S11" s="11">
        <f t="shared" si="2"/>
        <v>2</v>
      </c>
      <c r="T11" s="7">
        <f>COUNTIF($C11:P11,"Absent")</f>
        <v>0</v>
      </c>
      <c r="U11">
        <f>COUNTIF($C11:P11,"Withdrawn")+COUNTIF($C11:P11,"Absent*")-T11</f>
        <v>1</v>
      </c>
      <c r="V11" s="10">
        <f t="shared" si="3"/>
        <v>3</v>
      </c>
    </row>
    <row r="12" spans="1:23" x14ac:dyDescent="0.3">
      <c r="A12" s="22" t="s">
        <v>844</v>
      </c>
      <c r="B12" s="23" t="s">
        <v>845</v>
      </c>
      <c r="C12" s="6" t="str">
        <f>IFERROR(VLOOKUP($B12,[1]Jun!C$5:D$46,2,FALSE),"")</f>
        <v/>
      </c>
      <c r="D12" t="str">
        <f>IFERROR(VLOOKUP($B12,[1]Jun!F$5:G$46,2,FALSE),"")</f>
        <v/>
      </c>
      <c r="E12">
        <f>IFERROR(VLOOKUP($B12,[1]Jun!I$5:J$46,2,FALSE),"")</f>
        <v>1</v>
      </c>
      <c r="F12" s="70" t="str">
        <f>IFERROR(VLOOKUP($B12,[1]Jun!L$5:M$46,2,FALSE),"")</f>
        <v/>
      </c>
      <c r="G12" t="str">
        <f>IFERROR(VLOOKUP($B12,[1]Jun!O$5:P$46,2,FALSE),"")</f>
        <v>Absent</v>
      </c>
      <c r="H12" t="str">
        <f>IFERROR(VLOOKUP($B12,[1]Jun!R$5:S$46,2,FALSE),"")</f>
        <v/>
      </c>
      <c r="I12" t="str">
        <f>IFERROR(VLOOKUP($B12,[1]Jun!U$5:V$46,2,FALSE),"")</f>
        <v/>
      </c>
      <c r="J12" t="str">
        <f>IFERROR(VLOOKUP($B12,[1]Jun!X$5:Y$46,2,FALSE),"")</f>
        <v/>
      </c>
      <c r="K12" t="str">
        <f>IFERROR(VLOOKUP($B12,[1]Jun!AA$5:AB$46,2,FALSE),"")</f>
        <v/>
      </c>
      <c r="L12" t="str">
        <f>IFERROR(VLOOKUP($B12,[1]Jun!AD$5:AE$46,2,FALSE),"")</f>
        <v/>
      </c>
      <c r="M12" t="str">
        <f>IFERROR(VLOOKUP($B12,[1]Jun!AG$5:AH$46,2,FALSE),"")</f>
        <v/>
      </c>
      <c r="N12" t="str">
        <f>IFERROR(VLOOKUP($B12,[1]Jun!AJ$5:AK$46,2,FALSE),"")</f>
        <v/>
      </c>
      <c r="O12" t="str">
        <f>IFERROR(VLOOKUP($B12,[1]Jun!AM$5:AN$46,2,FALSE),"")</f>
        <v/>
      </c>
      <c r="P12" t="str">
        <f>IFERROR(VLOOKUP($B12,[1]Jun!AP$5:AQ$46,2,FALSE),"")</f>
        <v/>
      </c>
      <c r="Q12" s="6">
        <f>SUM($C12:P12)</f>
        <v>1</v>
      </c>
      <c r="R12">
        <f>COUNTIF($C12:P12,"Late*")</f>
        <v>0</v>
      </c>
      <c r="S12" s="11">
        <f t="shared" si="2"/>
        <v>1</v>
      </c>
      <c r="T12" s="7">
        <f>COUNTIF($C12:P12,"Absent")</f>
        <v>1</v>
      </c>
      <c r="U12">
        <f>COUNTIF($C12:P12,"Withdrawn")+COUNTIF($C12:P12,"Absent*")-T12</f>
        <v>0</v>
      </c>
      <c r="V12" s="10">
        <f t="shared" si="3"/>
        <v>2</v>
      </c>
    </row>
    <row r="13" spans="1:23" x14ac:dyDescent="0.3">
      <c r="A13" s="22" t="s">
        <v>858</v>
      </c>
      <c r="B13" s="23" t="s">
        <v>859</v>
      </c>
      <c r="C13" s="6" t="str">
        <f>IFERROR(VLOOKUP($B13,[1]Jun!C$5:D$46,2,FALSE),"")</f>
        <v/>
      </c>
      <c r="D13" t="str">
        <f>IFERROR(VLOOKUP($B13,[1]Jun!F$5:G$46,2,FALSE),"")</f>
        <v/>
      </c>
      <c r="E13" t="str">
        <f>IFERROR(VLOOKUP($B13,[1]Jun!I$5:J$46,2,FALSE),"")</f>
        <v>Withdrawn</v>
      </c>
      <c r="F13" s="70" t="str">
        <f>IFERROR(VLOOKUP($B13,[1]Jun!L$5:M$46,2,FALSE),"")</f>
        <v/>
      </c>
      <c r="G13" t="str">
        <f>IFERROR(VLOOKUP($B13,[1]Jun!O$5:P$46,2,FALSE),"")</f>
        <v>Withdrawn</v>
      </c>
      <c r="H13" t="str">
        <f>IFERROR(VLOOKUP($B13,[1]Jun!R$5:S$46,2,FALSE),"")</f>
        <v/>
      </c>
      <c r="I13" t="str">
        <f>IFERROR(VLOOKUP($B13,[1]Jun!U$5:V$46,2,FALSE),"")</f>
        <v/>
      </c>
      <c r="J13" t="str">
        <f>IFERROR(VLOOKUP($B13,[1]Jun!X$5:Y$46,2,FALSE),"")</f>
        <v/>
      </c>
      <c r="K13" t="str">
        <f>IFERROR(VLOOKUP($B13,[1]Jun!AA$5:AB$46,2,FALSE),"")</f>
        <v/>
      </c>
      <c r="L13" t="str">
        <f>IFERROR(VLOOKUP($B13,[1]Jun!AD$5:AE$46,2,FALSE),"")</f>
        <v/>
      </c>
      <c r="M13" t="str">
        <f>IFERROR(VLOOKUP($B13,[1]Jun!AG$5:AH$46,2,FALSE),"")</f>
        <v/>
      </c>
      <c r="N13" t="str">
        <f>IFERROR(VLOOKUP($B13,[1]Jun!AJ$5:AK$46,2,FALSE),"")</f>
        <v/>
      </c>
      <c r="O13" t="str">
        <f>IFERROR(VLOOKUP($B13,[1]Jun!AM$5:AN$46,2,FALSE),"")</f>
        <v/>
      </c>
      <c r="P13" t="str">
        <f>IFERROR(VLOOKUP($B13,[1]Jun!AP$5:AQ$46,2,FALSE),"")</f>
        <v/>
      </c>
      <c r="Q13" s="6">
        <f>SUM($C13:P13)</f>
        <v>0</v>
      </c>
      <c r="R13">
        <f>COUNTIF($C13:P13,"Late*")</f>
        <v>0</v>
      </c>
      <c r="S13" s="11">
        <f t="shared" si="2"/>
        <v>0</v>
      </c>
      <c r="T13" s="7">
        <f>COUNTIF($C13:P13,"Absent")</f>
        <v>0</v>
      </c>
      <c r="U13">
        <f>COUNTIF($C13:P13,"Withdrawn")+COUNTIF($C13:P13,"Absent*")-T13</f>
        <v>2</v>
      </c>
      <c r="V13" s="10">
        <f t="shared" si="3"/>
        <v>2</v>
      </c>
    </row>
    <row r="14" spans="1:23" x14ac:dyDescent="0.3">
      <c r="A14" s="22" t="s">
        <v>484</v>
      </c>
      <c r="B14" s="23" t="s">
        <v>485</v>
      </c>
      <c r="C14" s="6" t="str">
        <f>IFERROR(VLOOKUP($B14,[1]Jun!C$5:D$46,2,FALSE),"")</f>
        <v/>
      </c>
      <c r="D14" t="str">
        <f>IFERROR(VLOOKUP($B14,[1]Jun!F$5:G$46,2,FALSE),"")</f>
        <v/>
      </c>
      <c r="E14" t="str">
        <f>IFERROR(VLOOKUP($B14,[1]Jun!I$5:J$46,2,FALSE),"")</f>
        <v>Withdrawn</v>
      </c>
      <c r="F14" s="70" t="str">
        <f>IFERROR(VLOOKUP($B14,[1]Jun!L$5:M$46,2,FALSE),"")</f>
        <v/>
      </c>
      <c r="G14" t="str">
        <f>IFERROR(VLOOKUP($B14,[1]Jun!O$5:P$46,2,FALSE),"")</f>
        <v/>
      </c>
      <c r="H14" t="str">
        <f>IFERROR(VLOOKUP($B14,[1]Jun!R$5:S$46,2,FALSE),"")</f>
        <v/>
      </c>
      <c r="I14" t="str">
        <f>IFERROR(VLOOKUP($B14,[1]Jun!U$5:V$46,2,FALSE),"")</f>
        <v/>
      </c>
      <c r="J14" t="str">
        <f>IFERROR(VLOOKUP($B14,[1]Jun!X$5:Y$46,2,FALSE),"")</f>
        <v/>
      </c>
      <c r="K14" t="str">
        <f>IFERROR(VLOOKUP($B14,[1]Jun!AA$5:AB$46,2,FALSE),"")</f>
        <v/>
      </c>
      <c r="L14" t="str">
        <f>IFERROR(VLOOKUP($B14,[1]Jun!AD$5:AE$46,2,FALSE),"")</f>
        <v/>
      </c>
      <c r="M14" t="str">
        <f>IFERROR(VLOOKUP($B14,[1]Jun!AG$5:AH$46,2,FALSE),"")</f>
        <v/>
      </c>
      <c r="N14" t="str">
        <f>IFERROR(VLOOKUP($B14,[1]Jun!AJ$5:AK$46,2,FALSE),"")</f>
        <v/>
      </c>
      <c r="O14" t="str">
        <f>IFERROR(VLOOKUP($B14,[1]Jun!AM$5:AN$46,2,FALSE),"")</f>
        <v/>
      </c>
      <c r="P14" t="str">
        <f>IFERROR(VLOOKUP($B14,[1]Jun!AP$5:AQ$46,2,FALSE),"")</f>
        <v/>
      </c>
      <c r="Q14" s="6">
        <f>SUM($C14:P14)</f>
        <v>0</v>
      </c>
      <c r="R14">
        <f>COUNTIF($C14:P14,"Late*")</f>
        <v>0</v>
      </c>
      <c r="S14" s="11">
        <f t="shared" si="2"/>
        <v>0</v>
      </c>
      <c r="T14" s="7">
        <f>COUNTIF($C14:P14,"Absent")</f>
        <v>0</v>
      </c>
      <c r="U14">
        <f>COUNTIF($C14:P14,"Withdrawn")+COUNTIF($C14:P14,"Absent*")-T14</f>
        <v>1</v>
      </c>
      <c r="V14" s="10">
        <f t="shared" si="3"/>
        <v>1</v>
      </c>
    </row>
    <row r="15" spans="1:23" x14ac:dyDescent="0.3">
      <c r="A15" s="22" t="s">
        <v>14</v>
      </c>
      <c r="B15" s="23" t="s">
        <v>15</v>
      </c>
      <c r="C15" s="6" t="str">
        <f>IFERROR(VLOOKUP($B15,[1]Jun!C$5:D$46,2,FALSE),"")</f>
        <v/>
      </c>
      <c r="D15">
        <f>IFERROR(VLOOKUP($B15,[1]Jun!F$5:G$46,2,FALSE),"")</f>
        <v>1</v>
      </c>
      <c r="E15" t="str">
        <f>IFERROR(VLOOKUP($B15,[1]Jun!I$5:J$46,2,FALSE),"")</f>
        <v>Withdrawn</v>
      </c>
      <c r="F15" s="70" t="str">
        <f>IFERROR(VLOOKUP($B15,[1]Jun!L$5:M$46,2,FALSE),"")</f>
        <v/>
      </c>
      <c r="G15" t="str">
        <f>IFERROR(VLOOKUP($B15,[1]Jun!O$5:P$46,2,FALSE),"")</f>
        <v>Late</v>
      </c>
      <c r="H15" t="str">
        <f>IFERROR(VLOOKUP($B15,[1]Jun!R$5:S$46,2,FALSE),"")</f>
        <v/>
      </c>
      <c r="I15" t="str">
        <f>IFERROR(VLOOKUP($B15,[1]Jun!U$5:V$46,2,FALSE),"")</f>
        <v/>
      </c>
      <c r="J15" t="str">
        <f>IFERROR(VLOOKUP($B15,[1]Jun!X$5:Y$46,2,FALSE),"")</f>
        <v/>
      </c>
      <c r="K15" t="str">
        <f>IFERROR(VLOOKUP($B15,[1]Jun!AA$5:AB$46,2,FALSE),"")</f>
        <v/>
      </c>
      <c r="L15" t="str">
        <f>IFERROR(VLOOKUP($B15,[1]Jun!AD$5:AE$46,2,FALSE),"")</f>
        <v/>
      </c>
      <c r="M15" t="str">
        <f>IFERROR(VLOOKUP($B15,[1]Jun!AG$5:AH$46,2,FALSE),"")</f>
        <v/>
      </c>
      <c r="N15" t="str">
        <f>IFERROR(VLOOKUP($B15,[1]Jun!AJ$5:AK$46,2,FALSE),"")</f>
        <v/>
      </c>
      <c r="O15" t="str">
        <f>IFERROR(VLOOKUP($B15,[1]Jun!AM$5:AN$46,2,FALSE),"")</f>
        <v/>
      </c>
      <c r="P15" t="str">
        <f>IFERROR(VLOOKUP($B15,[1]Jun!AP$5:AQ$46,2,FALSE),"")</f>
        <v/>
      </c>
      <c r="Q15" s="6">
        <f>SUM($C15:P15)</f>
        <v>1</v>
      </c>
      <c r="R15">
        <f>COUNTIF($C15:P15,"Late*")</f>
        <v>1</v>
      </c>
      <c r="S15" s="11">
        <f t="shared" si="2"/>
        <v>2</v>
      </c>
      <c r="T15" s="7">
        <f>COUNTIF($C15:P15,"Absent")</f>
        <v>0</v>
      </c>
      <c r="U15">
        <f>COUNTIF($C15:P15,"Withdrawn")+COUNTIF($C15:P15,"Absent*")-T15</f>
        <v>1</v>
      </c>
      <c r="V15" s="10">
        <f t="shared" si="3"/>
        <v>3</v>
      </c>
    </row>
    <row r="16" spans="1:23" x14ac:dyDescent="0.3">
      <c r="A16" s="22" t="s">
        <v>20</v>
      </c>
      <c r="B16" s="23" t="s">
        <v>21</v>
      </c>
      <c r="C16" s="6" t="str">
        <f>IFERROR(VLOOKUP($B16,[1]Jun!C$5:D$46,2,FALSE),"")</f>
        <v/>
      </c>
      <c r="D16">
        <f>IFERROR(VLOOKUP($B16,[1]Jun!F$5:G$46,2,FALSE),"")</f>
        <v>1</v>
      </c>
      <c r="E16">
        <f>IFERROR(VLOOKUP($B16,[1]Jun!I$5:J$46,2,FALSE),"")</f>
        <v>1</v>
      </c>
      <c r="F16" s="70" t="str">
        <f>IFERROR(VLOOKUP($B16,[1]Jun!L$5:M$46,2,FALSE),"")</f>
        <v/>
      </c>
      <c r="G16">
        <f>IFERROR(VLOOKUP($B16,[1]Jun!O$5:P$46,2,FALSE),"")</f>
        <v>1</v>
      </c>
      <c r="H16" t="str">
        <f>IFERROR(VLOOKUP($B16,[1]Jun!R$5:S$46,2,FALSE),"")</f>
        <v/>
      </c>
      <c r="I16" t="str">
        <f>IFERROR(VLOOKUP($B16,[1]Jun!U$5:V$46,2,FALSE),"")</f>
        <v/>
      </c>
      <c r="J16" t="str">
        <f>IFERROR(VLOOKUP($B16,[1]Jun!X$5:Y$46,2,FALSE),"")</f>
        <v/>
      </c>
      <c r="K16" t="str">
        <f>IFERROR(VLOOKUP($B16,[1]Jun!AA$5:AB$46,2,FALSE),"")</f>
        <v/>
      </c>
      <c r="L16" t="str">
        <f>IFERROR(VLOOKUP($B16,[1]Jun!AD$5:AE$46,2,FALSE),"")</f>
        <v/>
      </c>
      <c r="M16" t="str">
        <f>IFERROR(VLOOKUP($B16,[1]Jun!AG$5:AH$46,2,FALSE),"")</f>
        <v/>
      </c>
      <c r="N16" t="str">
        <f>IFERROR(VLOOKUP($B16,[1]Jun!AJ$5:AK$46,2,FALSE),"")</f>
        <v/>
      </c>
      <c r="O16" t="str">
        <f>IFERROR(VLOOKUP($B16,[1]Jun!AM$5:AN$46,2,FALSE),"")</f>
        <v/>
      </c>
      <c r="P16" t="str">
        <f>IFERROR(VLOOKUP($B16,[1]Jun!AP$5:AQ$46,2,FALSE),"")</f>
        <v/>
      </c>
      <c r="Q16" s="6">
        <f>SUM($C16:P16)</f>
        <v>3</v>
      </c>
      <c r="R16">
        <f>COUNTIF($C16:P16,"Late*")</f>
        <v>0</v>
      </c>
      <c r="S16" s="11">
        <f t="shared" si="2"/>
        <v>3</v>
      </c>
      <c r="T16" s="7">
        <f>COUNTIF($C16:P16,"Absent")</f>
        <v>0</v>
      </c>
      <c r="U16">
        <f>COUNTIF($C16:P16,"Withdrawn")+COUNTIF($C16:P16,"Absent*")-T16</f>
        <v>0</v>
      </c>
      <c r="V16" s="10">
        <f t="shared" si="3"/>
        <v>3</v>
      </c>
    </row>
    <row r="17" spans="1:22" x14ac:dyDescent="0.3">
      <c r="A17" s="22" t="s">
        <v>207</v>
      </c>
      <c r="B17" s="23" t="s">
        <v>208</v>
      </c>
      <c r="C17" s="6">
        <f>IFERROR(VLOOKUP($B17,[1]Jun!C$5:D$46,2,FALSE),"")</f>
        <v>1</v>
      </c>
      <c r="D17" t="str">
        <f>IFERROR(VLOOKUP($B17,[1]Jun!F$5:G$46,2,FALSE),"")</f>
        <v/>
      </c>
      <c r="E17" t="str">
        <f>IFERROR(VLOOKUP($B17,[1]Jun!I$5:J$46,2,FALSE),"")</f>
        <v/>
      </c>
      <c r="F17" s="70" t="str">
        <f>IFERROR(VLOOKUP($B17,[1]Jun!L$5:M$46,2,FALSE),"")</f>
        <v/>
      </c>
      <c r="G17">
        <f>IFERROR(VLOOKUP($B17,[1]Jun!O$5:P$46,2,FALSE),"")</f>
        <v>1</v>
      </c>
      <c r="H17" t="str">
        <f>IFERROR(VLOOKUP($B17,[1]Jun!R$5:S$46,2,FALSE),"")</f>
        <v/>
      </c>
      <c r="I17" t="str">
        <f>IFERROR(VLOOKUP($B17,[1]Jun!U$5:V$46,2,FALSE),"")</f>
        <v/>
      </c>
      <c r="J17" t="str">
        <f>IFERROR(VLOOKUP($B17,[1]Jun!X$5:Y$46,2,FALSE),"")</f>
        <v/>
      </c>
      <c r="K17" t="str">
        <f>IFERROR(VLOOKUP($B17,[1]Jun!AA$5:AB$46,2,FALSE),"")</f>
        <v/>
      </c>
      <c r="L17" t="str">
        <f>IFERROR(VLOOKUP($B17,[1]Jun!AD$5:AE$46,2,FALSE),"")</f>
        <v/>
      </c>
      <c r="M17" t="str">
        <f>IFERROR(VLOOKUP($B17,[1]Jun!AG$5:AH$46,2,FALSE),"")</f>
        <v/>
      </c>
      <c r="N17" t="str">
        <f>IFERROR(VLOOKUP($B17,[1]Jun!AJ$5:AK$46,2,FALSE),"")</f>
        <v/>
      </c>
      <c r="O17" t="str">
        <f>IFERROR(VLOOKUP($B17,[1]Jun!AM$5:AN$46,2,FALSE),"")</f>
        <v/>
      </c>
      <c r="P17" t="str">
        <f>IFERROR(VLOOKUP($B17,[1]Jun!AP$5:AQ$46,2,FALSE),"")</f>
        <v/>
      </c>
      <c r="Q17" s="6">
        <f>SUM($C17:P17)</f>
        <v>2</v>
      </c>
      <c r="R17">
        <f>COUNTIF($C17:P17,"Late*")</f>
        <v>0</v>
      </c>
      <c r="S17" s="11">
        <f t="shared" si="2"/>
        <v>2</v>
      </c>
      <c r="T17" s="7">
        <f>COUNTIF($C17:P17,"Absent")</f>
        <v>0</v>
      </c>
      <c r="U17">
        <f>COUNTIF($C17:P17,"Withdrawn")+COUNTIF($C17:P17,"Absent*")-T17</f>
        <v>0</v>
      </c>
      <c r="V17" s="10">
        <f t="shared" si="3"/>
        <v>2</v>
      </c>
    </row>
    <row r="18" spans="1:22" x14ac:dyDescent="0.3">
      <c r="A18" s="22" t="s">
        <v>856</v>
      </c>
      <c r="B18" s="23" t="s">
        <v>857</v>
      </c>
      <c r="C18" s="6" t="str">
        <f>IFERROR(VLOOKUP($B18,[1]Jun!C$5:D$46,2,FALSE),"")</f>
        <v/>
      </c>
      <c r="D18" t="str">
        <f>IFERROR(VLOOKUP($B18,[1]Jun!F$5:G$46,2,FALSE),"")</f>
        <v/>
      </c>
      <c r="E18">
        <f>IFERROR(VLOOKUP($B18,[1]Jun!I$5:J$46,2,FALSE),"")</f>
        <v>1</v>
      </c>
      <c r="F18" s="70" t="str">
        <f>IFERROR(VLOOKUP($B18,[1]Jun!L$5:M$46,2,FALSE),"")</f>
        <v/>
      </c>
      <c r="G18" t="str">
        <f>IFERROR(VLOOKUP($B18,[1]Jun!O$5:P$46,2,FALSE),"")</f>
        <v>Withdrawn</v>
      </c>
      <c r="H18" t="str">
        <f>IFERROR(VLOOKUP($B18,[1]Jun!R$5:S$46,2,FALSE),"")</f>
        <v/>
      </c>
      <c r="I18" t="str">
        <f>IFERROR(VLOOKUP($B18,[1]Jun!U$5:V$46,2,FALSE),"")</f>
        <v/>
      </c>
      <c r="J18" t="str">
        <f>IFERROR(VLOOKUP($B18,[1]Jun!X$5:Y$46,2,FALSE),"")</f>
        <v/>
      </c>
      <c r="K18" t="str">
        <f>IFERROR(VLOOKUP($B18,[1]Jun!AA$5:AB$46,2,FALSE),"")</f>
        <v/>
      </c>
      <c r="L18" t="str">
        <f>IFERROR(VLOOKUP($B18,[1]Jun!AD$5:AE$46,2,FALSE),"")</f>
        <v/>
      </c>
      <c r="M18" t="str">
        <f>IFERROR(VLOOKUP($B18,[1]Jun!AG$5:AH$46,2,FALSE),"")</f>
        <v/>
      </c>
      <c r="N18" t="str">
        <f>IFERROR(VLOOKUP($B18,[1]Jun!AJ$5:AK$46,2,FALSE),"")</f>
        <v/>
      </c>
      <c r="O18" t="str">
        <f>IFERROR(VLOOKUP($B18,[1]Jun!AM$5:AN$46,2,FALSE),"")</f>
        <v/>
      </c>
      <c r="P18" t="str">
        <f>IFERROR(VLOOKUP($B18,[1]Jun!AP$5:AQ$46,2,FALSE),"")</f>
        <v/>
      </c>
      <c r="Q18" s="6">
        <f>SUM($C18:P18)</f>
        <v>1</v>
      </c>
      <c r="R18">
        <f>COUNTIF($C18:P18,"Late*")</f>
        <v>0</v>
      </c>
      <c r="S18" s="11">
        <f t="shared" si="2"/>
        <v>1</v>
      </c>
      <c r="T18" s="7">
        <f>COUNTIF($C18:P18,"Absent")</f>
        <v>0</v>
      </c>
      <c r="U18">
        <f>COUNTIF($C18:P18,"Withdrawn")+COUNTIF($C18:P18,"Absent*")-T18</f>
        <v>1</v>
      </c>
      <c r="V18" s="10">
        <f t="shared" si="3"/>
        <v>2</v>
      </c>
    </row>
    <row r="19" spans="1:22" x14ac:dyDescent="0.3">
      <c r="A19" s="22" t="s">
        <v>213</v>
      </c>
      <c r="B19" s="23" t="s">
        <v>214</v>
      </c>
      <c r="C19" s="6">
        <f>IFERROR(VLOOKUP($B19,[1]Jun!C$5:D$46,2,FALSE),"")</f>
        <v>1</v>
      </c>
      <c r="D19" t="str">
        <f>IFERROR(VLOOKUP($B19,[1]Jun!F$5:G$46,2,FALSE),"")</f>
        <v/>
      </c>
      <c r="E19" t="str">
        <f>IFERROR(VLOOKUP($B19,[1]Jun!I$5:J$46,2,FALSE),"")</f>
        <v/>
      </c>
      <c r="F19" s="70" t="str">
        <f>IFERROR(VLOOKUP($B19,[1]Jun!L$5:M$46,2,FALSE),"")</f>
        <v/>
      </c>
      <c r="G19">
        <f>IFERROR(VLOOKUP($B19,[1]Jun!O$5:P$46,2,FALSE),"")</f>
        <v>1</v>
      </c>
      <c r="H19" t="str">
        <f>IFERROR(VLOOKUP($B19,[1]Jun!R$5:S$46,2,FALSE),"")</f>
        <v/>
      </c>
      <c r="I19" t="str">
        <f>IFERROR(VLOOKUP($B19,[1]Jun!U$5:V$46,2,FALSE),"")</f>
        <v/>
      </c>
      <c r="J19" t="str">
        <f>IFERROR(VLOOKUP($B19,[1]Jun!X$5:Y$46,2,FALSE),"")</f>
        <v/>
      </c>
      <c r="K19" t="str">
        <f>IFERROR(VLOOKUP($B19,[1]Jun!AA$5:AB$46,2,FALSE),"")</f>
        <v/>
      </c>
      <c r="L19" t="str">
        <f>IFERROR(VLOOKUP($B19,[1]Jun!AD$5:AE$46,2,FALSE),"")</f>
        <v/>
      </c>
      <c r="M19" t="str">
        <f>IFERROR(VLOOKUP($B19,[1]Jun!AG$5:AH$46,2,FALSE),"")</f>
        <v/>
      </c>
      <c r="N19" t="str">
        <f>IFERROR(VLOOKUP($B19,[1]Jun!AJ$5:AK$46,2,FALSE),"")</f>
        <v/>
      </c>
      <c r="O19" t="str">
        <f>IFERROR(VLOOKUP($B19,[1]Jun!AM$5:AN$46,2,FALSE),"")</f>
        <v/>
      </c>
      <c r="P19" t="str">
        <f>IFERROR(VLOOKUP($B19,[1]Jun!AP$5:AQ$46,2,FALSE),"")</f>
        <v/>
      </c>
      <c r="Q19" s="6">
        <f>SUM($C19:P19)</f>
        <v>2</v>
      </c>
      <c r="R19">
        <f>COUNTIF($C19:P19,"Late*")</f>
        <v>0</v>
      </c>
      <c r="S19" s="11">
        <f t="shared" si="2"/>
        <v>2</v>
      </c>
      <c r="T19" s="7">
        <f>COUNTIF($C19:P19,"Absent")</f>
        <v>0</v>
      </c>
      <c r="U19">
        <f>COUNTIF($C19:P19,"Withdrawn")+COUNTIF($C19:P19,"Absent*")-T19</f>
        <v>0</v>
      </c>
      <c r="V19" s="10">
        <f t="shared" si="3"/>
        <v>2</v>
      </c>
    </row>
    <row r="20" spans="1:22" x14ac:dyDescent="0.3">
      <c r="A20" s="22" t="s">
        <v>854</v>
      </c>
      <c r="B20" s="23" t="s">
        <v>855</v>
      </c>
      <c r="C20" s="6" t="str">
        <f>IFERROR(VLOOKUP($B20,[1]Jun!C$5:D$46,2,FALSE),"")</f>
        <v/>
      </c>
      <c r="D20" t="str">
        <f>IFERROR(VLOOKUP($B20,[1]Jun!F$5:G$46,2,FALSE),"")</f>
        <v/>
      </c>
      <c r="E20">
        <f>IFERROR(VLOOKUP($B20,[1]Jun!I$5:J$46,2,FALSE),"")</f>
        <v>1</v>
      </c>
      <c r="F20" s="70" t="str">
        <f>IFERROR(VLOOKUP($B20,[1]Jun!L$5:M$46,2,FALSE),"")</f>
        <v/>
      </c>
      <c r="G20" t="str">
        <f>IFERROR(VLOOKUP($B20,[1]Jun!O$5:P$46,2,FALSE),"")</f>
        <v>Withdrawn</v>
      </c>
      <c r="H20" t="str">
        <f>IFERROR(VLOOKUP($B20,[1]Jun!R$5:S$46,2,FALSE),"")</f>
        <v/>
      </c>
      <c r="I20" t="str">
        <f>IFERROR(VLOOKUP($B20,[1]Jun!U$5:V$46,2,FALSE),"")</f>
        <v/>
      </c>
      <c r="J20" t="str">
        <f>IFERROR(VLOOKUP($B20,[1]Jun!X$5:Y$46,2,FALSE),"")</f>
        <v/>
      </c>
      <c r="K20" t="str">
        <f>IFERROR(VLOOKUP($B20,[1]Jun!AA$5:AB$46,2,FALSE),"")</f>
        <v/>
      </c>
      <c r="L20" t="str">
        <f>IFERROR(VLOOKUP($B20,[1]Jun!AD$5:AE$46,2,FALSE),"")</f>
        <v/>
      </c>
      <c r="M20" t="str">
        <f>IFERROR(VLOOKUP($B20,[1]Jun!AG$5:AH$46,2,FALSE),"")</f>
        <v/>
      </c>
      <c r="N20" t="str">
        <f>IFERROR(VLOOKUP($B20,[1]Jun!AJ$5:AK$46,2,FALSE),"")</f>
        <v/>
      </c>
      <c r="O20" t="str">
        <f>IFERROR(VLOOKUP($B20,[1]Jun!AM$5:AN$46,2,FALSE),"")</f>
        <v/>
      </c>
      <c r="P20" t="str">
        <f>IFERROR(VLOOKUP($B20,[1]Jun!AP$5:AQ$46,2,FALSE),"")</f>
        <v/>
      </c>
      <c r="Q20" s="6">
        <f>SUM($C20:P20)</f>
        <v>1</v>
      </c>
      <c r="R20">
        <f>COUNTIF($C20:P20,"Late*")</f>
        <v>0</v>
      </c>
      <c r="S20" s="11">
        <f t="shared" si="2"/>
        <v>1</v>
      </c>
      <c r="T20" s="7">
        <f>COUNTIF($C20:P20,"Absent")</f>
        <v>0</v>
      </c>
      <c r="U20">
        <f>COUNTIF($C20:P20,"Withdrawn")+COUNTIF($C20:P20,"Absent*")-T20</f>
        <v>1</v>
      </c>
      <c r="V20" s="10">
        <f t="shared" si="3"/>
        <v>2</v>
      </c>
    </row>
    <row r="21" spans="1:22" x14ac:dyDescent="0.3">
      <c r="A21" s="22" t="s">
        <v>864</v>
      </c>
      <c r="B21" s="23" t="s">
        <v>865</v>
      </c>
      <c r="C21" s="6" t="str">
        <f>IFERROR(VLOOKUP($B21,[1]Jun!C$5:D$46,2,FALSE),"")</f>
        <v/>
      </c>
      <c r="D21" t="str">
        <f>IFERROR(VLOOKUP($B21,[1]Jun!F$5:G$46,2,FALSE),"")</f>
        <v/>
      </c>
      <c r="E21" t="str">
        <f>IFERROR(VLOOKUP($B21,[1]Jun!I$5:J$46,2,FALSE),"")</f>
        <v/>
      </c>
      <c r="F21" s="70" t="str">
        <f>IFERROR(VLOOKUP($B21,[1]Jun!L$5:M$46,2,FALSE),"")</f>
        <v/>
      </c>
      <c r="G21">
        <f>IFERROR(VLOOKUP($B21,[1]Jun!O$5:P$46,2,FALSE),"")</f>
        <v>1</v>
      </c>
      <c r="H21" t="str">
        <f>IFERROR(VLOOKUP($B21,[1]Jun!R$5:S$46,2,FALSE),"")</f>
        <v/>
      </c>
      <c r="I21" t="str">
        <f>IFERROR(VLOOKUP($B21,[1]Jun!U$5:V$46,2,FALSE),"")</f>
        <v/>
      </c>
      <c r="J21" t="str">
        <f>IFERROR(VLOOKUP($B21,[1]Jun!X$5:Y$46,2,FALSE),"")</f>
        <v/>
      </c>
      <c r="K21" t="str">
        <f>IFERROR(VLOOKUP($B21,[1]Jun!AA$5:AB$46,2,FALSE),"")</f>
        <v/>
      </c>
      <c r="L21" t="str">
        <f>IFERROR(VLOOKUP($B21,[1]Jun!AD$5:AE$46,2,FALSE),"")</f>
        <v/>
      </c>
      <c r="M21" t="str">
        <f>IFERROR(VLOOKUP($B21,[1]Jun!AG$5:AH$46,2,FALSE),"")</f>
        <v/>
      </c>
      <c r="N21" t="str">
        <f>IFERROR(VLOOKUP($B21,[1]Jun!AJ$5:AK$46,2,FALSE),"")</f>
        <v/>
      </c>
      <c r="O21" t="str">
        <f>IFERROR(VLOOKUP($B21,[1]Jun!AM$5:AN$46,2,FALSE),"")</f>
        <v/>
      </c>
      <c r="P21" t="str">
        <f>IFERROR(VLOOKUP($B21,[1]Jun!AP$5:AQ$46,2,FALSE),"")</f>
        <v/>
      </c>
      <c r="Q21" s="6">
        <f>SUM($C21:P21)</f>
        <v>1</v>
      </c>
      <c r="R21">
        <f>COUNTIF($C21:P21,"Late*")</f>
        <v>0</v>
      </c>
      <c r="S21" s="11">
        <f t="shared" si="2"/>
        <v>1</v>
      </c>
      <c r="T21" s="7">
        <f>COUNTIF($C21:P21,"Absent")</f>
        <v>0</v>
      </c>
      <c r="U21">
        <f>COUNTIF($C21:P21,"Withdrawn")+COUNTIF($C21:P21,"Absent*")-T21</f>
        <v>0</v>
      </c>
      <c r="V21" s="10">
        <f t="shared" si="3"/>
        <v>1</v>
      </c>
    </row>
    <row r="22" spans="1:22" x14ac:dyDescent="0.3">
      <c r="A22" s="22" t="s">
        <v>486</v>
      </c>
      <c r="B22" s="23" t="s">
        <v>487</v>
      </c>
      <c r="C22" s="6" t="str">
        <f>IFERROR(VLOOKUP($B22,[1]Jun!C$5:D$46,2,FALSE),"")</f>
        <v/>
      </c>
      <c r="D22" t="str">
        <f>IFERROR(VLOOKUP($B22,[1]Jun!F$5:G$46,2,FALSE),"")</f>
        <v/>
      </c>
      <c r="E22" t="str">
        <f>IFERROR(VLOOKUP($B22,[1]Jun!I$5:J$46,2,FALSE),"")</f>
        <v>Withdrawn</v>
      </c>
      <c r="F22" s="70" t="str">
        <f>IFERROR(VLOOKUP($B22,[1]Jun!L$5:M$46,2,FALSE),"")</f>
        <v/>
      </c>
      <c r="G22" t="str">
        <f>IFERROR(VLOOKUP($B22,[1]Jun!O$5:P$46,2,FALSE),"")</f>
        <v/>
      </c>
      <c r="H22" t="str">
        <f>IFERROR(VLOOKUP($B22,[1]Jun!R$5:S$46,2,FALSE),"")</f>
        <v/>
      </c>
      <c r="I22" t="str">
        <f>IFERROR(VLOOKUP($B22,[1]Jun!U$5:V$46,2,FALSE),"")</f>
        <v/>
      </c>
      <c r="J22" t="str">
        <f>IFERROR(VLOOKUP($B22,[1]Jun!X$5:Y$46,2,FALSE),"")</f>
        <v/>
      </c>
      <c r="K22" t="str">
        <f>IFERROR(VLOOKUP($B22,[1]Jun!AA$5:AB$46,2,FALSE),"")</f>
        <v/>
      </c>
      <c r="L22" t="str">
        <f>IFERROR(VLOOKUP($B22,[1]Jun!AD$5:AE$46,2,FALSE),"")</f>
        <v/>
      </c>
      <c r="M22" t="str">
        <f>IFERROR(VLOOKUP($B22,[1]Jun!AG$5:AH$46,2,FALSE),"")</f>
        <v/>
      </c>
      <c r="N22" t="str">
        <f>IFERROR(VLOOKUP($B22,[1]Jun!AJ$5:AK$46,2,FALSE),"")</f>
        <v/>
      </c>
      <c r="O22" t="str">
        <f>IFERROR(VLOOKUP($B22,[1]Jun!AM$5:AN$46,2,FALSE),"")</f>
        <v/>
      </c>
      <c r="P22" t="str">
        <f>IFERROR(VLOOKUP($B22,[1]Jun!AP$5:AQ$46,2,FALSE),"")</f>
        <v/>
      </c>
      <c r="Q22" s="6">
        <f>SUM($C22:P22)</f>
        <v>0</v>
      </c>
      <c r="R22">
        <f>COUNTIF($C22:P22,"Late*")</f>
        <v>0</v>
      </c>
      <c r="S22" s="11">
        <f t="shared" si="2"/>
        <v>0</v>
      </c>
      <c r="T22" s="7">
        <f>COUNTIF($C22:P22,"Absent")</f>
        <v>0</v>
      </c>
      <c r="U22">
        <f>COUNTIF($C22:P22,"Withdrawn")+COUNTIF($C22:P22,"Absent*")-T22</f>
        <v>1</v>
      </c>
      <c r="V22" s="10">
        <f t="shared" si="3"/>
        <v>1</v>
      </c>
    </row>
    <row r="23" spans="1:22" x14ac:dyDescent="0.3">
      <c r="A23" s="22" t="s">
        <v>52</v>
      </c>
      <c r="B23" s="23" t="s">
        <v>53</v>
      </c>
      <c r="C23" s="6" t="str">
        <f>IFERROR(VLOOKUP($B23,[1]Jun!C$5:D$46,2,FALSE),"")</f>
        <v/>
      </c>
      <c r="D23" t="str">
        <f>IFERROR(VLOOKUP($B23,[1]Jun!F$5:G$46,2,FALSE),"")</f>
        <v>Withdrawn</v>
      </c>
      <c r="E23" t="str">
        <f>IFERROR(VLOOKUP($B23,[1]Jun!I$5:J$46,2,FALSE),"")</f>
        <v/>
      </c>
      <c r="F23" s="70" t="str">
        <f>IFERROR(VLOOKUP($B23,[1]Jun!L$5:M$46,2,FALSE),"")</f>
        <v/>
      </c>
      <c r="G23" t="str">
        <f>IFERROR(VLOOKUP($B23,[1]Jun!O$5:P$46,2,FALSE),"")</f>
        <v/>
      </c>
      <c r="H23" t="str">
        <f>IFERROR(VLOOKUP($B23,[1]Jun!R$5:S$46,2,FALSE),"")</f>
        <v/>
      </c>
      <c r="I23" t="str">
        <f>IFERROR(VLOOKUP($B23,[1]Jun!U$5:V$46,2,FALSE),"")</f>
        <v/>
      </c>
      <c r="J23" t="str">
        <f>IFERROR(VLOOKUP($B23,[1]Jun!X$5:Y$46,2,FALSE),"")</f>
        <v/>
      </c>
      <c r="K23" t="str">
        <f>IFERROR(VLOOKUP($B23,[1]Jun!AA$5:AB$46,2,FALSE),"")</f>
        <v/>
      </c>
      <c r="L23" t="str">
        <f>IFERROR(VLOOKUP($B23,[1]Jun!AD$5:AE$46,2,FALSE),"")</f>
        <v/>
      </c>
      <c r="M23" t="str">
        <f>IFERROR(VLOOKUP($B23,[1]Jun!AG$5:AH$46,2,FALSE),"")</f>
        <v/>
      </c>
      <c r="N23" t="str">
        <f>IFERROR(VLOOKUP($B23,[1]Jun!AJ$5:AK$46,2,FALSE),"")</f>
        <v/>
      </c>
      <c r="O23" t="str">
        <f>IFERROR(VLOOKUP($B23,[1]Jun!AM$5:AN$46,2,FALSE),"")</f>
        <v/>
      </c>
      <c r="P23" t="str">
        <f>IFERROR(VLOOKUP($B23,[1]Jun!AP$5:AQ$46,2,FALSE),"")</f>
        <v/>
      </c>
      <c r="Q23" s="6">
        <f>SUM($C23:P23)</f>
        <v>0</v>
      </c>
      <c r="R23">
        <f>COUNTIF($C23:P23,"Late*")</f>
        <v>0</v>
      </c>
      <c r="S23" s="11">
        <f t="shared" si="2"/>
        <v>0</v>
      </c>
      <c r="T23" s="7">
        <f>COUNTIF($C23:P23,"Absent")</f>
        <v>0</v>
      </c>
      <c r="U23">
        <f>COUNTIF($C23:P23,"Withdrawn")+COUNTIF($C23:P23,"Absent*")-T23</f>
        <v>1</v>
      </c>
      <c r="V23" s="10">
        <f t="shared" si="3"/>
        <v>1</v>
      </c>
    </row>
    <row r="24" spans="1:22" x14ac:dyDescent="0.3">
      <c r="A24" s="22" t="s">
        <v>850</v>
      </c>
      <c r="B24" s="23" t="s">
        <v>851</v>
      </c>
      <c r="C24" s="6">
        <f>IFERROR(VLOOKUP($B24,[1]Jun!C$5:D$46,2,FALSE),"")</f>
        <v>1</v>
      </c>
      <c r="D24" t="str">
        <f>IFERROR(VLOOKUP($B24,[1]Jun!F$5:G$46,2,FALSE),"")</f>
        <v/>
      </c>
      <c r="E24" t="str">
        <f>IFERROR(VLOOKUP($B24,[1]Jun!I$5:J$46,2,FALSE),"")</f>
        <v/>
      </c>
      <c r="F24" s="70" t="str">
        <f>IFERROR(VLOOKUP($B24,[1]Jun!L$5:M$46,2,FALSE),"")</f>
        <v/>
      </c>
      <c r="G24" t="str">
        <f>IFERROR(VLOOKUP($B24,[1]Jun!O$5:P$46,2,FALSE),"")</f>
        <v/>
      </c>
      <c r="H24" t="str">
        <f>IFERROR(VLOOKUP($B24,[1]Jun!R$5:S$46,2,FALSE),"")</f>
        <v/>
      </c>
      <c r="I24" t="str">
        <f>IFERROR(VLOOKUP($B24,[1]Jun!U$5:V$46,2,FALSE),"")</f>
        <v/>
      </c>
      <c r="J24" t="str">
        <f>IFERROR(VLOOKUP($B24,[1]Jun!X$5:Y$46,2,FALSE),"")</f>
        <v/>
      </c>
      <c r="K24" t="str">
        <f>IFERROR(VLOOKUP($B24,[1]Jun!AA$5:AB$46,2,FALSE),"")</f>
        <v/>
      </c>
      <c r="L24" t="str">
        <f>IFERROR(VLOOKUP($B24,[1]Jun!AD$5:AE$46,2,FALSE),"")</f>
        <v/>
      </c>
      <c r="M24" t="str">
        <f>IFERROR(VLOOKUP($B24,[1]Jun!AG$5:AH$46,2,FALSE),"")</f>
        <v/>
      </c>
      <c r="N24" t="str">
        <f>IFERROR(VLOOKUP($B24,[1]Jun!AJ$5:AK$46,2,FALSE),"")</f>
        <v/>
      </c>
      <c r="O24" t="str">
        <f>IFERROR(VLOOKUP($B24,[1]Jun!AM$5:AN$46,2,FALSE),"")</f>
        <v/>
      </c>
      <c r="P24" t="str">
        <f>IFERROR(VLOOKUP($B24,[1]Jun!AP$5:AQ$46,2,FALSE),"")</f>
        <v/>
      </c>
      <c r="Q24" s="6">
        <f>SUM($C24:P24)</f>
        <v>1</v>
      </c>
      <c r="R24">
        <f>COUNTIF($C24:P24,"Late*")</f>
        <v>0</v>
      </c>
      <c r="S24" s="11">
        <f t="shared" si="2"/>
        <v>1</v>
      </c>
      <c r="T24" s="7">
        <f>COUNTIF($C24:P24,"Absent")</f>
        <v>0</v>
      </c>
      <c r="U24">
        <f>COUNTIF($C24:P24,"Withdrawn")+COUNTIF($C24:P24,"Absent*")-T24</f>
        <v>0</v>
      </c>
      <c r="V24" s="10">
        <f t="shared" si="3"/>
        <v>1</v>
      </c>
    </row>
    <row r="25" spans="1:22" x14ac:dyDescent="0.3">
      <c r="A25" s="22" t="s">
        <v>852</v>
      </c>
      <c r="B25" s="23" t="s">
        <v>853</v>
      </c>
      <c r="C25" s="6" t="str">
        <f>IFERROR(VLOOKUP($B25,[1]Jun!C$5:D$46,2,FALSE),"")</f>
        <v/>
      </c>
      <c r="D25" t="str">
        <f>IFERROR(VLOOKUP($B25,[1]Jun!F$5:G$46,2,FALSE),"")</f>
        <v/>
      </c>
      <c r="E25">
        <f>IFERROR(VLOOKUP($B25,[1]Jun!I$5:J$46,2,FALSE),"")</f>
        <v>1</v>
      </c>
      <c r="F25" s="70" t="str">
        <f>IFERROR(VLOOKUP($B25,[1]Jun!L$5:M$46,2,FALSE),"")</f>
        <v/>
      </c>
      <c r="G25" t="str">
        <f>IFERROR(VLOOKUP($B25,[1]Jun!O$5:P$46,2,FALSE),"")</f>
        <v/>
      </c>
      <c r="H25" t="str">
        <f>IFERROR(VLOOKUP($B25,[1]Jun!R$5:S$46,2,FALSE),"")</f>
        <v/>
      </c>
      <c r="I25" t="str">
        <f>IFERROR(VLOOKUP($B25,[1]Jun!U$5:V$46,2,FALSE),"")</f>
        <v/>
      </c>
      <c r="J25" t="str">
        <f>IFERROR(VLOOKUP($B25,[1]Jun!X$5:Y$46,2,FALSE),"")</f>
        <v/>
      </c>
      <c r="K25" t="str">
        <f>IFERROR(VLOOKUP($B25,[1]Jun!AA$5:AB$46,2,FALSE),"")</f>
        <v/>
      </c>
      <c r="L25" t="str">
        <f>IFERROR(VLOOKUP($B25,[1]Jun!AD$5:AE$46,2,FALSE),"")</f>
        <v/>
      </c>
      <c r="M25" t="str">
        <f>IFERROR(VLOOKUP($B25,[1]Jun!AG$5:AH$46,2,FALSE),"")</f>
        <v/>
      </c>
      <c r="N25" t="str">
        <f>IFERROR(VLOOKUP($B25,[1]Jun!AJ$5:AK$46,2,FALSE),"")</f>
        <v/>
      </c>
      <c r="O25" t="str">
        <f>IFERROR(VLOOKUP($B25,[1]Jun!AM$5:AN$46,2,FALSE),"")</f>
        <v/>
      </c>
      <c r="P25" t="str">
        <f>IFERROR(VLOOKUP($B25,[1]Jun!AP$5:AQ$46,2,FALSE),"")</f>
        <v/>
      </c>
      <c r="Q25" s="6">
        <f>SUM($C25:P25)</f>
        <v>1</v>
      </c>
      <c r="R25">
        <f>COUNTIF($C25:P25,"Late*")</f>
        <v>0</v>
      </c>
      <c r="S25" s="11">
        <f t="shared" si="2"/>
        <v>1</v>
      </c>
      <c r="T25" s="7">
        <f>COUNTIF($C25:P25,"Absent")</f>
        <v>0</v>
      </c>
      <c r="U25">
        <f>COUNTIF($C25:P25,"Withdrawn")+COUNTIF($C25:P25,"Absent*")-T25</f>
        <v>0</v>
      </c>
      <c r="V25" s="10">
        <f t="shared" si="3"/>
        <v>1</v>
      </c>
    </row>
    <row r="26" spans="1:22" x14ac:dyDescent="0.3">
      <c r="A26" s="22" t="s">
        <v>862</v>
      </c>
      <c r="B26" s="23" t="s">
        <v>863</v>
      </c>
      <c r="C26" s="6" t="str">
        <f>IFERROR(VLOOKUP($B26,[1]Jun!C$5:D$46,2,FALSE),"")</f>
        <v/>
      </c>
      <c r="D26" t="str">
        <f>IFERROR(VLOOKUP($B26,[1]Jun!F$5:G$46,2,FALSE),"")</f>
        <v/>
      </c>
      <c r="E26">
        <f>IFERROR(VLOOKUP($B26,[1]Jun!I$5:J$46,2,FALSE),"")</f>
        <v>1</v>
      </c>
      <c r="F26" s="70" t="str">
        <f>IFERROR(VLOOKUP($B26,[1]Jun!L$5:M$46,2,FALSE),"")</f>
        <v/>
      </c>
      <c r="G26" t="str">
        <f>IFERROR(VLOOKUP($B26,[1]Jun!O$5:P$46,2,FALSE),"")</f>
        <v/>
      </c>
      <c r="H26" t="str">
        <f>IFERROR(VLOOKUP($B26,[1]Jun!R$5:S$46,2,FALSE),"")</f>
        <v/>
      </c>
      <c r="I26" t="str">
        <f>IFERROR(VLOOKUP($B26,[1]Jun!U$5:V$46,2,FALSE),"")</f>
        <v/>
      </c>
      <c r="J26" t="str">
        <f>IFERROR(VLOOKUP($B26,[1]Jun!X$5:Y$46,2,FALSE),"")</f>
        <v/>
      </c>
      <c r="K26" t="str">
        <f>IFERROR(VLOOKUP($B26,[1]Jun!AA$5:AB$46,2,FALSE),"")</f>
        <v/>
      </c>
      <c r="L26" t="str">
        <f>IFERROR(VLOOKUP($B26,[1]Jun!AD$5:AE$46,2,FALSE),"")</f>
        <v/>
      </c>
      <c r="M26" t="str">
        <f>IFERROR(VLOOKUP($B26,[1]Jun!AG$5:AH$46,2,FALSE),"")</f>
        <v/>
      </c>
      <c r="N26" t="str">
        <f>IFERROR(VLOOKUP($B26,[1]Jun!AJ$5:AK$46,2,FALSE),"")</f>
        <v/>
      </c>
      <c r="O26" t="str">
        <f>IFERROR(VLOOKUP($B26,[1]Jun!AM$5:AN$46,2,FALSE),"")</f>
        <v/>
      </c>
      <c r="P26" t="str">
        <f>IFERROR(VLOOKUP($B26,[1]Jun!AP$5:AQ$46,2,FALSE),"")</f>
        <v/>
      </c>
      <c r="Q26" s="6">
        <f>SUM($C26:P26)</f>
        <v>1</v>
      </c>
      <c r="R26">
        <f>COUNTIF($C26:P26,"Late*")</f>
        <v>0</v>
      </c>
      <c r="S26" s="11">
        <f t="shared" si="2"/>
        <v>1</v>
      </c>
      <c r="T26" s="7">
        <f>COUNTIF($C26:P26,"Absent")</f>
        <v>0</v>
      </c>
      <c r="U26">
        <f>COUNTIF($C26:P26,"Withdrawn")+COUNTIF($C26:P26,"Absent*")-T26</f>
        <v>0</v>
      </c>
      <c r="V26" s="10">
        <f t="shared" si="3"/>
        <v>1</v>
      </c>
    </row>
    <row r="27" spans="1:22" x14ac:dyDescent="0.3">
      <c r="A27" s="22" t="s">
        <v>86</v>
      </c>
      <c r="B27" s="23" t="s">
        <v>87</v>
      </c>
      <c r="C27" s="6" t="str">
        <f>IFERROR(VLOOKUP($B27,[1]Jun!C$5:D$46,2,FALSE),"")</f>
        <v/>
      </c>
      <c r="D27" t="str">
        <f>IFERROR(VLOOKUP($B27,[1]Jun!F$5:G$46,2,FALSE),"")</f>
        <v/>
      </c>
      <c r="E27">
        <f>IFERROR(VLOOKUP($B27,[1]Jun!I$5:J$46,2,FALSE),"")</f>
        <v>1</v>
      </c>
      <c r="F27" s="70" t="str">
        <f>IFERROR(VLOOKUP($B27,[1]Jun!L$5:M$46,2,FALSE),"")</f>
        <v/>
      </c>
      <c r="G27" t="str">
        <f>IFERROR(VLOOKUP($B27,[1]Jun!O$5:P$46,2,FALSE),"")</f>
        <v/>
      </c>
      <c r="H27" t="str">
        <f>IFERROR(VLOOKUP($B27,[1]Jun!R$5:S$46,2,FALSE),"")</f>
        <v/>
      </c>
      <c r="I27" t="str">
        <f>IFERROR(VLOOKUP($B27,[1]Jun!U$5:V$46,2,FALSE),"")</f>
        <v/>
      </c>
      <c r="J27" t="str">
        <f>IFERROR(VLOOKUP($B27,[1]Jun!X$5:Y$46,2,FALSE),"")</f>
        <v/>
      </c>
      <c r="K27" t="str">
        <f>IFERROR(VLOOKUP($B27,[1]Jun!AA$5:AB$46,2,FALSE),"")</f>
        <v/>
      </c>
      <c r="L27" t="str">
        <f>IFERROR(VLOOKUP($B27,[1]Jun!AD$5:AE$46,2,FALSE),"")</f>
        <v/>
      </c>
      <c r="M27" t="str">
        <f>IFERROR(VLOOKUP($B27,[1]Jun!AG$5:AH$46,2,FALSE),"")</f>
        <v/>
      </c>
      <c r="N27" t="str">
        <f>IFERROR(VLOOKUP($B27,[1]Jun!AJ$5:AK$46,2,FALSE),"")</f>
        <v/>
      </c>
      <c r="O27" t="str">
        <f>IFERROR(VLOOKUP($B27,[1]Jun!AM$5:AN$46,2,FALSE),"")</f>
        <v/>
      </c>
      <c r="P27" t="str">
        <f>IFERROR(VLOOKUP($B27,[1]Jun!AP$5:AQ$46,2,FALSE),"")</f>
        <v/>
      </c>
      <c r="Q27" s="6">
        <f>SUM($C27:P27)</f>
        <v>1</v>
      </c>
      <c r="R27">
        <f>COUNTIF($C27:P27,"Late*")</f>
        <v>0</v>
      </c>
      <c r="S27" s="11">
        <f t="shared" si="2"/>
        <v>1</v>
      </c>
      <c r="T27" s="7">
        <f>COUNTIF($C27:P27,"Absent")</f>
        <v>0</v>
      </c>
      <c r="U27">
        <f>COUNTIF($C27:P27,"Withdrawn")+COUNTIF($C27:P27,"Absent*")-T27</f>
        <v>0</v>
      </c>
      <c r="V27" s="10">
        <f t="shared" si="3"/>
        <v>1</v>
      </c>
    </row>
    <row r="28" spans="1:22" x14ac:dyDescent="0.3">
      <c r="C28" s="6" t="str">
        <f>IFERROR(VLOOKUP($B28,[1]Jun!C$5:D$46,2,FALSE),"")</f>
        <v/>
      </c>
      <c r="D28" t="str">
        <f>IFERROR(VLOOKUP($B28,[1]Jun!F$5:G$46,2,FALSE),"")</f>
        <v/>
      </c>
      <c r="E28" t="str">
        <f>IFERROR(VLOOKUP($B28,[1]Jun!I$5:J$46,2,FALSE),"")</f>
        <v/>
      </c>
      <c r="F28" s="70" t="str">
        <f>IFERROR(VLOOKUP($B28,[1]Jun!L$5:M$46,2,FALSE),"")</f>
        <v/>
      </c>
      <c r="G28" t="str">
        <f>IFERROR(VLOOKUP($B28,[1]Jun!O$5:P$46,2,FALSE),"")</f>
        <v/>
      </c>
      <c r="H28" t="str">
        <f>IFERROR(VLOOKUP($B28,[1]Jun!R$5:S$46,2,FALSE),"")</f>
        <v/>
      </c>
      <c r="I28" t="str">
        <f>IFERROR(VLOOKUP($B28,[1]Jun!U$5:V$46,2,FALSE),"")</f>
        <v/>
      </c>
      <c r="J28" t="str">
        <f>IFERROR(VLOOKUP($B28,[1]Jun!X$5:Y$46,2,FALSE),"")</f>
        <v/>
      </c>
      <c r="K28" t="str">
        <f>IFERROR(VLOOKUP($B28,[1]Jun!AA$5:AB$46,2,FALSE),"")</f>
        <v/>
      </c>
      <c r="L28" t="str">
        <f>IFERROR(VLOOKUP($B28,[1]Jun!AD$5:AE$46,2,FALSE),"")</f>
        <v/>
      </c>
      <c r="M28" t="str">
        <f>IFERROR(VLOOKUP($B28,[1]Jun!AG$5:AH$46,2,FALSE),"")</f>
        <v/>
      </c>
      <c r="N28" t="str">
        <f>IFERROR(VLOOKUP($B28,[1]Jun!AJ$5:AK$46,2,FALSE),"")</f>
        <v/>
      </c>
      <c r="O28" t="str">
        <f>IFERROR(VLOOKUP($B28,[1]Jun!AM$5:AN$46,2,FALSE),"")</f>
        <v/>
      </c>
      <c r="P28" t="str">
        <f>IFERROR(VLOOKUP($B28,[1]Jun!AP$5:AQ$46,2,FALSE),"")</f>
        <v/>
      </c>
      <c r="Q28" s="6">
        <f>SUM($C28:P28)</f>
        <v>0</v>
      </c>
      <c r="R28">
        <f>COUNTIF($C28:P28,"Late*")</f>
        <v>0</v>
      </c>
      <c r="S28" s="11">
        <f t="shared" si="2"/>
        <v>0</v>
      </c>
      <c r="T28" s="7">
        <f>COUNTIF($C28:P28,"Absent")</f>
        <v>0</v>
      </c>
      <c r="U28">
        <f>COUNTIF($C28:P28,"Withdrawn")+COUNTIF($C28:P28,"Absent*")-T28</f>
        <v>0</v>
      </c>
      <c r="V28" s="10">
        <f t="shared" si="3"/>
        <v>0</v>
      </c>
    </row>
    <row r="29" spans="1:22" x14ac:dyDescent="0.3">
      <c r="C29" s="6" t="str">
        <f>IFERROR(VLOOKUP($B29,[1]Jun!C$5:D$46,2,FALSE),"")</f>
        <v/>
      </c>
      <c r="D29" t="str">
        <f>IFERROR(VLOOKUP($B29,[1]Jun!F$5:G$46,2,FALSE),"")</f>
        <v/>
      </c>
      <c r="E29" t="str">
        <f>IFERROR(VLOOKUP($B29,[1]Jun!I$5:J$46,2,FALSE),"")</f>
        <v/>
      </c>
      <c r="F29" s="70" t="str">
        <f>IFERROR(VLOOKUP($B29,[1]Jun!L$5:M$46,2,FALSE),"")</f>
        <v/>
      </c>
      <c r="G29" t="str">
        <f>IFERROR(VLOOKUP($B29,[1]Jun!O$5:P$46,2,FALSE),"")</f>
        <v/>
      </c>
      <c r="H29" t="str">
        <f>IFERROR(VLOOKUP($B29,[1]Jun!R$5:S$46,2,FALSE),"")</f>
        <v/>
      </c>
      <c r="I29" t="str">
        <f>IFERROR(VLOOKUP($B29,[1]Jun!U$5:V$46,2,FALSE),"")</f>
        <v/>
      </c>
      <c r="J29" t="str">
        <f>IFERROR(VLOOKUP($B29,[1]Jun!X$5:Y$46,2,FALSE),"")</f>
        <v/>
      </c>
      <c r="K29" t="str">
        <f>IFERROR(VLOOKUP($B29,[1]Jun!AA$5:AB$46,2,FALSE),"")</f>
        <v/>
      </c>
      <c r="L29" t="str">
        <f>IFERROR(VLOOKUP($B29,[1]Jun!AD$5:AE$46,2,FALSE),"")</f>
        <v/>
      </c>
      <c r="M29" t="str">
        <f>IFERROR(VLOOKUP($B29,[1]Jun!AG$5:AH$46,2,FALSE),"")</f>
        <v/>
      </c>
      <c r="N29" t="str">
        <f>IFERROR(VLOOKUP($B29,[1]Jun!AJ$5:AK$46,2,FALSE),"")</f>
        <v/>
      </c>
      <c r="O29" t="str">
        <f>IFERROR(VLOOKUP($B29,[1]Jun!AM$5:AN$46,2,FALSE),"")</f>
        <v/>
      </c>
      <c r="P29" t="str">
        <f>IFERROR(VLOOKUP($B29,[1]Jun!AP$5:AQ$46,2,FALSE),"")</f>
        <v/>
      </c>
      <c r="Q29" s="6">
        <f>SUM($C29:P29)</f>
        <v>0</v>
      </c>
      <c r="R29">
        <f>COUNTIF($C29:P29,"Late*")</f>
        <v>0</v>
      </c>
      <c r="S29" s="11">
        <f t="shared" si="2"/>
        <v>0</v>
      </c>
      <c r="T29" s="7">
        <f>COUNTIF($C29:P29,"Absent")</f>
        <v>0</v>
      </c>
      <c r="U29">
        <f>COUNTIF($C29:P29,"Withdrawn")+COUNTIF($C29:P29,"Absent*")-T29</f>
        <v>0</v>
      </c>
      <c r="V29" s="10">
        <f t="shared" si="3"/>
        <v>0</v>
      </c>
    </row>
    <row r="30" spans="1:22" x14ac:dyDescent="0.3">
      <c r="C30" s="6" t="str">
        <f>IFERROR(VLOOKUP($B30,[1]Jun!C$5:D$46,2,FALSE),"")</f>
        <v/>
      </c>
      <c r="D30" t="str">
        <f>IFERROR(VLOOKUP($B30,[1]Jun!F$5:G$46,2,FALSE),"")</f>
        <v/>
      </c>
      <c r="E30" t="str">
        <f>IFERROR(VLOOKUP($B30,[1]Jun!I$5:J$46,2,FALSE),"")</f>
        <v/>
      </c>
      <c r="F30" s="70" t="str">
        <f>IFERROR(VLOOKUP($B30,[1]Jun!L$5:M$46,2,FALSE),"")</f>
        <v/>
      </c>
      <c r="G30" t="str">
        <f>IFERROR(VLOOKUP($B30,[1]Jun!O$5:P$46,2,FALSE),"")</f>
        <v/>
      </c>
      <c r="H30" t="str">
        <f>IFERROR(VLOOKUP($B30,[1]Jun!R$5:S$46,2,FALSE),"")</f>
        <v/>
      </c>
      <c r="I30" t="str">
        <f>IFERROR(VLOOKUP($B30,[1]Jun!U$5:V$46,2,FALSE),"")</f>
        <v/>
      </c>
      <c r="J30" t="str">
        <f>IFERROR(VLOOKUP($B30,[1]Jun!X$5:Y$46,2,FALSE),"")</f>
        <v/>
      </c>
      <c r="K30" t="str">
        <f>IFERROR(VLOOKUP($B30,[1]Jun!AA$5:AB$46,2,FALSE),"")</f>
        <v/>
      </c>
      <c r="L30" t="str">
        <f>IFERROR(VLOOKUP($B30,[1]Jun!AD$5:AE$46,2,FALSE),"")</f>
        <v/>
      </c>
      <c r="M30" t="str">
        <f>IFERROR(VLOOKUP($B30,[1]Jun!AG$5:AH$46,2,FALSE),"")</f>
        <v/>
      </c>
      <c r="N30" t="str">
        <f>IFERROR(VLOOKUP($B30,[1]Jun!AJ$5:AK$46,2,FALSE),"")</f>
        <v/>
      </c>
      <c r="O30" t="str">
        <f>IFERROR(VLOOKUP($B30,[1]Jun!AM$5:AN$46,2,FALSE),"")</f>
        <v/>
      </c>
      <c r="P30" t="str">
        <f>IFERROR(VLOOKUP($B30,[1]Jun!AP$5:AQ$46,2,FALSE),"")</f>
        <v/>
      </c>
      <c r="Q30" s="6">
        <f>SUM($C30:P30)</f>
        <v>0</v>
      </c>
      <c r="R30">
        <f>COUNTIF($C30:P30,"Late*")</f>
        <v>0</v>
      </c>
      <c r="S30" s="11">
        <f t="shared" si="2"/>
        <v>0</v>
      </c>
      <c r="T30" s="7">
        <f>COUNTIF($C30:P30,"Absent")</f>
        <v>0</v>
      </c>
      <c r="U30">
        <f>COUNTIF($C30:P30,"Withdrawn")+COUNTIF($C30:P30,"Absent*")-T30</f>
        <v>0</v>
      </c>
      <c r="V30" s="10">
        <f t="shared" si="3"/>
        <v>0</v>
      </c>
    </row>
    <row r="31" spans="1:22" x14ac:dyDescent="0.3">
      <c r="C31" s="6" t="str">
        <f>IFERROR(VLOOKUP($B31,[1]Jun!C$5:D$46,2,FALSE),"")</f>
        <v/>
      </c>
      <c r="D31" t="str">
        <f>IFERROR(VLOOKUP($B31,[1]Jun!F$5:G$46,2,FALSE),"")</f>
        <v/>
      </c>
      <c r="E31" t="str">
        <f>IFERROR(VLOOKUP($B31,[1]Jun!I$5:J$46,2,FALSE),"")</f>
        <v/>
      </c>
      <c r="F31" s="70" t="str">
        <f>IFERROR(VLOOKUP($B31,[1]Jun!L$5:M$46,2,FALSE),"")</f>
        <v/>
      </c>
      <c r="G31" t="str">
        <f>IFERROR(VLOOKUP($B31,[1]Jun!O$5:P$46,2,FALSE),"")</f>
        <v/>
      </c>
      <c r="H31" t="str">
        <f>IFERROR(VLOOKUP($B31,[1]Jun!R$5:S$46,2,FALSE),"")</f>
        <v/>
      </c>
      <c r="I31" t="str">
        <f>IFERROR(VLOOKUP($B31,[1]Jun!U$5:V$46,2,FALSE),"")</f>
        <v/>
      </c>
      <c r="J31" t="str">
        <f>IFERROR(VLOOKUP($B31,[1]Jun!X$5:Y$46,2,FALSE),"")</f>
        <v/>
      </c>
      <c r="K31" t="str">
        <f>IFERROR(VLOOKUP($B31,[1]Jun!AA$5:AB$46,2,FALSE),"")</f>
        <v/>
      </c>
      <c r="L31" t="str">
        <f>IFERROR(VLOOKUP($B31,[1]Jun!AD$5:AE$46,2,FALSE),"")</f>
        <v/>
      </c>
      <c r="M31" t="str">
        <f>IFERROR(VLOOKUP($B31,[1]Jun!AG$5:AH$46,2,FALSE),"")</f>
        <v/>
      </c>
      <c r="N31" t="str">
        <f>IFERROR(VLOOKUP($B31,[1]Jun!AJ$5:AK$46,2,FALSE),"")</f>
        <v/>
      </c>
      <c r="O31" t="str">
        <f>IFERROR(VLOOKUP($B31,[1]Jun!AM$5:AN$46,2,FALSE),"")</f>
        <v/>
      </c>
      <c r="P31" t="str">
        <f>IFERROR(VLOOKUP($B31,[1]Jun!AP$5:AQ$46,2,FALSE),"")</f>
        <v/>
      </c>
      <c r="Q31" s="6">
        <f>SUM($C31:P31)</f>
        <v>0</v>
      </c>
      <c r="R31">
        <f>COUNTIF($C31:P31,"Late*")</f>
        <v>0</v>
      </c>
      <c r="S31" s="11">
        <f t="shared" si="2"/>
        <v>0</v>
      </c>
      <c r="T31" s="7">
        <f>COUNTIF($C31:P31,"Absent")</f>
        <v>0</v>
      </c>
      <c r="U31">
        <f>COUNTIF($C31:P31,"Withdrawn")+COUNTIF($C31:P31,"Absent*")-T31</f>
        <v>0</v>
      </c>
      <c r="V31" s="10">
        <f t="shared" si="3"/>
        <v>0</v>
      </c>
    </row>
    <row r="32" spans="1:22" x14ac:dyDescent="0.3">
      <c r="C32" s="6" t="str">
        <f>IFERROR(VLOOKUP($B32,[1]Jun!C$5:D$46,2,FALSE),"")</f>
        <v/>
      </c>
      <c r="D32" t="str">
        <f>IFERROR(VLOOKUP($B32,[1]Jun!F$5:G$46,2,FALSE),"")</f>
        <v/>
      </c>
      <c r="E32" t="str">
        <f>IFERROR(VLOOKUP($B32,[1]Jun!I$5:J$46,2,FALSE),"")</f>
        <v/>
      </c>
      <c r="F32" s="70" t="str">
        <f>IFERROR(VLOOKUP($B32,[1]Jun!L$5:M$46,2,FALSE),"")</f>
        <v/>
      </c>
      <c r="G32" t="str">
        <f>IFERROR(VLOOKUP($B32,[1]Jun!O$5:P$46,2,FALSE),"")</f>
        <v/>
      </c>
      <c r="H32" t="str">
        <f>IFERROR(VLOOKUP($B32,[1]Jun!R$5:S$46,2,FALSE),"")</f>
        <v/>
      </c>
      <c r="I32" t="str">
        <f>IFERROR(VLOOKUP($B32,[1]Jun!U$5:V$46,2,FALSE),"")</f>
        <v/>
      </c>
      <c r="J32" t="str">
        <f>IFERROR(VLOOKUP($B32,[1]Jun!X$5:Y$46,2,FALSE),"")</f>
        <v/>
      </c>
      <c r="K32" t="str">
        <f>IFERROR(VLOOKUP($B32,[1]Jun!AA$5:AB$46,2,FALSE),"")</f>
        <v/>
      </c>
      <c r="L32" t="str">
        <f>IFERROR(VLOOKUP($B32,[1]Jun!AD$5:AE$46,2,FALSE),"")</f>
        <v/>
      </c>
      <c r="M32" t="str">
        <f>IFERROR(VLOOKUP($B32,[1]Jun!AG$5:AH$46,2,FALSE),"")</f>
        <v/>
      </c>
      <c r="N32" t="str">
        <f>IFERROR(VLOOKUP($B32,[1]Jun!AJ$5:AK$46,2,FALSE),"")</f>
        <v/>
      </c>
      <c r="O32" t="str">
        <f>IFERROR(VLOOKUP($B32,[1]Jun!AM$5:AN$46,2,FALSE),"")</f>
        <v/>
      </c>
      <c r="P32" t="str">
        <f>IFERROR(VLOOKUP($B32,[1]Jun!AP$5:AQ$46,2,FALSE),"")</f>
        <v/>
      </c>
      <c r="Q32" s="6">
        <f>SUM($C32:P32)</f>
        <v>0</v>
      </c>
      <c r="R32">
        <f>COUNTIF($C32:P32,"Late*")</f>
        <v>0</v>
      </c>
      <c r="S32" s="11">
        <f t="shared" si="2"/>
        <v>0</v>
      </c>
      <c r="T32" s="7">
        <f>COUNTIF($C32:P32,"Absent")</f>
        <v>0</v>
      </c>
      <c r="U32">
        <f>COUNTIF($C32:P32,"Withdrawn")+COUNTIF($C32:P32,"Absent*")-T32</f>
        <v>0</v>
      </c>
      <c r="V32" s="10">
        <f t="shared" si="3"/>
        <v>0</v>
      </c>
    </row>
    <row r="33" spans="1:22" x14ac:dyDescent="0.3">
      <c r="C33" s="6" t="str">
        <f>IFERROR(VLOOKUP($B33,[1]Jun!C$5:D$46,2,FALSE),"")</f>
        <v/>
      </c>
      <c r="D33" t="str">
        <f>IFERROR(VLOOKUP($B33,[1]Jun!F$5:G$46,2,FALSE),"")</f>
        <v/>
      </c>
      <c r="E33" t="str">
        <f>IFERROR(VLOOKUP($B33,[1]Jun!I$5:J$46,2,FALSE),"")</f>
        <v/>
      </c>
      <c r="F33" s="70" t="str">
        <f>IFERROR(VLOOKUP($B33,[1]Jun!L$5:M$46,2,FALSE),"")</f>
        <v/>
      </c>
      <c r="G33" t="str">
        <f>IFERROR(VLOOKUP($B33,[1]Jun!O$5:P$46,2,FALSE),"")</f>
        <v/>
      </c>
      <c r="H33" t="str">
        <f>IFERROR(VLOOKUP($B33,[1]Jun!R$5:S$46,2,FALSE),"")</f>
        <v/>
      </c>
      <c r="I33" t="str">
        <f>IFERROR(VLOOKUP($B33,[1]Jun!U$5:V$46,2,FALSE),"")</f>
        <v/>
      </c>
      <c r="J33" t="str">
        <f>IFERROR(VLOOKUP($B33,[1]Jun!X$5:Y$46,2,FALSE),"")</f>
        <v/>
      </c>
      <c r="K33" t="str">
        <f>IFERROR(VLOOKUP($B33,[1]Jun!AA$5:AB$46,2,FALSE),"")</f>
        <v/>
      </c>
      <c r="L33" t="str">
        <f>IFERROR(VLOOKUP($B33,[1]Jun!AD$5:AE$46,2,FALSE),"")</f>
        <v/>
      </c>
      <c r="M33" t="str">
        <f>IFERROR(VLOOKUP($B33,[1]Jun!AG$5:AH$46,2,FALSE),"")</f>
        <v/>
      </c>
      <c r="N33" t="str">
        <f>IFERROR(VLOOKUP($B33,[1]Jun!AJ$5:AK$46,2,FALSE),"")</f>
        <v/>
      </c>
      <c r="O33" t="str">
        <f>IFERROR(VLOOKUP($B33,[1]Jun!AM$5:AN$46,2,FALSE),"")</f>
        <v/>
      </c>
      <c r="P33" t="str">
        <f>IFERROR(VLOOKUP($B33,[1]Jun!AP$5:AQ$46,2,FALSE),"")</f>
        <v/>
      </c>
      <c r="Q33" s="6">
        <f>SUM($C33:P33)</f>
        <v>0</v>
      </c>
      <c r="R33">
        <f>COUNTIF($C33:P33,"Late*")</f>
        <v>0</v>
      </c>
      <c r="S33" s="11">
        <f t="shared" si="2"/>
        <v>0</v>
      </c>
      <c r="T33" s="7">
        <f>COUNTIF($C33:P33,"Absent")</f>
        <v>0</v>
      </c>
      <c r="U33">
        <f>COUNTIF($C33:P33,"Withdrawn")+COUNTIF($C33:P33,"Absent*")-T33</f>
        <v>0</v>
      </c>
      <c r="V33" s="10">
        <f t="shared" si="3"/>
        <v>0</v>
      </c>
    </row>
    <row r="34" spans="1:22" x14ac:dyDescent="0.3">
      <c r="C34" s="6" t="str">
        <f>IFERROR(VLOOKUP($B34,[1]Jun!C$5:D$46,2,FALSE),"")</f>
        <v/>
      </c>
      <c r="D34" t="str">
        <f>IFERROR(VLOOKUP($B34,[1]Jun!F$5:G$46,2,FALSE),"")</f>
        <v/>
      </c>
      <c r="E34" t="str">
        <f>IFERROR(VLOOKUP($B34,[1]Jun!I$5:J$46,2,FALSE),"")</f>
        <v/>
      </c>
      <c r="F34" s="70" t="str">
        <f>IFERROR(VLOOKUP($B34,[1]Jun!L$5:M$46,2,FALSE),"")</f>
        <v/>
      </c>
      <c r="G34" t="str">
        <f>IFERROR(VLOOKUP($B34,[1]Jun!O$5:P$46,2,FALSE),"")</f>
        <v/>
      </c>
      <c r="H34" t="str">
        <f>IFERROR(VLOOKUP($B34,[1]Jun!R$5:S$46,2,FALSE),"")</f>
        <v/>
      </c>
      <c r="I34" t="str">
        <f>IFERROR(VLOOKUP($B34,[1]Jun!U$5:V$46,2,FALSE),"")</f>
        <v/>
      </c>
      <c r="J34" t="str">
        <f>IFERROR(VLOOKUP($B34,[1]Jun!X$5:Y$46,2,FALSE),"")</f>
        <v/>
      </c>
      <c r="K34" t="str">
        <f>IFERROR(VLOOKUP($B34,[1]Jun!AA$5:AB$46,2,FALSE),"")</f>
        <v/>
      </c>
      <c r="L34" t="str">
        <f>IFERROR(VLOOKUP($B34,[1]Jun!AD$5:AE$46,2,FALSE),"")</f>
        <v/>
      </c>
      <c r="M34" t="str">
        <f>IFERROR(VLOOKUP($B34,[1]Jun!AG$5:AH$46,2,FALSE),"")</f>
        <v/>
      </c>
      <c r="N34" t="str">
        <f>IFERROR(VLOOKUP($B34,[1]Jun!AJ$5:AK$46,2,FALSE),"")</f>
        <v/>
      </c>
      <c r="O34" t="str">
        <f>IFERROR(VLOOKUP($B34,[1]Jun!AM$5:AN$46,2,FALSE),"")</f>
        <v/>
      </c>
      <c r="P34" t="str">
        <f>IFERROR(VLOOKUP($B34,[1]Jun!AP$5:AQ$46,2,FALSE),"")</f>
        <v/>
      </c>
      <c r="Q34" s="6">
        <f>SUM($C34:P34)</f>
        <v>0</v>
      </c>
      <c r="R34">
        <f>COUNTIF($C34:P34,"Late*")</f>
        <v>0</v>
      </c>
      <c r="S34" s="11">
        <f t="shared" si="2"/>
        <v>0</v>
      </c>
      <c r="T34" s="7">
        <f>COUNTIF($C34:P34,"Absent")</f>
        <v>0</v>
      </c>
      <c r="U34">
        <f>COUNTIF($C34:P34,"Withdrawn")+COUNTIF($C34:P34,"Absent*")-T34</f>
        <v>0</v>
      </c>
      <c r="V34" s="10">
        <f t="shared" si="3"/>
        <v>0</v>
      </c>
    </row>
    <row r="35" spans="1:22" x14ac:dyDescent="0.3">
      <c r="C35" s="6" t="str">
        <f>IFERROR(VLOOKUP($B35,[1]Jun!C$5:D$46,2,FALSE),"")</f>
        <v/>
      </c>
      <c r="D35" t="str">
        <f>IFERROR(VLOOKUP($B35,[1]Jun!F$5:G$46,2,FALSE),"")</f>
        <v/>
      </c>
      <c r="E35" t="str">
        <f>IFERROR(VLOOKUP($B35,[1]Jun!I$5:J$46,2,FALSE),"")</f>
        <v/>
      </c>
      <c r="F35" s="70" t="str">
        <f>IFERROR(VLOOKUP($B35,[1]Jun!L$5:M$46,2,FALSE),"")</f>
        <v/>
      </c>
      <c r="G35" t="str">
        <f>IFERROR(VLOOKUP($B35,[1]Jun!O$5:P$46,2,FALSE),"")</f>
        <v/>
      </c>
      <c r="H35" t="str">
        <f>IFERROR(VLOOKUP($B35,[1]Jun!R$5:S$46,2,FALSE),"")</f>
        <v/>
      </c>
      <c r="I35" t="str">
        <f>IFERROR(VLOOKUP($B35,[1]Jun!U$5:V$46,2,FALSE),"")</f>
        <v/>
      </c>
      <c r="J35" t="str">
        <f>IFERROR(VLOOKUP($B35,[1]Jun!X$5:Y$46,2,FALSE),"")</f>
        <v/>
      </c>
      <c r="K35" t="str">
        <f>IFERROR(VLOOKUP($B35,[1]Jun!AA$5:AB$46,2,FALSE),"")</f>
        <v/>
      </c>
      <c r="L35" t="str">
        <f>IFERROR(VLOOKUP($B35,[1]Jun!AD$5:AE$46,2,FALSE),"")</f>
        <v/>
      </c>
      <c r="M35" t="str">
        <f>IFERROR(VLOOKUP($B35,[1]Jun!AG$5:AH$46,2,FALSE),"")</f>
        <v/>
      </c>
      <c r="N35" t="str">
        <f>IFERROR(VLOOKUP($B35,[1]Jun!AJ$5:AK$46,2,FALSE),"")</f>
        <v/>
      </c>
      <c r="O35" t="str">
        <f>IFERROR(VLOOKUP($B35,[1]Jun!AM$5:AN$46,2,FALSE),"")</f>
        <v/>
      </c>
      <c r="P35" t="str">
        <f>IFERROR(VLOOKUP($B35,[1]Jun!AP$5:AQ$46,2,FALSE),"")</f>
        <v/>
      </c>
      <c r="Q35" s="6">
        <f>SUM($C35:P35)</f>
        <v>0</v>
      </c>
      <c r="R35">
        <f>COUNTIF($C35:P35,"Late*")</f>
        <v>0</v>
      </c>
      <c r="S35" s="11">
        <f t="shared" si="2"/>
        <v>0</v>
      </c>
      <c r="T35" s="7">
        <f>COUNTIF($C35:P35,"Absent")</f>
        <v>0</v>
      </c>
      <c r="U35">
        <f>COUNTIF($C35:P35,"Withdrawn")+COUNTIF($C35:P35,"Absent*")-T35</f>
        <v>0</v>
      </c>
      <c r="V35" s="10">
        <f t="shared" si="3"/>
        <v>0</v>
      </c>
    </row>
    <row r="36" spans="1:22" x14ac:dyDescent="0.3">
      <c r="C36" s="6" t="str">
        <f>IFERROR(VLOOKUP($B36,[1]Jun!C$5:D$46,2,FALSE),"")</f>
        <v/>
      </c>
      <c r="D36" t="str">
        <f>IFERROR(VLOOKUP($B36,[1]Jun!F$5:G$46,2,FALSE),"")</f>
        <v/>
      </c>
      <c r="E36" t="str">
        <f>IFERROR(VLOOKUP($B36,[1]Jun!I$5:J$46,2,FALSE),"")</f>
        <v/>
      </c>
      <c r="F36" s="70" t="str">
        <f>IFERROR(VLOOKUP($B36,[1]Jun!L$5:M$46,2,FALSE),"")</f>
        <v/>
      </c>
      <c r="G36" t="str">
        <f>IFERROR(VLOOKUP($B36,[1]Jun!O$5:P$46,2,FALSE),"")</f>
        <v/>
      </c>
      <c r="H36" t="str">
        <f>IFERROR(VLOOKUP($B36,[1]Jun!R$5:S$46,2,FALSE),"")</f>
        <v/>
      </c>
      <c r="I36" t="str">
        <f>IFERROR(VLOOKUP($B36,[1]Jun!U$5:V$46,2,FALSE),"")</f>
        <v/>
      </c>
      <c r="J36" t="str">
        <f>IFERROR(VLOOKUP($B36,[1]Jun!X$5:Y$46,2,FALSE),"")</f>
        <v/>
      </c>
      <c r="K36" t="str">
        <f>IFERROR(VLOOKUP($B36,[1]Jun!AA$5:AB$46,2,FALSE),"")</f>
        <v/>
      </c>
      <c r="L36" t="str">
        <f>IFERROR(VLOOKUP($B36,[1]Jun!AD$5:AE$46,2,FALSE),"")</f>
        <v/>
      </c>
      <c r="M36" t="str">
        <f>IFERROR(VLOOKUP($B36,[1]Jun!AG$5:AH$46,2,FALSE),"")</f>
        <v/>
      </c>
      <c r="N36" t="str">
        <f>IFERROR(VLOOKUP($B36,[1]Jun!AJ$5:AK$46,2,FALSE),"")</f>
        <v/>
      </c>
      <c r="O36" t="str">
        <f>IFERROR(VLOOKUP($B36,[1]Jun!AM$5:AN$46,2,FALSE),"")</f>
        <v/>
      </c>
      <c r="P36" t="str">
        <f>IFERROR(VLOOKUP($B36,[1]Jun!AP$5:AQ$46,2,FALSE),"")</f>
        <v/>
      </c>
      <c r="Q36" s="6">
        <f>SUM($C36:P36)</f>
        <v>0</v>
      </c>
      <c r="R36">
        <f>COUNTIF($C36:P36,"Late*")</f>
        <v>0</v>
      </c>
      <c r="S36" s="11">
        <f t="shared" si="2"/>
        <v>0</v>
      </c>
      <c r="T36" s="7">
        <f>COUNTIF($C36:P36,"Absent")</f>
        <v>0</v>
      </c>
      <c r="U36">
        <f>COUNTIF($C36:P36,"Withdrawn")+COUNTIF($C36:P36,"Absent*")-T36</f>
        <v>0</v>
      </c>
      <c r="V36" s="10">
        <f t="shared" si="3"/>
        <v>0</v>
      </c>
    </row>
    <row r="37" spans="1:22" x14ac:dyDescent="0.3">
      <c r="C37" s="6" t="str">
        <f>IFERROR(VLOOKUP($B37,[1]Jun!C$5:D$46,2,FALSE),"")</f>
        <v/>
      </c>
      <c r="D37" t="str">
        <f>IFERROR(VLOOKUP($B37,[1]Jun!F$5:G$46,2,FALSE),"")</f>
        <v/>
      </c>
      <c r="E37" t="str">
        <f>IFERROR(VLOOKUP($B37,[1]Jun!I$5:J$46,2,FALSE),"")</f>
        <v/>
      </c>
      <c r="F37" s="70" t="str">
        <f>IFERROR(VLOOKUP($B37,[1]Jun!L$5:M$46,2,FALSE),"")</f>
        <v/>
      </c>
      <c r="G37" t="str">
        <f>IFERROR(VLOOKUP($B37,[1]Jun!O$5:P$46,2,FALSE),"")</f>
        <v/>
      </c>
      <c r="H37" t="str">
        <f>IFERROR(VLOOKUP($B37,[1]Jun!R$5:S$46,2,FALSE),"")</f>
        <v/>
      </c>
      <c r="I37" t="str">
        <f>IFERROR(VLOOKUP($B37,[1]Jun!U$5:V$46,2,FALSE),"")</f>
        <v/>
      </c>
      <c r="J37" t="str">
        <f>IFERROR(VLOOKUP($B37,[1]Jun!X$5:Y$46,2,FALSE),"")</f>
        <v/>
      </c>
      <c r="K37" t="str">
        <f>IFERROR(VLOOKUP($B37,[1]Jun!AA$5:AB$46,2,FALSE),"")</f>
        <v/>
      </c>
      <c r="L37" t="str">
        <f>IFERROR(VLOOKUP($B37,[1]Jun!AD$5:AE$46,2,FALSE),"")</f>
        <v/>
      </c>
      <c r="M37" t="str">
        <f>IFERROR(VLOOKUP($B37,[1]Jun!AG$5:AH$46,2,FALSE),"")</f>
        <v/>
      </c>
      <c r="N37" t="str">
        <f>IFERROR(VLOOKUP($B37,[1]Jun!AJ$5:AK$46,2,FALSE),"")</f>
        <v/>
      </c>
      <c r="O37" t="str">
        <f>IFERROR(VLOOKUP($B37,[1]Jun!AM$5:AN$46,2,FALSE),"")</f>
        <v/>
      </c>
      <c r="P37" t="str">
        <f>IFERROR(VLOOKUP($B37,[1]Jun!AP$5:AQ$46,2,FALSE),"")</f>
        <v/>
      </c>
      <c r="Q37" s="6">
        <f>SUM($C37:P37)</f>
        <v>0</v>
      </c>
      <c r="R37">
        <f>COUNTIF($C37:P37,"Late*")</f>
        <v>0</v>
      </c>
      <c r="S37" s="11">
        <f t="shared" ref="S37:S68" si="4">SUM(Q37:R37)</f>
        <v>0</v>
      </c>
      <c r="T37" s="7">
        <f>COUNTIF($C37:P37,"Absent")</f>
        <v>0</v>
      </c>
      <c r="U37">
        <f>COUNTIF($C37:P37,"Withdrawn")+COUNTIF($C37:P37,"Absent*")-T37</f>
        <v>0</v>
      </c>
      <c r="V37" s="10">
        <f t="shared" ref="V37:V68" si="5">SUM(S37:U37)</f>
        <v>0</v>
      </c>
    </row>
    <row r="38" spans="1:22" x14ac:dyDescent="0.3">
      <c r="C38" s="6" t="str">
        <f>IFERROR(VLOOKUP($B38,[1]Jun!C$5:D$46,2,FALSE),"")</f>
        <v/>
      </c>
      <c r="D38" t="str">
        <f>IFERROR(VLOOKUP($B38,[1]Jun!F$5:G$46,2,FALSE),"")</f>
        <v/>
      </c>
      <c r="E38" t="str">
        <f>IFERROR(VLOOKUP($B38,[1]Jun!I$5:J$46,2,FALSE),"")</f>
        <v/>
      </c>
      <c r="F38" s="70" t="str">
        <f>IFERROR(VLOOKUP($B38,[1]Jun!L$5:M$46,2,FALSE),"")</f>
        <v/>
      </c>
      <c r="G38" t="str">
        <f>IFERROR(VLOOKUP($B38,[1]Jun!O$5:P$46,2,FALSE),"")</f>
        <v/>
      </c>
      <c r="H38" t="str">
        <f>IFERROR(VLOOKUP($B38,[1]Jun!R$5:S$46,2,FALSE),"")</f>
        <v/>
      </c>
      <c r="I38" t="str">
        <f>IFERROR(VLOOKUP($B38,[1]Jun!U$5:V$46,2,FALSE),"")</f>
        <v/>
      </c>
      <c r="J38" t="str">
        <f>IFERROR(VLOOKUP($B38,[1]Jun!X$5:Y$46,2,FALSE),"")</f>
        <v/>
      </c>
      <c r="K38" t="str">
        <f>IFERROR(VLOOKUP($B38,[1]Jun!AA$5:AB$46,2,FALSE),"")</f>
        <v/>
      </c>
      <c r="L38" t="str">
        <f>IFERROR(VLOOKUP($B38,[1]Jun!AD$5:AE$46,2,FALSE),"")</f>
        <v/>
      </c>
      <c r="M38" t="str">
        <f>IFERROR(VLOOKUP($B38,[1]Jun!AG$5:AH$46,2,FALSE),"")</f>
        <v/>
      </c>
      <c r="N38" t="str">
        <f>IFERROR(VLOOKUP($B38,[1]Jun!AJ$5:AK$46,2,FALSE),"")</f>
        <v/>
      </c>
      <c r="O38" t="str">
        <f>IFERROR(VLOOKUP($B38,[1]Jun!AM$5:AN$46,2,FALSE),"")</f>
        <v/>
      </c>
      <c r="P38" t="str">
        <f>IFERROR(VLOOKUP($B38,[1]Jun!AP$5:AQ$46,2,FALSE),"")</f>
        <v/>
      </c>
      <c r="Q38" s="6">
        <f>SUM($C38:P38)</f>
        <v>0</v>
      </c>
      <c r="R38">
        <f>COUNTIF($C38:P38,"Late*")</f>
        <v>0</v>
      </c>
      <c r="S38" s="11">
        <f t="shared" si="4"/>
        <v>0</v>
      </c>
      <c r="T38" s="7">
        <f>COUNTIF($C38:P38,"Absent")</f>
        <v>0</v>
      </c>
      <c r="U38">
        <f>COUNTIF($C38:P38,"Withdrawn")+COUNTIF($C38:P38,"Absent*")-T38</f>
        <v>0</v>
      </c>
      <c r="V38" s="10">
        <f t="shared" si="5"/>
        <v>0</v>
      </c>
    </row>
    <row r="39" spans="1:22" x14ac:dyDescent="0.3">
      <c r="C39" s="6" t="str">
        <f>IFERROR(VLOOKUP($B39,[1]Jun!C$5:D$46,2,FALSE),"")</f>
        <v/>
      </c>
      <c r="D39" t="str">
        <f>IFERROR(VLOOKUP($B39,[1]Jun!F$5:G$46,2,FALSE),"")</f>
        <v/>
      </c>
      <c r="E39" t="str">
        <f>IFERROR(VLOOKUP($B39,[1]Jun!I$5:J$46,2,FALSE),"")</f>
        <v/>
      </c>
      <c r="F39" s="70" t="str">
        <f>IFERROR(VLOOKUP($B39,[1]Jun!L$5:M$46,2,FALSE),"")</f>
        <v/>
      </c>
      <c r="G39" t="str">
        <f>IFERROR(VLOOKUP($B39,[1]Jun!O$5:P$46,2,FALSE),"")</f>
        <v/>
      </c>
      <c r="H39" t="str">
        <f>IFERROR(VLOOKUP($B39,[1]Jun!R$5:S$46,2,FALSE),"")</f>
        <v/>
      </c>
      <c r="I39" t="str">
        <f>IFERROR(VLOOKUP($B39,[1]Jun!U$5:V$46,2,FALSE),"")</f>
        <v/>
      </c>
      <c r="J39" t="str">
        <f>IFERROR(VLOOKUP($B39,[1]Jun!X$5:Y$46,2,FALSE),"")</f>
        <v/>
      </c>
      <c r="K39" t="str">
        <f>IFERROR(VLOOKUP($B39,[1]Jun!AA$5:AB$46,2,FALSE),"")</f>
        <v/>
      </c>
      <c r="L39" t="str">
        <f>IFERROR(VLOOKUP($B39,[1]Jun!AD$5:AE$46,2,FALSE),"")</f>
        <v/>
      </c>
      <c r="M39" t="str">
        <f>IFERROR(VLOOKUP($B39,[1]Jun!AG$5:AH$46,2,FALSE),"")</f>
        <v/>
      </c>
      <c r="N39" t="str">
        <f>IFERROR(VLOOKUP($B39,[1]Jun!AJ$5:AK$46,2,FALSE),"")</f>
        <v/>
      </c>
      <c r="O39" t="str">
        <f>IFERROR(VLOOKUP($B39,[1]Jun!AM$5:AN$46,2,FALSE),"")</f>
        <v/>
      </c>
      <c r="P39" t="str">
        <f>IFERROR(VLOOKUP($B39,[1]Jun!AP$5:AQ$46,2,FALSE),"")</f>
        <v/>
      </c>
      <c r="Q39" s="6">
        <f>SUM($C39:P39)</f>
        <v>0</v>
      </c>
      <c r="R39">
        <f>COUNTIF($C39:P39,"Late*")</f>
        <v>0</v>
      </c>
      <c r="S39" s="11">
        <f t="shared" si="4"/>
        <v>0</v>
      </c>
      <c r="T39" s="7">
        <f>COUNTIF($C39:P39,"Absent")</f>
        <v>0</v>
      </c>
      <c r="U39">
        <f>COUNTIF($C39:P39,"Withdrawn")+COUNTIF($C39:P39,"Absent*")-T39</f>
        <v>0</v>
      </c>
      <c r="V39" s="10">
        <f t="shared" si="5"/>
        <v>0</v>
      </c>
    </row>
    <row r="40" spans="1:22" x14ac:dyDescent="0.3">
      <c r="C40" s="6" t="str">
        <f>IFERROR(VLOOKUP($B40,[1]Jun!C$5:D$46,2,FALSE),"")</f>
        <v/>
      </c>
      <c r="D40" t="str">
        <f>IFERROR(VLOOKUP($B40,[1]Jun!F$5:G$46,2,FALSE),"")</f>
        <v/>
      </c>
      <c r="E40" t="str">
        <f>IFERROR(VLOOKUP($B40,[1]Jun!I$5:J$46,2,FALSE),"")</f>
        <v/>
      </c>
      <c r="F40" s="70" t="str">
        <f>IFERROR(VLOOKUP($B40,[1]Jun!L$5:M$46,2,FALSE),"")</f>
        <v/>
      </c>
      <c r="G40" t="str">
        <f>IFERROR(VLOOKUP($B40,[1]Jun!O$5:P$46,2,FALSE),"")</f>
        <v/>
      </c>
      <c r="H40" t="str">
        <f>IFERROR(VLOOKUP($B40,[1]Jun!R$5:S$46,2,FALSE),"")</f>
        <v/>
      </c>
      <c r="I40" t="str">
        <f>IFERROR(VLOOKUP($B40,[1]Jun!U$5:V$46,2,FALSE),"")</f>
        <v/>
      </c>
      <c r="J40" t="str">
        <f>IFERROR(VLOOKUP($B40,[1]Jun!X$5:Y$46,2,FALSE),"")</f>
        <v/>
      </c>
      <c r="K40" t="str">
        <f>IFERROR(VLOOKUP($B40,[1]Jun!AA$5:AB$46,2,FALSE),"")</f>
        <v/>
      </c>
      <c r="L40" t="str">
        <f>IFERROR(VLOOKUP($B40,[1]Jun!AD$5:AE$46,2,FALSE),"")</f>
        <v/>
      </c>
      <c r="M40" t="str">
        <f>IFERROR(VLOOKUP($B40,[1]Jun!AG$5:AH$46,2,FALSE),"")</f>
        <v/>
      </c>
      <c r="N40" t="str">
        <f>IFERROR(VLOOKUP($B40,[1]Jun!AJ$5:AK$46,2,FALSE),"")</f>
        <v/>
      </c>
      <c r="O40" t="str">
        <f>IFERROR(VLOOKUP($B40,[1]Jun!AM$5:AN$46,2,FALSE),"")</f>
        <v/>
      </c>
      <c r="P40" t="str">
        <f>IFERROR(VLOOKUP($B40,[1]Jun!AP$5:AQ$46,2,FALSE),"")</f>
        <v/>
      </c>
      <c r="Q40" s="6">
        <f>SUM($C40:P40)</f>
        <v>0</v>
      </c>
      <c r="R40">
        <f>COUNTIF($C40:P40,"Late*")</f>
        <v>0</v>
      </c>
      <c r="S40" s="11">
        <f t="shared" si="4"/>
        <v>0</v>
      </c>
      <c r="T40" s="7">
        <f>COUNTIF($C40:P40,"Absent")</f>
        <v>0</v>
      </c>
      <c r="U40">
        <f>COUNTIF($C40:P40,"Withdrawn")+COUNTIF($C40:P40,"Absent*")-T40</f>
        <v>0</v>
      </c>
      <c r="V40" s="10">
        <f t="shared" si="5"/>
        <v>0</v>
      </c>
    </row>
    <row r="41" spans="1:22" x14ac:dyDescent="0.3">
      <c r="C41" s="6" t="str">
        <f>IFERROR(VLOOKUP($B41,[1]Jun!C$5:D$46,2,FALSE),"")</f>
        <v/>
      </c>
      <c r="D41" t="str">
        <f>IFERROR(VLOOKUP($B41,[1]Jun!F$5:G$46,2,FALSE),"")</f>
        <v/>
      </c>
      <c r="E41" t="str">
        <f>IFERROR(VLOOKUP($B41,[1]Jun!I$5:J$46,2,FALSE),"")</f>
        <v/>
      </c>
      <c r="F41" s="70" t="str">
        <f>IFERROR(VLOOKUP($B41,[1]Jun!L$5:M$46,2,FALSE),"")</f>
        <v/>
      </c>
      <c r="G41" t="str">
        <f>IFERROR(VLOOKUP($B41,[1]Jun!O$5:P$46,2,FALSE),"")</f>
        <v/>
      </c>
      <c r="H41" t="str">
        <f>IFERROR(VLOOKUP($B41,[1]Jun!R$5:S$46,2,FALSE),"")</f>
        <v/>
      </c>
      <c r="I41" t="str">
        <f>IFERROR(VLOOKUP($B41,[1]Jun!U$5:V$46,2,FALSE),"")</f>
        <v/>
      </c>
      <c r="J41" t="str">
        <f>IFERROR(VLOOKUP($B41,[1]Jun!X$5:Y$46,2,FALSE),"")</f>
        <v/>
      </c>
      <c r="K41" t="str">
        <f>IFERROR(VLOOKUP($B41,[1]Jun!AA$5:AB$46,2,FALSE),"")</f>
        <v/>
      </c>
      <c r="L41" t="str">
        <f>IFERROR(VLOOKUP($B41,[1]Jun!AD$5:AE$46,2,FALSE),"")</f>
        <v/>
      </c>
      <c r="M41" t="str">
        <f>IFERROR(VLOOKUP($B41,[1]Jun!AG$5:AH$46,2,FALSE),"")</f>
        <v/>
      </c>
      <c r="N41" t="str">
        <f>IFERROR(VLOOKUP($B41,[1]Jun!AJ$5:AK$46,2,FALSE),"")</f>
        <v/>
      </c>
      <c r="O41" t="str">
        <f>IFERROR(VLOOKUP($B41,[1]Jun!AM$5:AN$46,2,FALSE),"")</f>
        <v/>
      </c>
      <c r="P41" t="str">
        <f>IFERROR(VLOOKUP($B41,[1]Jun!AP$5:AQ$46,2,FALSE),"")</f>
        <v/>
      </c>
      <c r="Q41" s="6">
        <f>SUM($C41:P41)</f>
        <v>0</v>
      </c>
      <c r="R41">
        <f>COUNTIF($C41:P41,"Late*")</f>
        <v>0</v>
      </c>
      <c r="S41" s="11">
        <f t="shared" si="4"/>
        <v>0</v>
      </c>
      <c r="T41" s="7">
        <f>COUNTIF($C41:P41,"Absent")</f>
        <v>0</v>
      </c>
      <c r="U41">
        <f>COUNTIF($C41:P41,"Withdrawn")+COUNTIF($C41:P41,"Absent*")-T41</f>
        <v>0</v>
      </c>
      <c r="V41" s="10">
        <f t="shared" si="5"/>
        <v>0</v>
      </c>
    </row>
    <row r="42" spans="1:22" x14ac:dyDescent="0.3">
      <c r="C42" s="6" t="str">
        <f>IFERROR(VLOOKUP($B42,[1]Jun!C$5:D$46,2,FALSE),"")</f>
        <v/>
      </c>
      <c r="D42" t="str">
        <f>IFERROR(VLOOKUP($B42,[1]Jun!F$5:G$46,2,FALSE),"")</f>
        <v/>
      </c>
      <c r="E42" t="str">
        <f>IFERROR(VLOOKUP($B42,[1]Jun!I$5:J$46,2,FALSE),"")</f>
        <v/>
      </c>
      <c r="F42" s="70" t="str">
        <f>IFERROR(VLOOKUP($B42,[1]Jun!L$5:M$46,2,FALSE),"")</f>
        <v/>
      </c>
      <c r="G42" t="str">
        <f>IFERROR(VLOOKUP($B42,[1]Jun!O$5:P$46,2,FALSE),"")</f>
        <v/>
      </c>
      <c r="H42" t="str">
        <f>IFERROR(VLOOKUP($B42,[1]Jun!R$5:S$46,2,FALSE),"")</f>
        <v/>
      </c>
      <c r="I42" t="str">
        <f>IFERROR(VLOOKUP($B42,[1]Jun!U$5:V$46,2,FALSE),"")</f>
        <v/>
      </c>
      <c r="J42" t="str">
        <f>IFERROR(VLOOKUP($B42,[1]Jun!X$5:Y$46,2,FALSE),"")</f>
        <v/>
      </c>
      <c r="K42" t="str">
        <f>IFERROR(VLOOKUP($B42,[1]Jun!AA$5:AB$46,2,FALSE),"")</f>
        <v/>
      </c>
      <c r="L42" t="str">
        <f>IFERROR(VLOOKUP($B42,[1]Jun!AD$5:AE$46,2,FALSE),"")</f>
        <v/>
      </c>
      <c r="M42" t="str">
        <f>IFERROR(VLOOKUP($B42,[1]Jun!AG$5:AH$46,2,FALSE),"")</f>
        <v/>
      </c>
      <c r="N42" t="str">
        <f>IFERROR(VLOOKUP($B42,[1]Jun!AJ$5:AK$46,2,FALSE),"")</f>
        <v/>
      </c>
      <c r="O42" t="str">
        <f>IFERROR(VLOOKUP($B42,[1]Jun!AM$5:AN$46,2,FALSE),"")</f>
        <v/>
      </c>
      <c r="P42" t="str">
        <f>IFERROR(VLOOKUP($B42,[1]Jun!AP$5:AQ$46,2,FALSE),"")</f>
        <v/>
      </c>
      <c r="Q42" s="6">
        <f>SUM($C42:P42)</f>
        <v>0</v>
      </c>
      <c r="R42">
        <f>COUNTIF($C42:P42,"Late*")</f>
        <v>0</v>
      </c>
      <c r="S42" s="11">
        <f t="shared" si="4"/>
        <v>0</v>
      </c>
      <c r="T42" s="7">
        <f>COUNTIF($C42:P42,"Absent")</f>
        <v>0</v>
      </c>
      <c r="U42">
        <f>COUNTIF($C42:P42,"Withdrawn")+COUNTIF($C42:P42,"Absent*")-T42</f>
        <v>0</v>
      </c>
      <c r="V42" s="10">
        <f t="shared" si="5"/>
        <v>0</v>
      </c>
    </row>
    <row r="43" spans="1:22" x14ac:dyDescent="0.3">
      <c r="C43" s="6" t="str">
        <f>IFERROR(VLOOKUP($B43,[1]Jun!C$5:D$46,2,FALSE),"")</f>
        <v/>
      </c>
      <c r="D43" t="str">
        <f>IFERROR(VLOOKUP($B43,[1]Jun!F$5:G$46,2,FALSE),"")</f>
        <v/>
      </c>
      <c r="E43" t="str">
        <f>IFERROR(VLOOKUP($B43,[1]Jun!I$5:J$46,2,FALSE),"")</f>
        <v/>
      </c>
      <c r="F43" s="70" t="str">
        <f>IFERROR(VLOOKUP($B43,[1]Jun!L$5:M$46,2,FALSE),"")</f>
        <v/>
      </c>
      <c r="G43" t="str">
        <f>IFERROR(VLOOKUP($B43,[1]Jun!O$5:P$46,2,FALSE),"")</f>
        <v/>
      </c>
      <c r="H43" t="str">
        <f>IFERROR(VLOOKUP($B43,[1]Jun!R$5:S$46,2,FALSE),"")</f>
        <v/>
      </c>
      <c r="I43" t="str">
        <f>IFERROR(VLOOKUP($B43,[1]Jun!U$5:V$46,2,FALSE),"")</f>
        <v/>
      </c>
      <c r="J43" t="str">
        <f>IFERROR(VLOOKUP($B43,[1]Jun!X$5:Y$46,2,FALSE),"")</f>
        <v/>
      </c>
      <c r="K43" t="str">
        <f>IFERROR(VLOOKUP($B43,[1]Jun!AA$5:AB$46,2,FALSE),"")</f>
        <v/>
      </c>
      <c r="L43" t="str">
        <f>IFERROR(VLOOKUP($B43,[1]Jun!AD$5:AE$46,2,FALSE),"")</f>
        <v/>
      </c>
      <c r="M43" t="str">
        <f>IFERROR(VLOOKUP($B43,[1]Jun!AG$5:AH$46,2,FALSE),"")</f>
        <v/>
      </c>
      <c r="N43" t="str">
        <f>IFERROR(VLOOKUP($B43,[1]Jun!AJ$5:AK$46,2,FALSE),"")</f>
        <v/>
      </c>
      <c r="O43" t="str">
        <f>IFERROR(VLOOKUP($B43,[1]Jun!AM$5:AN$46,2,FALSE),"")</f>
        <v/>
      </c>
      <c r="P43" t="str">
        <f>IFERROR(VLOOKUP($B43,[1]Jun!AP$5:AQ$46,2,FALSE),"")</f>
        <v/>
      </c>
      <c r="Q43" s="6">
        <f>SUM($C43:P43)</f>
        <v>0</v>
      </c>
      <c r="R43">
        <f>COUNTIF($C43:P43,"Late*")</f>
        <v>0</v>
      </c>
      <c r="S43" s="11">
        <f t="shared" si="4"/>
        <v>0</v>
      </c>
      <c r="T43" s="7">
        <f>COUNTIF($C43:P43,"Absent")</f>
        <v>0</v>
      </c>
      <c r="U43">
        <f>COUNTIF($C43:P43,"Withdrawn")+COUNTIF($C43:P43,"Absent*")-T43</f>
        <v>0</v>
      </c>
      <c r="V43" s="10">
        <f t="shared" si="5"/>
        <v>0</v>
      </c>
    </row>
    <row r="44" spans="1:22" x14ac:dyDescent="0.3">
      <c r="C44" s="6" t="str">
        <f>IFERROR(VLOOKUP($B44,[1]Jun!C$5:D$46,2,FALSE),"")</f>
        <v/>
      </c>
      <c r="D44" t="str">
        <f>IFERROR(VLOOKUP($B44,[1]Jun!F$5:G$46,2,FALSE),"")</f>
        <v/>
      </c>
      <c r="E44" t="str">
        <f>IFERROR(VLOOKUP($B44,[1]Jun!I$5:J$46,2,FALSE),"")</f>
        <v/>
      </c>
      <c r="F44" s="70" t="str">
        <f>IFERROR(VLOOKUP($B44,[1]Jun!L$5:M$46,2,FALSE),"")</f>
        <v/>
      </c>
      <c r="G44" t="str">
        <f>IFERROR(VLOOKUP($B44,[1]Jun!O$5:P$46,2,FALSE),"")</f>
        <v/>
      </c>
      <c r="H44" t="str">
        <f>IFERROR(VLOOKUP($B44,[1]Jun!R$5:S$46,2,FALSE),"")</f>
        <v/>
      </c>
      <c r="I44" t="str">
        <f>IFERROR(VLOOKUP($B44,[1]Jun!U$5:V$46,2,FALSE),"")</f>
        <v/>
      </c>
      <c r="J44" t="str">
        <f>IFERROR(VLOOKUP($B44,[1]Jun!X$5:Y$46,2,FALSE),"")</f>
        <v/>
      </c>
      <c r="K44" t="str">
        <f>IFERROR(VLOOKUP($B44,[1]Jun!AA$5:AB$46,2,FALSE),"")</f>
        <v/>
      </c>
      <c r="L44" t="str">
        <f>IFERROR(VLOOKUP($B44,[1]Jun!AD$5:AE$46,2,FALSE),"")</f>
        <v/>
      </c>
      <c r="M44" t="str">
        <f>IFERROR(VLOOKUP($B44,[1]Jun!AG$5:AH$46,2,FALSE),"")</f>
        <v/>
      </c>
      <c r="N44" t="str">
        <f>IFERROR(VLOOKUP($B44,[1]Jun!AJ$5:AK$46,2,FALSE),"")</f>
        <v/>
      </c>
      <c r="O44" t="str">
        <f>IFERROR(VLOOKUP($B44,[1]Jun!AM$5:AN$46,2,FALSE),"")</f>
        <v/>
      </c>
      <c r="P44" t="str">
        <f>IFERROR(VLOOKUP($B44,[1]Jun!AP$5:AQ$46,2,FALSE),"")</f>
        <v/>
      </c>
      <c r="Q44" s="6">
        <f>SUM($C44:P44)</f>
        <v>0</v>
      </c>
      <c r="R44">
        <f>COUNTIF($C44:P44,"Late*")</f>
        <v>0</v>
      </c>
      <c r="S44" s="11">
        <f t="shared" si="4"/>
        <v>0</v>
      </c>
      <c r="T44" s="7">
        <f>COUNTIF($C44:P44,"Absent")</f>
        <v>0</v>
      </c>
      <c r="U44">
        <f>COUNTIF($C44:P44,"Withdrawn")+COUNTIF($C44:P44,"Absent*")-T44</f>
        <v>0</v>
      </c>
      <c r="V44" s="10">
        <f t="shared" si="5"/>
        <v>0</v>
      </c>
    </row>
    <row r="45" spans="1:22" x14ac:dyDescent="0.3">
      <c r="C45" s="6" t="str">
        <f>IFERROR(VLOOKUP($B45,[1]Jun!C$5:D$46,2,FALSE),"")</f>
        <v/>
      </c>
      <c r="D45" t="str">
        <f>IFERROR(VLOOKUP($B45,[1]Jun!F$5:G$46,2,FALSE),"")</f>
        <v/>
      </c>
      <c r="E45" t="str">
        <f>IFERROR(VLOOKUP($B45,[1]Jun!I$5:J$46,2,FALSE),"")</f>
        <v/>
      </c>
      <c r="F45" s="70" t="str">
        <f>IFERROR(VLOOKUP($B45,[1]Jun!L$5:M$46,2,FALSE),"")</f>
        <v/>
      </c>
      <c r="G45" t="str">
        <f>IFERROR(VLOOKUP($B45,[1]Jun!O$5:P$46,2,FALSE),"")</f>
        <v/>
      </c>
      <c r="H45" t="str">
        <f>IFERROR(VLOOKUP($B45,[1]Jun!R$5:S$46,2,FALSE),"")</f>
        <v/>
      </c>
      <c r="I45" t="str">
        <f>IFERROR(VLOOKUP($B45,[1]Jun!U$5:V$46,2,FALSE),"")</f>
        <v/>
      </c>
      <c r="J45" t="str">
        <f>IFERROR(VLOOKUP($B45,[1]Jun!X$5:Y$46,2,FALSE),"")</f>
        <v/>
      </c>
      <c r="K45" t="str">
        <f>IFERROR(VLOOKUP($B45,[1]Jun!AA$5:AB$46,2,FALSE),"")</f>
        <v/>
      </c>
      <c r="L45" t="str">
        <f>IFERROR(VLOOKUP($B45,[1]Jun!AD$5:AE$46,2,FALSE),"")</f>
        <v/>
      </c>
      <c r="M45" t="str">
        <f>IFERROR(VLOOKUP($B45,[1]Jun!AG$5:AH$46,2,FALSE),"")</f>
        <v/>
      </c>
      <c r="N45" t="str">
        <f>IFERROR(VLOOKUP($B45,[1]Jun!AJ$5:AK$46,2,FALSE),"")</f>
        <v/>
      </c>
      <c r="O45" t="str">
        <f>IFERROR(VLOOKUP($B45,[1]Jun!AM$5:AN$46,2,FALSE),"")</f>
        <v/>
      </c>
      <c r="P45" t="str">
        <f>IFERROR(VLOOKUP($B45,[1]Jun!AP$5:AQ$46,2,FALSE),"")</f>
        <v/>
      </c>
      <c r="Q45" s="6">
        <f>SUM($C45:P45)</f>
        <v>0</v>
      </c>
      <c r="R45">
        <f>COUNTIF($C45:P45,"Late*")</f>
        <v>0</v>
      </c>
      <c r="S45" s="11">
        <f t="shared" si="4"/>
        <v>0</v>
      </c>
      <c r="T45" s="7">
        <f>COUNTIF($C45:P45,"Absent")</f>
        <v>0</v>
      </c>
      <c r="U45">
        <f>COUNTIF($C45:P45,"Withdrawn")+COUNTIF($C45:P45,"Absent*")-T45</f>
        <v>0</v>
      </c>
      <c r="V45" s="10">
        <f t="shared" si="5"/>
        <v>0</v>
      </c>
    </row>
    <row r="46" spans="1:22" x14ac:dyDescent="0.3">
      <c r="A46" s="44"/>
      <c r="B46" s="23"/>
      <c r="C46" s="6" t="str">
        <f>IFERROR(VLOOKUP($B46,[1]Jun!C$5:D$46,2,FALSE),"")</f>
        <v/>
      </c>
      <c r="D46" t="str">
        <f>IFERROR(VLOOKUP($B46,[1]Jun!F$5:G$46,2,FALSE),"")</f>
        <v/>
      </c>
      <c r="E46" t="str">
        <f>IFERROR(VLOOKUP($B46,[1]Jun!I$5:J$46,2,FALSE),"")</f>
        <v/>
      </c>
      <c r="F46" s="70" t="str">
        <f>IFERROR(VLOOKUP($B46,[1]Jun!L$5:M$46,2,FALSE),"")</f>
        <v/>
      </c>
      <c r="G46" t="str">
        <f>IFERROR(VLOOKUP($B46,[1]Jun!O$5:P$46,2,FALSE),"")</f>
        <v/>
      </c>
      <c r="H46" t="str">
        <f>IFERROR(VLOOKUP($B46,[1]Jun!R$5:S$46,2,FALSE),"")</f>
        <v/>
      </c>
      <c r="I46" t="str">
        <f>IFERROR(VLOOKUP($B46,[1]Jun!U$5:V$46,2,FALSE),"")</f>
        <v/>
      </c>
      <c r="J46" t="str">
        <f>IFERROR(VLOOKUP($B46,[1]Jun!X$5:Y$46,2,FALSE),"")</f>
        <v/>
      </c>
      <c r="K46" t="str">
        <f>IFERROR(VLOOKUP($B46,[1]Jun!AA$5:AB$46,2,FALSE),"")</f>
        <v/>
      </c>
      <c r="L46" t="str">
        <f>IFERROR(VLOOKUP($B46,[1]Jun!AD$5:AE$46,2,FALSE),"")</f>
        <v/>
      </c>
      <c r="M46" t="str">
        <f>IFERROR(VLOOKUP($B46,[1]Jun!AG$5:AH$46,2,FALSE),"")</f>
        <v/>
      </c>
      <c r="N46" t="str">
        <f>IFERROR(VLOOKUP($B46,[1]Jun!AJ$5:AK$46,2,FALSE),"")</f>
        <v/>
      </c>
      <c r="O46" t="str">
        <f>IFERROR(VLOOKUP($B46,[1]Jun!AM$5:AN$46,2,FALSE),"")</f>
        <v/>
      </c>
      <c r="P46" t="str">
        <f>IFERROR(VLOOKUP($B46,[1]Jun!AP$5:AQ$46,2,FALSE),"")</f>
        <v/>
      </c>
      <c r="Q46" s="6">
        <f>SUM($C46:P46)</f>
        <v>0</v>
      </c>
      <c r="R46">
        <f>COUNTIF($C46:P46,"Late*")</f>
        <v>0</v>
      </c>
      <c r="S46" s="11">
        <f t="shared" si="4"/>
        <v>0</v>
      </c>
      <c r="T46" s="7">
        <f>COUNTIF($C46:P46,"Absent")</f>
        <v>0</v>
      </c>
      <c r="U46">
        <f>COUNTIF($C46:P46,"Withdrawn")+COUNTIF($C46:P46,"Absent*")-T46</f>
        <v>0</v>
      </c>
      <c r="V46" s="10">
        <f t="shared" si="5"/>
        <v>0</v>
      </c>
    </row>
    <row r="47" spans="1:22" x14ac:dyDescent="0.3">
      <c r="C47" s="6" t="str">
        <f>IFERROR(VLOOKUP($B47,[1]Jun!C$5:D$46,2,FALSE),"")</f>
        <v/>
      </c>
      <c r="D47" t="str">
        <f>IFERROR(VLOOKUP($B47,[1]Jun!F$5:G$46,2,FALSE),"")</f>
        <v/>
      </c>
      <c r="E47" t="str">
        <f>IFERROR(VLOOKUP($B47,[1]Jun!I$5:J$46,2,FALSE),"")</f>
        <v/>
      </c>
      <c r="F47" s="70" t="str">
        <f>IFERROR(VLOOKUP($B47,[1]Jun!L$5:M$46,2,FALSE),"")</f>
        <v/>
      </c>
      <c r="G47" t="str">
        <f>IFERROR(VLOOKUP($B47,[1]Jun!O$5:P$46,2,FALSE),"")</f>
        <v/>
      </c>
      <c r="H47" t="str">
        <f>IFERROR(VLOOKUP($B47,[1]Jun!R$5:S$46,2,FALSE),"")</f>
        <v/>
      </c>
      <c r="I47" t="str">
        <f>IFERROR(VLOOKUP($B47,[1]Jun!U$5:V$46,2,FALSE),"")</f>
        <v/>
      </c>
      <c r="J47" t="str">
        <f>IFERROR(VLOOKUP($B47,[1]Jun!X$5:Y$46,2,FALSE),"")</f>
        <v/>
      </c>
      <c r="K47" t="str">
        <f>IFERROR(VLOOKUP($B47,[1]Jun!AA$5:AB$46,2,FALSE),"")</f>
        <v/>
      </c>
      <c r="L47" t="str">
        <f>IFERROR(VLOOKUP($B47,[1]Jun!AD$5:AE$46,2,FALSE),"")</f>
        <v/>
      </c>
      <c r="M47" t="str">
        <f>IFERROR(VLOOKUP($B47,[1]Jun!AG$5:AH$46,2,FALSE),"")</f>
        <v/>
      </c>
      <c r="N47" t="str">
        <f>IFERROR(VLOOKUP($B47,[1]Jun!AJ$5:AK$46,2,FALSE),"")</f>
        <v/>
      </c>
      <c r="O47" t="str">
        <f>IFERROR(VLOOKUP($B47,[1]Jun!AM$5:AN$46,2,FALSE),"")</f>
        <v/>
      </c>
      <c r="P47" t="str">
        <f>IFERROR(VLOOKUP($B47,[1]Jun!AP$5:AQ$46,2,FALSE),"")</f>
        <v/>
      </c>
      <c r="Q47" s="6">
        <f>SUM($C47:P47)</f>
        <v>0</v>
      </c>
      <c r="R47">
        <f>COUNTIF($C47:P47,"Late*")</f>
        <v>0</v>
      </c>
      <c r="S47" s="11">
        <f t="shared" si="4"/>
        <v>0</v>
      </c>
      <c r="T47" s="7">
        <f>COUNTIF($C47:P47,"Absent")</f>
        <v>0</v>
      </c>
      <c r="U47">
        <f>COUNTIF($C47:P47,"Withdrawn")+COUNTIF($C47:P47,"Absent*")-T47</f>
        <v>0</v>
      </c>
      <c r="V47" s="10">
        <f t="shared" si="5"/>
        <v>0</v>
      </c>
    </row>
    <row r="48" spans="1:22" x14ac:dyDescent="0.3">
      <c r="C48" s="6" t="str">
        <f>IFERROR(VLOOKUP($B48,[1]Jun!C$5:D$46,2,FALSE),"")</f>
        <v/>
      </c>
      <c r="D48" t="str">
        <f>IFERROR(VLOOKUP($B48,[1]Jun!F$5:G$46,2,FALSE),"")</f>
        <v/>
      </c>
      <c r="E48" t="str">
        <f>IFERROR(VLOOKUP($B48,[1]Jun!I$5:J$46,2,FALSE),"")</f>
        <v/>
      </c>
      <c r="F48" s="70" t="str">
        <f>IFERROR(VLOOKUP($B48,[1]Jun!L$5:M$46,2,FALSE),"")</f>
        <v/>
      </c>
      <c r="G48" t="str">
        <f>IFERROR(VLOOKUP($B48,[1]Jun!O$5:P$46,2,FALSE),"")</f>
        <v/>
      </c>
      <c r="H48" t="str">
        <f>IFERROR(VLOOKUP($B48,[1]Jun!R$5:S$46,2,FALSE),"")</f>
        <v/>
      </c>
      <c r="I48" t="str">
        <f>IFERROR(VLOOKUP($B48,[1]Jun!U$5:V$46,2,FALSE),"")</f>
        <v/>
      </c>
      <c r="J48" t="str">
        <f>IFERROR(VLOOKUP($B48,[1]Jun!X$5:Y$46,2,FALSE),"")</f>
        <v/>
      </c>
      <c r="K48" t="str">
        <f>IFERROR(VLOOKUP($B48,[1]Jun!AA$5:AB$46,2,FALSE),"")</f>
        <v/>
      </c>
      <c r="L48" t="str">
        <f>IFERROR(VLOOKUP($B48,[1]Jun!AD$5:AE$46,2,FALSE),"")</f>
        <v/>
      </c>
      <c r="M48" t="str">
        <f>IFERROR(VLOOKUP($B48,[1]Jun!AG$5:AH$46,2,FALSE),"")</f>
        <v/>
      </c>
      <c r="N48" t="str">
        <f>IFERROR(VLOOKUP($B48,[1]Jun!AJ$5:AK$46,2,FALSE),"")</f>
        <v/>
      </c>
      <c r="O48" t="str">
        <f>IFERROR(VLOOKUP($B48,[1]Jun!AM$5:AN$46,2,FALSE),"")</f>
        <v/>
      </c>
      <c r="P48" t="str">
        <f>IFERROR(VLOOKUP($B48,[1]Jun!AP$5:AQ$46,2,FALSE),"")</f>
        <v/>
      </c>
      <c r="Q48" s="6">
        <f>SUM($C48:P48)</f>
        <v>0</v>
      </c>
      <c r="R48">
        <f>COUNTIF($C48:P48,"Late*")</f>
        <v>0</v>
      </c>
      <c r="S48" s="11">
        <f t="shared" si="4"/>
        <v>0</v>
      </c>
      <c r="T48" s="7">
        <f>COUNTIF($C48:P48,"Absent")</f>
        <v>0</v>
      </c>
      <c r="U48">
        <f>COUNTIF($C48:P48,"Withdrawn")+COUNTIF($C48:P48,"Absent*")-T48</f>
        <v>0</v>
      </c>
      <c r="V48" s="10">
        <f t="shared" si="5"/>
        <v>0</v>
      </c>
    </row>
    <row r="49" spans="1:23" x14ac:dyDescent="0.3">
      <c r="C49" s="6" t="str">
        <f>IFERROR(VLOOKUP($B49,[1]Jun!C$5:D$46,2,FALSE),"")</f>
        <v/>
      </c>
      <c r="D49" t="str">
        <f>IFERROR(VLOOKUP($B49,[1]Jun!F$5:G$46,2,FALSE),"")</f>
        <v/>
      </c>
      <c r="E49" t="str">
        <f>IFERROR(VLOOKUP($B49,[1]Jun!I$5:J$46,2,FALSE),"")</f>
        <v/>
      </c>
      <c r="F49" s="70" t="str">
        <f>IFERROR(VLOOKUP($B49,[1]Jun!L$5:M$46,2,FALSE),"")</f>
        <v/>
      </c>
      <c r="G49" t="str">
        <f>IFERROR(VLOOKUP($B49,[1]Jun!O$5:P$46,2,FALSE),"")</f>
        <v/>
      </c>
      <c r="H49" t="str">
        <f>IFERROR(VLOOKUP($B49,[1]Jun!R$5:S$46,2,FALSE),"")</f>
        <v/>
      </c>
      <c r="I49" t="str">
        <f>IFERROR(VLOOKUP($B49,[1]Jun!U$5:V$46,2,FALSE),"")</f>
        <v/>
      </c>
      <c r="J49" t="str">
        <f>IFERROR(VLOOKUP($B49,[1]Jun!X$5:Y$46,2,FALSE),"")</f>
        <v/>
      </c>
      <c r="K49" t="str">
        <f>IFERROR(VLOOKUP($B49,[1]Jun!AA$5:AB$46,2,FALSE),"")</f>
        <v/>
      </c>
      <c r="L49" t="str">
        <f>IFERROR(VLOOKUP($B49,[1]Jun!AD$5:AE$46,2,FALSE),"")</f>
        <v/>
      </c>
      <c r="M49" t="str">
        <f>IFERROR(VLOOKUP($B49,[1]Jun!AG$5:AH$46,2,FALSE),"")</f>
        <v/>
      </c>
      <c r="N49" t="str">
        <f>IFERROR(VLOOKUP($B49,[1]Jun!AJ$5:AK$46,2,FALSE),"")</f>
        <v/>
      </c>
      <c r="O49" t="str">
        <f>IFERROR(VLOOKUP($B49,[1]Jun!AM$5:AN$46,2,FALSE),"")</f>
        <v/>
      </c>
      <c r="P49" t="str">
        <f>IFERROR(VLOOKUP($B49,[1]Jun!AP$5:AQ$46,2,FALSE),"")</f>
        <v/>
      </c>
      <c r="Q49" s="6">
        <f>SUM($C49:P49)</f>
        <v>0</v>
      </c>
      <c r="R49">
        <f>COUNTIF($C49:P49,"Late*")</f>
        <v>0</v>
      </c>
      <c r="S49" s="11">
        <f t="shared" si="4"/>
        <v>0</v>
      </c>
      <c r="T49" s="7">
        <f>COUNTIF($C49:P49,"Absent")</f>
        <v>0</v>
      </c>
      <c r="U49">
        <f>COUNTIF($C49:P49,"Withdrawn")+COUNTIF($C49:P49,"Absent*")-T49</f>
        <v>0</v>
      </c>
      <c r="V49" s="10">
        <f t="shared" si="5"/>
        <v>0</v>
      </c>
    </row>
    <row r="50" spans="1:23" x14ac:dyDescent="0.3">
      <c r="C50" s="6" t="str">
        <f>IFERROR(VLOOKUP($B50,[1]Jun!C$5:D$46,2,FALSE),"")</f>
        <v/>
      </c>
      <c r="D50" t="str">
        <f>IFERROR(VLOOKUP($B50,[1]Jun!F$5:G$46,2,FALSE),"")</f>
        <v/>
      </c>
      <c r="E50" t="str">
        <f>IFERROR(VLOOKUP($B50,[1]Jun!I$5:J$46,2,FALSE),"")</f>
        <v/>
      </c>
      <c r="F50" s="70" t="str">
        <f>IFERROR(VLOOKUP($B50,[1]Jun!L$5:M$46,2,FALSE),"")</f>
        <v/>
      </c>
      <c r="G50" t="str">
        <f>IFERROR(VLOOKUP($B50,[1]Jun!O$5:P$46,2,FALSE),"")</f>
        <v/>
      </c>
      <c r="H50" t="str">
        <f>IFERROR(VLOOKUP($B50,[1]Jun!R$5:S$46,2,FALSE),"")</f>
        <v/>
      </c>
      <c r="I50" t="str">
        <f>IFERROR(VLOOKUP($B50,[1]Jun!U$5:V$46,2,FALSE),"")</f>
        <v/>
      </c>
      <c r="J50" t="str">
        <f>IFERROR(VLOOKUP($B50,[1]Jun!X$5:Y$46,2,FALSE),"")</f>
        <v/>
      </c>
      <c r="K50" t="str">
        <f>IFERROR(VLOOKUP($B50,[1]Jun!AA$5:AB$46,2,FALSE),"")</f>
        <v/>
      </c>
      <c r="L50" t="str">
        <f>IFERROR(VLOOKUP($B50,[1]Jun!AD$5:AE$46,2,FALSE),"")</f>
        <v/>
      </c>
      <c r="M50" t="str">
        <f>IFERROR(VLOOKUP($B50,[1]Jun!AG$5:AH$46,2,FALSE),"")</f>
        <v/>
      </c>
      <c r="N50" t="str">
        <f>IFERROR(VLOOKUP($B50,[1]Jun!AJ$5:AK$46,2,FALSE),"")</f>
        <v/>
      </c>
      <c r="O50" t="str">
        <f>IFERROR(VLOOKUP($B50,[1]Jun!AM$5:AN$46,2,FALSE),"")</f>
        <v/>
      </c>
      <c r="P50" t="str">
        <f>IFERROR(VLOOKUP($B50,[1]Jun!AP$5:AQ$46,2,FALSE),"")</f>
        <v/>
      </c>
      <c r="Q50" s="6">
        <f>SUM($C50:P50)</f>
        <v>0</v>
      </c>
      <c r="R50">
        <f>COUNTIF($C50:P50,"Late*")</f>
        <v>0</v>
      </c>
      <c r="S50" s="11">
        <f t="shared" si="4"/>
        <v>0</v>
      </c>
      <c r="T50" s="7">
        <f>COUNTIF($C50:P50,"Absent")</f>
        <v>0</v>
      </c>
      <c r="U50">
        <f>COUNTIF($C50:P50,"Withdrawn")+COUNTIF($C50:P50,"Absent*")-T50</f>
        <v>0</v>
      </c>
      <c r="V50" s="10">
        <f t="shared" si="5"/>
        <v>0</v>
      </c>
      <c r="W50" s="1"/>
    </row>
    <row r="51" spans="1:23" ht="14.4" customHeight="1" x14ac:dyDescent="0.3">
      <c r="C51" s="6" t="str">
        <f>IFERROR(VLOOKUP($B51,[1]Jun!C$5:D$46,2,FALSE),"")</f>
        <v/>
      </c>
      <c r="D51" t="str">
        <f>IFERROR(VLOOKUP($B51,[1]Jun!F$5:G$46,2,FALSE),"")</f>
        <v/>
      </c>
      <c r="E51" t="str">
        <f>IFERROR(VLOOKUP($B51,[1]Jun!I$5:J$46,2,FALSE),"")</f>
        <v/>
      </c>
      <c r="F51" s="70" t="str">
        <f>IFERROR(VLOOKUP($B51,[1]Jun!L$5:M$46,2,FALSE),"")</f>
        <v/>
      </c>
      <c r="G51" t="str">
        <f>IFERROR(VLOOKUP($B51,[1]Jun!O$5:P$46,2,FALSE),"")</f>
        <v/>
      </c>
      <c r="H51" t="str">
        <f>IFERROR(VLOOKUP($B51,[1]Jun!R$5:S$46,2,FALSE),"")</f>
        <v/>
      </c>
      <c r="I51" t="str">
        <f>IFERROR(VLOOKUP($B51,[1]Jun!U$5:V$46,2,FALSE),"")</f>
        <v/>
      </c>
      <c r="J51" t="str">
        <f>IFERROR(VLOOKUP($B51,[1]Jun!X$5:Y$46,2,FALSE),"")</f>
        <v/>
      </c>
      <c r="K51" t="str">
        <f>IFERROR(VLOOKUP($B51,[1]Jun!AA$5:AB$46,2,FALSE),"")</f>
        <v/>
      </c>
      <c r="L51" t="str">
        <f>IFERROR(VLOOKUP($B51,[1]Jun!AD$5:AE$46,2,FALSE),"")</f>
        <v/>
      </c>
      <c r="M51" t="str">
        <f>IFERROR(VLOOKUP($B51,[1]Jun!AG$5:AH$46,2,FALSE),"")</f>
        <v/>
      </c>
      <c r="N51" t="str">
        <f>IFERROR(VLOOKUP($B51,[1]Jun!AJ$5:AK$46,2,FALSE),"")</f>
        <v/>
      </c>
      <c r="O51" t="str">
        <f>IFERROR(VLOOKUP($B51,[1]Jun!AM$5:AN$46,2,FALSE),"")</f>
        <v/>
      </c>
      <c r="P51" t="str">
        <f>IFERROR(VLOOKUP($B51,[1]Jun!AP$5:AQ$46,2,FALSE),"")</f>
        <v/>
      </c>
      <c r="Q51" s="6">
        <f>SUM($C51:P51)</f>
        <v>0</v>
      </c>
      <c r="R51">
        <f>COUNTIF($C51:P51,"Late*")</f>
        <v>0</v>
      </c>
      <c r="S51" s="11">
        <f t="shared" si="4"/>
        <v>0</v>
      </c>
      <c r="T51" s="7">
        <f>COUNTIF($C51:P51,"Absent")</f>
        <v>0</v>
      </c>
      <c r="U51">
        <f>COUNTIF($C51:P51,"Withdrawn")+COUNTIF($C51:P51,"Absent*")-T51</f>
        <v>0</v>
      </c>
      <c r="V51" s="10">
        <f t="shared" si="5"/>
        <v>0</v>
      </c>
    </row>
    <row r="52" spans="1:23" s="1" customFormat="1" x14ac:dyDescent="0.3">
      <c r="A52" s="6"/>
      <c r="B52" s="7"/>
      <c r="C52" s="6" t="str">
        <f>IFERROR(VLOOKUP($B52,[1]Jun!C$5:D$46,2,FALSE),"")</f>
        <v/>
      </c>
      <c r="D52" t="str">
        <f>IFERROR(VLOOKUP($B52,[1]Jun!F$5:G$46,2,FALSE),"")</f>
        <v/>
      </c>
      <c r="E52" t="str">
        <f>IFERROR(VLOOKUP($B52,[1]Jun!I$5:J$46,2,FALSE),"")</f>
        <v/>
      </c>
      <c r="F52" s="70" t="str">
        <f>IFERROR(VLOOKUP($B52,[1]Jun!L$5:M$46,2,FALSE),"")</f>
        <v/>
      </c>
      <c r="G52" t="str">
        <f>IFERROR(VLOOKUP($B52,[1]Jun!O$5:P$46,2,FALSE),"")</f>
        <v/>
      </c>
      <c r="H52" t="str">
        <f>IFERROR(VLOOKUP($B52,[1]Jun!R$5:S$46,2,FALSE),"")</f>
        <v/>
      </c>
      <c r="I52" t="str">
        <f>IFERROR(VLOOKUP($B52,[1]Jun!U$5:V$46,2,FALSE),"")</f>
        <v/>
      </c>
      <c r="J52" t="str">
        <f>IFERROR(VLOOKUP($B52,[1]Jun!X$5:Y$46,2,FALSE),"")</f>
        <v/>
      </c>
      <c r="K52" t="str">
        <f>IFERROR(VLOOKUP($B52,[1]Jun!AA$5:AB$46,2,FALSE),"")</f>
        <v/>
      </c>
      <c r="L52" t="str">
        <f>IFERROR(VLOOKUP($B52,[1]Jun!AD$5:AE$46,2,FALSE),"")</f>
        <v/>
      </c>
      <c r="M52" t="str">
        <f>IFERROR(VLOOKUP($B52,[1]Jun!AG$5:AH$46,2,FALSE),"")</f>
        <v/>
      </c>
      <c r="N52" t="str">
        <f>IFERROR(VLOOKUP($B52,[1]Jun!AJ$5:AK$46,2,FALSE),"")</f>
        <v/>
      </c>
      <c r="O52" t="str">
        <f>IFERROR(VLOOKUP($B52,[1]Jun!AM$5:AN$46,2,FALSE),"")</f>
        <v/>
      </c>
      <c r="P52" t="str">
        <f>IFERROR(VLOOKUP($B52,[1]Jun!AP$5:AQ$46,2,FALSE),"")</f>
        <v/>
      </c>
      <c r="Q52" s="6">
        <f>SUM($C52:P52)</f>
        <v>0</v>
      </c>
      <c r="R52">
        <f>COUNTIF($C52:P52,"Late*")</f>
        <v>0</v>
      </c>
      <c r="S52" s="11">
        <f t="shared" si="4"/>
        <v>0</v>
      </c>
      <c r="T52" s="7">
        <f>COUNTIF($C52:P52,"Absent")</f>
        <v>0</v>
      </c>
      <c r="U52">
        <f>COUNTIF($C52:P52,"Withdrawn")+COUNTIF($C52:P52,"Absent*")-T52</f>
        <v>0</v>
      </c>
      <c r="V52" s="10">
        <f t="shared" si="5"/>
        <v>0</v>
      </c>
      <c r="W52"/>
    </row>
    <row r="53" spans="1:23" x14ac:dyDescent="0.3">
      <c r="C53" s="6" t="str">
        <f>IFERROR(VLOOKUP($B53,[1]Jun!C$5:D$46,2,FALSE),"")</f>
        <v/>
      </c>
      <c r="D53" t="str">
        <f>IFERROR(VLOOKUP($B53,[1]Jun!F$5:G$46,2,FALSE),"")</f>
        <v/>
      </c>
      <c r="E53" t="str">
        <f>IFERROR(VLOOKUP($B53,[1]Jun!I$5:J$46,2,FALSE),"")</f>
        <v/>
      </c>
      <c r="F53" s="70" t="str">
        <f>IFERROR(VLOOKUP($B53,[1]Jun!L$5:M$46,2,FALSE),"")</f>
        <v/>
      </c>
      <c r="G53" t="str">
        <f>IFERROR(VLOOKUP($B53,[1]Jun!O$5:P$46,2,FALSE),"")</f>
        <v/>
      </c>
      <c r="H53" t="str">
        <f>IFERROR(VLOOKUP($B53,[1]Jun!R$5:S$46,2,FALSE),"")</f>
        <v/>
      </c>
      <c r="I53" t="str">
        <f>IFERROR(VLOOKUP($B53,[1]Jun!U$5:V$46,2,FALSE),"")</f>
        <v/>
      </c>
      <c r="J53" t="str">
        <f>IFERROR(VLOOKUP($B53,[1]Jun!X$5:Y$46,2,FALSE),"")</f>
        <v/>
      </c>
      <c r="K53" t="str">
        <f>IFERROR(VLOOKUP($B53,[1]Jun!AA$5:AB$46,2,FALSE),"")</f>
        <v/>
      </c>
      <c r="L53" t="str">
        <f>IFERROR(VLOOKUP($B53,[1]Jun!AD$5:AE$46,2,FALSE),"")</f>
        <v/>
      </c>
      <c r="M53" t="str">
        <f>IFERROR(VLOOKUP($B53,[1]Jun!AG$5:AH$46,2,FALSE),"")</f>
        <v/>
      </c>
      <c r="N53" t="str">
        <f>IFERROR(VLOOKUP($B53,[1]Jun!AJ$5:AK$46,2,FALSE),"")</f>
        <v/>
      </c>
      <c r="O53" t="str">
        <f>IFERROR(VLOOKUP($B53,[1]Jun!AM$5:AN$46,2,FALSE),"")</f>
        <v/>
      </c>
      <c r="P53" t="str">
        <f>IFERROR(VLOOKUP($B53,[1]Jun!AP$5:AQ$46,2,FALSE),"")</f>
        <v/>
      </c>
      <c r="Q53" s="6">
        <f>SUM($C53:P53)</f>
        <v>0</v>
      </c>
      <c r="R53">
        <f>COUNTIF($C53:P53,"Late*")</f>
        <v>0</v>
      </c>
      <c r="S53" s="11">
        <f t="shared" si="4"/>
        <v>0</v>
      </c>
      <c r="T53" s="7">
        <f>COUNTIF($C53:P53,"Absent")</f>
        <v>0</v>
      </c>
      <c r="U53">
        <f>COUNTIF($C53:P53,"Withdrawn")+COUNTIF($C53:P53,"Absent*")-T53</f>
        <v>0</v>
      </c>
      <c r="V53" s="10">
        <f t="shared" si="5"/>
        <v>0</v>
      </c>
    </row>
    <row r="54" spans="1:23" x14ac:dyDescent="0.3">
      <c r="C54" s="6" t="str">
        <f>IFERROR(VLOOKUP($B54,[1]Jun!C$5:D$46,2,FALSE),"")</f>
        <v/>
      </c>
      <c r="D54" t="str">
        <f>IFERROR(VLOOKUP($B54,[1]Jun!F$5:G$46,2,FALSE),"")</f>
        <v/>
      </c>
      <c r="E54" t="str">
        <f>IFERROR(VLOOKUP($B54,[1]Jun!I$5:J$46,2,FALSE),"")</f>
        <v/>
      </c>
      <c r="F54" s="70" t="str">
        <f>IFERROR(VLOOKUP($B54,[1]Jun!L$5:M$46,2,FALSE),"")</f>
        <v/>
      </c>
      <c r="G54" t="str">
        <f>IFERROR(VLOOKUP($B54,[1]Jun!O$5:P$46,2,FALSE),"")</f>
        <v/>
      </c>
      <c r="H54" t="str">
        <f>IFERROR(VLOOKUP($B54,[1]Jun!R$5:S$46,2,FALSE),"")</f>
        <v/>
      </c>
      <c r="I54" t="str">
        <f>IFERROR(VLOOKUP($B54,[1]Jun!U$5:V$46,2,FALSE),"")</f>
        <v/>
      </c>
      <c r="J54" t="str">
        <f>IFERROR(VLOOKUP($B54,[1]Jun!X$5:Y$46,2,FALSE),"")</f>
        <v/>
      </c>
      <c r="K54" t="str">
        <f>IFERROR(VLOOKUP($B54,[1]Jun!AA$5:AB$46,2,FALSE),"")</f>
        <v/>
      </c>
      <c r="L54" t="str">
        <f>IFERROR(VLOOKUP($B54,[1]Jun!AD$5:AE$46,2,FALSE),"")</f>
        <v/>
      </c>
      <c r="M54" t="str">
        <f>IFERROR(VLOOKUP($B54,[1]Jun!AG$5:AH$46,2,FALSE),"")</f>
        <v/>
      </c>
      <c r="N54" t="str">
        <f>IFERROR(VLOOKUP($B54,[1]Jun!AJ$5:AK$46,2,FALSE),"")</f>
        <v/>
      </c>
      <c r="O54" t="str">
        <f>IFERROR(VLOOKUP($B54,[1]Jun!AM$5:AN$46,2,FALSE),"")</f>
        <v/>
      </c>
      <c r="P54" t="str">
        <f>IFERROR(VLOOKUP($B54,[1]Jun!AP$5:AQ$46,2,FALSE),"")</f>
        <v/>
      </c>
      <c r="Q54" s="6">
        <f>SUM($C54:P54)</f>
        <v>0</v>
      </c>
      <c r="R54">
        <f>COUNTIF($C54:P54,"Late*")</f>
        <v>0</v>
      </c>
      <c r="S54" s="11">
        <f t="shared" si="4"/>
        <v>0</v>
      </c>
      <c r="T54" s="7">
        <f>COUNTIF($C54:P54,"Absent")</f>
        <v>0</v>
      </c>
      <c r="U54">
        <f>COUNTIF($C54:P54,"Withdrawn")+COUNTIF($C54:P54,"Absent*")-T54</f>
        <v>0</v>
      </c>
      <c r="V54" s="10">
        <f t="shared" si="5"/>
        <v>0</v>
      </c>
    </row>
    <row r="55" spans="1:23" x14ac:dyDescent="0.3">
      <c r="C55" s="6" t="str">
        <f>IFERROR(VLOOKUP($B55,[1]Jun!C$5:D$46,2,FALSE),"")</f>
        <v/>
      </c>
      <c r="D55" t="str">
        <f>IFERROR(VLOOKUP($B55,[1]Jun!F$5:G$46,2,FALSE),"")</f>
        <v/>
      </c>
      <c r="E55" t="str">
        <f>IFERROR(VLOOKUP($B55,[1]Jun!I$5:J$46,2,FALSE),"")</f>
        <v/>
      </c>
      <c r="F55" s="70" t="str">
        <f>IFERROR(VLOOKUP($B55,[1]Jun!L$5:M$46,2,FALSE),"")</f>
        <v/>
      </c>
      <c r="G55" t="str">
        <f>IFERROR(VLOOKUP($B55,[1]Jun!O$5:P$46,2,FALSE),"")</f>
        <v/>
      </c>
      <c r="H55" t="str">
        <f>IFERROR(VLOOKUP($B55,[1]Jun!R$5:S$46,2,FALSE),"")</f>
        <v/>
      </c>
      <c r="I55" t="str">
        <f>IFERROR(VLOOKUP($B55,[1]Jun!U$5:V$46,2,FALSE),"")</f>
        <v/>
      </c>
      <c r="J55" t="str">
        <f>IFERROR(VLOOKUP($B55,[1]Jun!X$5:Y$46,2,FALSE),"")</f>
        <v/>
      </c>
      <c r="K55" t="str">
        <f>IFERROR(VLOOKUP($B55,[1]Jun!AA$5:AB$46,2,FALSE),"")</f>
        <v/>
      </c>
      <c r="L55" t="str">
        <f>IFERROR(VLOOKUP($B55,[1]Jun!AD$5:AE$46,2,FALSE),"")</f>
        <v/>
      </c>
      <c r="M55" t="str">
        <f>IFERROR(VLOOKUP($B55,[1]Jun!AG$5:AH$46,2,FALSE),"")</f>
        <v/>
      </c>
      <c r="N55" t="str">
        <f>IFERROR(VLOOKUP($B55,[1]Jun!AJ$5:AK$46,2,FALSE),"")</f>
        <v/>
      </c>
      <c r="O55" t="str">
        <f>IFERROR(VLOOKUP($B55,[1]Jun!AM$5:AN$46,2,FALSE),"")</f>
        <v/>
      </c>
      <c r="P55" t="str">
        <f>IFERROR(VLOOKUP($B55,[1]Jun!AP$5:AQ$46,2,FALSE),"")</f>
        <v/>
      </c>
      <c r="Q55" s="6">
        <f>SUM($C55:P55)</f>
        <v>0</v>
      </c>
      <c r="R55">
        <f>COUNTIF($C55:P55,"Late*")</f>
        <v>0</v>
      </c>
      <c r="S55" s="11">
        <f t="shared" si="4"/>
        <v>0</v>
      </c>
      <c r="T55" s="7">
        <f>COUNTIF($C55:P55,"Absent")</f>
        <v>0</v>
      </c>
      <c r="U55">
        <f>COUNTIF($C55:P55,"Withdrawn")+COUNTIF($C55:P55,"Absent*")-T55</f>
        <v>0</v>
      </c>
      <c r="V55" s="10">
        <f t="shared" si="5"/>
        <v>0</v>
      </c>
    </row>
    <row r="56" spans="1:23" x14ac:dyDescent="0.3">
      <c r="C56" s="6" t="str">
        <f>IFERROR(VLOOKUP($B56,[1]Jun!C$5:D$46,2,FALSE),"")</f>
        <v/>
      </c>
      <c r="D56" t="str">
        <f>IFERROR(VLOOKUP($B56,[1]Jun!F$5:G$46,2,FALSE),"")</f>
        <v/>
      </c>
      <c r="E56" t="str">
        <f>IFERROR(VLOOKUP($B56,[1]Jun!I$5:J$46,2,FALSE),"")</f>
        <v/>
      </c>
      <c r="F56" s="70" t="str">
        <f>IFERROR(VLOOKUP($B56,[1]Jun!L$5:M$46,2,FALSE),"")</f>
        <v/>
      </c>
      <c r="G56" t="str">
        <f>IFERROR(VLOOKUP($B56,[1]Jun!O$5:P$46,2,FALSE),"")</f>
        <v/>
      </c>
      <c r="H56" t="str">
        <f>IFERROR(VLOOKUP($B56,[1]Jun!R$5:S$46,2,FALSE),"")</f>
        <v/>
      </c>
      <c r="I56" t="str">
        <f>IFERROR(VLOOKUP($B56,[1]Jun!U$5:V$46,2,FALSE),"")</f>
        <v/>
      </c>
      <c r="J56" t="str">
        <f>IFERROR(VLOOKUP($B56,[1]Jun!X$5:Y$46,2,FALSE),"")</f>
        <v/>
      </c>
      <c r="K56" t="str">
        <f>IFERROR(VLOOKUP($B56,[1]Jun!AA$5:AB$46,2,FALSE),"")</f>
        <v/>
      </c>
      <c r="L56" t="str">
        <f>IFERROR(VLOOKUP($B56,[1]Jun!AD$5:AE$46,2,FALSE),"")</f>
        <v/>
      </c>
      <c r="M56" t="str">
        <f>IFERROR(VLOOKUP($B56,[1]Jun!AG$5:AH$46,2,FALSE),"")</f>
        <v/>
      </c>
      <c r="N56" t="str">
        <f>IFERROR(VLOOKUP($B56,[1]Jun!AJ$5:AK$46,2,FALSE),"")</f>
        <v/>
      </c>
      <c r="O56" t="str">
        <f>IFERROR(VLOOKUP($B56,[1]Jun!AM$5:AN$46,2,FALSE),"")</f>
        <v/>
      </c>
      <c r="P56" t="str">
        <f>IFERROR(VLOOKUP($B56,[1]Jun!AP$5:AQ$46,2,FALSE),"")</f>
        <v/>
      </c>
      <c r="Q56" s="6">
        <f>SUM($C56:P56)</f>
        <v>0</v>
      </c>
      <c r="R56">
        <f>COUNTIF($C56:P56,"Late*")</f>
        <v>0</v>
      </c>
      <c r="S56" s="11">
        <f t="shared" si="4"/>
        <v>0</v>
      </c>
      <c r="T56" s="7">
        <f>COUNTIF($C56:P56,"Absent")</f>
        <v>0</v>
      </c>
      <c r="U56">
        <f>COUNTIF($C56:P56,"Withdrawn")+COUNTIF($C56:P56,"Absent*")-T56</f>
        <v>0</v>
      </c>
      <c r="V56" s="10">
        <f t="shared" si="5"/>
        <v>0</v>
      </c>
    </row>
    <row r="57" spans="1:23" x14ac:dyDescent="0.3">
      <c r="C57" s="6" t="str">
        <f>IFERROR(VLOOKUP($B57,[1]Jun!C$5:D$46,2,FALSE),"")</f>
        <v/>
      </c>
      <c r="D57" t="str">
        <f>IFERROR(VLOOKUP($B57,[1]Jun!F$5:G$46,2,FALSE),"")</f>
        <v/>
      </c>
      <c r="E57" t="str">
        <f>IFERROR(VLOOKUP($B57,[1]Jun!I$5:J$46,2,FALSE),"")</f>
        <v/>
      </c>
      <c r="F57" s="70" t="str">
        <f>IFERROR(VLOOKUP($B57,[1]Jun!L$5:M$46,2,FALSE),"")</f>
        <v/>
      </c>
      <c r="G57" t="str">
        <f>IFERROR(VLOOKUP($B57,[1]Jun!O$5:P$46,2,FALSE),"")</f>
        <v/>
      </c>
      <c r="H57" t="str">
        <f>IFERROR(VLOOKUP($B57,[1]Jun!R$5:S$46,2,FALSE),"")</f>
        <v/>
      </c>
      <c r="I57" t="str">
        <f>IFERROR(VLOOKUP($B57,[1]Jun!U$5:V$46,2,FALSE),"")</f>
        <v/>
      </c>
      <c r="J57" t="str">
        <f>IFERROR(VLOOKUP($B57,[1]Jun!X$5:Y$46,2,FALSE),"")</f>
        <v/>
      </c>
      <c r="K57" t="str">
        <f>IFERROR(VLOOKUP($B57,[1]Jun!AA$5:AB$46,2,FALSE),"")</f>
        <v/>
      </c>
      <c r="L57" t="str">
        <f>IFERROR(VLOOKUP($B57,[1]Jun!AD$5:AE$46,2,FALSE),"")</f>
        <v/>
      </c>
      <c r="M57" t="str">
        <f>IFERROR(VLOOKUP($B57,[1]Jun!AG$5:AH$46,2,FALSE),"")</f>
        <v/>
      </c>
      <c r="N57" t="str">
        <f>IFERROR(VLOOKUP($B57,[1]Jun!AJ$5:AK$46,2,FALSE),"")</f>
        <v/>
      </c>
      <c r="O57" t="str">
        <f>IFERROR(VLOOKUP($B57,[1]Jun!AM$5:AN$46,2,FALSE),"")</f>
        <v/>
      </c>
      <c r="P57" t="str">
        <f>IFERROR(VLOOKUP($B57,[1]Jun!AP$5:AQ$46,2,FALSE),"")</f>
        <v/>
      </c>
      <c r="Q57" s="6">
        <f>SUM($C57:P57)</f>
        <v>0</v>
      </c>
      <c r="R57">
        <f>COUNTIF($C57:P57,"Late*")</f>
        <v>0</v>
      </c>
      <c r="S57" s="11">
        <f t="shared" si="4"/>
        <v>0</v>
      </c>
      <c r="T57" s="7">
        <f>COUNTIF($C57:P57,"Absent")</f>
        <v>0</v>
      </c>
      <c r="U57">
        <f>COUNTIF($C57:P57,"Withdrawn")+COUNTIF($C57:P57,"Absent*")-T57</f>
        <v>0</v>
      </c>
      <c r="V57" s="10">
        <f t="shared" si="5"/>
        <v>0</v>
      </c>
    </row>
    <row r="58" spans="1:23" x14ac:dyDescent="0.3">
      <c r="C58" s="6" t="str">
        <f>IFERROR(VLOOKUP($B58,[1]Jun!C$5:D$46,2,FALSE),"")</f>
        <v/>
      </c>
      <c r="D58" t="str">
        <f>IFERROR(VLOOKUP($B58,[1]Jun!F$5:G$46,2,FALSE),"")</f>
        <v/>
      </c>
      <c r="E58" t="str">
        <f>IFERROR(VLOOKUP($B58,[1]Jun!I$5:J$46,2,FALSE),"")</f>
        <v/>
      </c>
      <c r="F58" s="70" t="str">
        <f>IFERROR(VLOOKUP($B58,[1]Jun!L$5:M$46,2,FALSE),"")</f>
        <v/>
      </c>
      <c r="G58" t="str">
        <f>IFERROR(VLOOKUP($B58,[1]Jun!O$5:P$46,2,FALSE),"")</f>
        <v/>
      </c>
      <c r="H58" t="str">
        <f>IFERROR(VLOOKUP($B58,[1]Jun!R$5:S$46,2,FALSE),"")</f>
        <v/>
      </c>
      <c r="I58" t="str">
        <f>IFERROR(VLOOKUP($B58,[1]Jun!U$5:V$46,2,FALSE),"")</f>
        <v/>
      </c>
      <c r="J58" t="str">
        <f>IFERROR(VLOOKUP($B58,[1]Jun!X$5:Y$46,2,FALSE),"")</f>
        <v/>
      </c>
      <c r="K58" t="str">
        <f>IFERROR(VLOOKUP($B58,[1]Jun!AA$5:AB$46,2,FALSE),"")</f>
        <v/>
      </c>
      <c r="L58" t="str">
        <f>IFERROR(VLOOKUP($B58,[1]Jun!AD$5:AE$46,2,FALSE),"")</f>
        <v/>
      </c>
      <c r="M58" t="str">
        <f>IFERROR(VLOOKUP($B58,[1]Jun!AG$5:AH$46,2,FALSE),"")</f>
        <v/>
      </c>
      <c r="N58" t="str">
        <f>IFERROR(VLOOKUP($B58,[1]Jun!AJ$5:AK$46,2,FALSE),"")</f>
        <v/>
      </c>
      <c r="O58" t="str">
        <f>IFERROR(VLOOKUP($B58,[1]Jun!AM$5:AN$46,2,FALSE),"")</f>
        <v/>
      </c>
      <c r="P58" t="str">
        <f>IFERROR(VLOOKUP($B58,[1]Jun!AP$5:AQ$46,2,FALSE),"")</f>
        <v/>
      </c>
      <c r="Q58" s="6">
        <f>SUM($C58:P58)</f>
        <v>0</v>
      </c>
      <c r="R58">
        <f>COUNTIF($C58:P58,"Late*")</f>
        <v>0</v>
      </c>
      <c r="S58" s="11">
        <f t="shared" si="4"/>
        <v>0</v>
      </c>
      <c r="T58" s="7">
        <f>COUNTIF($C58:P58,"Absent")</f>
        <v>0</v>
      </c>
      <c r="U58">
        <f>COUNTIF($C58:P58,"Withdrawn")+COUNTIF($C58:P58,"Absent*")-T58</f>
        <v>0</v>
      </c>
      <c r="V58" s="10">
        <f t="shared" si="5"/>
        <v>0</v>
      </c>
    </row>
    <row r="59" spans="1:23" x14ac:dyDescent="0.3">
      <c r="C59" s="6" t="str">
        <f>IFERROR(VLOOKUP($B59,[1]Jun!C$5:D$46,2,FALSE),"")</f>
        <v/>
      </c>
      <c r="D59" t="str">
        <f>IFERROR(VLOOKUP($B59,[1]Jun!F$5:G$46,2,FALSE),"")</f>
        <v/>
      </c>
      <c r="E59" t="str">
        <f>IFERROR(VLOOKUP($B59,[1]Jun!I$5:J$46,2,FALSE),"")</f>
        <v/>
      </c>
      <c r="F59" s="70" t="str">
        <f>IFERROR(VLOOKUP($B59,[1]Jun!L$5:M$46,2,FALSE),"")</f>
        <v/>
      </c>
      <c r="G59" t="str">
        <f>IFERROR(VLOOKUP($B59,[1]Jun!O$5:P$46,2,FALSE),"")</f>
        <v/>
      </c>
      <c r="H59" t="str">
        <f>IFERROR(VLOOKUP($B59,[1]Jun!R$5:S$46,2,FALSE),"")</f>
        <v/>
      </c>
      <c r="I59" t="str">
        <f>IFERROR(VLOOKUP($B59,[1]Jun!U$5:V$46,2,FALSE),"")</f>
        <v/>
      </c>
      <c r="J59" t="str">
        <f>IFERROR(VLOOKUP($B59,[1]Jun!X$5:Y$46,2,FALSE),"")</f>
        <v/>
      </c>
      <c r="K59" t="str">
        <f>IFERROR(VLOOKUP($B59,[1]Jun!AA$5:AB$46,2,FALSE),"")</f>
        <v/>
      </c>
      <c r="L59" t="str">
        <f>IFERROR(VLOOKUP($B59,[1]Jun!AD$5:AE$46,2,FALSE),"")</f>
        <v/>
      </c>
      <c r="M59" t="str">
        <f>IFERROR(VLOOKUP($B59,[1]Jun!AG$5:AH$46,2,FALSE),"")</f>
        <v/>
      </c>
      <c r="N59" t="str">
        <f>IFERROR(VLOOKUP($B59,[1]Jun!AJ$5:AK$46,2,FALSE),"")</f>
        <v/>
      </c>
      <c r="O59" t="str">
        <f>IFERROR(VLOOKUP($B59,[1]Jun!AM$5:AN$46,2,FALSE),"")</f>
        <v/>
      </c>
      <c r="P59" t="str">
        <f>IFERROR(VLOOKUP($B59,[1]Jun!AP$5:AQ$46,2,FALSE),"")</f>
        <v/>
      </c>
      <c r="Q59" s="6">
        <f>SUM($C59:P59)</f>
        <v>0</v>
      </c>
      <c r="R59">
        <f>COUNTIF($C59:P59,"Late*")</f>
        <v>0</v>
      </c>
      <c r="S59" s="11">
        <f t="shared" si="4"/>
        <v>0</v>
      </c>
      <c r="T59" s="7">
        <f>COUNTIF($C59:P59,"Absent")</f>
        <v>0</v>
      </c>
      <c r="U59">
        <f>COUNTIF($C59:P59,"Withdrawn")+COUNTIF($C59:P59,"Absent*")-T59</f>
        <v>0</v>
      </c>
      <c r="V59" s="10">
        <f t="shared" si="5"/>
        <v>0</v>
      </c>
    </row>
    <row r="60" spans="1:23" x14ac:dyDescent="0.3">
      <c r="C60" s="6" t="str">
        <f>IFERROR(VLOOKUP($B60,[1]Jun!C$5:D$46,2,FALSE),"")</f>
        <v/>
      </c>
      <c r="D60" t="str">
        <f>IFERROR(VLOOKUP($B60,[1]Jun!F$5:G$46,2,FALSE),"")</f>
        <v/>
      </c>
      <c r="E60" t="str">
        <f>IFERROR(VLOOKUP($B60,[1]Jun!I$5:J$46,2,FALSE),"")</f>
        <v/>
      </c>
      <c r="F60" s="70" t="str">
        <f>IFERROR(VLOOKUP($B60,[1]Jun!L$5:M$46,2,FALSE),"")</f>
        <v/>
      </c>
      <c r="G60" t="str">
        <f>IFERROR(VLOOKUP($B60,[1]Jun!O$5:P$46,2,FALSE),"")</f>
        <v/>
      </c>
      <c r="H60" t="str">
        <f>IFERROR(VLOOKUP($B60,[1]Jun!R$5:S$46,2,FALSE),"")</f>
        <v/>
      </c>
      <c r="I60" t="str">
        <f>IFERROR(VLOOKUP($B60,[1]Jun!U$5:V$46,2,FALSE),"")</f>
        <v/>
      </c>
      <c r="J60" t="str">
        <f>IFERROR(VLOOKUP($B60,[1]Jun!X$5:Y$46,2,FALSE),"")</f>
        <v/>
      </c>
      <c r="K60" t="str">
        <f>IFERROR(VLOOKUP($B60,[1]Jun!AA$5:AB$46,2,FALSE),"")</f>
        <v/>
      </c>
      <c r="L60" t="str">
        <f>IFERROR(VLOOKUP($B60,[1]Jun!AD$5:AE$46,2,FALSE),"")</f>
        <v/>
      </c>
      <c r="M60" t="str">
        <f>IFERROR(VLOOKUP($B60,[1]Jun!AG$5:AH$46,2,FALSE),"")</f>
        <v/>
      </c>
      <c r="N60" t="str">
        <f>IFERROR(VLOOKUP($B60,[1]Jun!AJ$5:AK$46,2,FALSE),"")</f>
        <v/>
      </c>
      <c r="O60" t="str">
        <f>IFERROR(VLOOKUP($B60,[1]Jun!AM$5:AN$46,2,FALSE),"")</f>
        <v/>
      </c>
      <c r="P60" t="str">
        <f>IFERROR(VLOOKUP($B60,[1]Jun!AP$5:AQ$46,2,FALSE),"")</f>
        <v/>
      </c>
      <c r="Q60" s="6">
        <f>SUM($C60:P60)</f>
        <v>0</v>
      </c>
      <c r="R60">
        <f>COUNTIF($C60:P60,"Late*")</f>
        <v>0</v>
      </c>
      <c r="S60" s="11">
        <f t="shared" si="4"/>
        <v>0</v>
      </c>
      <c r="T60" s="7">
        <f>COUNTIF($C60:P60,"Absent")</f>
        <v>0</v>
      </c>
      <c r="U60">
        <f>COUNTIF($C60:P60,"Withdrawn")+COUNTIF($C60:P60,"Absent*")-T60</f>
        <v>0</v>
      </c>
      <c r="V60" s="10">
        <f t="shared" si="5"/>
        <v>0</v>
      </c>
    </row>
    <row r="61" spans="1:23" x14ac:dyDescent="0.3">
      <c r="C61" s="6" t="str">
        <f>IFERROR(VLOOKUP($B61,[1]Jun!C$5:D$46,2,FALSE),"")</f>
        <v/>
      </c>
      <c r="D61" t="str">
        <f>IFERROR(VLOOKUP($B61,[1]Jun!F$5:G$46,2,FALSE),"")</f>
        <v/>
      </c>
      <c r="E61" t="str">
        <f>IFERROR(VLOOKUP($B61,[1]Jun!I$5:J$46,2,FALSE),"")</f>
        <v/>
      </c>
      <c r="F61" s="70" t="str">
        <f>IFERROR(VLOOKUP($B61,[1]Jun!L$5:M$46,2,FALSE),"")</f>
        <v/>
      </c>
      <c r="G61" t="str">
        <f>IFERROR(VLOOKUP($B61,[1]Jun!O$5:P$46,2,FALSE),"")</f>
        <v/>
      </c>
      <c r="H61" t="str">
        <f>IFERROR(VLOOKUP($B61,[1]Jun!R$5:S$46,2,FALSE),"")</f>
        <v/>
      </c>
      <c r="I61" t="str">
        <f>IFERROR(VLOOKUP($B61,[1]Jun!U$5:V$46,2,FALSE),"")</f>
        <v/>
      </c>
      <c r="J61" t="str">
        <f>IFERROR(VLOOKUP($B61,[1]Jun!X$5:Y$46,2,FALSE),"")</f>
        <v/>
      </c>
      <c r="K61" t="str">
        <f>IFERROR(VLOOKUP($B61,[1]Jun!AA$5:AB$46,2,FALSE),"")</f>
        <v/>
      </c>
      <c r="L61" t="str">
        <f>IFERROR(VLOOKUP($B61,[1]Jun!AD$5:AE$46,2,FALSE),"")</f>
        <v/>
      </c>
      <c r="M61" t="str">
        <f>IFERROR(VLOOKUP($B61,[1]Jun!AG$5:AH$46,2,FALSE),"")</f>
        <v/>
      </c>
      <c r="N61" t="str">
        <f>IFERROR(VLOOKUP($B61,[1]Jun!AJ$5:AK$46,2,FALSE),"")</f>
        <v/>
      </c>
      <c r="O61" t="str">
        <f>IFERROR(VLOOKUP($B61,[1]Jun!AM$5:AN$46,2,FALSE),"")</f>
        <v/>
      </c>
      <c r="P61" t="str">
        <f>IFERROR(VLOOKUP($B61,[1]Jun!AP$5:AQ$46,2,FALSE),"")</f>
        <v/>
      </c>
      <c r="Q61" s="6">
        <f>SUM($C61:P61)</f>
        <v>0</v>
      </c>
      <c r="R61">
        <f>COUNTIF($C61:P61,"Late*")</f>
        <v>0</v>
      </c>
      <c r="S61" s="11">
        <f t="shared" si="4"/>
        <v>0</v>
      </c>
      <c r="T61" s="7">
        <f>COUNTIF($C61:P61,"Absent")</f>
        <v>0</v>
      </c>
      <c r="U61">
        <f>COUNTIF($C61:P61,"Withdrawn")+COUNTIF($C61:P61,"Absent*")-T61</f>
        <v>0</v>
      </c>
      <c r="V61" s="10">
        <f t="shared" si="5"/>
        <v>0</v>
      </c>
    </row>
    <row r="62" spans="1:23" x14ac:dyDescent="0.3">
      <c r="C62" s="6" t="str">
        <f>IFERROR(VLOOKUP($B62,[1]Jun!C$5:D$46,2,FALSE),"")</f>
        <v/>
      </c>
      <c r="D62" t="str">
        <f>IFERROR(VLOOKUP($B62,[1]Jun!F$5:G$46,2,FALSE),"")</f>
        <v/>
      </c>
      <c r="E62" t="str">
        <f>IFERROR(VLOOKUP($B62,[1]Jun!I$5:J$46,2,FALSE),"")</f>
        <v/>
      </c>
      <c r="F62" s="70" t="str">
        <f>IFERROR(VLOOKUP($B62,[1]Jun!L$5:M$46,2,FALSE),"")</f>
        <v/>
      </c>
      <c r="G62" t="str">
        <f>IFERROR(VLOOKUP($B62,[1]Jun!O$5:P$46,2,FALSE),"")</f>
        <v/>
      </c>
      <c r="H62" t="str">
        <f>IFERROR(VLOOKUP($B62,[1]Jun!R$5:S$46,2,FALSE),"")</f>
        <v/>
      </c>
      <c r="I62" t="str">
        <f>IFERROR(VLOOKUP($B62,[1]Jun!U$5:V$46,2,FALSE),"")</f>
        <v/>
      </c>
      <c r="J62" t="str">
        <f>IFERROR(VLOOKUP($B62,[1]Jun!X$5:Y$46,2,FALSE),"")</f>
        <v/>
      </c>
      <c r="K62" t="str">
        <f>IFERROR(VLOOKUP($B62,[1]Jun!AA$5:AB$46,2,FALSE),"")</f>
        <v/>
      </c>
      <c r="L62" t="str">
        <f>IFERROR(VLOOKUP($B62,[1]Jun!AD$5:AE$46,2,FALSE),"")</f>
        <v/>
      </c>
      <c r="M62" t="str">
        <f>IFERROR(VLOOKUP($B62,[1]Jun!AG$5:AH$46,2,FALSE),"")</f>
        <v/>
      </c>
      <c r="N62" t="str">
        <f>IFERROR(VLOOKUP($B62,[1]Jun!AJ$5:AK$46,2,FALSE),"")</f>
        <v/>
      </c>
      <c r="O62" t="str">
        <f>IFERROR(VLOOKUP($B62,[1]Jun!AM$5:AN$46,2,FALSE),"")</f>
        <v/>
      </c>
      <c r="P62" t="str">
        <f>IFERROR(VLOOKUP($B62,[1]Jun!AP$5:AQ$46,2,FALSE),"")</f>
        <v/>
      </c>
      <c r="Q62" s="6">
        <f>SUM($C62:P62)</f>
        <v>0</v>
      </c>
      <c r="R62">
        <f>COUNTIF($C62:P62,"Late*")</f>
        <v>0</v>
      </c>
      <c r="S62" s="11">
        <f t="shared" si="4"/>
        <v>0</v>
      </c>
      <c r="T62" s="7">
        <f>COUNTIF($C62:P62,"Absent")</f>
        <v>0</v>
      </c>
      <c r="U62">
        <f>COUNTIF($C62:P62,"Withdrawn")+COUNTIF($C62:P62,"Absent*")-T62</f>
        <v>0</v>
      </c>
      <c r="V62" s="10">
        <f t="shared" si="5"/>
        <v>0</v>
      </c>
    </row>
    <row r="63" spans="1:23" x14ac:dyDescent="0.3">
      <c r="C63" s="6" t="str">
        <f>IFERROR(VLOOKUP($B63,[1]Jun!C$5:D$46,2,FALSE),"")</f>
        <v/>
      </c>
      <c r="D63" t="str">
        <f>IFERROR(VLOOKUP($B63,[1]Jun!F$5:G$46,2,FALSE),"")</f>
        <v/>
      </c>
      <c r="E63" t="str">
        <f>IFERROR(VLOOKUP($B63,[1]Jun!I$5:J$46,2,FALSE),"")</f>
        <v/>
      </c>
      <c r="F63" s="70" t="str">
        <f>IFERROR(VLOOKUP($B63,[1]Jun!L$5:M$46,2,FALSE),"")</f>
        <v/>
      </c>
      <c r="G63" t="str">
        <f>IFERROR(VLOOKUP($B63,[1]Jun!O$5:P$46,2,FALSE),"")</f>
        <v/>
      </c>
      <c r="H63" t="str">
        <f>IFERROR(VLOOKUP($B63,[1]Jun!R$5:S$46,2,FALSE),"")</f>
        <v/>
      </c>
      <c r="I63" t="str">
        <f>IFERROR(VLOOKUP($B63,[1]Jun!U$5:V$46,2,FALSE),"")</f>
        <v/>
      </c>
      <c r="J63" t="str">
        <f>IFERROR(VLOOKUP($B63,[1]Jun!X$5:Y$46,2,FALSE),"")</f>
        <v/>
      </c>
      <c r="K63" t="str">
        <f>IFERROR(VLOOKUP($B63,[1]Jun!AA$5:AB$46,2,FALSE),"")</f>
        <v/>
      </c>
      <c r="L63" t="str">
        <f>IFERROR(VLOOKUP($B63,[1]Jun!AD$5:AE$46,2,FALSE),"")</f>
        <v/>
      </c>
      <c r="M63" t="str">
        <f>IFERROR(VLOOKUP($B63,[1]Jun!AG$5:AH$46,2,FALSE),"")</f>
        <v/>
      </c>
      <c r="N63" t="str">
        <f>IFERROR(VLOOKUP($B63,[1]Jun!AJ$5:AK$46,2,FALSE),"")</f>
        <v/>
      </c>
      <c r="O63" t="str">
        <f>IFERROR(VLOOKUP($B63,[1]Jun!AM$5:AN$46,2,FALSE),"")</f>
        <v/>
      </c>
      <c r="P63" t="str">
        <f>IFERROR(VLOOKUP($B63,[1]Jun!AP$5:AQ$46,2,FALSE),"")</f>
        <v/>
      </c>
      <c r="Q63" s="6">
        <f>SUM($C63:P63)</f>
        <v>0</v>
      </c>
      <c r="R63">
        <f>COUNTIF($C63:P63,"Late*")</f>
        <v>0</v>
      </c>
      <c r="S63" s="11">
        <f t="shared" si="4"/>
        <v>0</v>
      </c>
      <c r="T63" s="7">
        <f>COUNTIF($C63:P63,"Absent")</f>
        <v>0</v>
      </c>
      <c r="U63">
        <f>COUNTIF($C63:P63,"Withdrawn")+COUNTIF($C63:P63,"Absent*")-T63</f>
        <v>0</v>
      </c>
      <c r="V63" s="10">
        <f t="shared" si="5"/>
        <v>0</v>
      </c>
    </row>
    <row r="64" spans="1:23" x14ac:dyDescent="0.3">
      <c r="C64" s="6" t="str">
        <f>IFERROR(VLOOKUP($B64,[1]Jun!C$5:D$46,2,FALSE),"")</f>
        <v/>
      </c>
      <c r="D64" t="str">
        <f>IFERROR(VLOOKUP($B64,[1]Jun!F$5:G$46,2,FALSE),"")</f>
        <v/>
      </c>
      <c r="E64" t="str">
        <f>IFERROR(VLOOKUP($B64,[1]Jun!I$5:J$46,2,FALSE),"")</f>
        <v/>
      </c>
      <c r="F64" s="70" t="str">
        <f>IFERROR(VLOOKUP($B64,[1]Jun!L$5:M$46,2,FALSE),"")</f>
        <v/>
      </c>
      <c r="G64" t="str">
        <f>IFERROR(VLOOKUP($B64,[1]Jun!O$5:P$46,2,FALSE),"")</f>
        <v/>
      </c>
      <c r="H64" t="str">
        <f>IFERROR(VLOOKUP($B64,[1]Jun!R$5:S$46,2,FALSE),"")</f>
        <v/>
      </c>
      <c r="I64" t="str">
        <f>IFERROR(VLOOKUP($B64,[1]Jun!U$5:V$46,2,FALSE),"")</f>
        <v/>
      </c>
      <c r="J64" t="str">
        <f>IFERROR(VLOOKUP($B64,[1]Jun!X$5:Y$46,2,FALSE),"")</f>
        <v/>
      </c>
      <c r="K64" t="str">
        <f>IFERROR(VLOOKUP($B64,[1]Jun!AA$5:AB$46,2,FALSE),"")</f>
        <v/>
      </c>
      <c r="L64" t="str">
        <f>IFERROR(VLOOKUP($B64,[1]Jun!AD$5:AE$46,2,FALSE),"")</f>
        <v/>
      </c>
      <c r="M64" t="str">
        <f>IFERROR(VLOOKUP($B64,[1]Jun!AG$5:AH$46,2,FALSE),"")</f>
        <v/>
      </c>
      <c r="N64" t="str">
        <f>IFERROR(VLOOKUP($B64,[1]Jun!AJ$5:AK$46,2,FALSE),"")</f>
        <v/>
      </c>
      <c r="O64" t="str">
        <f>IFERROR(VLOOKUP($B64,[1]Jun!AM$5:AN$46,2,FALSE),"")</f>
        <v/>
      </c>
      <c r="P64" t="str">
        <f>IFERROR(VLOOKUP($B64,[1]Jun!AP$5:AQ$46,2,FALSE),"")</f>
        <v/>
      </c>
      <c r="Q64" s="6">
        <f>SUM($C64:P64)</f>
        <v>0</v>
      </c>
      <c r="R64">
        <f>COUNTIF($C64:P64,"Late*")</f>
        <v>0</v>
      </c>
      <c r="S64" s="11">
        <f t="shared" si="4"/>
        <v>0</v>
      </c>
      <c r="T64" s="7">
        <f>COUNTIF($C64:P64,"Absent")</f>
        <v>0</v>
      </c>
      <c r="U64">
        <f>COUNTIF($C64:P64,"Withdrawn")+COUNTIF($C64:P64,"Absent*")-T64</f>
        <v>0</v>
      </c>
      <c r="V64" s="10">
        <f t="shared" si="5"/>
        <v>0</v>
      </c>
    </row>
    <row r="65" spans="3:22" x14ac:dyDescent="0.3">
      <c r="C65" s="6" t="str">
        <f>IFERROR(VLOOKUP($B65,[1]Jun!C$5:D$46,2,FALSE),"")</f>
        <v/>
      </c>
      <c r="D65" t="str">
        <f>IFERROR(VLOOKUP($B65,[1]Jun!F$5:G$46,2,FALSE),"")</f>
        <v/>
      </c>
      <c r="E65" t="str">
        <f>IFERROR(VLOOKUP($B65,[1]Jun!I$5:J$46,2,FALSE),"")</f>
        <v/>
      </c>
      <c r="F65" s="70" t="str">
        <f>IFERROR(VLOOKUP($B65,[1]Jun!L$5:M$46,2,FALSE),"")</f>
        <v/>
      </c>
      <c r="G65" t="str">
        <f>IFERROR(VLOOKUP($B65,[1]Jun!O$5:P$46,2,FALSE),"")</f>
        <v/>
      </c>
      <c r="H65" t="str">
        <f>IFERROR(VLOOKUP($B65,[1]Jun!R$5:S$46,2,FALSE),"")</f>
        <v/>
      </c>
      <c r="I65" t="str">
        <f>IFERROR(VLOOKUP($B65,[1]Jun!U$5:V$46,2,FALSE),"")</f>
        <v/>
      </c>
      <c r="J65" t="str">
        <f>IFERROR(VLOOKUP($B65,[1]Jun!X$5:Y$46,2,FALSE),"")</f>
        <v/>
      </c>
      <c r="K65" t="str">
        <f>IFERROR(VLOOKUP($B65,[1]Jun!AA$5:AB$46,2,FALSE),"")</f>
        <v/>
      </c>
      <c r="L65" t="str">
        <f>IFERROR(VLOOKUP($B65,[1]Jun!AD$5:AE$46,2,FALSE),"")</f>
        <v/>
      </c>
      <c r="M65" t="str">
        <f>IFERROR(VLOOKUP($B65,[1]Jun!AG$5:AH$46,2,FALSE),"")</f>
        <v/>
      </c>
      <c r="N65" t="str">
        <f>IFERROR(VLOOKUP($B65,[1]Jun!AJ$5:AK$46,2,FALSE),"")</f>
        <v/>
      </c>
      <c r="O65" t="str">
        <f>IFERROR(VLOOKUP($B65,[1]Jun!AM$5:AN$46,2,FALSE),"")</f>
        <v/>
      </c>
      <c r="P65" t="str">
        <f>IFERROR(VLOOKUP($B65,[1]Jun!AP$5:AQ$46,2,FALSE),"")</f>
        <v/>
      </c>
      <c r="Q65" s="6">
        <f>SUM($C65:P65)</f>
        <v>0</v>
      </c>
      <c r="R65">
        <f>COUNTIF($C65:P65,"Late*")</f>
        <v>0</v>
      </c>
      <c r="S65" s="11">
        <f t="shared" si="4"/>
        <v>0</v>
      </c>
      <c r="T65" s="7">
        <f>COUNTIF($C65:P65,"Absent")</f>
        <v>0</v>
      </c>
      <c r="U65">
        <f>COUNTIF($C65:P65,"Withdrawn")+COUNTIF($C65:P65,"Absent*")-T65</f>
        <v>0</v>
      </c>
      <c r="V65" s="10">
        <f t="shared" si="5"/>
        <v>0</v>
      </c>
    </row>
    <row r="66" spans="3:22" x14ac:dyDescent="0.3">
      <c r="C66" s="6" t="str">
        <f>IFERROR(VLOOKUP($B66,[1]Jun!C$5:D$46,2,FALSE),"")</f>
        <v/>
      </c>
      <c r="D66" t="str">
        <f>IFERROR(VLOOKUP($B66,[1]Jun!F$5:G$46,2,FALSE),"")</f>
        <v/>
      </c>
      <c r="E66" t="str">
        <f>IFERROR(VLOOKUP($B66,[1]Jun!I$5:J$46,2,FALSE),"")</f>
        <v/>
      </c>
      <c r="F66" s="70" t="str">
        <f>IFERROR(VLOOKUP($B66,[1]Jun!L$5:M$46,2,FALSE),"")</f>
        <v/>
      </c>
      <c r="G66" t="str">
        <f>IFERROR(VLOOKUP($B66,[1]Jun!O$5:P$46,2,FALSE),"")</f>
        <v/>
      </c>
      <c r="H66" t="str">
        <f>IFERROR(VLOOKUP($B66,[1]Jun!R$5:S$46,2,FALSE),"")</f>
        <v/>
      </c>
      <c r="I66" t="str">
        <f>IFERROR(VLOOKUP($B66,[1]Jun!U$5:V$46,2,FALSE),"")</f>
        <v/>
      </c>
      <c r="J66" t="str">
        <f>IFERROR(VLOOKUP($B66,[1]Jun!X$5:Y$46,2,FALSE),"")</f>
        <v/>
      </c>
      <c r="K66" t="str">
        <f>IFERROR(VLOOKUP($B66,[1]Jun!AA$5:AB$46,2,FALSE),"")</f>
        <v/>
      </c>
      <c r="L66" t="str">
        <f>IFERROR(VLOOKUP($B66,[1]Jun!AD$5:AE$46,2,FALSE),"")</f>
        <v/>
      </c>
      <c r="M66" t="str">
        <f>IFERROR(VLOOKUP($B66,[1]Jun!AG$5:AH$46,2,FALSE),"")</f>
        <v/>
      </c>
      <c r="N66" t="str">
        <f>IFERROR(VLOOKUP($B66,[1]Jun!AJ$5:AK$46,2,FALSE),"")</f>
        <v/>
      </c>
      <c r="O66" t="str">
        <f>IFERROR(VLOOKUP($B66,[1]Jun!AM$5:AN$46,2,FALSE),"")</f>
        <v/>
      </c>
      <c r="P66" t="str">
        <f>IFERROR(VLOOKUP($B66,[1]Jun!AP$5:AQ$46,2,FALSE),"")</f>
        <v/>
      </c>
      <c r="Q66" s="6">
        <f>SUM($C66:P66)</f>
        <v>0</v>
      </c>
      <c r="R66">
        <f>COUNTIF($C66:P66,"Late*")</f>
        <v>0</v>
      </c>
      <c r="S66" s="11">
        <f t="shared" si="4"/>
        <v>0</v>
      </c>
      <c r="T66" s="7">
        <f>COUNTIF($C66:P66,"Absent")</f>
        <v>0</v>
      </c>
      <c r="U66">
        <f>COUNTIF($C66:P66,"Withdrawn")+COUNTIF($C66:P66,"Absent*")-T66</f>
        <v>0</v>
      </c>
      <c r="V66" s="10">
        <f t="shared" si="5"/>
        <v>0</v>
      </c>
    </row>
    <row r="67" spans="3:22" x14ac:dyDescent="0.3">
      <c r="C67" s="6" t="str">
        <f>IFERROR(VLOOKUP($B67,[1]Jun!C$5:D$46,2,FALSE),"")</f>
        <v/>
      </c>
      <c r="D67" t="str">
        <f>IFERROR(VLOOKUP($B67,[1]Jun!F$5:G$46,2,FALSE),"")</f>
        <v/>
      </c>
      <c r="E67" t="str">
        <f>IFERROR(VLOOKUP($B67,[1]Jun!I$5:J$46,2,FALSE),"")</f>
        <v/>
      </c>
      <c r="F67" s="70" t="str">
        <f>IFERROR(VLOOKUP($B67,[1]Jun!L$5:M$46,2,FALSE),"")</f>
        <v/>
      </c>
      <c r="G67" t="str">
        <f>IFERROR(VLOOKUP($B67,[1]Jun!O$5:P$46,2,FALSE),"")</f>
        <v/>
      </c>
      <c r="H67" t="str">
        <f>IFERROR(VLOOKUP($B67,[1]Jun!R$5:S$46,2,FALSE),"")</f>
        <v/>
      </c>
      <c r="I67" t="str">
        <f>IFERROR(VLOOKUP($B67,[1]Jun!U$5:V$46,2,FALSE),"")</f>
        <v/>
      </c>
      <c r="J67" t="str">
        <f>IFERROR(VLOOKUP($B67,[1]Jun!X$5:Y$46,2,FALSE),"")</f>
        <v/>
      </c>
      <c r="K67" t="str">
        <f>IFERROR(VLOOKUP($B67,[1]Jun!AA$5:AB$46,2,FALSE),"")</f>
        <v/>
      </c>
      <c r="L67" t="str">
        <f>IFERROR(VLOOKUP($B67,[1]Jun!AD$5:AE$46,2,FALSE),"")</f>
        <v/>
      </c>
      <c r="M67" t="str">
        <f>IFERROR(VLOOKUP($B67,[1]Jun!AG$5:AH$46,2,FALSE),"")</f>
        <v/>
      </c>
      <c r="N67" t="str">
        <f>IFERROR(VLOOKUP($B67,[1]Jun!AJ$5:AK$46,2,FALSE),"")</f>
        <v/>
      </c>
      <c r="O67" t="str">
        <f>IFERROR(VLOOKUP($B67,[1]Jun!AM$5:AN$46,2,FALSE),"")</f>
        <v/>
      </c>
      <c r="P67" t="str">
        <f>IFERROR(VLOOKUP($B67,[1]Jun!AP$5:AQ$46,2,FALSE),"")</f>
        <v/>
      </c>
      <c r="Q67" s="6">
        <f>SUM($C67:P67)</f>
        <v>0</v>
      </c>
      <c r="R67">
        <f>COUNTIF($C67:P67,"Late*")</f>
        <v>0</v>
      </c>
      <c r="S67" s="11">
        <f t="shared" si="4"/>
        <v>0</v>
      </c>
      <c r="T67" s="7">
        <f>COUNTIF($C67:P67,"Absent")</f>
        <v>0</v>
      </c>
      <c r="U67">
        <f>COUNTIF($C67:P67,"Withdrawn")+COUNTIF($C67:P67,"Absent*")-T67</f>
        <v>0</v>
      </c>
      <c r="V67" s="10">
        <f t="shared" si="5"/>
        <v>0</v>
      </c>
    </row>
    <row r="68" spans="3:22" x14ac:dyDescent="0.3">
      <c r="C68" s="6" t="str">
        <f>IFERROR(VLOOKUP($B68,[1]Jun!C$5:D$46,2,FALSE),"")</f>
        <v/>
      </c>
      <c r="D68" t="str">
        <f>IFERROR(VLOOKUP($B68,[1]Jun!F$5:G$46,2,FALSE),"")</f>
        <v/>
      </c>
      <c r="E68" t="str">
        <f>IFERROR(VLOOKUP($B68,[1]Jun!I$5:J$46,2,FALSE),"")</f>
        <v/>
      </c>
      <c r="F68" s="70" t="str">
        <f>IFERROR(VLOOKUP($B68,[1]Jun!L$5:M$46,2,FALSE),"")</f>
        <v/>
      </c>
      <c r="G68" t="str">
        <f>IFERROR(VLOOKUP($B68,[1]Jun!O$5:P$46,2,FALSE),"")</f>
        <v/>
      </c>
      <c r="H68" t="str">
        <f>IFERROR(VLOOKUP($B68,[1]Jun!R$5:S$46,2,FALSE),"")</f>
        <v/>
      </c>
      <c r="I68" t="str">
        <f>IFERROR(VLOOKUP($B68,[1]Jun!U$5:V$46,2,FALSE),"")</f>
        <v/>
      </c>
      <c r="J68" t="str">
        <f>IFERROR(VLOOKUP($B68,[1]Jun!X$5:Y$46,2,FALSE),"")</f>
        <v/>
      </c>
      <c r="K68" t="str">
        <f>IFERROR(VLOOKUP($B68,[1]Jun!AA$5:AB$46,2,FALSE),"")</f>
        <v/>
      </c>
      <c r="L68" t="str">
        <f>IFERROR(VLOOKUP($B68,[1]Jun!AD$5:AE$46,2,FALSE),"")</f>
        <v/>
      </c>
      <c r="M68" t="str">
        <f>IFERROR(VLOOKUP($B68,[1]Jun!AG$5:AH$46,2,FALSE),"")</f>
        <v/>
      </c>
      <c r="N68" t="str">
        <f>IFERROR(VLOOKUP($B68,[1]Jun!AJ$5:AK$46,2,FALSE),"")</f>
        <v/>
      </c>
      <c r="O68" t="str">
        <f>IFERROR(VLOOKUP($B68,[1]Jun!AM$5:AN$46,2,FALSE),"")</f>
        <v/>
      </c>
      <c r="P68" t="str">
        <f>IFERROR(VLOOKUP($B68,[1]Jun!AP$5:AQ$46,2,FALSE),"")</f>
        <v/>
      </c>
      <c r="Q68" s="6">
        <f>SUM($C68:P68)</f>
        <v>0</v>
      </c>
      <c r="R68">
        <f>COUNTIF($C68:P68,"Late*")</f>
        <v>0</v>
      </c>
      <c r="S68" s="11">
        <f t="shared" si="4"/>
        <v>0</v>
      </c>
      <c r="T68" s="7">
        <f>COUNTIF($C68:P68,"Absent")</f>
        <v>0</v>
      </c>
      <c r="U68">
        <f>COUNTIF($C68:P68,"Withdrawn")+COUNTIF($C68:P68,"Absent*")-T68</f>
        <v>0</v>
      </c>
      <c r="V68" s="10">
        <f t="shared" si="5"/>
        <v>0</v>
      </c>
    </row>
    <row r="69" spans="3:22" x14ac:dyDescent="0.3">
      <c r="C69" s="6" t="str">
        <f>IFERROR(VLOOKUP($B69,[1]Jun!C$5:D$46,2,FALSE),"")</f>
        <v/>
      </c>
      <c r="D69" t="str">
        <f>IFERROR(VLOOKUP($B69,[1]Jun!F$5:G$46,2,FALSE),"")</f>
        <v/>
      </c>
      <c r="E69" t="str">
        <f>IFERROR(VLOOKUP($B69,[1]Jun!I$5:J$46,2,FALSE),"")</f>
        <v/>
      </c>
      <c r="F69" s="70" t="str">
        <f>IFERROR(VLOOKUP($B69,[1]Jun!L$5:M$46,2,FALSE),"")</f>
        <v/>
      </c>
      <c r="G69" t="str">
        <f>IFERROR(VLOOKUP($B69,[1]Jun!O$5:P$46,2,FALSE),"")</f>
        <v/>
      </c>
      <c r="H69" t="str">
        <f>IFERROR(VLOOKUP($B69,[1]Jun!R$5:S$46,2,FALSE),"")</f>
        <v/>
      </c>
      <c r="I69" t="str">
        <f>IFERROR(VLOOKUP($B69,[1]Jun!U$5:V$46,2,FALSE),"")</f>
        <v/>
      </c>
      <c r="J69" t="str">
        <f>IFERROR(VLOOKUP($B69,[1]Jun!X$5:Y$46,2,FALSE),"")</f>
        <v/>
      </c>
      <c r="K69" t="str">
        <f>IFERROR(VLOOKUP($B69,[1]Jun!AA$5:AB$46,2,FALSE),"")</f>
        <v/>
      </c>
      <c r="L69" t="str">
        <f>IFERROR(VLOOKUP($B69,[1]Jun!AD$5:AE$46,2,FALSE),"")</f>
        <v/>
      </c>
      <c r="M69" t="str">
        <f>IFERROR(VLOOKUP($B69,[1]Jun!AG$5:AH$46,2,FALSE),"")</f>
        <v/>
      </c>
      <c r="N69" t="str">
        <f>IFERROR(VLOOKUP($B69,[1]Jun!AJ$5:AK$46,2,FALSE),"")</f>
        <v/>
      </c>
      <c r="O69" t="str">
        <f>IFERROR(VLOOKUP($B69,[1]Jun!AM$5:AN$46,2,FALSE),"")</f>
        <v/>
      </c>
      <c r="P69" t="str">
        <f>IFERROR(VLOOKUP($B69,[1]Jun!AP$5:AQ$46,2,FALSE),"")</f>
        <v/>
      </c>
      <c r="Q69" s="6">
        <f>SUM($C69:P69)</f>
        <v>0</v>
      </c>
      <c r="R69">
        <f>COUNTIF($C69:P69,"Late*")</f>
        <v>0</v>
      </c>
      <c r="S69" s="11">
        <f t="shared" ref="S69:S100" si="6">SUM(Q69:R69)</f>
        <v>0</v>
      </c>
      <c r="T69" s="7">
        <f>COUNTIF($C69:P69,"Absent")</f>
        <v>0</v>
      </c>
      <c r="U69">
        <f>COUNTIF($C69:P69,"Withdrawn")+COUNTIF($C69:P69,"Absent*")-T69</f>
        <v>0</v>
      </c>
      <c r="V69" s="10">
        <f t="shared" ref="V69:V100" si="7">SUM(S69:U69)</f>
        <v>0</v>
      </c>
    </row>
    <row r="70" spans="3:22" x14ac:dyDescent="0.3">
      <c r="C70" s="6" t="str">
        <f>IFERROR(VLOOKUP($B70,[1]Jun!C$5:D$46,2,FALSE),"")</f>
        <v/>
      </c>
      <c r="D70" t="str">
        <f>IFERROR(VLOOKUP($B70,[1]Jun!F$5:G$46,2,FALSE),"")</f>
        <v/>
      </c>
      <c r="E70" t="str">
        <f>IFERROR(VLOOKUP($B70,[1]Jun!I$5:J$46,2,FALSE),"")</f>
        <v/>
      </c>
      <c r="F70" s="70" t="str">
        <f>IFERROR(VLOOKUP($B70,[1]Jun!L$5:M$46,2,FALSE),"")</f>
        <v/>
      </c>
      <c r="G70" t="str">
        <f>IFERROR(VLOOKUP($B70,[1]Jun!O$5:P$46,2,FALSE),"")</f>
        <v/>
      </c>
      <c r="H70" t="str">
        <f>IFERROR(VLOOKUP($B70,[1]Jun!R$5:S$46,2,FALSE),"")</f>
        <v/>
      </c>
      <c r="I70" t="str">
        <f>IFERROR(VLOOKUP($B70,[1]Jun!U$5:V$46,2,FALSE),"")</f>
        <v/>
      </c>
      <c r="J70" t="str">
        <f>IFERROR(VLOOKUP($B70,[1]Jun!X$5:Y$46,2,FALSE),"")</f>
        <v/>
      </c>
      <c r="K70" t="str">
        <f>IFERROR(VLOOKUP($B70,[1]Jun!AA$5:AB$46,2,FALSE),"")</f>
        <v/>
      </c>
      <c r="L70" t="str">
        <f>IFERROR(VLOOKUP($B70,[1]Jun!AD$5:AE$46,2,FALSE),"")</f>
        <v/>
      </c>
      <c r="M70" t="str">
        <f>IFERROR(VLOOKUP($B70,[1]Jun!AG$5:AH$46,2,FALSE),"")</f>
        <v/>
      </c>
      <c r="N70" t="str">
        <f>IFERROR(VLOOKUP($B70,[1]Jun!AJ$5:AK$46,2,FALSE),"")</f>
        <v/>
      </c>
      <c r="O70" t="str">
        <f>IFERROR(VLOOKUP($B70,[1]Jun!AM$5:AN$46,2,FALSE),"")</f>
        <v/>
      </c>
      <c r="P70" t="str">
        <f>IFERROR(VLOOKUP($B70,[1]Jun!AP$5:AQ$46,2,FALSE),"")</f>
        <v/>
      </c>
      <c r="Q70" s="6">
        <f>SUM($C70:P70)</f>
        <v>0</v>
      </c>
      <c r="R70">
        <f>COUNTIF($C70:P70,"Late*")</f>
        <v>0</v>
      </c>
      <c r="S70" s="11">
        <f t="shared" si="6"/>
        <v>0</v>
      </c>
      <c r="T70" s="7">
        <f>COUNTIF($C70:P70,"Absent")</f>
        <v>0</v>
      </c>
      <c r="U70">
        <f>COUNTIF($C70:P70,"Withdrawn")+COUNTIF($C70:P70,"Absent*")-T70</f>
        <v>0</v>
      </c>
      <c r="V70" s="10">
        <f t="shared" si="7"/>
        <v>0</v>
      </c>
    </row>
    <row r="71" spans="3:22" x14ac:dyDescent="0.3">
      <c r="C71" s="6" t="str">
        <f>IFERROR(VLOOKUP($B71,[1]Jun!C$5:D$46,2,FALSE),"")</f>
        <v/>
      </c>
      <c r="D71" t="str">
        <f>IFERROR(VLOOKUP($B71,[1]Jun!F$5:G$46,2,FALSE),"")</f>
        <v/>
      </c>
      <c r="E71" t="str">
        <f>IFERROR(VLOOKUP($B71,[1]Jun!I$5:J$46,2,FALSE),"")</f>
        <v/>
      </c>
      <c r="F71" s="70" t="str">
        <f>IFERROR(VLOOKUP($B71,[1]Jun!L$5:M$46,2,FALSE),"")</f>
        <v/>
      </c>
      <c r="G71" t="str">
        <f>IFERROR(VLOOKUP($B71,[1]Jun!O$5:P$46,2,FALSE),"")</f>
        <v/>
      </c>
      <c r="H71" t="str">
        <f>IFERROR(VLOOKUP($B71,[1]Jun!R$5:S$46,2,FALSE),"")</f>
        <v/>
      </c>
      <c r="I71" t="str">
        <f>IFERROR(VLOOKUP($B71,[1]Jun!U$5:V$46,2,FALSE),"")</f>
        <v/>
      </c>
      <c r="J71" t="str">
        <f>IFERROR(VLOOKUP($B71,[1]Jun!X$5:Y$46,2,FALSE),"")</f>
        <v/>
      </c>
      <c r="K71" t="str">
        <f>IFERROR(VLOOKUP($B71,[1]Jun!AA$5:AB$46,2,FALSE),"")</f>
        <v/>
      </c>
      <c r="L71" t="str">
        <f>IFERROR(VLOOKUP($B71,[1]Jun!AD$5:AE$46,2,FALSE),"")</f>
        <v/>
      </c>
      <c r="M71" t="str">
        <f>IFERROR(VLOOKUP($B71,[1]Jun!AG$5:AH$46,2,FALSE),"")</f>
        <v/>
      </c>
      <c r="N71" t="str">
        <f>IFERROR(VLOOKUP($B71,[1]Jun!AJ$5:AK$46,2,FALSE),"")</f>
        <v/>
      </c>
      <c r="O71" t="str">
        <f>IFERROR(VLOOKUP($B71,[1]Jun!AM$5:AN$46,2,FALSE),"")</f>
        <v/>
      </c>
      <c r="P71" t="str">
        <f>IFERROR(VLOOKUP($B71,[1]Jun!AP$5:AQ$46,2,FALSE),"")</f>
        <v/>
      </c>
      <c r="Q71" s="6">
        <f>SUM($C71:P71)</f>
        <v>0</v>
      </c>
      <c r="R71">
        <f>COUNTIF($C71:P71,"Late*")</f>
        <v>0</v>
      </c>
      <c r="S71" s="11">
        <f t="shared" si="6"/>
        <v>0</v>
      </c>
      <c r="T71" s="7">
        <f>COUNTIF($C71:P71,"Absent")</f>
        <v>0</v>
      </c>
      <c r="U71">
        <f>COUNTIF($C71:P71,"Withdrawn")+COUNTIF($C71:P71,"Absent*")-T71</f>
        <v>0</v>
      </c>
      <c r="V71" s="10">
        <f t="shared" si="7"/>
        <v>0</v>
      </c>
    </row>
    <row r="72" spans="3:22" x14ac:dyDescent="0.3">
      <c r="C72" s="6" t="str">
        <f>IFERROR(VLOOKUP($B72,[1]Jun!C$5:D$46,2,FALSE),"")</f>
        <v/>
      </c>
      <c r="D72" t="str">
        <f>IFERROR(VLOOKUP($B72,[1]Jun!F$5:G$46,2,FALSE),"")</f>
        <v/>
      </c>
      <c r="E72" t="str">
        <f>IFERROR(VLOOKUP($B72,[1]Jun!I$5:J$46,2,FALSE),"")</f>
        <v/>
      </c>
      <c r="F72" s="70" t="str">
        <f>IFERROR(VLOOKUP($B72,[1]Jun!L$5:M$46,2,FALSE),"")</f>
        <v/>
      </c>
      <c r="G72" t="str">
        <f>IFERROR(VLOOKUP($B72,[1]Jun!O$5:P$46,2,FALSE),"")</f>
        <v/>
      </c>
      <c r="H72" t="str">
        <f>IFERROR(VLOOKUP($B72,[1]Jun!R$5:S$46,2,FALSE),"")</f>
        <v/>
      </c>
      <c r="I72" t="str">
        <f>IFERROR(VLOOKUP($B72,[1]Jun!U$5:V$46,2,FALSE),"")</f>
        <v/>
      </c>
      <c r="J72" t="str">
        <f>IFERROR(VLOOKUP($B72,[1]Jun!X$5:Y$46,2,FALSE),"")</f>
        <v/>
      </c>
      <c r="K72" t="str">
        <f>IFERROR(VLOOKUP($B72,[1]Jun!AA$5:AB$46,2,FALSE),"")</f>
        <v/>
      </c>
      <c r="L72" t="str">
        <f>IFERROR(VLOOKUP($B72,[1]Jun!AD$5:AE$46,2,FALSE),"")</f>
        <v/>
      </c>
      <c r="M72" t="str">
        <f>IFERROR(VLOOKUP($B72,[1]Jun!AG$5:AH$46,2,FALSE),"")</f>
        <v/>
      </c>
      <c r="N72" t="str">
        <f>IFERROR(VLOOKUP($B72,[1]Jun!AJ$5:AK$46,2,FALSE),"")</f>
        <v/>
      </c>
      <c r="O72" t="str">
        <f>IFERROR(VLOOKUP($B72,[1]Jun!AM$5:AN$46,2,FALSE),"")</f>
        <v/>
      </c>
      <c r="P72" t="str">
        <f>IFERROR(VLOOKUP($B72,[1]Jun!AP$5:AQ$46,2,FALSE),"")</f>
        <v/>
      </c>
      <c r="Q72" s="6">
        <f>SUM($C72:P72)</f>
        <v>0</v>
      </c>
      <c r="R72">
        <f>COUNTIF($C72:P72,"Late*")</f>
        <v>0</v>
      </c>
      <c r="S72" s="11">
        <f t="shared" si="6"/>
        <v>0</v>
      </c>
      <c r="T72" s="7">
        <f>COUNTIF($C72:P72,"Absent")</f>
        <v>0</v>
      </c>
      <c r="U72">
        <f>COUNTIF($C72:P72,"Withdrawn")+COUNTIF($C72:P72,"Absent*")-T72</f>
        <v>0</v>
      </c>
      <c r="V72" s="10">
        <f t="shared" si="7"/>
        <v>0</v>
      </c>
    </row>
    <row r="73" spans="3:22" x14ac:dyDescent="0.3">
      <c r="C73" s="6" t="str">
        <f>IFERROR(VLOOKUP($B73,[1]Jun!C$5:D$46,2,FALSE),"")</f>
        <v/>
      </c>
      <c r="D73" t="str">
        <f>IFERROR(VLOOKUP($B73,[1]Jun!F$5:G$46,2,FALSE),"")</f>
        <v/>
      </c>
      <c r="E73" t="str">
        <f>IFERROR(VLOOKUP($B73,[1]Jun!I$5:J$46,2,FALSE),"")</f>
        <v/>
      </c>
      <c r="F73" s="70" t="str">
        <f>IFERROR(VLOOKUP($B73,[1]Jun!L$5:M$46,2,FALSE),"")</f>
        <v/>
      </c>
      <c r="G73" t="str">
        <f>IFERROR(VLOOKUP($B73,[1]Jun!O$5:P$46,2,FALSE),"")</f>
        <v/>
      </c>
      <c r="H73" t="str">
        <f>IFERROR(VLOOKUP($B73,[1]Jun!R$5:S$46,2,FALSE),"")</f>
        <v/>
      </c>
      <c r="I73" t="str">
        <f>IFERROR(VLOOKUP($B73,[1]Jun!U$5:V$46,2,FALSE),"")</f>
        <v/>
      </c>
      <c r="J73" t="str">
        <f>IFERROR(VLOOKUP($B73,[1]Jun!X$5:Y$46,2,FALSE),"")</f>
        <v/>
      </c>
      <c r="K73" t="str">
        <f>IFERROR(VLOOKUP($B73,[1]Jun!AA$5:AB$46,2,FALSE),"")</f>
        <v/>
      </c>
      <c r="L73" t="str">
        <f>IFERROR(VLOOKUP($B73,[1]Jun!AD$5:AE$46,2,FALSE),"")</f>
        <v/>
      </c>
      <c r="M73" t="str">
        <f>IFERROR(VLOOKUP($B73,[1]Jun!AG$5:AH$46,2,FALSE),"")</f>
        <v/>
      </c>
      <c r="N73" t="str">
        <f>IFERROR(VLOOKUP($B73,[1]Jun!AJ$5:AK$46,2,FALSE),"")</f>
        <v/>
      </c>
      <c r="O73" t="str">
        <f>IFERROR(VLOOKUP($B73,[1]Jun!AM$5:AN$46,2,FALSE),"")</f>
        <v/>
      </c>
      <c r="P73" t="str">
        <f>IFERROR(VLOOKUP($B73,[1]Jun!AP$5:AQ$46,2,FALSE),"")</f>
        <v/>
      </c>
      <c r="Q73" s="6">
        <f>SUM($C73:P73)</f>
        <v>0</v>
      </c>
      <c r="R73">
        <f>COUNTIF($C73:P73,"Late*")</f>
        <v>0</v>
      </c>
      <c r="S73" s="11">
        <f t="shared" si="6"/>
        <v>0</v>
      </c>
      <c r="T73" s="7">
        <f>COUNTIF($C73:P73,"Absent")</f>
        <v>0</v>
      </c>
      <c r="U73">
        <f>COUNTIF($C73:P73,"Withdrawn")+COUNTIF($C73:P73,"Absent*")-T73</f>
        <v>0</v>
      </c>
      <c r="V73" s="10">
        <f t="shared" si="7"/>
        <v>0</v>
      </c>
    </row>
    <row r="74" spans="3:22" x14ac:dyDescent="0.3">
      <c r="C74" s="6" t="str">
        <f>IFERROR(VLOOKUP($B74,[1]Jun!C$5:D$46,2,FALSE),"")</f>
        <v/>
      </c>
      <c r="D74" t="str">
        <f>IFERROR(VLOOKUP($B74,[1]Jun!F$5:G$46,2,FALSE),"")</f>
        <v/>
      </c>
      <c r="E74" t="str">
        <f>IFERROR(VLOOKUP($B74,[1]Jun!I$5:J$46,2,FALSE),"")</f>
        <v/>
      </c>
      <c r="F74" s="70" t="str">
        <f>IFERROR(VLOOKUP($B74,[1]Jun!L$5:M$46,2,FALSE),"")</f>
        <v/>
      </c>
      <c r="G74" t="str">
        <f>IFERROR(VLOOKUP($B74,[1]Jun!O$5:P$46,2,FALSE),"")</f>
        <v/>
      </c>
      <c r="H74" t="str">
        <f>IFERROR(VLOOKUP($B74,[1]Jun!R$5:S$46,2,FALSE),"")</f>
        <v/>
      </c>
      <c r="I74" t="str">
        <f>IFERROR(VLOOKUP($B74,[1]Jun!U$5:V$46,2,FALSE),"")</f>
        <v/>
      </c>
      <c r="J74" t="str">
        <f>IFERROR(VLOOKUP($B74,[1]Jun!X$5:Y$46,2,FALSE),"")</f>
        <v/>
      </c>
      <c r="K74" t="str">
        <f>IFERROR(VLOOKUP($B74,[1]Jun!AA$5:AB$46,2,FALSE),"")</f>
        <v/>
      </c>
      <c r="L74" t="str">
        <f>IFERROR(VLOOKUP($B74,[1]Jun!AD$5:AE$46,2,FALSE),"")</f>
        <v/>
      </c>
      <c r="M74" t="str">
        <f>IFERROR(VLOOKUP($B74,[1]Jun!AG$5:AH$46,2,FALSE),"")</f>
        <v/>
      </c>
      <c r="N74" t="str">
        <f>IFERROR(VLOOKUP($B74,[1]Jun!AJ$5:AK$46,2,FALSE),"")</f>
        <v/>
      </c>
      <c r="O74" t="str">
        <f>IFERROR(VLOOKUP($B74,[1]Jun!AM$5:AN$46,2,FALSE),"")</f>
        <v/>
      </c>
      <c r="P74" t="str">
        <f>IFERROR(VLOOKUP($B74,[1]Jun!AP$5:AQ$46,2,FALSE),"")</f>
        <v/>
      </c>
      <c r="Q74" s="6">
        <f>SUM($C74:P74)</f>
        <v>0</v>
      </c>
      <c r="R74">
        <f>COUNTIF($C74:P74,"Late*")</f>
        <v>0</v>
      </c>
      <c r="S74" s="11">
        <f t="shared" si="6"/>
        <v>0</v>
      </c>
      <c r="T74" s="7">
        <f>COUNTIF($C74:P74,"Absent")</f>
        <v>0</v>
      </c>
      <c r="U74">
        <f>COUNTIF($C74:P74,"Withdrawn")+COUNTIF($C74:P74,"Absent*")-T74</f>
        <v>0</v>
      </c>
      <c r="V74" s="10">
        <f t="shared" si="7"/>
        <v>0</v>
      </c>
    </row>
    <row r="75" spans="3:22" x14ac:dyDescent="0.3">
      <c r="C75" s="6" t="str">
        <f>IFERROR(VLOOKUP($B75,[1]Jun!C$5:D$46,2,FALSE),"")</f>
        <v/>
      </c>
      <c r="D75" t="str">
        <f>IFERROR(VLOOKUP($B75,[1]Jun!F$5:G$46,2,FALSE),"")</f>
        <v/>
      </c>
      <c r="E75" t="str">
        <f>IFERROR(VLOOKUP($B75,[1]Jun!I$5:J$46,2,FALSE),"")</f>
        <v/>
      </c>
      <c r="F75" s="70" t="str">
        <f>IFERROR(VLOOKUP($B75,[1]Jun!L$5:M$46,2,FALSE),"")</f>
        <v/>
      </c>
      <c r="G75" t="str">
        <f>IFERROR(VLOOKUP($B75,[1]Jun!O$5:P$46,2,FALSE),"")</f>
        <v/>
      </c>
      <c r="H75" t="str">
        <f>IFERROR(VLOOKUP($B75,[1]Jun!R$5:S$46,2,FALSE),"")</f>
        <v/>
      </c>
      <c r="I75" t="str">
        <f>IFERROR(VLOOKUP($B75,[1]Jun!U$5:V$46,2,FALSE),"")</f>
        <v/>
      </c>
      <c r="J75" t="str">
        <f>IFERROR(VLOOKUP($B75,[1]Jun!X$5:Y$46,2,FALSE),"")</f>
        <v/>
      </c>
      <c r="K75" t="str">
        <f>IFERROR(VLOOKUP($B75,[1]Jun!AA$5:AB$46,2,FALSE),"")</f>
        <v/>
      </c>
      <c r="L75" t="str">
        <f>IFERROR(VLOOKUP($B75,[1]Jun!AD$5:AE$46,2,FALSE),"")</f>
        <v/>
      </c>
      <c r="M75" t="str">
        <f>IFERROR(VLOOKUP($B75,[1]Jun!AG$5:AH$46,2,FALSE),"")</f>
        <v/>
      </c>
      <c r="N75" t="str">
        <f>IFERROR(VLOOKUP($B75,[1]Jun!AJ$5:AK$46,2,FALSE),"")</f>
        <v/>
      </c>
      <c r="O75" t="str">
        <f>IFERROR(VLOOKUP($B75,[1]Jun!AM$5:AN$46,2,FALSE),"")</f>
        <v/>
      </c>
      <c r="P75" t="str">
        <f>IFERROR(VLOOKUP($B75,[1]Jun!AP$5:AQ$46,2,FALSE),"")</f>
        <v/>
      </c>
      <c r="Q75" s="6">
        <f>SUM($C75:P75)</f>
        <v>0</v>
      </c>
      <c r="R75">
        <f>COUNTIF($C75:P75,"Late*")</f>
        <v>0</v>
      </c>
      <c r="S75" s="11">
        <f t="shared" si="6"/>
        <v>0</v>
      </c>
      <c r="T75" s="7">
        <f>COUNTIF($C75:P75,"Absent")</f>
        <v>0</v>
      </c>
      <c r="U75">
        <f>COUNTIF($C75:P75,"Withdrawn")+COUNTIF($C75:P75,"Absent*")-T75</f>
        <v>0</v>
      </c>
      <c r="V75" s="10">
        <f t="shared" si="7"/>
        <v>0</v>
      </c>
    </row>
    <row r="76" spans="3:22" x14ac:dyDescent="0.3">
      <c r="C76" s="6" t="str">
        <f>IFERROR(VLOOKUP($B76,[1]Jun!C$5:D$46,2,FALSE),"")</f>
        <v/>
      </c>
      <c r="D76" t="str">
        <f>IFERROR(VLOOKUP($B76,[1]Jun!F$5:G$46,2,FALSE),"")</f>
        <v/>
      </c>
      <c r="E76" t="str">
        <f>IFERROR(VLOOKUP($B76,[1]Jun!I$5:J$46,2,FALSE),"")</f>
        <v/>
      </c>
      <c r="F76" s="70" t="str">
        <f>IFERROR(VLOOKUP($B76,[1]Jun!L$5:M$46,2,FALSE),"")</f>
        <v/>
      </c>
      <c r="G76" t="str">
        <f>IFERROR(VLOOKUP($B76,[1]Jun!O$5:P$46,2,FALSE),"")</f>
        <v/>
      </c>
      <c r="H76" t="str">
        <f>IFERROR(VLOOKUP($B76,[1]Jun!R$5:S$46,2,FALSE),"")</f>
        <v/>
      </c>
      <c r="I76" t="str">
        <f>IFERROR(VLOOKUP($B76,[1]Jun!U$5:V$46,2,FALSE),"")</f>
        <v/>
      </c>
      <c r="J76" t="str">
        <f>IFERROR(VLOOKUP($B76,[1]Jun!X$5:Y$46,2,FALSE),"")</f>
        <v/>
      </c>
      <c r="K76" t="str">
        <f>IFERROR(VLOOKUP($B76,[1]Jun!AA$5:AB$46,2,FALSE),"")</f>
        <v/>
      </c>
      <c r="L76" t="str">
        <f>IFERROR(VLOOKUP($B76,[1]Jun!AD$5:AE$46,2,FALSE),"")</f>
        <v/>
      </c>
      <c r="M76" t="str">
        <f>IFERROR(VLOOKUP($B76,[1]Jun!AG$5:AH$46,2,FALSE),"")</f>
        <v/>
      </c>
      <c r="N76" t="str">
        <f>IFERROR(VLOOKUP($B76,[1]Jun!AJ$5:AK$46,2,FALSE),"")</f>
        <v/>
      </c>
      <c r="O76" t="str">
        <f>IFERROR(VLOOKUP($B76,[1]Jun!AM$5:AN$46,2,FALSE),"")</f>
        <v/>
      </c>
      <c r="P76" t="str">
        <f>IFERROR(VLOOKUP($B76,[1]Jun!AP$5:AQ$46,2,FALSE),"")</f>
        <v/>
      </c>
      <c r="Q76" s="6">
        <f>SUM($C76:P76)</f>
        <v>0</v>
      </c>
      <c r="R76">
        <f>COUNTIF($C76:P76,"Late*")</f>
        <v>0</v>
      </c>
      <c r="S76" s="11">
        <f t="shared" si="6"/>
        <v>0</v>
      </c>
      <c r="T76" s="7">
        <f>COUNTIF($C76:P76,"Absent")</f>
        <v>0</v>
      </c>
      <c r="U76">
        <f>COUNTIF($C76:P76,"Withdrawn")+COUNTIF($C76:P76,"Absent*")-T76</f>
        <v>0</v>
      </c>
      <c r="V76" s="10">
        <f t="shared" si="7"/>
        <v>0</v>
      </c>
    </row>
    <row r="77" spans="3:22" x14ac:dyDescent="0.3">
      <c r="C77" s="6" t="str">
        <f>IFERROR(VLOOKUP($B77,[1]Jun!C$5:D$46,2,FALSE),"")</f>
        <v/>
      </c>
      <c r="D77" t="str">
        <f>IFERROR(VLOOKUP($B77,[1]Jun!F$5:G$46,2,FALSE),"")</f>
        <v/>
      </c>
      <c r="E77" t="str">
        <f>IFERROR(VLOOKUP($B77,[1]Jun!I$5:J$46,2,FALSE),"")</f>
        <v/>
      </c>
      <c r="F77" s="70" t="str">
        <f>IFERROR(VLOOKUP($B77,[1]Jun!L$5:M$46,2,FALSE),"")</f>
        <v/>
      </c>
      <c r="G77" t="str">
        <f>IFERROR(VLOOKUP($B77,[1]Jun!O$5:P$46,2,FALSE),"")</f>
        <v/>
      </c>
      <c r="H77" t="str">
        <f>IFERROR(VLOOKUP($B77,[1]Jun!R$5:S$46,2,FALSE),"")</f>
        <v/>
      </c>
      <c r="I77" t="str">
        <f>IFERROR(VLOOKUP($B77,[1]Jun!U$5:V$46,2,FALSE),"")</f>
        <v/>
      </c>
      <c r="J77" t="str">
        <f>IFERROR(VLOOKUP($B77,[1]Jun!X$5:Y$46,2,FALSE),"")</f>
        <v/>
      </c>
      <c r="K77" t="str">
        <f>IFERROR(VLOOKUP($B77,[1]Jun!AA$5:AB$46,2,FALSE),"")</f>
        <v/>
      </c>
      <c r="L77" t="str">
        <f>IFERROR(VLOOKUP($B77,[1]Jun!AD$5:AE$46,2,FALSE),"")</f>
        <v/>
      </c>
      <c r="M77" t="str">
        <f>IFERROR(VLOOKUP($B77,[1]Jun!AG$5:AH$46,2,FALSE),"")</f>
        <v/>
      </c>
      <c r="N77" t="str">
        <f>IFERROR(VLOOKUP($B77,[1]Jun!AJ$5:AK$46,2,FALSE),"")</f>
        <v/>
      </c>
      <c r="O77" t="str">
        <f>IFERROR(VLOOKUP($B77,[1]Jun!AM$5:AN$46,2,FALSE),"")</f>
        <v/>
      </c>
      <c r="P77" t="str">
        <f>IFERROR(VLOOKUP($B77,[1]Jun!AP$5:AQ$46,2,FALSE),"")</f>
        <v/>
      </c>
      <c r="Q77" s="6">
        <f>SUM($C77:P77)</f>
        <v>0</v>
      </c>
      <c r="R77">
        <f>COUNTIF($C77:P77,"Late*")</f>
        <v>0</v>
      </c>
      <c r="S77" s="11">
        <f t="shared" si="6"/>
        <v>0</v>
      </c>
      <c r="T77" s="7">
        <f>COUNTIF($C77:P77,"Absent")</f>
        <v>0</v>
      </c>
      <c r="U77">
        <f>COUNTIF($C77:P77,"Withdrawn")+COUNTIF($C77:P77,"Absent*")-T77</f>
        <v>0</v>
      </c>
      <c r="V77" s="10">
        <f t="shared" si="7"/>
        <v>0</v>
      </c>
    </row>
    <row r="78" spans="3:22" x14ac:dyDescent="0.3">
      <c r="C78" s="6" t="str">
        <f>IFERROR(VLOOKUP($B78,[1]Jun!C$5:D$46,2,FALSE),"")</f>
        <v/>
      </c>
      <c r="D78" t="str">
        <f>IFERROR(VLOOKUP($B78,[1]Jun!F$5:G$46,2,FALSE),"")</f>
        <v/>
      </c>
      <c r="E78" t="str">
        <f>IFERROR(VLOOKUP($B78,[1]Jun!I$5:J$46,2,FALSE),"")</f>
        <v/>
      </c>
      <c r="F78" s="70" t="str">
        <f>IFERROR(VLOOKUP($B78,[1]Jun!L$5:M$46,2,FALSE),"")</f>
        <v/>
      </c>
      <c r="G78" t="str">
        <f>IFERROR(VLOOKUP($B78,[1]Jun!O$5:P$46,2,FALSE),"")</f>
        <v/>
      </c>
      <c r="H78" t="str">
        <f>IFERROR(VLOOKUP($B78,[1]Jun!R$5:S$46,2,FALSE),"")</f>
        <v/>
      </c>
      <c r="I78" t="str">
        <f>IFERROR(VLOOKUP($B78,[1]Jun!U$5:V$46,2,FALSE),"")</f>
        <v/>
      </c>
      <c r="J78" t="str">
        <f>IFERROR(VLOOKUP($B78,[1]Jun!X$5:Y$46,2,FALSE),"")</f>
        <v/>
      </c>
      <c r="K78" t="str">
        <f>IFERROR(VLOOKUP($B78,[1]Jun!AA$5:AB$46,2,FALSE),"")</f>
        <v/>
      </c>
      <c r="L78" t="str">
        <f>IFERROR(VLOOKUP($B78,[1]Jun!AD$5:AE$46,2,FALSE),"")</f>
        <v/>
      </c>
      <c r="M78" t="str">
        <f>IFERROR(VLOOKUP($B78,[1]Jun!AG$5:AH$46,2,FALSE),"")</f>
        <v/>
      </c>
      <c r="N78" t="str">
        <f>IFERROR(VLOOKUP($B78,[1]Jun!AJ$5:AK$46,2,FALSE),"")</f>
        <v/>
      </c>
      <c r="O78" t="str">
        <f>IFERROR(VLOOKUP($B78,[1]Jun!AM$5:AN$46,2,FALSE),"")</f>
        <v/>
      </c>
      <c r="P78" t="str">
        <f>IFERROR(VLOOKUP($B78,[1]Jun!AP$5:AQ$46,2,FALSE),"")</f>
        <v/>
      </c>
      <c r="Q78" s="6">
        <f>SUM($C78:P78)</f>
        <v>0</v>
      </c>
      <c r="R78">
        <f>COUNTIF($C78:P78,"Late*")</f>
        <v>0</v>
      </c>
      <c r="S78" s="11">
        <f t="shared" si="6"/>
        <v>0</v>
      </c>
      <c r="T78" s="7">
        <f>COUNTIF($C78:P78,"Absent")</f>
        <v>0</v>
      </c>
      <c r="U78">
        <f>COUNTIF($C78:P78,"Withdrawn")+COUNTIF($C78:P78,"Absent*")-T78</f>
        <v>0</v>
      </c>
      <c r="V78" s="10">
        <f t="shared" si="7"/>
        <v>0</v>
      </c>
    </row>
    <row r="79" spans="3:22" x14ac:dyDescent="0.3">
      <c r="C79" s="6" t="str">
        <f>IFERROR(VLOOKUP($B79,[1]Jun!C$5:D$46,2,FALSE),"")</f>
        <v/>
      </c>
      <c r="D79" t="str">
        <f>IFERROR(VLOOKUP($B79,[1]Jun!F$5:G$46,2,FALSE),"")</f>
        <v/>
      </c>
      <c r="E79" t="str">
        <f>IFERROR(VLOOKUP($B79,[1]Jun!I$5:J$46,2,FALSE),"")</f>
        <v/>
      </c>
      <c r="F79" s="70" t="str">
        <f>IFERROR(VLOOKUP($B79,[1]Jun!L$5:M$46,2,FALSE),"")</f>
        <v/>
      </c>
      <c r="G79" t="str">
        <f>IFERROR(VLOOKUP($B79,[1]Jun!O$5:P$46,2,FALSE),"")</f>
        <v/>
      </c>
      <c r="H79" t="str">
        <f>IFERROR(VLOOKUP($B79,[1]Jun!R$5:S$46,2,FALSE),"")</f>
        <v/>
      </c>
      <c r="I79" t="str">
        <f>IFERROR(VLOOKUP($B79,[1]Jun!U$5:V$46,2,FALSE),"")</f>
        <v/>
      </c>
      <c r="J79" t="str">
        <f>IFERROR(VLOOKUP($B79,[1]Jun!X$5:Y$46,2,FALSE),"")</f>
        <v/>
      </c>
      <c r="K79" t="str">
        <f>IFERROR(VLOOKUP($B79,[1]Jun!AA$5:AB$46,2,FALSE),"")</f>
        <v/>
      </c>
      <c r="L79" t="str">
        <f>IFERROR(VLOOKUP($B79,[1]Jun!AD$5:AE$46,2,FALSE),"")</f>
        <v/>
      </c>
      <c r="M79" t="str">
        <f>IFERROR(VLOOKUP($B79,[1]Jun!AG$5:AH$46,2,FALSE),"")</f>
        <v/>
      </c>
      <c r="N79" t="str">
        <f>IFERROR(VLOOKUP($B79,[1]Jun!AJ$5:AK$46,2,FALSE),"")</f>
        <v/>
      </c>
      <c r="O79" t="str">
        <f>IFERROR(VLOOKUP($B79,[1]Jun!AM$5:AN$46,2,FALSE),"")</f>
        <v/>
      </c>
      <c r="P79" t="str">
        <f>IFERROR(VLOOKUP($B79,[1]Jun!AP$5:AQ$46,2,FALSE),"")</f>
        <v/>
      </c>
      <c r="Q79" s="6">
        <f>SUM($C79:P79)</f>
        <v>0</v>
      </c>
      <c r="R79">
        <f>COUNTIF($C79:P79,"Late*")</f>
        <v>0</v>
      </c>
      <c r="S79" s="11">
        <f t="shared" si="6"/>
        <v>0</v>
      </c>
      <c r="T79" s="7">
        <f>COUNTIF($C79:P79,"Absent")</f>
        <v>0</v>
      </c>
      <c r="U79">
        <f>COUNTIF($C79:P79,"Withdrawn")+COUNTIF($C79:P79,"Absent*")-T79</f>
        <v>0</v>
      </c>
      <c r="V79" s="10">
        <f t="shared" si="7"/>
        <v>0</v>
      </c>
    </row>
    <row r="80" spans="3:22" x14ac:dyDescent="0.3">
      <c r="C80" s="6" t="str">
        <f>IFERROR(VLOOKUP($B80,[1]Jun!C$5:D$46,2,FALSE),"")</f>
        <v/>
      </c>
      <c r="D80" t="str">
        <f>IFERROR(VLOOKUP($B80,[1]Jun!F$5:G$46,2,FALSE),"")</f>
        <v/>
      </c>
      <c r="E80" t="str">
        <f>IFERROR(VLOOKUP($B80,[1]Jun!I$5:J$46,2,FALSE),"")</f>
        <v/>
      </c>
      <c r="F80" s="70" t="str">
        <f>IFERROR(VLOOKUP($B80,[1]Jun!L$5:M$46,2,FALSE),"")</f>
        <v/>
      </c>
      <c r="G80" t="str">
        <f>IFERROR(VLOOKUP($B80,[1]Jun!O$5:P$46,2,FALSE),"")</f>
        <v/>
      </c>
      <c r="H80" t="str">
        <f>IFERROR(VLOOKUP($B80,[1]Jun!R$5:S$46,2,FALSE),"")</f>
        <v/>
      </c>
      <c r="I80" t="str">
        <f>IFERROR(VLOOKUP($B80,[1]Jun!U$5:V$46,2,FALSE),"")</f>
        <v/>
      </c>
      <c r="J80" t="str">
        <f>IFERROR(VLOOKUP($B80,[1]Jun!X$5:Y$46,2,FALSE),"")</f>
        <v/>
      </c>
      <c r="K80" t="str">
        <f>IFERROR(VLOOKUP($B80,[1]Jun!AA$5:AB$46,2,FALSE),"")</f>
        <v/>
      </c>
      <c r="L80" t="str">
        <f>IFERROR(VLOOKUP($B80,[1]Jun!AD$5:AE$46,2,FALSE),"")</f>
        <v/>
      </c>
      <c r="M80" t="str">
        <f>IFERROR(VLOOKUP($B80,[1]Jun!AG$5:AH$46,2,FALSE),"")</f>
        <v/>
      </c>
      <c r="N80" t="str">
        <f>IFERROR(VLOOKUP($B80,[1]Jun!AJ$5:AK$46,2,FALSE),"")</f>
        <v/>
      </c>
      <c r="O80" t="str">
        <f>IFERROR(VLOOKUP($B80,[1]Jun!AM$5:AN$46,2,FALSE),"")</f>
        <v/>
      </c>
      <c r="P80" t="str">
        <f>IFERROR(VLOOKUP($B80,[1]Jun!AP$5:AQ$46,2,FALSE),"")</f>
        <v/>
      </c>
      <c r="Q80" s="6">
        <f>SUM($C80:P80)</f>
        <v>0</v>
      </c>
      <c r="R80">
        <f>COUNTIF($C80:P80,"Late*")</f>
        <v>0</v>
      </c>
      <c r="S80" s="11">
        <f t="shared" si="6"/>
        <v>0</v>
      </c>
      <c r="T80" s="7">
        <f>COUNTIF($C80:P80,"Absent")</f>
        <v>0</v>
      </c>
      <c r="U80">
        <f>COUNTIF($C80:P80,"Withdrawn")+COUNTIF($C80:P80,"Absent*")-T80</f>
        <v>0</v>
      </c>
      <c r="V80" s="10">
        <f t="shared" si="7"/>
        <v>0</v>
      </c>
    </row>
    <row r="81" spans="1:23" ht="14.4" customHeight="1" x14ac:dyDescent="0.3">
      <c r="A81" s="44"/>
      <c r="B81" s="23"/>
      <c r="C81" s="6" t="str">
        <f>IFERROR(VLOOKUP($B81,[1]Jun!C$5:D$46,2,FALSE),"")</f>
        <v/>
      </c>
      <c r="D81" t="str">
        <f>IFERROR(VLOOKUP($B81,[1]Jun!F$5:G$46,2,FALSE),"")</f>
        <v/>
      </c>
      <c r="E81" t="str">
        <f>IFERROR(VLOOKUP($B81,[1]Jun!I$5:J$46,2,FALSE),"")</f>
        <v/>
      </c>
      <c r="F81" s="70" t="str">
        <f>IFERROR(VLOOKUP($B81,[1]Jun!L$5:M$46,2,FALSE),"")</f>
        <v/>
      </c>
      <c r="G81" t="str">
        <f>IFERROR(VLOOKUP($B81,[1]Jun!O$5:P$46,2,FALSE),"")</f>
        <v/>
      </c>
      <c r="H81" t="str">
        <f>IFERROR(VLOOKUP($B81,[1]Jun!R$5:S$46,2,FALSE),"")</f>
        <v/>
      </c>
      <c r="I81" t="str">
        <f>IFERROR(VLOOKUP($B81,[1]Jun!U$5:V$46,2,FALSE),"")</f>
        <v/>
      </c>
      <c r="J81" t="str">
        <f>IFERROR(VLOOKUP($B81,[1]Jun!X$5:Y$46,2,FALSE),"")</f>
        <v/>
      </c>
      <c r="K81" t="str">
        <f>IFERROR(VLOOKUP($B81,[1]Jun!AA$5:AB$46,2,FALSE),"")</f>
        <v/>
      </c>
      <c r="L81" t="str">
        <f>IFERROR(VLOOKUP($B81,[1]Jun!AD$5:AE$46,2,FALSE),"")</f>
        <v/>
      </c>
      <c r="M81" t="str">
        <f>IFERROR(VLOOKUP($B81,[1]Jun!AG$5:AH$46,2,FALSE),"")</f>
        <v/>
      </c>
      <c r="N81" t="str">
        <f>IFERROR(VLOOKUP($B81,[1]Jun!AJ$5:AK$46,2,FALSE),"")</f>
        <v/>
      </c>
      <c r="O81" t="str">
        <f>IFERROR(VLOOKUP($B81,[1]Jun!AM$5:AN$46,2,FALSE),"")</f>
        <v/>
      </c>
      <c r="P81" t="str">
        <f>IFERROR(VLOOKUP($B81,[1]Jun!AP$5:AQ$46,2,FALSE),"")</f>
        <v/>
      </c>
      <c r="Q81" s="6">
        <f>SUM($C81:P81)</f>
        <v>0</v>
      </c>
      <c r="R81">
        <f>COUNTIF($C81:P81,"Late*")</f>
        <v>0</v>
      </c>
      <c r="S81" s="11">
        <f t="shared" si="6"/>
        <v>0</v>
      </c>
      <c r="T81" s="7">
        <f>COUNTIF($C81:P81,"Absent")</f>
        <v>0</v>
      </c>
      <c r="U81">
        <f>COUNTIF($C81:P81,"Withdrawn")+COUNTIF($C81:P81,"Absent*")-T81</f>
        <v>0</v>
      </c>
      <c r="V81" s="10">
        <f t="shared" si="7"/>
        <v>0</v>
      </c>
    </row>
    <row r="82" spans="1:23" x14ac:dyDescent="0.3">
      <c r="C82" s="6" t="str">
        <f>IFERROR(VLOOKUP($B82,[1]Jun!C$5:D$46,2,FALSE),"")</f>
        <v/>
      </c>
      <c r="D82" t="str">
        <f>IFERROR(VLOOKUP($B82,[1]Jun!F$5:G$46,2,FALSE),"")</f>
        <v/>
      </c>
      <c r="E82" t="str">
        <f>IFERROR(VLOOKUP($B82,[1]Jun!I$5:J$46,2,FALSE),"")</f>
        <v/>
      </c>
      <c r="F82" s="70" t="str">
        <f>IFERROR(VLOOKUP($B82,[1]Jun!L$5:M$46,2,FALSE),"")</f>
        <v/>
      </c>
      <c r="G82" t="str">
        <f>IFERROR(VLOOKUP($B82,[1]Jun!O$5:P$46,2,FALSE),"")</f>
        <v/>
      </c>
      <c r="H82" t="str">
        <f>IFERROR(VLOOKUP($B82,[1]Jun!R$5:S$46,2,FALSE),"")</f>
        <v/>
      </c>
      <c r="I82" t="str">
        <f>IFERROR(VLOOKUP($B82,[1]Jun!U$5:V$46,2,FALSE),"")</f>
        <v/>
      </c>
      <c r="J82" t="str">
        <f>IFERROR(VLOOKUP($B82,[1]Jun!X$5:Y$46,2,FALSE),"")</f>
        <v/>
      </c>
      <c r="K82" t="str">
        <f>IFERROR(VLOOKUP($B82,[1]Jun!AA$5:AB$46,2,FALSE),"")</f>
        <v/>
      </c>
      <c r="L82" t="str">
        <f>IFERROR(VLOOKUP($B82,[1]Jun!AD$5:AE$46,2,FALSE),"")</f>
        <v/>
      </c>
      <c r="M82" t="str">
        <f>IFERROR(VLOOKUP($B82,[1]Jun!AG$5:AH$46,2,FALSE),"")</f>
        <v/>
      </c>
      <c r="N82" t="str">
        <f>IFERROR(VLOOKUP($B82,[1]Jun!AJ$5:AK$46,2,FALSE),"")</f>
        <v/>
      </c>
      <c r="O82" t="str">
        <f>IFERROR(VLOOKUP($B82,[1]Jun!AM$5:AN$46,2,FALSE),"")</f>
        <v/>
      </c>
      <c r="P82" t="str">
        <f>IFERROR(VLOOKUP($B82,[1]Jun!AP$5:AQ$46,2,FALSE),"")</f>
        <v/>
      </c>
      <c r="Q82" s="6">
        <f>SUM($C82:P82)</f>
        <v>0</v>
      </c>
      <c r="R82">
        <f>COUNTIF($C82:P82,"Late*")</f>
        <v>0</v>
      </c>
      <c r="S82" s="11">
        <f t="shared" si="6"/>
        <v>0</v>
      </c>
      <c r="T82" s="7">
        <f>COUNTIF($C82:P82,"Absent")</f>
        <v>0</v>
      </c>
      <c r="U82">
        <f>COUNTIF($C82:P82,"Withdrawn")+COUNTIF($C82:P82,"Absent*")-T82</f>
        <v>0</v>
      </c>
      <c r="V82" s="10">
        <f t="shared" si="7"/>
        <v>0</v>
      </c>
    </row>
    <row r="83" spans="1:23" x14ac:dyDescent="0.3">
      <c r="C83" s="6" t="str">
        <f>IFERROR(VLOOKUP($B83,[1]Jun!C$5:D$46,2,FALSE),"")</f>
        <v/>
      </c>
      <c r="D83" t="str">
        <f>IFERROR(VLOOKUP($B83,[1]Jun!F$5:G$46,2,FALSE),"")</f>
        <v/>
      </c>
      <c r="E83" t="str">
        <f>IFERROR(VLOOKUP($B83,[1]Jun!I$5:J$46,2,FALSE),"")</f>
        <v/>
      </c>
      <c r="F83" s="70" t="str">
        <f>IFERROR(VLOOKUP($B83,[1]Jun!L$5:M$46,2,FALSE),"")</f>
        <v/>
      </c>
      <c r="G83" t="str">
        <f>IFERROR(VLOOKUP($B83,[1]Jun!O$5:P$46,2,FALSE),"")</f>
        <v/>
      </c>
      <c r="H83" t="str">
        <f>IFERROR(VLOOKUP($B83,[1]Jun!R$5:S$46,2,FALSE),"")</f>
        <v/>
      </c>
      <c r="I83" t="str">
        <f>IFERROR(VLOOKUP($B83,[1]Jun!U$5:V$46,2,FALSE),"")</f>
        <v/>
      </c>
      <c r="J83" t="str">
        <f>IFERROR(VLOOKUP($B83,[1]Jun!X$5:Y$46,2,FALSE),"")</f>
        <v/>
      </c>
      <c r="K83" t="str">
        <f>IFERROR(VLOOKUP($B83,[1]Jun!AA$5:AB$46,2,FALSE),"")</f>
        <v/>
      </c>
      <c r="L83" t="str">
        <f>IFERROR(VLOOKUP($B83,[1]Jun!AD$5:AE$46,2,FALSE),"")</f>
        <v/>
      </c>
      <c r="M83" t="str">
        <f>IFERROR(VLOOKUP($B83,[1]Jun!AG$5:AH$46,2,FALSE),"")</f>
        <v/>
      </c>
      <c r="N83" t="str">
        <f>IFERROR(VLOOKUP($B83,[1]Jun!AJ$5:AK$46,2,FALSE),"")</f>
        <v/>
      </c>
      <c r="O83" t="str">
        <f>IFERROR(VLOOKUP($B83,[1]Jun!AM$5:AN$46,2,FALSE),"")</f>
        <v/>
      </c>
      <c r="P83" t="str">
        <f>IFERROR(VLOOKUP($B83,[1]Jun!AP$5:AQ$46,2,FALSE),"")</f>
        <v/>
      </c>
      <c r="Q83" s="6">
        <f>SUM($C83:P83)</f>
        <v>0</v>
      </c>
      <c r="R83">
        <f>COUNTIF($C83:P83,"Late*")</f>
        <v>0</v>
      </c>
      <c r="S83" s="11">
        <f t="shared" si="6"/>
        <v>0</v>
      </c>
      <c r="T83" s="7">
        <f>COUNTIF($C83:P83,"Absent")</f>
        <v>0</v>
      </c>
      <c r="U83">
        <f>COUNTIF($C83:P83,"Withdrawn")+COUNTIF($C83:P83,"Absent*")-T83</f>
        <v>0</v>
      </c>
      <c r="V83" s="10">
        <f t="shared" si="7"/>
        <v>0</v>
      </c>
    </row>
    <row r="84" spans="1:23" ht="18" x14ac:dyDescent="0.35">
      <c r="C84" s="6" t="str">
        <f>IFERROR(VLOOKUP($B84,[1]Jun!C$5:D$46,2,FALSE),"")</f>
        <v/>
      </c>
      <c r="D84" t="str">
        <f>IFERROR(VLOOKUP($B84,[1]Jun!F$5:G$46,2,FALSE),"")</f>
        <v/>
      </c>
      <c r="E84" t="str">
        <f>IFERROR(VLOOKUP($B84,[1]Jun!I$5:J$46,2,FALSE),"")</f>
        <v/>
      </c>
      <c r="F84" s="70" t="str">
        <f>IFERROR(VLOOKUP($B84,[1]Jun!L$5:M$46,2,FALSE),"")</f>
        <v/>
      </c>
      <c r="G84" t="str">
        <f>IFERROR(VLOOKUP($B84,[1]Jun!O$5:P$46,2,FALSE),"")</f>
        <v/>
      </c>
      <c r="H84" t="str">
        <f>IFERROR(VLOOKUP($B84,[1]Jun!R$5:S$46,2,FALSE),"")</f>
        <v/>
      </c>
      <c r="I84" t="str">
        <f>IFERROR(VLOOKUP($B84,[1]Jun!U$5:V$46,2,FALSE),"")</f>
        <v/>
      </c>
      <c r="J84" t="str">
        <f>IFERROR(VLOOKUP($B84,[1]Jun!X$5:Y$46,2,FALSE),"")</f>
        <v/>
      </c>
      <c r="K84" t="str">
        <f>IFERROR(VLOOKUP($B84,[1]Jun!AA$5:AB$46,2,FALSE),"")</f>
        <v/>
      </c>
      <c r="L84" t="str">
        <f>IFERROR(VLOOKUP($B84,[1]Jun!AD$5:AE$46,2,FALSE),"")</f>
        <v/>
      </c>
      <c r="M84" t="str">
        <f>IFERROR(VLOOKUP($B84,[1]Jun!AG$5:AH$46,2,FALSE),"")</f>
        <v/>
      </c>
      <c r="N84" t="str">
        <f>IFERROR(VLOOKUP($B84,[1]Jun!AJ$5:AK$46,2,FALSE),"")</f>
        <v/>
      </c>
      <c r="O84" t="str">
        <f>IFERROR(VLOOKUP($B84,[1]Jun!AM$5:AN$46,2,FALSE),"")</f>
        <v/>
      </c>
      <c r="P84" t="str">
        <f>IFERROR(VLOOKUP($B84,[1]Jun!AP$5:AQ$46,2,FALSE),"")</f>
        <v/>
      </c>
      <c r="Q84" s="6">
        <f>SUM($C84:P84)</f>
        <v>0</v>
      </c>
      <c r="R84">
        <f>COUNTIF($C84:P84,"Late*")</f>
        <v>0</v>
      </c>
      <c r="S84" s="11">
        <f t="shared" si="6"/>
        <v>0</v>
      </c>
      <c r="T84" s="7">
        <f>COUNTIF($C84:P84,"Absent")</f>
        <v>0</v>
      </c>
      <c r="U84">
        <f>COUNTIF($C84:P84,"Withdrawn")+COUNTIF($C84:P84,"Absent*")-T84</f>
        <v>0</v>
      </c>
      <c r="V84" s="10">
        <f t="shared" si="7"/>
        <v>0</v>
      </c>
      <c r="W84" s="2"/>
    </row>
    <row r="85" spans="1:23" x14ac:dyDescent="0.3">
      <c r="C85" s="6" t="str">
        <f>IFERROR(VLOOKUP($B85,[1]Jun!C$5:D$46,2,FALSE),"")</f>
        <v/>
      </c>
      <c r="D85" t="str">
        <f>IFERROR(VLOOKUP($B85,[1]Jun!F$5:G$46,2,FALSE),"")</f>
        <v/>
      </c>
      <c r="E85" t="str">
        <f>IFERROR(VLOOKUP($B85,[1]Jun!I$5:J$46,2,FALSE),"")</f>
        <v/>
      </c>
      <c r="F85" s="70" t="str">
        <f>IFERROR(VLOOKUP($B85,[1]Jun!L$5:M$46,2,FALSE),"")</f>
        <v/>
      </c>
      <c r="G85" t="str">
        <f>IFERROR(VLOOKUP($B85,[1]Jun!O$5:P$46,2,FALSE),"")</f>
        <v/>
      </c>
      <c r="H85" t="str">
        <f>IFERROR(VLOOKUP($B85,[1]Jun!R$5:S$46,2,FALSE),"")</f>
        <v/>
      </c>
      <c r="I85" t="str">
        <f>IFERROR(VLOOKUP($B85,[1]Jun!U$5:V$46,2,FALSE),"")</f>
        <v/>
      </c>
      <c r="J85" t="str">
        <f>IFERROR(VLOOKUP($B85,[1]Jun!X$5:Y$46,2,FALSE),"")</f>
        <v/>
      </c>
      <c r="K85" t="str">
        <f>IFERROR(VLOOKUP($B85,[1]Jun!AA$5:AB$46,2,FALSE),"")</f>
        <v/>
      </c>
      <c r="L85" t="str">
        <f>IFERROR(VLOOKUP($B85,[1]Jun!AD$5:AE$46,2,FALSE),"")</f>
        <v/>
      </c>
      <c r="M85" t="str">
        <f>IFERROR(VLOOKUP($B85,[1]Jun!AG$5:AH$46,2,FALSE),"")</f>
        <v/>
      </c>
      <c r="N85" t="str">
        <f>IFERROR(VLOOKUP($B85,[1]Jun!AJ$5:AK$46,2,FALSE),"")</f>
        <v/>
      </c>
      <c r="O85" t="str">
        <f>IFERROR(VLOOKUP($B85,[1]Jun!AM$5:AN$46,2,FALSE),"")</f>
        <v/>
      </c>
      <c r="P85" t="str">
        <f>IFERROR(VLOOKUP($B85,[1]Jun!AP$5:AQ$46,2,FALSE),"")</f>
        <v/>
      </c>
      <c r="Q85" s="6">
        <f>SUM($C85:P85)</f>
        <v>0</v>
      </c>
      <c r="R85">
        <f>COUNTIF($C85:P85,"Late*")</f>
        <v>0</v>
      </c>
      <c r="S85" s="11">
        <f t="shared" si="6"/>
        <v>0</v>
      </c>
      <c r="T85" s="7">
        <f>COUNTIF($C85:P85,"Absent")</f>
        <v>0</v>
      </c>
      <c r="U85">
        <f>COUNTIF($C85:P85,"Withdrawn")+COUNTIF($C85:P85,"Absent*")-T85</f>
        <v>0</v>
      </c>
      <c r="V85" s="10">
        <f t="shared" si="7"/>
        <v>0</v>
      </c>
    </row>
    <row r="86" spans="1:23" x14ac:dyDescent="0.3">
      <c r="C86" s="6" t="str">
        <f>IFERROR(VLOOKUP($B86,[1]Jun!C$5:D$46,2,FALSE),"")</f>
        <v/>
      </c>
      <c r="D86" t="str">
        <f>IFERROR(VLOOKUP($B86,[1]Jun!F$5:G$46,2,FALSE),"")</f>
        <v/>
      </c>
      <c r="E86" t="str">
        <f>IFERROR(VLOOKUP($B86,[1]Jun!I$5:J$46,2,FALSE),"")</f>
        <v/>
      </c>
      <c r="F86" s="70" t="str">
        <f>IFERROR(VLOOKUP($B86,[1]Jun!L$5:M$46,2,FALSE),"")</f>
        <v/>
      </c>
      <c r="G86" t="str">
        <f>IFERROR(VLOOKUP($B86,[1]Jun!O$5:P$46,2,FALSE),"")</f>
        <v/>
      </c>
      <c r="H86" t="str">
        <f>IFERROR(VLOOKUP($B86,[1]Jun!R$5:S$46,2,FALSE),"")</f>
        <v/>
      </c>
      <c r="I86" t="str">
        <f>IFERROR(VLOOKUP($B86,[1]Jun!U$5:V$46,2,FALSE),"")</f>
        <v/>
      </c>
      <c r="J86" t="str">
        <f>IFERROR(VLOOKUP($B86,[1]Jun!X$5:Y$46,2,FALSE),"")</f>
        <v/>
      </c>
      <c r="K86" t="str">
        <f>IFERROR(VLOOKUP($B86,[1]Jun!AA$5:AB$46,2,FALSE),"")</f>
        <v/>
      </c>
      <c r="L86" t="str">
        <f>IFERROR(VLOOKUP($B86,[1]Jun!AD$5:AE$46,2,FALSE),"")</f>
        <v/>
      </c>
      <c r="M86" t="str">
        <f>IFERROR(VLOOKUP($B86,[1]Jun!AG$5:AH$46,2,FALSE),"")</f>
        <v/>
      </c>
      <c r="N86" t="str">
        <f>IFERROR(VLOOKUP($B86,[1]Jun!AJ$5:AK$46,2,FALSE),"")</f>
        <v/>
      </c>
      <c r="O86" t="str">
        <f>IFERROR(VLOOKUP($B86,[1]Jun!AM$5:AN$46,2,FALSE),"")</f>
        <v/>
      </c>
      <c r="P86" t="str">
        <f>IFERROR(VLOOKUP($B86,[1]Jun!AP$5:AQ$46,2,FALSE),"")</f>
        <v/>
      </c>
      <c r="Q86" s="6">
        <f>SUM($C86:P86)</f>
        <v>0</v>
      </c>
      <c r="R86">
        <f>COUNTIF($C86:P86,"Late*")</f>
        <v>0</v>
      </c>
      <c r="S86" s="11">
        <f t="shared" si="6"/>
        <v>0</v>
      </c>
      <c r="T86" s="7">
        <f>COUNTIF($C86:P86,"Absent")</f>
        <v>0</v>
      </c>
      <c r="U86">
        <f>COUNTIF($C86:P86,"Withdrawn")+COUNTIF($C86:P86,"Absent*")-T86</f>
        <v>0</v>
      </c>
      <c r="V86" s="10">
        <f t="shared" si="7"/>
        <v>0</v>
      </c>
    </row>
    <row r="87" spans="1:23" x14ac:dyDescent="0.3">
      <c r="A87" s="22"/>
      <c r="B87" s="23"/>
      <c r="C87" s="6" t="str">
        <f>IFERROR(VLOOKUP($B87,[1]Jun!C$5:D$46,2,FALSE),"")</f>
        <v/>
      </c>
      <c r="D87" t="str">
        <f>IFERROR(VLOOKUP($B87,[1]Jun!F$5:G$46,2,FALSE),"")</f>
        <v/>
      </c>
      <c r="E87" t="str">
        <f>IFERROR(VLOOKUP($B87,[1]Jun!I$5:J$46,2,FALSE),"")</f>
        <v/>
      </c>
      <c r="F87" s="70" t="str">
        <f>IFERROR(VLOOKUP($B87,[1]Jun!L$5:M$46,2,FALSE),"")</f>
        <v/>
      </c>
      <c r="G87" t="str">
        <f>IFERROR(VLOOKUP($B87,[1]Jun!O$5:P$46,2,FALSE),"")</f>
        <v/>
      </c>
      <c r="H87" t="str">
        <f>IFERROR(VLOOKUP($B87,[1]Jun!R$5:S$46,2,FALSE),"")</f>
        <v/>
      </c>
      <c r="I87" t="str">
        <f>IFERROR(VLOOKUP($B87,[1]Jun!U$5:V$46,2,FALSE),"")</f>
        <v/>
      </c>
      <c r="J87" t="str">
        <f>IFERROR(VLOOKUP($B87,[1]Jun!X$5:Y$46,2,FALSE),"")</f>
        <v/>
      </c>
      <c r="K87" t="str">
        <f>IFERROR(VLOOKUP($B87,[1]Jun!AA$5:AB$46,2,FALSE),"")</f>
        <v/>
      </c>
      <c r="L87" t="str">
        <f>IFERROR(VLOOKUP($B87,[1]Jun!AD$5:AE$46,2,FALSE),"")</f>
        <v/>
      </c>
      <c r="M87" t="str">
        <f>IFERROR(VLOOKUP($B87,[1]Jun!AG$5:AH$46,2,FALSE),"")</f>
        <v/>
      </c>
      <c r="N87" t="str">
        <f>IFERROR(VLOOKUP($B87,[1]Jun!AJ$5:AK$46,2,FALSE),"")</f>
        <v/>
      </c>
      <c r="O87" t="str">
        <f>IFERROR(VLOOKUP($B87,[1]Jun!AM$5:AN$46,2,FALSE),"")</f>
        <v/>
      </c>
      <c r="P87" t="str">
        <f>IFERROR(VLOOKUP($B87,[1]Jun!AP$5:AQ$46,2,FALSE),"")</f>
        <v/>
      </c>
      <c r="Q87" s="6">
        <f>SUM($C87:P87)</f>
        <v>0</v>
      </c>
      <c r="R87">
        <f>COUNTIF($C87:P87,"Late*")</f>
        <v>0</v>
      </c>
      <c r="S87" s="11">
        <f t="shared" si="6"/>
        <v>0</v>
      </c>
      <c r="T87" s="7">
        <f>COUNTIF($C87:P87,"Absent")</f>
        <v>0</v>
      </c>
      <c r="U87">
        <f>COUNTIF($C87:P87,"Withdrawn")+COUNTIF($C87:P87,"Absent*")-T87</f>
        <v>0</v>
      </c>
      <c r="V87" s="10">
        <f t="shared" si="7"/>
        <v>0</v>
      </c>
    </row>
    <row r="88" spans="1:23" x14ac:dyDescent="0.3">
      <c r="C88" s="6" t="str">
        <f>IFERROR(VLOOKUP($B88,[1]Jun!C$5:D$46,2,FALSE),"")</f>
        <v/>
      </c>
      <c r="D88" t="str">
        <f>IFERROR(VLOOKUP($B88,[1]Jun!F$5:G$46,2,FALSE),"")</f>
        <v/>
      </c>
      <c r="E88" t="str">
        <f>IFERROR(VLOOKUP($B88,[1]Jun!I$5:J$46,2,FALSE),"")</f>
        <v/>
      </c>
      <c r="F88" s="70" t="str">
        <f>IFERROR(VLOOKUP($B88,[1]Jun!L$5:M$46,2,FALSE),"")</f>
        <v/>
      </c>
      <c r="G88" t="str">
        <f>IFERROR(VLOOKUP($B88,[1]Jun!O$5:P$46,2,FALSE),"")</f>
        <v/>
      </c>
      <c r="H88" t="str">
        <f>IFERROR(VLOOKUP($B88,[1]Jun!R$5:S$46,2,FALSE),"")</f>
        <v/>
      </c>
      <c r="I88" t="str">
        <f>IFERROR(VLOOKUP($B88,[1]Jun!U$5:V$46,2,FALSE),"")</f>
        <v/>
      </c>
      <c r="J88" t="str">
        <f>IFERROR(VLOOKUP($B88,[1]Jun!X$5:Y$46,2,FALSE),"")</f>
        <v/>
      </c>
      <c r="K88" t="str">
        <f>IFERROR(VLOOKUP($B88,[1]Jun!AA$5:AB$46,2,FALSE),"")</f>
        <v/>
      </c>
      <c r="L88" t="str">
        <f>IFERROR(VLOOKUP($B88,[1]Jun!AD$5:AE$46,2,FALSE),"")</f>
        <v/>
      </c>
      <c r="M88" t="str">
        <f>IFERROR(VLOOKUP($B88,[1]Jun!AG$5:AH$46,2,FALSE),"")</f>
        <v/>
      </c>
      <c r="N88" t="str">
        <f>IFERROR(VLOOKUP($B88,[1]Jun!AJ$5:AK$46,2,FALSE),"")</f>
        <v/>
      </c>
      <c r="O88" t="str">
        <f>IFERROR(VLOOKUP($B88,[1]Jun!AM$5:AN$46,2,FALSE),"")</f>
        <v/>
      </c>
      <c r="P88" t="str">
        <f>IFERROR(VLOOKUP($B88,[1]Jun!AP$5:AQ$46,2,FALSE),"")</f>
        <v/>
      </c>
      <c r="Q88" s="6">
        <f>SUM($C88:P88)</f>
        <v>0</v>
      </c>
      <c r="R88">
        <f>COUNTIF($C88:P88,"Late*")</f>
        <v>0</v>
      </c>
      <c r="S88" s="11">
        <f t="shared" si="6"/>
        <v>0</v>
      </c>
      <c r="T88" s="7">
        <f>COUNTIF($C88:P88,"Absent")</f>
        <v>0</v>
      </c>
      <c r="U88">
        <f>COUNTIF($C88:P88,"Withdrawn")+COUNTIF($C88:P88,"Absent*")-T88</f>
        <v>0</v>
      </c>
      <c r="V88" s="10">
        <f t="shared" si="7"/>
        <v>0</v>
      </c>
    </row>
    <row r="89" spans="1:23" x14ac:dyDescent="0.3">
      <c r="C89" s="6" t="str">
        <f>IFERROR(VLOOKUP($B89,[1]Jun!C$5:D$46,2,FALSE),"")</f>
        <v/>
      </c>
      <c r="D89" t="str">
        <f>IFERROR(VLOOKUP($B89,[1]Jun!F$5:G$46,2,FALSE),"")</f>
        <v/>
      </c>
      <c r="E89" t="str">
        <f>IFERROR(VLOOKUP($B89,[1]Jun!I$5:J$46,2,FALSE),"")</f>
        <v/>
      </c>
      <c r="F89" s="70" t="str">
        <f>IFERROR(VLOOKUP($B89,[1]Jun!L$5:M$46,2,FALSE),"")</f>
        <v/>
      </c>
      <c r="G89" t="str">
        <f>IFERROR(VLOOKUP($B89,[1]Jun!O$5:P$46,2,FALSE),"")</f>
        <v/>
      </c>
      <c r="H89" t="str">
        <f>IFERROR(VLOOKUP($B89,[1]Jun!R$5:S$46,2,FALSE),"")</f>
        <v/>
      </c>
      <c r="I89" t="str">
        <f>IFERROR(VLOOKUP($B89,[1]Jun!U$5:V$46,2,FALSE),"")</f>
        <v/>
      </c>
      <c r="J89" t="str">
        <f>IFERROR(VLOOKUP($B89,[1]Jun!X$5:Y$46,2,FALSE),"")</f>
        <v/>
      </c>
      <c r="K89" t="str">
        <f>IFERROR(VLOOKUP($B89,[1]Jun!AA$5:AB$46,2,FALSE),"")</f>
        <v/>
      </c>
      <c r="L89" t="str">
        <f>IFERROR(VLOOKUP($B89,[1]Jun!AD$5:AE$46,2,FALSE),"")</f>
        <v/>
      </c>
      <c r="M89" t="str">
        <f>IFERROR(VLOOKUP($B89,[1]Jun!AG$5:AH$46,2,FALSE),"")</f>
        <v/>
      </c>
      <c r="N89" t="str">
        <f>IFERROR(VLOOKUP($B89,[1]Jun!AJ$5:AK$46,2,FALSE),"")</f>
        <v/>
      </c>
      <c r="O89" t="str">
        <f>IFERROR(VLOOKUP($B89,[1]Jun!AM$5:AN$46,2,FALSE),"")</f>
        <v/>
      </c>
      <c r="P89" t="str">
        <f>IFERROR(VLOOKUP($B89,[1]Jun!AP$5:AQ$46,2,FALSE),"")</f>
        <v/>
      </c>
      <c r="Q89" s="6">
        <f>SUM($C89:P89)</f>
        <v>0</v>
      </c>
      <c r="R89">
        <f>COUNTIF($C89:P89,"Late*")</f>
        <v>0</v>
      </c>
      <c r="S89" s="11">
        <f t="shared" si="6"/>
        <v>0</v>
      </c>
      <c r="T89" s="7">
        <f>COUNTIF($C89:P89,"Absent")</f>
        <v>0</v>
      </c>
      <c r="U89">
        <f>COUNTIF($C89:P89,"Withdrawn")+COUNTIF($C89:P89,"Absent*")-T89</f>
        <v>0</v>
      </c>
      <c r="V89" s="10">
        <f t="shared" si="7"/>
        <v>0</v>
      </c>
    </row>
    <row r="90" spans="1:23" x14ac:dyDescent="0.3">
      <c r="C90" s="6" t="str">
        <f>IFERROR(VLOOKUP($B90,[1]Jun!C$5:D$46,2,FALSE),"")</f>
        <v/>
      </c>
      <c r="D90" t="str">
        <f>IFERROR(VLOOKUP($B90,[1]Jun!F$5:G$46,2,FALSE),"")</f>
        <v/>
      </c>
      <c r="E90" t="str">
        <f>IFERROR(VLOOKUP($B90,[1]Jun!I$5:J$46,2,FALSE),"")</f>
        <v/>
      </c>
      <c r="F90" s="70" t="str">
        <f>IFERROR(VLOOKUP($B90,[1]Jun!L$5:M$46,2,FALSE),"")</f>
        <v/>
      </c>
      <c r="G90" t="str">
        <f>IFERROR(VLOOKUP($B90,[1]Jun!O$5:P$46,2,FALSE),"")</f>
        <v/>
      </c>
      <c r="H90" t="str">
        <f>IFERROR(VLOOKUP($B90,[1]Jun!R$5:S$46,2,FALSE),"")</f>
        <v/>
      </c>
      <c r="I90" t="str">
        <f>IFERROR(VLOOKUP($B90,[1]Jun!U$5:V$46,2,FALSE),"")</f>
        <v/>
      </c>
      <c r="J90" t="str">
        <f>IFERROR(VLOOKUP($B90,[1]Jun!X$5:Y$46,2,FALSE),"")</f>
        <v/>
      </c>
      <c r="K90" t="str">
        <f>IFERROR(VLOOKUP($B90,[1]Jun!AA$5:AB$46,2,FALSE),"")</f>
        <v/>
      </c>
      <c r="L90" t="str">
        <f>IFERROR(VLOOKUP($B90,[1]Jun!AD$5:AE$46,2,FALSE),"")</f>
        <v/>
      </c>
      <c r="M90" t="str">
        <f>IFERROR(VLOOKUP($B90,[1]Jun!AG$5:AH$46,2,FALSE),"")</f>
        <v/>
      </c>
      <c r="N90" t="str">
        <f>IFERROR(VLOOKUP($B90,[1]Jun!AJ$5:AK$46,2,FALSE),"")</f>
        <v/>
      </c>
      <c r="O90" t="str">
        <f>IFERROR(VLOOKUP($B90,[1]Jun!AM$5:AN$46,2,FALSE),"")</f>
        <v/>
      </c>
      <c r="P90" t="str">
        <f>IFERROR(VLOOKUP($B90,[1]Jun!AP$5:AQ$46,2,FALSE),"")</f>
        <v/>
      </c>
      <c r="Q90" s="6">
        <f>SUM($C90:P90)</f>
        <v>0</v>
      </c>
      <c r="R90">
        <f>COUNTIF($C90:P90,"Late*")</f>
        <v>0</v>
      </c>
      <c r="S90" s="11">
        <f t="shared" si="6"/>
        <v>0</v>
      </c>
      <c r="T90" s="7">
        <f>COUNTIF($C90:P90,"Absent")</f>
        <v>0</v>
      </c>
      <c r="U90">
        <f>COUNTIF($C90:P90,"Withdrawn")+COUNTIF($C90:P90,"Absent*")-T90</f>
        <v>0</v>
      </c>
      <c r="V90" s="10">
        <f t="shared" si="7"/>
        <v>0</v>
      </c>
    </row>
    <row r="91" spans="1:23" x14ac:dyDescent="0.3">
      <c r="C91" s="6" t="str">
        <f>IFERROR(VLOOKUP($B91,[1]Jun!C$5:D$46,2,FALSE),"")</f>
        <v/>
      </c>
      <c r="D91" t="str">
        <f>IFERROR(VLOOKUP($B91,[1]Jun!F$5:G$46,2,FALSE),"")</f>
        <v/>
      </c>
      <c r="E91" t="str">
        <f>IFERROR(VLOOKUP($B91,[1]Jun!I$5:J$46,2,FALSE),"")</f>
        <v/>
      </c>
      <c r="F91" s="70" t="str">
        <f>IFERROR(VLOOKUP($B91,[1]Jun!L$5:M$46,2,FALSE),"")</f>
        <v/>
      </c>
      <c r="G91" t="str">
        <f>IFERROR(VLOOKUP($B91,[1]Jun!O$5:P$46,2,FALSE),"")</f>
        <v/>
      </c>
      <c r="H91" t="str">
        <f>IFERROR(VLOOKUP($B91,[1]Jun!R$5:S$46,2,FALSE),"")</f>
        <v/>
      </c>
      <c r="I91" t="str">
        <f>IFERROR(VLOOKUP($B91,[1]Jun!U$5:V$46,2,FALSE),"")</f>
        <v/>
      </c>
      <c r="J91" t="str">
        <f>IFERROR(VLOOKUP($B91,[1]Jun!X$5:Y$46,2,FALSE),"")</f>
        <v/>
      </c>
      <c r="K91" t="str">
        <f>IFERROR(VLOOKUP($B91,[1]Jun!AA$5:AB$46,2,FALSE),"")</f>
        <v/>
      </c>
      <c r="L91" t="str">
        <f>IFERROR(VLOOKUP($B91,[1]Jun!AD$5:AE$46,2,FALSE),"")</f>
        <v/>
      </c>
      <c r="M91" t="str">
        <f>IFERROR(VLOOKUP($B91,[1]Jun!AG$5:AH$46,2,FALSE),"")</f>
        <v/>
      </c>
      <c r="N91" t="str">
        <f>IFERROR(VLOOKUP($B91,[1]Jun!AJ$5:AK$46,2,FALSE),"")</f>
        <v/>
      </c>
      <c r="O91" t="str">
        <f>IFERROR(VLOOKUP($B91,[1]Jun!AM$5:AN$46,2,FALSE),"")</f>
        <v/>
      </c>
      <c r="P91" t="str">
        <f>IFERROR(VLOOKUP($B91,[1]Jun!AP$5:AQ$46,2,FALSE),"")</f>
        <v/>
      </c>
      <c r="Q91" s="6">
        <f>SUM($C91:P91)</f>
        <v>0</v>
      </c>
      <c r="R91">
        <f>COUNTIF($C91:P91,"Late*")</f>
        <v>0</v>
      </c>
      <c r="S91" s="11">
        <f t="shared" si="6"/>
        <v>0</v>
      </c>
      <c r="T91" s="7">
        <f>COUNTIF($C91:P91,"Absent")</f>
        <v>0</v>
      </c>
      <c r="U91">
        <f>COUNTIF($C91:P91,"Withdrawn")+COUNTIF($C91:P91,"Absent*")-T91</f>
        <v>0</v>
      </c>
      <c r="V91" s="10">
        <f t="shared" si="7"/>
        <v>0</v>
      </c>
    </row>
    <row r="92" spans="1:23" x14ac:dyDescent="0.3">
      <c r="C92" s="6" t="str">
        <f>IFERROR(VLOOKUP($B92,[1]Jun!C$5:D$46,2,FALSE),"")</f>
        <v/>
      </c>
      <c r="D92" t="str">
        <f>IFERROR(VLOOKUP($B92,[1]Jun!F$5:G$46,2,FALSE),"")</f>
        <v/>
      </c>
      <c r="E92" t="str">
        <f>IFERROR(VLOOKUP($B92,[1]Jun!I$5:J$46,2,FALSE),"")</f>
        <v/>
      </c>
      <c r="F92" s="70" t="str">
        <f>IFERROR(VLOOKUP($B92,[1]Jun!L$5:M$46,2,FALSE),"")</f>
        <v/>
      </c>
      <c r="G92" t="str">
        <f>IFERROR(VLOOKUP($B92,[1]Jun!O$5:P$46,2,FALSE),"")</f>
        <v/>
      </c>
      <c r="H92" t="str">
        <f>IFERROR(VLOOKUP($B92,[1]Jun!R$5:S$46,2,FALSE),"")</f>
        <v/>
      </c>
      <c r="I92" t="str">
        <f>IFERROR(VLOOKUP($B92,[1]Jun!U$5:V$46,2,FALSE),"")</f>
        <v/>
      </c>
      <c r="J92" t="str">
        <f>IFERROR(VLOOKUP($B92,[1]Jun!X$5:Y$46,2,FALSE),"")</f>
        <v/>
      </c>
      <c r="K92" t="str">
        <f>IFERROR(VLOOKUP($B92,[1]Jun!AA$5:AB$46,2,FALSE),"")</f>
        <v/>
      </c>
      <c r="L92" t="str">
        <f>IFERROR(VLOOKUP($B92,[1]Jun!AD$5:AE$46,2,FALSE),"")</f>
        <v/>
      </c>
      <c r="M92" t="str">
        <f>IFERROR(VLOOKUP($B92,[1]Jun!AG$5:AH$46,2,FALSE),"")</f>
        <v/>
      </c>
      <c r="N92" t="str">
        <f>IFERROR(VLOOKUP($B92,[1]Jun!AJ$5:AK$46,2,FALSE),"")</f>
        <v/>
      </c>
      <c r="O92" t="str">
        <f>IFERROR(VLOOKUP($B92,[1]Jun!AM$5:AN$46,2,FALSE),"")</f>
        <v/>
      </c>
      <c r="P92" t="str">
        <f>IFERROR(VLOOKUP($B92,[1]Jun!AP$5:AQ$46,2,FALSE),"")</f>
        <v/>
      </c>
      <c r="Q92" s="6">
        <f>SUM($C92:P92)</f>
        <v>0</v>
      </c>
      <c r="R92">
        <f>COUNTIF($C92:P92,"Late*")</f>
        <v>0</v>
      </c>
      <c r="S92" s="11">
        <f t="shared" si="6"/>
        <v>0</v>
      </c>
      <c r="T92" s="7">
        <f>COUNTIF($C92:P92,"Absent")</f>
        <v>0</v>
      </c>
      <c r="U92">
        <f>COUNTIF($C92:P92,"Withdrawn")+COUNTIF($C92:P92,"Absent*")-T92</f>
        <v>0</v>
      </c>
      <c r="V92" s="10">
        <f t="shared" si="7"/>
        <v>0</v>
      </c>
    </row>
    <row r="93" spans="1:23" x14ac:dyDescent="0.3">
      <c r="C93" s="6" t="str">
        <f>IFERROR(VLOOKUP($B93,[1]Jun!C$5:D$46,2,FALSE),"")</f>
        <v/>
      </c>
      <c r="D93" t="str">
        <f>IFERROR(VLOOKUP($B93,[1]Jun!F$5:G$46,2,FALSE),"")</f>
        <v/>
      </c>
      <c r="E93" t="str">
        <f>IFERROR(VLOOKUP($B93,[1]Jun!I$5:J$46,2,FALSE),"")</f>
        <v/>
      </c>
      <c r="F93" s="70" t="str">
        <f>IFERROR(VLOOKUP($B93,[1]Jun!L$5:M$46,2,FALSE),"")</f>
        <v/>
      </c>
      <c r="G93" t="str">
        <f>IFERROR(VLOOKUP($B93,[1]Jun!O$5:P$46,2,FALSE),"")</f>
        <v/>
      </c>
      <c r="H93" t="str">
        <f>IFERROR(VLOOKUP($B93,[1]Jun!R$5:S$46,2,FALSE),"")</f>
        <v/>
      </c>
      <c r="I93" t="str">
        <f>IFERROR(VLOOKUP($B93,[1]Jun!U$5:V$46,2,FALSE),"")</f>
        <v/>
      </c>
      <c r="J93" t="str">
        <f>IFERROR(VLOOKUP($B93,[1]Jun!X$5:Y$46,2,FALSE),"")</f>
        <v/>
      </c>
      <c r="K93" t="str">
        <f>IFERROR(VLOOKUP($B93,[1]Jun!AA$5:AB$46,2,FALSE),"")</f>
        <v/>
      </c>
      <c r="L93" t="str">
        <f>IFERROR(VLOOKUP($B93,[1]Jun!AD$5:AE$46,2,FALSE),"")</f>
        <v/>
      </c>
      <c r="M93" t="str">
        <f>IFERROR(VLOOKUP($B93,[1]Jun!AG$5:AH$46,2,FALSE),"")</f>
        <v/>
      </c>
      <c r="N93" t="str">
        <f>IFERROR(VLOOKUP($B93,[1]Jun!AJ$5:AK$46,2,FALSE),"")</f>
        <v/>
      </c>
      <c r="O93" t="str">
        <f>IFERROR(VLOOKUP($B93,[1]Jun!AM$5:AN$46,2,FALSE),"")</f>
        <v/>
      </c>
      <c r="P93" t="str">
        <f>IFERROR(VLOOKUP($B93,[1]Jun!AP$5:AQ$46,2,FALSE),"")</f>
        <v/>
      </c>
      <c r="Q93" s="6">
        <f>SUM($C93:P93)</f>
        <v>0</v>
      </c>
      <c r="R93">
        <f>COUNTIF($C93:P93,"Late*")</f>
        <v>0</v>
      </c>
      <c r="S93" s="11">
        <f t="shared" si="6"/>
        <v>0</v>
      </c>
      <c r="T93" s="7">
        <f>COUNTIF($C93:P93,"Absent")</f>
        <v>0</v>
      </c>
      <c r="U93">
        <f>COUNTIF($C93:P93,"Withdrawn")+COUNTIF($C93:P93,"Absent*")-T93</f>
        <v>0</v>
      </c>
      <c r="V93" s="10">
        <f t="shared" si="7"/>
        <v>0</v>
      </c>
    </row>
    <row r="94" spans="1:23" x14ac:dyDescent="0.3">
      <c r="C94" s="6" t="str">
        <f>IFERROR(VLOOKUP($B94,[1]Jun!C$5:D$46,2,FALSE),"")</f>
        <v/>
      </c>
      <c r="D94" t="str">
        <f>IFERROR(VLOOKUP($B94,[1]Jun!F$5:G$46,2,FALSE),"")</f>
        <v/>
      </c>
      <c r="E94" t="str">
        <f>IFERROR(VLOOKUP($B94,[1]Jun!I$5:J$46,2,FALSE),"")</f>
        <v/>
      </c>
      <c r="F94" s="70" t="str">
        <f>IFERROR(VLOOKUP($B94,[1]Jun!L$5:M$46,2,FALSE),"")</f>
        <v/>
      </c>
      <c r="G94" t="str">
        <f>IFERROR(VLOOKUP($B94,[1]Jun!O$5:P$46,2,FALSE),"")</f>
        <v/>
      </c>
      <c r="H94" t="str">
        <f>IFERROR(VLOOKUP($B94,[1]Jun!R$5:S$46,2,FALSE),"")</f>
        <v/>
      </c>
      <c r="I94" t="str">
        <f>IFERROR(VLOOKUP($B94,[1]Jun!U$5:V$46,2,FALSE),"")</f>
        <v/>
      </c>
      <c r="J94" t="str">
        <f>IFERROR(VLOOKUP($B94,[1]Jun!X$5:Y$46,2,FALSE),"")</f>
        <v/>
      </c>
      <c r="K94" t="str">
        <f>IFERROR(VLOOKUP($B94,[1]Jun!AA$5:AB$46,2,FALSE),"")</f>
        <v/>
      </c>
      <c r="L94" t="str">
        <f>IFERROR(VLOOKUP($B94,[1]Jun!AD$5:AE$46,2,FALSE),"")</f>
        <v/>
      </c>
      <c r="M94" t="str">
        <f>IFERROR(VLOOKUP($B94,[1]Jun!AG$5:AH$46,2,FALSE),"")</f>
        <v/>
      </c>
      <c r="N94" t="str">
        <f>IFERROR(VLOOKUP($B94,[1]Jun!AJ$5:AK$46,2,FALSE),"")</f>
        <v/>
      </c>
      <c r="O94" t="str">
        <f>IFERROR(VLOOKUP($B94,[1]Jun!AM$5:AN$46,2,FALSE),"")</f>
        <v/>
      </c>
      <c r="P94" t="str">
        <f>IFERROR(VLOOKUP($B94,[1]Jun!AP$5:AQ$46,2,FALSE),"")</f>
        <v/>
      </c>
      <c r="Q94" s="6">
        <f>SUM($C94:P94)</f>
        <v>0</v>
      </c>
      <c r="R94">
        <f>COUNTIF($C94:P94,"Late*")</f>
        <v>0</v>
      </c>
      <c r="S94" s="11">
        <f t="shared" si="6"/>
        <v>0</v>
      </c>
      <c r="T94" s="7">
        <f>COUNTIF($C94:P94,"Absent")</f>
        <v>0</v>
      </c>
      <c r="U94">
        <f>COUNTIF($C94:P94,"Withdrawn")+COUNTIF($C94:P94,"Absent*")-T94</f>
        <v>0</v>
      </c>
      <c r="V94" s="10">
        <f t="shared" si="7"/>
        <v>0</v>
      </c>
    </row>
    <row r="95" spans="1:23" x14ac:dyDescent="0.3">
      <c r="C95" s="6" t="str">
        <f>IFERROR(VLOOKUP($B95,[1]Jun!C$5:D$46,2,FALSE),"")</f>
        <v/>
      </c>
      <c r="D95" t="str">
        <f>IFERROR(VLOOKUP($B95,[1]Jun!F$5:G$46,2,FALSE),"")</f>
        <v/>
      </c>
      <c r="E95" t="str">
        <f>IFERROR(VLOOKUP($B95,[1]Jun!I$5:J$46,2,FALSE),"")</f>
        <v/>
      </c>
      <c r="F95" s="70" t="str">
        <f>IFERROR(VLOOKUP($B95,[1]Jun!L$5:M$46,2,FALSE),"")</f>
        <v/>
      </c>
      <c r="G95" t="str">
        <f>IFERROR(VLOOKUP($B95,[1]Jun!O$5:P$46,2,FALSE),"")</f>
        <v/>
      </c>
      <c r="H95" t="str">
        <f>IFERROR(VLOOKUP($B95,[1]Jun!R$5:S$46,2,FALSE),"")</f>
        <v/>
      </c>
      <c r="I95" t="str">
        <f>IFERROR(VLOOKUP($B95,[1]Jun!U$5:V$46,2,FALSE),"")</f>
        <v/>
      </c>
      <c r="J95" t="str">
        <f>IFERROR(VLOOKUP($B95,[1]Jun!X$5:Y$46,2,FALSE),"")</f>
        <v/>
      </c>
      <c r="K95" t="str">
        <f>IFERROR(VLOOKUP($B95,[1]Jun!AA$5:AB$46,2,FALSE),"")</f>
        <v/>
      </c>
      <c r="L95" t="str">
        <f>IFERROR(VLOOKUP($B95,[1]Jun!AD$5:AE$46,2,FALSE),"")</f>
        <v/>
      </c>
      <c r="M95" t="str">
        <f>IFERROR(VLOOKUP($B95,[1]Jun!AG$5:AH$46,2,FALSE),"")</f>
        <v/>
      </c>
      <c r="N95" t="str">
        <f>IFERROR(VLOOKUP($B95,[1]Jun!AJ$5:AK$46,2,FALSE),"")</f>
        <v/>
      </c>
      <c r="O95" t="str">
        <f>IFERROR(VLOOKUP($B95,[1]Jun!AM$5:AN$46,2,FALSE),"")</f>
        <v/>
      </c>
      <c r="P95" t="str">
        <f>IFERROR(VLOOKUP($B95,[1]Jun!AP$5:AQ$46,2,FALSE),"")</f>
        <v/>
      </c>
      <c r="Q95" s="6">
        <f>SUM($C95:P95)</f>
        <v>0</v>
      </c>
      <c r="R95">
        <f>COUNTIF($C95:P95,"Late*")</f>
        <v>0</v>
      </c>
      <c r="S95" s="11">
        <f t="shared" si="6"/>
        <v>0</v>
      </c>
      <c r="T95" s="7">
        <f>COUNTIF($C95:P95,"Absent")</f>
        <v>0</v>
      </c>
      <c r="U95">
        <f>COUNTIF($C95:P95,"Withdrawn")+COUNTIF($C95:P95,"Absent*")-T95</f>
        <v>0</v>
      </c>
      <c r="V95" s="10">
        <f t="shared" si="7"/>
        <v>0</v>
      </c>
    </row>
    <row r="96" spans="1:23" x14ac:dyDescent="0.3">
      <c r="C96" s="6" t="str">
        <f>IFERROR(VLOOKUP($B96,[1]Jun!C$5:D$46,2,FALSE),"")</f>
        <v/>
      </c>
      <c r="D96" t="str">
        <f>IFERROR(VLOOKUP($B96,[1]Jun!F$5:G$46,2,FALSE),"")</f>
        <v/>
      </c>
      <c r="E96" t="str">
        <f>IFERROR(VLOOKUP($B96,[1]Jun!I$5:J$46,2,FALSE),"")</f>
        <v/>
      </c>
      <c r="F96" s="70" t="str">
        <f>IFERROR(VLOOKUP($B96,[1]Jun!L$5:M$46,2,FALSE),"")</f>
        <v/>
      </c>
      <c r="G96" t="str">
        <f>IFERROR(VLOOKUP($B96,[1]Jun!O$5:P$46,2,FALSE),"")</f>
        <v/>
      </c>
      <c r="H96" t="str">
        <f>IFERROR(VLOOKUP($B96,[1]Jun!R$5:S$46,2,FALSE),"")</f>
        <v/>
      </c>
      <c r="I96" t="str">
        <f>IFERROR(VLOOKUP($B96,[1]Jun!U$5:V$46,2,FALSE),"")</f>
        <v/>
      </c>
      <c r="J96" t="str">
        <f>IFERROR(VLOOKUP($B96,[1]Jun!X$5:Y$46,2,FALSE),"")</f>
        <v/>
      </c>
      <c r="K96" t="str">
        <f>IFERROR(VLOOKUP($B96,[1]Jun!AA$5:AB$46,2,FALSE),"")</f>
        <v/>
      </c>
      <c r="L96" t="str">
        <f>IFERROR(VLOOKUP($B96,[1]Jun!AD$5:AE$46,2,FALSE),"")</f>
        <v/>
      </c>
      <c r="M96" t="str">
        <f>IFERROR(VLOOKUP($B96,[1]Jun!AG$5:AH$46,2,FALSE),"")</f>
        <v/>
      </c>
      <c r="N96" t="str">
        <f>IFERROR(VLOOKUP($B96,[1]Jun!AJ$5:AK$46,2,FALSE),"")</f>
        <v/>
      </c>
      <c r="O96" t="str">
        <f>IFERROR(VLOOKUP($B96,[1]Jun!AM$5:AN$46,2,FALSE),"")</f>
        <v/>
      </c>
      <c r="P96" t="str">
        <f>IFERROR(VLOOKUP($B96,[1]Jun!AP$5:AQ$46,2,FALSE),"")</f>
        <v/>
      </c>
      <c r="Q96" s="6">
        <f>SUM($C96:P96)</f>
        <v>0</v>
      </c>
      <c r="R96">
        <f>COUNTIF($C96:P96,"Late*")</f>
        <v>0</v>
      </c>
      <c r="S96" s="11">
        <f t="shared" si="6"/>
        <v>0</v>
      </c>
      <c r="T96" s="7">
        <f>COUNTIF($C96:P96,"Absent")</f>
        <v>0</v>
      </c>
      <c r="U96">
        <f>COUNTIF($C96:P96,"Withdrawn")+COUNTIF($C96:P96,"Absent*")-T96</f>
        <v>0</v>
      </c>
      <c r="V96" s="10">
        <f t="shared" si="7"/>
        <v>0</v>
      </c>
    </row>
    <row r="97" spans="1:23" x14ac:dyDescent="0.3">
      <c r="C97" s="6" t="str">
        <f>IFERROR(VLOOKUP($B97,[1]Jun!C$5:D$46,2,FALSE),"")</f>
        <v/>
      </c>
      <c r="D97" t="str">
        <f>IFERROR(VLOOKUP($B97,[1]Jun!F$5:G$46,2,FALSE),"")</f>
        <v/>
      </c>
      <c r="E97" t="str">
        <f>IFERROR(VLOOKUP($B97,[1]Jun!I$5:J$46,2,FALSE),"")</f>
        <v/>
      </c>
      <c r="F97" s="70" t="str">
        <f>IFERROR(VLOOKUP($B97,[1]Jun!L$5:M$46,2,FALSE),"")</f>
        <v/>
      </c>
      <c r="G97" t="str">
        <f>IFERROR(VLOOKUP($B97,[1]Jun!O$5:P$46,2,FALSE),"")</f>
        <v/>
      </c>
      <c r="H97" t="str">
        <f>IFERROR(VLOOKUP($B97,[1]Jun!R$5:S$46,2,FALSE),"")</f>
        <v/>
      </c>
      <c r="I97" t="str">
        <f>IFERROR(VLOOKUP($B97,[1]Jun!U$5:V$46,2,FALSE),"")</f>
        <v/>
      </c>
      <c r="J97" t="str">
        <f>IFERROR(VLOOKUP($B97,[1]Jun!X$5:Y$46,2,FALSE),"")</f>
        <v/>
      </c>
      <c r="K97" t="str">
        <f>IFERROR(VLOOKUP($B97,[1]Jun!AA$5:AB$46,2,FALSE),"")</f>
        <v/>
      </c>
      <c r="L97" t="str">
        <f>IFERROR(VLOOKUP($B97,[1]Jun!AD$5:AE$46,2,FALSE),"")</f>
        <v/>
      </c>
      <c r="M97" t="str">
        <f>IFERROR(VLOOKUP($B97,[1]Jun!AG$5:AH$46,2,FALSE),"")</f>
        <v/>
      </c>
      <c r="N97" t="str">
        <f>IFERROR(VLOOKUP($B97,[1]Jun!AJ$5:AK$46,2,FALSE),"")</f>
        <v/>
      </c>
      <c r="O97" t="str">
        <f>IFERROR(VLOOKUP($B97,[1]Jun!AM$5:AN$46,2,FALSE),"")</f>
        <v/>
      </c>
      <c r="P97" t="str">
        <f>IFERROR(VLOOKUP($B97,[1]Jun!AP$5:AQ$46,2,FALSE),"")</f>
        <v/>
      </c>
      <c r="Q97" s="6">
        <f>SUM($C97:P97)</f>
        <v>0</v>
      </c>
      <c r="R97">
        <f>COUNTIF($C97:P97,"Late*")</f>
        <v>0</v>
      </c>
      <c r="S97" s="11">
        <f t="shared" si="6"/>
        <v>0</v>
      </c>
      <c r="T97" s="7">
        <f>COUNTIF($C97:P97,"Absent")</f>
        <v>0</v>
      </c>
      <c r="U97">
        <f>COUNTIF($C97:P97,"Withdrawn")+COUNTIF($C97:P97,"Absent*")-T97</f>
        <v>0</v>
      </c>
      <c r="V97" s="10">
        <f t="shared" si="7"/>
        <v>0</v>
      </c>
    </row>
    <row r="98" spans="1:23" x14ac:dyDescent="0.3">
      <c r="C98" s="6" t="str">
        <f>IFERROR(VLOOKUP($B98,[1]Jun!C$5:D$46,2,FALSE),"")</f>
        <v/>
      </c>
      <c r="D98" t="str">
        <f>IFERROR(VLOOKUP($B98,[1]Jun!F$5:G$46,2,FALSE),"")</f>
        <v/>
      </c>
      <c r="E98" t="str">
        <f>IFERROR(VLOOKUP($B98,[1]Jun!I$5:J$46,2,FALSE),"")</f>
        <v/>
      </c>
      <c r="F98" s="70" t="str">
        <f>IFERROR(VLOOKUP($B98,[1]Jun!L$5:M$46,2,FALSE),"")</f>
        <v/>
      </c>
      <c r="G98" t="str">
        <f>IFERROR(VLOOKUP($B98,[1]Jun!O$5:P$46,2,FALSE),"")</f>
        <v/>
      </c>
      <c r="H98" t="str">
        <f>IFERROR(VLOOKUP($B98,[1]Jun!R$5:S$46,2,FALSE),"")</f>
        <v/>
      </c>
      <c r="I98" t="str">
        <f>IFERROR(VLOOKUP($B98,[1]Jun!U$5:V$46,2,FALSE),"")</f>
        <v/>
      </c>
      <c r="J98" t="str">
        <f>IFERROR(VLOOKUP($B98,[1]Jun!X$5:Y$46,2,FALSE),"")</f>
        <v/>
      </c>
      <c r="K98" t="str">
        <f>IFERROR(VLOOKUP($B98,[1]Jun!AA$5:AB$46,2,FALSE),"")</f>
        <v/>
      </c>
      <c r="L98" t="str">
        <f>IFERROR(VLOOKUP($B98,[1]Jun!AD$5:AE$46,2,FALSE),"")</f>
        <v/>
      </c>
      <c r="M98" t="str">
        <f>IFERROR(VLOOKUP($B98,[1]Jun!AG$5:AH$46,2,FALSE),"")</f>
        <v/>
      </c>
      <c r="N98" t="str">
        <f>IFERROR(VLOOKUP($B98,[1]Jun!AJ$5:AK$46,2,FALSE),"")</f>
        <v/>
      </c>
      <c r="O98" t="str">
        <f>IFERROR(VLOOKUP($B98,[1]Jun!AM$5:AN$46,2,FALSE),"")</f>
        <v/>
      </c>
      <c r="P98" t="str">
        <f>IFERROR(VLOOKUP($B98,[1]Jun!AP$5:AQ$46,2,FALSE),"")</f>
        <v/>
      </c>
      <c r="Q98" s="6">
        <f>SUM($C98:P98)</f>
        <v>0</v>
      </c>
      <c r="R98">
        <f>COUNTIF($C98:P98,"Late*")</f>
        <v>0</v>
      </c>
      <c r="S98" s="11">
        <f t="shared" si="6"/>
        <v>0</v>
      </c>
      <c r="T98" s="7">
        <f>COUNTIF($C98:P98,"Absent")</f>
        <v>0</v>
      </c>
      <c r="U98">
        <f>COUNTIF($C98:P98,"Withdrawn")+COUNTIF($C98:P98,"Absent*")-T98</f>
        <v>0</v>
      </c>
      <c r="V98" s="10">
        <f t="shared" si="7"/>
        <v>0</v>
      </c>
    </row>
    <row r="99" spans="1:23" x14ac:dyDescent="0.3">
      <c r="C99" s="6" t="str">
        <f>IFERROR(VLOOKUP($B99,[1]Jun!C$5:D$46,2,FALSE),"")</f>
        <v/>
      </c>
      <c r="D99" t="str">
        <f>IFERROR(VLOOKUP($B99,[1]Jun!F$5:G$46,2,FALSE),"")</f>
        <v/>
      </c>
      <c r="E99" t="str">
        <f>IFERROR(VLOOKUP($B99,[1]Jun!I$5:J$46,2,FALSE),"")</f>
        <v/>
      </c>
      <c r="F99" s="70" t="str">
        <f>IFERROR(VLOOKUP($B99,[1]Jun!L$5:M$46,2,FALSE),"")</f>
        <v/>
      </c>
      <c r="G99" t="str">
        <f>IFERROR(VLOOKUP($B99,[1]Jun!O$5:P$46,2,FALSE),"")</f>
        <v/>
      </c>
      <c r="H99" t="str">
        <f>IFERROR(VLOOKUP($B99,[1]Jun!R$5:S$46,2,FALSE),"")</f>
        <v/>
      </c>
      <c r="I99" t="str">
        <f>IFERROR(VLOOKUP($B99,[1]Jun!U$5:V$46,2,FALSE),"")</f>
        <v/>
      </c>
      <c r="J99" t="str">
        <f>IFERROR(VLOOKUP($B99,[1]Jun!X$5:Y$46,2,FALSE),"")</f>
        <v/>
      </c>
      <c r="K99" t="str">
        <f>IFERROR(VLOOKUP($B99,[1]Jun!AA$5:AB$46,2,FALSE),"")</f>
        <v/>
      </c>
      <c r="L99" t="str">
        <f>IFERROR(VLOOKUP($B99,[1]Jun!AD$5:AE$46,2,FALSE),"")</f>
        <v/>
      </c>
      <c r="M99" t="str">
        <f>IFERROR(VLOOKUP($B99,[1]Jun!AG$5:AH$46,2,FALSE),"")</f>
        <v/>
      </c>
      <c r="N99" t="str">
        <f>IFERROR(VLOOKUP($B99,[1]Jun!AJ$5:AK$46,2,FALSE),"")</f>
        <v/>
      </c>
      <c r="O99" t="str">
        <f>IFERROR(VLOOKUP($B99,[1]Jun!AM$5:AN$46,2,FALSE),"")</f>
        <v/>
      </c>
      <c r="P99" t="str">
        <f>IFERROR(VLOOKUP($B99,[1]Jun!AP$5:AQ$46,2,FALSE),"")</f>
        <v/>
      </c>
      <c r="Q99" s="6">
        <f>SUM($C99:P99)</f>
        <v>0</v>
      </c>
      <c r="R99">
        <f>COUNTIF($C99:P99,"Late*")</f>
        <v>0</v>
      </c>
      <c r="S99" s="11">
        <f t="shared" si="6"/>
        <v>0</v>
      </c>
      <c r="T99" s="7">
        <f>COUNTIF($C99:P99,"Absent")</f>
        <v>0</v>
      </c>
      <c r="U99">
        <f>COUNTIF($C99:P99,"Withdrawn")+COUNTIF($C99:P99,"Absent*")-T99</f>
        <v>0</v>
      </c>
      <c r="V99" s="10">
        <f t="shared" si="7"/>
        <v>0</v>
      </c>
    </row>
    <row r="100" spans="1:23" x14ac:dyDescent="0.3">
      <c r="C100" s="6" t="str">
        <f>IFERROR(VLOOKUP($B100,[1]Jun!C$5:D$46,2,FALSE),"")</f>
        <v/>
      </c>
      <c r="D100" t="str">
        <f>IFERROR(VLOOKUP($B100,[1]Jun!F$5:G$46,2,FALSE),"")</f>
        <v/>
      </c>
      <c r="E100" t="str">
        <f>IFERROR(VLOOKUP($B100,[1]Jun!I$5:J$46,2,FALSE),"")</f>
        <v/>
      </c>
      <c r="F100" s="70" t="str">
        <f>IFERROR(VLOOKUP($B100,[1]Jun!L$5:M$46,2,FALSE),"")</f>
        <v/>
      </c>
      <c r="G100" t="str">
        <f>IFERROR(VLOOKUP($B100,[1]Jun!O$5:P$46,2,FALSE),"")</f>
        <v/>
      </c>
      <c r="H100" t="str">
        <f>IFERROR(VLOOKUP($B100,[1]Jun!R$5:S$46,2,FALSE),"")</f>
        <v/>
      </c>
      <c r="I100" t="str">
        <f>IFERROR(VLOOKUP($B100,[1]Jun!U$5:V$46,2,FALSE),"")</f>
        <v/>
      </c>
      <c r="J100" t="str">
        <f>IFERROR(VLOOKUP($B100,[1]Jun!X$5:Y$46,2,FALSE),"")</f>
        <v/>
      </c>
      <c r="K100" t="str">
        <f>IFERROR(VLOOKUP($B100,[1]Jun!AA$5:AB$46,2,FALSE),"")</f>
        <v/>
      </c>
      <c r="L100" t="str">
        <f>IFERROR(VLOOKUP($B100,[1]Jun!AD$5:AE$46,2,FALSE),"")</f>
        <v/>
      </c>
      <c r="M100" t="str">
        <f>IFERROR(VLOOKUP($B100,[1]Jun!AG$5:AH$46,2,FALSE),"")</f>
        <v/>
      </c>
      <c r="N100" t="str">
        <f>IFERROR(VLOOKUP($B100,[1]Jun!AJ$5:AK$46,2,FALSE),"")</f>
        <v/>
      </c>
      <c r="O100" t="str">
        <f>IFERROR(VLOOKUP($B100,[1]Jun!AM$5:AN$46,2,FALSE),"")</f>
        <v/>
      </c>
      <c r="P100" t="str">
        <f>IFERROR(VLOOKUP($B100,[1]Jun!AP$5:AQ$46,2,FALSE),"")</f>
        <v/>
      </c>
      <c r="Q100" s="6">
        <f>SUM($C100:P100)</f>
        <v>0</v>
      </c>
      <c r="R100">
        <f>COUNTIF($C100:P100,"Late*")</f>
        <v>0</v>
      </c>
      <c r="S100" s="11">
        <f t="shared" si="6"/>
        <v>0</v>
      </c>
      <c r="T100" s="7">
        <f>COUNTIF($C100:P100,"Absent")</f>
        <v>0</v>
      </c>
      <c r="U100">
        <f>COUNTIF($C100:P100,"Withdrawn")+COUNTIF($C100:P100,"Absent*")-T100</f>
        <v>0</v>
      </c>
      <c r="V100" s="10">
        <f t="shared" si="7"/>
        <v>0</v>
      </c>
    </row>
    <row r="101" spans="1:23" x14ac:dyDescent="0.3">
      <c r="C101" s="6" t="str">
        <f>IFERROR(VLOOKUP($B101,[1]Jun!C$5:D$46,2,FALSE),"")</f>
        <v/>
      </c>
      <c r="D101" t="str">
        <f>IFERROR(VLOOKUP($B101,[1]Jun!F$5:G$46,2,FALSE),"")</f>
        <v/>
      </c>
      <c r="E101" t="str">
        <f>IFERROR(VLOOKUP($B101,[1]Jun!I$5:J$46,2,FALSE),"")</f>
        <v/>
      </c>
      <c r="F101" s="70" t="str">
        <f>IFERROR(VLOOKUP($B101,[1]Jun!L$5:M$46,2,FALSE),"")</f>
        <v/>
      </c>
      <c r="G101" t="str">
        <f>IFERROR(VLOOKUP($B101,[1]Jun!O$5:P$46,2,FALSE),"")</f>
        <v/>
      </c>
      <c r="H101" t="str">
        <f>IFERROR(VLOOKUP($B101,[1]Jun!R$5:S$46,2,FALSE),"")</f>
        <v/>
      </c>
      <c r="I101" t="str">
        <f>IFERROR(VLOOKUP($B101,[1]Jun!U$5:V$46,2,FALSE),"")</f>
        <v/>
      </c>
      <c r="J101" t="str">
        <f>IFERROR(VLOOKUP($B101,[1]Jun!X$5:Y$46,2,FALSE),"")</f>
        <v/>
      </c>
      <c r="K101" t="str">
        <f>IFERROR(VLOOKUP($B101,[1]Jun!AA$5:AB$46,2,FALSE),"")</f>
        <v/>
      </c>
      <c r="L101" t="str">
        <f>IFERROR(VLOOKUP($B101,[1]Jun!AD$5:AE$46,2,FALSE),"")</f>
        <v/>
      </c>
      <c r="M101" t="str">
        <f>IFERROR(VLOOKUP($B101,[1]Jun!AG$5:AH$46,2,FALSE),"")</f>
        <v/>
      </c>
      <c r="N101" t="str">
        <f>IFERROR(VLOOKUP($B101,[1]Jun!AJ$5:AK$46,2,FALSE),"")</f>
        <v/>
      </c>
      <c r="O101" t="str">
        <f>IFERROR(VLOOKUP($B101,[1]Jun!AM$5:AN$46,2,FALSE),"")</f>
        <v/>
      </c>
      <c r="P101" t="str">
        <f>IFERROR(VLOOKUP($B101,[1]Jun!AP$5:AQ$46,2,FALSE),"")</f>
        <v/>
      </c>
      <c r="Q101" s="6">
        <f>SUM($C101:P101)</f>
        <v>0</v>
      </c>
      <c r="R101">
        <f>COUNTIF($C101:P101,"Late*")</f>
        <v>0</v>
      </c>
      <c r="S101" s="11">
        <f t="shared" ref="S101:S130" si="8">SUM(Q101:R101)</f>
        <v>0</v>
      </c>
      <c r="T101" s="7">
        <f>COUNTIF($C101:P101,"Absent")</f>
        <v>0</v>
      </c>
      <c r="U101">
        <f>COUNTIF($C101:P101,"Withdrawn")+COUNTIF($C101:P101,"Absent*")-T101</f>
        <v>0</v>
      </c>
      <c r="V101" s="10">
        <f t="shared" ref="V101:V130" si="9">SUM(S101:U101)</f>
        <v>0</v>
      </c>
    </row>
    <row r="102" spans="1:23" x14ac:dyDescent="0.3">
      <c r="C102" s="6" t="str">
        <f>IFERROR(VLOOKUP($B102,[1]Jun!C$5:D$46,2,FALSE),"")</f>
        <v/>
      </c>
      <c r="D102" t="str">
        <f>IFERROR(VLOOKUP($B102,[1]Jun!F$5:G$46,2,FALSE),"")</f>
        <v/>
      </c>
      <c r="E102" t="str">
        <f>IFERROR(VLOOKUP($B102,[1]Jun!I$5:J$46,2,FALSE),"")</f>
        <v/>
      </c>
      <c r="F102" s="70" t="str">
        <f>IFERROR(VLOOKUP($B102,[1]Jun!L$5:M$46,2,FALSE),"")</f>
        <v/>
      </c>
      <c r="G102" t="str">
        <f>IFERROR(VLOOKUP($B102,[1]Jun!O$5:P$46,2,FALSE),"")</f>
        <v/>
      </c>
      <c r="H102" t="str">
        <f>IFERROR(VLOOKUP($B102,[1]Jun!R$5:S$46,2,FALSE),"")</f>
        <v/>
      </c>
      <c r="I102" t="str">
        <f>IFERROR(VLOOKUP($B102,[1]Jun!U$5:V$46,2,FALSE),"")</f>
        <v/>
      </c>
      <c r="J102" t="str">
        <f>IFERROR(VLOOKUP($B102,[1]Jun!X$5:Y$46,2,FALSE),"")</f>
        <v/>
      </c>
      <c r="K102" t="str">
        <f>IFERROR(VLOOKUP($B102,[1]Jun!AA$5:AB$46,2,FALSE),"")</f>
        <v/>
      </c>
      <c r="L102" t="str">
        <f>IFERROR(VLOOKUP($B102,[1]Jun!AD$5:AE$46,2,FALSE),"")</f>
        <v/>
      </c>
      <c r="M102" t="str">
        <f>IFERROR(VLOOKUP($B102,[1]Jun!AG$5:AH$46,2,FALSE),"")</f>
        <v/>
      </c>
      <c r="N102" t="str">
        <f>IFERROR(VLOOKUP($B102,[1]Jun!AJ$5:AK$46,2,FALSE),"")</f>
        <v/>
      </c>
      <c r="O102" t="str">
        <f>IFERROR(VLOOKUP($B102,[1]Jun!AM$5:AN$46,2,FALSE),"")</f>
        <v/>
      </c>
      <c r="P102" t="str">
        <f>IFERROR(VLOOKUP($B102,[1]Jun!AP$5:AQ$46,2,FALSE),"")</f>
        <v/>
      </c>
      <c r="Q102" s="6">
        <f>SUM($C102:P102)</f>
        <v>0</v>
      </c>
      <c r="R102">
        <f>COUNTIF($C102:P102,"Late*")</f>
        <v>0</v>
      </c>
      <c r="S102" s="11">
        <f t="shared" si="8"/>
        <v>0</v>
      </c>
      <c r="T102" s="7">
        <f>COUNTIF($C102:P102,"Absent")</f>
        <v>0</v>
      </c>
      <c r="U102">
        <f>COUNTIF($C102:P102,"Withdrawn")+COUNTIF($C102:P102,"Absent*")-T102</f>
        <v>0</v>
      </c>
      <c r="V102" s="10">
        <f t="shared" si="9"/>
        <v>0</v>
      </c>
      <c r="W102" s="1"/>
    </row>
    <row r="103" spans="1:23" x14ac:dyDescent="0.3">
      <c r="A103" s="44"/>
      <c r="B103" s="23"/>
      <c r="C103" s="6" t="str">
        <f>IFERROR(VLOOKUP($B103,[1]Jun!C$5:D$46,2,FALSE),"")</f>
        <v/>
      </c>
      <c r="D103" t="str">
        <f>IFERROR(VLOOKUP($B103,[1]Jun!F$5:G$46,2,FALSE),"")</f>
        <v/>
      </c>
      <c r="E103" t="str">
        <f>IFERROR(VLOOKUP($B103,[1]Jun!I$5:J$46,2,FALSE),"")</f>
        <v/>
      </c>
      <c r="F103" s="70" t="str">
        <f>IFERROR(VLOOKUP($B103,[1]Jun!L$5:M$46,2,FALSE),"")</f>
        <v/>
      </c>
      <c r="G103" t="str">
        <f>IFERROR(VLOOKUP($B103,[1]Jun!O$5:P$46,2,FALSE),"")</f>
        <v/>
      </c>
      <c r="H103" t="str">
        <f>IFERROR(VLOOKUP($B103,[1]Jun!R$5:S$46,2,FALSE),"")</f>
        <v/>
      </c>
      <c r="I103" t="str">
        <f>IFERROR(VLOOKUP($B103,[1]Jun!U$5:V$46,2,FALSE),"")</f>
        <v/>
      </c>
      <c r="J103" t="str">
        <f>IFERROR(VLOOKUP($B103,[1]Jun!X$5:Y$46,2,FALSE),"")</f>
        <v/>
      </c>
      <c r="K103" t="str">
        <f>IFERROR(VLOOKUP($B103,[1]Jun!AA$5:AB$46,2,FALSE),"")</f>
        <v/>
      </c>
      <c r="L103" t="str">
        <f>IFERROR(VLOOKUP($B103,[1]Jun!AD$5:AE$46,2,FALSE),"")</f>
        <v/>
      </c>
      <c r="M103" t="str">
        <f>IFERROR(VLOOKUP($B103,[1]Jun!AG$5:AH$46,2,FALSE),"")</f>
        <v/>
      </c>
      <c r="N103" t="str">
        <f>IFERROR(VLOOKUP($B103,[1]Jun!AJ$5:AK$46,2,FALSE),"")</f>
        <v/>
      </c>
      <c r="O103" t="str">
        <f>IFERROR(VLOOKUP($B103,[1]Jun!AM$5:AN$46,2,FALSE),"")</f>
        <v/>
      </c>
      <c r="P103" t="str">
        <f>IFERROR(VLOOKUP($B103,[1]Jun!AP$5:AQ$46,2,FALSE),"")</f>
        <v/>
      </c>
      <c r="Q103" s="6">
        <f>SUM($C103:P103)</f>
        <v>0</v>
      </c>
      <c r="R103">
        <f>COUNTIF($C103:P103,"Late*")</f>
        <v>0</v>
      </c>
      <c r="S103" s="11">
        <f t="shared" si="8"/>
        <v>0</v>
      </c>
      <c r="T103" s="7">
        <f>COUNTIF($C103:P103,"Absent")</f>
        <v>0</v>
      </c>
      <c r="U103">
        <f>COUNTIF($C103:P103,"Withdrawn")+COUNTIF($C103:P103,"Absent*")-T103</f>
        <v>0</v>
      </c>
      <c r="V103" s="10">
        <f t="shared" si="9"/>
        <v>0</v>
      </c>
    </row>
    <row r="104" spans="1:23" x14ac:dyDescent="0.3">
      <c r="C104" s="6" t="str">
        <f>IFERROR(VLOOKUP($B104,[1]Jun!C$5:D$46,2,FALSE),"")</f>
        <v/>
      </c>
      <c r="D104" t="str">
        <f>IFERROR(VLOOKUP($B104,[1]Jun!F$5:G$46,2,FALSE),"")</f>
        <v/>
      </c>
      <c r="E104" t="str">
        <f>IFERROR(VLOOKUP($B104,[1]Jun!I$5:J$46,2,FALSE),"")</f>
        <v/>
      </c>
      <c r="F104" s="70" t="str">
        <f>IFERROR(VLOOKUP($B104,[1]Jun!L$5:M$46,2,FALSE),"")</f>
        <v/>
      </c>
      <c r="G104" t="str">
        <f>IFERROR(VLOOKUP($B104,[1]Jun!O$5:P$46,2,FALSE),"")</f>
        <v/>
      </c>
      <c r="H104" t="str">
        <f>IFERROR(VLOOKUP($B104,[1]Jun!R$5:S$46,2,FALSE),"")</f>
        <v/>
      </c>
      <c r="I104" t="str">
        <f>IFERROR(VLOOKUP($B104,[1]Jun!U$5:V$46,2,FALSE),"")</f>
        <v/>
      </c>
      <c r="J104" t="str">
        <f>IFERROR(VLOOKUP($B104,[1]Jun!X$5:Y$46,2,FALSE),"")</f>
        <v/>
      </c>
      <c r="K104" t="str">
        <f>IFERROR(VLOOKUP($B104,[1]Jun!AA$5:AB$46,2,FALSE),"")</f>
        <v/>
      </c>
      <c r="L104" t="str">
        <f>IFERROR(VLOOKUP($B104,[1]Jun!AD$5:AE$46,2,FALSE),"")</f>
        <v/>
      </c>
      <c r="M104" t="str">
        <f>IFERROR(VLOOKUP($B104,[1]Jun!AG$5:AH$46,2,FALSE),"")</f>
        <v/>
      </c>
      <c r="N104" t="str">
        <f>IFERROR(VLOOKUP($B104,[1]Jun!AJ$5:AK$46,2,FALSE),"")</f>
        <v/>
      </c>
      <c r="O104" t="str">
        <f>IFERROR(VLOOKUP($B104,[1]Jun!AM$5:AN$46,2,FALSE),"")</f>
        <v/>
      </c>
      <c r="P104" t="str">
        <f>IFERROR(VLOOKUP($B104,[1]Jun!AP$5:AQ$46,2,FALSE),"")</f>
        <v/>
      </c>
      <c r="Q104" s="6">
        <f>SUM($C104:P104)</f>
        <v>0</v>
      </c>
      <c r="R104">
        <f>COUNTIF($C104:P104,"Late*")</f>
        <v>0</v>
      </c>
      <c r="S104" s="11">
        <f t="shared" si="8"/>
        <v>0</v>
      </c>
      <c r="T104" s="7">
        <f>COUNTIF($C104:P104,"Absent")</f>
        <v>0</v>
      </c>
      <c r="U104">
        <f>COUNTIF($C104:P104,"Withdrawn")+COUNTIF($C104:P104,"Absent*")-T104</f>
        <v>0</v>
      </c>
      <c r="V104" s="10">
        <f t="shared" si="9"/>
        <v>0</v>
      </c>
    </row>
    <row r="105" spans="1:23" x14ac:dyDescent="0.3">
      <c r="C105" s="6" t="str">
        <f>IFERROR(VLOOKUP($B105,[1]Jun!C$5:D$46,2,FALSE),"")</f>
        <v/>
      </c>
      <c r="D105" t="str">
        <f>IFERROR(VLOOKUP($B105,[1]Jun!F$5:G$46,2,FALSE),"")</f>
        <v/>
      </c>
      <c r="E105" t="str">
        <f>IFERROR(VLOOKUP($B105,[1]Jun!I$5:J$46,2,FALSE),"")</f>
        <v/>
      </c>
      <c r="F105" s="70" t="str">
        <f>IFERROR(VLOOKUP($B105,[1]Jun!L$5:M$46,2,FALSE),"")</f>
        <v/>
      </c>
      <c r="G105" t="str">
        <f>IFERROR(VLOOKUP($B105,[1]Jun!O$5:P$46,2,FALSE),"")</f>
        <v/>
      </c>
      <c r="H105" t="str">
        <f>IFERROR(VLOOKUP($B105,[1]Jun!R$5:S$46,2,FALSE),"")</f>
        <v/>
      </c>
      <c r="I105" t="str">
        <f>IFERROR(VLOOKUP($B105,[1]Jun!U$5:V$46,2,FALSE),"")</f>
        <v/>
      </c>
      <c r="J105" t="str">
        <f>IFERROR(VLOOKUP($B105,[1]Jun!X$5:Y$46,2,FALSE),"")</f>
        <v/>
      </c>
      <c r="K105" t="str">
        <f>IFERROR(VLOOKUP($B105,[1]Jun!AA$5:AB$46,2,FALSE),"")</f>
        <v/>
      </c>
      <c r="L105" t="str">
        <f>IFERROR(VLOOKUP($B105,[1]Jun!AD$5:AE$46,2,FALSE),"")</f>
        <v/>
      </c>
      <c r="M105" t="str">
        <f>IFERROR(VLOOKUP($B105,[1]Jun!AG$5:AH$46,2,FALSE),"")</f>
        <v/>
      </c>
      <c r="N105" t="str">
        <f>IFERROR(VLOOKUP($B105,[1]Jun!AJ$5:AK$46,2,FALSE),"")</f>
        <v/>
      </c>
      <c r="O105" t="str">
        <f>IFERROR(VLOOKUP($B105,[1]Jun!AM$5:AN$46,2,FALSE),"")</f>
        <v/>
      </c>
      <c r="P105" t="str">
        <f>IFERROR(VLOOKUP($B105,[1]Jun!AP$5:AQ$46,2,FALSE),"")</f>
        <v/>
      </c>
      <c r="Q105" s="6">
        <f>SUM($C105:P105)</f>
        <v>0</v>
      </c>
      <c r="R105">
        <f>COUNTIF($C105:P105,"Late*")</f>
        <v>0</v>
      </c>
      <c r="S105" s="11">
        <f t="shared" si="8"/>
        <v>0</v>
      </c>
      <c r="T105" s="7">
        <f>COUNTIF($C105:P105,"Absent")</f>
        <v>0</v>
      </c>
      <c r="U105">
        <f>COUNTIF($C105:P105,"Withdrawn")+COUNTIF($C105:P105,"Absent*")-T105</f>
        <v>0</v>
      </c>
      <c r="V105" s="10">
        <f t="shared" si="9"/>
        <v>0</v>
      </c>
    </row>
    <row r="106" spans="1:23" x14ac:dyDescent="0.3">
      <c r="C106" s="6" t="str">
        <f>IFERROR(VLOOKUP($B106,[1]Jun!C$5:D$46,2,FALSE),"")</f>
        <v/>
      </c>
      <c r="D106" t="str">
        <f>IFERROR(VLOOKUP($B106,[1]Jun!F$5:G$46,2,FALSE),"")</f>
        <v/>
      </c>
      <c r="E106" t="str">
        <f>IFERROR(VLOOKUP($B106,[1]Jun!I$5:J$46,2,FALSE),"")</f>
        <v/>
      </c>
      <c r="F106" s="70" t="str">
        <f>IFERROR(VLOOKUP($B106,[1]Jun!L$5:M$46,2,FALSE),"")</f>
        <v/>
      </c>
      <c r="G106" t="str">
        <f>IFERROR(VLOOKUP($B106,[1]Jun!O$5:P$46,2,FALSE),"")</f>
        <v/>
      </c>
      <c r="H106" t="str">
        <f>IFERROR(VLOOKUP($B106,[1]Jun!R$5:S$46,2,FALSE),"")</f>
        <v/>
      </c>
      <c r="I106" t="str">
        <f>IFERROR(VLOOKUP($B106,[1]Jun!U$5:V$46,2,FALSE),"")</f>
        <v/>
      </c>
      <c r="J106" t="str">
        <f>IFERROR(VLOOKUP($B106,[1]Jun!X$5:Y$46,2,FALSE),"")</f>
        <v/>
      </c>
      <c r="K106" t="str">
        <f>IFERROR(VLOOKUP($B106,[1]Jun!AA$5:AB$46,2,FALSE),"")</f>
        <v/>
      </c>
      <c r="L106" t="str">
        <f>IFERROR(VLOOKUP($B106,[1]Jun!AD$5:AE$46,2,FALSE),"")</f>
        <v/>
      </c>
      <c r="M106" t="str">
        <f>IFERROR(VLOOKUP($B106,[1]Jun!AG$5:AH$46,2,FALSE),"")</f>
        <v/>
      </c>
      <c r="N106" t="str">
        <f>IFERROR(VLOOKUP($B106,[1]Jun!AJ$5:AK$46,2,FALSE),"")</f>
        <v/>
      </c>
      <c r="O106" t="str">
        <f>IFERROR(VLOOKUP($B106,[1]Jun!AM$5:AN$46,2,FALSE),"")</f>
        <v/>
      </c>
      <c r="P106" t="str">
        <f>IFERROR(VLOOKUP($B106,[1]Jun!AP$5:AQ$46,2,FALSE),"")</f>
        <v/>
      </c>
      <c r="Q106" s="6">
        <f>SUM($C106:P106)</f>
        <v>0</v>
      </c>
      <c r="R106">
        <f>COUNTIF($C106:P106,"Late*")</f>
        <v>0</v>
      </c>
      <c r="S106" s="11">
        <f t="shared" si="8"/>
        <v>0</v>
      </c>
      <c r="T106" s="7">
        <f>COUNTIF($C106:P106,"Absent")</f>
        <v>0</v>
      </c>
      <c r="U106">
        <f>COUNTIF($C106:P106,"Withdrawn")+COUNTIF($C106:P106,"Absent*")-T106</f>
        <v>0</v>
      </c>
      <c r="V106" s="10">
        <f t="shared" si="9"/>
        <v>0</v>
      </c>
    </row>
    <row r="107" spans="1:23" x14ac:dyDescent="0.3">
      <c r="C107" s="6" t="str">
        <f>IFERROR(VLOOKUP($B107,[1]Jun!C$5:D$46,2,FALSE),"")</f>
        <v/>
      </c>
      <c r="D107" t="str">
        <f>IFERROR(VLOOKUP($B107,[1]Jun!F$5:G$46,2,FALSE),"")</f>
        <v/>
      </c>
      <c r="E107" t="str">
        <f>IFERROR(VLOOKUP($B107,[1]Jun!I$5:J$46,2,FALSE),"")</f>
        <v/>
      </c>
      <c r="F107" s="70" t="str">
        <f>IFERROR(VLOOKUP($B107,[1]Jun!L$5:M$46,2,FALSE),"")</f>
        <v/>
      </c>
      <c r="G107" t="str">
        <f>IFERROR(VLOOKUP($B107,[1]Jun!O$5:P$46,2,FALSE),"")</f>
        <v/>
      </c>
      <c r="H107" t="str">
        <f>IFERROR(VLOOKUP($B107,[1]Jun!R$5:S$46,2,FALSE),"")</f>
        <v/>
      </c>
      <c r="I107" t="str">
        <f>IFERROR(VLOOKUP($B107,[1]Jun!U$5:V$46,2,FALSE),"")</f>
        <v/>
      </c>
      <c r="J107" t="str">
        <f>IFERROR(VLOOKUP($B107,[1]Jun!X$5:Y$46,2,FALSE),"")</f>
        <v/>
      </c>
      <c r="K107" t="str">
        <f>IFERROR(VLOOKUP($B107,[1]Jun!AA$5:AB$46,2,FALSE),"")</f>
        <v/>
      </c>
      <c r="L107" t="str">
        <f>IFERROR(VLOOKUP($B107,[1]Jun!AD$5:AE$46,2,FALSE),"")</f>
        <v/>
      </c>
      <c r="M107" t="str">
        <f>IFERROR(VLOOKUP($B107,[1]Jun!AG$5:AH$46,2,FALSE),"")</f>
        <v/>
      </c>
      <c r="N107" t="str">
        <f>IFERROR(VLOOKUP($B107,[1]Jun!AJ$5:AK$46,2,FALSE),"")</f>
        <v/>
      </c>
      <c r="O107" t="str">
        <f>IFERROR(VLOOKUP($B107,[1]Jun!AM$5:AN$46,2,FALSE),"")</f>
        <v/>
      </c>
      <c r="P107" t="str">
        <f>IFERROR(VLOOKUP($B107,[1]Jun!AP$5:AQ$46,2,FALSE),"")</f>
        <v/>
      </c>
      <c r="Q107" s="6">
        <f>SUM($C107:P107)</f>
        <v>0</v>
      </c>
      <c r="R107">
        <f>COUNTIF($C107:P107,"Late*")</f>
        <v>0</v>
      </c>
      <c r="S107" s="11">
        <f t="shared" si="8"/>
        <v>0</v>
      </c>
      <c r="T107" s="7">
        <f>COUNTIF($C107:P107,"Absent")</f>
        <v>0</v>
      </c>
      <c r="U107">
        <f>COUNTIF($C107:P107,"Withdrawn")+COUNTIF($C107:P107,"Absent*")-T107</f>
        <v>0</v>
      </c>
      <c r="V107" s="10">
        <f t="shared" si="9"/>
        <v>0</v>
      </c>
    </row>
    <row r="108" spans="1:23" x14ac:dyDescent="0.3">
      <c r="C108" s="6" t="str">
        <f>IFERROR(VLOOKUP($B108,[1]Jun!C$5:D$46,2,FALSE),"")</f>
        <v/>
      </c>
      <c r="D108" t="str">
        <f>IFERROR(VLOOKUP($B108,[1]Jun!F$5:G$46,2,FALSE),"")</f>
        <v/>
      </c>
      <c r="E108" t="str">
        <f>IFERROR(VLOOKUP($B108,[1]Jun!I$5:J$46,2,FALSE),"")</f>
        <v/>
      </c>
      <c r="F108" s="70" t="str">
        <f>IFERROR(VLOOKUP($B108,[1]Jun!L$5:M$46,2,FALSE),"")</f>
        <v/>
      </c>
      <c r="G108" t="str">
        <f>IFERROR(VLOOKUP($B108,[1]Jun!O$5:P$46,2,FALSE),"")</f>
        <v/>
      </c>
      <c r="H108" t="str">
        <f>IFERROR(VLOOKUP($B108,[1]Jun!R$5:S$46,2,FALSE),"")</f>
        <v/>
      </c>
      <c r="I108" t="str">
        <f>IFERROR(VLOOKUP($B108,[1]Jun!U$5:V$46,2,FALSE),"")</f>
        <v/>
      </c>
      <c r="J108" t="str">
        <f>IFERROR(VLOOKUP($B108,[1]Jun!X$5:Y$46,2,FALSE),"")</f>
        <v/>
      </c>
      <c r="K108" t="str">
        <f>IFERROR(VLOOKUP($B108,[1]Jun!AA$5:AB$46,2,FALSE),"")</f>
        <v/>
      </c>
      <c r="L108" t="str">
        <f>IFERROR(VLOOKUP($B108,[1]Jun!AD$5:AE$46,2,FALSE),"")</f>
        <v/>
      </c>
      <c r="M108" t="str">
        <f>IFERROR(VLOOKUP($B108,[1]Jun!AG$5:AH$46,2,FALSE),"")</f>
        <v/>
      </c>
      <c r="N108" t="str">
        <f>IFERROR(VLOOKUP($B108,[1]Jun!AJ$5:AK$46,2,FALSE),"")</f>
        <v/>
      </c>
      <c r="O108" t="str">
        <f>IFERROR(VLOOKUP($B108,[1]Jun!AM$5:AN$46,2,FALSE),"")</f>
        <v/>
      </c>
      <c r="P108" t="str">
        <f>IFERROR(VLOOKUP($B108,[1]Jun!AP$5:AQ$46,2,FALSE),"")</f>
        <v/>
      </c>
      <c r="Q108" s="6">
        <f>SUM($C108:P108)</f>
        <v>0</v>
      </c>
      <c r="R108">
        <f>COUNTIF($C108:P108,"Late*")</f>
        <v>0</v>
      </c>
      <c r="S108" s="11">
        <f t="shared" si="8"/>
        <v>0</v>
      </c>
      <c r="T108" s="7">
        <f>COUNTIF($C108:P108,"Absent")</f>
        <v>0</v>
      </c>
      <c r="U108">
        <f>COUNTIF($C108:P108,"Withdrawn")+COUNTIF($C108:P108,"Absent*")-T108</f>
        <v>0</v>
      </c>
      <c r="V108" s="10">
        <f t="shared" si="9"/>
        <v>0</v>
      </c>
    </row>
    <row r="109" spans="1:23" x14ac:dyDescent="0.3">
      <c r="C109" s="6" t="str">
        <f>IFERROR(VLOOKUP($B109,[1]Jun!C$5:D$46,2,FALSE),"")</f>
        <v/>
      </c>
      <c r="D109" t="str">
        <f>IFERROR(VLOOKUP($B109,[1]Jun!F$5:G$46,2,FALSE),"")</f>
        <v/>
      </c>
      <c r="E109" t="str">
        <f>IFERROR(VLOOKUP($B109,[1]Jun!I$5:J$46,2,FALSE),"")</f>
        <v/>
      </c>
      <c r="F109" s="70" t="str">
        <f>IFERROR(VLOOKUP($B109,[1]Jun!L$5:M$46,2,FALSE),"")</f>
        <v/>
      </c>
      <c r="G109" t="str">
        <f>IFERROR(VLOOKUP($B109,[1]Jun!O$5:P$46,2,FALSE),"")</f>
        <v/>
      </c>
      <c r="H109" t="str">
        <f>IFERROR(VLOOKUP($B109,[1]Jun!R$5:S$46,2,FALSE),"")</f>
        <v/>
      </c>
      <c r="I109" t="str">
        <f>IFERROR(VLOOKUP($B109,[1]Jun!U$5:V$46,2,FALSE),"")</f>
        <v/>
      </c>
      <c r="J109" t="str">
        <f>IFERROR(VLOOKUP($B109,[1]Jun!X$5:Y$46,2,FALSE),"")</f>
        <v/>
      </c>
      <c r="K109" t="str">
        <f>IFERROR(VLOOKUP($B109,[1]Jun!AA$5:AB$46,2,FALSE),"")</f>
        <v/>
      </c>
      <c r="L109" t="str">
        <f>IFERROR(VLOOKUP($B109,[1]Jun!AD$5:AE$46,2,FALSE),"")</f>
        <v/>
      </c>
      <c r="M109" t="str">
        <f>IFERROR(VLOOKUP($B109,[1]Jun!AG$5:AH$46,2,FALSE),"")</f>
        <v/>
      </c>
      <c r="N109" t="str">
        <f>IFERROR(VLOOKUP($B109,[1]Jun!AJ$5:AK$46,2,FALSE),"")</f>
        <v/>
      </c>
      <c r="O109" t="str">
        <f>IFERROR(VLOOKUP($B109,[1]Jun!AM$5:AN$46,2,FALSE),"")</f>
        <v/>
      </c>
      <c r="P109" t="str">
        <f>IFERROR(VLOOKUP($B109,[1]Jun!AP$5:AQ$46,2,FALSE),"")</f>
        <v/>
      </c>
      <c r="Q109" s="6">
        <f>SUM($C109:P109)</f>
        <v>0</v>
      </c>
      <c r="R109">
        <f>COUNTIF($C109:P109,"Late*")</f>
        <v>0</v>
      </c>
      <c r="S109" s="11">
        <f t="shared" si="8"/>
        <v>0</v>
      </c>
      <c r="T109" s="7">
        <f>COUNTIF($C109:P109,"Absent")</f>
        <v>0</v>
      </c>
      <c r="U109">
        <f>COUNTIF($C109:P109,"Withdrawn")+COUNTIF($C109:P109,"Absent*")-T109</f>
        <v>0</v>
      </c>
      <c r="V109" s="10">
        <f t="shared" si="9"/>
        <v>0</v>
      </c>
    </row>
    <row r="110" spans="1:23" x14ac:dyDescent="0.3">
      <c r="C110" s="6" t="str">
        <f>IFERROR(VLOOKUP($B110,[1]Jun!C$5:D$46,2,FALSE),"")</f>
        <v/>
      </c>
      <c r="D110" t="str">
        <f>IFERROR(VLOOKUP($B110,[1]Jun!F$5:G$46,2,FALSE),"")</f>
        <v/>
      </c>
      <c r="E110" t="str">
        <f>IFERROR(VLOOKUP($B110,[1]Jun!I$5:J$46,2,FALSE),"")</f>
        <v/>
      </c>
      <c r="F110" s="70" t="str">
        <f>IFERROR(VLOOKUP($B110,[1]Jun!L$5:M$46,2,FALSE),"")</f>
        <v/>
      </c>
      <c r="G110" t="str">
        <f>IFERROR(VLOOKUP($B110,[1]Jun!O$5:P$46,2,FALSE),"")</f>
        <v/>
      </c>
      <c r="H110" t="str">
        <f>IFERROR(VLOOKUP($B110,[1]Jun!R$5:S$46,2,FALSE),"")</f>
        <v/>
      </c>
      <c r="I110" t="str">
        <f>IFERROR(VLOOKUP($B110,[1]Jun!U$5:V$46,2,FALSE),"")</f>
        <v/>
      </c>
      <c r="J110" t="str">
        <f>IFERROR(VLOOKUP($B110,[1]Jun!X$5:Y$46,2,FALSE),"")</f>
        <v/>
      </c>
      <c r="K110" t="str">
        <f>IFERROR(VLOOKUP($B110,[1]Jun!AA$5:AB$46,2,FALSE),"")</f>
        <v/>
      </c>
      <c r="L110" t="str">
        <f>IFERROR(VLOOKUP($B110,[1]Jun!AD$5:AE$46,2,FALSE),"")</f>
        <v/>
      </c>
      <c r="M110" t="str">
        <f>IFERROR(VLOOKUP($B110,[1]Jun!AG$5:AH$46,2,FALSE),"")</f>
        <v/>
      </c>
      <c r="N110" t="str">
        <f>IFERROR(VLOOKUP($B110,[1]Jun!AJ$5:AK$46,2,FALSE),"")</f>
        <v/>
      </c>
      <c r="O110" t="str">
        <f>IFERROR(VLOOKUP($B110,[1]Jun!AM$5:AN$46,2,FALSE),"")</f>
        <v/>
      </c>
      <c r="P110" t="str">
        <f>IFERROR(VLOOKUP($B110,[1]Jun!AP$5:AQ$46,2,FALSE),"")</f>
        <v/>
      </c>
      <c r="Q110" s="6">
        <f>SUM($C110:P110)</f>
        <v>0</v>
      </c>
      <c r="R110">
        <f>COUNTIF($C110:P110,"Late*")</f>
        <v>0</v>
      </c>
      <c r="S110" s="11">
        <f t="shared" si="8"/>
        <v>0</v>
      </c>
      <c r="T110" s="7">
        <f>COUNTIF($C110:P110,"Absent")</f>
        <v>0</v>
      </c>
      <c r="U110">
        <f>COUNTIF($C110:P110,"Withdrawn")+COUNTIF($C110:P110,"Absent*")-T110</f>
        <v>0</v>
      </c>
      <c r="V110" s="10">
        <f t="shared" si="9"/>
        <v>0</v>
      </c>
    </row>
    <row r="111" spans="1:23" x14ac:dyDescent="0.3">
      <c r="C111" s="6" t="str">
        <f>IFERROR(VLOOKUP($B111,[1]Jun!C$5:D$46,2,FALSE),"")</f>
        <v/>
      </c>
      <c r="D111" t="str">
        <f>IFERROR(VLOOKUP($B111,[1]Jun!F$5:G$46,2,FALSE),"")</f>
        <v/>
      </c>
      <c r="E111" t="str">
        <f>IFERROR(VLOOKUP($B111,[1]Jun!I$5:J$46,2,FALSE),"")</f>
        <v/>
      </c>
      <c r="F111" s="70" t="str">
        <f>IFERROR(VLOOKUP($B111,[1]Jun!L$5:M$46,2,FALSE),"")</f>
        <v/>
      </c>
      <c r="G111" t="str">
        <f>IFERROR(VLOOKUP($B111,[1]Jun!O$5:P$46,2,FALSE),"")</f>
        <v/>
      </c>
      <c r="H111" t="str">
        <f>IFERROR(VLOOKUP($B111,[1]Jun!R$5:S$46,2,FALSE),"")</f>
        <v/>
      </c>
      <c r="I111" t="str">
        <f>IFERROR(VLOOKUP($B111,[1]Jun!U$5:V$46,2,FALSE),"")</f>
        <v/>
      </c>
      <c r="J111" t="str">
        <f>IFERROR(VLOOKUP($B111,[1]Jun!X$5:Y$46,2,FALSE),"")</f>
        <v/>
      </c>
      <c r="K111" t="str">
        <f>IFERROR(VLOOKUP($B111,[1]Jun!AA$5:AB$46,2,FALSE),"")</f>
        <v/>
      </c>
      <c r="L111" t="str">
        <f>IFERROR(VLOOKUP($B111,[1]Jun!AD$5:AE$46,2,FALSE),"")</f>
        <v/>
      </c>
      <c r="M111" t="str">
        <f>IFERROR(VLOOKUP($B111,[1]Jun!AG$5:AH$46,2,FALSE),"")</f>
        <v/>
      </c>
      <c r="N111" t="str">
        <f>IFERROR(VLOOKUP($B111,[1]Jun!AJ$5:AK$46,2,FALSE),"")</f>
        <v/>
      </c>
      <c r="O111" t="str">
        <f>IFERROR(VLOOKUP($B111,[1]Jun!AM$5:AN$46,2,FALSE),"")</f>
        <v/>
      </c>
      <c r="P111" t="str">
        <f>IFERROR(VLOOKUP($B111,[1]Jun!AP$5:AQ$46,2,FALSE),"")</f>
        <v/>
      </c>
      <c r="Q111" s="6">
        <f>SUM($C111:P111)</f>
        <v>0</v>
      </c>
      <c r="R111">
        <f>COUNTIF($C111:P111,"Late*")</f>
        <v>0</v>
      </c>
      <c r="S111" s="11">
        <f t="shared" si="8"/>
        <v>0</v>
      </c>
      <c r="T111" s="7">
        <f>COUNTIF($C111:P111,"Absent")</f>
        <v>0</v>
      </c>
      <c r="U111">
        <f>COUNTIF($C111:P111,"Withdrawn")+COUNTIF($C111:P111,"Absent*")-T111</f>
        <v>0</v>
      </c>
      <c r="V111" s="10">
        <f t="shared" si="9"/>
        <v>0</v>
      </c>
    </row>
    <row r="112" spans="1:23" x14ac:dyDescent="0.3">
      <c r="C112" s="6" t="str">
        <f>IFERROR(VLOOKUP($B112,[1]Jun!C$5:D$46,2,FALSE),"")</f>
        <v/>
      </c>
      <c r="D112" t="str">
        <f>IFERROR(VLOOKUP($B112,[1]Jun!F$5:G$46,2,FALSE),"")</f>
        <v/>
      </c>
      <c r="E112" t="str">
        <f>IFERROR(VLOOKUP($B112,[1]Jun!I$5:J$46,2,FALSE),"")</f>
        <v/>
      </c>
      <c r="F112" s="70" t="str">
        <f>IFERROR(VLOOKUP($B112,[1]Jun!L$5:M$46,2,FALSE),"")</f>
        <v/>
      </c>
      <c r="G112" t="str">
        <f>IFERROR(VLOOKUP($B112,[1]Jun!O$5:P$46,2,FALSE),"")</f>
        <v/>
      </c>
      <c r="H112" t="str">
        <f>IFERROR(VLOOKUP($B112,[1]Jun!R$5:S$46,2,FALSE),"")</f>
        <v/>
      </c>
      <c r="I112" t="str">
        <f>IFERROR(VLOOKUP($B112,[1]Jun!U$5:V$46,2,FALSE),"")</f>
        <v/>
      </c>
      <c r="J112" t="str">
        <f>IFERROR(VLOOKUP($B112,[1]Jun!X$5:Y$46,2,FALSE),"")</f>
        <v/>
      </c>
      <c r="K112" t="str">
        <f>IFERROR(VLOOKUP($B112,[1]Jun!AA$5:AB$46,2,FALSE),"")</f>
        <v/>
      </c>
      <c r="L112" t="str">
        <f>IFERROR(VLOOKUP($B112,[1]Jun!AD$5:AE$46,2,FALSE),"")</f>
        <v/>
      </c>
      <c r="M112" t="str">
        <f>IFERROR(VLOOKUP($B112,[1]Jun!AG$5:AH$46,2,FALSE),"")</f>
        <v/>
      </c>
      <c r="N112" t="str">
        <f>IFERROR(VLOOKUP($B112,[1]Jun!AJ$5:AK$46,2,FALSE),"")</f>
        <v/>
      </c>
      <c r="O112" t="str">
        <f>IFERROR(VLOOKUP($B112,[1]Jun!AM$5:AN$46,2,FALSE),"")</f>
        <v/>
      </c>
      <c r="P112" t="str">
        <f>IFERROR(VLOOKUP($B112,[1]Jun!AP$5:AQ$46,2,FALSE),"")</f>
        <v/>
      </c>
      <c r="Q112" s="6">
        <f>SUM($C112:P112)</f>
        <v>0</v>
      </c>
      <c r="R112">
        <f>COUNTIF($C112:P112,"Late*")</f>
        <v>0</v>
      </c>
      <c r="S112" s="11">
        <f t="shared" si="8"/>
        <v>0</v>
      </c>
      <c r="T112" s="7">
        <f>COUNTIF($C112:P112,"Absent")</f>
        <v>0</v>
      </c>
      <c r="U112">
        <f>COUNTIF($C112:P112,"Withdrawn")+COUNTIF($C112:P112,"Absent*")-T112</f>
        <v>0</v>
      </c>
      <c r="V112" s="10">
        <f t="shared" si="9"/>
        <v>0</v>
      </c>
    </row>
    <row r="113" spans="1:22" x14ac:dyDescent="0.3">
      <c r="C113" s="6" t="str">
        <f>IFERROR(VLOOKUP($B113,[1]Jun!C$5:D$46,2,FALSE),"")</f>
        <v/>
      </c>
      <c r="D113" t="str">
        <f>IFERROR(VLOOKUP($B113,[1]Jun!F$5:G$46,2,FALSE),"")</f>
        <v/>
      </c>
      <c r="E113" t="str">
        <f>IFERROR(VLOOKUP($B113,[1]Jun!I$5:J$46,2,FALSE),"")</f>
        <v/>
      </c>
      <c r="F113" s="70" t="str">
        <f>IFERROR(VLOOKUP($B113,[1]Jun!L$5:M$46,2,FALSE),"")</f>
        <v/>
      </c>
      <c r="G113" t="str">
        <f>IFERROR(VLOOKUP($B113,[1]Jun!O$5:P$46,2,FALSE),"")</f>
        <v/>
      </c>
      <c r="H113" t="str">
        <f>IFERROR(VLOOKUP($B113,[1]Jun!R$5:S$46,2,FALSE),"")</f>
        <v/>
      </c>
      <c r="I113" t="str">
        <f>IFERROR(VLOOKUP($B113,[1]Jun!U$5:V$46,2,FALSE),"")</f>
        <v/>
      </c>
      <c r="J113" t="str">
        <f>IFERROR(VLOOKUP($B113,[1]Jun!X$5:Y$46,2,FALSE),"")</f>
        <v/>
      </c>
      <c r="K113" t="str">
        <f>IFERROR(VLOOKUP($B113,[1]Jun!AA$5:AB$46,2,FALSE),"")</f>
        <v/>
      </c>
      <c r="L113" t="str">
        <f>IFERROR(VLOOKUP($B113,[1]Jun!AD$5:AE$46,2,FALSE),"")</f>
        <v/>
      </c>
      <c r="M113" t="str">
        <f>IFERROR(VLOOKUP($B113,[1]Jun!AG$5:AH$46,2,FALSE),"")</f>
        <v/>
      </c>
      <c r="N113" t="str">
        <f>IFERROR(VLOOKUP($B113,[1]Jun!AJ$5:AK$46,2,FALSE),"")</f>
        <v/>
      </c>
      <c r="O113" t="str">
        <f>IFERROR(VLOOKUP($B113,[1]Jun!AM$5:AN$46,2,FALSE),"")</f>
        <v/>
      </c>
      <c r="P113" t="str">
        <f>IFERROR(VLOOKUP($B113,[1]Jun!AP$5:AQ$46,2,FALSE),"")</f>
        <v/>
      </c>
      <c r="Q113" s="6">
        <f>SUM($C113:P113)</f>
        <v>0</v>
      </c>
      <c r="R113">
        <f>COUNTIF($C113:P113,"Late*")</f>
        <v>0</v>
      </c>
      <c r="S113" s="11">
        <f t="shared" si="8"/>
        <v>0</v>
      </c>
      <c r="T113" s="7">
        <f>COUNTIF($C113:P113,"Absent")</f>
        <v>0</v>
      </c>
      <c r="U113">
        <f>COUNTIF($C113:P113,"Withdrawn")+COUNTIF($C113:P113,"Absent*")-T113</f>
        <v>0</v>
      </c>
      <c r="V113" s="10">
        <f t="shared" si="9"/>
        <v>0</v>
      </c>
    </row>
    <row r="114" spans="1:22" x14ac:dyDescent="0.3">
      <c r="B114"/>
      <c r="C114" s="6" t="str">
        <f>IFERROR(VLOOKUP($B114,[1]Jun!C$5:D$46,2,FALSE),"")</f>
        <v/>
      </c>
      <c r="D114" t="str">
        <f>IFERROR(VLOOKUP($B114,[1]Jun!F$5:G$46,2,FALSE),"")</f>
        <v/>
      </c>
      <c r="E114" t="str">
        <f>IFERROR(VLOOKUP($B114,[1]Jun!I$5:J$46,2,FALSE),"")</f>
        <v/>
      </c>
      <c r="F114" s="70" t="str">
        <f>IFERROR(VLOOKUP($B114,[1]Jun!L$5:M$46,2,FALSE),"")</f>
        <v/>
      </c>
      <c r="G114" t="str">
        <f>IFERROR(VLOOKUP($B114,[1]Jun!O$5:P$46,2,FALSE),"")</f>
        <v/>
      </c>
      <c r="H114" t="str">
        <f>IFERROR(VLOOKUP($B114,[1]Jun!R$5:S$46,2,FALSE),"")</f>
        <v/>
      </c>
      <c r="I114" t="str">
        <f>IFERROR(VLOOKUP($B114,[1]Jun!U$5:V$46,2,FALSE),"")</f>
        <v/>
      </c>
      <c r="J114" t="str">
        <f>IFERROR(VLOOKUP($B114,[1]Jun!X$5:Y$46,2,FALSE),"")</f>
        <v/>
      </c>
      <c r="K114" t="str">
        <f>IFERROR(VLOOKUP($B114,[1]Jun!AA$5:AB$46,2,FALSE),"")</f>
        <v/>
      </c>
      <c r="L114" t="str">
        <f>IFERROR(VLOOKUP($B114,[1]Jun!AD$5:AE$46,2,FALSE),"")</f>
        <v/>
      </c>
      <c r="M114" t="str">
        <f>IFERROR(VLOOKUP($B114,[1]Jun!AG$5:AH$46,2,FALSE),"")</f>
        <v/>
      </c>
      <c r="N114" t="str">
        <f>IFERROR(VLOOKUP($B114,[1]Jun!AJ$5:AK$46,2,FALSE),"")</f>
        <v/>
      </c>
      <c r="O114" t="str">
        <f>IFERROR(VLOOKUP($B114,[1]Jun!AM$5:AN$46,2,FALSE),"")</f>
        <v/>
      </c>
      <c r="P114" t="str">
        <f>IFERROR(VLOOKUP($B114,[1]Jun!AP$5:AQ$46,2,FALSE),"")</f>
        <v/>
      </c>
      <c r="Q114" s="6">
        <f>SUM($C114:P114)</f>
        <v>0</v>
      </c>
      <c r="R114">
        <f>COUNTIF($C114:P114,"Late*")</f>
        <v>0</v>
      </c>
      <c r="S114" s="11">
        <f t="shared" si="8"/>
        <v>0</v>
      </c>
      <c r="T114" s="7">
        <f>COUNTIF($C114:P114,"Absent")</f>
        <v>0</v>
      </c>
      <c r="U114">
        <f>COUNTIF($C114:P114,"Withdrawn")+COUNTIF($C114:P114,"Absent*")-T114</f>
        <v>0</v>
      </c>
      <c r="V114" s="10">
        <f t="shared" si="9"/>
        <v>0</v>
      </c>
    </row>
    <row r="115" spans="1:22" x14ac:dyDescent="0.3">
      <c r="A115"/>
      <c r="B115"/>
      <c r="C115" s="6" t="str">
        <f>IFERROR(VLOOKUP($B115,[1]Jun!C$5:D$46,2,FALSE),"")</f>
        <v/>
      </c>
      <c r="D115" t="str">
        <f>IFERROR(VLOOKUP($B115,[1]Jun!F$5:G$46,2,FALSE),"")</f>
        <v/>
      </c>
      <c r="E115" t="str">
        <f>IFERROR(VLOOKUP($B115,[1]Jun!I$5:J$46,2,FALSE),"")</f>
        <v/>
      </c>
      <c r="F115" s="70" t="str">
        <f>IFERROR(VLOOKUP($B115,[1]Jun!L$5:M$46,2,FALSE),"")</f>
        <v/>
      </c>
      <c r="G115" t="str">
        <f>IFERROR(VLOOKUP($B115,[1]Jun!O$5:P$46,2,FALSE),"")</f>
        <v/>
      </c>
      <c r="H115" t="str">
        <f>IFERROR(VLOOKUP($B115,[1]Jun!R$5:S$46,2,FALSE),"")</f>
        <v/>
      </c>
      <c r="I115" t="str">
        <f>IFERROR(VLOOKUP($B115,[1]Jun!U$5:V$46,2,FALSE),"")</f>
        <v/>
      </c>
      <c r="J115" t="str">
        <f>IFERROR(VLOOKUP($B115,[1]Jun!X$5:Y$46,2,FALSE),"")</f>
        <v/>
      </c>
      <c r="K115" t="str">
        <f>IFERROR(VLOOKUP($B115,[1]Jun!AA$5:AB$46,2,FALSE),"")</f>
        <v/>
      </c>
      <c r="L115" t="str">
        <f>IFERROR(VLOOKUP($B115,[1]Jun!AD$5:AE$46,2,FALSE),"")</f>
        <v/>
      </c>
      <c r="M115" t="str">
        <f>IFERROR(VLOOKUP($B115,[1]Jun!AG$5:AH$46,2,FALSE),"")</f>
        <v/>
      </c>
      <c r="N115" t="str">
        <f>IFERROR(VLOOKUP($B115,[1]Jun!AJ$5:AK$46,2,FALSE),"")</f>
        <v/>
      </c>
      <c r="O115" t="str">
        <f>IFERROR(VLOOKUP($B115,[1]Jun!AM$5:AN$46,2,FALSE),"")</f>
        <v/>
      </c>
      <c r="P115" t="str">
        <f>IFERROR(VLOOKUP($B115,[1]Jun!AP$5:AQ$46,2,FALSE),"")</f>
        <v/>
      </c>
      <c r="Q115" s="6">
        <f>SUM($C115:P115)</f>
        <v>0</v>
      </c>
      <c r="R115">
        <f>COUNTIF($C115:P115,"Late*")</f>
        <v>0</v>
      </c>
      <c r="S115" s="11">
        <f t="shared" si="8"/>
        <v>0</v>
      </c>
      <c r="T115" s="7">
        <f>COUNTIF($C115:P115,"Absent")</f>
        <v>0</v>
      </c>
      <c r="U115">
        <f>COUNTIF($C115:P115,"Withdrawn")+COUNTIF($C115:P115,"Absent*")-T115</f>
        <v>0</v>
      </c>
      <c r="V115" s="10">
        <f t="shared" si="9"/>
        <v>0</v>
      </c>
    </row>
    <row r="116" spans="1:22" x14ac:dyDescent="0.3">
      <c r="B116"/>
      <c r="C116" s="6" t="str">
        <f>IFERROR(VLOOKUP($B116,[1]Jun!C$5:D$46,2,FALSE),"")</f>
        <v/>
      </c>
      <c r="D116" t="str">
        <f>IFERROR(VLOOKUP($B116,[1]Jun!F$5:G$46,2,FALSE),"")</f>
        <v/>
      </c>
      <c r="E116" t="str">
        <f>IFERROR(VLOOKUP($B116,[1]Jun!I$5:J$46,2,FALSE),"")</f>
        <v/>
      </c>
      <c r="F116" s="70" t="str">
        <f>IFERROR(VLOOKUP($B116,[1]Jun!L$5:M$46,2,FALSE),"")</f>
        <v/>
      </c>
      <c r="G116" t="str">
        <f>IFERROR(VLOOKUP($B116,[1]Jun!O$5:P$46,2,FALSE),"")</f>
        <v/>
      </c>
      <c r="H116" t="str">
        <f>IFERROR(VLOOKUP($B116,[1]Jun!R$5:S$46,2,FALSE),"")</f>
        <v/>
      </c>
      <c r="I116" t="str">
        <f>IFERROR(VLOOKUP($B116,[1]Jun!U$5:V$46,2,FALSE),"")</f>
        <v/>
      </c>
      <c r="J116" t="str">
        <f>IFERROR(VLOOKUP($B116,[1]Jun!X$5:Y$46,2,FALSE),"")</f>
        <v/>
      </c>
      <c r="K116" t="str">
        <f>IFERROR(VLOOKUP($B116,[1]Jun!AA$5:AB$46,2,FALSE),"")</f>
        <v/>
      </c>
      <c r="L116" t="str">
        <f>IFERROR(VLOOKUP($B116,[1]Jun!AD$5:AE$46,2,FALSE),"")</f>
        <v/>
      </c>
      <c r="M116" t="str">
        <f>IFERROR(VLOOKUP($B116,[1]Jun!AG$5:AH$46,2,FALSE),"")</f>
        <v/>
      </c>
      <c r="N116" t="str">
        <f>IFERROR(VLOOKUP($B116,[1]Jun!AJ$5:AK$46,2,FALSE),"")</f>
        <v/>
      </c>
      <c r="O116" t="str">
        <f>IFERROR(VLOOKUP($B116,[1]Jun!AM$5:AN$46,2,FALSE),"")</f>
        <v/>
      </c>
      <c r="P116" t="str">
        <f>IFERROR(VLOOKUP($B116,[1]Jun!AP$5:AQ$46,2,FALSE),"")</f>
        <v/>
      </c>
      <c r="Q116" s="6">
        <f>SUM($C116:P116)</f>
        <v>0</v>
      </c>
      <c r="R116">
        <f>COUNTIF($C116:P116,"Late*")</f>
        <v>0</v>
      </c>
      <c r="S116" s="11">
        <f t="shared" si="8"/>
        <v>0</v>
      </c>
      <c r="T116" s="7">
        <f>COUNTIF($C116:P116,"Absent")</f>
        <v>0</v>
      </c>
      <c r="U116">
        <f>COUNTIF($C116:P116,"Withdrawn")+COUNTIF($C116:P116,"Absent*")-T116</f>
        <v>0</v>
      </c>
      <c r="V116" s="10">
        <f t="shared" si="9"/>
        <v>0</v>
      </c>
    </row>
    <row r="117" spans="1:22" x14ac:dyDescent="0.3">
      <c r="B117"/>
      <c r="C117" s="6" t="str">
        <f>IFERROR(VLOOKUP($B117,[1]Jun!C$5:D$46,2,FALSE),"")</f>
        <v/>
      </c>
      <c r="D117" t="str">
        <f>IFERROR(VLOOKUP($B117,[1]Jun!F$5:G$46,2,FALSE),"")</f>
        <v/>
      </c>
      <c r="E117" t="str">
        <f>IFERROR(VLOOKUP($B117,[1]Jun!I$5:J$46,2,FALSE),"")</f>
        <v/>
      </c>
      <c r="F117" s="70" t="str">
        <f>IFERROR(VLOOKUP($B117,[1]Jun!L$5:M$46,2,FALSE),"")</f>
        <v/>
      </c>
      <c r="G117" t="str">
        <f>IFERROR(VLOOKUP($B117,[1]Jun!O$5:P$46,2,FALSE),"")</f>
        <v/>
      </c>
      <c r="H117" t="str">
        <f>IFERROR(VLOOKUP($B117,[1]Jun!R$5:S$46,2,FALSE),"")</f>
        <v/>
      </c>
      <c r="I117" t="str">
        <f>IFERROR(VLOOKUP($B117,[1]Jun!U$5:V$46,2,FALSE),"")</f>
        <v/>
      </c>
      <c r="J117" t="str">
        <f>IFERROR(VLOOKUP($B117,[1]Jun!X$5:Y$46,2,FALSE),"")</f>
        <v/>
      </c>
      <c r="K117" t="str">
        <f>IFERROR(VLOOKUP($B117,[1]Jun!AA$5:AB$46,2,FALSE),"")</f>
        <v/>
      </c>
      <c r="L117" t="str">
        <f>IFERROR(VLOOKUP($B117,[1]Jun!AD$5:AE$46,2,FALSE),"")</f>
        <v/>
      </c>
      <c r="M117" t="str">
        <f>IFERROR(VLOOKUP($B117,[1]Jun!AG$5:AH$46,2,FALSE),"")</f>
        <v/>
      </c>
      <c r="N117" t="str">
        <f>IFERROR(VLOOKUP($B117,[1]Jun!AJ$5:AK$46,2,FALSE),"")</f>
        <v/>
      </c>
      <c r="O117" t="str">
        <f>IFERROR(VLOOKUP($B117,[1]Jun!AM$5:AN$46,2,FALSE),"")</f>
        <v/>
      </c>
      <c r="P117" t="str">
        <f>IFERROR(VLOOKUP($B117,[1]Jun!AP$5:AQ$46,2,FALSE),"")</f>
        <v/>
      </c>
      <c r="Q117" s="6">
        <f>SUM($C117:P117)</f>
        <v>0</v>
      </c>
      <c r="R117">
        <f>COUNTIF($C117:P117,"Late*")</f>
        <v>0</v>
      </c>
      <c r="S117" s="11">
        <f t="shared" si="8"/>
        <v>0</v>
      </c>
      <c r="T117" s="7">
        <f>COUNTIF($C117:P117,"Absent")</f>
        <v>0</v>
      </c>
      <c r="U117">
        <f>COUNTIF($C117:P117,"Withdrawn")+COUNTIF($C117:P117,"Absent*")-T117</f>
        <v>0</v>
      </c>
      <c r="V117" s="10">
        <f t="shared" si="9"/>
        <v>0</v>
      </c>
    </row>
    <row r="118" spans="1:22" x14ac:dyDescent="0.3">
      <c r="B118"/>
      <c r="C118" s="6" t="str">
        <f>IFERROR(VLOOKUP($B118,[1]Jun!C$5:D$46,2,FALSE),"")</f>
        <v/>
      </c>
      <c r="D118" t="str">
        <f>IFERROR(VLOOKUP($B118,[1]Jun!F$5:G$46,2,FALSE),"")</f>
        <v/>
      </c>
      <c r="E118" t="str">
        <f>IFERROR(VLOOKUP($B118,[1]Jun!I$5:J$46,2,FALSE),"")</f>
        <v/>
      </c>
      <c r="F118" s="70" t="str">
        <f>IFERROR(VLOOKUP($B118,[1]Jun!L$5:M$46,2,FALSE),"")</f>
        <v/>
      </c>
      <c r="G118" t="str">
        <f>IFERROR(VLOOKUP($B118,[1]Jun!O$5:P$46,2,FALSE),"")</f>
        <v/>
      </c>
      <c r="H118" t="str">
        <f>IFERROR(VLOOKUP($B118,[1]Jun!R$5:S$46,2,FALSE),"")</f>
        <v/>
      </c>
      <c r="I118" t="str">
        <f>IFERROR(VLOOKUP($B118,[1]Jun!U$5:V$46,2,FALSE),"")</f>
        <v/>
      </c>
      <c r="J118" t="str">
        <f>IFERROR(VLOOKUP($B118,[1]Jun!X$5:Y$46,2,FALSE),"")</f>
        <v/>
      </c>
      <c r="K118" t="str">
        <f>IFERROR(VLOOKUP($B118,[1]Jun!AA$5:AB$46,2,FALSE),"")</f>
        <v/>
      </c>
      <c r="L118" t="str">
        <f>IFERROR(VLOOKUP($B118,[1]Jun!AD$5:AE$46,2,FALSE),"")</f>
        <v/>
      </c>
      <c r="M118" t="str">
        <f>IFERROR(VLOOKUP($B118,[1]Jun!AG$5:AH$46,2,FALSE),"")</f>
        <v/>
      </c>
      <c r="N118" t="str">
        <f>IFERROR(VLOOKUP($B118,[1]Jun!AJ$5:AK$46,2,FALSE),"")</f>
        <v/>
      </c>
      <c r="O118" t="str">
        <f>IFERROR(VLOOKUP($B118,[1]Jun!AM$5:AN$46,2,FALSE),"")</f>
        <v/>
      </c>
      <c r="P118" t="str">
        <f>IFERROR(VLOOKUP($B118,[1]Jun!AP$5:AQ$46,2,FALSE),"")</f>
        <v/>
      </c>
      <c r="Q118" s="6">
        <f>SUM($C118:P118)</f>
        <v>0</v>
      </c>
      <c r="R118">
        <f>COUNTIF($C118:P118,"Late*")</f>
        <v>0</v>
      </c>
      <c r="S118" s="11">
        <f t="shared" si="8"/>
        <v>0</v>
      </c>
      <c r="T118" s="7">
        <f>COUNTIF($C118:P118,"Absent")</f>
        <v>0</v>
      </c>
      <c r="U118">
        <f>COUNTIF($C118:P118,"Withdrawn")+COUNTIF($C118:P118,"Absent*")-T118</f>
        <v>0</v>
      </c>
      <c r="V118" s="10">
        <f t="shared" si="9"/>
        <v>0</v>
      </c>
    </row>
    <row r="119" spans="1:22" x14ac:dyDescent="0.3">
      <c r="B119"/>
      <c r="C119" s="6" t="str">
        <f>IFERROR(VLOOKUP($B119,[1]Jun!C$5:D$46,2,FALSE),"")</f>
        <v/>
      </c>
      <c r="D119" t="str">
        <f>IFERROR(VLOOKUP($B119,[1]Jun!F$5:G$46,2,FALSE),"")</f>
        <v/>
      </c>
      <c r="E119" t="str">
        <f>IFERROR(VLOOKUP($B119,[1]Jun!I$5:J$46,2,FALSE),"")</f>
        <v/>
      </c>
      <c r="F119" s="70" t="str">
        <f>IFERROR(VLOOKUP($B119,[1]Jun!L$5:M$46,2,FALSE),"")</f>
        <v/>
      </c>
      <c r="G119" t="str">
        <f>IFERROR(VLOOKUP($B119,[1]Jun!O$5:P$46,2,FALSE),"")</f>
        <v/>
      </c>
      <c r="H119" t="str">
        <f>IFERROR(VLOOKUP($B119,[1]Jun!R$5:S$46,2,FALSE),"")</f>
        <v/>
      </c>
      <c r="I119" t="str">
        <f>IFERROR(VLOOKUP($B119,[1]Jun!U$5:V$46,2,FALSE),"")</f>
        <v/>
      </c>
      <c r="J119" t="str">
        <f>IFERROR(VLOOKUP($B119,[1]Jun!X$5:Y$46,2,FALSE),"")</f>
        <v/>
      </c>
      <c r="K119" t="str">
        <f>IFERROR(VLOOKUP($B119,[1]Jun!AA$5:AB$46,2,FALSE),"")</f>
        <v/>
      </c>
      <c r="L119" t="str">
        <f>IFERROR(VLOOKUP($B119,[1]Jun!AD$5:AE$46,2,FALSE),"")</f>
        <v/>
      </c>
      <c r="M119" t="str">
        <f>IFERROR(VLOOKUP($B119,[1]Jun!AG$5:AH$46,2,FALSE),"")</f>
        <v/>
      </c>
      <c r="N119" t="str">
        <f>IFERROR(VLOOKUP($B119,[1]Jun!AJ$5:AK$46,2,FALSE),"")</f>
        <v/>
      </c>
      <c r="O119" t="str">
        <f>IFERROR(VLOOKUP($B119,[1]Jun!AM$5:AN$46,2,FALSE),"")</f>
        <v/>
      </c>
      <c r="P119" t="str">
        <f>IFERROR(VLOOKUP($B119,[1]Jun!AP$5:AQ$46,2,FALSE),"")</f>
        <v/>
      </c>
      <c r="Q119" s="6">
        <f>SUM($C119:P119)</f>
        <v>0</v>
      </c>
      <c r="R119">
        <f>COUNTIF($C119:P119,"Late*")</f>
        <v>0</v>
      </c>
      <c r="S119" s="11">
        <f t="shared" si="8"/>
        <v>0</v>
      </c>
      <c r="T119" s="7">
        <f>COUNTIF($C119:P119,"Absent")</f>
        <v>0</v>
      </c>
      <c r="U119">
        <f>COUNTIF($C119:P119,"Withdrawn")+COUNTIF($C119:P119,"Absent*")-T119</f>
        <v>0</v>
      </c>
      <c r="V119" s="10">
        <f t="shared" si="9"/>
        <v>0</v>
      </c>
    </row>
    <row r="120" spans="1:22" x14ac:dyDescent="0.3">
      <c r="A120" s="43"/>
      <c r="B120" s="43"/>
      <c r="C120" s="6" t="str">
        <f>IFERROR(VLOOKUP($B120,[1]Jun!C$5:D$46,2,FALSE),"")</f>
        <v/>
      </c>
      <c r="D120" t="str">
        <f>IFERROR(VLOOKUP($B120,[1]Jun!F$5:G$46,2,FALSE),"")</f>
        <v/>
      </c>
      <c r="E120" t="str">
        <f>IFERROR(VLOOKUP($B120,[1]Jun!I$5:J$46,2,FALSE),"")</f>
        <v/>
      </c>
      <c r="F120" s="70" t="str">
        <f>IFERROR(VLOOKUP($B120,[1]Jun!L$5:M$46,2,FALSE),"")</f>
        <v/>
      </c>
      <c r="G120" t="str">
        <f>IFERROR(VLOOKUP($B120,[1]Jun!O$5:P$46,2,FALSE),"")</f>
        <v/>
      </c>
      <c r="H120" t="str">
        <f>IFERROR(VLOOKUP($B120,[1]Jun!R$5:S$46,2,FALSE),"")</f>
        <v/>
      </c>
      <c r="I120" t="str">
        <f>IFERROR(VLOOKUP($B120,[1]Jun!U$5:V$46,2,FALSE),"")</f>
        <v/>
      </c>
      <c r="J120" t="str">
        <f>IFERROR(VLOOKUP($B120,[1]Jun!X$5:Y$46,2,FALSE),"")</f>
        <v/>
      </c>
      <c r="K120" t="str">
        <f>IFERROR(VLOOKUP($B120,[1]Jun!AA$5:AB$46,2,FALSE),"")</f>
        <v/>
      </c>
      <c r="L120" t="str">
        <f>IFERROR(VLOOKUP($B120,[1]Jun!AD$5:AE$46,2,FALSE),"")</f>
        <v/>
      </c>
      <c r="M120" t="str">
        <f>IFERROR(VLOOKUP($B120,[1]Jun!AG$5:AH$46,2,FALSE),"")</f>
        <v/>
      </c>
      <c r="N120" t="str">
        <f>IFERROR(VLOOKUP($B120,[1]Jun!AJ$5:AK$46,2,FALSE),"")</f>
        <v/>
      </c>
      <c r="O120" t="str">
        <f>IFERROR(VLOOKUP($B120,[1]Jun!AM$5:AN$46,2,FALSE),"")</f>
        <v/>
      </c>
      <c r="P120" t="str">
        <f>IFERROR(VLOOKUP($B120,[1]Jun!AP$5:AQ$46,2,FALSE),"")</f>
        <v/>
      </c>
      <c r="Q120" s="6">
        <f>SUM($C120:P120)</f>
        <v>0</v>
      </c>
      <c r="R120">
        <f>COUNTIF($C120:P120,"Late*")</f>
        <v>0</v>
      </c>
      <c r="S120" s="11">
        <f t="shared" si="8"/>
        <v>0</v>
      </c>
      <c r="T120" s="7">
        <f>COUNTIF($C120:P120,"Absent")</f>
        <v>0</v>
      </c>
      <c r="U120">
        <f>COUNTIF($C120:P120,"Withdrawn")+COUNTIF($C120:P120,"Absent*")-T120</f>
        <v>0</v>
      </c>
      <c r="V120" s="10">
        <f t="shared" si="9"/>
        <v>0</v>
      </c>
    </row>
    <row r="121" spans="1:22" x14ac:dyDescent="0.3">
      <c r="A121" s="44"/>
      <c r="B121" s="43"/>
      <c r="C121" s="6" t="str">
        <f>IFERROR(VLOOKUP($B121,[1]Jun!C$5:D$46,2,FALSE),"")</f>
        <v/>
      </c>
      <c r="D121" t="str">
        <f>IFERROR(VLOOKUP($B121,[1]Jun!F$5:G$46,2,FALSE),"")</f>
        <v/>
      </c>
      <c r="E121" t="str">
        <f>IFERROR(VLOOKUP($B121,[1]Jun!I$5:J$46,2,FALSE),"")</f>
        <v/>
      </c>
      <c r="F121" s="70" t="str">
        <f>IFERROR(VLOOKUP($B121,[1]Jun!L$5:M$46,2,FALSE),"")</f>
        <v/>
      </c>
      <c r="G121" t="str">
        <f>IFERROR(VLOOKUP($B121,[1]Jun!O$5:P$46,2,FALSE),"")</f>
        <v/>
      </c>
      <c r="H121" t="str">
        <f>IFERROR(VLOOKUP($B121,[1]Jun!R$5:S$46,2,FALSE),"")</f>
        <v/>
      </c>
      <c r="I121" t="str">
        <f>IFERROR(VLOOKUP($B121,[1]Jun!U$5:V$46,2,FALSE),"")</f>
        <v/>
      </c>
      <c r="J121" t="str">
        <f>IFERROR(VLOOKUP($B121,[1]Jun!X$5:Y$46,2,FALSE),"")</f>
        <v/>
      </c>
      <c r="K121" t="str">
        <f>IFERROR(VLOOKUP($B121,[1]Jun!AA$5:AB$46,2,FALSE),"")</f>
        <v/>
      </c>
      <c r="L121" t="str">
        <f>IFERROR(VLOOKUP($B121,[1]Jun!AD$5:AE$46,2,FALSE),"")</f>
        <v/>
      </c>
      <c r="M121" t="str">
        <f>IFERROR(VLOOKUP($B121,[1]Jun!AG$5:AH$46,2,FALSE),"")</f>
        <v/>
      </c>
      <c r="N121" t="str">
        <f>IFERROR(VLOOKUP($B121,[1]Jun!AJ$5:AK$46,2,FALSE),"")</f>
        <v/>
      </c>
      <c r="O121" t="str">
        <f>IFERROR(VLOOKUP($B121,[1]Jun!AM$5:AN$46,2,FALSE),"")</f>
        <v/>
      </c>
      <c r="P121" t="str">
        <f>IFERROR(VLOOKUP($B121,[1]Jun!AP$5:AQ$46,2,FALSE),"")</f>
        <v/>
      </c>
      <c r="Q121" s="6">
        <f>SUM($C121:P121)</f>
        <v>0</v>
      </c>
      <c r="R121">
        <f>COUNTIF($C121:P121,"Late*")</f>
        <v>0</v>
      </c>
      <c r="S121" s="11">
        <f t="shared" si="8"/>
        <v>0</v>
      </c>
      <c r="T121" s="7">
        <f>COUNTIF($C121:P121,"Absent")</f>
        <v>0</v>
      </c>
      <c r="U121">
        <f>COUNTIF($C121:P121,"Withdrawn")+COUNTIF($C121:P121,"Absent*")-T121</f>
        <v>0</v>
      </c>
      <c r="V121" s="10">
        <f t="shared" si="9"/>
        <v>0</v>
      </c>
    </row>
    <row r="122" spans="1:22" x14ac:dyDescent="0.3">
      <c r="A122" s="44"/>
      <c r="B122" s="43"/>
      <c r="C122" s="6" t="str">
        <f>IFERROR(VLOOKUP($B122,[1]Jun!C$5:D$46,2,FALSE),"")</f>
        <v/>
      </c>
      <c r="D122" t="str">
        <f>IFERROR(VLOOKUP($B122,[1]Jun!F$5:G$46,2,FALSE),"")</f>
        <v/>
      </c>
      <c r="E122" t="str">
        <f>IFERROR(VLOOKUP($B122,[1]Jun!I$5:J$46,2,FALSE),"")</f>
        <v/>
      </c>
      <c r="F122" s="70" t="str">
        <f>IFERROR(VLOOKUP($B122,[1]Jun!L$5:M$46,2,FALSE),"")</f>
        <v/>
      </c>
      <c r="G122" t="str">
        <f>IFERROR(VLOOKUP($B122,[1]Jun!O$5:P$46,2,FALSE),"")</f>
        <v/>
      </c>
      <c r="H122" t="str">
        <f>IFERROR(VLOOKUP($B122,[1]Jun!R$5:S$46,2,FALSE),"")</f>
        <v/>
      </c>
      <c r="I122" t="str">
        <f>IFERROR(VLOOKUP($B122,[1]Jun!U$5:V$46,2,FALSE),"")</f>
        <v/>
      </c>
      <c r="J122" t="str">
        <f>IFERROR(VLOOKUP($B122,[1]Jun!X$5:Y$46,2,FALSE),"")</f>
        <v/>
      </c>
      <c r="K122" t="str">
        <f>IFERROR(VLOOKUP($B122,[1]Jun!AA$5:AB$46,2,FALSE),"")</f>
        <v/>
      </c>
      <c r="L122" t="str">
        <f>IFERROR(VLOOKUP($B122,[1]Jun!AD$5:AE$46,2,FALSE),"")</f>
        <v/>
      </c>
      <c r="M122" t="str">
        <f>IFERROR(VLOOKUP($B122,[1]Jun!AG$5:AH$46,2,FALSE),"")</f>
        <v/>
      </c>
      <c r="N122" t="str">
        <f>IFERROR(VLOOKUP($B122,[1]Jun!AJ$5:AK$46,2,FALSE),"")</f>
        <v/>
      </c>
      <c r="O122" t="str">
        <f>IFERROR(VLOOKUP($B122,[1]Jun!AM$5:AN$46,2,FALSE),"")</f>
        <v/>
      </c>
      <c r="P122" t="str">
        <f>IFERROR(VLOOKUP($B122,[1]Jun!AP$5:AQ$46,2,FALSE),"")</f>
        <v/>
      </c>
      <c r="Q122" s="6">
        <f>SUM($C122:P122)</f>
        <v>0</v>
      </c>
      <c r="R122">
        <f>COUNTIF($C122:P122,"Late*")</f>
        <v>0</v>
      </c>
      <c r="S122" s="11">
        <f t="shared" si="8"/>
        <v>0</v>
      </c>
      <c r="T122" s="7">
        <f>COUNTIF($C122:P122,"Absent")</f>
        <v>0</v>
      </c>
      <c r="U122">
        <f>COUNTIF($C122:P122,"Withdrawn")+COUNTIF($C122:P122,"Absent*")-T122</f>
        <v>0</v>
      </c>
      <c r="V122" s="10">
        <f t="shared" si="9"/>
        <v>0</v>
      </c>
    </row>
    <row r="123" spans="1:22" x14ac:dyDescent="0.3">
      <c r="C123" s="6" t="str">
        <f>IFERROR(VLOOKUP($B123,[1]Jun!C$5:D$46,2,FALSE),"")</f>
        <v/>
      </c>
      <c r="D123" t="str">
        <f>IFERROR(VLOOKUP($B123,[1]Jun!F$5:G$46,2,FALSE),"")</f>
        <v/>
      </c>
      <c r="E123" t="str">
        <f>IFERROR(VLOOKUP($B123,[1]Jun!I$5:J$46,2,FALSE),"")</f>
        <v/>
      </c>
      <c r="F123" s="70" t="str">
        <f>IFERROR(VLOOKUP($B123,[1]Jun!L$5:M$46,2,FALSE),"")</f>
        <v/>
      </c>
      <c r="G123" t="str">
        <f>IFERROR(VLOOKUP($B123,[1]Jun!O$5:P$46,2,FALSE),"")</f>
        <v/>
      </c>
      <c r="H123" t="str">
        <f>IFERROR(VLOOKUP($B123,[1]Jun!R$5:S$46,2,FALSE),"")</f>
        <v/>
      </c>
      <c r="I123" t="str">
        <f>IFERROR(VLOOKUP($B123,[1]Jun!U$5:V$46,2,FALSE),"")</f>
        <v/>
      </c>
      <c r="J123" t="str">
        <f>IFERROR(VLOOKUP($B123,[1]Jun!X$5:Y$46,2,FALSE),"")</f>
        <v/>
      </c>
      <c r="K123" t="str">
        <f>IFERROR(VLOOKUP($B123,[1]Jun!AA$5:AB$46,2,FALSE),"")</f>
        <v/>
      </c>
      <c r="L123" t="str">
        <f>IFERROR(VLOOKUP($B123,[1]Jun!AD$5:AE$46,2,FALSE),"")</f>
        <v/>
      </c>
      <c r="M123" t="str">
        <f>IFERROR(VLOOKUP($B123,[1]Jun!AG$5:AH$46,2,FALSE),"")</f>
        <v/>
      </c>
      <c r="N123" t="str">
        <f>IFERROR(VLOOKUP($B123,[1]Jun!AJ$5:AK$46,2,FALSE),"")</f>
        <v/>
      </c>
      <c r="O123" t="str">
        <f>IFERROR(VLOOKUP($B123,[1]Jun!AM$5:AN$46,2,FALSE),"")</f>
        <v/>
      </c>
      <c r="P123" t="str">
        <f>IFERROR(VLOOKUP($B123,[1]Jun!AP$5:AQ$46,2,FALSE),"")</f>
        <v/>
      </c>
      <c r="Q123" s="6">
        <f>SUM($C123:P123)</f>
        <v>0</v>
      </c>
      <c r="R123">
        <f>COUNTIF($C123:P123,"Late*")</f>
        <v>0</v>
      </c>
      <c r="S123" s="11">
        <f t="shared" si="8"/>
        <v>0</v>
      </c>
      <c r="T123" s="7">
        <f>COUNTIF($C123:P123,"Absent")</f>
        <v>0</v>
      </c>
      <c r="U123">
        <f>COUNTIF($C123:P123,"Withdrawn")+COUNTIF($C123:P123,"Absent*")-T123</f>
        <v>0</v>
      </c>
      <c r="V123" s="10">
        <f t="shared" si="9"/>
        <v>0</v>
      </c>
    </row>
    <row r="124" spans="1:22" x14ac:dyDescent="0.3">
      <c r="C124" s="6" t="str">
        <f>IFERROR(VLOOKUP($B124,[1]Jun!C$5:D$46,2,FALSE),"")</f>
        <v/>
      </c>
      <c r="D124" t="str">
        <f>IFERROR(VLOOKUP($B124,[1]Jun!F$5:G$46,2,FALSE),"")</f>
        <v/>
      </c>
      <c r="E124" t="str">
        <f>IFERROR(VLOOKUP($B124,[1]Jun!I$5:J$46,2,FALSE),"")</f>
        <v/>
      </c>
      <c r="F124" s="70" t="str">
        <f>IFERROR(VLOOKUP($B124,[1]Jun!L$5:M$46,2,FALSE),"")</f>
        <v/>
      </c>
      <c r="G124" t="str">
        <f>IFERROR(VLOOKUP($B124,[1]Jun!O$5:P$46,2,FALSE),"")</f>
        <v/>
      </c>
      <c r="H124" t="str">
        <f>IFERROR(VLOOKUP($B124,[1]Jun!R$5:S$46,2,FALSE),"")</f>
        <v/>
      </c>
      <c r="I124" t="str">
        <f>IFERROR(VLOOKUP($B124,[1]Jun!U$5:V$46,2,FALSE),"")</f>
        <v/>
      </c>
      <c r="J124" t="str">
        <f>IFERROR(VLOOKUP($B124,[1]Jun!X$5:Y$46,2,FALSE),"")</f>
        <v/>
      </c>
      <c r="K124" t="str">
        <f>IFERROR(VLOOKUP($B124,[1]Jun!AA$5:AB$46,2,FALSE),"")</f>
        <v/>
      </c>
      <c r="L124" t="str">
        <f>IFERROR(VLOOKUP($B124,[1]Jun!AD$5:AE$46,2,FALSE),"")</f>
        <v/>
      </c>
      <c r="M124" t="str">
        <f>IFERROR(VLOOKUP($B124,[1]Jun!AG$5:AH$46,2,FALSE),"")</f>
        <v/>
      </c>
      <c r="N124" t="str">
        <f>IFERROR(VLOOKUP($B124,[1]Jun!AJ$5:AK$46,2,FALSE),"")</f>
        <v/>
      </c>
      <c r="O124" t="str">
        <f>IFERROR(VLOOKUP($B124,[1]Jun!AM$5:AN$46,2,FALSE),"")</f>
        <v/>
      </c>
      <c r="P124" t="str">
        <f>IFERROR(VLOOKUP($B124,[1]Jun!AP$5:AQ$46,2,FALSE),"")</f>
        <v/>
      </c>
      <c r="Q124" s="6">
        <f>SUM($C124:P124)</f>
        <v>0</v>
      </c>
      <c r="R124">
        <f>COUNTIF($C124:P124,"Late*")</f>
        <v>0</v>
      </c>
      <c r="S124" s="11">
        <f t="shared" si="8"/>
        <v>0</v>
      </c>
      <c r="T124" s="7">
        <f>COUNTIF($C124:P124,"Absent")</f>
        <v>0</v>
      </c>
      <c r="U124">
        <f>COUNTIF($C124:P124,"Withdrawn")+COUNTIF($C124:P124,"Absent*")-T124</f>
        <v>0</v>
      </c>
      <c r="V124" s="10">
        <f t="shared" si="9"/>
        <v>0</v>
      </c>
    </row>
    <row r="125" spans="1:22" x14ac:dyDescent="0.3">
      <c r="C125" s="6" t="str">
        <f>IFERROR(VLOOKUP($B125,[1]Jun!C$5:D$46,2,FALSE),"")</f>
        <v/>
      </c>
      <c r="D125" t="str">
        <f>IFERROR(VLOOKUP($B125,[1]Jun!F$5:G$46,2,FALSE),"")</f>
        <v/>
      </c>
      <c r="E125" t="str">
        <f>IFERROR(VLOOKUP($B125,[1]Jun!I$5:J$46,2,FALSE),"")</f>
        <v/>
      </c>
      <c r="F125" s="70" t="str">
        <f>IFERROR(VLOOKUP($B125,[1]Jun!L$5:M$46,2,FALSE),"")</f>
        <v/>
      </c>
      <c r="G125" t="str">
        <f>IFERROR(VLOOKUP($B125,[1]Jun!O$5:P$46,2,FALSE),"")</f>
        <v/>
      </c>
      <c r="H125" t="str">
        <f>IFERROR(VLOOKUP($B125,[1]Jun!R$5:S$46,2,FALSE),"")</f>
        <v/>
      </c>
      <c r="I125" t="str">
        <f>IFERROR(VLOOKUP($B125,[1]Jun!U$5:V$46,2,FALSE),"")</f>
        <v/>
      </c>
      <c r="J125" t="str">
        <f>IFERROR(VLOOKUP($B125,[1]Jun!X$5:Y$46,2,FALSE),"")</f>
        <v/>
      </c>
      <c r="K125" t="str">
        <f>IFERROR(VLOOKUP($B125,[1]Jun!AA$5:AB$46,2,FALSE),"")</f>
        <v/>
      </c>
      <c r="L125" t="str">
        <f>IFERROR(VLOOKUP($B125,[1]Jun!AD$5:AE$46,2,FALSE),"")</f>
        <v/>
      </c>
      <c r="M125" t="str">
        <f>IFERROR(VLOOKUP($B125,[1]Jun!AG$5:AH$46,2,FALSE),"")</f>
        <v/>
      </c>
      <c r="N125" t="str">
        <f>IFERROR(VLOOKUP($B125,[1]Jun!AJ$5:AK$46,2,FALSE),"")</f>
        <v/>
      </c>
      <c r="O125" t="str">
        <f>IFERROR(VLOOKUP($B125,[1]Jun!AM$5:AN$46,2,FALSE),"")</f>
        <v/>
      </c>
      <c r="P125" t="str">
        <f>IFERROR(VLOOKUP($B125,[1]Jun!AP$5:AQ$46,2,FALSE),"")</f>
        <v/>
      </c>
      <c r="Q125" s="6">
        <f>SUM($C125:P125)</f>
        <v>0</v>
      </c>
      <c r="R125">
        <f>COUNTIF($C125:P125,"Late*")</f>
        <v>0</v>
      </c>
      <c r="S125" s="11">
        <f t="shared" si="8"/>
        <v>0</v>
      </c>
      <c r="T125" s="7">
        <f>COUNTIF($C125:P125,"Absent")</f>
        <v>0</v>
      </c>
      <c r="U125">
        <f>COUNTIF($C125:P125,"Withdrawn")+COUNTIF($C125:P125,"Absent*")-T125</f>
        <v>0</v>
      </c>
      <c r="V125" s="10">
        <f t="shared" si="9"/>
        <v>0</v>
      </c>
    </row>
    <row r="126" spans="1:22" x14ac:dyDescent="0.3">
      <c r="C126" s="6" t="str">
        <f>IFERROR(VLOOKUP($B126,[1]Jun!C$5:D$46,2,FALSE),"")</f>
        <v/>
      </c>
      <c r="D126" t="str">
        <f>IFERROR(VLOOKUP($B126,[1]Jun!F$5:G$46,2,FALSE),"")</f>
        <v/>
      </c>
      <c r="E126" t="str">
        <f>IFERROR(VLOOKUP($B126,[1]Jun!I$5:J$46,2,FALSE),"")</f>
        <v/>
      </c>
      <c r="F126" s="70" t="str">
        <f>IFERROR(VLOOKUP($B126,[1]Jun!L$5:M$46,2,FALSE),"")</f>
        <v/>
      </c>
      <c r="G126" t="str">
        <f>IFERROR(VLOOKUP($B126,[1]Jun!O$5:P$46,2,FALSE),"")</f>
        <v/>
      </c>
      <c r="H126" t="str">
        <f>IFERROR(VLOOKUP($B126,[1]Jun!R$5:S$46,2,FALSE),"")</f>
        <v/>
      </c>
      <c r="I126" t="str">
        <f>IFERROR(VLOOKUP($B126,[1]Jun!U$5:V$46,2,FALSE),"")</f>
        <v/>
      </c>
      <c r="J126" t="str">
        <f>IFERROR(VLOOKUP($B126,[1]Jun!X$5:Y$46,2,FALSE),"")</f>
        <v/>
      </c>
      <c r="K126" t="str">
        <f>IFERROR(VLOOKUP($B126,[1]Jun!AA$5:AB$46,2,FALSE),"")</f>
        <v/>
      </c>
      <c r="L126" t="str">
        <f>IFERROR(VLOOKUP($B126,[1]Jun!AD$5:AE$46,2,FALSE),"")</f>
        <v/>
      </c>
      <c r="M126" t="str">
        <f>IFERROR(VLOOKUP($B126,[1]Jun!AG$5:AH$46,2,FALSE),"")</f>
        <v/>
      </c>
      <c r="N126" t="str">
        <f>IFERROR(VLOOKUP($B126,[1]Jun!AJ$5:AK$46,2,FALSE),"")</f>
        <v/>
      </c>
      <c r="O126" t="str">
        <f>IFERROR(VLOOKUP($B126,[1]Jun!AM$5:AN$46,2,FALSE),"")</f>
        <v/>
      </c>
      <c r="P126" t="str">
        <f>IFERROR(VLOOKUP($B126,[1]Jun!AP$5:AQ$46,2,FALSE),"")</f>
        <v/>
      </c>
      <c r="Q126" s="6">
        <f>SUM($C126:P126)</f>
        <v>0</v>
      </c>
      <c r="R126">
        <f>COUNTIF($C126:P126,"Late*")</f>
        <v>0</v>
      </c>
      <c r="S126" s="11">
        <f t="shared" si="8"/>
        <v>0</v>
      </c>
      <c r="T126" s="7">
        <f>COUNTIF($C126:P126,"Absent")</f>
        <v>0</v>
      </c>
      <c r="U126">
        <f>COUNTIF($C126:P126,"Withdrawn")+COUNTIF($C126:P126,"Absent*")-T126</f>
        <v>0</v>
      </c>
      <c r="V126" s="10">
        <f t="shared" si="9"/>
        <v>0</v>
      </c>
    </row>
    <row r="127" spans="1:22" x14ac:dyDescent="0.3">
      <c r="C127" s="6" t="str">
        <f>IFERROR(VLOOKUP($B127,[1]Jun!C$5:D$46,2,FALSE),"")</f>
        <v/>
      </c>
      <c r="D127" t="str">
        <f>IFERROR(VLOOKUP($B127,[1]Jun!F$5:G$46,2,FALSE),"")</f>
        <v/>
      </c>
      <c r="E127" t="str">
        <f>IFERROR(VLOOKUP($B127,[1]Jun!I$5:J$46,2,FALSE),"")</f>
        <v/>
      </c>
      <c r="F127" s="70" t="str">
        <f>IFERROR(VLOOKUP($B127,[1]Jun!L$5:M$46,2,FALSE),"")</f>
        <v/>
      </c>
      <c r="G127" t="str">
        <f>IFERROR(VLOOKUP($B127,[1]Jun!O$5:P$46,2,FALSE),"")</f>
        <v/>
      </c>
      <c r="H127" t="str">
        <f>IFERROR(VLOOKUP($B127,[1]Jun!R$5:S$46,2,FALSE),"")</f>
        <v/>
      </c>
      <c r="I127" t="str">
        <f>IFERROR(VLOOKUP($B127,[1]Jun!U$5:V$46,2,FALSE),"")</f>
        <v/>
      </c>
      <c r="J127" t="str">
        <f>IFERROR(VLOOKUP($B127,[1]Jun!X$5:Y$46,2,FALSE),"")</f>
        <v/>
      </c>
      <c r="K127" t="str">
        <f>IFERROR(VLOOKUP($B127,[1]Jun!AA$5:AB$46,2,FALSE),"")</f>
        <v/>
      </c>
      <c r="L127" t="str">
        <f>IFERROR(VLOOKUP($B127,[1]Jun!AD$5:AE$46,2,FALSE),"")</f>
        <v/>
      </c>
      <c r="M127" t="str">
        <f>IFERROR(VLOOKUP($B127,[1]Jun!AG$5:AH$46,2,FALSE),"")</f>
        <v/>
      </c>
      <c r="N127" t="str">
        <f>IFERROR(VLOOKUP($B127,[1]Jun!AJ$5:AK$46,2,FALSE),"")</f>
        <v/>
      </c>
      <c r="O127" t="str">
        <f>IFERROR(VLOOKUP($B127,[1]Jun!AM$5:AN$46,2,FALSE),"")</f>
        <v/>
      </c>
      <c r="P127" t="str">
        <f>IFERROR(VLOOKUP($B127,[1]Jun!AP$5:AQ$46,2,FALSE),"")</f>
        <v/>
      </c>
      <c r="Q127" s="6">
        <f>SUM($C127:P127)</f>
        <v>0</v>
      </c>
      <c r="R127">
        <f>COUNTIF($C127:P127,"Late*")</f>
        <v>0</v>
      </c>
      <c r="S127" s="11">
        <f t="shared" si="8"/>
        <v>0</v>
      </c>
      <c r="T127" s="7">
        <f>COUNTIF($C127:P127,"Absent")</f>
        <v>0</v>
      </c>
      <c r="U127">
        <f>COUNTIF($C127:P127,"Withdrawn")+COUNTIF($C127:P127,"Absent*")-T127</f>
        <v>0</v>
      </c>
      <c r="V127" s="10">
        <f t="shared" si="9"/>
        <v>0</v>
      </c>
    </row>
    <row r="128" spans="1:22" x14ac:dyDescent="0.3">
      <c r="C128" s="6" t="str">
        <f>IFERROR(VLOOKUP($B128,[1]Jun!C$5:D$46,2,FALSE),"")</f>
        <v/>
      </c>
      <c r="D128" t="str">
        <f>IFERROR(VLOOKUP($B128,[1]Jun!F$5:G$46,2,FALSE),"")</f>
        <v/>
      </c>
      <c r="E128" t="str">
        <f>IFERROR(VLOOKUP($B128,[1]Jun!I$5:J$46,2,FALSE),"")</f>
        <v/>
      </c>
      <c r="F128" s="70" t="str">
        <f>IFERROR(VLOOKUP($B128,[1]Jun!L$5:M$46,2,FALSE),"")</f>
        <v/>
      </c>
      <c r="G128" t="str">
        <f>IFERROR(VLOOKUP($B128,[1]Jun!O$5:P$46,2,FALSE),"")</f>
        <v/>
      </c>
      <c r="H128" t="str">
        <f>IFERROR(VLOOKUP($B128,[1]Jun!R$5:S$46,2,FALSE),"")</f>
        <v/>
      </c>
      <c r="I128" t="str">
        <f>IFERROR(VLOOKUP($B128,[1]Jun!U$5:V$46,2,FALSE),"")</f>
        <v/>
      </c>
      <c r="J128" t="str">
        <f>IFERROR(VLOOKUP($B128,[1]Jun!X$5:Y$46,2,FALSE),"")</f>
        <v/>
      </c>
      <c r="K128" t="str">
        <f>IFERROR(VLOOKUP($B128,[1]Jun!AA$5:AB$46,2,FALSE),"")</f>
        <v/>
      </c>
      <c r="L128" t="str">
        <f>IFERROR(VLOOKUP($B128,[1]Jun!AD$5:AE$46,2,FALSE),"")</f>
        <v/>
      </c>
      <c r="M128" t="str">
        <f>IFERROR(VLOOKUP($B128,[1]Jun!AG$5:AH$46,2,FALSE),"")</f>
        <v/>
      </c>
      <c r="N128" t="str">
        <f>IFERROR(VLOOKUP($B128,[1]Jun!AJ$5:AK$46,2,FALSE),"")</f>
        <v/>
      </c>
      <c r="O128" t="str">
        <f>IFERROR(VLOOKUP($B128,[1]Jun!AM$5:AN$46,2,FALSE),"")</f>
        <v/>
      </c>
      <c r="P128" t="str">
        <f>IFERROR(VLOOKUP($B128,[1]Jun!AP$5:AQ$46,2,FALSE),"")</f>
        <v/>
      </c>
      <c r="Q128" s="6">
        <f>SUM($C128:P128)</f>
        <v>0</v>
      </c>
      <c r="R128">
        <f>COUNTIF($C128:P128,"Late*")</f>
        <v>0</v>
      </c>
      <c r="S128" s="11">
        <f t="shared" si="8"/>
        <v>0</v>
      </c>
      <c r="T128" s="7">
        <f>COUNTIF($C128:P128,"Absent")</f>
        <v>0</v>
      </c>
      <c r="U128">
        <f>COUNTIF($C128:P128,"Withdrawn")+COUNTIF($C128:P128,"Absent*")-T128</f>
        <v>0</v>
      </c>
      <c r="V128" s="10">
        <f t="shared" si="9"/>
        <v>0</v>
      </c>
    </row>
    <row r="129" spans="3:22" x14ac:dyDescent="0.3">
      <c r="C129" s="6" t="str">
        <f>IFERROR(VLOOKUP($B129,[1]Jun!C$5:D$46,2,FALSE),"")</f>
        <v/>
      </c>
      <c r="D129" t="str">
        <f>IFERROR(VLOOKUP($B129,[1]Jun!F$5:G$46,2,FALSE),"")</f>
        <v/>
      </c>
      <c r="E129" t="str">
        <f>IFERROR(VLOOKUP($B129,[1]Jun!I$5:J$46,2,FALSE),"")</f>
        <v/>
      </c>
      <c r="F129" s="70" t="str">
        <f>IFERROR(VLOOKUP($B129,[1]Jun!L$5:M$46,2,FALSE),"")</f>
        <v/>
      </c>
      <c r="G129" t="str">
        <f>IFERROR(VLOOKUP($B129,[1]Jun!O$5:P$46,2,FALSE),"")</f>
        <v/>
      </c>
      <c r="H129" t="str">
        <f>IFERROR(VLOOKUP($B129,[1]Jun!R$5:S$46,2,FALSE),"")</f>
        <v/>
      </c>
      <c r="I129" t="str">
        <f>IFERROR(VLOOKUP($B129,[1]Jun!U$5:V$46,2,FALSE),"")</f>
        <v/>
      </c>
      <c r="J129" t="str">
        <f>IFERROR(VLOOKUP($B129,[1]Jun!X$5:Y$46,2,FALSE),"")</f>
        <v/>
      </c>
      <c r="K129" t="str">
        <f>IFERROR(VLOOKUP($B129,[1]Jun!AA$5:AB$46,2,FALSE),"")</f>
        <v/>
      </c>
      <c r="L129" t="str">
        <f>IFERROR(VLOOKUP($B129,[1]Jun!AD$5:AE$46,2,FALSE),"")</f>
        <v/>
      </c>
      <c r="M129" t="str">
        <f>IFERROR(VLOOKUP($B129,[1]Jun!AG$5:AH$46,2,FALSE),"")</f>
        <v/>
      </c>
      <c r="N129" t="str">
        <f>IFERROR(VLOOKUP($B129,[1]Jun!AJ$5:AK$46,2,FALSE),"")</f>
        <v/>
      </c>
      <c r="O129" t="str">
        <f>IFERROR(VLOOKUP($B129,[1]Jun!AM$5:AN$46,2,FALSE),"")</f>
        <v/>
      </c>
      <c r="P129" t="str">
        <f>IFERROR(VLOOKUP($B129,[1]Jun!AP$5:AQ$46,2,FALSE),"")</f>
        <v/>
      </c>
      <c r="Q129" s="6">
        <f>SUM($C129:P129)</f>
        <v>0</v>
      </c>
      <c r="R129">
        <f>COUNTIF($C129:P129,"Late*")</f>
        <v>0</v>
      </c>
      <c r="S129" s="11">
        <f t="shared" si="8"/>
        <v>0</v>
      </c>
      <c r="T129" s="7">
        <f>COUNTIF($C129:P129,"Absent")</f>
        <v>0</v>
      </c>
      <c r="U129">
        <f>COUNTIF($C129:P129,"Withdrawn")+COUNTIF($C129:P129,"Absent*")-T129</f>
        <v>0</v>
      </c>
      <c r="V129" s="10">
        <f t="shared" si="9"/>
        <v>0</v>
      </c>
    </row>
    <row r="130" spans="3:22" x14ac:dyDescent="0.3">
      <c r="C130" s="6" t="str">
        <f>IFERROR(VLOOKUP($B130,[1]Jun!C$5:D$46,2,FALSE),"")</f>
        <v/>
      </c>
      <c r="D130" t="str">
        <f>IFERROR(VLOOKUP($B130,[1]Jun!F$5:G$46,2,FALSE),"")</f>
        <v/>
      </c>
      <c r="E130" t="str">
        <f>IFERROR(VLOOKUP($B130,[1]Jun!I$5:J$46,2,FALSE),"")</f>
        <v/>
      </c>
      <c r="F130" s="70" t="str">
        <f>IFERROR(VLOOKUP($B130,[1]Jun!L$5:M$46,2,FALSE),"")</f>
        <v/>
      </c>
      <c r="G130" t="str">
        <f>IFERROR(VLOOKUP($B130,[1]Jun!O$5:P$46,2,FALSE),"")</f>
        <v/>
      </c>
      <c r="H130" t="str">
        <f>IFERROR(VLOOKUP($B130,[1]Jun!R$5:S$46,2,FALSE),"")</f>
        <v/>
      </c>
      <c r="I130" t="str">
        <f>IFERROR(VLOOKUP($B130,[1]Jun!U$5:V$46,2,FALSE),"")</f>
        <v/>
      </c>
      <c r="J130" t="str">
        <f>IFERROR(VLOOKUP($B130,[1]Jun!X$5:Y$46,2,FALSE),"")</f>
        <v/>
      </c>
      <c r="K130" t="str">
        <f>IFERROR(VLOOKUP($B130,[1]Jun!AA$5:AB$46,2,FALSE),"")</f>
        <v/>
      </c>
      <c r="L130" t="str">
        <f>IFERROR(VLOOKUP($B130,[1]Jun!AD$5:AE$46,2,FALSE),"")</f>
        <v/>
      </c>
      <c r="M130" t="str">
        <f>IFERROR(VLOOKUP($B130,[1]Jun!AG$5:AH$46,2,FALSE),"")</f>
        <v/>
      </c>
      <c r="N130" t="str">
        <f>IFERROR(VLOOKUP($B130,[1]Jun!AJ$5:AK$46,2,FALSE),"")</f>
        <v/>
      </c>
      <c r="O130" t="str">
        <f>IFERROR(VLOOKUP($B130,[1]Jun!AM$5:AN$46,2,FALSE),"")</f>
        <v/>
      </c>
      <c r="P130" t="str">
        <f>IFERROR(VLOOKUP($B130,[1]Jun!AP$5:AQ$46,2,FALSE),"")</f>
        <v/>
      </c>
      <c r="Q130" s="6">
        <f>SUM($C130:P130)</f>
        <v>0</v>
      </c>
      <c r="R130">
        <f>COUNTIF($C130:P130,"Late*")</f>
        <v>0</v>
      </c>
      <c r="S130" s="11">
        <f t="shared" si="8"/>
        <v>0</v>
      </c>
      <c r="T130" s="7">
        <f>COUNTIF($C130:P130,"Absent")</f>
        <v>0</v>
      </c>
      <c r="U130">
        <f>COUNTIF($C130:P130,"Withdrawn")+COUNTIF($C130:P130,"Absent*")-T130</f>
        <v>0</v>
      </c>
      <c r="V130" s="10">
        <f t="shared" si="9"/>
        <v>0</v>
      </c>
    </row>
  </sheetData>
  <autoFilter ref="A4:W4" xr:uid="{51874988-2050-4D00-8D39-D8B7D96E5D80}">
    <sortState xmlns:xlrd2="http://schemas.microsoft.com/office/spreadsheetml/2017/richdata2" ref="A5:W130">
      <sortCondition ref="A4"/>
    </sortState>
  </autoFilter>
  <mergeCells count="6">
    <mergeCell ref="A1:B1"/>
    <mergeCell ref="C1:V1"/>
    <mergeCell ref="A2:B2"/>
    <mergeCell ref="C2:P2"/>
    <mergeCell ref="Q2:T2"/>
    <mergeCell ref="U2:V2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52EAD-538D-45C7-B863-EF0B6E61CA3D}">
  <dimension ref="A1:L378"/>
  <sheetViews>
    <sheetView workbookViewId="0">
      <selection activeCell="B378" sqref="A2:B378"/>
    </sheetView>
  </sheetViews>
  <sheetFormatPr defaultRowHeight="14.4" x14ac:dyDescent="0.3"/>
  <cols>
    <col min="1" max="1" width="37.109375" bestFit="1" customWidth="1"/>
    <col min="2" max="2" width="16.6640625" bestFit="1" customWidth="1"/>
    <col min="4" max="4" width="11.5546875" bestFit="1" customWidth="1"/>
    <col min="5" max="5" width="10.77734375" bestFit="1" customWidth="1"/>
    <col min="6" max="6" width="11.6640625" bestFit="1" customWidth="1"/>
    <col min="7" max="7" width="10.77734375" bestFit="1" customWidth="1"/>
  </cols>
  <sheetData>
    <row r="1" spans="1:12" x14ac:dyDescent="0.3">
      <c r="A1" s="42" t="s">
        <v>0</v>
      </c>
      <c r="B1" s="42" t="s">
        <v>421</v>
      </c>
    </row>
    <row r="2" spans="1:12" ht="14.4" customHeight="1" x14ac:dyDescent="0.3">
      <c r="A2" t="s">
        <v>272</v>
      </c>
      <c r="B2" t="s">
        <v>273</v>
      </c>
      <c r="D2" t="s">
        <v>137</v>
      </c>
      <c r="E2">
        <f>COUNTA(B:B)-1</f>
        <v>377</v>
      </c>
      <c r="G2" s="93" t="s">
        <v>9</v>
      </c>
      <c r="H2" s="93"/>
      <c r="I2" s="93"/>
      <c r="J2" s="93"/>
      <c r="K2" s="93"/>
      <c r="L2" s="93"/>
    </row>
    <row r="3" spans="1:12" x14ac:dyDescent="0.3">
      <c r="A3" t="s">
        <v>380</v>
      </c>
      <c r="B3" t="s">
        <v>381</v>
      </c>
      <c r="G3" s="93"/>
      <c r="H3" s="93"/>
      <c r="I3" s="93"/>
      <c r="J3" s="93"/>
      <c r="K3" s="93"/>
      <c r="L3" s="93"/>
    </row>
    <row r="4" spans="1:12" x14ac:dyDescent="0.3">
      <c r="A4" t="s">
        <v>840</v>
      </c>
      <c r="B4" t="s">
        <v>841</v>
      </c>
      <c r="D4" s="1"/>
      <c r="E4" s="1"/>
      <c r="G4" s="93"/>
      <c r="H4" s="93"/>
      <c r="I4" s="93"/>
      <c r="J4" s="93"/>
      <c r="K4" s="93"/>
      <c r="L4" s="93"/>
    </row>
    <row r="5" spans="1:12" x14ac:dyDescent="0.3">
      <c r="A5" t="s">
        <v>79</v>
      </c>
      <c r="B5" t="s">
        <v>80</v>
      </c>
      <c r="D5" s="1"/>
      <c r="G5" s="93"/>
      <c r="H5" s="93"/>
      <c r="I5" s="93"/>
      <c r="J5" s="93"/>
      <c r="K5" s="93"/>
      <c r="L5" s="93"/>
    </row>
    <row r="6" spans="1:12" x14ac:dyDescent="0.3">
      <c r="A6" t="s">
        <v>454</v>
      </c>
      <c r="B6" t="s">
        <v>455</v>
      </c>
      <c r="D6" s="1"/>
      <c r="F6" s="4"/>
      <c r="G6" s="4"/>
      <c r="H6" s="4"/>
      <c r="I6" s="4"/>
      <c r="J6" s="4"/>
    </row>
    <row r="7" spans="1:12" x14ac:dyDescent="0.3">
      <c r="A7" t="s">
        <v>238</v>
      </c>
      <c r="B7" t="s">
        <v>239</v>
      </c>
    </row>
    <row r="8" spans="1:12" x14ac:dyDescent="0.3">
      <c r="A8" t="s">
        <v>189</v>
      </c>
      <c r="B8" t="s">
        <v>190</v>
      </c>
      <c r="G8" s="28"/>
      <c r="H8" s="28"/>
    </row>
    <row r="9" spans="1:12" x14ac:dyDescent="0.3">
      <c r="A9" t="s">
        <v>603</v>
      </c>
      <c r="B9" t="s">
        <v>604</v>
      </c>
      <c r="G9" s="28"/>
      <c r="H9" s="28"/>
    </row>
    <row r="10" spans="1:12" x14ac:dyDescent="0.3">
      <c r="A10" t="s">
        <v>721</v>
      </c>
      <c r="B10" t="s">
        <v>722</v>
      </c>
      <c r="G10" s="28"/>
      <c r="H10" s="28"/>
    </row>
    <row r="11" spans="1:12" x14ac:dyDescent="0.3">
      <c r="A11" t="s">
        <v>48</v>
      </c>
      <c r="B11" t="s">
        <v>49</v>
      </c>
      <c r="G11" s="28"/>
      <c r="H11" s="28"/>
    </row>
    <row r="12" spans="1:12" x14ac:dyDescent="0.3">
      <c r="A12" t="s">
        <v>495</v>
      </c>
      <c r="B12" t="s">
        <v>496</v>
      </c>
      <c r="G12" s="28"/>
      <c r="H12" s="28"/>
    </row>
    <row r="13" spans="1:12" x14ac:dyDescent="0.3">
      <c r="A13" t="s">
        <v>725</v>
      </c>
      <c r="B13" t="s">
        <v>726</v>
      </c>
      <c r="G13" s="28"/>
      <c r="H13" s="28"/>
    </row>
    <row r="14" spans="1:12" x14ac:dyDescent="0.3">
      <c r="A14" t="s">
        <v>745</v>
      </c>
      <c r="B14" t="s">
        <v>746</v>
      </c>
      <c r="G14" s="28"/>
      <c r="H14" s="28"/>
    </row>
    <row r="15" spans="1:12" x14ac:dyDescent="0.3">
      <c r="A15" t="s">
        <v>222</v>
      </c>
      <c r="B15" t="s">
        <v>223</v>
      </c>
    </row>
    <row r="16" spans="1:12" x14ac:dyDescent="0.3">
      <c r="A16" t="s">
        <v>264</v>
      </c>
      <c r="B16" t="s">
        <v>265</v>
      </c>
    </row>
    <row r="17" spans="1:2" x14ac:dyDescent="0.3">
      <c r="A17" t="s">
        <v>388</v>
      </c>
      <c r="B17" t="s">
        <v>389</v>
      </c>
    </row>
    <row r="18" spans="1:2" x14ac:dyDescent="0.3">
      <c r="A18" t="s">
        <v>727</v>
      </c>
      <c r="B18" t="s">
        <v>728</v>
      </c>
    </row>
    <row r="19" spans="1:2" x14ac:dyDescent="0.3">
      <c r="A19" t="s">
        <v>140</v>
      </c>
      <c r="B19" t="s">
        <v>141</v>
      </c>
    </row>
    <row r="20" spans="1:2" x14ac:dyDescent="0.3">
      <c r="A20" t="s">
        <v>240</v>
      </c>
      <c r="B20" t="s">
        <v>241</v>
      </c>
    </row>
    <row r="21" spans="1:2" x14ac:dyDescent="0.3">
      <c r="A21" t="s">
        <v>392</v>
      </c>
      <c r="B21" t="s">
        <v>393</v>
      </c>
    </row>
    <row r="22" spans="1:2" x14ac:dyDescent="0.3">
      <c r="A22" t="s">
        <v>509</v>
      </c>
      <c r="B22" t="s">
        <v>510</v>
      </c>
    </row>
    <row r="23" spans="1:2" x14ac:dyDescent="0.3">
      <c r="A23" t="s">
        <v>59</v>
      </c>
      <c r="B23" t="s">
        <v>60</v>
      </c>
    </row>
    <row r="24" spans="1:2" x14ac:dyDescent="0.3">
      <c r="A24" t="s">
        <v>719</v>
      </c>
      <c r="B24" t="s">
        <v>720</v>
      </c>
    </row>
    <row r="25" spans="1:2" x14ac:dyDescent="0.3">
      <c r="A25" t="s">
        <v>386</v>
      </c>
      <c r="B25" t="s">
        <v>387</v>
      </c>
    </row>
    <row r="26" spans="1:2" x14ac:dyDescent="0.3">
      <c r="A26" t="s">
        <v>26</v>
      </c>
      <c r="B26" t="s">
        <v>27</v>
      </c>
    </row>
    <row r="27" spans="1:2" x14ac:dyDescent="0.3">
      <c r="A27" t="s">
        <v>605</v>
      </c>
      <c r="B27" t="s">
        <v>606</v>
      </c>
    </row>
    <row r="28" spans="1:2" x14ac:dyDescent="0.3">
      <c r="A28" t="s">
        <v>705</v>
      </c>
      <c r="B28" t="s">
        <v>706</v>
      </c>
    </row>
    <row r="29" spans="1:2" x14ac:dyDescent="0.3">
      <c r="A29" t="s">
        <v>242</v>
      </c>
      <c r="B29" t="s">
        <v>243</v>
      </c>
    </row>
    <row r="30" spans="1:2" x14ac:dyDescent="0.3">
      <c r="A30" t="s">
        <v>683</v>
      </c>
      <c r="B30" t="s">
        <v>684</v>
      </c>
    </row>
    <row r="31" spans="1:2" x14ac:dyDescent="0.3">
      <c r="A31" t="s">
        <v>244</v>
      </c>
      <c r="B31" t="s">
        <v>245</v>
      </c>
    </row>
    <row r="32" spans="1:2" x14ac:dyDescent="0.3">
      <c r="A32" t="s">
        <v>416</v>
      </c>
      <c r="B32" t="s">
        <v>417</v>
      </c>
    </row>
    <row r="33" spans="1:2" x14ac:dyDescent="0.3">
      <c r="A33" t="s">
        <v>515</v>
      </c>
      <c r="B33" t="s">
        <v>516</v>
      </c>
    </row>
    <row r="34" spans="1:2" x14ac:dyDescent="0.3">
      <c r="A34" t="s">
        <v>173</v>
      </c>
      <c r="B34" t="s">
        <v>174</v>
      </c>
    </row>
    <row r="35" spans="1:2" x14ac:dyDescent="0.3">
      <c r="A35" t="s">
        <v>346</v>
      </c>
      <c r="B35" t="s">
        <v>302</v>
      </c>
    </row>
    <row r="36" spans="1:2" x14ac:dyDescent="0.3">
      <c r="A36" t="s">
        <v>431</v>
      </c>
      <c r="B36" t="s">
        <v>432</v>
      </c>
    </row>
    <row r="37" spans="1:2" x14ac:dyDescent="0.3">
      <c r="A37" t="s">
        <v>367</v>
      </c>
      <c r="B37" t="s">
        <v>368</v>
      </c>
    </row>
    <row r="38" spans="1:2" x14ac:dyDescent="0.3">
      <c r="A38" t="s">
        <v>523</v>
      </c>
      <c r="B38" t="s">
        <v>524</v>
      </c>
    </row>
    <row r="39" spans="1:2" x14ac:dyDescent="0.3">
      <c r="A39" t="s">
        <v>450</v>
      </c>
      <c r="B39" t="s">
        <v>451</v>
      </c>
    </row>
    <row r="40" spans="1:2" x14ac:dyDescent="0.3">
      <c r="A40" t="s">
        <v>246</v>
      </c>
      <c r="B40" t="s">
        <v>129</v>
      </c>
    </row>
    <row r="41" spans="1:2" x14ac:dyDescent="0.3">
      <c r="A41" t="s">
        <v>88</v>
      </c>
      <c r="B41" t="s">
        <v>89</v>
      </c>
    </row>
    <row r="42" spans="1:2" x14ac:dyDescent="0.3">
      <c r="A42" t="s">
        <v>525</v>
      </c>
      <c r="B42" t="s">
        <v>526</v>
      </c>
    </row>
    <row r="43" spans="1:2" x14ac:dyDescent="0.3">
      <c r="A43" t="s">
        <v>36</v>
      </c>
      <c r="B43" t="s">
        <v>37</v>
      </c>
    </row>
    <row r="44" spans="1:2" x14ac:dyDescent="0.3">
      <c r="A44" t="s">
        <v>303</v>
      </c>
      <c r="B44" t="s">
        <v>304</v>
      </c>
    </row>
    <row r="45" spans="1:2" x14ac:dyDescent="0.3">
      <c r="A45" t="s">
        <v>444</v>
      </c>
      <c r="B45" t="s">
        <v>445</v>
      </c>
    </row>
    <row r="46" spans="1:2" x14ac:dyDescent="0.3">
      <c r="A46" t="s">
        <v>860</v>
      </c>
      <c r="B46" t="s">
        <v>861</v>
      </c>
    </row>
    <row r="47" spans="1:2" x14ac:dyDescent="0.3">
      <c r="A47" t="s">
        <v>10</v>
      </c>
      <c r="B47" t="s">
        <v>11</v>
      </c>
    </row>
    <row r="48" spans="1:2" x14ac:dyDescent="0.3">
      <c r="A48" t="s">
        <v>601</v>
      </c>
      <c r="B48" t="s">
        <v>602</v>
      </c>
    </row>
    <row r="49" spans="1:2" x14ac:dyDescent="0.3">
      <c r="A49" t="s">
        <v>599</v>
      </c>
      <c r="B49" t="s">
        <v>600</v>
      </c>
    </row>
    <row r="50" spans="1:2" x14ac:dyDescent="0.3">
      <c r="A50" t="s">
        <v>317</v>
      </c>
      <c r="B50" t="s">
        <v>318</v>
      </c>
    </row>
    <row r="51" spans="1:2" x14ac:dyDescent="0.3">
      <c r="A51" t="s">
        <v>247</v>
      </c>
      <c r="B51" t="s">
        <v>248</v>
      </c>
    </row>
    <row r="52" spans="1:2" x14ac:dyDescent="0.3">
      <c r="A52" t="s">
        <v>171</v>
      </c>
      <c r="B52" t="s">
        <v>172</v>
      </c>
    </row>
    <row r="53" spans="1:2" x14ac:dyDescent="0.3">
      <c r="A53" t="s">
        <v>216</v>
      </c>
      <c r="B53" t="s">
        <v>217</v>
      </c>
    </row>
    <row r="54" spans="1:2" x14ac:dyDescent="0.3">
      <c r="A54" t="s">
        <v>531</v>
      </c>
      <c r="B54" t="s">
        <v>532</v>
      </c>
    </row>
    <row r="55" spans="1:2" x14ac:dyDescent="0.3">
      <c r="A55" t="s">
        <v>615</v>
      </c>
      <c r="B55" t="s">
        <v>616</v>
      </c>
    </row>
    <row r="56" spans="1:2" x14ac:dyDescent="0.3">
      <c r="A56" t="s">
        <v>467</v>
      </c>
      <c r="B56" t="s">
        <v>418</v>
      </c>
    </row>
    <row r="57" spans="1:2" x14ac:dyDescent="0.3">
      <c r="A57" t="s">
        <v>305</v>
      </c>
      <c r="B57" t="s">
        <v>306</v>
      </c>
    </row>
    <row r="58" spans="1:2" x14ac:dyDescent="0.3">
      <c r="A58" t="s">
        <v>561</v>
      </c>
      <c r="B58" t="s">
        <v>562</v>
      </c>
    </row>
    <row r="59" spans="1:2" x14ac:dyDescent="0.3">
      <c r="A59" t="s">
        <v>655</v>
      </c>
      <c r="B59" t="s">
        <v>656</v>
      </c>
    </row>
    <row r="60" spans="1:2" x14ac:dyDescent="0.3">
      <c r="A60" t="s">
        <v>292</v>
      </c>
      <c r="B60" t="s">
        <v>293</v>
      </c>
    </row>
    <row r="61" spans="1:2" x14ac:dyDescent="0.3">
      <c r="A61" t="s">
        <v>651</v>
      </c>
      <c r="B61" t="s">
        <v>652</v>
      </c>
    </row>
    <row r="62" spans="1:2" x14ac:dyDescent="0.3">
      <c r="A62" t="s">
        <v>565</v>
      </c>
      <c r="B62" t="s">
        <v>566</v>
      </c>
    </row>
    <row r="63" spans="1:2" x14ac:dyDescent="0.3">
      <c r="A63" t="s">
        <v>142</v>
      </c>
      <c r="B63" t="s">
        <v>58</v>
      </c>
    </row>
    <row r="64" spans="1:2" x14ac:dyDescent="0.3">
      <c r="A64" t="s">
        <v>623</v>
      </c>
      <c r="B64" t="s">
        <v>624</v>
      </c>
    </row>
    <row r="65" spans="1:2" x14ac:dyDescent="0.3">
      <c r="A65" t="s">
        <v>711</v>
      </c>
      <c r="B65" t="s">
        <v>712</v>
      </c>
    </row>
    <row r="66" spans="1:2" x14ac:dyDescent="0.3">
      <c r="A66" t="s">
        <v>296</v>
      </c>
      <c r="B66" t="s">
        <v>297</v>
      </c>
    </row>
    <row r="67" spans="1:2" x14ac:dyDescent="0.3">
      <c r="A67" t="s">
        <v>224</v>
      </c>
      <c r="B67" t="s">
        <v>225</v>
      </c>
    </row>
    <row r="68" spans="1:2" x14ac:dyDescent="0.3">
      <c r="A68" t="s">
        <v>16</v>
      </c>
      <c r="B68" t="s">
        <v>17</v>
      </c>
    </row>
    <row r="69" spans="1:2" x14ac:dyDescent="0.3">
      <c r="A69" t="s">
        <v>384</v>
      </c>
      <c r="B69" t="s">
        <v>385</v>
      </c>
    </row>
    <row r="70" spans="1:2" x14ac:dyDescent="0.3">
      <c r="A70" t="s">
        <v>677</v>
      </c>
      <c r="B70" t="s">
        <v>678</v>
      </c>
    </row>
    <row r="71" spans="1:2" x14ac:dyDescent="0.3">
      <c r="A71" t="s">
        <v>365</v>
      </c>
      <c r="B71" t="s">
        <v>366</v>
      </c>
    </row>
    <row r="72" spans="1:2" x14ac:dyDescent="0.3">
      <c r="A72" t="s">
        <v>679</v>
      </c>
      <c r="B72" t="s">
        <v>680</v>
      </c>
    </row>
    <row r="73" spans="1:2" x14ac:dyDescent="0.3">
      <c r="A73" t="s">
        <v>185</v>
      </c>
      <c r="B73" t="s">
        <v>186</v>
      </c>
    </row>
    <row r="74" spans="1:2" x14ac:dyDescent="0.3">
      <c r="A74" t="s">
        <v>693</v>
      </c>
      <c r="B74" t="s">
        <v>694</v>
      </c>
    </row>
    <row r="75" spans="1:2" x14ac:dyDescent="0.3">
      <c r="A75" t="s">
        <v>195</v>
      </c>
      <c r="B75" t="s">
        <v>196</v>
      </c>
    </row>
    <row r="76" spans="1:2" x14ac:dyDescent="0.3">
      <c r="A76" t="s">
        <v>545</v>
      </c>
      <c r="B76" t="s">
        <v>546</v>
      </c>
    </row>
    <row r="77" spans="1:2" x14ac:dyDescent="0.3">
      <c r="A77" t="s">
        <v>499</v>
      </c>
      <c r="B77" t="s">
        <v>500</v>
      </c>
    </row>
    <row r="78" spans="1:2" x14ac:dyDescent="0.3">
      <c r="A78" t="s">
        <v>319</v>
      </c>
      <c r="B78" t="s">
        <v>320</v>
      </c>
    </row>
    <row r="79" spans="1:2" x14ac:dyDescent="0.3">
      <c r="A79" t="s">
        <v>321</v>
      </c>
      <c r="B79" t="s">
        <v>322</v>
      </c>
    </row>
    <row r="80" spans="1:2" x14ac:dyDescent="0.3">
      <c r="A80" t="s">
        <v>134</v>
      </c>
      <c r="B80" t="s">
        <v>124</v>
      </c>
    </row>
    <row r="81" spans="1:2" x14ac:dyDescent="0.3">
      <c r="A81" t="s">
        <v>266</v>
      </c>
      <c r="B81" t="s">
        <v>267</v>
      </c>
    </row>
    <row r="82" spans="1:2" x14ac:dyDescent="0.3">
      <c r="A82" t="s">
        <v>40</v>
      </c>
      <c r="B82" t="s">
        <v>120</v>
      </c>
    </row>
    <row r="83" spans="1:2" x14ac:dyDescent="0.3">
      <c r="A83" t="s">
        <v>278</v>
      </c>
      <c r="B83" t="s">
        <v>279</v>
      </c>
    </row>
    <row r="84" spans="1:2" x14ac:dyDescent="0.3">
      <c r="A84" t="s">
        <v>695</v>
      </c>
      <c r="B84" t="s">
        <v>696</v>
      </c>
    </row>
    <row r="85" spans="1:2" x14ac:dyDescent="0.3">
      <c r="A85" t="s">
        <v>357</v>
      </c>
      <c r="B85" t="s">
        <v>358</v>
      </c>
    </row>
    <row r="86" spans="1:2" x14ac:dyDescent="0.3">
      <c r="A86" t="s">
        <v>412</v>
      </c>
      <c r="B86" t="s">
        <v>413</v>
      </c>
    </row>
    <row r="87" spans="1:2" x14ac:dyDescent="0.3">
      <c r="A87" t="s">
        <v>448</v>
      </c>
      <c r="B87" t="s">
        <v>449</v>
      </c>
    </row>
    <row r="88" spans="1:2" x14ac:dyDescent="0.3">
      <c r="A88" t="s">
        <v>631</v>
      </c>
      <c r="B88" t="s">
        <v>632</v>
      </c>
    </row>
    <row r="89" spans="1:2" x14ac:dyDescent="0.3">
      <c r="A89" t="s">
        <v>96</v>
      </c>
      <c r="B89" t="s">
        <v>97</v>
      </c>
    </row>
    <row r="90" spans="1:2" x14ac:dyDescent="0.3">
      <c r="A90" t="s">
        <v>423</v>
      </c>
      <c r="B90" t="s">
        <v>424</v>
      </c>
    </row>
    <row r="91" spans="1:2" x14ac:dyDescent="0.3">
      <c r="A91" t="s">
        <v>474</v>
      </c>
      <c r="B91" t="s">
        <v>475</v>
      </c>
    </row>
    <row r="92" spans="1:2" x14ac:dyDescent="0.3">
      <c r="A92" t="s">
        <v>474</v>
      </c>
      <c r="B92" t="s">
        <v>443</v>
      </c>
    </row>
    <row r="93" spans="1:2" x14ac:dyDescent="0.3">
      <c r="A93" t="s">
        <v>699</v>
      </c>
      <c r="B93" t="s">
        <v>700</v>
      </c>
    </row>
    <row r="94" spans="1:2" x14ac:dyDescent="0.3">
      <c r="A94" t="s">
        <v>330</v>
      </c>
      <c r="B94" t="s">
        <v>331</v>
      </c>
    </row>
    <row r="95" spans="1:2" x14ac:dyDescent="0.3">
      <c r="A95" t="s">
        <v>637</v>
      </c>
      <c r="B95" t="s">
        <v>638</v>
      </c>
    </row>
    <row r="96" spans="1:2" x14ac:dyDescent="0.3">
      <c r="A96" t="s">
        <v>220</v>
      </c>
      <c r="B96" t="s">
        <v>221</v>
      </c>
    </row>
    <row r="97" spans="1:2" x14ac:dyDescent="0.3">
      <c r="A97" t="s">
        <v>553</v>
      </c>
      <c r="B97" t="s">
        <v>554</v>
      </c>
    </row>
    <row r="98" spans="1:2" x14ac:dyDescent="0.3">
      <c r="A98" t="s">
        <v>138</v>
      </c>
      <c r="B98" t="s">
        <v>139</v>
      </c>
    </row>
    <row r="99" spans="1:2" x14ac:dyDescent="0.3">
      <c r="A99" t="s">
        <v>396</v>
      </c>
      <c r="B99" t="s">
        <v>397</v>
      </c>
    </row>
    <row r="100" spans="1:2" x14ac:dyDescent="0.3">
      <c r="A100" t="s">
        <v>334</v>
      </c>
      <c r="B100" t="s">
        <v>335</v>
      </c>
    </row>
    <row r="101" spans="1:2" x14ac:dyDescent="0.3">
      <c r="A101" t="s">
        <v>661</v>
      </c>
      <c r="B101" t="s">
        <v>662</v>
      </c>
    </row>
    <row r="102" spans="1:2" x14ac:dyDescent="0.3">
      <c r="A102" t="s">
        <v>191</v>
      </c>
      <c r="B102" t="s">
        <v>192</v>
      </c>
    </row>
    <row r="103" spans="1:2" x14ac:dyDescent="0.3">
      <c r="A103" t="s">
        <v>685</v>
      </c>
      <c r="B103" t="s">
        <v>686</v>
      </c>
    </row>
    <row r="104" spans="1:2" x14ac:dyDescent="0.3">
      <c r="A104" t="s">
        <v>177</v>
      </c>
      <c r="B104" t="s">
        <v>178</v>
      </c>
    </row>
    <row r="105" spans="1:2" x14ac:dyDescent="0.3">
      <c r="A105" t="s">
        <v>639</v>
      </c>
      <c r="B105" t="s">
        <v>640</v>
      </c>
    </row>
    <row r="106" spans="1:2" x14ac:dyDescent="0.3">
      <c r="A106" t="s">
        <v>641</v>
      </c>
      <c r="B106" t="s">
        <v>642</v>
      </c>
    </row>
    <row r="107" spans="1:2" x14ac:dyDescent="0.3">
      <c r="A107" t="s">
        <v>77</v>
      </c>
      <c r="B107" t="s">
        <v>78</v>
      </c>
    </row>
    <row r="108" spans="1:2" x14ac:dyDescent="0.3">
      <c r="A108" t="s">
        <v>159</v>
      </c>
      <c r="B108" t="s">
        <v>160</v>
      </c>
    </row>
    <row r="109" spans="1:2" x14ac:dyDescent="0.3">
      <c r="A109" t="s">
        <v>135</v>
      </c>
      <c r="B109" t="s">
        <v>126</v>
      </c>
    </row>
    <row r="110" spans="1:2" x14ac:dyDescent="0.3">
      <c r="A110" t="s">
        <v>347</v>
      </c>
      <c r="B110" t="s">
        <v>348</v>
      </c>
    </row>
    <row r="111" spans="1:2" x14ac:dyDescent="0.3">
      <c r="A111" t="s">
        <v>201</v>
      </c>
      <c r="B111" t="s">
        <v>202</v>
      </c>
    </row>
    <row r="112" spans="1:2" x14ac:dyDescent="0.3">
      <c r="A112" t="s">
        <v>663</v>
      </c>
      <c r="B112" t="s">
        <v>664</v>
      </c>
    </row>
    <row r="113" spans="1:2" x14ac:dyDescent="0.3">
      <c r="A113" t="s">
        <v>193</v>
      </c>
      <c r="B113" t="s">
        <v>194</v>
      </c>
    </row>
    <row r="114" spans="1:2" x14ac:dyDescent="0.3">
      <c r="A114" t="s">
        <v>472</v>
      </c>
      <c r="B114" t="s">
        <v>473</v>
      </c>
    </row>
    <row r="115" spans="1:2" x14ac:dyDescent="0.3">
      <c r="A115" t="s">
        <v>400</v>
      </c>
      <c r="B115" t="s">
        <v>401</v>
      </c>
    </row>
    <row r="116" spans="1:2" x14ac:dyDescent="0.3">
      <c r="A116" t="s">
        <v>427</v>
      </c>
      <c r="B116" t="s">
        <v>428</v>
      </c>
    </row>
    <row r="117" spans="1:2" x14ac:dyDescent="0.3">
      <c r="A117" t="s">
        <v>50</v>
      </c>
      <c r="B117" t="s">
        <v>51</v>
      </c>
    </row>
    <row r="118" spans="1:2" x14ac:dyDescent="0.3">
      <c r="A118" t="s">
        <v>731</v>
      </c>
      <c r="B118" t="s">
        <v>732</v>
      </c>
    </row>
    <row r="119" spans="1:2" x14ac:dyDescent="0.3">
      <c r="A119" t="s">
        <v>187</v>
      </c>
      <c r="B119" t="s">
        <v>188</v>
      </c>
    </row>
    <row r="120" spans="1:2" x14ac:dyDescent="0.3">
      <c r="A120" t="s">
        <v>157</v>
      </c>
      <c r="B120" t="s">
        <v>158</v>
      </c>
    </row>
    <row r="121" spans="1:2" x14ac:dyDescent="0.3">
      <c r="A121" t="s">
        <v>575</v>
      </c>
      <c r="B121" t="s">
        <v>576</v>
      </c>
    </row>
    <row r="122" spans="1:2" x14ac:dyDescent="0.3">
      <c r="A122" t="s">
        <v>452</v>
      </c>
      <c r="B122" t="s">
        <v>453</v>
      </c>
    </row>
    <row r="123" spans="1:2" x14ac:dyDescent="0.3">
      <c r="A123" t="s">
        <v>372</v>
      </c>
      <c r="B123" t="s">
        <v>373</v>
      </c>
    </row>
    <row r="124" spans="1:2" x14ac:dyDescent="0.3">
      <c r="A124" t="s">
        <v>673</v>
      </c>
      <c r="B124" t="s">
        <v>674</v>
      </c>
    </row>
    <row r="125" spans="1:2" x14ac:dyDescent="0.3">
      <c r="A125" t="s">
        <v>344</v>
      </c>
      <c r="B125" t="s">
        <v>345</v>
      </c>
    </row>
    <row r="126" spans="1:2" x14ac:dyDescent="0.3">
      <c r="A126" t="s">
        <v>167</v>
      </c>
      <c r="B126" t="s">
        <v>168</v>
      </c>
    </row>
    <row r="127" spans="1:2" x14ac:dyDescent="0.3">
      <c r="A127" t="s">
        <v>511</v>
      </c>
      <c r="B127" t="s">
        <v>512</v>
      </c>
    </row>
    <row r="128" spans="1:2" x14ac:dyDescent="0.3">
      <c r="A128" t="s">
        <v>597</v>
      </c>
      <c r="B128" t="s">
        <v>598</v>
      </c>
    </row>
    <row r="129" spans="1:2" x14ac:dyDescent="0.3">
      <c r="A129" t="s">
        <v>633</v>
      </c>
      <c r="B129" t="s">
        <v>634</v>
      </c>
    </row>
    <row r="130" spans="1:2" x14ac:dyDescent="0.3">
      <c r="A130" t="s">
        <v>307</v>
      </c>
      <c r="B130" t="s">
        <v>308</v>
      </c>
    </row>
    <row r="131" spans="1:2" x14ac:dyDescent="0.3">
      <c r="A131" t="s">
        <v>410</v>
      </c>
      <c r="B131" t="s">
        <v>411</v>
      </c>
    </row>
    <row r="132" spans="1:2" x14ac:dyDescent="0.3">
      <c r="A132" t="s">
        <v>629</v>
      </c>
      <c r="B132" t="s">
        <v>630</v>
      </c>
    </row>
    <row r="133" spans="1:2" x14ac:dyDescent="0.3">
      <c r="A133" t="s">
        <v>163</v>
      </c>
      <c r="B133" t="s">
        <v>164</v>
      </c>
    </row>
    <row r="134" spans="1:2" x14ac:dyDescent="0.3">
      <c r="A134" t="s">
        <v>433</v>
      </c>
      <c r="B134" t="s">
        <v>434</v>
      </c>
    </row>
    <row r="135" spans="1:2" x14ac:dyDescent="0.3">
      <c r="A135" t="s">
        <v>468</v>
      </c>
      <c r="B135" t="s">
        <v>469</v>
      </c>
    </row>
    <row r="136" spans="1:2" x14ac:dyDescent="0.3">
      <c r="A136" t="s">
        <v>579</v>
      </c>
      <c r="B136" t="s">
        <v>580</v>
      </c>
    </row>
    <row r="137" spans="1:2" x14ac:dyDescent="0.3">
      <c r="A137" t="s">
        <v>183</v>
      </c>
      <c r="B137" t="s">
        <v>184</v>
      </c>
    </row>
    <row r="138" spans="1:2" x14ac:dyDescent="0.3">
      <c r="A138" t="s">
        <v>667</v>
      </c>
      <c r="B138" t="s">
        <v>668</v>
      </c>
    </row>
    <row r="139" spans="1:2" x14ac:dyDescent="0.3">
      <c r="A139" t="s">
        <v>462</v>
      </c>
      <c r="B139" t="s">
        <v>463</v>
      </c>
    </row>
    <row r="140" spans="1:2" x14ac:dyDescent="0.3">
      <c r="A140" t="s">
        <v>136</v>
      </c>
      <c r="B140" t="s">
        <v>131</v>
      </c>
    </row>
    <row r="141" spans="1:2" x14ac:dyDescent="0.3">
      <c r="A141" t="s">
        <v>390</v>
      </c>
      <c r="B141" t="s">
        <v>391</v>
      </c>
    </row>
    <row r="142" spans="1:2" x14ac:dyDescent="0.3">
      <c r="A142" t="s">
        <v>209</v>
      </c>
      <c r="B142" t="s">
        <v>210</v>
      </c>
    </row>
    <row r="143" spans="1:2" x14ac:dyDescent="0.3">
      <c r="A143" t="s">
        <v>311</v>
      </c>
      <c r="B143" t="s">
        <v>312</v>
      </c>
    </row>
    <row r="144" spans="1:2" x14ac:dyDescent="0.3">
      <c r="A144" t="s">
        <v>102</v>
      </c>
      <c r="B144" t="s">
        <v>103</v>
      </c>
    </row>
    <row r="145" spans="1:2" x14ac:dyDescent="0.3">
      <c r="A145" t="s">
        <v>67</v>
      </c>
      <c r="B145" t="s">
        <v>68</v>
      </c>
    </row>
    <row r="146" spans="1:2" x14ac:dyDescent="0.3">
      <c r="A146" t="s">
        <v>298</v>
      </c>
      <c r="B146" t="s">
        <v>299</v>
      </c>
    </row>
    <row r="147" spans="1:2" x14ac:dyDescent="0.3">
      <c r="A147" t="s">
        <v>404</v>
      </c>
      <c r="B147" t="s">
        <v>405</v>
      </c>
    </row>
    <row r="148" spans="1:2" x14ac:dyDescent="0.3">
      <c r="A148" t="s">
        <v>595</v>
      </c>
      <c r="B148" t="s">
        <v>596</v>
      </c>
    </row>
    <row r="149" spans="1:2" x14ac:dyDescent="0.3">
      <c r="A149" t="s">
        <v>607</v>
      </c>
      <c r="B149" t="s">
        <v>608</v>
      </c>
    </row>
    <row r="150" spans="1:2" x14ac:dyDescent="0.3">
      <c r="A150" t="s">
        <v>43</v>
      </c>
      <c r="B150" t="s">
        <v>44</v>
      </c>
    </row>
    <row r="151" spans="1:2" x14ac:dyDescent="0.3">
      <c r="A151" t="s">
        <v>34</v>
      </c>
      <c r="B151" t="s">
        <v>35</v>
      </c>
    </row>
    <row r="152" spans="1:2" x14ac:dyDescent="0.3">
      <c r="A152" t="s">
        <v>230</v>
      </c>
      <c r="B152" t="s">
        <v>231</v>
      </c>
    </row>
    <row r="153" spans="1:2" x14ac:dyDescent="0.3">
      <c r="A153" t="s">
        <v>669</v>
      </c>
      <c r="B153" t="s">
        <v>670</v>
      </c>
    </row>
    <row r="154" spans="1:2" x14ac:dyDescent="0.3">
      <c r="A154" t="s">
        <v>30</v>
      </c>
      <c r="B154" t="s">
        <v>31</v>
      </c>
    </row>
    <row r="155" spans="1:2" x14ac:dyDescent="0.3">
      <c r="A155" t="s">
        <v>143</v>
      </c>
      <c r="B155" t="s">
        <v>144</v>
      </c>
    </row>
    <row r="156" spans="1:2" x14ac:dyDescent="0.3">
      <c r="A156" t="s">
        <v>205</v>
      </c>
      <c r="B156" t="s">
        <v>206</v>
      </c>
    </row>
    <row r="157" spans="1:2" x14ac:dyDescent="0.3">
      <c r="A157" t="s">
        <v>703</v>
      </c>
      <c r="B157" t="s">
        <v>704</v>
      </c>
    </row>
    <row r="158" spans="1:2" x14ac:dyDescent="0.3">
      <c r="A158" t="s">
        <v>456</v>
      </c>
      <c r="B158" t="s">
        <v>457</v>
      </c>
    </row>
    <row r="159" spans="1:2" x14ac:dyDescent="0.3">
      <c r="A159" t="s">
        <v>687</v>
      </c>
      <c r="B159" t="s">
        <v>688</v>
      </c>
    </row>
    <row r="160" spans="1:2" x14ac:dyDescent="0.3">
      <c r="A160" t="s">
        <v>533</v>
      </c>
      <c r="B160" t="s">
        <v>534</v>
      </c>
    </row>
    <row r="161" spans="1:2" x14ac:dyDescent="0.3">
      <c r="A161" t="s">
        <v>749</v>
      </c>
      <c r="B161" t="s">
        <v>750</v>
      </c>
    </row>
    <row r="162" spans="1:2" x14ac:dyDescent="0.3">
      <c r="A162" t="s">
        <v>323</v>
      </c>
      <c r="B162" t="s">
        <v>324</v>
      </c>
    </row>
    <row r="163" spans="1:2" x14ac:dyDescent="0.3">
      <c r="A163" t="s">
        <v>567</v>
      </c>
      <c r="B163" t="s">
        <v>568</v>
      </c>
    </row>
    <row r="164" spans="1:2" x14ac:dyDescent="0.3">
      <c r="A164" t="s">
        <v>747</v>
      </c>
      <c r="B164" t="s">
        <v>748</v>
      </c>
    </row>
    <row r="165" spans="1:2" x14ac:dyDescent="0.3">
      <c r="A165" t="s">
        <v>71</v>
      </c>
      <c r="B165" t="s">
        <v>72</v>
      </c>
    </row>
    <row r="166" spans="1:2" x14ac:dyDescent="0.3">
      <c r="A166" t="s">
        <v>715</v>
      </c>
      <c r="B166" t="s">
        <v>716</v>
      </c>
    </row>
    <row r="167" spans="1:2" x14ac:dyDescent="0.3">
      <c r="A167" t="s">
        <v>478</v>
      </c>
      <c r="B167" t="s">
        <v>479</v>
      </c>
    </row>
    <row r="168" spans="1:2" x14ac:dyDescent="0.3">
      <c r="A168" t="s">
        <v>215</v>
      </c>
      <c r="B168" t="s">
        <v>125</v>
      </c>
    </row>
    <row r="169" spans="1:2" x14ac:dyDescent="0.3">
      <c r="A169" t="s">
        <v>653</v>
      </c>
      <c r="B169" t="s">
        <v>654</v>
      </c>
    </row>
    <row r="170" spans="1:2" x14ac:dyDescent="0.3">
      <c r="A170" t="s">
        <v>294</v>
      </c>
      <c r="B170" t="s">
        <v>295</v>
      </c>
    </row>
    <row r="171" spans="1:2" x14ac:dyDescent="0.3">
      <c r="A171" t="s">
        <v>218</v>
      </c>
      <c r="B171" t="s">
        <v>219</v>
      </c>
    </row>
    <row r="172" spans="1:2" x14ac:dyDescent="0.3">
      <c r="A172" t="s">
        <v>94</v>
      </c>
      <c r="B172" t="s">
        <v>95</v>
      </c>
    </row>
    <row r="173" spans="1:2" x14ac:dyDescent="0.3">
      <c r="A173" t="s">
        <v>625</v>
      </c>
      <c r="B173" t="s">
        <v>626</v>
      </c>
    </row>
    <row r="174" spans="1:2" x14ac:dyDescent="0.3">
      <c r="A174" t="s">
        <v>153</v>
      </c>
      <c r="B174" t="s">
        <v>154</v>
      </c>
    </row>
    <row r="175" spans="1:2" x14ac:dyDescent="0.3">
      <c r="A175" t="s">
        <v>844</v>
      </c>
      <c r="B175" t="s">
        <v>845</v>
      </c>
    </row>
    <row r="176" spans="1:2" x14ac:dyDescent="0.3">
      <c r="A176" t="s">
        <v>541</v>
      </c>
      <c r="B176" t="s">
        <v>542</v>
      </c>
    </row>
    <row r="177" spans="1:2" x14ac:dyDescent="0.3">
      <c r="A177" t="s">
        <v>249</v>
      </c>
      <c r="B177" t="s">
        <v>250</v>
      </c>
    </row>
    <row r="178" spans="1:2" x14ac:dyDescent="0.3">
      <c r="A178" t="s">
        <v>657</v>
      </c>
      <c r="B178" t="s">
        <v>658</v>
      </c>
    </row>
    <row r="179" spans="1:2" x14ac:dyDescent="0.3">
      <c r="A179" t="s">
        <v>251</v>
      </c>
      <c r="B179" t="s">
        <v>252</v>
      </c>
    </row>
    <row r="180" spans="1:2" x14ac:dyDescent="0.3">
      <c r="A180" t="s">
        <v>671</v>
      </c>
      <c r="B180" t="s">
        <v>672</v>
      </c>
    </row>
    <row r="181" spans="1:2" x14ac:dyDescent="0.3">
      <c r="A181" t="s">
        <v>587</v>
      </c>
      <c r="B181" t="s">
        <v>588</v>
      </c>
    </row>
    <row r="182" spans="1:2" x14ac:dyDescent="0.3">
      <c r="A182" t="s">
        <v>627</v>
      </c>
      <c r="B182" t="s">
        <v>628</v>
      </c>
    </row>
    <row r="183" spans="1:2" x14ac:dyDescent="0.3">
      <c r="A183" t="s">
        <v>132</v>
      </c>
      <c r="B183" t="s">
        <v>127</v>
      </c>
    </row>
    <row r="184" spans="1:2" x14ac:dyDescent="0.3">
      <c r="A184" t="s">
        <v>429</v>
      </c>
      <c r="B184" t="s">
        <v>430</v>
      </c>
    </row>
    <row r="185" spans="1:2" x14ac:dyDescent="0.3">
      <c r="A185" t="s">
        <v>707</v>
      </c>
      <c r="B185" t="s">
        <v>708</v>
      </c>
    </row>
    <row r="186" spans="1:2" x14ac:dyDescent="0.3">
      <c r="A186" t="s">
        <v>563</v>
      </c>
      <c r="B186" t="s">
        <v>564</v>
      </c>
    </row>
    <row r="187" spans="1:2" x14ac:dyDescent="0.3">
      <c r="A187" t="s">
        <v>253</v>
      </c>
      <c r="B187" t="s">
        <v>254</v>
      </c>
    </row>
    <row r="188" spans="1:2" x14ac:dyDescent="0.3">
      <c r="A188" t="s">
        <v>846</v>
      </c>
      <c r="B188" t="s">
        <v>847</v>
      </c>
    </row>
    <row r="189" spans="1:2" x14ac:dyDescent="0.3">
      <c r="A189" t="s">
        <v>378</v>
      </c>
      <c r="B189" t="s">
        <v>379</v>
      </c>
    </row>
    <row r="190" spans="1:2" x14ac:dyDescent="0.3">
      <c r="A190" t="s">
        <v>471</v>
      </c>
      <c r="B190" t="s">
        <v>470</v>
      </c>
    </row>
    <row r="191" spans="1:2" x14ac:dyDescent="0.3">
      <c r="A191" t="s">
        <v>351</v>
      </c>
      <c r="B191" t="s">
        <v>352</v>
      </c>
    </row>
    <row r="192" spans="1:2" x14ac:dyDescent="0.3">
      <c r="A192" t="s">
        <v>733</v>
      </c>
      <c r="B192" t="s">
        <v>734</v>
      </c>
    </row>
    <row r="193" spans="1:2" x14ac:dyDescent="0.3">
      <c r="A193" t="s">
        <v>169</v>
      </c>
      <c r="B193" t="s">
        <v>170</v>
      </c>
    </row>
    <row r="194" spans="1:2" x14ac:dyDescent="0.3">
      <c r="A194" t="s">
        <v>56</v>
      </c>
      <c r="B194" t="s">
        <v>57</v>
      </c>
    </row>
    <row r="195" spans="1:2" x14ac:dyDescent="0.3">
      <c r="A195" t="s">
        <v>465</v>
      </c>
      <c r="B195" t="s">
        <v>466</v>
      </c>
    </row>
    <row r="196" spans="1:2" x14ac:dyDescent="0.3">
      <c r="A196" t="s">
        <v>493</v>
      </c>
      <c r="B196" t="s">
        <v>494</v>
      </c>
    </row>
    <row r="197" spans="1:2" x14ac:dyDescent="0.3">
      <c r="A197" t="s">
        <v>425</v>
      </c>
      <c r="B197" t="s">
        <v>426</v>
      </c>
    </row>
    <row r="198" spans="1:2" x14ac:dyDescent="0.3">
      <c r="A198" t="s">
        <v>342</v>
      </c>
      <c r="B198" t="s">
        <v>343</v>
      </c>
    </row>
    <row r="199" spans="1:2" x14ac:dyDescent="0.3">
      <c r="A199" t="s">
        <v>619</v>
      </c>
      <c r="B199" t="s">
        <v>620</v>
      </c>
    </row>
    <row r="200" spans="1:2" x14ac:dyDescent="0.3">
      <c r="A200" t="s">
        <v>83</v>
      </c>
      <c r="B200" t="s">
        <v>121</v>
      </c>
    </row>
    <row r="201" spans="1:2" x14ac:dyDescent="0.3">
      <c r="A201" t="s">
        <v>75</v>
      </c>
      <c r="B201" t="s">
        <v>76</v>
      </c>
    </row>
    <row r="202" spans="1:2" x14ac:dyDescent="0.3">
      <c r="A202" t="s">
        <v>858</v>
      </c>
      <c r="B202" t="s">
        <v>859</v>
      </c>
    </row>
    <row r="203" spans="1:2" x14ac:dyDescent="0.3">
      <c r="A203" t="s">
        <v>151</v>
      </c>
      <c r="B203" t="s">
        <v>152</v>
      </c>
    </row>
    <row r="204" spans="1:2" x14ac:dyDescent="0.3">
      <c r="A204" t="s">
        <v>709</v>
      </c>
      <c r="B204" t="s">
        <v>710</v>
      </c>
    </row>
    <row r="205" spans="1:2" x14ac:dyDescent="0.3">
      <c r="A205" t="s">
        <v>571</v>
      </c>
      <c r="B205" t="s">
        <v>572</v>
      </c>
    </row>
    <row r="206" spans="1:2" x14ac:dyDescent="0.3">
      <c r="A206" t="s">
        <v>519</v>
      </c>
      <c r="B206" t="s">
        <v>520</v>
      </c>
    </row>
    <row r="207" spans="1:2" x14ac:dyDescent="0.3">
      <c r="A207" t="s">
        <v>363</v>
      </c>
      <c r="B207" t="s">
        <v>364</v>
      </c>
    </row>
    <row r="208" spans="1:2" x14ac:dyDescent="0.3">
      <c r="A208" t="s">
        <v>73</v>
      </c>
      <c r="B208" t="s">
        <v>74</v>
      </c>
    </row>
    <row r="209" spans="1:2" x14ac:dyDescent="0.3">
      <c r="A209" t="s">
        <v>175</v>
      </c>
      <c r="B209" t="s">
        <v>176</v>
      </c>
    </row>
    <row r="210" spans="1:2" x14ac:dyDescent="0.3">
      <c r="A210" t="s">
        <v>211</v>
      </c>
      <c r="B210" t="s">
        <v>212</v>
      </c>
    </row>
    <row r="211" spans="1:2" x14ac:dyDescent="0.3">
      <c r="A211" t="s">
        <v>338</v>
      </c>
      <c r="B211" t="s">
        <v>339</v>
      </c>
    </row>
    <row r="212" spans="1:2" x14ac:dyDescent="0.3">
      <c r="A212" t="s">
        <v>325</v>
      </c>
      <c r="B212" t="s">
        <v>326</v>
      </c>
    </row>
    <row r="213" spans="1:2" x14ac:dyDescent="0.3">
      <c r="A213" t="s">
        <v>836</v>
      </c>
      <c r="B213" t="s">
        <v>837</v>
      </c>
    </row>
    <row r="214" spans="1:2" x14ac:dyDescent="0.3">
      <c r="A214" t="s">
        <v>84</v>
      </c>
      <c r="B214" t="s">
        <v>85</v>
      </c>
    </row>
    <row r="215" spans="1:2" x14ac:dyDescent="0.3">
      <c r="A215" t="s">
        <v>179</v>
      </c>
      <c r="B215" t="s">
        <v>180</v>
      </c>
    </row>
    <row r="216" spans="1:2" x14ac:dyDescent="0.3">
      <c r="A216" t="s">
        <v>300</v>
      </c>
      <c r="B216" t="s">
        <v>301</v>
      </c>
    </row>
    <row r="217" spans="1:2" x14ac:dyDescent="0.3">
      <c r="A217" t="s">
        <v>437</v>
      </c>
      <c r="B217" t="s">
        <v>438</v>
      </c>
    </row>
    <row r="218" spans="1:2" x14ac:dyDescent="0.3">
      <c r="A218" t="s">
        <v>414</v>
      </c>
      <c r="B218" t="s">
        <v>419</v>
      </c>
    </row>
    <row r="219" spans="1:2" x14ac:dyDescent="0.3">
      <c r="A219" t="s">
        <v>394</v>
      </c>
      <c r="B219" t="s">
        <v>395</v>
      </c>
    </row>
    <row r="220" spans="1:2" x14ac:dyDescent="0.3">
      <c r="A220" t="s">
        <v>741</v>
      </c>
      <c r="B220" t="s">
        <v>742</v>
      </c>
    </row>
    <row r="221" spans="1:2" x14ac:dyDescent="0.3">
      <c r="A221" t="s">
        <v>371</v>
      </c>
      <c r="B221" t="s">
        <v>327</v>
      </c>
    </row>
    <row r="222" spans="1:2" x14ac:dyDescent="0.3">
      <c r="A222" t="s">
        <v>609</v>
      </c>
      <c r="B222" t="s">
        <v>610</v>
      </c>
    </row>
    <row r="223" spans="1:2" x14ac:dyDescent="0.3">
      <c r="A223" t="s">
        <v>643</v>
      </c>
      <c r="B223" t="s">
        <v>644</v>
      </c>
    </row>
    <row r="224" spans="1:2" x14ac:dyDescent="0.3">
      <c r="A224" t="s">
        <v>701</v>
      </c>
      <c r="B224" t="s">
        <v>702</v>
      </c>
    </row>
    <row r="225" spans="1:2" x14ac:dyDescent="0.3">
      <c r="A225" t="s">
        <v>735</v>
      </c>
      <c r="B225" t="s">
        <v>736</v>
      </c>
    </row>
    <row r="226" spans="1:2" x14ac:dyDescent="0.3">
      <c r="A226" t="s">
        <v>517</v>
      </c>
      <c r="B226" t="s">
        <v>518</v>
      </c>
    </row>
    <row r="227" spans="1:2" x14ac:dyDescent="0.3">
      <c r="A227" t="s">
        <v>507</v>
      </c>
      <c r="B227" t="s">
        <v>508</v>
      </c>
    </row>
    <row r="228" spans="1:2" x14ac:dyDescent="0.3">
      <c r="A228" t="s">
        <v>236</v>
      </c>
      <c r="B228" t="s">
        <v>122</v>
      </c>
    </row>
    <row r="229" spans="1:2" x14ac:dyDescent="0.3">
      <c r="A229" t="s">
        <v>63</v>
      </c>
      <c r="B229" t="s">
        <v>64</v>
      </c>
    </row>
    <row r="230" spans="1:2" x14ac:dyDescent="0.3">
      <c r="A230" t="s">
        <v>203</v>
      </c>
      <c r="B230" t="s">
        <v>204</v>
      </c>
    </row>
    <row r="231" spans="1:2" x14ac:dyDescent="0.3">
      <c r="A231" t="s">
        <v>484</v>
      </c>
      <c r="B231" t="s">
        <v>485</v>
      </c>
    </row>
    <row r="232" spans="1:2" x14ac:dyDescent="0.3">
      <c r="A232" t="s">
        <v>737</v>
      </c>
      <c r="B232" t="s">
        <v>738</v>
      </c>
    </row>
    <row r="233" spans="1:2" x14ac:dyDescent="0.3">
      <c r="A233" t="s">
        <v>359</v>
      </c>
      <c r="B233" t="s">
        <v>360</v>
      </c>
    </row>
    <row r="234" spans="1:2" x14ac:dyDescent="0.3">
      <c r="A234" t="s">
        <v>649</v>
      </c>
      <c r="B234" t="s">
        <v>650</v>
      </c>
    </row>
    <row r="235" spans="1:2" x14ac:dyDescent="0.3">
      <c r="A235" t="s">
        <v>149</v>
      </c>
      <c r="B235" t="s">
        <v>150</v>
      </c>
    </row>
    <row r="236" spans="1:2" x14ac:dyDescent="0.3">
      <c r="A236" t="s">
        <v>286</v>
      </c>
      <c r="B236" t="s">
        <v>287</v>
      </c>
    </row>
    <row r="237" spans="1:2" x14ac:dyDescent="0.3">
      <c r="A237" t="s">
        <v>415</v>
      </c>
      <c r="B237" t="s">
        <v>420</v>
      </c>
    </row>
    <row r="238" spans="1:2" x14ac:dyDescent="0.3">
      <c r="A238" t="s">
        <v>505</v>
      </c>
      <c r="B238" t="s">
        <v>506</v>
      </c>
    </row>
    <row r="239" spans="1:2" x14ac:dyDescent="0.3">
      <c r="A239" t="s">
        <v>497</v>
      </c>
      <c r="B239" t="s">
        <v>498</v>
      </c>
    </row>
    <row r="240" spans="1:2" x14ac:dyDescent="0.3">
      <c r="A240" t="s">
        <v>38</v>
      </c>
      <c r="B240" t="s">
        <v>39</v>
      </c>
    </row>
    <row r="241" spans="1:2" x14ac:dyDescent="0.3">
      <c r="A241" t="s">
        <v>501</v>
      </c>
      <c r="B241" t="s">
        <v>502</v>
      </c>
    </row>
    <row r="242" spans="1:2" x14ac:dyDescent="0.3">
      <c r="A242" t="s">
        <v>557</v>
      </c>
      <c r="B242" t="s">
        <v>558</v>
      </c>
    </row>
    <row r="243" spans="1:2" x14ac:dyDescent="0.3">
      <c r="A243" t="s">
        <v>583</v>
      </c>
      <c r="B243" t="s">
        <v>584</v>
      </c>
    </row>
    <row r="244" spans="1:2" x14ac:dyDescent="0.3">
      <c r="A244" t="s">
        <v>255</v>
      </c>
      <c r="B244" t="s">
        <v>256</v>
      </c>
    </row>
    <row r="245" spans="1:2" x14ac:dyDescent="0.3">
      <c r="A245" t="s">
        <v>659</v>
      </c>
      <c r="B245" t="s">
        <v>660</v>
      </c>
    </row>
    <row r="246" spans="1:2" x14ac:dyDescent="0.3">
      <c r="A246" t="s">
        <v>92</v>
      </c>
      <c r="B246" t="s">
        <v>93</v>
      </c>
    </row>
    <row r="247" spans="1:2" x14ac:dyDescent="0.3">
      <c r="A247" t="s">
        <v>697</v>
      </c>
      <c r="B247" t="s">
        <v>698</v>
      </c>
    </row>
    <row r="248" spans="1:2" x14ac:dyDescent="0.3">
      <c r="A248" t="s">
        <v>41</v>
      </c>
      <c r="B248" t="s">
        <v>42</v>
      </c>
    </row>
    <row r="249" spans="1:2" x14ac:dyDescent="0.3">
      <c r="A249" t="s">
        <v>257</v>
      </c>
      <c r="B249" t="s">
        <v>258</v>
      </c>
    </row>
    <row r="250" spans="1:2" x14ac:dyDescent="0.3">
      <c r="A250" t="s">
        <v>527</v>
      </c>
      <c r="B250" t="s">
        <v>528</v>
      </c>
    </row>
    <row r="251" spans="1:2" x14ac:dyDescent="0.3">
      <c r="A251" t="s">
        <v>145</v>
      </c>
      <c r="B251" t="s">
        <v>146</v>
      </c>
    </row>
    <row r="252" spans="1:2" x14ac:dyDescent="0.3">
      <c r="A252" t="s">
        <v>446</v>
      </c>
      <c r="B252" t="s">
        <v>447</v>
      </c>
    </row>
    <row r="253" spans="1:2" x14ac:dyDescent="0.3">
      <c r="A253" t="s">
        <v>723</v>
      </c>
      <c r="B253" t="s">
        <v>724</v>
      </c>
    </row>
    <row r="254" spans="1:2" x14ac:dyDescent="0.3">
      <c r="A254" t="s">
        <v>155</v>
      </c>
      <c r="B254" t="s">
        <v>156</v>
      </c>
    </row>
    <row r="255" spans="1:2" x14ac:dyDescent="0.3">
      <c r="A255" t="s">
        <v>14</v>
      </c>
      <c r="B255" t="s">
        <v>15</v>
      </c>
    </row>
    <row r="256" spans="1:2" x14ac:dyDescent="0.3">
      <c r="A256" t="s">
        <v>315</v>
      </c>
      <c r="B256" t="s">
        <v>316</v>
      </c>
    </row>
    <row r="257" spans="1:2" x14ac:dyDescent="0.3">
      <c r="A257" t="s">
        <v>422</v>
      </c>
      <c r="B257" t="s">
        <v>464</v>
      </c>
    </row>
    <row r="258" spans="1:2" x14ac:dyDescent="0.3">
      <c r="A258" t="s">
        <v>328</v>
      </c>
      <c r="B258" t="s">
        <v>329</v>
      </c>
    </row>
    <row r="259" spans="1:2" x14ac:dyDescent="0.3">
      <c r="A259" t="s">
        <v>645</v>
      </c>
      <c r="B259" t="s">
        <v>646</v>
      </c>
    </row>
    <row r="260" spans="1:2" x14ac:dyDescent="0.3">
      <c r="A260" t="s">
        <v>503</v>
      </c>
      <c r="B260" t="s">
        <v>504</v>
      </c>
    </row>
    <row r="261" spans="1:2" x14ac:dyDescent="0.3">
      <c r="A261" t="s">
        <v>458</v>
      </c>
      <c r="B261" t="s">
        <v>459</v>
      </c>
    </row>
    <row r="262" spans="1:2" x14ac:dyDescent="0.3">
      <c r="A262" t="s">
        <v>402</v>
      </c>
      <c r="B262" t="s">
        <v>403</v>
      </c>
    </row>
    <row r="263" spans="1:2" x14ac:dyDescent="0.3">
      <c r="A263" t="s">
        <v>147</v>
      </c>
      <c r="B263" t="s">
        <v>148</v>
      </c>
    </row>
    <row r="264" spans="1:2" x14ac:dyDescent="0.3">
      <c r="A264" t="s">
        <v>549</v>
      </c>
      <c r="B264" t="s">
        <v>550</v>
      </c>
    </row>
    <row r="265" spans="1:2" x14ac:dyDescent="0.3">
      <c r="A265" t="s">
        <v>104</v>
      </c>
      <c r="B265" t="s">
        <v>105</v>
      </c>
    </row>
    <row r="266" spans="1:2" x14ac:dyDescent="0.3">
      <c r="A266" t="s">
        <v>551</v>
      </c>
      <c r="B266" t="s">
        <v>552</v>
      </c>
    </row>
    <row r="267" spans="1:2" x14ac:dyDescent="0.3">
      <c r="A267" t="s">
        <v>439</v>
      </c>
      <c r="B267" t="s">
        <v>440</v>
      </c>
    </row>
    <row r="268" spans="1:2" x14ac:dyDescent="0.3">
      <c r="A268" t="s">
        <v>12</v>
      </c>
      <c r="B268" t="s">
        <v>13</v>
      </c>
    </row>
    <row r="269" spans="1:2" x14ac:dyDescent="0.3">
      <c r="A269" t="s">
        <v>613</v>
      </c>
      <c r="B269" t="s">
        <v>614</v>
      </c>
    </row>
    <row r="270" spans="1:2" x14ac:dyDescent="0.3">
      <c r="A270" t="s">
        <v>309</v>
      </c>
      <c r="B270" t="s">
        <v>310</v>
      </c>
    </row>
    <row r="271" spans="1:2" x14ac:dyDescent="0.3">
      <c r="A271" t="s">
        <v>521</v>
      </c>
      <c r="B271" t="s">
        <v>522</v>
      </c>
    </row>
    <row r="272" spans="1:2" x14ac:dyDescent="0.3">
      <c r="A272" t="s">
        <v>480</v>
      </c>
      <c r="B272" t="s">
        <v>481</v>
      </c>
    </row>
    <row r="273" spans="1:2" x14ac:dyDescent="0.3">
      <c r="A273" t="s">
        <v>20</v>
      </c>
      <c r="B273" t="s">
        <v>21</v>
      </c>
    </row>
    <row r="274" spans="1:2" x14ac:dyDescent="0.3">
      <c r="A274" t="s">
        <v>376</v>
      </c>
      <c r="B274" t="s">
        <v>377</v>
      </c>
    </row>
    <row r="275" spans="1:2" x14ac:dyDescent="0.3">
      <c r="A275" t="s">
        <v>24</v>
      </c>
      <c r="B275" t="s">
        <v>25</v>
      </c>
    </row>
    <row r="276" spans="1:2" x14ac:dyDescent="0.3">
      <c r="A276" t="s">
        <v>460</v>
      </c>
      <c r="B276" t="s">
        <v>461</v>
      </c>
    </row>
    <row r="277" spans="1:2" x14ac:dyDescent="0.3">
      <c r="A277" t="s">
        <v>691</v>
      </c>
      <c r="B277" t="s">
        <v>692</v>
      </c>
    </row>
    <row r="278" spans="1:2" x14ac:dyDescent="0.3">
      <c r="A278" t="s">
        <v>382</v>
      </c>
      <c r="B278" t="s">
        <v>383</v>
      </c>
    </row>
    <row r="279" spans="1:2" x14ac:dyDescent="0.3">
      <c r="A279" t="s">
        <v>207</v>
      </c>
      <c r="B279" t="s">
        <v>208</v>
      </c>
    </row>
    <row r="280" spans="1:2" x14ac:dyDescent="0.3">
      <c r="A280" t="s">
        <v>537</v>
      </c>
      <c r="B280" t="s">
        <v>538</v>
      </c>
    </row>
    <row r="281" spans="1:2" x14ac:dyDescent="0.3">
      <c r="A281" t="s">
        <v>559</v>
      </c>
      <c r="B281" t="s">
        <v>560</v>
      </c>
    </row>
    <row r="282" spans="1:2" x14ac:dyDescent="0.3">
      <c r="A282" t="s">
        <v>336</v>
      </c>
      <c r="B282" t="s">
        <v>337</v>
      </c>
    </row>
    <row r="283" spans="1:2" x14ac:dyDescent="0.3">
      <c r="A283" t="s">
        <v>675</v>
      </c>
      <c r="B283" t="s">
        <v>676</v>
      </c>
    </row>
    <row r="284" spans="1:2" x14ac:dyDescent="0.3">
      <c r="A284" t="s">
        <v>856</v>
      </c>
      <c r="B284" t="s">
        <v>857</v>
      </c>
    </row>
    <row r="285" spans="1:2" x14ac:dyDescent="0.3">
      <c r="A285" t="s">
        <v>28</v>
      </c>
      <c r="B285" t="s">
        <v>29</v>
      </c>
    </row>
    <row r="286" spans="1:2" x14ac:dyDescent="0.3">
      <c r="A286" t="s">
        <v>665</v>
      </c>
      <c r="B286" t="s">
        <v>666</v>
      </c>
    </row>
    <row r="287" spans="1:2" x14ac:dyDescent="0.3">
      <c r="A287" t="s">
        <v>581</v>
      </c>
      <c r="B287" t="s">
        <v>582</v>
      </c>
    </row>
    <row r="288" spans="1:2" x14ac:dyDescent="0.3">
      <c r="A288" t="s">
        <v>280</v>
      </c>
      <c r="B288" t="s">
        <v>281</v>
      </c>
    </row>
    <row r="289" spans="1:2" x14ac:dyDescent="0.3">
      <c r="A289" t="s">
        <v>213</v>
      </c>
      <c r="B289" t="s">
        <v>214</v>
      </c>
    </row>
    <row r="290" spans="1:2" x14ac:dyDescent="0.3">
      <c r="A290" t="s">
        <v>165</v>
      </c>
      <c r="B290" t="s">
        <v>166</v>
      </c>
    </row>
    <row r="291" spans="1:2" x14ac:dyDescent="0.3">
      <c r="A291" t="s">
        <v>491</v>
      </c>
      <c r="B291" t="s">
        <v>492</v>
      </c>
    </row>
    <row r="292" spans="1:2" x14ac:dyDescent="0.3">
      <c r="A292" t="s">
        <v>689</v>
      </c>
      <c r="B292" t="s">
        <v>690</v>
      </c>
    </row>
    <row r="293" spans="1:2" x14ac:dyDescent="0.3">
      <c r="A293" t="s">
        <v>234</v>
      </c>
      <c r="B293" t="s">
        <v>235</v>
      </c>
    </row>
    <row r="294" spans="1:2" x14ac:dyDescent="0.3">
      <c r="A294" t="s">
        <v>743</v>
      </c>
      <c r="B294" t="s">
        <v>744</v>
      </c>
    </row>
    <row r="295" spans="1:2" x14ac:dyDescent="0.3">
      <c r="A295" t="s">
        <v>290</v>
      </c>
      <c r="B295" t="s">
        <v>291</v>
      </c>
    </row>
    <row r="296" spans="1:2" x14ac:dyDescent="0.3">
      <c r="A296" t="s">
        <v>262</v>
      </c>
      <c r="B296" t="s">
        <v>263</v>
      </c>
    </row>
    <row r="297" spans="1:2" x14ac:dyDescent="0.3">
      <c r="A297" t="s">
        <v>848</v>
      </c>
      <c r="B297" t="s">
        <v>849</v>
      </c>
    </row>
    <row r="298" spans="1:2" x14ac:dyDescent="0.3">
      <c r="A298" t="s">
        <v>529</v>
      </c>
      <c r="B298" t="s">
        <v>530</v>
      </c>
    </row>
    <row r="299" spans="1:2" x14ac:dyDescent="0.3">
      <c r="A299" t="s">
        <v>54</v>
      </c>
      <c r="B299" t="s">
        <v>55</v>
      </c>
    </row>
    <row r="300" spans="1:2" x14ac:dyDescent="0.3">
      <c r="A300" t="s">
        <v>406</v>
      </c>
      <c r="B300" t="s">
        <v>407</v>
      </c>
    </row>
    <row r="301" spans="1:2" x14ac:dyDescent="0.3">
      <c r="A301" t="s">
        <v>435</v>
      </c>
      <c r="B301" t="s">
        <v>436</v>
      </c>
    </row>
    <row r="302" spans="1:2" x14ac:dyDescent="0.3">
      <c r="A302" t="s">
        <v>617</v>
      </c>
      <c r="B302" t="s">
        <v>618</v>
      </c>
    </row>
    <row r="303" spans="1:2" x14ac:dyDescent="0.3">
      <c r="A303" t="s">
        <v>133</v>
      </c>
      <c r="B303" t="s">
        <v>128</v>
      </c>
    </row>
    <row r="304" spans="1:2" x14ac:dyDescent="0.3">
      <c r="A304" t="s">
        <v>270</v>
      </c>
      <c r="B304" t="s">
        <v>271</v>
      </c>
    </row>
    <row r="305" spans="1:2" x14ac:dyDescent="0.3">
      <c r="A305" t="s">
        <v>100</v>
      </c>
      <c r="B305" t="s">
        <v>101</v>
      </c>
    </row>
    <row r="306" spans="1:2" x14ac:dyDescent="0.3">
      <c r="A306" t="s">
        <v>237</v>
      </c>
      <c r="B306" t="s">
        <v>123</v>
      </c>
    </row>
    <row r="307" spans="1:2" x14ac:dyDescent="0.3">
      <c r="A307" t="s">
        <v>106</v>
      </c>
      <c r="B307" t="s">
        <v>107</v>
      </c>
    </row>
    <row r="308" spans="1:2" x14ac:dyDescent="0.3">
      <c r="A308" t="s">
        <v>353</v>
      </c>
      <c r="B308" t="s">
        <v>354</v>
      </c>
    </row>
    <row r="309" spans="1:2" x14ac:dyDescent="0.3">
      <c r="A309" t="s">
        <v>232</v>
      </c>
      <c r="B309" t="s">
        <v>233</v>
      </c>
    </row>
    <row r="310" spans="1:2" x14ac:dyDescent="0.3">
      <c r="A310" t="s">
        <v>569</v>
      </c>
      <c r="B310" t="s">
        <v>570</v>
      </c>
    </row>
    <row r="311" spans="1:2" x14ac:dyDescent="0.3">
      <c r="A311" t="s">
        <v>98</v>
      </c>
      <c r="B311" t="s">
        <v>99</v>
      </c>
    </row>
    <row r="312" spans="1:2" x14ac:dyDescent="0.3">
      <c r="A312" t="s">
        <v>161</v>
      </c>
      <c r="B312" t="s">
        <v>162</v>
      </c>
    </row>
    <row r="313" spans="1:2" x14ac:dyDescent="0.3">
      <c r="A313" t="s">
        <v>228</v>
      </c>
      <c r="B313" t="s">
        <v>229</v>
      </c>
    </row>
    <row r="314" spans="1:2" x14ac:dyDescent="0.3">
      <c r="A314" t="s">
        <v>585</v>
      </c>
      <c r="B314" t="s">
        <v>586</v>
      </c>
    </row>
    <row r="315" spans="1:2" x14ac:dyDescent="0.3">
      <c r="A315" t="s">
        <v>635</v>
      </c>
      <c r="B315" t="s">
        <v>636</v>
      </c>
    </row>
    <row r="316" spans="1:2" x14ac:dyDescent="0.3">
      <c r="A316" t="s">
        <v>488</v>
      </c>
      <c r="B316" t="s">
        <v>489</v>
      </c>
    </row>
    <row r="317" spans="1:2" x14ac:dyDescent="0.3">
      <c r="A317" t="s">
        <v>349</v>
      </c>
      <c r="B317" t="s">
        <v>350</v>
      </c>
    </row>
    <row r="318" spans="1:2" x14ac:dyDescent="0.3">
      <c r="A318" t="s">
        <v>513</v>
      </c>
      <c r="B318" t="s">
        <v>514</v>
      </c>
    </row>
    <row r="319" spans="1:2" x14ac:dyDescent="0.3">
      <c r="A319" t="s">
        <v>374</v>
      </c>
      <c r="B319" t="s">
        <v>375</v>
      </c>
    </row>
    <row r="320" spans="1:2" x14ac:dyDescent="0.3">
      <c r="A320" t="s">
        <v>181</v>
      </c>
      <c r="B320" t="s">
        <v>182</v>
      </c>
    </row>
    <row r="321" spans="1:2" x14ac:dyDescent="0.3">
      <c r="A321" t="s">
        <v>854</v>
      </c>
      <c r="B321" t="s">
        <v>855</v>
      </c>
    </row>
    <row r="322" spans="1:2" x14ac:dyDescent="0.3">
      <c r="A322" t="s">
        <v>90</v>
      </c>
      <c r="B322" t="s">
        <v>91</v>
      </c>
    </row>
    <row r="323" spans="1:2" x14ac:dyDescent="0.3">
      <c r="A323" t="s">
        <v>69</v>
      </c>
      <c r="B323" t="s">
        <v>70</v>
      </c>
    </row>
    <row r="324" spans="1:2" x14ac:dyDescent="0.3">
      <c r="A324" t="s">
        <v>355</v>
      </c>
      <c r="B324" t="s">
        <v>356</v>
      </c>
    </row>
    <row r="325" spans="1:2" x14ac:dyDescent="0.3">
      <c r="A325" t="s">
        <v>621</v>
      </c>
      <c r="B325" t="s">
        <v>622</v>
      </c>
    </row>
    <row r="326" spans="1:2" x14ac:dyDescent="0.3">
      <c r="A326" t="s">
        <v>282</v>
      </c>
      <c r="B326" t="s">
        <v>283</v>
      </c>
    </row>
    <row r="327" spans="1:2" x14ac:dyDescent="0.3">
      <c r="A327" t="s">
        <v>197</v>
      </c>
      <c r="B327" t="s">
        <v>198</v>
      </c>
    </row>
    <row r="328" spans="1:2" x14ac:dyDescent="0.3">
      <c r="A328" t="s">
        <v>18</v>
      </c>
      <c r="B328" t="s">
        <v>19</v>
      </c>
    </row>
    <row r="329" spans="1:2" x14ac:dyDescent="0.3">
      <c r="A329" t="s">
        <v>361</v>
      </c>
      <c r="B329" t="s">
        <v>362</v>
      </c>
    </row>
    <row r="330" spans="1:2" x14ac:dyDescent="0.3">
      <c r="A330" t="s">
        <v>340</v>
      </c>
      <c r="B330" t="s">
        <v>341</v>
      </c>
    </row>
    <row r="331" spans="1:2" x14ac:dyDescent="0.3">
      <c r="A331" t="s">
        <v>65</v>
      </c>
      <c r="B331" t="s">
        <v>66</v>
      </c>
    </row>
    <row r="332" spans="1:2" x14ac:dyDescent="0.3">
      <c r="A332" t="s">
        <v>45</v>
      </c>
      <c r="B332" t="s">
        <v>46</v>
      </c>
    </row>
    <row r="333" spans="1:2" x14ac:dyDescent="0.3">
      <c r="A333" t="s">
        <v>591</v>
      </c>
      <c r="B333" t="s">
        <v>592</v>
      </c>
    </row>
    <row r="334" spans="1:2" x14ac:dyDescent="0.3">
      <c r="A334" t="s">
        <v>535</v>
      </c>
      <c r="B334" t="s">
        <v>536</v>
      </c>
    </row>
    <row r="335" spans="1:2" x14ac:dyDescent="0.3">
      <c r="A335" t="s">
        <v>864</v>
      </c>
      <c r="B335" t="s">
        <v>865</v>
      </c>
    </row>
    <row r="336" spans="1:2" x14ac:dyDescent="0.3">
      <c r="A336" t="s">
        <v>486</v>
      </c>
      <c r="B336" t="s">
        <v>487</v>
      </c>
    </row>
    <row r="337" spans="1:2" x14ac:dyDescent="0.3">
      <c r="A337" t="s">
        <v>61</v>
      </c>
      <c r="B337" t="s">
        <v>62</v>
      </c>
    </row>
    <row r="338" spans="1:2" x14ac:dyDescent="0.3">
      <c r="A338" t="s">
        <v>593</v>
      </c>
      <c r="B338" t="s">
        <v>594</v>
      </c>
    </row>
    <row r="339" spans="1:2" x14ac:dyDescent="0.3">
      <c r="A339" t="s">
        <v>81</v>
      </c>
      <c r="B339" t="s">
        <v>82</v>
      </c>
    </row>
    <row r="340" spans="1:2" x14ac:dyDescent="0.3">
      <c r="A340" t="s">
        <v>476</v>
      </c>
      <c r="B340" t="s">
        <v>477</v>
      </c>
    </row>
    <row r="341" spans="1:2" x14ac:dyDescent="0.3">
      <c r="A341" t="s">
        <v>482</v>
      </c>
      <c r="B341" t="s">
        <v>483</v>
      </c>
    </row>
    <row r="342" spans="1:2" x14ac:dyDescent="0.3">
      <c r="A342" t="s">
        <v>332</v>
      </c>
      <c r="B342" t="s">
        <v>333</v>
      </c>
    </row>
    <row r="343" spans="1:2" x14ac:dyDescent="0.3">
      <c r="A343" t="s">
        <v>52</v>
      </c>
      <c r="B343" t="s">
        <v>53</v>
      </c>
    </row>
    <row r="344" spans="1:2" x14ac:dyDescent="0.3">
      <c r="A344" t="s">
        <v>276</v>
      </c>
      <c r="B344" t="s">
        <v>277</v>
      </c>
    </row>
    <row r="345" spans="1:2" x14ac:dyDescent="0.3">
      <c r="A345" t="s">
        <v>850</v>
      </c>
      <c r="B345" t="s">
        <v>851</v>
      </c>
    </row>
    <row r="346" spans="1:2" x14ac:dyDescent="0.3">
      <c r="A346" t="s">
        <v>539</v>
      </c>
      <c r="B346" t="s">
        <v>540</v>
      </c>
    </row>
    <row r="347" spans="1:2" x14ac:dyDescent="0.3">
      <c r="A347" t="s">
        <v>226</v>
      </c>
      <c r="B347" t="s">
        <v>227</v>
      </c>
    </row>
    <row r="348" spans="1:2" x14ac:dyDescent="0.3">
      <c r="A348" t="s">
        <v>717</v>
      </c>
      <c r="B348" t="s">
        <v>718</v>
      </c>
    </row>
    <row r="349" spans="1:2" x14ac:dyDescent="0.3">
      <c r="A349" t="s">
        <v>573</v>
      </c>
      <c r="B349" t="s">
        <v>574</v>
      </c>
    </row>
    <row r="350" spans="1:2" x14ac:dyDescent="0.3">
      <c r="A350" t="s">
        <v>647</v>
      </c>
      <c r="B350" t="s">
        <v>648</v>
      </c>
    </row>
    <row r="351" spans="1:2" x14ac:dyDescent="0.3">
      <c r="A351" t="s">
        <v>408</v>
      </c>
      <c r="B351" t="s">
        <v>409</v>
      </c>
    </row>
    <row r="352" spans="1:2" x14ac:dyDescent="0.3">
      <c r="A352" t="s">
        <v>369</v>
      </c>
      <c r="B352" t="s">
        <v>370</v>
      </c>
    </row>
    <row r="353" spans="1:2" x14ac:dyDescent="0.3">
      <c r="A353" t="s">
        <v>852</v>
      </c>
      <c r="B353" t="s">
        <v>853</v>
      </c>
    </row>
    <row r="354" spans="1:2" x14ac:dyDescent="0.3">
      <c r="A354" t="s">
        <v>577</v>
      </c>
      <c r="B354" t="s">
        <v>578</v>
      </c>
    </row>
    <row r="355" spans="1:2" x14ac:dyDescent="0.3">
      <c r="A355" t="s">
        <v>259</v>
      </c>
      <c r="B355" t="s">
        <v>47</v>
      </c>
    </row>
    <row r="356" spans="1:2" x14ac:dyDescent="0.3">
      <c r="A356" t="s">
        <v>284</v>
      </c>
      <c r="B356" t="s">
        <v>285</v>
      </c>
    </row>
    <row r="357" spans="1:2" x14ac:dyDescent="0.3">
      <c r="A357" t="s">
        <v>490</v>
      </c>
      <c r="B357" t="s">
        <v>130</v>
      </c>
    </row>
    <row r="358" spans="1:2" x14ac:dyDescent="0.3">
      <c r="A358" t="s">
        <v>274</v>
      </c>
      <c r="B358" t="s">
        <v>275</v>
      </c>
    </row>
    <row r="359" spans="1:2" x14ac:dyDescent="0.3">
      <c r="A359" t="s">
        <v>268</v>
      </c>
      <c r="B359" t="s">
        <v>269</v>
      </c>
    </row>
    <row r="360" spans="1:2" x14ac:dyDescent="0.3">
      <c r="A360" t="s">
        <v>547</v>
      </c>
      <c r="B360" t="s">
        <v>548</v>
      </c>
    </row>
    <row r="361" spans="1:2" x14ac:dyDescent="0.3">
      <c r="A361" t="s">
        <v>713</v>
      </c>
      <c r="B361" t="s">
        <v>714</v>
      </c>
    </row>
    <row r="362" spans="1:2" x14ac:dyDescent="0.3">
      <c r="A362" t="s">
        <v>589</v>
      </c>
      <c r="B362" t="s">
        <v>590</v>
      </c>
    </row>
    <row r="363" spans="1:2" x14ac:dyDescent="0.3">
      <c r="A363" t="s">
        <v>611</v>
      </c>
      <c r="B363" t="s">
        <v>612</v>
      </c>
    </row>
    <row r="364" spans="1:2" x14ac:dyDescent="0.3">
      <c r="A364" t="s">
        <v>288</v>
      </c>
      <c r="B364" t="s">
        <v>289</v>
      </c>
    </row>
    <row r="365" spans="1:2" x14ac:dyDescent="0.3">
      <c r="A365" t="s">
        <v>862</v>
      </c>
      <c r="B365" t="s">
        <v>863</v>
      </c>
    </row>
    <row r="366" spans="1:2" x14ac:dyDescent="0.3">
      <c r="A366" t="s">
        <v>543</v>
      </c>
      <c r="B366" t="s">
        <v>544</v>
      </c>
    </row>
    <row r="367" spans="1:2" x14ac:dyDescent="0.3">
      <c r="A367" t="s">
        <v>86</v>
      </c>
      <c r="B367" t="s">
        <v>87</v>
      </c>
    </row>
    <row r="368" spans="1:2" x14ac:dyDescent="0.3">
      <c r="A368" t="s">
        <v>739</v>
      </c>
      <c r="B368" t="s">
        <v>740</v>
      </c>
    </row>
    <row r="369" spans="1:2" x14ac:dyDescent="0.3">
      <c r="A369" t="s">
        <v>842</v>
      </c>
      <c r="B369" t="s">
        <v>843</v>
      </c>
    </row>
    <row r="370" spans="1:2" x14ac:dyDescent="0.3">
      <c r="A370" t="s">
        <v>555</v>
      </c>
      <c r="B370" t="s">
        <v>556</v>
      </c>
    </row>
    <row r="371" spans="1:2" x14ac:dyDescent="0.3">
      <c r="A371" t="s">
        <v>398</v>
      </c>
      <c r="B371" t="s">
        <v>399</v>
      </c>
    </row>
    <row r="372" spans="1:2" x14ac:dyDescent="0.3">
      <c r="A372" t="s">
        <v>260</v>
      </c>
      <c r="B372" t="s">
        <v>261</v>
      </c>
    </row>
    <row r="373" spans="1:2" x14ac:dyDescent="0.3">
      <c r="A373" t="s">
        <v>441</v>
      </c>
      <c r="B373" t="s">
        <v>442</v>
      </c>
    </row>
    <row r="374" spans="1:2" x14ac:dyDescent="0.3">
      <c r="A374" t="s">
        <v>32</v>
      </c>
      <c r="B374" t="s">
        <v>33</v>
      </c>
    </row>
    <row r="375" spans="1:2" x14ac:dyDescent="0.3">
      <c r="A375" t="s">
        <v>199</v>
      </c>
      <c r="B375" t="s">
        <v>200</v>
      </c>
    </row>
    <row r="376" spans="1:2" x14ac:dyDescent="0.3">
      <c r="A376" t="s">
        <v>681</v>
      </c>
      <c r="B376" t="s">
        <v>682</v>
      </c>
    </row>
    <row r="377" spans="1:2" x14ac:dyDescent="0.3">
      <c r="A377" t="s">
        <v>22</v>
      </c>
      <c r="B377" t="s">
        <v>23</v>
      </c>
    </row>
    <row r="378" spans="1:2" x14ac:dyDescent="0.3">
      <c r="A378" t="s">
        <v>838</v>
      </c>
      <c r="B378" t="s">
        <v>839</v>
      </c>
    </row>
  </sheetData>
  <autoFilter ref="A1:B378" xr:uid="{A7A52EAD-538D-45C7-B863-EF0B6E61CA3D}">
    <sortState xmlns:xlrd2="http://schemas.microsoft.com/office/spreadsheetml/2017/richdata2" ref="A2:B378">
      <sortCondition ref="A1:A370"/>
    </sortState>
  </autoFilter>
  <dataConsolidate/>
  <mergeCells count="1">
    <mergeCell ref="G2:L5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F86B2-2760-465A-8722-83FE6B9BD85C}">
  <dimension ref="A1:AY130"/>
  <sheetViews>
    <sheetView workbookViewId="0">
      <pane xSplit="2" ySplit="4" topLeftCell="C5" activePane="bottomRight" state="frozen"/>
      <selection pane="topRight" activeCell="C1" sqref="C1"/>
      <selection pane="bottomLeft" activeCell="A4" sqref="A4"/>
      <selection pane="bottomRight" activeCell="C5" sqref="C5"/>
    </sheetView>
  </sheetViews>
  <sheetFormatPr defaultRowHeight="14.4" x14ac:dyDescent="0.3"/>
  <cols>
    <col min="1" max="1" width="37.109375" style="6" bestFit="1" customWidth="1"/>
    <col min="2" max="2" width="16.6640625" style="7" bestFit="1" customWidth="1"/>
    <col min="3" max="3" width="10" style="6" customWidth="1"/>
    <col min="4" max="43" width="10" customWidth="1"/>
    <col min="44" max="44" width="10" style="7" customWidth="1"/>
    <col min="45" max="46" width="15.109375" customWidth="1"/>
    <col min="47" max="47" width="13.44140625" style="11" bestFit="1" customWidth="1"/>
    <col min="48" max="48" width="15.109375" style="7" customWidth="1"/>
    <col min="49" max="49" width="13.77734375" customWidth="1"/>
    <col min="50" max="50" width="13.77734375" style="10" customWidth="1"/>
  </cols>
  <sheetData>
    <row r="1" spans="1:50" s="8" customFormat="1" ht="14.4" customHeight="1" thickBot="1" x14ac:dyDescent="0.35">
      <c r="A1" s="86" t="s">
        <v>6</v>
      </c>
      <c r="B1" s="87"/>
      <c r="C1" s="88" t="s">
        <v>7</v>
      </c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  <c r="AH1" s="89"/>
      <c r="AI1" s="89"/>
      <c r="AJ1" s="89"/>
      <c r="AK1" s="89"/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</row>
    <row r="2" spans="1:50" s="35" customFormat="1" ht="18" customHeight="1" thickBot="1" x14ac:dyDescent="0.4">
      <c r="A2" s="90" t="s">
        <v>112</v>
      </c>
      <c r="B2" s="91"/>
      <c r="C2" s="90" t="s">
        <v>113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  <c r="AI2" s="92"/>
      <c r="AJ2" s="92"/>
      <c r="AK2" s="92"/>
      <c r="AL2" s="92"/>
      <c r="AM2" s="92"/>
      <c r="AN2" s="92"/>
      <c r="AO2" s="92"/>
      <c r="AP2" s="92"/>
      <c r="AQ2" s="92"/>
      <c r="AR2" s="91"/>
      <c r="AS2" s="90" t="s">
        <v>116</v>
      </c>
      <c r="AT2" s="92"/>
      <c r="AU2" s="92"/>
      <c r="AV2" s="91"/>
      <c r="AW2" s="90" t="s">
        <v>115</v>
      </c>
      <c r="AX2" s="91"/>
    </row>
    <row r="3" spans="1:50" s="8" customFormat="1" ht="14.4" customHeight="1" x14ac:dyDescent="0.3">
      <c r="A3" s="32" t="s">
        <v>314</v>
      </c>
      <c r="B3" s="33">
        <f>COUNTA(B5:B200)</f>
        <v>0</v>
      </c>
      <c r="C3" s="52">
        <f t="shared" ref="C3:AR3" si="0">200-COUNTBLANK(C5:C204)</f>
        <v>0</v>
      </c>
      <c r="D3" s="53">
        <f t="shared" si="0"/>
        <v>0</v>
      </c>
      <c r="E3" s="53">
        <f t="shared" si="0"/>
        <v>0</v>
      </c>
      <c r="F3" s="53">
        <f t="shared" si="0"/>
        <v>0</v>
      </c>
      <c r="G3" s="53">
        <f t="shared" si="0"/>
        <v>0</v>
      </c>
      <c r="H3" s="53">
        <f t="shared" si="0"/>
        <v>0</v>
      </c>
      <c r="I3" s="53">
        <f t="shared" si="0"/>
        <v>0</v>
      </c>
      <c r="J3" s="53">
        <f t="shared" si="0"/>
        <v>0</v>
      </c>
      <c r="K3" s="53">
        <f t="shared" si="0"/>
        <v>0</v>
      </c>
      <c r="L3" s="53">
        <f t="shared" si="0"/>
        <v>0</v>
      </c>
      <c r="M3" s="53">
        <f t="shared" si="0"/>
        <v>0</v>
      </c>
      <c r="N3" s="53">
        <f t="shared" si="0"/>
        <v>0</v>
      </c>
      <c r="O3" s="53">
        <f t="shared" si="0"/>
        <v>0</v>
      </c>
      <c r="P3" s="53">
        <f t="shared" si="0"/>
        <v>0</v>
      </c>
      <c r="Q3" s="53">
        <f t="shared" si="0"/>
        <v>0</v>
      </c>
      <c r="R3" s="53">
        <f t="shared" si="0"/>
        <v>0</v>
      </c>
      <c r="S3" s="53">
        <f t="shared" si="0"/>
        <v>0</v>
      </c>
      <c r="T3" s="53">
        <f t="shared" si="0"/>
        <v>0</v>
      </c>
      <c r="U3" s="53">
        <f t="shared" si="0"/>
        <v>0</v>
      </c>
      <c r="V3" s="53">
        <f t="shared" si="0"/>
        <v>0</v>
      </c>
      <c r="W3" s="53">
        <f t="shared" si="0"/>
        <v>0</v>
      </c>
      <c r="X3" s="53">
        <f t="shared" si="0"/>
        <v>0</v>
      </c>
      <c r="Y3" s="53">
        <f t="shared" si="0"/>
        <v>0</v>
      </c>
      <c r="Z3" s="53">
        <f t="shared" si="0"/>
        <v>0</v>
      </c>
      <c r="AA3" s="53">
        <f t="shared" si="0"/>
        <v>0</v>
      </c>
      <c r="AB3" s="53">
        <f t="shared" si="0"/>
        <v>0</v>
      </c>
      <c r="AC3" s="53">
        <f t="shared" si="0"/>
        <v>0</v>
      </c>
      <c r="AD3" s="53">
        <f t="shared" si="0"/>
        <v>0</v>
      </c>
      <c r="AE3" s="53">
        <f t="shared" si="0"/>
        <v>0</v>
      </c>
      <c r="AF3" s="53">
        <f t="shared" si="0"/>
        <v>0</v>
      </c>
      <c r="AG3" s="53">
        <f t="shared" si="0"/>
        <v>0</v>
      </c>
      <c r="AH3" s="53">
        <f t="shared" si="0"/>
        <v>0</v>
      </c>
      <c r="AI3" s="53">
        <f t="shared" si="0"/>
        <v>0</v>
      </c>
      <c r="AJ3" s="53">
        <f t="shared" si="0"/>
        <v>0</v>
      </c>
      <c r="AK3" s="53">
        <f t="shared" si="0"/>
        <v>0</v>
      </c>
      <c r="AL3" s="53">
        <f t="shared" si="0"/>
        <v>0</v>
      </c>
      <c r="AM3" s="53">
        <f t="shared" si="0"/>
        <v>0</v>
      </c>
      <c r="AN3" s="53">
        <f t="shared" si="0"/>
        <v>0</v>
      </c>
      <c r="AO3" s="53">
        <f t="shared" si="0"/>
        <v>0</v>
      </c>
      <c r="AP3" s="53">
        <f t="shared" si="0"/>
        <v>0</v>
      </c>
      <c r="AQ3" s="53">
        <f t="shared" si="0"/>
        <v>0</v>
      </c>
      <c r="AR3" s="33">
        <f t="shared" si="0"/>
        <v>0</v>
      </c>
      <c r="AS3" s="5">
        <f t="shared" ref="AS3:AX3" si="1">SUM(AS5:AS196)</f>
        <v>0</v>
      </c>
      <c r="AT3" s="5">
        <f t="shared" si="1"/>
        <v>0</v>
      </c>
      <c r="AU3" s="5">
        <f t="shared" si="1"/>
        <v>0</v>
      </c>
      <c r="AV3" s="5">
        <f t="shared" si="1"/>
        <v>0</v>
      </c>
      <c r="AW3" s="17">
        <f t="shared" si="1"/>
        <v>0</v>
      </c>
      <c r="AX3" s="50">
        <f t="shared" si="1"/>
        <v>0</v>
      </c>
    </row>
    <row r="4" spans="1:50" s="14" customFormat="1" ht="15" thickBot="1" x14ac:dyDescent="0.35">
      <c r="A4" s="40" t="s">
        <v>0</v>
      </c>
      <c r="B4" s="51" t="s">
        <v>1</v>
      </c>
      <c r="C4" s="96">
        <v>44986</v>
      </c>
      <c r="D4" s="94"/>
      <c r="E4" s="94"/>
      <c r="F4" s="94">
        <v>44988</v>
      </c>
      <c r="G4" s="94"/>
      <c r="H4" s="94"/>
      <c r="I4" s="94">
        <v>44991</v>
      </c>
      <c r="J4" s="94"/>
      <c r="K4" s="94"/>
      <c r="L4" s="94">
        <v>44993</v>
      </c>
      <c r="M4" s="94"/>
      <c r="N4" s="94"/>
      <c r="O4" s="94">
        <v>44995</v>
      </c>
      <c r="P4" s="94"/>
      <c r="Q4" s="94"/>
      <c r="R4" s="94">
        <v>44998</v>
      </c>
      <c r="S4" s="94"/>
      <c r="T4" s="94"/>
      <c r="U4" s="94">
        <v>45000</v>
      </c>
      <c r="V4" s="94"/>
      <c r="W4" s="94"/>
      <c r="X4" s="94">
        <v>45002</v>
      </c>
      <c r="Y4" s="94"/>
      <c r="Z4" s="94"/>
      <c r="AA4" s="94">
        <v>45005</v>
      </c>
      <c r="AB4" s="94"/>
      <c r="AC4" s="94"/>
      <c r="AD4" s="94">
        <v>45007</v>
      </c>
      <c r="AE4" s="94"/>
      <c r="AF4" s="94"/>
      <c r="AG4" s="94">
        <v>45009</v>
      </c>
      <c r="AH4" s="94"/>
      <c r="AI4" s="94"/>
      <c r="AJ4" s="94">
        <v>45012</v>
      </c>
      <c r="AK4" s="94"/>
      <c r="AL4" s="94"/>
      <c r="AM4" s="94">
        <v>45014</v>
      </c>
      <c r="AN4" s="94"/>
      <c r="AO4" s="94"/>
      <c r="AP4" s="94">
        <v>45016</v>
      </c>
      <c r="AQ4" s="94"/>
      <c r="AR4" s="95"/>
      <c r="AS4" s="41" t="s">
        <v>3</v>
      </c>
      <c r="AT4" s="41" t="s">
        <v>108</v>
      </c>
      <c r="AU4" s="15" t="s">
        <v>3</v>
      </c>
      <c r="AV4" s="45" t="s">
        <v>4</v>
      </c>
      <c r="AW4" s="14" t="s">
        <v>111</v>
      </c>
      <c r="AX4" s="16" t="s">
        <v>5</v>
      </c>
    </row>
    <row r="5" spans="1:50" s="1" customFormat="1" x14ac:dyDescent="0.3">
      <c r="A5" s="6"/>
      <c r="B5" s="7"/>
      <c r="C5" s="6" t="str">
        <f>IFERROR(VLOOKUP($B5,[1]Mar!C$5:D$46,2,FALSE),"")</f>
        <v/>
      </c>
      <c r="D5" t="str">
        <f>IFERROR(VLOOKUP($B5,[1]Mar!D$5:E$46,2,FALSE),"")</f>
        <v/>
      </c>
      <c r="E5" t="str">
        <f>IFERROR(VLOOKUP($B5,[1]Mar!E$5:F$46,2,FALSE),"")</f>
        <v/>
      </c>
      <c r="F5" t="str">
        <f>IFERROR(VLOOKUP($B5,[1]Mar!F$5:G$46,2,FALSE),"")</f>
        <v/>
      </c>
      <c r="G5" t="str">
        <f>IFERROR(VLOOKUP($B5,[1]Mar!G$5:H$46,2,FALSE),"")</f>
        <v/>
      </c>
      <c r="H5" t="str">
        <f>IFERROR(VLOOKUP($B5,[1]Mar!H$5:I$46,2,FALSE),"")</f>
        <v/>
      </c>
      <c r="I5" t="str">
        <f>IFERROR(VLOOKUP($B5,[1]Mar!I$5:J$46,2,FALSE),"")</f>
        <v/>
      </c>
      <c r="J5" t="str">
        <f>IFERROR(VLOOKUP($B5,[1]Mar!J$5:K$46,2,FALSE),"")</f>
        <v/>
      </c>
      <c r="K5" t="str">
        <f>IFERROR(VLOOKUP($B5,[1]Mar!K$5:L$46,2,FALSE),"")</f>
        <v/>
      </c>
      <c r="L5" t="str">
        <f>IFERROR(VLOOKUP($B5,[1]Mar!L$5:M$46,2,FALSE),"")</f>
        <v/>
      </c>
      <c r="M5" t="str">
        <f>IFERROR(VLOOKUP($B5,[1]Mar!M$5:N$46,2,FALSE),"")</f>
        <v/>
      </c>
      <c r="N5" t="str">
        <f>IFERROR(VLOOKUP($B5,[1]Mar!N$5:O$46,2,FALSE),"")</f>
        <v/>
      </c>
      <c r="O5" t="str">
        <f>IFERROR(VLOOKUP($B5,[1]Mar!O$5:P$46,2,FALSE),"")</f>
        <v/>
      </c>
      <c r="P5" t="str">
        <f>IFERROR(VLOOKUP($B5,[1]Mar!P$5:Q$46,2,FALSE),"")</f>
        <v/>
      </c>
      <c r="Q5" t="str">
        <f>IFERROR(VLOOKUP($B5,[1]Mar!Q$5:R$46,2,FALSE),"")</f>
        <v/>
      </c>
      <c r="R5" t="str">
        <f>IFERROR(VLOOKUP($B5,[1]Mar!R$5:S$46,2,FALSE),"")</f>
        <v/>
      </c>
      <c r="S5" t="str">
        <f>IFERROR(VLOOKUP($B5,[1]Mar!S$5:T$46,2,FALSE),"")</f>
        <v/>
      </c>
      <c r="T5" t="str">
        <f>IFERROR(VLOOKUP($B5,[1]Mar!T$5:U$46,2,FALSE),"")</f>
        <v/>
      </c>
      <c r="U5" t="str">
        <f>IFERROR(VLOOKUP($B5,[1]Mar!U$5:V$46,2,FALSE),"")</f>
        <v/>
      </c>
      <c r="V5" t="str">
        <f>IFERROR(VLOOKUP($B5,[1]Mar!V$5:W$46,2,FALSE),"")</f>
        <v/>
      </c>
      <c r="W5" t="str">
        <f>IFERROR(VLOOKUP($B5,[1]Mar!W$5:X$46,2,FALSE),"")</f>
        <v/>
      </c>
      <c r="X5" t="str">
        <f>IFERROR(VLOOKUP($B5,[1]Mar!X$5:Y$46,2,FALSE),"")</f>
        <v/>
      </c>
      <c r="Y5" t="str">
        <f>IFERROR(VLOOKUP($B5,[1]Mar!Y$5:Z$46,2,FALSE),"")</f>
        <v/>
      </c>
      <c r="Z5" t="str">
        <f>IFERROR(VLOOKUP($B5,[1]Mar!Z$5:AA$46,2,FALSE),"")</f>
        <v/>
      </c>
      <c r="AA5" t="str">
        <f>IFERROR(VLOOKUP($B5,[1]Mar!AA$5:AB$46,2,FALSE),"")</f>
        <v/>
      </c>
      <c r="AB5" t="str">
        <f>IFERROR(VLOOKUP($B5,[1]Mar!AB$5:AC$46,2,FALSE),"")</f>
        <v/>
      </c>
      <c r="AC5" t="str">
        <f>IFERROR(VLOOKUP($B5,[1]Mar!AC$5:AD$46,2,FALSE),"")</f>
        <v/>
      </c>
      <c r="AD5" t="str">
        <f>IFERROR(VLOOKUP($B5,[1]Mar!AD$5:AE$46,2,FALSE),"")</f>
        <v/>
      </c>
      <c r="AE5" t="str">
        <f>IFERROR(VLOOKUP($B5,[1]Mar!AE$5:AF$46,2,FALSE),"")</f>
        <v/>
      </c>
      <c r="AF5" t="str">
        <f>IFERROR(VLOOKUP($B5,[1]Mar!AF$5:AG$46,2,FALSE),"")</f>
        <v/>
      </c>
      <c r="AG5" t="str">
        <f>IFERROR(VLOOKUP($B5,[1]Mar!AG$5:AH$46,2,FALSE),"")</f>
        <v/>
      </c>
      <c r="AH5" t="str">
        <f>IFERROR(VLOOKUP($B5,[1]Mar!AH$5:AI$46,2,FALSE),"")</f>
        <v/>
      </c>
      <c r="AI5" t="str">
        <f>IFERROR(VLOOKUP($B5,[1]Mar!AI$5:AJ$46,2,FALSE),"")</f>
        <v/>
      </c>
      <c r="AJ5" t="str">
        <f>IFERROR(VLOOKUP($B5,[1]Mar!AJ$5:AK$46,2,FALSE),"")</f>
        <v/>
      </c>
      <c r="AK5" t="str">
        <f>IFERROR(VLOOKUP($B5,[1]Mar!AK$5:AL$46,2,FALSE),"")</f>
        <v/>
      </c>
      <c r="AL5" t="str">
        <f>IFERROR(VLOOKUP($B5,[1]Mar!AL$5:AM$46,2,FALSE),"")</f>
        <v/>
      </c>
      <c r="AM5" t="str">
        <f>IFERROR(VLOOKUP($B5,[1]Mar!AM$5:AN$46,2,FALSE),"")</f>
        <v/>
      </c>
      <c r="AN5" t="str">
        <f>IFERROR(VLOOKUP($B5,[1]Mar!AN$5:AO$46,2,FALSE),"")</f>
        <v/>
      </c>
      <c r="AO5" t="str">
        <f>IFERROR(VLOOKUP($B5,[1]Mar!AO$5:AP$46,2,FALSE),"")</f>
        <v/>
      </c>
      <c r="AP5" t="str">
        <f>IFERROR(VLOOKUP($B5,[1]Mar!AP$5:AQ$46,2,FALSE),"")</f>
        <v/>
      </c>
      <c r="AQ5" t="str">
        <f>IFERROR(VLOOKUP($B5,[1]Mar!AQ$5:AR$46,2,FALSE),"")</f>
        <v/>
      </c>
      <c r="AR5" s="7" t="str">
        <f>IFERROR(VLOOKUP($B5,[1]Mar!AR$5:AS$46,2,FALSE),"")</f>
        <v/>
      </c>
      <c r="AS5" s="6">
        <f>SUM($C5:AR5)</f>
        <v>0</v>
      </c>
      <c r="AT5">
        <f>COUNTIF($C5:AR5,"Late*")</f>
        <v>0</v>
      </c>
      <c r="AU5" s="11">
        <f t="shared" ref="AU5" si="2">SUM(AS5:AT5)</f>
        <v>0</v>
      </c>
      <c r="AV5" s="7">
        <f>COUNTIF($C5:AR5,"Absent")</f>
        <v>0</v>
      </c>
      <c r="AW5">
        <f>COUNTIF($C5:AR5,"Withdrawn")+COUNTIF($C5:AR5,"Absent*")-AV5</f>
        <v>0</v>
      </c>
      <c r="AX5" s="10">
        <f t="shared" ref="AX5" si="3">SUM(AU5:AW5)</f>
        <v>0</v>
      </c>
    </row>
    <row r="6" spans="1:50" x14ac:dyDescent="0.3">
      <c r="C6" s="6" t="str">
        <f>IFERROR(VLOOKUP($B6,[1]Mar!C$5:D$46,2,FALSE),"")</f>
        <v/>
      </c>
      <c r="D6" t="str">
        <f>IFERROR(VLOOKUP($B6,[1]Mar!D$5:E$46,2,FALSE),"")</f>
        <v/>
      </c>
      <c r="E6" t="str">
        <f>IFERROR(VLOOKUP($B6,[1]Mar!E$5:F$46,2,FALSE),"")</f>
        <v/>
      </c>
      <c r="F6" t="str">
        <f>IFERROR(VLOOKUP($B6,[1]Mar!F$5:G$46,2,FALSE),"")</f>
        <v/>
      </c>
      <c r="G6" t="str">
        <f>IFERROR(VLOOKUP($B6,[1]Mar!G$5:H$46,2,FALSE),"")</f>
        <v/>
      </c>
      <c r="H6" t="str">
        <f>IFERROR(VLOOKUP($B6,[1]Mar!H$5:I$46,2,FALSE),"")</f>
        <v/>
      </c>
      <c r="I6" t="str">
        <f>IFERROR(VLOOKUP($B6,[1]Mar!I$5:J$46,2,FALSE),"")</f>
        <v/>
      </c>
      <c r="J6" t="str">
        <f>IFERROR(VLOOKUP($B6,[1]Mar!J$5:K$46,2,FALSE),"")</f>
        <v/>
      </c>
      <c r="K6" t="str">
        <f>IFERROR(VLOOKUP($B6,[1]Mar!K$5:L$46,2,FALSE),"")</f>
        <v/>
      </c>
      <c r="L6" t="str">
        <f>IFERROR(VLOOKUP($B6,[1]Mar!L$5:M$46,2,FALSE),"")</f>
        <v/>
      </c>
      <c r="M6" t="str">
        <f>IFERROR(VLOOKUP($B6,[1]Mar!M$5:N$46,2,FALSE),"")</f>
        <v/>
      </c>
      <c r="N6" t="str">
        <f>IFERROR(VLOOKUP($B6,[1]Mar!N$5:O$46,2,FALSE),"")</f>
        <v/>
      </c>
      <c r="O6" t="str">
        <f>IFERROR(VLOOKUP($B6,[1]Mar!O$5:P$46,2,FALSE),"")</f>
        <v/>
      </c>
      <c r="P6" t="str">
        <f>IFERROR(VLOOKUP($B6,[1]Mar!P$5:Q$46,2,FALSE),"")</f>
        <v/>
      </c>
      <c r="Q6" t="str">
        <f>IFERROR(VLOOKUP($B6,[1]Mar!Q$5:R$46,2,FALSE),"")</f>
        <v/>
      </c>
      <c r="R6" t="str">
        <f>IFERROR(VLOOKUP($B6,[1]Mar!R$5:S$46,2,FALSE),"")</f>
        <v/>
      </c>
      <c r="S6" t="str">
        <f>IFERROR(VLOOKUP($B6,[1]Mar!S$5:T$46,2,FALSE),"")</f>
        <v/>
      </c>
      <c r="T6" t="str">
        <f>IFERROR(VLOOKUP($B6,[1]Mar!T$5:U$46,2,FALSE),"")</f>
        <v/>
      </c>
      <c r="U6" t="str">
        <f>IFERROR(VLOOKUP($B6,[1]Mar!U$5:V$46,2,FALSE),"")</f>
        <v/>
      </c>
      <c r="V6" t="str">
        <f>IFERROR(VLOOKUP($B6,[1]Mar!V$5:W$46,2,FALSE),"")</f>
        <v/>
      </c>
      <c r="W6" t="str">
        <f>IFERROR(VLOOKUP($B6,[1]Mar!W$5:X$46,2,FALSE),"")</f>
        <v/>
      </c>
      <c r="X6" t="str">
        <f>IFERROR(VLOOKUP($B6,[1]Mar!X$5:Y$46,2,FALSE),"")</f>
        <v/>
      </c>
      <c r="Y6" t="str">
        <f>IFERROR(VLOOKUP($B6,[1]Mar!Y$5:Z$46,2,FALSE),"")</f>
        <v/>
      </c>
      <c r="Z6" t="str">
        <f>IFERROR(VLOOKUP($B6,[1]Mar!Z$5:AA$46,2,FALSE),"")</f>
        <v/>
      </c>
      <c r="AA6" t="str">
        <f>IFERROR(VLOOKUP($B6,[1]Mar!AA$5:AB$46,2,FALSE),"")</f>
        <v/>
      </c>
      <c r="AB6" t="str">
        <f>IFERROR(VLOOKUP($B6,[1]Mar!AB$5:AC$46,2,FALSE),"")</f>
        <v/>
      </c>
      <c r="AC6" t="str">
        <f>IFERROR(VLOOKUP($B6,[1]Mar!AC$5:AD$46,2,FALSE),"")</f>
        <v/>
      </c>
      <c r="AD6" t="str">
        <f>IFERROR(VLOOKUP($B6,[1]Mar!AD$5:AE$46,2,FALSE),"")</f>
        <v/>
      </c>
      <c r="AE6" t="str">
        <f>IFERROR(VLOOKUP($B6,[1]Mar!AE$5:AF$46,2,FALSE),"")</f>
        <v/>
      </c>
      <c r="AF6" t="str">
        <f>IFERROR(VLOOKUP($B6,[1]Mar!AF$5:AG$46,2,FALSE),"")</f>
        <v/>
      </c>
      <c r="AG6" t="str">
        <f>IFERROR(VLOOKUP($B6,[1]Mar!AG$5:AH$46,2,FALSE),"")</f>
        <v/>
      </c>
      <c r="AH6" t="str">
        <f>IFERROR(VLOOKUP($B6,[1]Mar!AH$5:AI$46,2,FALSE),"")</f>
        <v/>
      </c>
      <c r="AI6" t="str">
        <f>IFERROR(VLOOKUP($B6,[1]Mar!AI$5:AJ$46,2,FALSE),"")</f>
        <v/>
      </c>
      <c r="AJ6" t="str">
        <f>IFERROR(VLOOKUP($B6,[1]Mar!AJ$5:AK$46,2,FALSE),"")</f>
        <v/>
      </c>
      <c r="AK6" t="str">
        <f>IFERROR(VLOOKUP($B6,[1]Mar!AK$5:AL$46,2,FALSE),"")</f>
        <v/>
      </c>
      <c r="AL6" t="str">
        <f>IFERROR(VLOOKUP($B6,[1]Mar!AL$5:AM$46,2,FALSE),"")</f>
        <v/>
      </c>
      <c r="AM6" t="str">
        <f>IFERROR(VLOOKUP($B6,[1]Mar!AM$5:AN$46,2,FALSE),"")</f>
        <v/>
      </c>
      <c r="AN6" t="str">
        <f>IFERROR(VLOOKUP($B6,[1]Mar!AN$5:AO$46,2,FALSE),"")</f>
        <v/>
      </c>
      <c r="AO6" t="str">
        <f>IFERROR(VLOOKUP($B6,[1]Mar!AO$5:AP$46,2,FALSE),"")</f>
        <v/>
      </c>
      <c r="AP6" t="str">
        <f>IFERROR(VLOOKUP($B6,[1]Mar!AP$5:AQ$46,2,FALSE),"")</f>
        <v/>
      </c>
      <c r="AQ6" t="str">
        <f>IFERROR(VLOOKUP($B6,[1]Mar!AQ$5:AR$46,2,FALSE),"")</f>
        <v/>
      </c>
      <c r="AR6" s="7" t="str">
        <f>IFERROR(VLOOKUP($B6,[1]Mar!AR$5:AS$46,2,FALSE),"")</f>
        <v/>
      </c>
      <c r="AS6" s="6">
        <f>SUM($C6:AR6)</f>
        <v>0</v>
      </c>
      <c r="AT6">
        <f>COUNTIF($C6:AR6,"Late*")</f>
        <v>0</v>
      </c>
      <c r="AU6" s="11">
        <f t="shared" ref="AU6:AU69" si="4">SUM(AS6:AT6)</f>
        <v>0</v>
      </c>
      <c r="AV6" s="7">
        <f>COUNTIF($C6:AR6,"Absent")</f>
        <v>0</v>
      </c>
      <c r="AW6">
        <f>COUNTIF($C6:AR6,"Withdrawn")+COUNTIF($C6:AR6,"Absent*")-AV6</f>
        <v>0</v>
      </c>
      <c r="AX6" s="10">
        <f t="shared" ref="AX6:AX69" si="5">SUM(AU6:AW6)</f>
        <v>0</v>
      </c>
    </row>
    <row r="7" spans="1:50" x14ac:dyDescent="0.3">
      <c r="C7" s="6" t="str">
        <f>IFERROR(VLOOKUP($B7,[1]Mar!C$5:D$46,2,FALSE),"")</f>
        <v/>
      </c>
      <c r="D7" t="str">
        <f>IFERROR(VLOOKUP($B7,[1]Mar!D$5:E$46,2,FALSE),"")</f>
        <v/>
      </c>
      <c r="E7" t="str">
        <f>IFERROR(VLOOKUP($B7,[1]Mar!E$5:F$46,2,FALSE),"")</f>
        <v/>
      </c>
      <c r="F7" t="str">
        <f>IFERROR(VLOOKUP($B7,[1]Mar!F$5:G$46,2,FALSE),"")</f>
        <v/>
      </c>
      <c r="G7" t="str">
        <f>IFERROR(VLOOKUP($B7,[1]Mar!G$5:H$46,2,FALSE),"")</f>
        <v/>
      </c>
      <c r="H7" t="str">
        <f>IFERROR(VLOOKUP($B7,[1]Mar!H$5:I$46,2,FALSE),"")</f>
        <v/>
      </c>
      <c r="I7" t="str">
        <f>IFERROR(VLOOKUP($B7,[1]Mar!I$5:J$46,2,FALSE),"")</f>
        <v/>
      </c>
      <c r="J7" t="str">
        <f>IFERROR(VLOOKUP($B7,[1]Mar!J$5:K$46,2,FALSE),"")</f>
        <v/>
      </c>
      <c r="K7" t="str">
        <f>IFERROR(VLOOKUP($B7,[1]Mar!K$5:L$46,2,FALSE),"")</f>
        <v/>
      </c>
      <c r="L7" t="str">
        <f>IFERROR(VLOOKUP($B7,[1]Mar!L$5:M$46,2,FALSE),"")</f>
        <v/>
      </c>
      <c r="M7" t="str">
        <f>IFERROR(VLOOKUP($B7,[1]Mar!M$5:N$46,2,FALSE),"")</f>
        <v/>
      </c>
      <c r="N7" t="str">
        <f>IFERROR(VLOOKUP($B7,[1]Mar!N$5:O$46,2,FALSE),"")</f>
        <v/>
      </c>
      <c r="O7" t="str">
        <f>IFERROR(VLOOKUP($B7,[1]Mar!O$5:P$46,2,FALSE),"")</f>
        <v/>
      </c>
      <c r="P7" t="str">
        <f>IFERROR(VLOOKUP($B7,[1]Mar!P$5:Q$46,2,FALSE),"")</f>
        <v/>
      </c>
      <c r="Q7" t="str">
        <f>IFERROR(VLOOKUP($B7,[1]Mar!Q$5:R$46,2,FALSE),"")</f>
        <v/>
      </c>
      <c r="R7" t="str">
        <f>IFERROR(VLOOKUP($B7,[1]Mar!R$5:S$46,2,FALSE),"")</f>
        <v/>
      </c>
      <c r="S7" t="str">
        <f>IFERROR(VLOOKUP($B7,[1]Mar!S$5:T$46,2,FALSE),"")</f>
        <v/>
      </c>
      <c r="T7" t="str">
        <f>IFERROR(VLOOKUP($B7,[1]Mar!T$5:U$46,2,FALSE),"")</f>
        <v/>
      </c>
      <c r="U7" t="str">
        <f>IFERROR(VLOOKUP($B7,[1]Mar!U$5:V$46,2,FALSE),"")</f>
        <v/>
      </c>
      <c r="V7" t="str">
        <f>IFERROR(VLOOKUP($B7,[1]Mar!V$5:W$46,2,FALSE),"")</f>
        <v/>
      </c>
      <c r="W7" t="str">
        <f>IFERROR(VLOOKUP($B7,[1]Mar!W$5:X$46,2,FALSE),"")</f>
        <v/>
      </c>
      <c r="X7" t="str">
        <f>IFERROR(VLOOKUP($B7,[1]Mar!X$5:Y$46,2,FALSE),"")</f>
        <v/>
      </c>
      <c r="Y7" t="str">
        <f>IFERROR(VLOOKUP($B7,[1]Mar!Y$5:Z$46,2,FALSE),"")</f>
        <v/>
      </c>
      <c r="Z7" t="str">
        <f>IFERROR(VLOOKUP($B7,[1]Mar!Z$5:AA$46,2,FALSE),"")</f>
        <v/>
      </c>
      <c r="AA7" t="str">
        <f>IFERROR(VLOOKUP($B7,[1]Mar!AA$5:AB$46,2,FALSE),"")</f>
        <v/>
      </c>
      <c r="AB7" t="str">
        <f>IFERROR(VLOOKUP($B7,[1]Mar!AB$5:AC$46,2,FALSE),"")</f>
        <v/>
      </c>
      <c r="AC7" t="str">
        <f>IFERROR(VLOOKUP($B7,[1]Mar!AC$5:AD$46,2,FALSE),"")</f>
        <v/>
      </c>
      <c r="AD7" t="str">
        <f>IFERROR(VLOOKUP($B7,[1]Mar!AD$5:AE$46,2,FALSE),"")</f>
        <v/>
      </c>
      <c r="AE7" t="str">
        <f>IFERROR(VLOOKUP($B7,[1]Mar!AE$5:AF$46,2,FALSE),"")</f>
        <v/>
      </c>
      <c r="AF7" t="str">
        <f>IFERROR(VLOOKUP($B7,[1]Mar!AF$5:AG$46,2,FALSE),"")</f>
        <v/>
      </c>
      <c r="AG7" t="str">
        <f>IFERROR(VLOOKUP($B7,[1]Mar!AG$5:AH$46,2,FALSE),"")</f>
        <v/>
      </c>
      <c r="AH7" t="str">
        <f>IFERROR(VLOOKUP($B7,[1]Mar!AH$5:AI$46,2,FALSE),"")</f>
        <v/>
      </c>
      <c r="AI7" t="str">
        <f>IFERROR(VLOOKUP($B7,[1]Mar!AI$5:AJ$46,2,FALSE),"")</f>
        <v/>
      </c>
      <c r="AJ7" t="str">
        <f>IFERROR(VLOOKUP($B7,[1]Mar!AJ$5:AK$46,2,FALSE),"")</f>
        <v/>
      </c>
      <c r="AK7" t="str">
        <f>IFERROR(VLOOKUP($B7,[1]Mar!AK$5:AL$46,2,FALSE),"")</f>
        <v/>
      </c>
      <c r="AL7" t="str">
        <f>IFERROR(VLOOKUP($B7,[1]Mar!AL$5:AM$46,2,FALSE),"")</f>
        <v/>
      </c>
      <c r="AM7" t="str">
        <f>IFERROR(VLOOKUP($B7,[1]Mar!AM$5:AN$46,2,FALSE),"")</f>
        <v/>
      </c>
      <c r="AN7" t="str">
        <f>IFERROR(VLOOKUP($B7,[1]Mar!AN$5:AO$46,2,FALSE),"")</f>
        <v/>
      </c>
      <c r="AO7" t="str">
        <f>IFERROR(VLOOKUP($B7,[1]Mar!AO$5:AP$46,2,FALSE),"")</f>
        <v/>
      </c>
      <c r="AP7" t="str">
        <f>IFERROR(VLOOKUP($B7,[1]Mar!AP$5:AQ$46,2,FALSE),"")</f>
        <v/>
      </c>
      <c r="AQ7" t="str">
        <f>IFERROR(VLOOKUP($B7,[1]Mar!AQ$5:AR$46,2,FALSE),"")</f>
        <v/>
      </c>
      <c r="AR7" s="7" t="str">
        <f>IFERROR(VLOOKUP($B7,[1]Mar!AR$5:AS$46,2,FALSE),"")</f>
        <v/>
      </c>
      <c r="AS7" s="6">
        <f>SUM($C7:AR7)</f>
        <v>0</v>
      </c>
      <c r="AT7">
        <f>COUNTIF($C7:AR7,"Late*")</f>
        <v>0</v>
      </c>
      <c r="AU7" s="11">
        <f t="shared" si="4"/>
        <v>0</v>
      </c>
      <c r="AV7" s="7">
        <f>COUNTIF($C7:AR7,"Absent")</f>
        <v>0</v>
      </c>
      <c r="AW7">
        <f>COUNTIF($C7:AR7,"Withdrawn")+COUNTIF($C7:AR7,"Absent*")-AV7</f>
        <v>0</v>
      </c>
      <c r="AX7" s="10">
        <f t="shared" si="5"/>
        <v>0</v>
      </c>
    </row>
    <row r="8" spans="1:50" x14ac:dyDescent="0.3">
      <c r="C8" s="6" t="str">
        <f>IFERROR(VLOOKUP($B8,[1]Mar!C$5:D$46,2,FALSE),"")</f>
        <v/>
      </c>
      <c r="D8" t="str">
        <f>IFERROR(VLOOKUP($B8,[1]Mar!D$5:E$46,2,FALSE),"")</f>
        <v/>
      </c>
      <c r="E8" t="str">
        <f>IFERROR(VLOOKUP($B8,[1]Mar!E$5:F$46,2,FALSE),"")</f>
        <v/>
      </c>
      <c r="F8" t="str">
        <f>IFERROR(VLOOKUP($B8,[1]Mar!F$5:G$46,2,FALSE),"")</f>
        <v/>
      </c>
      <c r="G8" t="str">
        <f>IFERROR(VLOOKUP($B8,[1]Mar!G$5:H$46,2,FALSE),"")</f>
        <v/>
      </c>
      <c r="H8" t="str">
        <f>IFERROR(VLOOKUP($B8,[1]Mar!H$5:I$46,2,FALSE),"")</f>
        <v/>
      </c>
      <c r="I8" t="str">
        <f>IFERROR(VLOOKUP($B8,[1]Mar!I$5:J$46,2,FALSE),"")</f>
        <v/>
      </c>
      <c r="J8" t="str">
        <f>IFERROR(VLOOKUP($B8,[1]Mar!J$5:K$46,2,FALSE),"")</f>
        <v/>
      </c>
      <c r="K8" t="str">
        <f>IFERROR(VLOOKUP($B8,[1]Mar!K$5:L$46,2,FALSE),"")</f>
        <v/>
      </c>
      <c r="L8" t="str">
        <f>IFERROR(VLOOKUP($B8,[1]Mar!L$5:M$46,2,FALSE),"")</f>
        <v/>
      </c>
      <c r="M8" t="str">
        <f>IFERROR(VLOOKUP($B8,[1]Mar!M$5:N$46,2,FALSE),"")</f>
        <v/>
      </c>
      <c r="N8" t="str">
        <f>IFERROR(VLOOKUP($B8,[1]Mar!N$5:O$46,2,FALSE),"")</f>
        <v/>
      </c>
      <c r="O8" t="str">
        <f>IFERROR(VLOOKUP($B8,[1]Mar!O$5:P$46,2,FALSE),"")</f>
        <v/>
      </c>
      <c r="P8" t="str">
        <f>IFERROR(VLOOKUP($B8,[1]Mar!P$5:Q$46,2,FALSE),"")</f>
        <v/>
      </c>
      <c r="Q8" t="str">
        <f>IFERROR(VLOOKUP($B8,[1]Mar!Q$5:R$46,2,FALSE),"")</f>
        <v/>
      </c>
      <c r="R8" t="str">
        <f>IFERROR(VLOOKUP($B8,[1]Mar!R$5:S$46,2,FALSE),"")</f>
        <v/>
      </c>
      <c r="S8" t="str">
        <f>IFERROR(VLOOKUP($B8,[1]Mar!S$5:T$46,2,FALSE),"")</f>
        <v/>
      </c>
      <c r="T8" t="str">
        <f>IFERROR(VLOOKUP($B8,[1]Mar!T$5:U$46,2,FALSE),"")</f>
        <v/>
      </c>
      <c r="U8" t="str">
        <f>IFERROR(VLOOKUP($B8,[1]Mar!U$5:V$46,2,FALSE),"")</f>
        <v/>
      </c>
      <c r="V8" t="str">
        <f>IFERROR(VLOOKUP($B8,[1]Mar!V$5:W$46,2,FALSE),"")</f>
        <v/>
      </c>
      <c r="W8" t="str">
        <f>IFERROR(VLOOKUP($B8,[1]Mar!W$5:X$46,2,FALSE),"")</f>
        <v/>
      </c>
      <c r="X8" t="str">
        <f>IFERROR(VLOOKUP($B8,[1]Mar!X$5:Y$46,2,FALSE),"")</f>
        <v/>
      </c>
      <c r="Y8" t="str">
        <f>IFERROR(VLOOKUP($B8,[1]Mar!Y$5:Z$46,2,FALSE),"")</f>
        <v/>
      </c>
      <c r="Z8" t="str">
        <f>IFERROR(VLOOKUP($B8,[1]Mar!Z$5:AA$46,2,FALSE),"")</f>
        <v/>
      </c>
      <c r="AA8" t="str">
        <f>IFERROR(VLOOKUP($B8,[1]Mar!AA$5:AB$46,2,FALSE),"")</f>
        <v/>
      </c>
      <c r="AB8" t="str">
        <f>IFERROR(VLOOKUP($B8,[1]Mar!AB$5:AC$46,2,FALSE),"")</f>
        <v/>
      </c>
      <c r="AC8" t="str">
        <f>IFERROR(VLOOKUP($B8,[1]Mar!AC$5:AD$46,2,FALSE),"")</f>
        <v/>
      </c>
      <c r="AD8" t="str">
        <f>IFERROR(VLOOKUP($B8,[1]Mar!AD$5:AE$46,2,FALSE),"")</f>
        <v/>
      </c>
      <c r="AE8" t="str">
        <f>IFERROR(VLOOKUP($B8,[1]Mar!AE$5:AF$46,2,FALSE),"")</f>
        <v/>
      </c>
      <c r="AF8" t="str">
        <f>IFERROR(VLOOKUP($B8,[1]Mar!AF$5:AG$46,2,FALSE),"")</f>
        <v/>
      </c>
      <c r="AG8" t="str">
        <f>IFERROR(VLOOKUP($B8,[1]Mar!AG$5:AH$46,2,FALSE),"")</f>
        <v/>
      </c>
      <c r="AH8" t="str">
        <f>IFERROR(VLOOKUP($B8,[1]Mar!AH$5:AI$46,2,FALSE),"")</f>
        <v/>
      </c>
      <c r="AI8" t="str">
        <f>IFERROR(VLOOKUP($B8,[1]Mar!AI$5:AJ$46,2,FALSE),"")</f>
        <v/>
      </c>
      <c r="AJ8" t="str">
        <f>IFERROR(VLOOKUP($B8,[1]Mar!AJ$5:AK$46,2,FALSE),"")</f>
        <v/>
      </c>
      <c r="AK8" t="str">
        <f>IFERROR(VLOOKUP($B8,[1]Mar!AK$5:AL$46,2,FALSE),"")</f>
        <v/>
      </c>
      <c r="AL8" t="str">
        <f>IFERROR(VLOOKUP($B8,[1]Mar!AL$5:AM$46,2,FALSE),"")</f>
        <v/>
      </c>
      <c r="AM8" t="str">
        <f>IFERROR(VLOOKUP($B8,[1]Mar!AM$5:AN$46,2,FALSE),"")</f>
        <v/>
      </c>
      <c r="AN8" t="str">
        <f>IFERROR(VLOOKUP($B8,[1]Mar!AN$5:AO$46,2,FALSE),"")</f>
        <v/>
      </c>
      <c r="AO8" t="str">
        <f>IFERROR(VLOOKUP($B8,[1]Mar!AO$5:AP$46,2,FALSE),"")</f>
        <v/>
      </c>
      <c r="AP8" t="str">
        <f>IFERROR(VLOOKUP($B8,[1]Mar!AP$5:AQ$46,2,FALSE),"")</f>
        <v/>
      </c>
      <c r="AQ8" t="str">
        <f>IFERROR(VLOOKUP($B8,[1]Mar!AQ$5:AR$46,2,FALSE),"")</f>
        <v/>
      </c>
      <c r="AR8" s="7" t="str">
        <f>IFERROR(VLOOKUP($B8,[1]Mar!AR$5:AS$46,2,FALSE),"")</f>
        <v/>
      </c>
      <c r="AS8" s="6">
        <f>SUM($C8:AR8)</f>
        <v>0</v>
      </c>
      <c r="AT8">
        <f>COUNTIF($C8:AR8,"Late*")</f>
        <v>0</v>
      </c>
      <c r="AU8" s="11">
        <f t="shared" si="4"/>
        <v>0</v>
      </c>
      <c r="AV8" s="7">
        <f>COUNTIF($C8:AR8,"Absent")</f>
        <v>0</v>
      </c>
      <c r="AW8">
        <f>COUNTIF($C8:AR8,"Withdrawn")+COUNTIF($C8:AR8,"Absent*")-AV8</f>
        <v>0</v>
      </c>
      <c r="AX8" s="10">
        <f t="shared" si="5"/>
        <v>0</v>
      </c>
    </row>
    <row r="9" spans="1:50" x14ac:dyDescent="0.3">
      <c r="C9" s="6" t="str">
        <f>IFERROR(VLOOKUP($B9,[1]Mar!C$5:D$46,2,FALSE),"")</f>
        <v/>
      </c>
      <c r="D9" t="str">
        <f>IFERROR(VLOOKUP($B9,[1]Mar!D$5:E$46,2,FALSE),"")</f>
        <v/>
      </c>
      <c r="E9" t="str">
        <f>IFERROR(VLOOKUP($B9,[1]Mar!E$5:F$46,2,FALSE),"")</f>
        <v/>
      </c>
      <c r="F9" t="str">
        <f>IFERROR(VLOOKUP($B9,[1]Mar!F$5:G$46,2,FALSE),"")</f>
        <v/>
      </c>
      <c r="G9" t="str">
        <f>IFERROR(VLOOKUP($B9,[1]Mar!G$5:H$46,2,FALSE),"")</f>
        <v/>
      </c>
      <c r="H9" t="str">
        <f>IFERROR(VLOOKUP($B9,[1]Mar!H$5:I$46,2,FALSE),"")</f>
        <v/>
      </c>
      <c r="I9" t="str">
        <f>IFERROR(VLOOKUP($B9,[1]Mar!I$5:J$46,2,FALSE),"")</f>
        <v/>
      </c>
      <c r="J9" t="str">
        <f>IFERROR(VLOOKUP($B9,[1]Mar!J$5:K$46,2,FALSE),"")</f>
        <v/>
      </c>
      <c r="K9" t="str">
        <f>IFERROR(VLOOKUP($B9,[1]Mar!K$5:L$46,2,FALSE),"")</f>
        <v/>
      </c>
      <c r="L9" t="str">
        <f>IFERROR(VLOOKUP($B9,[1]Mar!L$5:M$46,2,FALSE),"")</f>
        <v/>
      </c>
      <c r="M9" t="str">
        <f>IFERROR(VLOOKUP($B9,[1]Mar!M$5:N$46,2,FALSE),"")</f>
        <v/>
      </c>
      <c r="N9" t="str">
        <f>IFERROR(VLOOKUP($B9,[1]Mar!N$5:O$46,2,FALSE),"")</f>
        <v/>
      </c>
      <c r="O9" t="str">
        <f>IFERROR(VLOOKUP($B9,[1]Mar!O$5:P$46,2,FALSE),"")</f>
        <v/>
      </c>
      <c r="P9" t="str">
        <f>IFERROR(VLOOKUP($B9,[1]Mar!P$5:Q$46,2,FALSE),"")</f>
        <v/>
      </c>
      <c r="Q9" t="str">
        <f>IFERROR(VLOOKUP($B9,[1]Mar!Q$5:R$46,2,FALSE),"")</f>
        <v/>
      </c>
      <c r="R9" t="str">
        <f>IFERROR(VLOOKUP($B9,[1]Mar!R$5:S$46,2,FALSE),"")</f>
        <v/>
      </c>
      <c r="S9" t="str">
        <f>IFERROR(VLOOKUP($B9,[1]Mar!S$5:T$46,2,FALSE),"")</f>
        <v/>
      </c>
      <c r="T9" t="str">
        <f>IFERROR(VLOOKUP($B9,[1]Mar!T$5:U$46,2,FALSE),"")</f>
        <v/>
      </c>
      <c r="U9" t="str">
        <f>IFERROR(VLOOKUP($B9,[1]Mar!U$5:V$46,2,FALSE),"")</f>
        <v/>
      </c>
      <c r="V9" t="str">
        <f>IFERROR(VLOOKUP($B9,[1]Mar!V$5:W$46,2,FALSE),"")</f>
        <v/>
      </c>
      <c r="W9" t="str">
        <f>IFERROR(VLOOKUP($B9,[1]Mar!W$5:X$46,2,FALSE),"")</f>
        <v/>
      </c>
      <c r="X9" t="str">
        <f>IFERROR(VLOOKUP($B9,[1]Mar!X$5:Y$46,2,FALSE),"")</f>
        <v/>
      </c>
      <c r="Y9" t="str">
        <f>IFERROR(VLOOKUP($B9,[1]Mar!Y$5:Z$46,2,FALSE),"")</f>
        <v/>
      </c>
      <c r="Z9" t="str">
        <f>IFERROR(VLOOKUP($B9,[1]Mar!Z$5:AA$46,2,FALSE),"")</f>
        <v/>
      </c>
      <c r="AA9" t="str">
        <f>IFERROR(VLOOKUP($B9,[1]Mar!AA$5:AB$46,2,FALSE),"")</f>
        <v/>
      </c>
      <c r="AB9" t="str">
        <f>IFERROR(VLOOKUP($B9,[1]Mar!AB$5:AC$46,2,FALSE),"")</f>
        <v/>
      </c>
      <c r="AC9" t="str">
        <f>IFERROR(VLOOKUP($B9,[1]Mar!AC$5:AD$46,2,FALSE),"")</f>
        <v/>
      </c>
      <c r="AD9" t="str">
        <f>IFERROR(VLOOKUP($B9,[1]Mar!AD$5:AE$46,2,FALSE),"")</f>
        <v/>
      </c>
      <c r="AE9" t="str">
        <f>IFERROR(VLOOKUP($B9,[1]Mar!AE$5:AF$46,2,FALSE),"")</f>
        <v/>
      </c>
      <c r="AF9" t="str">
        <f>IFERROR(VLOOKUP($B9,[1]Mar!AF$5:AG$46,2,FALSE),"")</f>
        <v/>
      </c>
      <c r="AG9" t="str">
        <f>IFERROR(VLOOKUP($B9,[1]Mar!AG$5:AH$46,2,FALSE),"")</f>
        <v/>
      </c>
      <c r="AH9" t="str">
        <f>IFERROR(VLOOKUP($B9,[1]Mar!AH$5:AI$46,2,FALSE),"")</f>
        <v/>
      </c>
      <c r="AI9" t="str">
        <f>IFERROR(VLOOKUP($B9,[1]Mar!AI$5:AJ$46,2,FALSE),"")</f>
        <v/>
      </c>
      <c r="AJ9" t="str">
        <f>IFERROR(VLOOKUP($B9,[1]Mar!AJ$5:AK$46,2,FALSE),"")</f>
        <v/>
      </c>
      <c r="AK9" t="str">
        <f>IFERROR(VLOOKUP($B9,[1]Mar!AK$5:AL$46,2,FALSE),"")</f>
        <v/>
      </c>
      <c r="AL9" t="str">
        <f>IFERROR(VLOOKUP($B9,[1]Mar!AL$5:AM$46,2,FALSE),"")</f>
        <v/>
      </c>
      <c r="AM9" t="str">
        <f>IFERROR(VLOOKUP($B9,[1]Mar!AM$5:AN$46,2,FALSE),"")</f>
        <v/>
      </c>
      <c r="AN9" t="str">
        <f>IFERROR(VLOOKUP($B9,[1]Mar!AN$5:AO$46,2,FALSE),"")</f>
        <v/>
      </c>
      <c r="AO9" t="str">
        <f>IFERROR(VLOOKUP($B9,[1]Mar!AO$5:AP$46,2,FALSE),"")</f>
        <v/>
      </c>
      <c r="AP9" t="str">
        <f>IFERROR(VLOOKUP($B9,[1]Mar!AP$5:AQ$46,2,FALSE),"")</f>
        <v/>
      </c>
      <c r="AQ9" t="str">
        <f>IFERROR(VLOOKUP($B9,[1]Mar!AQ$5:AR$46,2,FALSE),"")</f>
        <v/>
      </c>
      <c r="AR9" s="7" t="str">
        <f>IFERROR(VLOOKUP($B9,[1]Mar!AR$5:AS$46,2,FALSE),"")</f>
        <v/>
      </c>
      <c r="AS9" s="6">
        <f>SUM($C9:AR9)</f>
        <v>0</v>
      </c>
      <c r="AT9">
        <f>COUNTIF($C9:AR9,"Late*")</f>
        <v>0</v>
      </c>
      <c r="AU9" s="11">
        <f t="shared" si="4"/>
        <v>0</v>
      </c>
      <c r="AV9" s="7">
        <f>COUNTIF($C9:AR9,"Absent")</f>
        <v>0</v>
      </c>
      <c r="AW9">
        <f>COUNTIF($C9:AR9,"Withdrawn")+COUNTIF($C9:AR9,"Absent*")-AV9</f>
        <v>0</v>
      </c>
      <c r="AX9" s="10">
        <f t="shared" si="5"/>
        <v>0</v>
      </c>
    </row>
    <row r="10" spans="1:50" x14ac:dyDescent="0.3">
      <c r="C10" s="6" t="str">
        <f>IFERROR(VLOOKUP($B10,[1]Mar!C$5:D$46,2,FALSE),"")</f>
        <v/>
      </c>
      <c r="D10" t="str">
        <f>IFERROR(VLOOKUP($B10,[1]Mar!D$5:E$46,2,FALSE),"")</f>
        <v/>
      </c>
      <c r="E10" t="str">
        <f>IFERROR(VLOOKUP($B10,[1]Mar!E$5:F$46,2,FALSE),"")</f>
        <v/>
      </c>
      <c r="F10" t="str">
        <f>IFERROR(VLOOKUP($B10,[1]Mar!F$5:G$46,2,FALSE),"")</f>
        <v/>
      </c>
      <c r="G10" t="str">
        <f>IFERROR(VLOOKUP($B10,[1]Mar!G$5:H$46,2,FALSE),"")</f>
        <v/>
      </c>
      <c r="H10" t="str">
        <f>IFERROR(VLOOKUP($B10,[1]Mar!H$5:I$46,2,FALSE),"")</f>
        <v/>
      </c>
      <c r="I10" t="str">
        <f>IFERROR(VLOOKUP($B10,[1]Mar!I$5:J$46,2,FALSE),"")</f>
        <v/>
      </c>
      <c r="J10" t="str">
        <f>IFERROR(VLOOKUP($B10,[1]Mar!J$5:K$46,2,FALSE),"")</f>
        <v/>
      </c>
      <c r="K10" t="str">
        <f>IFERROR(VLOOKUP($B10,[1]Mar!K$5:L$46,2,FALSE),"")</f>
        <v/>
      </c>
      <c r="L10" t="str">
        <f>IFERROR(VLOOKUP($B10,[1]Mar!L$5:M$46,2,FALSE),"")</f>
        <v/>
      </c>
      <c r="M10" t="str">
        <f>IFERROR(VLOOKUP($B10,[1]Mar!M$5:N$46,2,FALSE),"")</f>
        <v/>
      </c>
      <c r="N10" t="str">
        <f>IFERROR(VLOOKUP($B10,[1]Mar!N$5:O$46,2,FALSE),"")</f>
        <v/>
      </c>
      <c r="O10" t="str">
        <f>IFERROR(VLOOKUP($B10,[1]Mar!O$5:P$46,2,FALSE),"")</f>
        <v/>
      </c>
      <c r="P10" t="str">
        <f>IFERROR(VLOOKUP($B10,[1]Mar!P$5:Q$46,2,FALSE),"")</f>
        <v/>
      </c>
      <c r="Q10" t="str">
        <f>IFERROR(VLOOKUP($B10,[1]Mar!Q$5:R$46,2,FALSE),"")</f>
        <v/>
      </c>
      <c r="R10" t="str">
        <f>IFERROR(VLOOKUP($B10,[1]Mar!R$5:S$46,2,FALSE),"")</f>
        <v/>
      </c>
      <c r="S10" t="str">
        <f>IFERROR(VLOOKUP($B10,[1]Mar!S$5:T$46,2,FALSE),"")</f>
        <v/>
      </c>
      <c r="T10" t="str">
        <f>IFERROR(VLOOKUP($B10,[1]Mar!T$5:U$46,2,FALSE),"")</f>
        <v/>
      </c>
      <c r="U10" t="str">
        <f>IFERROR(VLOOKUP($B10,[1]Mar!U$5:V$46,2,FALSE),"")</f>
        <v/>
      </c>
      <c r="V10" t="str">
        <f>IFERROR(VLOOKUP($B10,[1]Mar!V$5:W$46,2,FALSE),"")</f>
        <v/>
      </c>
      <c r="W10" t="str">
        <f>IFERROR(VLOOKUP($B10,[1]Mar!W$5:X$46,2,FALSE),"")</f>
        <v/>
      </c>
      <c r="X10" t="str">
        <f>IFERROR(VLOOKUP($B10,[1]Mar!X$5:Y$46,2,FALSE),"")</f>
        <v/>
      </c>
      <c r="Y10" t="str">
        <f>IFERROR(VLOOKUP($B10,[1]Mar!Y$5:Z$46,2,FALSE),"")</f>
        <v/>
      </c>
      <c r="Z10" t="str">
        <f>IFERROR(VLOOKUP($B10,[1]Mar!Z$5:AA$46,2,FALSE),"")</f>
        <v/>
      </c>
      <c r="AA10" t="str">
        <f>IFERROR(VLOOKUP($B10,[1]Mar!AA$5:AB$46,2,FALSE),"")</f>
        <v/>
      </c>
      <c r="AB10" t="str">
        <f>IFERROR(VLOOKUP($B10,[1]Mar!AB$5:AC$46,2,FALSE),"")</f>
        <v/>
      </c>
      <c r="AC10" t="str">
        <f>IFERROR(VLOOKUP($B10,[1]Mar!AC$5:AD$46,2,FALSE),"")</f>
        <v/>
      </c>
      <c r="AD10" t="str">
        <f>IFERROR(VLOOKUP($B10,[1]Mar!AD$5:AE$46,2,FALSE),"")</f>
        <v/>
      </c>
      <c r="AE10" t="str">
        <f>IFERROR(VLOOKUP($B10,[1]Mar!AE$5:AF$46,2,FALSE),"")</f>
        <v/>
      </c>
      <c r="AF10" t="str">
        <f>IFERROR(VLOOKUP($B10,[1]Mar!AF$5:AG$46,2,FALSE),"")</f>
        <v/>
      </c>
      <c r="AG10" t="str">
        <f>IFERROR(VLOOKUP($B10,[1]Mar!AG$5:AH$46,2,FALSE),"")</f>
        <v/>
      </c>
      <c r="AH10" t="str">
        <f>IFERROR(VLOOKUP($B10,[1]Mar!AH$5:AI$46,2,FALSE),"")</f>
        <v/>
      </c>
      <c r="AI10" t="str">
        <f>IFERROR(VLOOKUP($B10,[1]Mar!AI$5:AJ$46,2,FALSE),"")</f>
        <v/>
      </c>
      <c r="AJ10" t="str">
        <f>IFERROR(VLOOKUP($B10,[1]Mar!AJ$5:AK$46,2,FALSE),"")</f>
        <v/>
      </c>
      <c r="AK10" t="str">
        <f>IFERROR(VLOOKUP($B10,[1]Mar!AK$5:AL$46,2,FALSE),"")</f>
        <v/>
      </c>
      <c r="AL10" t="str">
        <f>IFERROR(VLOOKUP($B10,[1]Mar!AL$5:AM$46,2,FALSE),"")</f>
        <v/>
      </c>
      <c r="AM10" t="str">
        <f>IFERROR(VLOOKUP($B10,[1]Mar!AM$5:AN$46,2,FALSE),"")</f>
        <v/>
      </c>
      <c r="AN10" t="str">
        <f>IFERROR(VLOOKUP($B10,[1]Mar!AN$5:AO$46,2,FALSE),"")</f>
        <v/>
      </c>
      <c r="AO10" t="str">
        <f>IFERROR(VLOOKUP($B10,[1]Mar!AO$5:AP$46,2,FALSE),"")</f>
        <v/>
      </c>
      <c r="AP10" t="str">
        <f>IFERROR(VLOOKUP($B10,[1]Mar!AP$5:AQ$46,2,FALSE),"")</f>
        <v/>
      </c>
      <c r="AQ10" t="str">
        <f>IFERROR(VLOOKUP($B10,[1]Mar!AQ$5:AR$46,2,FALSE),"")</f>
        <v/>
      </c>
      <c r="AR10" s="7" t="str">
        <f>IFERROR(VLOOKUP($B10,[1]Mar!AR$5:AS$46,2,FALSE),"")</f>
        <v/>
      </c>
      <c r="AS10" s="6">
        <f>SUM($C10:AR10)</f>
        <v>0</v>
      </c>
      <c r="AT10">
        <f>COUNTIF($C10:AR10,"Late*")</f>
        <v>0</v>
      </c>
      <c r="AU10" s="11">
        <f t="shared" si="4"/>
        <v>0</v>
      </c>
      <c r="AV10" s="7">
        <f>COUNTIF($C10:AR10,"Absent")</f>
        <v>0</v>
      </c>
      <c r="AW10">
        <f>COUNTIF($C10:AR10,"Withdrawn")+COUNTIF($C10:AR10,"Absent*")-AV10</f>
        <v>0</v>
      </c>
      <c r="AX10" s="10">
        <f t="shared" si="5"/>
        <v>0</v>
      </c>
    </row>
    <row r="11" spans="1:50" x14ac:dyDescent="0.3">
      <c r="C11" s="6" t="str">
        <f>IFERROR(VLOOKUP($B11,[1]Mar!C$5:D$46,2,FALSE),"")</f>
        <v/>
      </c>
      <c r="D11" t="str">
        <f>IFERROR(VLOOKUP($B11,[1]Mar!D$5:E$46,2,FALSE),"")</f>
        <v/>
      </c>
      <c r="E11" t="str">
        <f>IFERROR(VLOOKUP($B11,[1]Mar!E$5:F$46,2,FALSE),"")</f>
        <v/>
      </c>
      <c r="F11" t="str">
        <f>IFERROR(VLOOKUP($B11,[1]Mar!F$5:G$46,2,FALSE),"")</f>
        <v/>
      </c>
      <c r="G11" t="str">
        <f>IFERROR(VLOOKUP($B11,[1]Mar!G$5:H$46,2,FALSE),"")</f>
        <v/>
      </c>
      <c r="H11" t="str">
        <f>IFERROR(VLOOKUP($B11,[1]Mar!H$5:I$46,2,FALSE),"")</f>
        <v/>
      </c>
      <c r="I11" t="str">
        <f>IFERROR(VLOOKUP($B11,[1]Mar!I$5:J$46,2,FALSE),"")</f>
        <v/>
      </c>
      <c r="J11" t="str">
        <f>IFERROR(VLOOKUP($B11,[1]Mar!J$5:K$46,2,FALSE),"")</f>
        <v/>
      </c>
      <c r="K11" t="str">
        <f>IFERROR(VLOOKUP($B11,[1]Mar!K$5:L$46,2,FALSE),"")</f>
        <v/>
      </c>
      <c r="L11" t="str">
        <f>IFERROR(VLOOKUP($B11,[1]Mar!L$5:M$46,2,FALSE),"")</f>
        <v/>
      </c>
      <c r="M11" t="str">
        <f>IFERROR(VLOOKUP($B11,[1]Mar!M$5:N$46,2,FALSE),"")</f>
        <v/>
      </c>
      <c r="N11" t="str">
        <f>IFERROR(VLOOKUP($B11,[1]Mar!N$5:O$46,2,FALSE),"")</f>
        <v/>
      </c>
      <c r="O11" t="str">
        <f>IFERROR(VLOOKUP($B11,[1]Mar!O$5:P$46,2,FALSE),"")</f>
        <v/>
      </c>
      <c r="P11" t="str">
        <f>IFERROR(VLOOKUP($B11,[1]Mar!P$5:Q$46,2,FALSE),"")</f>
        <v/>
      </c>
      <c r="Q11" t="str">
        <f>IFERROR(VLOOKUP($B11,[1]Mar!Q$5:R$46,2,FALSE),"")</f>
        <v/>
      </c>
      <c r="R11" t="str">
        <f>IFERROR(VLOOKUP($B11,[1]Mar!R$5:S$46,2,FALSE),"")</f>
        <v/>
      </c>
      <c r="S11" t="str">
        <f>IFERROR(VLOOKUP($B11,[1]Mar!S$5:T$46,2,FALSE),"")</f>
        <v/>
      </c>
      <c r="T11" t="str">
        <f>IFERROR(VLOOKUP($B11,[1]Mar!T$5:U$46,2,FALSE),"")</f>
        <v/>
      </c>
      <c r="U11" t="str">
        <f>IFERROR(VLOOKUP($B11,[1]Mar!U$5:V$46,2,FALSE),"")</f>
        <v/>
      </c>
      <c r="V11" t="str">
        <f>IFERROR(VLOOKUP($B11,[1]Mar!V$5:W$46,2,FALSE),"")</f>
        <v/>
      </c>
      <c r="W11" t="str">
        <f>IFERROR(VLOOKUP($B11,[1]Mar!W$5:X$46,2,FALSE),"")</f>
        <v/>
      </c>
      <c r="X11" t="str">
        <f>IFERROR(VLOOKUP($B11,[1]Mar!X$5:Y$46,2,FALSE),"")</f>
        <v/>
      </c>
      <c r="Y11" t="str">
        <f>IFERROR(VLOOKUP($B11,[1]Mar!Y$5:Z$46,2,FALSE),"")</f>
        <v/>
      </c>
      <c r="Z11" t="str">
        <f>IFERROR(VLOOKUP($B11,[1]Mar!Z$5:AA$46,2,FALSE),"")</f>
        <v/>
      </c>
      <c r="AA11" t="str">
        <f>IFERROR(VLOOKUP($B11,[1]Mar!AA$5:AB$46,2,FALSE),"")</f>
        <v/>
      </c>
      <c r="AB11" t="str">
        <f>IFERROR(VLOOKUP($B11,[1]Mar!AB$5:AC$46,2,FALSE),"")</f>
        <v/>
      </c>
      <c r="AC11" t="str">
        <f>IFERROR(VLOOKUP($B11,[1]Mar!AC$5:AD$46,2,FALSE),"")</f>
        <v/>
      </c>
      <c r="AD11" t="str">
        <f>IFERROR(VLOOKUP($B11,[1]Mar!AD$5:AE$46,2,FALSE),"")</f>
        <v/>
      </c>
      <c r="AE11" t="str">
        <f>IFERROR(VLOOKUP($B11,[1]Mar!AE$5:AF$46,2,FALSE),"")</f>
        <v/>
      </c>
      <c r="AF11" t="str">
        <f>IFERROR(VLOOKUP($B11,[1]Mar!AF$5:AG$46,2,FALSE),"")</f>
        <v/>
      </c>
      <c r="AG11" t="str">
        <f>IFERROR(VLOOKUP($B11,[1]Mar!AG$5:AH$46,2,FALSE),"")</f>
        <v/>
      </c>
      <c r="AH11" t="str">
        <f>IFERROR(VLOOKUP($B11,[1]Mar!AH$5:AI$46,2,FALSE),"")</f>
        <v/>
      </c>
      <c r="AI11" t="str">
        <f>IFERROR(VLOOKUP($B11,[1]Mar!AI$5:AJ$46,2,FALSE),"")</f>
        <v/>
      </c>
      <c r="AJ11" t="str">
        <f>IFERROR(VLOOKUP($B11,[1]Mar!AJ$5:AK$46,2,FALSE),"")</f>
        <v/>
      </c>
      <c r="AK11" t="str">
        <f>IFERROR(VLOOKUP($B11,[1]Mar!AK$5:AL$46,2,FALSE),"")</f>
        <v/>
      </c>
      <c r="AL11" t="str">
        <f>IFERROR(VLOOKUP($B11,[1]Mar!AL$5:AM$46,2,FALSE),"")</f>
        <v/>
      </c>
      <c r="AM11" t="str">
        <f>IFERROR(VLOOKUP($B11,[1]Mar!AM$5:AN$46,2,FALSE),"")</f>
        <v/>
      </c>
      <c r="AN11" t="str">
        <f>IFERROR(VLOOKUP($B11,[1]Mar!AN$5:AO$46,2,FALSE),"")</f>
        <v/>
      </c>
      <c r="AO11" t="str">
        <f>IFERROR(VLOOKUP($B11,[1]Mar!AO$5:AP$46,2,FALSE),"")</f>
        <v/>
      </c>
      <c r="AP11" t="str">
        <f>IFERROR(VLOOKUP($B11,[1]Mar!AP$5:AQ$46,2,FALSE),"")</f>
        <v/>
      </c>
      <c r="AQ11" t="str">
        <f>IFERROR(VLOOKUP($B11,[1]Mar!AQ$5:AR$46,2,FALSE),"")</f>
        <v/>
      </c>
      <c r="AR11" s="7" t="str">
        <f>IFERROR(VLOOKUP($B11,[1]Mar!AR$5:AS$46,2,FALSE),"")</f>
        <v/>
      </c>
      <c r="AS11" s="6">
        <f>SUM($C11:AR11)</f>
        <v>0</v>
      </c>
      <c r="AT11">
        <f>COUNTIF($C11:AR11,"Late*")</f>
        <v>0</v>
      </c>
      <c r="AU11" s="11">
        <f t="shared" si="4"/>
        <v>0</v>
      </c>
      <c r="AV11" s="7">
        <f>COUNTIF($C11:AR11,"Absent")</f>
        <v>0</v>
      </c>
      <c r="AW11">
        <f>COUNTIF($C11:AR11,"Withdrawn")+COUNTIF($C11:AR11,"Absent*")-AV11</f>
        <v>0</v>
      </c>
      <c r="AX11" s="10">
        <f t="shared" si="5"/>
        <v>0</v>
      </c>
    </row>
    <row r="12" spans="1:50" x14ac:dyDescent="0.3">
      <c r="C12" s="6" t="str">
        <f>IFERROR(VLOOKUP($B12,[1]Mar!C$5:D$46,2,FALSE),"")</f>
        <v/>
      </c>
      <c r="D12" t="str">
        <f>IFERROR(VLOOKUP($B12,[1]Mar!D$5:E$46,2,FALSE),"")</f>
        <v/>
      </c>
      <c r="E12" t="str">
        <f>IFERROR(VLOOKUP($B12,[1]Mar!E$5:F$46,2,FALSE),"")</f>
        <v/>
      </c>
      <c r="F12" t="str">
        <f>IFERROR(VLOOKUP($B12,[1]Mar!F$5:G$46,2,FALSE),"")</f>
        <v/>
      </c>
      <c r="G12" t="str">
        <f>IFERROR(VLOOKUP($B12,[1]Mar!G$5:H$46,2,FALSE),"")</f>
        <v/>
      </c>
      <c r="H12" t="str">
        <f>IFERROR(VLOOKUP($B12,[1]Mar!H$5:I$46,2,FALSE),"")</f>
        <v/>
      </c>
      <c r="I12" t="str">
        <f>IFERROR(VLOOKUP($B12,[1]Mar!I$5:J$46,2,FALSE),"")</f>
        <v/>
      </c>
      <c r="J12" t="str">
        <f>IFERROR(VLOOKUP($B12,[1]Mar!J$5:K$46,2,FALSE),"")</f>
        <v/>
      </c>
      <c r="K12" t="str">
        <f>IFERROR(VLOOKUP($B12,[1]Mar!K$5:L$46,2,FALSE),"")</f>
        <v/>
      </c>
      <c r="L12" t="str">
        <f>IFERROR(VLOOKUP($B12,[1]Mar!L$5:M$46,2,FALSE),"")</f>
        <v/>
      </c>
      <c r="M12" t="str">
        <f>IFERROR(VLOOKUP($B12,[1]Mar!M$5:N$46,2,FALSE),"")</f>
        <v/>
      </c>
      <c r="N12" t="str">
        <f>IFERROR(VLOOKUP($B12,[1]Mar!N$5:O$46,2,FALSE),"")</f>
        <v/>
      </c>
      <c r="O12" t="str">
        <f>IFERROR(VLOOKUP($B12,[1]Mar!O$5:P$46,2,FALSE),"")</f>
        <v/>
      </c>
      <c r="P12" t="str">
        <f>IFERROR(VLOOKUP($B12,[1]Mar!P$5:Q$46,2,FALSE),"")</f>
        <v/>
      </c>
      <c r="Q12" t="str">
        <f>IFERROR(VLOOKUP($B12,[1]Mar!Q$5:R$46,2,FALSE),"")</f>
        <v/>
      </c>
      <c r="R12" t="str">
        <f>IFERROR(VLOOKUP($B12,[1]Mar!R$5:S$46,2,FALSE),"")</f>
        <v/>
      </c>
      <c r="S12" t="str">
        <f>IFERROR(VLOOKUP($B12,[1]Mar!S$5:T$46,2,FALSE),"")</f>
        <v/>
      </c>
      <c r="T12" t="str">
        <f>IFERROR(VLOOKUP($B12,[1]Mar!T$5:U$46,2,FALSE),"")</f>
        <v/>
      </c>
      <c r="U12" t="str">
        <f>IFERROR(VLOOKUP($B12,[1]Mar!U$5:V$46,2,FALSE),"")</f>
        <v/>
      </c>
      <c r="V12" t="str">
        <f>IFERROR(VLOOKUP($B12,[1]Mar!V$5:W$46,2,FALSE),"")</f>
        <v/>
      </c>
      <c r="W12" t="str">
        <f>IFERROR(VLOOKUP($B12,[1]Mar!W$5:X$46,2,FALSE),"")</f>
        <v/>
      </c>
      <c r="X12" t="str">
        <f>IFERROR(VLOOKUP($B12,[1]Mar!X$5:Y$46,2,FALSE),"")</f>
        <v/>
      </c>
      <c r="Y12" t="str">
        <f>IFERROR(VLOOKUP($B12,[1]Mar!Y$5:Z$46,2,FALSE),"")</f>
        <v/>
      </c>
      <c r="Z12" t="str">
        <f>IFERROR(VLOOKUP($B12,[1]Mar!Z$5:AA$46,2,FALSE),"")</f>
        <v/>
      </c>
      <c r="AA12" t="str">
        <f>IFERROR(VLOOKUP($B12,[1]Mar!AA$5:AB$46,2,FALSE),"")</f>
        <v/>
      </c>
      <c r="AB12" t="str">
        <f>IFERROR(VLOOKUP($B12,[1]Mar!AB$5:AC$46,2,FALSE),"")</f>
        <v/>
      </c>
      <c r="AC12" t="str">
        <f>IFERROR(VLOOKUP($B12,[1]Mar!AC$5:AD$46,2,FALSE),"")</f>
        <v/>
      </c>
      <c r="AD12" t="str">
        <f>IFERROR(VLOOKUP($B12,[1]Mar!AD$5:AE$46,2,FALSE),"")</f>
        <v/>
      </c>
      <c r="AE12" t="str">
        <f>IFERROR(VLOOKUP($B12,[1]Mar!AE$5:AF$46,2,FALSE),"")</f>
        <v/>
      </c>
      <c r="AF12" t="str">
        <f>IFERROR(VLOOKUP($B12,[1]Mar!AF$5:AG$46,2,FALSE),"")</f>
        <v/>
      </c>
      <c r="AG12" t="str">
        <f>IFERROR(VLOOKUP($B12,[1]Mar!AG$5:AH$46,2,FALSE),"")</f>
        <v/>
      </c>
      <c r="AH12" t="str">
        <f>IFERROR(VLOOKUP($B12,[1]Mar!AH$5:AI$46,2,FALSE),"")</f>
        <v/>
      </c>
      <c r="AI12" t="str">
        <f>IFERROR(VLOOKUP($B12,[1]Mar!AI$5:AJ$46,2,FALSE),"")</f>
        <v/>
      </c>
      <c r="AJ12" t="str">
        <f>IFERROR(VLOOKUP($B12,[1]Mar!AJ$5:AK$46,2,FALSE),"")</f>
        <v/>
      </c>
      <c r="AK12" t="str">
        <f>IFERROR(VLOOKUP($B12,[1]Mar!AK$5:AL$46,2,FALSE),"")</f>
        <v/>
      </c>
      <c r="AL12" t="str">
        <f>IFERROR(VLOOKUP($B12,[1]Mar!AL$5:AM$46,2,FALSE),"")</f>
        <v/>
      </c>
      <c r="AM12" t="str">
        <f>IFERROR(VLOOKUP($B12,[1]Mar!AM$5:AN$46,2,FALSE),"")</f>
        <v/>
      </c>
      <c r="AN12" t="str">
        <f>IFERROR(VLOOKUP($B12,[1]Mar!AN$5:AO$46,2,FALSE),"")</f>
        <v/>
      </c>
      <c r="AO12" t="str">
        <f>IFERROR(VLOOKUP($B12,[1]Mar!AO$5:AP$46,2,FALSE),"")</f>
        <v/>
      </c>
      <c r="AP12" t="str">
        <f>IFERROR(VLOOKUP($B12,[1]Mar!AP$5:AQ$46,2,FALSE),"")</f>
        <v/>
      </c>
      <c r="AQ12" t="str">
        <f>IFERROR(VLOOKUP($B12,[1]Mar!AQ$5:AR$46,2,FALSE),"")</f>
        <v/>
      </c>
      <c r="AR12" s="7" t="str">
        <f>IFERROR(VLOOKUP($B12,[1]Mar!AR$5:AS$46,2,FALSE),"")</f>
        <v/>
      </c>
      <c r="AS12" s="6">
        <f>SUM($C12:AR12)</f>
        <v>0</v>
      </c>
      <c r="AT12">
        <f>COUNTIF($C12:AR12,"Late*")</f>
        <v>0</v>
      </c>
      <c r="AU12" s="11">
        <f t="shared" si="4"/>
        <v>0</v>
      </c>
      <c r="AV12" s="7">
        <f>COUNTIF($C12:AR12,"Absent")</f>
        <v>0</v>
      </c>
      <c r="AW12">
        <f>COUNTIF($C12:AR12,"Withdrawn")+COUNTIF($C12:AR12,"Absent*")-AV12</f>
        <v>0</v>
      </c>
      <c r="AX12" s="10">
        <f t="shared" si="5"/>
        <v>0</v>
      </c>
    </row>
    <row r="13" spans="1:50" x14ac:dyDescent="0.3">
      <c r="C13" s="6" t="str">
        <f>IFERROR(VLOOKUP($B13,[1]Mar!C$5:D$46,2,FALSE),"")</f>
        <v/>
      </c>
      <c r="D13" t="str">
        <f>IFERROR(VLOOKUP($B13,[1]Mar!D$5:E$46,2,FALSE),"")</f>
        <v/>
      </c>
      <c r="E13" t="str">
        <f>IFERROR(VLOOKUP($B13,[1]Mar!E$5:F$46,2,FALSE),"")</f>
        <v/>
      </c>
      <c r="F13" t="str">
        <f>IFERROR(VLOOKUP($B13,[1]Mar!F$5:G$46,2,FALSE),"")</f>
        <v/>
      </c>
      <c r="G13" t="str">
        <f>IFERROR(VLOOKUP($B13,[1]Mar!G$5:H$46,2,FALSE),"")</f>
        <v/>
      </c>
      <c r="H13" t="str">
        <f>IFERROR(VLOOKUP($B13,[1]Mar!H$5:I$46,2,FALSE),"")</f>
        <v/>
      </c>
      <c r="I13" t="str">
        <f>IFERROR(VLOOKUP($B13,[1]Mar!I$5:J$46,2,FALSE),"")</f>
        <v/>
      </c>
      <c r="J13" t="str">
        <f>IFERROR(VLOOKUP($B13,[1]Mar!J$5:K$46,2,FALSE),"")</f>
        <v/>
      </c>
      <c r="K13" t="str">
        <f>IFERROR(VLOOKUP($B13,[1]Mar!K$5:L$46,2,FALSE),"")</f>
        <v/>
      </c>
      <c r="L13" t="str">
        <f>IFERROR(VLOOKUP($B13,[1]Mar!L$5:M$46,2,FALSE),"")</f>
        <v/>
      </c>
      <c r="M13" t="str">
        <f>IFERROR(VLOOKUP($B13,[1]Mar!M$5:N$46,2,FALSE),"")</f>
        <v/>
      </c>
      <c r="N13" t="str">
        <f>IFERROR(VLOOKUP($B13,[1]Mar!N$5:O$46,2,FALSE),"")</f>
        <v/>
      </c>
      <c r="O13" t="str">
        <f>IFERROR(VLOOKUP($B13,[1]Mar!O$5:P$46,2,FALSE),"")</f>
        <v/>
      </c>
      <c r="P13" t="str">
        <f>IFERROR(VLOOKUP($B13,[1]Mar!P$5:Q$46,2,FALSE),"")</f>
        <v/>
      </c>
      <c r="Q13" t="str">
        <f>IFERROR(VLOOKUP($B13,[1]Mar!Q$5:R$46,2,FALSE),"")</f>
        <v/>
      </c>
      <c r="R13" t="str">
        <f>IFERROR(VLOOKUP($B13,[1]Mar!R$5:S$46,2,FALSE),"")</f>
        <v/>
      </c>
      <c r="S13" t="str">
        <f>IFERROR(VLOOKUP($B13,[1]Mar!S$5:T$46,2,FALSE),"")</f>
        <v/>
      </c>
      <c r="T13" t="str">
        <f>IFERROR(VLOOKUP($B13,[1]Mar!T$5:U$46,2,FALSE),"")</f>
        <v/>
      </c>
      <c r="U13" t="str">
        <f>IFERROR(VLOOKUP($B13,[1]Mar!U$5:V$46,2,FALSE),"")</f>
        <v/>
      </c>
      <c r="V13" t="str">
        <f>IFERROR(VLOOKUP($B13,[1]Mar!V$5:W$46,2,FALSE),"")</f>
        <v/>
      </c>
      <c r="W13" t="str">
        <f>IFERROR(VLOOKUP($B13,[1]Mar!W$5:X$46,2,FALSE),"")</f>
        <v/>
      </c>
      <c r="X13" t="str">
        <f>IFERROR(VLOOKUP($B13,[1]Mar!X$5:Y$46,2,FALSE),"")</f>
        <v/>
      </c>
      <c r="Y13" t="str">
        <f>IFERROR(VLOOKUP($B13,[1]Mar!Y$5:Z$46,2,FALSE),"")</f>
        <v/>
      </c>
      <c r="Z13" t="str">
        <f>IFERROR(VLOOKUP($B13,[1]Mar!Z$5:AA$46,2,FALSE),"")</f>
        <v/>
      </c>
      <c r="AA13" t="str">
        <f>IFERROR(VLOOKUP($B13,[1]Mar!AA$5:AB$46,2,FALSE),"")</f>
        <v/>
      </c>
      <c r="AB13" t="str">
        <f>IFERROR(VLOOKUP($B13,[1]Mar!AB$5:AC$46,2,FALSE),"")</f>
        <v/>
      </c>
      <c r="AC13" t="str">
        <f>IFERROR(VLOOKUP($B13,[1]Mar!AC$5:AD$46,2,FALSE),"")</f>
        <v/>
      </c>
      <c r="AD13" t="str">
        <f>IFERROR(VLOOKUP($B13,[1]Mar!AD$5:AE$46,2,FALSE),"")</f>
        <v/>
      </c>
      <c r="AE13" t="str">
        <f>IFERROR(VLOOKUP($B13,[1]Mar!AE$5:AF$46,2,FALSE),"")</f>
        <v/>
      </c>
      <c r="AF13" t="str">
        <f>IFERROR(VLOOKUP($B13,[1]Mar!AF$5:AG$46,2,FALSE),"")</f>
        <v/>
      </c>
      <c r="AG13" t="str">
        <f>IFERROR(VLOOKUP($B13,[1]Mar!AG$5:AH$46,2,FALSE),"")</f>
        <v/>
      </c>
      <c r="AH13" t="str">
        <f>IFERROR(VLOOKUP($B13,[1]Mar!AH$5:AI$46,2,FALSE),"")</f>
        <v/>
      </c>
      <c r="AI13" t="str">
        <f>IFERROR(VLOOKUP($B13,[1]Mar!AI$5:AJ$46,2,FALSE),"")</f>
        <v/>
      </c>
      <c r="AJ13" t="str">
        <f>IFERROR(VLOOKUP($B13,[1]Mar!AJ$5:AK$46,2,FALSE),"")</f>
        <v/>
      </c>
      <c r="AK13" t="str">
        <f>IFERROR(VLOOKUP($B13,[1]Mar!AK$5:AL$46,2,FALSE),"")</f>
        <v/>
      </c>
      <c r="AL13" t="str">
        <f>IFERROR(VLOOKUP($B13,[1]Mar!AL$5:AM$46,2,FALSE),"")</f>
        <v/>
      </c>
      <c r="AM13" t="str">
        <f>IFERROR(VLOOKUP($B13,[1]Mar!AM$5:AN$46,2,FALSE),"")</f>
        <v/>
      </c>
      <c r="AN13" t="str">
        <f>IFERROR(VLOOKUP($B13,[1]Mar!AN$5:AO$46,2,FALSE),"")</f>
        <v/>
      </c>
      <c r="AO13" t="str">
        <f>IFERROR(VLOOKUP($B13,[1]Mar!AO$5:AP$46,2,FALSE),"")</f>
        <v/>
      </c>
      <c r="AP13" t="str">
        <f>IFERROR(VLOOKUP($B13,[1]Mar!AP$5:AQ$46,2,FALSE),"")</f>
        <v/>
      </c>
      <c r="AQ13" t="str">
        <f>IFERROR(VLOOKUP($B13,[1]Mar!AQ$5:AR$46,2,FALSE),"")</f>
        <v/>
      </c>
      <c r="AR13" s="7" t="str">
        <f>IFERROR(VLOOKUP($B13,[1]Mar!AR$5:AS$46,2,FALSE),"")</f>
        <v/>
      </c>
      <c r="AS13" s="6">
        <f>SUM($C13:AR13)</f>
        <v>0</v>
      </c>
      <c r="AT13">
        <f>COUNTIF($C13:AR13,"Late*")</f>
        <v>0</v>
      </c>
      <c r="AU13" s="11">
        <f t="shared" si="4"/>
        <v>0</v>
      </c>
      <c r="AV13" s="7">
        <f>COUNTIF($C13:AR13,"Absent")</f>
        <v>0</v>
      </c>
      <c r="AW13">
        <f>COUNTIF($C13:AR13,"Withdrawn")+COUNTIF($C13:AR13,"Absent*")-AV13</f>
        <v>0</v>
      </c>
      <c r="AX13" s="10">
        <f t="shared" si="5"/>
        <v>0</v>
      </c>
    </row>
    <row r="14" spans="1:50" x14ac:dyDescent="0.3">
      <c r="C14" s="6" t="str">
        <f>IFERROR(VLOOKUP($B14,[1]Mar!C$5:D$46,2,FALSE),"")</f>
        <v/>
      </c>
      <c r="D14" t="str">
        <f>IFERROR(VLOOKUP($B14,[1]Mar!D$5:E$46,2,FALSE),"")</f>
        <v/>
      </c>
      <c r="E14" t="str">
        <f>IFERROR(VLOOKUP($B14,[1]Mar!E$5:F$46,2,FALSE),"")</f>
        <v/>
      </c>
      <c r="F14" t="str">
        <f>IFERROR(VLOOKUP($B14,[1]Mar!F$5:G$46,2,FALSE),"")</f>
        <v/>
      </c>
      <c r="G14" t="str">
        <f>IFERROR(VLOOKUP($B14,[1]Mar!G$5:H$46,2,FALSE),"")</f>
        <v/>
      </c>
      <c r="H14" t="str">
        <f>IFERROR(VLOOKUP($B14,[1]Mar!H$5:I$46,2,FALSE),"")</f>
        <v/>
      </c>
      <c r="I14" t="str">
        <f>IFERROR(VLOOKUP($B14,[1]Mar!I$5:J$46,2,FALSE),"")</f>
        <v/>
      </c>
      <c r="J14" t="str">
        <f>IFERROR(VLOOKUP($B14,[1]Mar!J$5:K$46,2,FALSE),"")</f>
        <v/>
      </c>
      <c r="K14" t="str">
        <f>IFERROR(VLOOKUP($B14,[1]Mar!K$5:L$46,2,FALSE),"")</f>
        <v/>
      </c>
      <c r="L14" t="str">
        <f>IFERROR(VLOOKUP($B14,[1]Mar!L$5:M$46,2,FALSE),"")</f>
        <v/>
      </c>
      <c r="M14" t="str">
        <f>IFERROR(VLOOKUP($B14,[1]Mar!M$5:N$46,2,FALSE),"")</f>
        <v/>
      </c>
      <c r="N14" t="str">
        <f>IFERROR(VLOOKUP($B14,[1]Mar!N$5:O$46,2,FALSE),"")</f>
        <v/>
      </c>
      <c r="O14" t="str">
        <f>IFERROR(VLOOKUP($B14,[1]Mar!O$5:P$46,2,FALSE),"")</f>
        <v/>
      </c>
      <c r="P14" t="str">
        <f>IFERROR(VLOOKUP($B14,[1]Mar!P$5:Q$46,2,FALSE),"")</f>
        <v/>
      </c>
      <c r="Q14" t="str">
        <f>IFERROR(VLOOKUP($B14,[1]Mar!Q$5:R$46,2,FALSE),"")</f>
        <v/>
      </c>
      <c r="R14" t="str">
        <f>IFERROR(VLOOKUP($B14,[1]Mar!R$5:S$46,2,FALSE),"")</f>
        <v/>
      </c>
      <c r="S14" t="str">
        <f>IFERROR(VLOOKUP($B14,[1]Mar!S$5:T$46,2,FALSE),"")</f>
        <v/>
      </c>
      <c r="T14" t="str">
        <f>IFERROR(VLOOKUP($B14,[1]Mar!T$5:U$46,2,FALSE),"")</f>
        <v/>
      </c>
      <c r="U14" t="str">
        <f>IFERROR(VLOOKUP($B14,[1]Mar!U$5:V$46,2,FALSE),"")</f>
        <v/>
      </c>
      <c r="V14" t="str">
        <f>IFERROR(VLOOKUP($B14,[1]Mar!V$5:W$46,2,FALSE),"")</f>
        <v/>
      </c>
      <c r="W14" t="str">
        <f>IFERROR(VLOOKUP($B14,[1]Mar!W$5:X$46,2,FALSE),"")</f>
        <v/>
      </c>
      <c r="X14" t="str">
        <f>IFERROR(VLOOKUP($B14,[1]Mar!X$5:Y$46,2,FALSE),"")</f>
        <v/>
      </c>
      <c r="Y14" t="str">
        <f>IFERROR(VLOOKUP($B14,[1]Mar!Y$5:Z$46,2,FALSE),"")</f>
        <v/>
      </c>
      <c r="Z14" t="str">
        <f>IFERROR(VLOOKUP($B14,[1]Mar!Z$5:AA$46,2,FALSE),"")</f>
        <v/>
      </c>
      <c r="AA14" t="str">
        <f>IFERROR(VLOOKUP($B14,[1]Mar!AA$5:AB$46,2,FALSE),"")</f>
        <v/>
      </c>
      <c r="AB14" t="str">
        <f>IFERROR(VLOOKUP($B14,[1]Mar!AB$5:AC$46,2,FALSE),"")</f>
        <v/>
      </c>
      <c r="AC14" t="str">
        <f>IFERROR(VLOOKUP($B14,[1]Mar!AC$5:AD$46,2,FALSE),"")</f>
        <v/>
      </c>
      <c r="AD14" t="str">
        <f>IFERROR(VLOOKUP($B14,[1]Mar!AD$5:AE$46,2,FALSE),"")</f>
        <v/>
      </c>
      <c r="AE14" t="str">
        <f>IFERROR(VLOOKUP($B14,[1]Mar!AE$5:AF$46,2,FALSE),"")</f>
        <v/>
      </c>
      <c r="AF14" t="str">
        <f>IFERROR(VLOOKUP($B14,[1]Mar!AF$5:AG$46,2,FALSE),"")</f>
        <v/>
      </c>
      <c r="AG14" t="str">
        <f>IFERROR(VLOOKUP($B14,[1]Mar!AG$5:AH$46,2,FALSE),"")</f>
        <v/>
      </c>
      <c r="AH14" t="str">
        <f>IFERROR(VLOOKUP($B14,[1]Mar!AH$5:AI$46,2,FALSE),"")</f>
        <v/>
      </c>
      <c r="AI14" t="str">
        <f>IFERROR(VLOOKUP($B14,[1]Mar!AI$5:AJ$46,2,FALSE),"")</f>
        <v/>
      </c>
      <c r="AJ14" t="str">
        <f>IFERROR(VLOOKUP($B14,[1]Mar!AJ$5:AK$46,2,FALSE),"")</f>
        <v/>
      </c>
      <c r="AK14" t="str">
        <f>IFERROR(VLOOKUP($B14,[1]Mar!AK$5:AL$46,2,FALSE),"")</f>
        <v/>
      </c>
      <c r="AL14" t="str">
        <f>IFERROR(VLOOKUP($B14,[1]Mar!AL$5:AM$46,2,FALSE),"")</f>
        <v/>
      </c>
      <c r="AM14" t="str">
        <f>IFERROR(VLOOKUP($B14,[1]Mar!AM$5:AN$46,2,FALSE),"")</f>
        <v/>
      </c>
      <c r="AN14" t="str">
        <f>IFERROR(VLOOKUP($B14,[1]Mar!AN$5:AO$46,2,FALSE),"")</f>
        <v/>
      </c>
      <c r="AO14" t="str">
        <f>IFERROR(VLOOKUP($B14,[1]Mar!AO$5:AP$46,2,FALSE),"")</f>
        <v/>
      </c>
      <c r="AP14" t="str">
        <f>IFERROR(VLOOKUP($B14,[1]Mar!AP$5:AQ$46,2,FALSE),"")</f>
        <v/>
      </c>
      <c r="AQ14" t="str">
        <f>IFERROR(VLOOKUP($B14,[1]Mar!AQ$5:AR$46,2,FALSE),"")</f>
        <v/>
      </c>
      <c r="AR14" s="7" t="str">
        <f>IFERROR(VLOOKUP($B14,[1]Mar!AR$5:AS$46,2,FALSE),"")</f>
        <v/>
      </c>
      <c r="AS14" s="6">
        <f>SUM($C14:AR14)</f>
        <v>0</v>
      </c>
      <c r="AT14">
        <f>COUNTIF($C14:AR14,"Late*")</f>
        <v>0</v>
      </c>
      <c r="AU14" s="11">
        <f t="shared" si="4"/>
        <v>0</v>
      </c>
      <c r="AV14" s="7">
        <f>COUNTIF($C14:AR14,"Absent")</f>
        <v>0</v>
      </c>
      <c r="AW14">
        <f>COUNTIF($C14:AR14,"Withdrawn")+COUNTIF($C14:AR14,"Absent*")-AV14</f>
        <v>0</v>
      </c>
      <c r="AX14" s="10">
        <f t="shared" si="5"/>
        <v>0</v>
      </c>
    </row>
    <row r="15" spans="1:50" x14ac:dyDescent="0.3">
      <c r="C15" s="6" t="str">
        <f>IFERROR(VLOOKUP($B15,[1]Mar!C$5:D$46,2,FALSE),"")</f>
        <v/>
      </c>
      <c r="D15" t="str">
        <f>IFERROR(VLOOKUP($B15,[1]Mar!D$5:E$46,2,FALSE),"")</f>
        <v/>
      </c>
      <c r="E15" t="str">
        <f>IFERROR(VLOOKUP($B15,[1]Mar!E$5:F$46,2,FALSE),"")</f>
        <v/>
      </c>
      <c r="F15" t="str">
        <f>IFERROR(VLOOKUP($B15,[1]Mar!F$5:G$46,2,FALSE),"")</f>
        <v/>
      </c>
      <c r="G15" t="str">
        <f>IFERROR(VLOOKUP($B15,[1]Mar!G$5:H$46,2,FALSE),"")</f>
        <v/>
      </c>
      <c r="H15" t="str">
        <f>IFERROR(VLOOKUP($B15,[1]Mar!H$5:I$46,2,FALSE),"")</f>
        <v/>
      </c>
      <c r="I15" t="str">
        <f>IFERROR(VLOOKUP($B15,[1]Mar!I$5:J$46,2,FALSE),"")</f>
        <v/>
      </c>
      <c r="J15" t="str">
        <f>IFERROR(VLOOKUP($B15,[1]Mar!J$5:K$46,2,FALSE),"")</f>
        <v/>
      </c>
      <c r="K15" t="str">
        <f>IFERROR(VLOOKUP($B15,[1]Mar!K$5:L$46,2,FALSE),"")</f>
        <v/>
      </c>
      <c r="L15" t="str">
        <f>IFERROR(VLOOKUP($B15,[1]Mar!L$5:M$46,2,FALSE),"")</f>
        <v/>
      </c>
      <c r="M15" t="str">
        <f>IFERROR(VLOOKUP($B15,[1]Mar!M$5:N$46,2,FALSE),"")</f>
        <v/>
      </c>
      <c r="N15" t="str">
        <f>IFERROR(VLOOKUP($B15,[1]Mar!N$5:O$46,2,FALSE),"")</f>
        <v/>
      </c>
      <c r="O15" t="str">
        <f>IFERROR(VLOOKUP($B15,[1]Mar!O$5:P$46,2,FALSE),"")</f>
        <v/>
      </c>
      <c r="P15" t="str">
        <f>IFERROR(VLOOKUP($B15,[1]Mar!P$5:Q$46,2,FALSE),"")</f>
        <v/>
      </c>
      <c r="Q15" t="str">
        <f>IFERROR(VLOOKUP($B15,[1]Mar!Q$5:R$46,2,FALSE),"")</f>
        <v/>
      </c>
      <c r="R15" t="str">
        <f>IFERROR(VLOOKUP($B15,[1]Mar!R$5:S$46,2,FALSE),"")</f>
        <v/>
      </c>
      <c r="S15" t="str">
        <f>IFERROR(VLOOKUP($B15,[1]Mar!S$5:T$46,2,FALSE),"")</f>
        <v/>
      </c>
      <c r="T15" t="str">
        <f>IFERROR(VLOOKUP($B15,[1]Mar!T$5:U$46,2,FALSE),"")</f>
        <v/>
      </c>
      <c r="U15" t="str">
        <f>IFERROR(VLOOKUP($B15,[1]Mar!U$5:V$46,2,FALSE),"")</f>
        <v/>
      </c>
      <c r="V15" t="str">
        <f>IFERROR(VLOOKUP($B15,[1]Mar!V$5:W$46,2,FALSE),"")</f>
        <v/>
      </c>
      <c r="W15" t="str">
        <f>IFERROR(VLOOKUP($B15,[1]Mar!W$5:X$46,2,FALSE),"")</f>
        <v/>
      </c>
      <c r="X15" t="str">
        <f>IFERROR(VLOOKUP($B15,[1]Mar!X$5:Y$46,2,FALSE),"")</f>
        <v/>
      </c>
      <c r="Y15" t="str">
        <f>IFERROR(VLOOKUP($B15,[1]Mar!Y$5:Z$46,2,FALSE),"")</f>
        <v/>
      </c>
      <c r="Z15" t="str">
        <f>IFERROR(VLOOKUP($B15,[1]Mar!Z$5:AA$46,2,FALSE),"")</f>
        <v/>
      </c>
      <c r="AA15" t="str">
        <f>IFERROR(VLOOKUP($B15,[1]Mar!AA$5:AB$46,2,FALSE),"")</f>
        <v/>
      </c>
      <c r="AB15" t="str">
        <f>IFERROR(VLOOKUP($B15,[1]Mar!AB$5:AC$46,2,FALSE),"")</f>
        <v/>
      </c>
      <c r="AC15" t="str">
        <f>IFERROR(VLOOKUP($B15,[1]Mar!AC$5:AD$46,2,FALSE),"")</f>
        <v/>
      </c>
      <c r="AD15" t="str">
        <f>IFERROR(VLOOKUP($B15,[1]Mar!AD$5:AE$46,2,FALSE),"")</f>
        <v/>
      </c>
      <c r="AE15" t="str">
        <f>IFERROR(VLOOKUP($B15,[1]Mar!AE$5:AF$46,2,FALSE),"")</f>
        <v/>
      </c>
      <c r="AF15" t="str">
        <f>IFERROR(VLOOKUP($B15,[1]Mar!AF$5:AG$46,2,FALSE),"")</f>
        <v/>
      </c>
      <c r="AG15" t="str">
        <f>IFERROR(VLOOKUP($B15,[1]Mar!AG$5:AH$46,2,FALSE),"")</f>
        <v/>
      </c>
      <c r="AH15" t="str">
        <f>IFERROR(VLOOKUP($B15,[1]Mar!AH$5:AI$46,2,FALSE),"")</f>
        <v/>
      </c>
      <c r="AI15" t="str">
        <f>IFERROR(VLOOKUP($B15,[1]Mar!AI$5:AJ$46,2,FALSE),"")</f>
        <v/>
      </c>
      <c r="AJ15" t="str">
        <f>IFERROR(VLOOKUP($B15,[1]Mar!AJ$5:AK$46,2,FALSE),"")</f>
        <v/>
      </c>
      <c r="AK15" t="str">
        <f>IFERROR(VLOOKUP($B15,[1]Mar!AK$5:AL$46,2,FALSE),"")</f>
        <v/>
      </c>
      <c r="AL15" t="str">
        <f>IFERROR(VLOOKUP($B15,[1]Mar!AL$5:AM$46,2,FALSE),"")</f>
        <v/>
      </c>
      <c r="AM15" t="str">
        <f>IFERROR(VLOOKUP($B15,[1]Mar!AM$5:AN$46,2,FALSE),"")</f>
        <v/>
      </c>
      <c r="AN15" t="str">
        <f>IFERROR(VLOOKUP($B15,[1]Mar!AN$5:AO$46,2,FALSE),"")</f>
        <v/>
      </c>
      <c r="AO15" t="str">
        <f>IFERROR(VLOOKUP($B15,[1]Mar!AO$5:AP$46,2,FALSE),"")</f>
        <v/>
      </c>
      <c r="AP15" t="str">
        <f>IFERROR(VLOOKUP($B15,[1]Mar!AP$5:AQ$46,2,FALSE),"")</f>
        <v/>
      </c>
      <c r="AQ15" t="str">
        <f>IFERROR(VLOOKUP($B15,[1]Mar!AQ$5:AR$46,2,FALSE),"")</f>
        <v/>
      </c>
      <c r="AR15" s="7" t="str">
        <f>IFERROR(VLOOKUP($B15,[1]Mar!AR$5:AS$46,2,FALSE),"")</f>
        <v/>
      </c>
      <c r="AS15" s="6">
        <f>SUM($C15:AR15)</f>
        <v>0</v>
      </c>
      <c r="AT15">
        <f>COUNTIF($C15:AR15,"Late*")</f>
        <v>0</v>
      </c>
      <c r="AU15" s="11">
        <f t="shared" si="4"/>
        <v>0</v>
      </c>
      <c r="AV15" s="7">
        <f>COUNTIF($C15:AR15,"Absent")</f>
        <v>0</v>
      </c>
      <c r="AW15">
        <f>COUNTIF($C15:AR15,"Withdrawn")+COUNTIF($C15:AR15,"Absent*")-AV15</f>
        <v>0</v>
      </c>
      <c r="AX15" s="10">
        <f t="shared" si="5"/>
        <v>0</v>
      </c>
    </row>
    <row r="16" spans="1:50" x14ac:dyDescent="0.3">
      <c r="C16" s="6" t="str">
        <f>IFERROR(VLOOKUP($B16,[1]Mar!C$5:D$46,2,FALSE),"")</f>
        <v/>
      </c>
      <c r="D16" t="str">
        <f>IFERROR(VLOOKUP($B16,[1]Mar!D$5:E$46,2,FALSE),"")</f>
        <v/>
      </c>
      <c r="E16" t="str">
        <f>IFERROR(VLOOKUP($B16,[1]Mar!E$5:F$46,2,FALSE),"")</f>
        <v/>
      </c>
      <c r="F16" t="str">
        <f>IFERROR(VLOOKUP($B16,[1]Mar!F$5:G$46,2,FALSE),"")</f>
        <v/>
      </c>
      <c r="G16" t="str">
        <f>IFERROR(VLOOKUP($B16,[1]Mar!G$5:H$46,2,FALSE),"")</f>
        <v/>
      </c>
      <c r="H16" t="str">
        <f>IFERROR(VLOOKUP($B16,[1]Mar!H$5:I$46,2,FALSE),"")</f>
        <v/>
      </c>
      <c r="I16" t="str">
        <f>IFERROR(VLOOKUP($B16,[1]Mar!I$5:J$46,2,FALSE),"")</f>
        <v/>
      </c>
      <c r="J16" t="str">
        <f>IFERROR(VLOOKUP($B16,[1]Mar!J$5:K$46,2,FALSE),"")</f>
        <v/>
      </c>
      <c r="K16" t="str">
        <f>IFERROR(VLOOKUP($B16,[1]Mar!K$5:L$46,2,FALSE),"")</f>
        <v/>
      </c>
      <c r="L16" t="str">
        <f>IFERROR(VLOOKUP($B16,[1]Mar!L$5:M$46,2,FALSE),"")</f>
        <v/>
      </c>
      <c r="M16" t="str">
        <f>IFERROR(VLOOKUP($B16,[1]Mar!M$5:N$46,2,FALSE),"")</f>
        <v/>
      </c>
      <c r="N16" t="str">
        <f>IFERROR(VLOOKUP($B16,[1]Mar!N$5:O$46,2,FALSE),"")</f>
        <v/>
      </c>
      <c r="O16" t="str">
        <f>IFERROR(VLOOKUP($B16,[1]Mar!O$5:P$46,2,FALSE),"")</f>
        <v/>
      </c>
      <c r="P16" t="str">
        <f>IFERROR(VLOOKUP($B16,[1]Mar!P$5:Q$46,2,FALSE),"")</f>
        <v/>
      </c>
      <c r="Q16" t="str">
        <f>IFERROR(VLOOKUP($B16,[1]Mar!Q$5:R$46,2,FALSE),"")</f>
        <v/>
      </c>
      <c r="R16" t="str">
        <f>IFERROR(VLOOKUP($B16,[1]Mar!R$5:S$46,2,FALSE),"")</f>
        <v/>
      </c>
      <c r="S16" t="str">
        <f>IFERROR(VLOOKUP($B16,[1]Mar!S$5:T$46,2,FALSE),"")</f>
        <v/>
      </c>
      <c r="T16" t="str">
        <f>IFERROR(VLOOKUP($B16,[1]Mar!T$5:U$46,2,FALSE),"")</f>
        <v/>
      </c>
      <c r="U16" t="str">
        <f>IFERROR(VLOOKUP($B16,[1]Mar!U$5:V$46,2,FALSE),"")</f>
        <v/>
      </c>
      <c r="V16" t="str">
        <f>IFERROR(VLOOKUP($B16,[1]Mar!V$5:W$46,2,FALSE),"")</f>
        <v/>
      </c>
      <c r="W16" t="str">
        <f>IFERROR(VLOOKUP($B16,[1]Mar!W$5:X$46,2,FALSE),"")</f>
        <v/>
      </c>
      <c r="X16" t="str">
        <f>IFERROR(VLOOKUP($B16,[1]Mar!X$5:Y$46,2,FALSE),"")</f>
        <v/>
      </c>
      <c r="Y16" t="str">
        <f>IFERROR(VLOOKUP($B16,[1]Mar!Y$5:Z$46,2,FALSE),"")</f>
        <v/>
      </c>
      <c r="Z16" t="str">
        <f>IFERROR(VLOOKUP($B16,[1]Mar!Z$5:AA$46,2,FALSE),"")</f>
        <v/>
      </c>
      <c r="AA16" t="str">
        <f>IFERROR(VLOOKUP($B16,[1]Mar!AA$5:AB$46,2,FALSE),"")</f>
        <v/>
      </c>
      <c r="AB16" t="str">
        <f>IFERROR(VLOOKUP($B16,[1]Mar!AB$5:AC$46,2,FALSE),"")</f>
        <v/>
      </c>
      <c r="AC16" t="str">
        <f>IFERROR(VLOOKUP($B16,[1]Mar!AC$5:AD$46,2,FALSE),"")</f>
        <v/>
      </c>
      <c r="AD16" t="str">
        <f>IFERROR(VLOOKUP($B16,[1]Mar!AD$5:AE$46,2,FALSE),"")</f>
        <v/>
      </c>
      <c r="AE16" t="str">
        <f>IFERROR(VLOOKUP($B16,[1]Mar!AE$5:AF$46,2,FALSE),"")</f>
        <v/>
      </c>
      <c r="AF16" t="str">
        <f>IFERROR(VLOOKUP($B16,[1]Mar!AF$5:AG$46,2,FALSE),"")</f>
        <v/>
      </c>
      <c r="AG16" t="str">
        <f>IFERROR(VLOOKUP($B16,[1]Mar!AG$5:AH$46,2,FALSE),"")</f>
        <v/>
      </c>
      <c r="AH16" t="str">
        <f>IFERROR(VLOOKUP($B16,[1]Mar!AH$5:AI$46,2,FALSE),"")</f>
        <v/>
      </c>
      <c r="AI16" t="str">
        <f>IFERROR(VLOOKUP($B16,[1]Mar!AI$5:AJ$46,2,FALSE),"")</f>
        <v/>
      </c>
      <c r="AJ16" t="str">
        <f>IFERROR(VLOOKUP($B16,[1]Mar!AJ$5:AK$46,2,FALSE),"")</f>
        <v/>
      </c>
      <c r="AK16" t="str">
        <f>IFERROR(VLOOKUP($B16,[1]Mar!AK$5:AL$46,2,FALSE),"")</f>
        <v/>
      </c>
      <c r="AL16" t="str">
        <f>IFERROR(VLOOKUP($B16,[1]Mar!AL$5:AM$46,2,FALSE),"")</f>
        <v/>
      </c>
      <c r="AM16" t="str">
        <f>IFERROR(VLOOKUP($B16,[1]Mar!AM$5:AN$46,2,FALSE),"")</f>
        <v/>
      </c>
      <c r="AN16" t="str">
        <f>IFERROR(VLOOKUP($B16,[1]Mar!AN$5:AO$46,2,FALSE),"")</f>
        <v/>
      </c>
      <c r="AO16" t="str">
        <f>IFERROR(VLOOKUP($B16,[1]Mar!AO$5:AP$46,2,FALSE),"")</f>
        <v/>
      </c>
      <c r="AP16" t="str">
        <f>IFERROR(VLOOKUP($B16,[1]Mar!AP$5:AQ$46,2,FALSE),"")</f>
        <v/>
      </c>
      <c r="AQ16" t="str">
        <f>IFERROR(VLOOKUP($B16,[1]Mar!AQ$5:AR$46,2,FALSE),"")</f>
        <v/>
      </c>
      <c r="AR16" s="7" t="str">
        <f>IFERROR(VLOOKUP($B16,[1]Mar!AR$5:AS$46,2,FALSE),"")</f>
        <v/>
      </c>
      <c r="AS16" s="6">
        <f>SUM($C16:AR16)</f>
        <v>0</v>
      </c>
      <c r="AT16">
        <f>COUNTIF($C16:AR16,"Late*")</f>
        <v>0</v>
      </c>
      <c r="AU16" s="11">
        <f t="shared" si="4"/>
        <v>0</v>
      </c>
      <c r="AV16" s="7">
        <f>COUNTIF($C16:AR16,"Absent")</f>
        <v>0</v>
      </c>
      <c r="AW16">
        <f>COUNTIF($C16:AR16,"Withdrawn")+COUNTIF($C16:AR16,"Absent*")-AV16</f>
        <v>0</v>
      </c>
      <c r="AX16" s="10">
        <f t="shared" si="5"/>
        <v>0</v>
      </c>
    </row>
    <row r="17" spans="3:50" x14ac:dyDescent="0.3">
      <c r="C17" s="6" t="str">
        <f>IFERROR(VLOOKUP($B17,[1]Mar!C$5:D$46,2,FALSE),"")</f>
        <v/>
      </c>
      <c r="D17" t="str">
        <f>IFERROR(VLOOKUP($B17,[1]Mar!D$5:E$46,2,FALSE),"")</f>
        <v/>
      </c>
      <c r="E17" t="str">
        <f>IFERROR(VLOOKUP($B17,[1]Mar!E$5:F$46,2,FALSE),"")</f>
        <v/>
      </c>
      <c r="F17" t="str">
        <f>IFERROR(VLOOKUP($B17,[1]Mar!F$5:G$46,2,FALSE),"")</f>
        <v/>
      </c>
      <c r="G17" t="str">
        <f>IFERROR(VLOOKUP($B17,[1]Mar!G$5:H$46,2,FALSE),"")</f>
        <v/>
      </c>
      <c r="H17" t="str">
        <f>IFERROR(VLOOKUP($B17,[1]Mar!H$5:I$46,2,FALSE),"")</f>
        <v/>
      </c>
      <c r="I17" t="str">
        <f>IFERROR(VLOOKUP($B17,[1]Mar!I$5:J$46,2,FALSE),"")</f>
        <v/>
      </c>
      <c r="J17" t="str">
        <f>IFERROR(VLOOKUP($B17,[1]Mar!J$5:K$46,2,FALSE),"")</f>
        <v/>
      </c>
      <c r="K17" t="str">
        <f>IFERROR(VLOOKUP($B17,[1]Mar!K$5:L$46,2,FALSE),"")</f>
        <v/>
      </c>
      <c r="L17" t="str">
        <f>IFERROR(VLOOKUP($B17,[1]Mar!L$5:M$46,2,FALSE),"")</f>
        <v/>
      </c>
      <c r="M17" t="str">
        <f>IFERROR(VLOOKUP($B17,[1]Mar!M$5:N$46,2,FALSE),"")</f>
        <v/>
      </c>
      <c r="N17" t="str">
        <f>IFERROR(VLOOKUP($B17,[1]Mar!N$5:O$46,2,FALSE),"")</f>
        <v/>
      </c>
      <c r="O17" t="str">
        <f>IFERROR(VLOOKUP($B17,[1]Mar!O$5:P$46,2,FALSE),"")</f>
        <v/>
      </c>
      <c r="P17" t="str">
        <f>IFERROR(VLOOKUP($B17,[1]Mar!P$5:Q$46,2,FALSE),"")</f>
        <v/>
      </c>
      <c r="Q17" t="str">
        <f>IFERROR(VLOOKUP($B17,[1]Mar!Q$5:R$46,2,FALSE),"")</f>
        <v/>
      </c>
      <c r="R17" t="str">
        <f>IFERROR(VLOOKUP($B17,[1]Mar!R$5:S$46,2,FALSE),"")</f>
        <v/>
      </c>
      <c r="S17" t="str">
        <f>IFERROR(VLOOKUP($B17,[1]Mar!S$5:T$46,2,FALSE),"")</f>
        <v/>
      </c>
      <c r="T17" t="str">
        <f>IFERROR(VLOOKUP($B17,[1]Mar!T$5:U$46,2,FALSE),"")</f>
        <v/>
      </c>
      <c r="U17" t="str">
        <f>IFERROR(VLOOKUP($B17,[1]Mar!U$5:V$46,2,FALSE),"")</f>
        <v/>
      </c>
      <c r="V17" t="str">
        <f>IFERROR(VLOOKUP($B17,[1]Mar!V$5:W$46,2,FALSE),"")</f>
        <v/>
      </c>
      <c r="W17" t="str">
        <f>IFERROR(VLOOKUP($B17,[1]Mar!W$5:X$46,2,FALSE),"")</f>
        <v/>
      </c>
      <c r="X17" t="str">
        <f>IFERROR(VLOOKUP($B17,[1]Mar!X$5:Y$46,2,FALSE),"")</f>
        <v/>
      </c>
      <c r="Y17" t="str">
        <f>IFERROR(VLOOKUP($B17,[1]Mar!Y$5:Z$46,2,FALSE),"")</f>
        <v/>
      </c>
      <c r="Z17" t="str">
        <f>IFERROR(VLOOKUP($B17,[1]Mar!Z$5:AA$46,2,FALSE),"")</f>
        <v/>
      </c>
      <c r="AA17" t="str">
        <f>IFERROR(VLOOKUP($B17,[1]Mar!AA$5:AB$46,2,FALSE),"")</f>
        <v/>
      </c>
      <c r="AB17" t="str">
        <f>IFERROR(VLOOKUP($B17,[1]Mar!AB$5:AC$46,2,FALSE),"")</f>
        <v/>
      </c>
      <c r="AC17" t="str">
        <f>IFERROR(VLOOKUP($B17,[1]Mar!AC$5:AD$46,2,FALSE),"")</f>
        <v/>
      </c>
      <c r="AD17" t="str">
        <f>IFERROR(VLOOKUP($B17,[1]Mar!AD$5:AE$46,2,FALSE),"")</f>
        <v/>
      </c>
      <c r="AE17" t="str">
        <f>IFERROR(VLOOKUP($B17,[1]Mar!AE$5:AF$46,2,FALSE),"")</f>
        <v/>
      </c>
      <c r="AF17" t="str">
        <f>IFERROR(VLOOKUP($B17,[1]Mar!AF$5:AG$46,2,FALSE),"")</f>
        <v/>
      </c>
      <c r="AG17" t="str">
        <f>IFERROR(VLOOKUP($B17,[1]Mar!AG$5:AH$46,2,FALSE),"")</f>
        <v/>
      </c>
      <c r="AH17" t="str">
        <f>IFERROR(VLOOKUP($B17,[1]Mar!AH$5:AI$46,2,FALSE),"")</f>
        <v/>
      </c>
      <c r="AI17" t="str">
        <f>IFERROR(VLOOKUP($B17,[1]Mar!AI$5:AJ$46,2,FALSE),"")</f>
        <v/>
      </c>
      <c r="AJ17" t="str">
        <f>IFERROR(VLOOKUP($B17,[1]Mar!AJ$5:AK$46,2,FALSE),"")</f>
        <v/>
      </c>
      <c r="AK17" t="str">
        <f>IFERROR(VLOOKUP($B17,[1]Mar!AK$5:AL$46,2,FALSE),"")</f>
        <v/>
      </c>
      <c r="AL17" t="str">
        <f>IFERROR(VLOOKUP($B17,[1]Mar!AL$5:AM$46,2,FALSE),"")</f>
        <v/>
      </c>
      <c r="AM17" t="str">
        <f>IFERROR(VLOOKUP($B17,[1]Mar!AM$5:AN$46,2,FALSE),"")</f>
        <v/>
      </c>
      <c r="AN17" t="str">
        <f>IFERROR(VLOOKUP($B17,[1]Mar!AN$5:AO$46,2,FALSE),"")</f>
        <v/>
      </c>
      <c r="AO17" t="str">
        <f>IFERROR(VLOOKUP($B17,[1]Mar!AO$5:AP$46,2,FALSE),"")</f>
        <v/>
      </c>
      <c r="AP17" t="str">
        <f>IFERROR(VLOOKUP($B17,[1]Mar!AP$5:AQ$46,2,FALSE),"")</f>
        <v/>
      </c>
      <c r="AQ17" t="str">
        <f>IFERROR(VLOOKUP($B17,[1]Mar!AQ$5:AR$46,2,FALSE),"")</f>
        <v/>
      </c>
      <c r="AR17" s="7" t="str">
        <f>IFERROR(VLOOKUP($B17,[1]Mar!AR$5:AS$46,2,FALSE),"")</f>
        <v/>
      </c>
      <c r="AS17" s="6">
        <f>SUM($C17:AR17)</f>
        <v>0</v>
      </c>
      <c r="AT17">
        <f>COUNTIF($C17:AR17,"Late*")</f>
        <v>0</v>
      </c>
      <c r="AU17" s="11">
        <f t="shared" si="4"/>
        <v>0</v>
      </c>
      <c r="AV17" s="7">
        <f>COUNTIF($C17:AR17,"Absent")</f>
        <v>0</v>
      </c>
      <c r="AW17">
        <f>COUNTIF($C17:AR17,"Withdrawn")+COUNTIF($C17:AR17,"Absent*")-AV17</f>
        <v>0</v>
      </c>
      <c r="AX17" s="10">
        <f t="shared" si="5"/>
        <v>0</v>
      </c>
    </row>
    <row r="18" spans="3:50" x14ac:dyDescent="0.3">
      <c r="C18" s="6" t="str">
        <f>IFERROR(VLOOKUP($B18,[1]Mar!C$5:D$46,2,FALSE),"")</f>
        <v/>
      </c>
      <c r="D18" t="str">
        <f>IFERROR(VLOOKUP($B18,[1]Mar!D$5:E$46,2,FALSE),"")</f>
        <v/>
      </c>
      <c r="E18" t="str">
        <f>IFERROR(VLOOKUP($B18,[1]Mar!E$5:F$46,2,FALSE),"")</f>
        <v/>
      </c>
      <c r="F18" t="str">
        <f>IFERROR(VLOOKUP($B18,[1]Mar!F$5:G$46,2,FALSE),"")</f>
        <v/>
      </c>
      <c r="G18" t="str">
        <f>IFERROR(VLOOKUP($B18,[1]Mar!G$5:H$46,2,FALSE),"")</f>
        <v/>
      </c>
      <c r="H18" t="str">
        <f>IFERROR(VLOOKUP($B18,[1]Mar!H$5:I$46,2,FALSE),"")</f>
        <v/>
      </c>
      <c r="I18" t="str">
        <f>IFERROR(VLOOKUP($B18,[1]Mar!I$5:J$46,2,FALSE),"")</f>
        <v/>
      </c>
      <c r="J18" t="str">
        <f>IFERROR(VLOOKUP($B18,[1]Mar!J$5:K$46,2,FALSE),"")</f>
        <v/>
      </c>
      <c r="K18" t="str">
        <f>IFERROR(VLOOKUP($B18,[1]Mar!K$5:L$46,2,FALSE),"")</f>
        <v/>
      </c>
      <c r="L18" t="str">
        <f>IFERROR(VLOOKUP($B18,[1]Mar!L$5:M$46,2,FALSE),"")</f>
        <v/>
      </c>
      <c r="M18" t="str">
        <f>IFERROR(VLOOKUP($B18,[1]Mar!M$5:N$46,2,FALSE),"")</f>
        <v/>
      </c>
      <c r="N18" t="str">
        <f>IFERROR(VLOOKUP($B18,[1]Mar!N$5:O$46,2,FALSE),"")</f>
        <v/>
      </c>
      <c r="O18" t="str">
        <f>IFERROR(VLOOKUP($B18,[1]Mar!O$5:P$46,2,FALSE),"")</f>
        <v/>
      </c>
      <c r="P18" t="str">
        <f>IFERROR(VLOOKUP($B18,[1]Mar!P$5:Q$46,2,FALSE),"")</f>
        <v/>
      </c>
      <c r="Q18" t="str">
        <f>IFERROR(VLOOKUP($B18,[1]Mar!Q$5:R$46,2,FALSE),"")</f>
        <v/>
      </c>
      <c r="R18" t="str">
        <f>IFERROR(VLOOKUP($B18,[1]Mar!R$5:S$46,2,FALSE),"")</f>
        <v/>
      </c>
      <c r="S18" t="str">
        <f>IFERROR(VLOOKUP($B18,[1]Mar!S$5:T$46,2,FALSE),"")</f>
        <v/>
      </c>
      <c r="T18" t="str">
        <f>IFERROR(VLOOKUP($B18,[1]Mar!T$5:U$46,2,FALSE),"")</f>
        <v/>
      </c>
      <c r="U18" t="str">
        <f>IFERROR(VLOOKUP($B18,[1]Mar!U$5:V$46,2,FALSE),"")</f>
        <v/>
      </c>
      <c r="V18" t="str">
        <f>IFERROR(VLOOKUP($B18,[1]Mar!V$5:W$46,2,FALSE),"")</f>
        <v/>
      </c>
      <c r="W18" t="str">
        <f>IFERROR(VLOOKUP($B18,[1]Mar!W$5:X$46,2,FALSE),"")</f>
        <v/>
      </c>
      <c r="X18" t="str">
        <f>IFERROR(VLOOKUP($B18,[1]Mar!X$5:Y$46,2,FALSE),"")</f>
        <v/>
      </c>
      <c r="Y18" t="str">
        <f>IFERROR(VLOOKUP($B18,[1]Mar!Y$5:Z$46,2,FALSE),"")</f>
        <v/>
      </c>
      <c r="Z18" t="str">
        <f>IFERROR(VLOOKUP($B18,[1]Mar!Z$5:AA$46,2,FALSE),"")</f>
        <v/>
      </c>
      <c r="AA18" t="str">
        <f>IFERROR(VLOOKUP($B18,[1]Mar!AA$5:AB$46,2,FALSE),"")</f>
        <v/>
      </c>
      <c r="AB18" t="str">
        <f>IFERROR(VLOOKUP($B18,[1]Mar!AB$5:AC$46,2,FALSE),"")</f>
        <v/>
      </c>
      <c r="AC18" t="str">
        <f>IFERROR(VLOOKUP($B18,[1]Mar!AC$5:AD$46,2,FALSE),"")</f>
        <v/>
      </c>
      <c r="AD18" t="str">
        <f>IFERROR(VLOOKUP($B18,[1]Mar!AD$5:AE$46,2,FALSE),"")</f>
        <v/>
      </c>
      <c r="AE18" t="str">
        <f>IFERROR(VLOOKUP($B18,[1]Mar!AE$5:AF$46,2,FALSE),"")</f>
        <v/>
      </c>
      <c r="AF18" t="str">
        <f>IFERROR(VLOOKUP($B18,[1]Mar!AF$5:AG$46,2,FALSE),"")</f>
        <v/>
      </c>
      <c r="AG18" t="str">
        <f>IFERROR(VLOOKUP($B18,[1]Mar!AG$5:AH$46,2,FALSE),"")</f>
        <v/>
      </c>
      <c r="AH18" t="str">
        <f>IFERROR(VLOOKUP($B18,[1]Mar!AH$5:AI$46,2,FALSE),"")</f>
        <v/>
      </c>
      <c r="AI18" t="str">
        <f>IFERROR(VLOOKUP($B18,[1]Mar!AI$5:AJ$46,2,FALSE),"")</f>
        <v/>
      </c>
      <c r="AJ18" t="str">
        <f>IFERROR(VLOOKUP($B18,[1]Mar!AJ$5:AK$46,2,FALSE),"")</f>
        <v/>
      </c>
      <c r="AK18" t="str">
        <f>IFERROR(VLOOKUP($B18,[1]Mar!AK$5:AL$46,2,FALSE),"")</f>
        <v/>
      </c>
      <c r="AL18" t="str">
        <f>IFERROR(VLOOKUP($B18,[1]Mar!AL$5:AM$46,2,FALSE),"")</f>
        <v/>
      </c>
      <c r="AM18" t="str">
        <f>IFERROR(VLOOKUP($B18,[1]Mar!AM$5:AN$46,2,FALSE),"")</f>
        <v/>
      </c>
      <c r="AN18" t="str">
        <f>IFERROR(VLOOKUP($B18,[1]Mar!AN$5:AO$46,2,FALSE),"")</f>
        <v/>
      </c>
      <c r="AO18" t="str">
        <f>IFERROR(VLOOKUP($B18,[1]Mar!AO$5:AP$46,2,FALSE),"")</f>
        <v/>
      </c>
      <c r="AP18" t="str">
        <f>IFERROR(VLOOKUP($B18,[1]Mar!AP$5:AQ$46,2,FALSE),"")</f>
        <v/>
      </c>
      <c r="AQ18" t="str">
        <f>IFERROR(VLOOKUP($B18,[1]Mar!AQ$5:AR$46,2,FALSE),"")</f>
        <v/>
      </c>
      <c r="AR18" s="7" t="str">
        <f>IFERROR(VLOOKUP($B18,[1]Mar!AR$5:AS$46,2,FALSE),"")</f>
        <v/>
      </c>
      <c r="AS18" s="6">
        <f>SUM($C18:AR18)</f>
        <v>0</v>
      </c>
      <c r="AT18">
        <f>COUNTIF($C18:AR18,"Late*")</f>
        <v>0</v>
      </c>
      <c r="AU18" s="11">
        <f t="shared" si="4"/>
        <v>0</v>
      </c>
      <c r="AV18" s="7">
        <f>COUNTIF($C18:AR18,"Absent")</f>
        <v>0</v>
      </c>
      <c r="AW18">
        <f>COUNTIF($C18:AR18,"Withdrawn")+COUNTIF($C18:AR18,"Absent*")-AV18</f>
        <v>0</v>
      </c>
      <c r="AX18" s="10">
        <f t="shared" si="5"/>
        <v>0</v>
      </c>
    </row>
    <row r="19" spans="3:50" x14ac:dyDescent="0.3">
      <c r="C19" s="6" t="str">
        <f>IFERROR(VLOOKUP($B19,[1]Mar!C$5:D$46,2,FALSE),"")</f>
        <v/>
      </c>
      <c r="D19" t="str">
        <f>IFERROR(VLOOKUP($B19,[1]Mar!D$5:E$46,2,FALSE),"")</f>
        <v/>
      </c>
      <c r="E19" t="str">
        <f>IFERROR(VLOOKUP($B19,[1]Mar!E$5:F$46,2,FALSE),"")</f>
        <v/>
      </c>
      <c r="F19" t="str">
        <f>IFERROR(VLOOKUP($B19,[1]Mar!F$5:G$46,2,FALSE),"")</f>
        <v/>
      </c>
      <c r="G19" t="str">
        <f>IFERROR(VLOOKUP($B19,[1]Mar!G$5:H$46,2,FALSE),"")</f>
        <v/>
      </c>
      <c r="H19" t="str">
        <f>IFERROR(VLOOKUP($B19,[1]Mar!H$5:I$46,2,FALSE),"")</f>
        <v/>
      </c>
      <c r="I19" t="str">
        <f>IFERROR(VLOOKUP($B19,[1]Mar!I$5:J$46,2,FALSE),"")</f>
        <v/>
      </c>
      <c r="J19" t="str">
        <f>IFERROR(VLOOKUP($B19,[1]Mar!J$5:K$46,2,FALSE),"")</f>
        <v/>
      </c>
      <c r="K19" t="str">
        <f>IFERROR(VLOOKUP($B19,[1]Mar!K$5:L$46,2,FALSE),"")</f>
        <v/>
      </c>
      <c r="L19" t="str">
        <f>IFERROR(VLOOKUP($B19,[1]Mar!L$5:M$46,2,FALSE),"")</f>
        <v/>
      </c>
      <c r="M19" t="str">
        <f>IFERROR(VLOOKUP($B19,[1]Mar!M$5:N$46,2,FALSE),"")</f>
        <v/>
      </c>
      <c r="N19" t="str">
        <f>IFERROR(VLOOKUP($B19,[1]Mar!N$5:O$46,2,FALSE),"")</f>
        <v/>
      </c>
      <c r="O19" t="str">
        <f>IFERROR(VLOOKUP($B19,[1]Mar!O$5:P$46,2,FALSE),"")</f>
        <v/>
      </c>
      <c r="P19" t="str">
        <f>IFERROR(VLOOKUP($B19,[1]Mar!P$5:Q$46,2,FALSE),"")</f>
        <v/>
      </c>
      <c r="Q19" t="str">
        <f>IFERROR(VLOOKUP($B19,[1]Mar!Q$5:R$46,2,FALSE),"")</f>
        <v/>
      </c>
      <c r="R19" t="str">
        <f>IFERROR(VLOOKUP($B19,[1]Mar!R$5:S$46,2,FALSE),"")</f>
        <v/>
      </c>
      <c r="S19" t="str">
        <f>IFERROR(VLOOKUP($B19,[1]Mar!S$5:T$46,2,FALSE),"")</f>
        <v/>
      </c>
      <c r="T19" t="str">
        <f>IFERROR(VLOOKUP($B19,[1]Mar!T$5:U$46,2,FALSE),"")</f>
        <v/>
      </c>
      <c r="U19" t="str">
        <f>IFERROR(VLOOKUP($B19,[1]Mar!U$5:V$46,2,FALSE),"")</f>
        <v/>
      </c>
      <c r="V19" t="str">
        <f>IFERROR(VLOOKUP($B19,[1]Mar!V$5:W$46,2,FALSE),"")</f>
        <v/>
      </c>
      <c r="W19" t="str">
        <f>IFERROR(VLOOKUP($B19,[1]Mar!W$5:X$46,2,FALSE),"")</f>
        <v/>
      </c>
      <c r="X19" t="str">
        <f>IFERROR(VLOOKUP($B19,[1]Mar!X$5:Y$46,2,FALSE),"")</f>
        <v/>
      </c>
      <c r="Y19" t="str">
        <f>IFERROR(VLOOKUP($B19,[1]Mar!Y$5:Z$46,2,FALSE),"")</f>
        <v/>
      </c>
      <c r="Z19" t="str">
        <f>IFERROR(VLOOKUP($B19,[1]Mar!Z$5:AA$46,2,FALSE),"")</f>
        <v/>
      </c>
      <c r="AA19" t="str">
        <f>IFERROR(VLOOKUP($B19,[1]Mar!AA$5:AB$46,2,FALSE),"")</f>
        <v/>
      </c>
      <c r="AB19" t="str">
        <f>IFERROR(VLOOKUP($B19,[1]Mar!AB$5:AC$46,2,FALSE),"")</f>
        <v/>
      </c>
      <c r="AC19" t="str">
        <f>IFERROR(VLOOKUP($B19,[1]Mar!AC$5:AD$46,2,FALSE),"")</f>
        <v/>
      </c>
      <c r="AD19" t="str">
        <f>IFERROR(VLOOKUP($B19,[1]Mar!AD$5:AE$46,2,FALSE),"")</f>
        <v/>
      </c>
      <c r="AE19" t="str">
        <f>IFERROR(VLOOKUP($B19,[1]Mar!AE$5:AF$46,2,FALSE),"")</f>
        <v/>
      </c>
      <c r="AF19" t="str">
        <f>IFERROR(VLOOKUP($B19,[1]Mar!AF$5:AG$46,2,FALSE),"")</f>
        <v/>
      </c>
      <c r="AG19" t="str">
        <f>IFERROR(VLOOKUP($B19,[1]Mar!AG$5:AH$46,2,FALSE),"")</f>
        <v/>
      </c>
      <c r="AH19" t="str">
        <f>IFERROR(VLOOKUP($B19,[1]Mar!AH$5:AI$46,2,FALSE),"")</f>
        <v/>
      </c>
      <c r="AI19" t="str">
        <f>IFERROR(VLOOKUP($B19,[1]Mar!AI$5:AJ$46,2,FALSE),"")</f>
        <v/>
      </c>
      <c r="AJ19" t="str">
        <f>IFERROR(VLOOKUP($B19,[1]Mar!AJ$5:AK$46,2,FALSE),"")</f>
        <v/>
      </c>
      <c r="AK19" t="str">
        <f>IFERROR(VLOOKUP($B19,[1]Mar!AK$5:AL$46,2,FALSE),"")</f>
        <v/>
      </c>
      <c r="AL19" t="str">
        <f>IFERROR(VLOOKUP($B19,[1]Mar!AL$5:AM$46,2,FALSE),"")</f>
        <v/>
      </c>
      <c r="AM19" t="str">
        <f>IFERROR(VLOOKUP($B19,[1]Mar!AM$5:AN$46,2,FALSE),"")</f>
        <v/>
      </c>
      <c r="AN19" t="str">
        <f>IFERROR(VLOOKUP($B19,[1]Mar!AN$5:AO$46,2,FALSE),"")</f>
        <v/>
      </c>
      <c r="AO19" t="str">
        <f>IFERROR(VLOOKUP($B19,[1]Mar!AO$5:AP$46,2,FALSE),"")</f>
        <v/>
      </c>
      <c r="AP19" t="str">
        <f>IFERROR(VLOOKUP($B19,[1]Mar!AP$5:AQ$46,2,FALSE),"")</f>
        <v/>
      </c>
      <c r="AQ19" t="str">
        <f>IFERROR(VLOOKUP($B19,[1]Mar!AQ$5:AR$46,2,FALSE),"")</f>
        <v/>
      </c>
      <c r="AR19" s="7" t="str">
        <f>IFERROR(VLOOKUP($B19,[1]Mar!AR$5:AS$46,2,FALSE),"")</f>
        <v/>
      </c>
      <c r="AS19" s="6">
        <f>SUM($C19:AR19)</f>
        <v>0</v>
      </c>
      <c r="AT19">
        <f>COUNTIF($C19:AR19,"Late*")</f>
        <v>0</v>
      </c>
      <c r="AU19" s="11">
        <f t="shared" si="4"/>
        <v>0</v>
      </c>
      <c r="AV19" s="7">
        <f>COUNTIF($C19:AR19,"Absent")</f>
        <v>0</v>
      </c>
      <c r="AW19">
        <f>COUNTIF($C19:AR19,"Withdrawn")+COUNTIF($C19:AR19,"Absent*")-AV19</f>
        <v>0</v>
      </c>
      <c r="AX19" s="10">
        <f t="shared" si="5"/>
        <v>0</v>
      </c>
    </row>
    <row r="20" spans="3:50" x14ac:dyDescent="0.3">
      <c r="C20" s="6" t="str">
        <f>IFERROR(VLOOKUP($B20,[1]Mar!C$5:D$46,2,FALSE),"")</f>
        <v/>
      </c>
      <c r="D20" t="str">
        <f>IFERROR(VLOOKUP($B20,[1]Mar!D$5:E$46,2,FALSE),"")</f>
        <v/>
      </c>
      <c r="E20" t="str">
        <f>IFERROR(VLOOKUP($B20,[1]Mar!E$5:F$46,2,FALSE),"")</f>
        <v/>
      </c>
      <c r="F20" t="str">
        <f>IFERROR(VLOOKUP($B20,[1]Mar!F$5:G$46,2,FALSE),"")</f>
        <v/>
      </c>
      <c r="G20" t="str">
        <f>IFERROR(VLOOKUP($B20,[1]Mar!G$5:H$46,2,FALSE),"")</f>
        <v/>
      </c>
      <c r="H20" t="str">
        <f>IFERROR(VLOOKUP($B20,[1]Mar!H$5:I$46,2,FALSE),"")</f>
        <v/>
      </c>
      <c r="I20" t="str">
        <f>IFERROR(VLOOKUP($B20,[1]Mar!I$5:J$46,2,FALSE),"")</f>
        <v/>
      </c>
      <c r="J20" t="str">
        <f>IFERROR(VLOOKUP($B20,[1]Mar!J$5:K$46,2,FALSE),"")</f>
        <v/>
      </c>
      <c r="K20" t="str">
        <f>IFERROR(VLOOKUP($B20,[1]Mar!K$5:L$46,2,FALSE),"")</f>
        <v/>
      </c>
      <c r="L20" t="str">
        <f>IFERROR(VLOOKUP($B20,[1]Mar!L$5:M$46,2,FALSE),"")</f>
        <v/>
      </c>
      <c r="M20" t="str">
        <f>IFERROR(VLOOKUP($B20,[1]Mar!M$5:N$46,2,FALSE),"")</f>
        <v/>
      </c>
      <c r="N20" t="str">
        <f>IFERROR(VLOOKUP($B20,[1]Mar!N$5:O$46,2,FALSE),"")</f>
        <v/>
      </c>
      <c r="O20" t="str">
        <f>IFERROR(VLOOKUP($B20,[1]Mar!O$5:P$46,2,FALSE),"")</f>
        <v/>
      </c>
      <c r="P20" t="str">
        <f>IFERROR(VLOOKUP($B20,[1]Mar!P$5:Q$46,2,FALSE),"")</f>
        <v/>
      </c>
      <c r="Q20" t="str">
        <f>IFERROR(VLOOKUP($B20,[1]Mar!Q$5:R$46,2,FALSE),"")</f>
        <v/>
      </c>
      <c r="R20" t="str">
        <f>IFERROR(VLOOKUP($B20,[1]Mar!R$5:S$46,2,FALSE),"")</f>
        <v/>
      </c>
      <c r="S20" t="str">
        <f>IFERROR(VLOOKUP($B20,[1]Mar!S$5:T$46,2,FALSE),"")</f>
        <v/>
      </c>
      <c r="T20" t="str">
        <f>IFERROR(VLOOKUP($B20,[1]Mar!T$5:U$46,2,FALSE),"")</f>
        <v/>
      </c>
      <c r="U20" t="str">
        <f>IFERROR(VLOOKUP($B20,[1]Mar!U$5:V$46,2,FALSE),"")</f>
        <v/>
      </c>
      <c r="V20" t="str">
        <f>IFERROR(VLOOKUP($B20,[1]Mar!V$5:W$46,2,FALSE),"")</f>
        <v/>
      </c>
      <c r="W20" t="str">
        <f>IFERROR(VLOOKUP($B20,[1]Mar!W$5:X$46,2,FALSE),"")</f>
        <v/>
      </c>
      <c r="X20" t="str">
        <f>IFERROR(VLOOKUP($B20,[1]Mar!X$5:Y$46,2,FALSE),"")</f>
        <v/>
      </c>
      <c r="Y20" t="str">
        <f>IFERROR(VLOOKUP($B20,[1]Mar!Y$5:Z$46,2,FALSE),"")</f>
        <v/>
      </c>
      <c r="Z20" t="str">
        <f>IFERROR(VLOOKUP($B20,[1]Mar!Z$5:AA$46,2,FALSE),"")</f>
        <v/>
      </c>
      <c r="AA20" t="str">
        <f>IFERROR(VLOOKUP($B20,[1]Mar!AA$5:AB$46,2,FALSE),"")</f>
        <v/>
      </c>
      <c r="AB20" t="str">
        <f>IFERROR(VLOOKUP($B20,[1]Mar!AB$5:AC$46,2,FALSE),"")</f>
        <v/>
      </c>
      <c r="AC20" t="str">
        <f>IFERROR(VLOOKUP($B20,[1]Mar!AC$5:AD$46,2,FALSE),"")</f>
        <v/>
      </c>
      <c r="AD20" t="str">
        <f>IFERROR(VLOOKUP($B20,[1]Mar!AD$5:AE$46,2,FALSE),"")</f>
        <v/>
      </c>
      <c r="AE20" t="str">
        <f>IFERROR(VLOOKUP($B20,[1]Mar!AE$5:AF$46,2,FALSE),"")</f>
        <v/>
      </c>
      <c r="AF20" t="str">
        <f>IFERROR(VLOOKUP($B20,[1]Mar!AF$5:AG$46,2,FALSE),"")</f>
        <v/>
      </c>
      <c r="AG20" t="str">
        <f>IFERROR(VLOOKUP($B20,[1]Mar!AG$5:AH$46,2,FALSE),"")</f>
        <v/>
      </c>
      <c r="AH20" t="str">
        <f>IFERROR(VLOOKUP($B20,[1]Mar!AH$5:AI$46,2,FALSE),"")</f>
        <v/>
      </c>
      <c r="AI20" t="str">
        <f>IFERROR(VLOOKUP($B20,[1]Mar!AI$5:AJ$46,2,FALSE),"")</f>
        <v/>
      </c>
      <c r="AJ20" t="str">
        <f>IFERROR(VLOOKUP($B20,[1]Mar!AJ$5:AK$46,2,FALSE),"")</f>
        <v/>
      </c>
      <c r="AK20" t="str">
        <f>IFERROR(VLOOKUP($B20,[1]Mar!AK$5:AL$46,2,FALSE),"")</f>
        <v/>
      </c>
      <c r="AL20" t="str">
        <f>IFERROR(VLOOKUP($B20,[1]Mar!AL$5:AM$46,2,FALSE),"")</f>
        <v/>
      </c>
      <c r="AM20" t="str">
        <f>IFERROR(VLOOKUP($B20,[1]Mar!AM$5:AN$46,2,FALSE),"")</f>
        <v/>
      </c>
      <c r="AN20" t="str">
        <f>IFERROR(VLOOKUP($B20,[1]Mar!AN$5:AO$46,2,FALSE),"")</f>
        <v/>
      </c>
      <c r="AO20" t="str">
        <f>IFERROR(VLOOKUP($B20,[1]Mar!AO$5:AP$46,2,FALSE),"")</f>
        <v/>
      </c>
      <c r="AP20" t="str">
        <f>IFERROR(VLOOKUP($B20,[1]Mar!AP$5:AQ$46,2,FALSE),"")</f>
        <v/>
      </c>
      <c r="AQ20" t="str">
        <f>IFERROR(VLOOKUP($B20,[1]Mar!AQ$5:AR$46,2,FALSE),"")</f>
        <v/>
      </c>
      <c r="AR20" s="7" t="str">
        <f>IFERROR(VLOOKUP($B20,[1]Mar!AR$5:AS$46,2,FALSE),"")</f>
        <v/>
      </c>
      <c r="AS20" s="6">
        <f>SUM($C20:AR20)</f>
        <v>0</v>
      </c>
      <c r="AT20">
        <f>COUNTIF($C20:AR20,"Late*")</f>
        <v>0</v>
      </c>
      <c r="AU20" s="11">
        <f t="shared" si="4"/>
        <v>0</v>
      </c>
      <c r="AV20" s="7">
        <f>COUNTIF($C20:AR20,"Absent")</f>
        <v>0</v>
      </c>
      <c r="AW20">
        <f>COUNTIF($C20:AR20,"Withdrawn")+COUNTIF($C20:AR20,"Absent*")-AV20</f>
        <v>0</v>
      </c>
      <c r="AX20" s="10">
        <f t="shared" si="5"/>
        <v>0</v>
      </c>
    </row>
    <row r="21" spans="3:50" x14ac:dyDescent="0.3">
      <c r="C21" s="6" t="str">
        <f>IFERROR(VLOOKUP($B21,[1]Mar!C$5:D$46,2,FALSE),"")</f>
        <v/>
      </c>
      <c r="D21" t="str">
        <f>IFERROR(VLOOKUP($B21,[1]Mar!D$5:E$46,2,FALSE),"")</f>
        <v/>
      </c>
      <c r="E21" t="str">
        <f>IFERROR(VLOOKUP($B21,[1]Mar!E$5:F$46,2,FALSE),"")</f>
        <v/>
      </c>
      <c r="F21" t="str">
        <f>IFERROR(VLOOKUP($B21,[1]Mar!F$5:G$46,2,FALSE),"")</f>
        <v/>
      </c>
      <c r="G21" t="str">
        <f>IFERROR(VLOOKUP($B21,[1]Mar!G$5:H$46,2,FALSE),"")</f>
        <v/>
      </c>
      <c r="H21" t="str">
        <f>IFERROR(VLOOKUP($B21,[1]Mar!H$5:I$46,2,FALSE),"")</f>
        <v/>
      </c>
      <c r="I21" t="str">
        <f>IFERROR(VLOOKUP($B21,[1]Mar!I$5:J$46,2,FALSE),"")</f>
        <v/>
      </c>
      <c r="J21" t="str">
        <f>IFERROR(VLOOKUP($B21,[1]Mar!J$5:K$46,2,FALSE),"")</f>
        <v/>
      </c>
      <c r="K21" t="str">
        <f>IFERROR(VLOOKUP($B21,[1]Mar!K$5:L$46,2,FALSE),"")</f>
        <v/>
      </c>
      <c r="L21" t="str">
        <f>IFERROR(VLOOKUP($B21,[1]Mar!L$5:M$46,2,FALSE),"")</f>
        <v/>
      </c>
      <c r="M21" t="str">
        <f>IFERROR(VLOOKUP($B21,[1]Mar!M$5:N$46,2,FALSE),"")</f>
        <v/>
      </c>
      <c r="N21" t="str">
        <f>IFERROR(VLOOKUP($B21,[1]Mar!N$5:O$46,2,FALSE),"")</f>
        <v/>
      </c>
      <c r="O21" t="str">
        <f>IFERROR(VLOOKUP($B21,[1]Mar!O$5:P$46,2,FALSE),"")</f>
        <v/>
      </c>
      <c r="P21" t="str">
        <f>IFERROR(VLOOKUP($B21,[1]Mar!P$5:Q$46,2,FALSE),"")</f>
        <v/>
      </c>
      <c r="Q21" t="str">
        <f>IFERROR(VLOOKUP($B21,[1]Mar!Q$5:R$46,2,FALSE),"")</f>
        <v/>
      </c>
      <c r="R21" t="str">
        <f>IFERROR(VLOOKUP($B21,[1]Mar!R$5:S$46,2,FALSE),"")</f>
        <v/>
      </c>
      <c r="S21" t="str">
        <f>IFERROR(VLOOKUP($B21,[1]Mar!S$5:T$46,2,FALSE),"")</f>
        <v/>
      </c>
      <c r="T21" t="str">
        <f>IFERROR(VLOOKUP($B21,[1]Mar!T$5:U$46,2,FALSE),"")</f>
        <v/>
      </c>
      <c r="U21" t="str">
        <f>IFERROR(VLOOKUP($B21,[1]Mar!U$5:V$46,2,FALSE),"")</f>
        <v/>
      </c>
      <c r="V21" t="str">
        <f>IFERROR(VLOOKUP($B21,[1]Mar!V$5:W$46,2,FALSE),"")</f>
        <v/>
      </c>
      <c r="W21" t="str">
        <f>IFERROR(VLOOKUP($B21,[1]Mar!W$5:X$46,2,FALSE),"")</f>
        <v/>
      </c>
      <c r="X21" t="str">
        <f>IFERROR(VLOOKUP($B21,[1]Mar!X$5:Y$46,2,FALSE),"")</f>
        <v/>
      </c>
      <c r="Y21" t="str">
        <f>IFERROR(VLOOKUP($B21,[1]Mar!Y$5:Z$46,2,FALSE),"")</f>
        <v/>
      </c>
      <c r="Z21" t="str">
        <f>IFERROR(VLOOKUP($B21,[1]Mar!Z$5:AA$46,2,FALSE),"")</f>
        <v/>
      </c>
      <c r="AA21" t="str">
        <f>IFERROR(VLOOKUP($B21,[1]Mar!AA$5:AB$46,2,FALSE),"")</f>
        <v/>
      </c>
      <c r="AB21" t="str">
        <f>IFERROR(VLOOKUP($B21,[1]Mar!AB$5:AC$46,2,FALSE),"")</f>
        <v/>
      </c>
      <c r="AC21" t="str">
        <f>IFERROR(VLOOKUP($B21,[1]Mar!AC$5:AD$46,2,FALSE),"")</f>
        <v/>
      </c>
      <c r="AD21" t="str">
        <f>IFERROR(VLOOKUP($B21,[1]Mar!AD$5:AE$46,2,FALSE),"")</f>
        <v/>
      </c>
      <c r="AE21" t="str">
        <f>IFERROR(VLOOKUP($B21,[1]Mar!AE$5:AF$46,2,FALSE),"")</f>
        <v/>
      </c>
      <c r="AF21" t="str">
        <f>IFERROR(VLOOKUP($B21,[1]Mar!AF$5:AG$46,2,FALSE),"")</f>
        <v/>
      </c>
      <c r="AG21" t="str">
        <f>IFERROR(VLOOKUP($B21,[1]Mar!AG$5:AH$46,2,FALSE),"")</f>
        <v/>
      </c>
      <c r="AH21" t="str">
        <f>IFERROR(VLOOKUP($B21,[1]Mar!AH$5:AI$46,2,FALSE),"")</f>
        <v/>
      </c>
      <c r="AI21" t="str">
        <f>IFERROR(VLOOKUP($B21,[1]Mar!AI$5:AJ$46,2,FALSE),"")</f>
        <v/>
      </c>
      <c r="AJ21" t="str">
        <f>IFERROR(VLOOKUP($B21,[1]Mar!AJ$5:AK$46,2,FALSE),"")</f>
        <v/>
      </c>
      <c r="AK21" t="str">
        <f>IFERROR(VLOOKUP($B21,[1]Mar!AK$5:AL$46,2,FALSE),"")</f>
        <v/>
      </c>
      <c r="AL21" t="str">
        <f>IFERROR(VLOOKUP($B21,[1]Mar!AL$5:AM$46,2,FALSE),"")</f>
        <v/>
      </c>
      <c r="AM21" t="str">
        <f>IFERROR(VLOOKUP($B21,[1]Mar!AM$5:AN$46,2,FALSE),"")</f>
        <v/>
      </c>
      <c r="AN21" t="str">
        <f>IFERROR(VLOOKUP($B21,[1]Mar!AN$5:AO$46,2,FALSE),"")</f>
        <v/>
      </c>
      <c r="AO21" t="str">
        <f>IFERROR(VLOOKUP($B21,[1]Mar!AO$5:AP$46,2,FALSE),"")</f>
        <v/>
      </c>
      <c r="AP21" t="str">
        <f>IFERROR(VLOOKUP($B21,[1]Mar!AP$5:AQ$46,2,FALSE),"")</f>
        <v/>
      </c>
      <c r="AQ21" t="str">
        <f>IFERROR(VLOOKUP($B21,[1]Mar!AQ$5:AR$46,2,FALSE),"")</f>
        <v/>
      </c>
      <c r="AR21" s="7" t="str">
        <f>IFERROR(VLOOKUP($B21,[1]Mar!AR$5:AS$46,2,FALSE),"")</f>
        <v/>
      </c>
      <c r="AS21" s="6">
        <f>SUM($C21:AR21)</f>
        <v>0</v>
      </c>
      <c r="AT21">
        <f>COUNTIF($C21:AR21,"Late*")</f>
        <v>0</v>
      </c>
      <c r="AU21" s="11">
        <f t="shared" si="4"/>
        <v>0</v>
      </c>
      <c r="AV21" s="7">
        <f>COUNTIF($C21:AR21,"Absent")</f>
        <v>0</v>
      </c>
      <c r="AW21">
        <f>COUNTIF($C21:AR21,"Withdrawn")+COUNTIF($C21:AR21,"Absent*")-AV21</f>
        <v>0</v>
      </c>
      <c r="AX21" s="10">
        <f t="shared" si="5"/>
        <v>0</v>
      </c>
    </row>
    <row r="22" spans="3:50" x14ac:dyDescent="0.3">
      <c r="C22" s="6" t="str">
        <f>IFERROR(VLOOKUP($B22,[1]Mar!C$5:D$46,2,FALSE),"")</f>
        <v/>
      </c>
      <c r="D22" t="str">
        <f>IFERROR(VLOOKUP($B22,[1]Mar!D$5:E$46,2,FALSE),"")</f>
        <v/>
      </c>
      <c r="E22" t="str">
        <f>IFERROR(VLOOKUP($B22,[1]Mar!E$5:F$46,2,FALSE),"")</f>
        <v/>
      </c>
      <c r="F22" t="str">
        <f>IFERROR(VLOOKUP($B22,[1]Mar!F$5:G$46,2,FALSE),"")</f>
        <v/>
      </c>
      <c r="G22" t="str">
        <f>IFERROR(VLOOKUP($B22,[1]Mar!G$5:H$46,2,FALSE),"")</f>
        <v/>
      </c>
      <c r="H22" t="str">
        <f>IFERROR(VLOOKUP($B22,[1]Mar!H$5:I$46,2,FALSE),"")</f>
        <v/>
      </c>
      <c r="I22" t="str">
        <f>IFERROR(VLOOKUP($B22,[1]Mar!I$5:J$46,2,FALSE),"")</f>
        <v/>
      </c>
      <c r="J22" t="str">
        <f>IFERROR(VLOOKUP($B22,[1]Mar!J$5:K$46,2,FALSE),"")</f>
        <v/>
      </c>
      <c r="K22" t="str">
        <f>IFERROR(VLOOKUP($B22,[1]Mar!K$5:L$46,2,FALSE),"")</f>
        <v/>
      </c>
      <c r="L22" t="str">
        <f>IFERROR(VLOOKUP($B22,[1]Mar!L$5:M$46,2,FALSE),"")</f>
        <v/>
      </c>
      <c r="M22" t="str">
        <f>IFERROR(VLOOKUP($B22,[1]Mar!M$5:N$46,2,FALSE),"")</f>
        <v/>
      </c>
      <c r="N22" t="str">
        <f>IFERROR(VLOOKUP($B22,[1]Mar!N$5:O$46,2,FALSE),"")</f>
        <v/>
      </c>
      <c r="O22" t="str">
        <f>IFERROR(VLOOKUP($B22,[1]Mar!O$5:P$46,2,FALSE),"")</f>
        <v/>
      </c>
      <c r="P22" t="str">
        <f>IFERROR(VLOOKUP($B22,[1]Mar!P$5:Q$46,2,FALSE),"")</f>
        <v/>
      </c>
      <c r="Q22" t="str">
        <f>IFERROR(VLOOKUP($B22,[1]Mar!Q$5:R$46,2,FALSE),"")</f>
        <v/>
      </c>
      <c r="R22" t="str">
        <f>IFERROR(VLOOKUP($B22,[1]Mar!R$5:S$46,2,FALSE),"")</f>
        <v/>
      </c>
      <c r="S22" t="str">
        <f>IFERROR(VLOOKUP($B22,[1]Mar!S$5:T$46,2,FALSE),"")</f>
        <v/>
      </c>
      <c r="T22" t="str">
        <f>IFERROR(VLOOKUP($B22,[1]Mar!T$5:U$46,2,FALSE),"")</f>
        <v/>
      </c>
      <c r="U22" t="str">
        <f>IFERROR(VLOOKUP($B22,[1]Mar!U$5:V$46,2,FALSE),"")</f>
        <v/>
      </c>
      <c r="V22" t="str">
        <f>IFERROR(VLOOKUP($B22,[1]Mar!V$5:W$46,2,FALSE),"")</f>
        <v/>
      </c>
      <c r="W22" t="str">
        <f>IFERROR(VLOOKUP($B22,[1]Mar!W$5:X$46,2,FALSE),"")</f>
        <v/>
      </c>
      <c r="X22" t="str">
        <f>IFERROR(VLOOKUP($B22,[1]Mar!X$5:Y$46,2,FALSE),"")</f>
        <v/>
      </c>
      <c r="Y22" t="str">
        <f>IFERROR(VLOOKUP($B22,[1]Mar!Y$5:Z$46,2,FALSE),"")</f>
        <v/>
      </c>
      <c r="Z22" t="str">
        <f>IFERROR(VLOOKUP($B22,[1]Mar!Z$5:AA$46,2,FALSE),"")</f>
        <v/>
      </c>
      <c r="AA22" t="str">
        <f>IFERROR(VLOOKUP($B22,[1]Mar!AA$5:AB$46,2,FALSE),"")</f>
        <v/>
      </c>
      <c r="AB22" t="str">
        <f>IFERROR(VLOOKUP($B22,[1]Mar!AB$5:AC$46,2,FALSE),"")</f>
        <v/>
      </c>
      <c r="AC22" t="str">
        <f>IFERROR(VLOOKUP($B22,[1]Mar!AC$5:AD$46,2,FALSE),"")</f>
        <v/>
      </c>
      <c r="AD22" t="str">
        <f>IFERROR(VLOOKUP($B22,[1]Mar!AD$5:AE$46,2,FALSE),"")</f>
        <v/>
      </c>
      <c r="AE22" t="str">
        <f>IFERROR(VLOOKUP($B22,[1]Mar!AE$5:AF$46,2,FALSE),"")</f>
        <v/>
      </c>
      <c r="AF22" t="str">
        <f>IFERROR(VLOOKUP($B22,[1]Mar!AF$5:AG$46,2,FALSE),"")</f>
        <v/>
      </c>
      <c r="AG22" t="str">
        <f>IFERROR(VLOOKUP($B22,[1]Mar!AG$5:AH$46,2,FALSE),"")</f>
        <v/>
      </c>
      <c r="AH22" t="str">
        <f>IFERROR(VLOOKUP($B22,[1]Mar!AH$5:AI$46,2,FALSE),"")</f>
        <v/>
      </c>
      <c r="AI22" t="str">
        <f>IFERROR(VLOOKUP($B22,[1]Mar!AI$5:AJ$46,2,FALSE),"")</f>
        <v/>
      </c>
      <c r="AJ22" t="str">
        <f>IFERROR(VLOOKUP($B22,[1]Mar!AJ$5:AK$46,2,FALSE),"")</f>
        <v/>
      </c>
      <c r="AK22" t="str">
        <f>IFERROR(VLOOKUP($B22,[1]Mar!AK$5:AL$46,2,FALSE),"")</f>
        <v/>
      </c>
      <c r="AL22" t="str">
        <f>IFERROR(VLOOKUP($B22,[1]Mar!AL$5:AM$46,2,FALSE),"")</f>
        <v/>
      </c>
      <c r="AM22" t="str">
        <f>IFERROR(VLOOKUP($B22,[1]Mar!AM$5:AN$46,2,FALSE),"")</f>
        <v/>
      </c>
      <c r="AN22" t="str">
        <f>IFERROR(VLOOKUP($B22,[1]Mar!AN$5:AO$46,2,FALSE),"")</f>
        <v/>
      </c>
      <c r="AO22" t="str">
        <f>IFERROR(VLOOKUP($B22,[1]Mar!AO$5:AP$46,2,FALSE),"")</f>
        <v/>
      </c>
      <c r="AP22" t="str">
        <f>IFERROR(VLOOKUP($B22,[1]Mar!AP$5:AQ$46,2,FALSE),"")</f>
        <v/>
      </c>
      <c r="AQ22" t="str">
        <f>IFERROR(VLOOKUP($B22,[1]Mar!AQ$5:AR$46,2,FALSE),"")</f>
        <v/>
      </c>
      <c r="AR22" s="7" t="str">
        <f>IFERROR(VLOOKUP($B22,[1]Mar!AR$5:AS$46,2,FALSE),"")</f>
        <v/>
      </c>
      <c r="AS22" s="6">
        <f>SUM($C22:AR22)</f>
        <v>0</v>
      </c>
      <c r="AT22">
        <f>COUNTIF($C22:AR22,"Late*")</f>
        <v>0</v>
      </c>
      <c r="AU22" s="11">
        <f t="shared" si="4"/>
        <v>0</v>
      </c>
      <c r="AV22" s="7">
        <f>COUNTIF($C22:AR22,"Absent")</f>
        <v>0</v>
      </c>
      <c r="AW22">
        <f>COUNTIF($C22:AR22,"Withdrawn")+COUNTIF($C22:AR22,"Absent*")-AV22</f>
        <v>0</v>
      </c>
      <c r="AX22" s="10">
        <f t="shared" si="5"/>
        <v>0</v>
      </c>
    </row>
    <row r="23" spans="3:50" x14ac:dyDescent="0.3">
      <c r="C23" s="6" t="str">
        <f>IFERROR(VLOOKUP($B23,[1]Mar!C$5:D$46,2,FALSE),"")</f>
        <v/>
      </c>
      <c r="D23" t="str">
        <f>IFERROR(VLOOKUP($B23,[1]Mar!D$5:E$46,2,FALSE),"")</f>
        <v/>
      </c>
      <c r="E23" t="str">
        <f>IFERROR(VLOOKUP($B23,[1]Mar!E$5:F$46,2,FALSE),"")</f>
        <v/>
      </c>
      <c r="F23" t="str">
        <f>IFERROR(VLOOKUP($B23,[1]Mar!F$5:G$46,2,FALSE),"")</f>
        <v/>
      </c>
      <c r="G23" t="str">
        <f>IFERROR(VLOOKUP($B23,[1]Mar!G$5:H$46,2,FALSE),"")</f>
        <v/>
      </c>
      <c r="H23" t="str">
        <f>IFERROR(VLOOKUP($B23,[1]Mar!H$5:I$46,2,FALSE),"")</f>
        <v/>
      </c>
      <c r="I23" t="str">
        <f>IFERROR(VLOOKUP($B23,[1]Mar!I$5:J$46,2,FALSE),"")</f>
        <v/>
      </c>
      <c r="J23" t="str">
        <f>IFERROR(VLOOKUP($B23,[1]Mar!J$5:K$46,2,FALSE),"")</f>
        <v/>
      </c>
      <c r="K23" t="str">
        <f>IFERROR(VLOOKUP($B23,[1]Mar!K$5:L$46,2,FALSE),"")</f>
        <v/>
      </c>
      <c r="L23" t="str">
        <f>IFERROR(VLOOKUP($B23,[1]Mar!L$5:M$46,2,FALSE),"")</f>
        <v/>
      </c>
      <c r="M23" t="str">
        <f>IFERROR(VLOOKUP($B23,[1]Mar!M$5:N$46,2,FALSE),"")</f>
        <v/>
      </c>
      <c r="N23" t="str">
        <f>IFERROR(VLOOKUP($B23,[1]Mar!N$5:O$46,2,FALSE),"")</f>
        <v/>
      </c>
      <c r="O23" t="str">
        <f>IFERROR(VLOOKUP($B23,[1]Mar!O$5:P$46,2,FALSE),"")</f>
        <v/>
      </c>
      <c r="P23" t="str">
        <f>IFERROR(VLOOKUP($B23,[1]Mar!P$5:Q$46,2,FALSE),"")</f>
        <v/>
      </c>
      <c r="Q23" t="str">
        <f>IFERROR(VLOOKUP($B23,[1]Mar!Q$5:R$46,2,FALSE),"")</f>
        <v/>
      </c>
      <c r="R23" t="str">
        <f>IFERROR(VLOOKUP($B23,[1]Mar!R$5:S$46,2,FALSE),"")</f>
        <v/>
      </c>
      <c r="S23" t="str">
        <f>IFERROR(VLOOKUP($B23,[1]Mar!S$5:T$46,2,FALSE),"")</f>
        <v/>
      </c>
      <c r="T23" t="str">
        <f>IFERROR(VLOOKUP($B23,[1]Mar!T$5:U$46,2,FALSE),"")</f>
        <v/>
      </c>
      <c r="U23" t="str">
        <f>IFERROR(VLOOKUP($B23,[1]Mar!U$5:V$46,2,FALSE),"")</f>
        <v/>
      </c>
      <c r="V23" t="str">
        <f>IFERROR(VLOOKUP($B23,[1]Mar!V$5:W$46,2,FALSE),"")</f>
        <v/>
      </c>
      <c r="W23" t="str">
        <f>IFERROR(VLOOKUP($B23,[1]Mar!W$5:X$46,2,FALSE),"")</f>
        <v/>
      </c>
      <c r="X23" t="str">
        <f>IFERROR(VLOOKUP($B23,[1]Mar!X$5:Y$46,2,FALSE),"")</f>
        <v/>
      </c>
      <c r="Y23" t="str">
        <f>IFERROR(VLOOKUP($B23,[1]Mar!Y$5:Z$46,2,FALSE),"")</f>
        <v/>
      </c>
      <c r="Z23" t="str">
        <f>IFERROR(VLOOKUP($B23,[1]Mar!Z$5:AA$46,2,FALSE),"")</f>
        <v/>
      </c>
      <c r="AA23" t="str">
        <f>IFERROR(VLOOKUP($B23,[1]Mar!AA$5:AB$46,2,FALSE),"")</f>
        <v/>
      </c>
      <c r="AB23" t="str">
        <f>IFERROR(VLOOKUP($B23,[1]Mar!AB$5:AC$46,2,FALSE),"")</f>
        <v/>
      </c>
      <c r="AC23" t="str">
        <f>IFERROR(VLOOKUP($B23,[1]Mar!AC$5:AD$46,2,FALSE),"")</f>
        <v/>
      </c>
      <c r="AD23" t="str">
        <f>IFERROR(VLOOKUP($B23,[1]Mar!AD$5:AE$46,2,FALSE),"")</f>
        <v/>
      </c>
      <c r="AE23" t="str">
        <f>IFERROR(VLOOKUP($B23,[1]Mar!AE$5:AF$46,2,FALSE),"")</f>
        <v/>
      </c>
      <c r="AF23" t="str">
        <f>IFERROR(VLOOKUP($B23,[1]Mar!AF$5:AG$46,2,FALSE),"")</f>
        <v/>
      </c>
      <c r="AG23" t="str">
        <f>IFERROR(VLOOKUP($B23,[1]Mar!AG$5:AH$46,2,FALSE),"")</f>
        <v/>
      </c>
      <c r="AH23" t="str">
        <f>IFERROR(VLOOKUP($B23,[1]Mar!AH$5:AI$46,2,FALSE),"")</f>
        <v/>
      </c>
      <c r="AI23" t="str">
        <f>IFERROR(VLOOKUP($B23,[1]Mar!AI$5:AJ$46,2,FALSE),"")</f>
        <v/>
      </c>
      <c r="AJ23" t="str">
        <f>IFERROR(VLOOKUP($B23,[1]Mar!AJ$5:AK$46,2,FALSE),"")</f>
        <v/>
      </c>
      <c r="AK23" t="str">
        <f>IFERROR(VLOOKUP($B23,[1]Mar!AK$5:AL$46,2,FALSE),"")</f>
        <v/>
      </c>
      <c r="AL23" t="str">
        <f>IFERROR(VLOOKUP($B23,[1]Mar!AL$5:AM$46,2,FALSE),"")</f>
        <v/>
      </c>
      <c r="AM23" t="str">
        <f>IFERROR(VLOOKUP($B23,[1]Mar!AM$5:AN$46,2,FALSE),"")</f>
        <v/>
      </c>
      <c r="AN23" t="str">
        <f>IFERROR(VLOOKUP($B23,[1]Mar!AN$5:AO$46,2,FALSE),"")</f>
        <v/>
      </c>
      <c r="AO23" t="str">
        <f>IFERROR(VLOOKUP($B23,[1]Mar!AO$5:AP$46,2,FALSE),"")</f>
        <v/>
      </c>
      <c r="AP23" t="str">
        <f>IFERROR(VLOOKUP($B23,[1]Mar!AP$5:AQ$46,2,FALSE),"")</f>
        <v/>
      </c>
      <c r="AQ23" t="str">
        <f>IFERROR(VLOOKUP($B23,[1]Mar!AQ$5:AR$46,2,FALSE),"")</f>
        <v/>
      </c>
      <c r="AR23" s="7" t="str">
        <f>IFERROR(VLOOKUP($B23,[1]Mar!AR$5:AS$46,2,FALSE),"")</f>
        <v/>
      </c>
      <c r="AS23" s="6">
        <f>SUM($C23:AR23)</f>
        <v>0</v>
      </c>
      <c r="AT23">
        <f>COUNTIF($C23:AR23,"Late*")</f>
        <v>0</v>
      </c>
      <c r="AU23" s="11">
        <f t="shared" si="4"/>
        <v>0</v>
      </c>
      <c r="AV23" s="7">
        <f>COUNTIF($C23:AR23,"Absent")</f>
        <v>0</v>
      </c>
      <c r="AW23">
        <f>COUNTIF($C23:AR23,"Withdrawn")+COUNTIF($C23:AR23,"Absent*")-AV23</f>
        <v>0</v>
      </c>
      <c r="AX23" s="10">
        <f t="shared" si="5"/>
        <v>0</v>
      </c>
    </row>
    <row r="24" spans="3:50" x14ac:dyDescent="0.3">
      <c r="C24" s="6" t="str">
        <f>IFERROR(VLOOKUP($B24,[1]Mar!C$5:D$46,2,FALSE),"")</f>
        <v/>
      </c>
      <c r="D24" t="str">
        <f>IFERROR(VLOOKUP($B24,[1]Mar!D$5:E$46,2,FALSE),"")</f>
        <v/>
      </c>
      <c r="E24" t="str">
        <f>IFERROR(VLOOKUP($B24,[1]Mar!E$5:F$46,2,FALSE),"")</f>
        <v/>
      </c>
      <c r="F24" t="str">
        <f>IFERROR(VLOOKUP($B24,[1]Mar!F$5:G$46,2,FALSE),"")</f>
        <v/>
      </c>
      <c r="G24" t="str">
        <f>IFERROR(VLOOKUP($B24,[1]Mar!G$5:H$46,2,FALSE),"")</f>
        <v/>
      </c>
      <c r="H24" t="str">
        <f>IFERROR(VLOOKUP($B24,[1]Mar!H$5:I$46,2,FALSE),"")</f>
        <v/>
      </c>
      <c r="I24" t="str">
        <f>IFERROR(VLOOKUP($B24,[1]Mar!I$5:J$46,2,FALSE),"")</f>
        <v/>
      </c>
      <c r="J24" t="str">
        <f>IFERROR(VLOOKUP($B24,[1]Mar!J$5:K$46,2,FALSE),"")</f>
        <v/>
      </c>
      <c r="K24" t="str">
        <f>IFERROR(VLOOKUP($B24,[1]Mar!K$5:L$46,2,FALSE),"")</f>
        <v/>
      </c>
      <c r="L24" t="str">
        <f>IFERROR(VLOOKUP($B24,[1]Mar!L$5:M$46,2,FALSE),"")</f>
        <v/>
      </c>
      <c r="M24" t="str">
        <f>IFERROR(VLOOKUP($B24,[1]Mar!M$5:N$46,2,FALSE),"")</f>
        <v/>
      </c>
      <c r="N24" t="str">
        <f>IFERROR(VLOOKUP($B24,[1]Mar!N$5:O$46,2,FALSE),"")</f>
        <v/>
      </c>
      <c r="O24" t="str">
        <f>IFERROR(VLOOKUP($B24,[1]Mar!O$5:P$46,2,FALSE),"")</f>
        <v/>
      </c>
      <c r="P24" t="str">
        <f>IFERROR(VLOOKUP($B24,[1]Mar!P$5:Q$46,2,FALSE),"")</f>
        <v/>
      </c>
      <c r="Q24" t="str">
        <f>IFERROR(VLOOKUP($B24,[1]Mar!Q$5:R$46,2,FALSE),"")</f>
        <v/>
      </c>
      <c r="R24" t="str">
        <f>IFERROR(VLOOKUP($B24,[1]Mar!R$5:S$46,2,FALSE),"")</f>
        <v/>
      </c>
      <c r="S24" t="str">
        <f>IFERROR(VLOOKUP($B24,[1]Mar!S$5:T$46,2,FALSE),"")</f>
        <v/>
      </c>
      <c r="T24" t="str">
        <f>IFERROR(VLOOKUP($B24,[1]Mar!T$5:U$46,2,FALSE),"")</f>
        <v/>
      </c>
      <c r="U24" t="str">
        <f>IFERROR(VLOOKUP($B24,[1]Mar!U$5:V$46,2,FALSE),"")</f>
        <v/>
      </c>
      <c r="V24" t="str">
        <f>IFERROR(VLOOKUP($B24,[1]Mar!V$5:W$46,2,FALSE),"")</f>
        <v/>
      </c>
      <c r="W24" t="str">
        <f>IFERROR(VLOOKUP($B24,[1]Mar!W$5:X$46,2,FALSE),"")</f>
        <v/>
      </c>
      <c r="X24" t="str">
        <f>IFERROR(VLOOKUP($B24,[1]Mar!X$5:Y$46,2,FALSE),"")</f>
        <v/>
      </c>
      <c r="Y24" t="str">
        <f>IFERROR(VLOOKUP($B24,[1]Mar!Y$5:Z$46,2,FALSE),"")</f>
        <v/>
      </c>
      <c r="Z24" t="str">
        <f>IFERROR(VLOOKUP($B24,[1]Mar!Z$5:AA$46,2,FALSE),"")</f>
        <v/>
      </c>
      <c r="AA24" t="str">
        <f>IFERROR(VLOOKUP($B24,[1]Mar!AA$5:AB$46,2,FALSE),"")</f>
        <v/>
      </c>
      <c r="AB24" t="str">
        <f>IFERROR(VLOOKUP($B24,[1]Mar!AB$5:AC$46,2,FALSE),"")</f>
        <v/>
      </c>
      <c r="AC24" t="str">
        <f>IFERROR(VLOOKUP($B24,[1]Mar!AC$5:AD$46,2,FALSE),"")</f>
        <v/>
      </c>
      <c r="AD24" t="str">
        <f>IFERROR(VLOOKUP($B24,[1]Mar!AD$5:AE$46,2,FALSE),"")</f>
        <v/>
      </c>
      <c r="AE24" t="str">
        <f>IFERROR(VLOOKUP($B24,[1]Mar!AE$5:AF$46,2,FALSE),"")</f>
        <v/>
      </c>
      <c r="AF24" t="str">
        <f>IFERROR(VLOOKUP($B24,[1]Mar!AF$5:AG$46,2,FALSE),"")</f>
        <v/>
      </c>
      <c r="AG24" t="str">
        <f>IFERROR(VLOOKUP($B24,[1]Mar!AG$5:AH$46,2,FALSE),"")</f>
        <v/>
      </c>
      <c r="AH24" t="str">
        <f>IFERROR(VLOOKUP($B24,[1]Mar!AH$5:AI$46,2,FALSE),"")</f>
        <v/>
      </c>
      <c r="AI24" t="str">
        <f>IFERROR(VLOOKUP($B24,[1]Mar!AI$5:AJ$46,2,FALSE),"")</f>
        <v/>
      </c>
      <c r="AJ24" t="str">
        <f>IFERROR(VLOOKUP($B24,[1]Mar!AJ$5:AK$46,2,FALSE),"")</f>
        <v/>
      </c>
      <c r="AK24" t="str">
        <f>IFERROR(VLOOKUP($B24,[1]Mar!AK$5:AL$46,2,FALSE),"")</f>
        <v/>
      </c>
      <c r="AL24" t="str">
        <f>IFERROR(VLOOKUP($B24,[1]Mar!AL$5:AM$46,2,FALSE),"")</f>
        <v/>
      </c>
      <c r="AM24" t="str">
        <f>IFERROR(VLOOKUP($B24,[1]Mar!AM$5:AN$46,2,FALSE),"")</f>
        <v/>
      </c>
      <c r="AN24" t="str">
        <f>IFERROR(VLOOKUP($B24,[1]Mar!AN$5:AO$46,2,FALSE),"")</f>
        <v/>
      </c>
      <c r="AO24" t="str">
        <f>IFERROR(VLOOKUP($B24,[1]Mar!AO$5:AP$46,2,FALSE),"")</f>
        <v/>
      </c>
      <c r="AP24" t="str">
        <f>IFERROR(VLOOKUP($B24,[1]Mar!AP$5:AQ$46,2,FALSE),"")</f>
        <v/>
      </c>
      <c r="AQ24" t="str">
        <f>IFERROR(VLOOKUP($B24,[1]Mar!AQ$5:AR$46,2,FALSE),"")</f>
        <v/>
      </c>
      <c r="AR24" s="7" t="str">
        <f>IFERROR(VLOOKUP($B24,[1]Mar!AR$5:AS$46,2,FALSE),"")</f>
        <v/>
      </c>
      <c r="AS24" s="6">
        <f>SUM($C24:AR24)</f>
        <v>0</v>
      </c>
      <c r="AT24">
        <f>COUNTIF($C24:AR24,"Late*")</f>
        <v>0</v>
      </c>
      <c r="AU24" s="11">
        <f t="shared" si="4"/>
        <v>0</v>
      </c>
      <c r="AV24" s="7">
        <f>COUNTIF($C24:AR24,"Absent")</f>
        <v>0</v>
      </c>
      <c r="AW24">
        <f>COUNTIF($C24:AR24,"Withdrawn")+COUNTIF($C24:AR24,"Absent*")-AV24</f>
        <v>0</v>
      </c>
      <c r="AX24" s="10">
        <f t="shared" si="5"/>
        <v>0</v>
      </c>
    </row>
    <row r="25" spans="3:50" x14ac:dyDescent="0.3">
      <c r="C25" s="6" t="str">
        <f>IFERROR(VLOOKUP($B25,[1]Mar!C$5:D$46,2,FALSE),"")</f>
        <v/>
      </c>
      <c r="D25" t="str">
        <f>IFERROR(VLOOKUP($B25,[1]Mar!D$5:E$46,2,FALSE),"")</f>
        <v/>
      </c>
      <c r="E25" t="str">
        <f>IFERROR(VLOOKUP($B25,[1]Mar!E$5:F$46,2,FALSE),"")</f>
        <v/>
      </c>
      <c r="F25" t="str">
        <f>IFERROR(VLOOKUP($B25,[1]Mar!F$5:G$46,2,FALSE),"")</f>
        <v/>
      </c>
      <c r="G25" t="str">
        <f>IFERROR(VLOOKUP($B25,[1]Mar!G$5:H$46,2,FALSE),"")</f>
        <v/>
      </c>
      <c r="H25" t="str">
        <f>IFERROR(VLOOKUP($B25,[1]Mar!H$5:I$46,2,FALSE),"")</f>
        <v/>
      </c>
      <c r="I25" t="str">
        <f>IFERROR(VLOOKUP($B25,[1]Mar!I$5:J$46,2,FALSE),"")</f>
        <v/>
      </c>
      <c r="J25" t="str">
        <f>IFERROR(VLOOKUP($B25,[1]Mar!J$5:K$46,2,FALSE),"")</f>
        <v/>
      </c>
      <c r="K25" t="str">
        <f>IFERROR(VLOOKUP($B25,[1]Mar!K$5:L$46,2,FALSE),"")</f>
        <v/>
      </c>
      <c r="L25" t="str">
        <f>IFERROR(VLOOKUP($B25,[1]Mar!L$5:M$46,2,FALSE),"")</f>
        <v/>
      </c>
      <c r="M25" t="str">
        <f>IFERROR(VLOOKUP($B25,[1]Mar!M$5:N$46,2,FALSE),"")</f>
        <v/>
      </c>
      <c r="N25" t="str">
        <f>IFERROR(VLOOKUP($B25,[1]Mar!N$5:O$46,2,FALSE),"")</f>
        <v/>
      </c>
      <c r="O25" t="str">
        <f>IFERROR(VLOOKUP($B25,[1]Mar!O$5:P$46,2,FALSE),"")</f>
        <v/>
      </c>
      <c r="P25" t="str">
        <f>IFERROR(VLOOKUP($B25,[1]Mar!P$5:Q$46,2,FALSE),"")</f>
        <v/>
      </c>
      <c r="Q25" t="str">
        <f>IFERROR(VLOOKUP($B25,[1]Mar!Q$5:R$46,2,FALSE),"")</f>
        <v/>
      </c>
      <c r="R25" t="str">
        <f>IFERROR(VLOOKUP($B25,[1]Mar!R$5:S$46,2,FALSE),"")</f>
        <v/>
      </c>
      <c r="S25" t="str">
        <f>IFERROR(VLOOKUP($B25,[1]Mar!S$5:T$46,2,FALSE),"")</f>
        <v/>
      </c>
      <c r="T25" t="str">
        <f>IFERROR(VLOOKUP($B25,[1]Mar!T$5:U$46,2,FALSE),"")</f>
        <v/>
      </c>
      <c r="U25" t="str">
        <f>IFERROR(VLOOKUP($B25,[1]Mar!U$5:V$46,2,FALSE),"")</f>
        <v/>
      </c>
      <c r="V25" t="str">
        <f>IFERROR(VLOOKUP($B25,[1]Mar!V$5:W$46,2,FALSE),"")</f>
        <v/>
      </c>
      <c r="W25" t="str">
        <f>IFERROR(VLOOKUP($B25,[1]Mar!W$5:X$46,2,FALSE),"")</f>
        <v/>
      </c>
      <c r="X25" t="str">
        <f>IFERROR(VLOOKUP($B25,[1]Mar!X$5:Y$46,2,FALSE),"")</f>
        <v/>
      </c>
      <c r="Y25" t="str">
        <f>IFERROR(VLOOKUP($B25,[1]Mar!Y$5:Z$46,2,FALSE),"")</f>
        <v/>
      </c>
      <c r="Z25" t="str">
        <f>IFERROR(VLOOKUP($B25,[1]Mar!Z$5:AA$46,2,FALSE),"")</f>
        <v/>
      </c>
      <c r="AA25" t="str">
        <f>IFERROR(VLOOKUP($B25,[1]Mar!AA$5:AB$46,2,FALSE),"")</f>
        <v/>
      </c>
      <c r="AB25" t="str">
        <f>IFERROR(VLOOKUP($B25,[1]Mar!AB$5:AC$46,2,FALSE),"")</f>
        <v/>
      </c>
      <c r="AC25" t="str">
        <f>IFERROR(VLOOKUP($B25,[1]Mar!AC$5:AD$46,2,FALSE),"")</f>
        <v/>
      </c>
      <c r="AD25" t="str">
        <f>IFERROR(VLOOKUP($B25,[1]Mar!AD$5:AE$46,2,FALSE),"")</f>
        <v/>
      </c>
      <c r="AE25" t="str">
        <f>IFERROR(VLOOKUP($B25,[1]Mar!AE$5:AF$46,2,FALSE),"")</f>
        <v/>
      </c>
      <c r="AF25" t="str">
        <f>IFERROR(VLOOKUP($B25,[1]Mar!AF$5:AG$46,2,FALSE),"")</f>
        <v/>
      </c>
      <c r="AG25" t="str">
        <f>IFERROR(VLOOKUP($B25,[1]Mar!AG$5:AH$46,2,FALSE),"")</f>
        <v/>
      </c>
      <c r="AH25" t="str">
        <f>IFERROR(VLOOKUP($B25,[1]Mar!AH$5:AI$46,2,FALSE),"")</f>
        <v/>
      </c>
      <c r="AI25" t="str">
        <f>IFERROR(VLOOKUP($B25,[1]Mar!AI$5:AJ$46,2,FALSE),"")</f>
        <v/>
      </c>
      <c r="AJ25" t="str">
        <f>IFERROR(VLOOKUP($B25,[1]Mar!AJ$5:AK$46,2,FALSE),"")</f>
        <v/>
      </c>
      <c r="AK25" t="str">
        <f>IFERROR(VLOOKUP($B25,[1]Mar!AK$5:AL$46,2,FALSE),"")</f>
        <v/>
      </c>
      <c r="AL25" t="str">
        <f>IFERROR(VLOOKUP($B25,[1]Mar!AL$5:AM$46,2,FALSE),"")</f>
        <v/>
      </c>
      <c r="AM25" t="str">
        <f>IFERROR(VLOOKUP($B25,[1]Mar!AM$5:AN$46,2,FALSE),"")</f>
        <v/>
      </c>
      <c r="AN25" t="str">
        <f>IFERROR(VLOOKUP($B25,[1]Mar!AN$5:AO$46,2,FALSE),"")</f>
        <v/>
      </c>
      <c r="AO25" t="str">
        <f>IFERROR(VLOOKUP($B25,[1]Mar!AO$5:AP$46,2,FALSE),"")</f>
        <v/>
      </c>
      <c r="AP25" t="str">
        <f>IFERROR(VLOOKUP($B25,[1]Mar!AP$5:AQ$46,2,FALSE),"")</f>
        <v/>
      </c>
      <c r="AQ25" t="str">
        <f>IFERROR(VLOOKUP($B25,[1]Mar!AQ$5:AR$46,2,FALSE),"")</f>
        <v/>
      </c>
      <c r="AR25" s="7" t="str">
        <f>IFERROR(VLOOKUP($B25,[1]Mar!AR$5:AS$46,2,FALSE),"")</f>
        <v/>
      </c>
      <c r="AS25" s="6">
        <f>SUM($C25:AR25)</f>
        <v>0</v>
      </c>
      <c r="AT25">
        <f>COUNTIF($C25:AR25,"Late*")</f>
        <v>0</v>
      </c>
      <c r="AU25" s="11">
        <f t="shared" si="4"/>
        <v>0</v>
      </c>
      <c r="AV25" s="7">
        <f>COUNTIF($C25:AR25,"Absent")</f>
        <v>0</v>
      </c>
      <c r="AW25">
        <f>COUNTIF($C25:AR25,"Withdrawn")+COUNTIF($C25:AR25,"Absent*")-AV25</f>
        <v>0</v>
      </c>
      <c r="AX25" s="10">
        <f t="shared" si="5"/>
        <v>0</v>
      </c>
    </row>
    <row r="26" spans="3:50" x14ac:dyDescent="0.3">
      <c r="C26" s="6" t="str">
        <f>IFERROR(VLOOKUP($B26,[1]Mar!C$5:D$46,2,FALSE),"")</f>
        <v/>
      </c>
      <c r="D26" t="str">
        <f>IFERROR(VLOOKUP($B26,[1]Mar!D$5:E$46,2,FALSE),"")</f>
        <v/>
      </c>
      <c r="E26" t="str">
        <f>IFERROR(VLOOKUP($B26,[1]Mar!E$5:F$46,2,FALSE),"")</f>
        <v/>
      </c>
      <c r="F26" t="str">
        <f>IFERROR(VLOOKUP($B26,[1]Mar!F$5:G$46,2,FALSE),"")</f>
        <v/>
      </c>
      <c r="G26" t="str">
        <f>IFERROR(VLOOKUP($B26,[1]Mar!G$5:H$46,2,FALSE),"")</f>
        <v/>
      </c>
      <c r="H26" t="str">
        <f>IFERROR(VLOOKUP($B26,[1]Mar!H$5:I$46,2,FALSE),"")</f>
        <v/>
      </c>
      <c r="I26" t="str">
        <f>IFERROR(VLOOKUP($B26,[1]Mar!I$5:J$46,2,FALSE),"")</f>
        <v/>
      </c>
      <c r="J26" t="str">
        <f>IFERROR(VLOOKUP($B26,[1]Mar!J$5:K$46,2,FALSE),"")</f>
        <v/>
      </c>
      <c r="K26" t="str">
        <f>IFERROR(VLOOKUP($B26,[1]Mar!K$5:L$46,2,FALSE),"")</f>
        <v/>
      </c>
      <c r="L26" t="str">
        <f>IFERROR(VLOOKUP($B26,[1]Mar!L$5:M$46,2,FALSE),"")</f>
        <v/>
      </c>
      <c r="M26" t="str">
        <f>IFERROR(VLOOKUP($B26,[1]Mar!M$5:N$46,2,FALSE),"")</f>
        <v/>
      </c>
      <c r="N26" t="str">
        <f>IFERROR(VLOOKUP($B26,[1]Mar!N$5:O$46,2,FALSE),"")</f>
        <v/>
      </c>
      <c r="O26" t="str">
        <f>IFERROR(VLOOKUP($B26,[1]Mar!O$5:P$46,2,FALSE),"")</f>
        <v/>
      </c>
      <c r="P26" t="str">
        <f>IFERROR(VLOOKUP($B26,[1]Mar!P$5:Q$46,2,FALSE),"")</f>
        <v/>
      </c>
      <c r="Q26" t="str">
        <f>IFERROR(VLOOKUP($B26,[1]Mar!Q$5:R$46,2,FALSE),"")</f>
        <v/>
      </c>
      <c r="R26" t="str">
        <f>IFERROR(VLOOKUP($B26,[1]Mar!R$5:S$46,2,FALSE),"")</f>
        <v/>
      </c>
      <c r="S26" t="str">
        <f>IFERROR(VLOOKUP($B26,[1]Mar!S$5:T$46,2,FALSE),"")</f>
        <v/>
      </c>
      <c r="T26" t="str">
        <f>IFERROR(VLOOKUP($B26,[1]Mar!T$5:U$46,2,FALSE),"")</f>
        <v/>
      </c>
      <c r="U26" t="str">
        <f>IFERROR(VLOOKUP($B26,[1]Mar!U$5:V$46,2,FALSE),"")</f>
        <v/>
      </c>
      <c r="V26" t="str">
        <f>IFERROR(VLOOKUP($B26,[1]Mar!V$5:W$46,2,FALSE),"")</f>
        <v/>
      </c>
      <c r="W26" t="str">
        <f>IFERROR(VLOOKUP($B26,[1]Mar!W$5:X$46,2,FALSE),"")</f>
        <v/>
      </c>
      <c r="X26" t="str">
        <f>IFERROR(VLOOKUP($B26,[1]Mar!X$5:Y$46,2,FALSE),"")</f>
        <v/>
      </c>
      <c r="Y26" t="str">
        <f>IFERROR(VLOOKUP($B26,[1]Mar!Y$5:Z$46,2,FALSE),"")</f>
        <v/>
      </c>
      <c r="Z26" t="str">
        <f>IFERROR(VLOOKUP($B26,[1]Mar!Z$5:AA$46,2,FALSE),"")</f>
        <v/>
      </c>
      <c r="AA26" t="str">
        <f>IFERROR(VLOOKUP($B26,[1]Mar!AA$5:AB$46,2,FALSE),"")</f>
        <v/>
      </c>
      <c r="AB26" t="str">
        <f>IFERROR(VLOOKUP($B26,[1]Mar!AB$5:AC$46,2,FALSE),"")</f>
        <v/>
      </c>
      <c r="AC26" t="str">
        <f>IFERROR(VLOOKUP($B26,[1]Mar!AC$5:AD$46,2,FALSE),"")</f>
        <v/>
      </c>
      <c r="AD26" t="str">
        <f>IFERROR(VLOOKUP($B26,[1]Mar!AD$5:AE$46,2,FALSE),"")</f>
        <v/>
      </c>
      <c r="AE26" t="str">
        <f>IFERROR(VLOOKUP($B26,[1]Mar!AE$5:AF$46,2,FALSE),"")</f>
        <v/>
      </c>
      <c r="AF26" t="str">
        <f>IFERROR(VLOOKUP($B26,[1]Mar!AF$5:AG$46,2,FALSE),"")</f>
        <v/>
      </c>
      <c r="AG26" t="str">
        <f>IFERROR(VLOOKUP($B26,[1]Mar!AG$5:AH$46,2,FALSE),"")</f>
        <v/>
      </c>
      <c r="AH26" t="str">
        <f>IFERROR(VLOOKUP($B26,[1]Mar!AH$5:AI$46,2,FALSE),"")</f>
        <v/>
      </c>
      <c r="AI26" t="str">
        <f>IFERROR(VLOOKUP($B26,[1]Mar!AI$5:AJ$46,2,FALSE),"")</f>
        <v/>
      </c>
      <c r="AJ26" t="str">
        <f>IFERROR(VLOOKUP($B26,[1]Mar!AJ$5:AK$46,2,FALSE),"")</f>
        <v/>
      </c>
      <c r="AK26" t="str">
        <f>IFERROR(VLOOKUP($B26,[1]Mar!AK$5:AL$46,2,FALSE),"")</f>
        <v/>
      </c>
      <c r="AL26" t="str">
        <f>IFERROR(VLOOKUP($B26,[1]Mar!AL$5:AM$46,2,FALSE),"")</f>
        <v/>
      </c>
      <c r="AM26" t="str">
        <f>IFERROR(VLOOKUP($B26,[1]Mar!AM$5:AN$46,2,FALSE),"")</f>
        <v/>
      </c>
      <c r="AN26" t="str">
        <f>IFERROR(VLOOKUP($B26,[1]Mar!AN$5:AO$46,2,FALSE),"")</f>
        <v/>
      </c>
      <c r="AO26" t="str">
        <f>IFERROR(VLOOKUP($B26,[1]Mar!AO$5:AP$46,2,FALSE),"")</f>
        <v/>
      </c>
      <c r="AP26" t="str">
        <f>IFERROR(VLOOKUP($B26,[1]Mar!AP$5:AQ$46,2,FALSE),"")</f>
        <v/>
      </c>
      <c r="AQ26" t="str">
        <f>IFERROR(VLOOKUP($B26,[1]Mar!AQ$5:AR$46,2,FALSE),"")</f>
        <v/>
      </c>
      <c r="AR26" s="7" t="str">
        <f>IFERROR(VLOOKUP($B26,[1]Mar!AR$5:AS$46,2,FALSE),"")</f>
        <v/>
      </c>
      <c r="AS26" s="6">
        <f>SUM($C26:AR26)</f>
        <v>0</v>
      </c>
      <c r="AT26">
        <f>COUNTIF($C26:AR26,"Late*")</f>
        <v>0</v>
      </c>
      <c r="AU26" s="11">
        <f t="shared" si="4"/>
        <v>0</v>
      </c>
      <c r="AV26" s="7">
        <f>COUNTIF($C26:AR26,"Absent")</f>
        <v>0</v>
      </c>
      <c r="AW26">
        <f>COUNTIF($C26:AR26,"Withdrawn")+COUNTIF($C26:AR26,"Absent*")-AV26</f>
        <v>0</v>
      </c>
      <c r="AX26" s="10">
        <f t="shared" si="5"/>
        <v>0</v>
      </c>
    </row>
    <row r="27" spans="3:50" x14ac:dyDescent="0.3">
      <c r="C27" s="6" t="str">
        <f>IFERROR(VLOOKUP($B27,[1]Mar!C$5:D$46,2,FALSE),"")</f>
        <v/>
      </c>
      <c r="D27" t="str">
        <f>IFERROR(VLOOKUP($B27,[1]Mar!D$5:E$46,2,FALSE),"")</f>
        <v/>
      </c>
      <c r="E27" t="str">
        <f>IFERROR(VLOOKUP($B27,[1]Mar!E$5:F$46,2,FALSE),"")</f>
        <v/>
      </c>
      <c r="F27" t="str">
        <f>IFERROR(VLOOKUP($B27,[1]Mar!F$5:G$46,2,FALSE),"")</f>
        <v/>
      </c>
      <c r="G27" t="str">
        <f>IFERROR(VLOOKUP($B27,[1]Mar!G$5:H$46,2,FALSE),"")</f>
        <v/>
      </c>
      <c r="H27" t="str">
        <f>IFERROR(VLOOKUP($B27,[1]Mar!H$5:I$46,2,FALSE),"")</f>
        <v/>
      </c>
      <c r="I27" t="str">
        <f>IFERROR(VLOOKUP($B27,[1]Mar!I$5:J$46,2,FALSE),"")</f>
        <v/>
      </c>
      <c r="J27" t="str">
        <f>IFERROR(VLOOKUP($B27,[1]Mar!J$5:K$46,2,FALSE),"")</f>
        <v/>
      </c>
      <c r="K27" t="str">
        <f>IFERROR(VLOOKUP($B27,[1]Mar!K$5:L$46,2,FALSE),"")</f>
        <v/>
      </c>
      <c r="L27" t="str">
        <f>IFERROR(VLOOKUP($B27,[1]Mar!L$5:M$46,2,FALSE),"")</f>
        <v/>
      </c>
      <c r="M27" t="str">
        <f>IFERROR(VLOOKUP($B27,[1]Mar!M$5:N$46,2,FALSE),"")</f>
        <v/>
      </c>
      <c r="N27" t="str">
        <f>IFERROR(VLOOKUP($B27,[1]Mar!N$5:O$46,2,FALSE),"")</f>
        <v/>
      </c>
      <c r="O27" t="str">
        <f>IFERROR(VLOOKUP($B27,[1]Mar!O$5:P$46,2,FALSE),"")</f>
        <v/>
      </c>
      <c r="P27" t="str">
        <f>IFERROR(VLOOKUP($B27,[1]Mar!P$5:Q$46,2,FALSE),"")</f>
        <v/>
      </c>
      <c r="Q27" t="str">
        <f>IFERROR(VLOOKUP($B27,[1]Mar!Q$5:R$46,2,FALSE),"")</f>
        <v/>
      </c>
      <c r="R27" t="str">
        <f>IFERROR(VLOOKUP($B27,[1]Mar!R$5:S$46,2,FALSE),"")</f>
        <v/>
      </c>
      <c r="S27" t="str">
        <f>IFERROR(VLOOKUP($B27,[1]Mar!S$5:T$46,2,FALSE),"")</f>
        <v/>
      </c>
      <c r="T27" t="str">
        <f>IFERROR(VLOOKUP($B27,[1]Mar!T$5:U$46,2,FALSE),"")</f>
        <v/>
      </c>
      <c r="U27" t="str">
        <f>IFERROR(VLOOKUP($B27,[1]Mar!U$5:V$46,2,FALSE),"")</f>
        <v/>
      </c>
      <c r="V27" t="str">
        <f>IFERROR(VLOOKUP($B27,[1]Mar!V$5:W$46,2,FALSE),"")</f>
        <v/>
      </c>
      <c r="W27" t="str">
        <f>IFERROR(VLOOKUP($B27,[1]Mar!W$5:X$46,2,FALSE),"")</f>
        <v/>
      </c>
      <c r="X27" t="str">
        <f>IFERROR(VLOOKUP($B27,[1]Mar!X$5:Y$46,2,FALSE),"")</f>
        <v/>
      </c>
      <c r="Y27" t="str">
        <f>IFERROR(VLOOKUP($B27,[1]Mar!Y$5:Z$46,2,FALSE),"")</f>
        <v/>
      </c>
      <c r="Z27" t="str">
        <f>IFERROR(VLOOKUP($B27,[1]Mar!Z$5:AA$46,2,FALSE),"")</f>
        <v/>
      </c>
      <c r="AA27" t="str">
        <f>IFERROR(VLOOKUP($B27,[1]Mar!AA$5:AB$46,2,FALSE),"")</f>
        <v/>
      </c>
      <c r="AB27" t="str">
        <f>IFERROR(VLOOKUP($B27,[1]Mar!AB$5:AC$46,2,FALSE),"")</f>
        <v/>
      </c>
      <c r="AC27" t="str">
        <f>IFERROR(VLOOKUP($B27,[1]Mar!AC$5:AD$46,2,FALSE),"")</f>
        <v/>
      </c>
      <c r="AD27" t="str">
        <f>IFERROR(VLOOKUP($B27,[1]Mar!AD$5:AE$46,2,FALSE),"")</f>
        <v/>
      </c>
      <c r="AE27" t="str">
        <f>IFERROR(VLOOKUP($B27,[1]Mar!AE$5:AF$46,2,FALSE),"")</f>
        <v/>
      </c>
      <c r="AF27" t="str">
        <f>IFERROR(VLOOKUP($B27,[1]Mar!AF$5:AG$46,2,FALSE),"")</f>
        <v/>
      </c>
      <c r="AG27" t="str">
        <f>IFERROR(VLOOKUP($B27,[1]Mar!AG$5:AH$46,2,FALSE),"")</f>
        <v/>
      </c>
      <c r="AH27" t="str">
        <f>IFERROR(VLOOKUP($B27,[1]Mar!AH$5:AI$46,2,FALSE),"")</f>
        <v/>
      </c>
      <c r="AI27" t="str">
        <f>IFERROR(VLOOKUP($B27,[1]Mar!AI$5:AJ$46,2,FALSE),"")</f>
        <v/>
      </c>
      <c r="AJ27" t="str">
        <f>IFERROR(VLOOKUP($B27,[1]Mar!AJ$5:AK$46,2,FALSE),"")</f>
        <v/>
      </c>
      <c r="AK27" t="str">
        <f>IFERROR(VLOOKUP($B27,[1]Mar!AK$5:AL$46,2,FALSE),"")</f>
        <v/>
      </c>
      <c r="AL27" t="str">
        <f>IFERROR(VLOOKUP($B27,[1]Mar!AL$5:AM$46,2,FALSE),"")</f>
        <v/>
      </c>
      <c r="AM27" t="str">
        <f>IFERROR(VLOOKUP($B27,[1]Mar!AM$5:AN$46,2,FALSE),"")</f>
        <v/>
      </c>
      <c r="AN27" t="str">
        <f>IFERROR(VLOOKUP($B27,[1]Mar!AN$5:AO$46,2,FALSE),"")</f>
        <v/>
      </c>
      <c r="AO27" t="str">
        <f>IFERROR(VLOOKUP($B27,[1]Mar!AO$5:AP$46,2,FALSE),"")</f>
        <v/>
      </c>
      <c r="AP27" t="str">
        <f>IFERROR(VLOOKUP($B27,[1]Mar!AP$5:AQ$46,2,FALSE),"")</f>
        <v/>
      </c>
      <c r="AQ27" t="str">
        <f>IFERROR(VLOOKUP($B27,[1]Mar!AQ$5:AR$46,2,FALSE),"")</f>
        <v/>
      </c>
      <c r="AR27" s="7" t="str">
        <f>IFERROR(VLOOKUP($B27,[1]Mar!AR$5:AS$46,2,FALSE),"")</f>
        <v/>
      </c>
      <c r="AS27" s="6">
        <f>SUM($C27:AR27)</f>
        <v>0</v>
      </c>
      <c r="AT27">
        <f>COUNTIF($C27:AR27,"Late*")</f>
        <v>0</v>
      </c>
      <c r="AU27" s="11">
        <f t="shared" si="4"/>
        <v>0</v>
      </c>
      <c r="AV27" s="7">
        <f>COUNTIF($C27:AR27,"Absent")</f>
        <v>0</v>
      </c>
      <c r="AW27">
        <f>COUNTIF($C27:AR27,"Withdrawn")+COUNTIF($C27:AR27,"Absent*")-AV27</f>
        <v>0</v>
      </c>
      <c r="AX27" s="10">
        <f t="shared" si="5"/>
        <v>0</v>
      </c>
    </row>
    <row r="28" spans="3:50" x14ac:dyDescent="0.3">
      <c r="C28" s="6" t="str">
        <f>IFERROR(VLOOKUP($B28,[1]Mar!C$5:D$46,2,FALSE),"")</f>
        <v/>
      </c>
      <c r="D28" t="str">
        <f>IFERROR(VLOOKUP($B28,[1]Mar!D$5:E$46,2,FALSE),"")</f>
        <v/>
      </c>
      <c r="E28" t="str">
        <f>IFERROR(VLOOKUP($B28,[1]Mar!E$5:F$46,2,FALSE),"")</f>
        <v/>
      </c>
      <c r="F28" t="str">
        <f>IFERROR(VLOOKUP($B28,[1]Mar!F$5:G$46,2,FALSE),"")</f>
        <v/>
      </c>
      <c r="G28" t="str">
        <f>IFERROR(VLOOKUP($B28,[1]Mar!G$5:H$46,2,FALSE),"")</f>
        <v/>
      </c>
      <c r="H28" t="str">
        <f>IFERROR(VLOOKUP($B28,[1]Mar!H$5:I$46,2,FALSE),"")</f>
        <v/>
      </c>
      <c r="I28" t="str">
        <f>IFERROR(VLOOKUP($B28,[1]Mar!I$5:J$46,2,FALSE),"")</f>
        <v/>
      </c>
      <c r="J28" t="str">
        <f>IFERROR(VLOOKUP($B28,[1]Mar!J$5:K$46,2,FALSE),"")</f>
        <v/>
      </c>
      <c r="K28" t="str">
        <f>IFERROR(VLOOKUP($B28,[1]Mar!K$5:L$46,2,FALSE),"")</f>
        <v/>
      </c>
      <c r="L28" t="str">
        <f>IFERROR(VLOOKUP($B28,[1]Mar!L$5:M$46,2,FALSE),"")</f>
        <v/>
      </c>
      <c r="M28" t="str">
        <f>IFERROR(VLOOKUP($B28,[1]Mar!M$5:N$46,2,FALSE),"")</f>
        <v/>
      </c>
      <c r="N28" t="str">
        <f>IFERROR(VLOOKUP($B28,[1]Mar!N$5:O$46,2,FALSE),"")</f>
        <v/>
      </c>
      <c r="O28" t="str">
        <f>IFERROR(VLOOKUP($B28,[1]Mar!O$5:P$46,2,FALSE),"")</f>
        <v/>
      </c>
      <c r="P28" t="str">
        <f>IFERROR(VLOOKUP($B28,[1]Mar!P$5:Q$46,2,FALSE),"")</f>
        <v/>
      </c>
      <c r="Q28" t="str">
        <f>IFERROR(VLOOKUP($B28,[1]Mar!Q$5:R$46,2,FALSE),"")</f>
        <v/>
      </c>
      <c r="R28" t="str">
        <f>IFERROR(VLOOKUP($B28,[1]Mar!R$5:S$46,2,FALSE),"")</f>
        <v/>
      </c>
      <c r="S28" t="str">
        <f>IFERROR(VLOOKUP($B28,[1]Mar!S$5:T$46,2,FALSE),"")</f>
        <v/>
      </c>
      <c r="T28" t="str">
        <f>IFERROR(VLOOKUP($B28,[1]Mar!T$5:U$46,2,FALSE),"")</f>
        <v/>
      </c>
      <c r="U28" t="str">
        <f>IFERROR(VLOOKUP($B28,[1]Mar!U$5:V$46,2,FALSE),"")</f>
        <v/>
      </c>
      <c r="V28" t="str">
        <f>IFERROR(VLOOKUP($B28,[1]Mar!V$5:W$46,2,FALSE),"")</f>
        <v/>
      </c>
      <c r="W28" t="str">
        <f>IFERROR(VLOOKUP($B28,[1]Mar!W$5:X$46,2,FALSE),"")</f>
        <v/>
      </c>
      <c r="X28" t="str">
        <f>IFERROR(VLOOKUP($B28,[1]Mar!X$5:Y$46,2,FALSE),"")</f>
        <v/>
      </c>
      <c r="Y28" t="str">
        <f>IFERROR(VLOOKUP($B28,[1]Mar!Y$5:Z$46,2,FALSE),"")</f>
        <v/>
      </c>
      <c r="Z28" t="str">
        <f>IFERROR(VLOOKUP($B28,[1]Mar!Z$5:AA$46,2,FALSE),"")</f>
        <v/>
      </c>
      <c r="AA28" t="str">
        <f>IFERROR(VLOOKUP($B28,[1]Mar!AA$5:AB$46,2,FALSE),"")</f>
        <v/>
      </c>
      <c r="AB28" t="str">
        <f>IFERROR(VLOOKUP($B28,[1]Mar!AB$5:AC$46,2,FALSE),"")</f>
        <v/>
      </c>
      <c r="AC28" t="str">
        <f>IFERROR(VLOOKUP($B28,[1]Mar!AC$5:AD$46,2,FALSE),"")</f>
        <v/>
      </c>
      <c r="AD28" t="str">
        <f>IFERROR(VLOOKUP($B28,[1]Mar!AD$5:AE$46,2,FALSE),"")</f>
        <v/>
      </c>
      <c r="AE28" t="str">
        <f>IFERROR(VLOOKUP($B28,[1]Mar!AE$5:AF$46,2,FALSE),"")</f>
        <v/>
      </c>
      <c r="AF28" t="str">
        <f>IFERROR(VLOOKUP($B28,[1]Mar!AF$5:AG$46,2,FALSE),"")</f>
        <v/>
      </c>
      <c r="AG28" t="str">
        <f>IFERROR(VLOOKUP($B28,[1]Mar!AG$5:AH$46,2,FALSE),"")</f>
        <v/>
      </c>
      <c r="AH28" t="str">
        <f>IFERROR(VLOOKUP($B28,[1]Mar!AH$5:AI$46,2,FALSE),"")</f>
        <v/>
      </c>
      <c r="AI28" t="str">
        <f>IFERROR(VLOOKUP($B28,[1]Mar!AI$5:AJ$46,2,FALSE),"")</f>
        <v/>
      </c>
      <c r="AJ28" t="str">
        <f>IFERROR(VLOOKUP($B28,[1]Mar!AJ$5:AK$46,2,FALSE),"")</f>
        <v/>
      </c>
      <c r="AK28" t="str">
        <f>IFERROR(VLOOKUP($B28,[1]Mar!AK$5:AL$46,2,FALSE),"")</f>
        <v/>
      </c>
      <c r="AL28" t="str">
        <f>IFERROR(VLOOKUP($B28,[1]Mar!AL$5:AM$46,2,FALSE),"")</f>
        <v/>
      </c>
      <c r="AM28" t="str">
        <f>IFERROR(VLOOKUP($B28,[1]Mar!AM$5:AN$46,2,FALSE),"")</f>
        <v/>
      </c>
      <c r="AN28" t="str">
        <f>IFERROR(VLOOKUP($B28,[1]Mar!AN$5:AO$46,2,FALSE),"")</f>
        <v/>
      </c>
      <c r="AO28" t="str">
        <f>IFERROR(VLOOKUP($B28,[1]Mar!AO$5:AP$46,2,FALSE),"")</f>
        <v/>
      </c>
      <c r="AP28" t="str">
        <f>IFERROR(VLOOKUP($B28,[1]Mar!AP$5:AQ$46,2,FALSE),"")</f>
        <v/>
      </c>
      <c r="AQ28" t="str">
        <f>IFERROR(VLOOKUP($B28,[1]Mar!AQ$5:AR$46,2,FALSE),"")</f>
        <v/>
      </c>
      <c r="AR28" s="7" t="str">
        <f>IFERROR(VLOOKUP($B28,[1]Mar!AR$5:AS$46,2,FALSE),"")</f>
        <v/>
      </c>
      <c r="AS28" s="6">
        <f>SUM($C28:AR28)</f>
        <v>0</v>
      </c>
      <c r="AT28">
        <f>COUNTIF($C28:AR28,"Late*")</f>
        <v>0</v>
      </c>
      <c r="AU28" s="11">
        <f t="shared" si="4"/>
        <v>0</v>
      </c>
      <c r="AV28" s="7">
        <f>COUNTIF($C28:AR28,"Absent")</f>
        <v>0</v>
      </c>
      <c r="AW28">
        <f>COUNTIF($C28:AR28,"Withdrawn")+COUNTIF($C28:AR28,"Absent*")-AV28</f>
        <v>0</v>
      </c>
      <c r="AX28" s="10">
        <f t="shared" si="5"/>
        <v>0</v>
      </c>
    </row>
    <row r="29" spans="3:50" x14ac:dyDescent="0.3">
      <c r="C29" s="6" t="str">
        <f>IFERROR(VLOOKUP($B29,[1]Mar!C$5:D$46,2,FALSE),"")</f>
        <v/>
      </c>
      <c r="D29" t="str">
        <f>IFERROR(VLOOKUP($B29,[1]Mar!D$5:E$46,2,FALSE),"")</f>
        <v/>
      </c>
      <c r="E29" t="str">
        <f>IFERROR(VLOOKUP($B29,[1]Mar!E$5:F$46,2,FALSE),"")</f>
        <v/>
      </c>
      <c r="F29" t="str">
        <f>IFERROR(VLOOKUP($B29,[1]Mar!F$5:G$46,2,FALSE),"")</f>
        <v/>
      </c>
      <c r="G29" t="str">
        <f>IFERROR(VLOOKUP($B29,[1]Mar!G$5:H$46,2,FALSE),"")</f>
        <v/>
      </c>
      <c r="H29" t="str">
        <f>IFERROR(VLOOKUP($B29,[1]Mar!H$5:I$46,2,FALSE),"")</f>
        <v/>
      </c>
      <c r="I29" t="str">
        <f>IFERROR(VLOOKUP($B29,[1]Mar!I$5:J$46,2,FALSE),"")</f>
        <v/>
      </c>
      <c r="J29" t="str">
        <f>IFERROR(VLOOKUP($B29,[1]Mar!J$5:K$46,2,FALSE),"")</f>
        <v/>
      </c>
      <c r="K29" t="str">
        <f>IFERROR(VLOOKUP($B29,[1]Mar!K$5:L$46,2,FALSE),"")</f>
        <v/>
      </c>
      <c r="L29" t="str">
        <f>IFERROR(VLOOKUP($B29,[1]Mar!L$5:M$46,2,FALSE),"")</f>
        <v/>
      </c>
      <c r="M29" t="str">
        <f>IFERROR(VLOOKUP($B29,[1]Mar!M$5:N$46,2,FALSE),"")</f>
        <v/>
      </c>
      <c r="N29" t="str">
        <f>IFERROR(VLOOKUP($B29,[1]Mar!N$5:O$46,2,FALSE),"")</f>
        <v/>
      </c>
      <c r="O29" t="str">
        <f>IFERROR(VLOOKUP($B29,[1]Mar!O$5:P$46,2,FALSE),"")</f>
        <v/>
      </c>
      <c r="P29" t="str">
        <f>IFERROR(VLOOKUP($B29,[1]Mar!P$5:Q$46,2,FALSE),"")</f>
        <v/>
      </c>
      <c r="Q29" t="str">
        <f>IFERROR(VLOOKUP($B29,[1]Mar!Q$5:R$46,2,FALSE),"")</f>
        <v/>
      </c>
      <c r="R29" t="str">
        <f>IFERROR(VLOOKUP($B29,[1]Mar!R$5:S$46,2,FALSE),"")</f>
        <v/>
      </c>
      <c r="S29" t="str">
        <f>IFERROR(VLOOKUP($B29,[1]Mar!S$5:T$46,2,FALSE),"")</f>
        <v/>
      </c>
      <c r="T29" t="str">
        <f>IFERROR(VLOOKUP($B29,[1]Mar!T$5:U$46,2,FALSE),"")</f>
        <v/>
      </c>
      <c r="U29" t="str">
        <f>IFERROR(VLOOKUP($B29,[1]Mar!U$5:V$46,2,FALSE),"")</f>
        <v/>
      </c>
      <c r="V29" t="str">
        <f>IFERROR(VLOOKUP($B29,[1]Mar!V$5:W$46,2,FALSE),"")</f>
        <v/>
      </c>
      <c r="W29" t="str">
        <f>IFERROR(VLOOKUP($B29,[1]Mar!W$5:X$46,2,FALSE),"")</f>
        <v/>
      </c>
      <c r="X29" t="str">
        <f>IFERROR(VLOOKUP($B29,[1]Mar!X$5:Y$46,2,FALSE),"")</f>
        <v/>
      </c>
      <c r="Y29" t="str">
        <f>IFERROR(VLOOKUP($B29,[1]Mar!Y$5:Z$46,2,FALSE),"")</f>
        <v/>
      </c>
      <c r="Z29" t="str">
        <f>IFERROR(VLOOKUP($B29,[1]Mar!Z$5:AA$46,2,FALSE),"")</f>
        <v/>
      </c>
      <c r="AA29" t="str">
        <f>IFERROR(VLOOKUP($B29,[1]Mar!AA$5:AB$46,2,FALSE),"")</f>
        <v/>
      </c>
      <c r="AB29" t="str">
        <f>IFERROR(VLOOKUP($B29,[1]Mar!AB$5:AC$46,2,FALSE),"")</f>
        <v/>
      </c>
      <c r="AC29" t="str">
        <f>IFERROR(VLOOKUP($B29,[1]Mar!AC$5:AD$46,2,FALSE),"")</f>
        <v/>
      </c>
      <c r="AD29" t="str">
        <f>IFERROR(VLOOKUP($B29,[1]Mar!AD$5:AE$46,2,FALSE),"")</f>
        <v/>
      </c>
      <c r="AE29" t="str">
        <f>IFERROR(VLOOKUP($B29,[1]Mar!AE$5:AF$46,2,FALSE),"")</f>
        <v/>
      </c>
      <c r="AF29" t="str">
        <f>IFERROR(VLOOKUP($B29,[1]Mar!AF$5:AG$46,2,FALSE),"")</f>
        <v/>
      </c>
      <c r="AG29" t="str">
        <f>IFERROR(VLOOKUP($B29,[1]Mar!AG$5:AH$46,2,FALSE),"")</f>
        <v/>
      </c>
      <c r="AH29" t="str">
        <f>IFERROR(VLOOKUP($B29,[1]Mar!AH$5:AI$46,2,FALSE),"")</f>
        <v/>
      </c>
      <c r="AI29" t="str">
        <f>IFERROR(VLOOKUP($B29,[1]Mar!AI$5:AJ$46,2,FALSE),"")</f>
        <v/>
      </c>
      <c r="AJ29" t="str">
        <f>IFERROR(VLOOKUP($B29,[1]Mar!AJ$5:AK$46,2,FALSE),"")</f>
        <v/>
      </c>
      <c r="AK29" t="str">
        <f>IFERROR(VLOOKUP($B29,[1]Mar!AK$5:AL$46,2,FALSE),"")</f>
        <v/>
      </c>
      <c r="AL29" t="str">
        <f>IFERROR(VLOOKUP($B29,[1]Mar!AL$5:AM$46,2,FALSE),"")</f>
        <v/>
      </c>
      <c r="AM29" t="str">
        <f>IFERROR(VLOOKUP($B29,[1]Mar!AM$5:AN$46,2,FALSE),"")</f>
        <v/>
      </c>
      <c r="AN29" t="str">
        <f>IFERROR(VLOOKUP($B29,[1]Mar!AN$5:AO$46,2,FALSE),"")</f>
        <v/>
      </c>
      <c r="AO29" t="str">
        <f>IFERROR(VLOOKUP($B29,[1]Mar!AO$5:AP$46,2,FALSE),"")</f>
        <v/>
      </c>
      <c r="AP29" t="str">
        <f>IFERROR(VLOOKUP($B29,[1]Mar!AP$5:AQ$46,2,FALSE),"")</f>
        <v/>
      </c>
      <c r="AQ29" t="str">
        <f>IFERROR(VLOOKUP($B29,[1]Mar!AQ$5:AR$46,2,FALSE),"")</f>
        <v/>
      </c>
      <c r="AR29" s="7" t="str">
        <f>IFERROR(VLOOKUP($B29,[1]Mar!AR$5:AS$46,2,FALSE),"")</f>
        <v/>
      </c>
      <c r="AS29" s="6">
        <f>SUM($C29:AR29)</f>
        <v>0</v>
      </c>
      <c r="AT29">
        <f>COUNTIF($C29:AR29,"Late*")</f>
        <v>0</v>
      </c>
      <c r="AU29" s="11">
        <f t="shared" si="4"/>
        <v>0</v>
      </c>
      <c r="AV29" s="7">
        <f>COUNTIF($C29:AR29,"Absent")</f>
        <v>0</v>
      </c>
      <c r="AW29">
        <f>COUNTIF($C29:AR29,"Withdrawn")+COUNTIF($C29:AR29,"Absent*")-AV29</f>
        <v>0</v>
      </c>
      <c r="AX29" s="10">
        <f t="shared" si="5"/>
        <v>0</v>
      </c>
    </row>
    <row r="30" spans="3:50" x14ac:dyDescent="0.3">
      <c r="C30" s="6" t="str">
        <f>IFERROR(VLOOKUP($B30,[1]Mar!C$5:D$46,2,FALSE),"")</f>
        <v/>
      </c>
      <c r="D30" t="str">
        <f>IFERROR(VLOOKUP($B30,[1]Mar!D$5:E$46,2,FALSE),"")</f>
        <v/>
      </c>
      <c r="E30" t="str">
        <f>IFERROR(VLOOKUP($B30,[1]Mar!E$5:F$46,2,FALSE),"")</f>
        <v/>
      </c>
      <c r="F30" t="str">
        <f>IFERROR(VLOOKUP($B30,[1]Mar!F$5:G$46,2,FALSE),"")</f>
        <v/>
      </c>
      <c r="G30" t="str">
        <f>IFERROR(VLOOKUP($B30,[1]Mar!G$5:H$46,2,FALSE),"")</f>
        <v/>
      </c>
      <c r="H30" t="str">
        <f>IFERROR(VLOOKUP($B30,[1]Mar!H$5:I$46,2,FALSE),"")</f>
        <v/>
      </c>
      <c r="I30" t="str">
        <f>IFERROR(VLOOKUP($B30,[1]Mar!I$5:J$46,2,FALSE),"")</f>
        <v/>
      </c>
      <c r="J30" t="str">
        <f>IFERROR(VLOOKUP($B30,[1]Mar!J$5:K$46,2,FALSE),"")</f>
        <v/>
      </c>
      <c r="K30" t="str">
        <f>IFERROR(VLOOKUP($B30,[1]Mar!K$5:L$46,2,FALSE),"")</f>
        <v/>
      </c>
      <c r="L30" t="str">
        <f>IFERROR(VLOOKUP($B30,[1]Mar!L$5:M$46,2,FALSE),"")</f>
        <v/>
      </c>
      <c r="M30" t="str">
        <f>IFERROR(VLOOKUP($B30,[1]Mar!M$5:N$46,2,FALSE),"")</f>
        <v/>
      </c>
      <c r="N30" t="str">
        <f>IFERROR(VLOOKUP($B30,[1]Mar!N$5:O$46,2,FALSE),"")</f>
        <v/>
      </c>
      <c r="O30" t="str">
        <f>IFERROR(VLOOKUP($B30,[1]Mar!O$5:P$46,2,FALSE),"")</f>
        <v/>
      </c>
      <c r="P30" t="str">
        <f>IFERROR(VLOOKUP($B30,[1]Mar!P$5:Q$46,2,FALSE),"")</f>
        <v/>
      </c>
      <c r="Q30" t="str">
        <f>IFERROR(VLOOKUP($B30,[1]Mar!Q$5:R$46,2,FALSE),"")</f>
        <v/>
      </c>
      <c r="R30" t="str">
        <f>IFERROR(VLOOKUP($B30,[1]Mar!R$5:S$46,2,FALSE),"")</f>
        <v/>
      </c>
      <c r="S30" t="str">
        <f>IFERROR(VLOOKUP($B30,[1]Mar!S$5:T$46,2,FALSE),"")</f>
        <v/>
      </c>
      <c r="T30" t="str">
        <f>IFERROR(VLOOKUP($B30,[1]Mar!T$5:U$46,2,FALSE),"")</f>
        <v/>
      </c>
      <c r="U30" t="str">
        <f>IFERROR(VLOOKUP($B30,[1]Mar!U$5:V$46,2,FALSE),"")</f>
        <v/>
      </c>
      <c r="V30" t="str">
        <f>IFERROR(VLOOKUP($B30,[1]Mar!V$5:W$46,2,FALSE),"")</f>
        <v/>
      </c>
      <c r="W30" t="str">
        <f>IFERROR(VLOOKUP($B30,[1]Mar!W$5:X$46,2,FALSE),"")</f>
        <v/>
      </c>
      <c r="X30" t="str">
        <f>IFERROR(VLOOKUP($B30,[1]Mar!X$5:Y$46,2,FALSE),"")</f>
        <v/>
      </c>
      <c r="Y30" t="str">
        <f>IFERROR(VLOOKUP($B30,[1]Mar!Y$5:Z$46,2,FALSE),"")</f>
        <v/>
      </c>
      <c r="Z30" t="str">
        <f>IFERROR(VLOOKUP($B30,[1]Mar!Z$5:AA$46,2,FALSE),"")</f>
        <v/>
      </c>
      <c r="AA30" t="str">
        <f>IFERROR(VLOOKUP($B30,[1]Mar!AA$5:AB$46,2,FALSE),"")</f>
        <v/>
      </c>
      <c r="AB30" t="str">
        <f>IFERROR(VLOOKUP($B30,[1]Mar!AB$5:AC$46,2,FALSE),"")</f>
        <v/>
      </c>
      <c r="AC30" t="str">
        <f>IFERROR(VLOOKUP($B30,[1]Mar!AC$5:AD$46,2,FALSE),"")</f>
        <v/>
      </c>
      <c r="AD30" t="str">
        <f>IFERROR(VLOOKUP($B30,[1]Mar!AD$5:AE$46,2,FALSE),"")</f>
        <v/>
      </c>
      <c r="AE30" t="str">
        <f>IFERROR(VLOOKUP($B30,[1]Mar!AE$5:AF$46,2,FALSE),"")</f>
        <v/>
      </c>
      <c r="AF30" t="str">
        <f>IFERROR(VLOOKUP($B30,[1]Mar!AF$5:AG$46,2,FALSE),"")</f>
        <v/>
      </c>
      <c r="AG30" t="str">
        <f>IFERROR(VLOOKUP($B30,[1]Mar!AG$5:AH$46,2,FALSE),"")</f>
        <v/>
      </c>
      <c r="AH30" t="str">
        <f>IFERROR(VLOOKUP($B30,[1]Mar!AH$5:AI$46,2,FALSE),"")</f>
        <v/>
      </c>
      <c r="AI30" t="str">
        <f>IFERROR(VLOOKUP($B30,[1]Mar!AI$5:AJ$46,2,FALSE),"")</f>
        <v/>
      </c>
      <c r="AJ30" t="str">
        <f>IFERROR(VLOOKUP($B30,[1]Mar!AJ$5:AK$46,2,FALSE),"")</f>
        <v/>
      </c>
      <c r="AK30" t="str">
        <f>IFERROR(VLOOKUP($B30,[1]Mar!AK$5:AL$46,2,FALSE),"")</f>
        <v/>
      </c>
      <c r="AL30" t="str">
        <f>IFERROR(VLOOKUP($B30,[1]Mar!AL$5:AM$46,2,FALSE),"")</f>
        <v/>
      </c>
      <c r="AM30" t="str">
        <f>IFERROR(VLOOKUP($B30,[1]Mar!AM$5:AN$46,2,FALSE),"")</f>
        <v/>
      </c>
      <c r="AN30" t="str">
        <f>IFERROR(VLOOKUP($B30,[1]Mar!AN$5:AO$46,2,FALSE),"")</f>
        <v/>
      </c>
      <c r="AO30" t="str">
        <f>IFERROR(VLOOKUP($B30,[1]Mar!AO$5:AP$46,2,FALSE),"")</f>
        <v/>
      </c>
      <c r="AP30" t="str">
        <f>IFERROR(VLOOKUP($B30,[1]Mar!AP$5:AQ$46,2,FALSE),"")</f>
        <v/>
      </c>
      <c r="AQ30" t="str">
        <f>IFERROR(VLOOKUP($B30,[1]Mar!AQ$5:AR$46,2,FALSE),"")</f>
        <v/>
      </c>
      <c r="AR30" s="7" t="str">
        <f>IFERROR(VLOOKUP($B30,[1]Mar!AR$5:AS$46,2,FALSE),"")</f>
        <v/>
      </c>
      <c r="AS30" s="6">
        <f>SUM($C30:AR30)</f>
        <v>0</v>
      </c>
      <c r="AT30">
        <f>COUNTIF($C30:AR30,"Late*")</f>
        <v>0</v>
      </c>
      <c r="AU30" s="11">
        <f t="shared" si="4"/>
        <v>0</v>
      </c>
      <c r="AV30" s="7">
        <f>COUNTIF($C30:AR30,"Absent")</f>
        <v>0</v>
      </c>
      <c r="AW30">
        <f>COUNTIF($C30:AR30,"Withdrawn")+COUNTIF($C30:AR30,"Absent*")-AV30</f>
        <v>0</v>
      </c>
      <c r="AX30" s="10">
        <f t="shared" si="5"/>
        <v>0</v>
      </c>
    </row>
    <row r="31" spans="3:50" x14ac:dyDescent="0.3">
      <c r="C31" s="6" t="str">
        <f>IFERROR(VLOOKUP($B31,[1]Mar!C$5:D$46,2,FALSE),"")</f>
        <v/>
      </c>
      <c r="D31" t="str">
        <f>IFERROR(VLOOKUP($B31,[1]Mar!D$5:E$46,2,FALSE),"")</f>
        <v/>
      </c>
      <c r="E31" t="str">
        <f>IFERROR(VLOOKUP($B31,[1]Mar!E$5:F$46,2,FALSE),"")</f>
        <v/>
      </c>
      <c r="F31" t="str">
        <f>IFERROR(VLOOKUP($B31,[1]Mar!F$5:G$46,2,FALSE),"")</f>
        <v/>
      </c>
      <c r="G31" t="str">
        <f>IFERROR(VLOOKUP($B31,[1]Mar!G$5:H$46,2,FALSE),"")</f>
        <v/>
      </c>
      <c r="H31" t="str">
        <f>IFERROR(VLOOKUP($B31,[1]Mar!H$5:I$46,2,FALSE),"")</f>
        <v/>
      </c>
      <c r="I31" t="str">
        <f>IFERROR(VLOOKUP($B31,[1]Mar!I$5:J$46,2,FALSE),"")</f>
        <v/>
      </c>
      <c r="J31" t="str">
        <f>IFERROR(VLOOKUP($B31,[1]Mar!J$5:K$46,2,FALSE),"")</f>
        <v/>
      </c>
      <c r="K31" t="str">
        <f>IFERROR(VLOOKUP($B31,[1]Mar!K$5:L$46,2,FALSE),"")</f>
        <v/>
      </c>
      <c r="L31" t="str">
        <f>IFERROR(VLOOKUP($B31,[1]Mar!L$5:M$46,2,FALSE),"")</f>
        <v/>
      </c>
      <c r="M31" t="str">
        <f>IFERROR(VLOOKUP($B31,[1]Mar!M$5:N$46,2,FALSE),"")</f>
        <v/>
      </c>
      <c r="N31" t="str">
        <f>IFERROR(VLOOKUP($B31,[1]Mar!N$5:O$46,2,FALSE),"")</f>
        <v/>
      </c>
      <c r="O31" t="str">
        <f>IFERROR(VLOOKUP($B31,[1]Mar!O$5:P$46,2,FALSE),"")</f>
        <v/>
      </c>
      <c r="P31" t="str">
        <f>IFERROR(VLOOKUP($B31,[1]Mar!P$5:Q$46,2,FALSE),"")</f>
        <v/>
      </c>
      <c r="Q31" t="str">
        <f>IFERROR(VLOOKUP($B31,[1]Mar!Q$5:R$46,2,FALSE),"")</f>
        <v/>
      </c>
      <c r="R31" t="str">
        <f>IFERROR(VLOOKUP($B31,[1]Mar!R$5:S$46,2,FALSE),"")</f>
        <v/>
      </c>
      <c r="S31" t="str">
        <f>IFERROR(VLOOKUP($B31,[1]Mar!S$5:T$46,2,FALSE),"")</f>
        <v/>
      </c>
      <c r="T31" t="str">
        <f>IFERROR(VLOOKUP($B31,[1]Mar!T$5:U$46,2,FALSE),"")</f>
        <v/>
      </c>
      <c r="U31" t="str">
        <f>IFERROR(VLOOKUP($B31,[1]Mar!U$5:V$46,2,FALSE),"")</f>
        <v/>
      </c>
      <c r="V31" t="str">
        <f>IFERROR(VLOOKUP($B31,[1]Mar!V$5:W$46,2,FALSE),"")</f>
        <v/>
      </c>
      <c r="W31" t="str">
        <f>IFERROR(VLOOKUP($B31,[1]Mar!W$5:X$46,2,FALSE),"")</f>
        <v/>
      </c>
      <c r="X31" t="str">
        <f>IFERROR(VLOOKUP($B31,[1]Mar!X$5:Y$46,2,FALSE),"")</f>
        <v/>
      </c>
      <c r="Y31" t="str">
        <f>IFERROR(VLOOKUP($B31,[1]Mar!Y$5:Z$46,2,FALSE),"")</f>
        <v/>
      </c>
      <c r="Z31" t="str">
        <f>IFERROR(VLOOKUP($B31,[1]Mar!Z$5:AA$46,2,FALSE),"")</f>
        <v/>
      </c>
      <c r="AA31" t="str">
        <f>IFERROR(VLOOKUP($B31,[1]Mar!AA$5:AB$46,2,FALSE),"")</f>
        <v/>
      </c>
      <c r="AB31" t="str">
        <f>IFERROR(VLOOKUP($B31,[1]Mar!AB$5:AC$46,2,FALSE),"")</f>
        <v/>
      </c>
      <c r="AC31" t="str">
        <f>IFERROR(VLOOKUP($B31,[1]Mar!AC$5:AD$46,2,FALSE),"")</f>
        <v/>
      </c>
      <c r="AD31" t="str">
        <f>IFERROR(VLOOKUP($B31,[1]Mar!AD$5:AE$46,2,FALSE),"")</f>
        <v/>
      </c>
      <c r="AE31" t="str">
        <f>IFERROR(VLOOKUP($B31,[1]Mar!AE$5:AF$46,2,FALSE),"")</f>
        <v/>
      </c>
      <c r="AF31" t="str">
        <f>IFERROR(VLOOKUP($B31,[1]Mar!AF$5:AG$46,2,FALSE),"")</f>
        <v/>
      </c>
      <c r="AG31" t="str">
        <f>IFERROR(VLOOKUP($B31,[1]Mar!AG$5:AH$46,2,FALSE),"")</f>
        <v/>
      </c>
      <c r="AH31" t="str">
        <f>IFERROR(VLOOKUP($B31,[1]Mar!AH$5:AI$46,2,FALSE),"")</f>
        <v/>
      </c>
      <c r="AI31" t="str">
        <f>IFERROR(VLOOKUP($B31,[1]Mar!AI$5:AJ$46,2,FALSE),"")</f>
        <v/>
      </c>
      <c r="AJ31" t="str">
        <f>IFERROR(VLOOKUP($B31,[1]Mar!AJ$5:AK$46,2,FALSE),"")</f>
        <v/>
      </c>
      <c r="AK31" t="str">
        <f>IFERROR(VLOOKUP($B31,[1]Mar!AK$5:AL$46,2,FALSE),"")</f>
        <v/>
      </c>
      <c r="AL31" t="str">
        <f>IFERROR(VLOOKUP($B31,[1]Mar!AL$5:AM$46,2,FALSE),"")</f>
        <v/>
      </c>
      <c r="AM31" t="str">
        <f>IFERROR(VLOOKUP($B31,[1]Mar!AM$5:AN$46,2,FALSE),"")</f>
        <v/>
      </c>
      <c r="AN31" t="str">
        <f>IFERROR(VLOOKUP($B31,[1]Mar!AN$5:AO$46,2,FALSE),"")</f>
        <v/>
      </c>
      <c r="AO31" t="str">
        <f>IFERROR(VLOOKUP($B31,[1]Mar!AO$5:AP$46,2,FALSE),"")</f>
        <v/>
      </c>
      <c r="AP31" t="str">
        <f>IFERROR(VLOOKUP($B31,[1]Mar!AP$5:AQ$46,2,FALSE),"")</f>
        <v/>
      </c>
      <c r="AQ31" t="str">
        <f>IFERROR(VLOOKUP($B31,[1]Mar!AQ$5:AR$46,2,FALSE),"")</f>
        <v/>
      </c>
      <c r="AR31" s="7" t="str">
        <f>IFERROR(VLOOKUP($B31,[1]Mar!AR$5:AS$46,2,FALSE),"")</f>
        <v/>
      </c>
      <c r="AS31" s="6">
        <f>SUM($C31:AR31)</f>
        <v>0</v>
      </c>
      <c r="AT31">
        <f>COUNTIF($C31:AR31,"Late*")</f>
        <v>0</v>
      </c>
      <c r="AU31" s="11">
        <f t="shared" si="4"/>
        <v>0</v>
      </c>
      <c r="AV31" s="7">
        <f>COUNTIF($C31:AR31,"Absent")</f>
        <v>0</v>
      </c>
      <c r="AW31">
        <f>COUNTIF($C31:AR31,"Withdrawn")+COUNTIF($C31:AR31,"Absent*")-AV31</f>
        <v>0</v>
      </c>
      <c r="AX31" s="10">
        <f t="shared" si="5"/>
        <v>0</v>
      </c>
    </row>
    <row r="32" spans="3:50" x14ac:dyDescent="0.3">
      <c r="C32" s="6" t="str">
        <f>IFERROR(VLOOKUP($B32,[1]Mar!C$5:D$46,2,FALSE),"")</f>
        <v/>
      </c>
      <c r="D32" t="str">
        <f>IFERROR(VLOOKUP($B32,[1]Mar!D$5:E$46,2,FALSE),"")</f>
        <v/>
      </c>
      <c r="E32" t="str">
        <f>IFERROR(VLOOKUP($B32,[1]Mar!E$5:F$46,2,FALSE),"")</f>
        <v/>
      </c>
      <c r="F32" t="str">
        <f>IFERROR(VLOOKUP($B32,[1]Mar!F$5:G$46,2,FALSE),"")</f>
        <v/>
      </c>
      <c r="G32" t="str">
        <f>IFERROR(VLOOKUP($B32,[1]Mar!G$5:H$46,2,FALSE),"")</f>
        <v/>
      </c>
      <c r="H32" t="str">
        <f>IFERROR(VLOOKUP($B32,[1]Mar!H$5:I$46,2,FALSE),"")</f>
        <v/>
      </c>
      <c r="I32" t="str">
        <f>IFERROR(VLOOKUP($B32,[1]Mar!I$5:J$46,2,FALSE),"")</f>
        <v/>
      </c>
      <c r="J32" t="str">
        <f>IFERROR(VLOOKUP($B32,[1]Mar!J$5:K$46,2,FALSE),"")</f>
        <v/>
      </c>
      <c r="K32" t="str">
        <f>IFERROR(VLOOKUP($B32,[1]Mar!K$5:L$46,2,FALSE),"")</f>
        <v/>
      </c>
      <c r="L32" t="str">
        <f>IFERROR(VLOOKUP($B32,[1]Mar!L$5:M$46,2,FALSE),"")</f>
        <v/>
      </c>
      <c r="M32" t="str">
        <f>IFERROR(VLOOKUP($B32,[1]Mar!M$5:N$46,2,FALSE),"")</f>
        <v/>
      </c>
      <c r="N32" t="str">
        <f>IFERROR(VLOOKUP($B32,[1]Mar!N$5:O$46,2,FALSE),"")</f>
        <v/>
      </c>
      <c r="O32" t="str">
        <f>IFERROR(VLOOKUP($B32,[1]Mar!O$5:P$46,2,FALSE),"")</f>
        <v/>
      </c>
      <c r="P32" t="str">
        <f>IFERROR(VLOOKUP($B32,[1]Mar!P$5:Q$46,2,FALSE),"")</f>
        <v/>
      </c>
      <c r="Q32" t="str">
        <f>IFERROR(VLOOKUP($B32,[1]Mar!Q$5:R$46,2,FALSE),"")</f>
        <v/>
      </c>
      <c r="R32" t="str">
        <f>IFERROR(VLOOKUP($B32,[1]Mar!R$5:S$46,2,FALSE),"")</f>
        <v/>
      </c>
      <c r="S32" t="str">
        <f>IFERROR(VLOOKUP($B32,[1]Mar!S$5:T$46,2,FALSE),"")</f>
        <v/>
      </c>
      <c r="T32" t="str">
        <f>IFERROR(VLOOKUP($B32,[1]Mar!T$5:U$46,2,FALSE),"")</f>
        <v/>
      </c>
      <c r="U32" t="str">
        <f>IFERROR(VLOOKUP($B32,[1]Mar!U$5:V$46,2,FALSE),"")</f>
        <v/>
      </c>
      <c r="V32" t="str">
        <f>IFERROR(VLOOKUP($B32,[1]Mar!V$5:W$46,2,FALSE),"")</f>
        <v/>
      </c>
      <c r="W32" t="str">
        <f>IFERROR(VLOOKUP($B32,[1]Mar!W$5:X$46,2,FALSE),"")</f>
        <v/>
      </c>
      <c r="X32" t="str">
        <f>IFERROR(VLOOKUP($B32,[1]Mar!X$5:Y$46,2,FALSE),"")</f>
        <v/>
      </c>
      <c r="Y32" t="str">
        <f>IFERROR(VLOOKUP($B32,[1]Mar!Y$5:Z$46,2,FALSE),"")</f>
        <v/>
      </c>
      <c r="Z32" t="str">
        <f>IFERROR(VLOOKUP($B32,[1]Mar!Z$5:AA$46,2,FALSE),"")</f>
        <v/>
      </c>
      <c r="AA32" t="str">
        <f>IFERROR(VLOOKUP($B32,[1]Mar!AA$5:AB$46,2,FALSE),"")</f>
        <v/>
      </c>
      <c r="AB32" t="str">
        <f>IFERROR(VLOOKUP($B32,[1]Mar!AB$5:AC$46,2,FALSE),"")</f>
        <v/>
      </c>
      <c r="AC32" t="str">
        <f>IFERROR(VLOOKUP($B32,[1]Mar!AC$5:AD$46,2,FALSE),"")</f>
        <v/>
      </c>
      <c r="AD32" t="str">
        <f>IFERROR(VLOOKUP($B32,[1]Mar!AD$5:AE$46,2,FALSE),"")</f>
        <v/>
      </c>
      <c r="AE32" t="str">
        <f>IFERROR(VLOOKUP($B32,[1]Mar!AE$5:AF$46,2,FALSE),"")</f>
        <v/>
      </c>
      <c r="AF32" t="str">
        <f>IFERROR(VLOOKUP($B32,[1]Mar!AF$5:AG$46,2,FALSE),"")</f>
        <v/>
      </c>
      <c r="AG32" t="str">
        <f>IFERROR(VLOOKUP($B32,[1]Mar!AG$5:AH$46,2,FALSE),"")</f>
        <v/>
      </c>
      <c r="AH32" t="str">
        <f>IFERROR(VLOOKUP($B32,[1]Mar!AH$5:AI$46,2,FALSE),"")</f>
        <v/>
      </c>
      <c r="AI32" t="str">
        <f>IFERROR(VLOOKUP($B32,[1]Mar!AI$5:AJ$46,2,FALSE),"")</f>
        <v/>
      </c>
      <c r="AJ32" t="str">
        <f>IFERROR(VLOOKUP($B32,[1]Mar!AJ$5:AK$46,2,FALSE),"")</f>
        <v/>
      </c>
      <c r="AK32" t="str">
        <f>IFERROR(VLOOKUP($B32,[1]Mar!AK$5:AL$46,2,FALSE),"")</f>
        <v/>
      </c>
      <c r="AL32" t="str">
        <f>IFERROR(VLOOKUP($B32,[1]Mar!AL$5:AM$46,2,FALSE),"")</f>
        <v/>
      </c>
      <c r="AM32" t="str">
        <f>IFERROR(VLOOKUP($B32,[1]Mar!AM$5:AN$46,2,FALSE),"")</f>
        <v/>
      </c>
      <c r="AN32" t="str">
        <f>IFERROR(VLOOKUP($B32,[1]Mar!AN$5:AO$46,2,FALSE),"")</f>
        <v/>
      </c>
      <c r="AO32" t="str">
        <f>IFERROR(VLOOKUP($B32,[1]Mar!AO$5:AP$46,2,FALSE),"")</f>
        <v/>
      </c>
      <c r="AP32" t="str">
        <f>IFERROR(VLOOKUP($B32,[1]Mar!AP$5:AQ$46,2,FALSE),"")</f>
        <v/>
      </c>
      <c r="AQ32" t="str">
        <f>IFERROR(VLOOKUP($B32,[1]Mar!AQ$5:AR$46,2,FALSE),"")</f>
        <v/>
      </c>
      <c r="AR32" s="7" t="str">
        <f>IFERROR(VLOOKUP($B32,[1]Mar!AR$5:AS$46,2,FALSE),"")</f>
        <v/>
      </c>
      <c r="AS32" s="6">
        <f>SUM($C32:AR32)</f>
        <v>0</v>
      </c>
      <c r="AT32">
        <f>COUNTIF($C32:AR32,"Late*")</f>
        <v>0</v>
      </c>
      <c r="AU32" s="11">
        <f t="shared" si="4"/>
        <v>0</v>
      </c>
      <c r="AV32" s="7">
        <f>COUNTIF($C32:AR32,"Absent")</f>
        <v>0</v>
      </c>
      <c r="AW32">
        <f>COUNTIF($C32:AR32,"Withdrawn")+COUNTIF($C32:AR32,"Absent*")-AV32</f>
        <v>0</v>
      </c>
      <c r="AX32" s="10">
        <f t="shared" si="5"/>
        <v>0</v>
      </c>
    </row>
    <row r="33" spans="3:50" x14ac:dyDescent="0.3">
      <c r="C33" s="6" t="str">
        <f>IFERROR(VLOOKUP($B33,[1]Mar!C$5:D$46,2,FALSE),"")</f>
        <v/>
      </c>
      <c r="D33" t="str">
        <f>IFERROR(VLOOKUP($B33,[1]Mar!D$5:E$46,2,FALSE),"")</f>
        <v/>
      </c>
      <c r="E33" t="str">
        <f>IFERROR(VLOOKUP($B33,[1]Mar!E$5:F$46,2,FALSE),"")</f>
        <v/>
      </c>
      <c r="F33" t="str">
        <f>IFERROR(VLOOKUP($B33,[1]Mar!F$5:G$46,2,FALSE),"")</f>
        <v/>
      </c>
      <c r="G33" t="str">
        <f>IFERROR(VLOOKUP($B33,[1]Mar!G$5:H$46,2,FALSE),"")</f>
        <v/>
      </c>
      <c r="H33" t="str">
        <f>IFERROR(VLOOKUP($B33,[1]Mar!H$5:I$46,2,FALSE),"")</f>
        <v/>
      </c>
      <c r="I33" t="str">
        <f>IFERROR(VLOOKUP($B33,[1]Mar!I$5:J$46,2,FALSE),"")</f>
        <v/>
      </c>
      <c r="J33" t="str">
        <f>IFERROR(VLOOKUP($B33,[1]Mar!J$5:K$46,2,FALSE),"")</f>
        <v/>
      </c>
      <c r="K33" t="str">
        <f>IFERROR(VLOOKUP($B33,[1]Mar!K$5:L$46,2,FALSE),"")</f>
        <v/>
      </c>
      <c r="L33" t="str">
        <f>IFERROR(VLOOKUP($B33,[1]Mar!L$5:M$46,2,FALSE),"")</f>
        <v/>
      </c>
      <c r="M33" t="str">
        <f>IFERROR(VLOOKUP($B33,[1]Mar!M$5:N$46,2,FALSE),"")</f>
        <v/>
      </c>
      <c r="N33" t="str">
        <f>IFERROR(VLOOKUP($B33,[1]Mar!N$5:O$46,2,FALSE),"")</f>
        <v/>
      </c>
      <c r="O33" t="str">
        <f>IFERROR(VLOOKUP($B33,[1]Mar!O$5:P$46,2,FALSE),"")</f>
        <v/>
      </c>
      <c r="P33" t="str">
        <f>IFERROR(VLOOKUP($B33,[1]Mar!P$5:Q$46,2,FALSE),"")</f>
        <v/>
      </c>
      <c r="Q33" t="str">
        <f>IFERROR(VLOOKUP($B33,[1]Mar!Q$5:R$46,2,FALSE),"")</f>
        <v/>
      </c>
      <c r="R33" t="str">
        <f>IFERROR(VLOOKUP($B33,[1]Mar!R$5:S$46,2,FALSE),"")</f>
        <v/>
      </c>
      <c r="S33" t="str">
        <f>IFERROR(VLOOKUP($B33,[1]Mar!S$5:T$46,2,FALSE),"")</f>
        <v/>
      </c>
      <c r="T33" t="str">
        <f>IFERROR(VLOOKUP($B33,[1]Mar!T$5:U$46,2,FALSE),"")</f>
        <v/>
      </c>
      <c r="U33" t="str">
        <f>IFERROR(VLOOKUP($B33,[1]Mar!U$5:V$46,2,FALSE),"")</f>
        <v/>
      </c>
      <c r="V33" t="str">
        <f>IFERROR(VLOOKUP($B33,[1]Mar!V$5:W$46,2,FALSE),"")</f>
        <v/>
      </c>
      <c r="W33" t="str">
        <f>IFERROR(VLOOKUP($B33,[1]Mar!W$5:X$46,2,FALSE),"")</f>
        <v/>
      </c>
      <c r="X33" t="str">
        <f>IFERROR(VLOOKUP($B33,[1]Mar!X$5:Y$46,2,FALSE),"")</f>
        <v/>
      </c>
      <c r="Y33" t="str">
        <f>IFERROR(VLOOKUP($B33,[1]Mar!Y$5:Z$46,2,FALSE),"")</f>
        <v/>
      </c>
      <c r="Z33" t="str">
        <f>IFERROR(VLOOKUP($B33,[1]Mar!Z$5:AA$46,2,FALSE),"")</f>
        <v/>
      </c>
      <c r="AA33" t="str">
        <f>IFERROR(VLOOKUP($B33,[1]Mar!AA$5:AB$46,2,FALSE),"")</f>
        <v/>
      </c>
      <c r="AB33" t="str">
        <f>IFERROR(VLOOKUP($B33,[1]Mar!AB$5:AC$46,2,FALSE),"")</f>
        <v/>
      </c>
      <c r="AC33" t="str">
        <f>IFERROR(VLOOKUP($B33,[1]Mar!AC$5:AD$46,2,FALSE),"")</f>
        <v/>
      </c>
      <c r="AD33" t="str">
        <f>IFERROR(VLOOKUP($B33,[1]Mar!AD$5:AE$46,2,FALSE),"")</f>
        <v/>
      </c>
      <c r="AE33" t="str">
        <f>IFERROR(VLOOKUP($B33,[1]Mar!AE$5:AF$46,2,FALSE),"")</f>
        <v/>
      </c>
      <c r="AF33" t="str">
        <f>IFERROR(VLOOKUP($B33,[1]Mar!AF$5:AG$46,2,FALSE),"")</f>
        <v/>
      </c>
      <c r="AG33" t="str">
        <f>IFERROR(VLOOKUP($B33,[1]Mar!AG$5:AH$46,2,FALSE),"")</f>
        <v/>
      </c>
      <c r="AH33" t="str">
        <f>IFERROR(VLOOKUP($B33,[1]Mar!AH$5:AI$46,2,FALSE),"")</f>
        <v/>
      </c>
      <c r="AI33" t="str">
        <f>IFERROR(VLOOKUP($B33,[1]Mar!AI$5:AJ$46,2,FALSE),"")</f>
        <v/>
      </c>
      <c r="AJ33" t="str">
        <f>IFERROR(VLOOKUP($B33,[1]Mar!AJ$5:AK$46,2,FALSE),"")</f>
        <v/>
      </c>
      <c r="AK33" t="str">
        <f>IFERROR(VLOOKUP($B33,[1]Mar!AK$5:AL$46,2,FALSE),"")</f>
        <v/>
      </c>
      <c r="AL33" t="str">
        <f>IFERROR(VLOOKUP($B33,[1]Mar!AL$5:AM$46,2,FALSE),"")</f>
        <v/>
      </c>
      <c r="AM33" t="str">
        <f>IFERROR(VLOOKUP($B33,[1]Mar!AM$5:AN$46,2,FALSE),"")</f>
        <v/>
      </c>
      <c r="AN33" t="str">
        <f>IFERROR(VLOOKUP($B33,[1]Mar!AN$5:AO$46,2,FALSE),"")</f>
        <v/>
      </c>
      <c r="AO33" t="str">
        <f>IFERROR(VLOOKUP($B33,[1]Mar!AO$5:AP$46,2,FALSE),"")</f>
        <v/>
      </c>
      <c r="AP33" t="str">
        <f>IFERROR(VLOOKUP($B33,[1]Mar!AP$5:AQ$46,2,FALSE),"")</f>
        <v/>
      </c>
      <c r="AQ33" t="str">
        <f>IFERROR(VLOOKUP($B33,[1]Mar!AQ$5:AR$46,2,FALSE),"")</f>
        <v/>
      </c>
      <c r="AR33" s="7" t="str">
        <f>IFERROR(VLOOKUP($B33,[1]Mar!AR$5:AS$46,2,FALSE),"")</f>
        <v/>
      </c>
      <c r="AS33" s="6">
        <f>SUM($C33:AR33)</f>
        <v>0</v>
      </c>
      <c r="AT33">
        <f>COUNTIF($C33:AR33,"Late*")</f>
        <v>0</v>
      </c>
      <c r="AU33" s="11">
        <f t="shared" si="4"/>
        <v>0</v>
      </c>
      <c r="AV33" s="7">
        <f>COUNTIF($C33:AR33,"Absent")</f>
        <v>0</v>
      </c>
      <c r="AW33">
        <f>COUNTIF($C33:AR33,"Withdrawn")+COUNTIF($C33:AR33,"Absent*")-AV33</f>
        <v>0</v>
      </c>
      <c r="AX33" s="10">
        <f t="shared" si="5"/>
        <v>0</v>
      </c>
    </row>
    <row r="34" spans="3:50" x14ac:dyDescent="0.3">
      <c r="C34" s="6" t="str">
        <f>IFERROR(VLOOKUP($B34,[1]Mar!C$5:D$46,2,FALSE),"")</f>
        <v/>
      </c>
      <c r="D34" t="str">
        <f>IFERROR(VLOOKUP($B34,[1]Mar!D$5:E$46,2,FALSE),"")</f>
        <v/>
      </c>
      <c r="E34" t="str">
        <f>IFERROR(VLOOKUP($B34,[1]Mar!E$5:F$46,2,FALSE),"")</f>
        <v/>
      </c>
      <c r="F34" t="str">
        <f>IFERROR(VLOOKUP($B34,[1]Mar!F$5:G$46,2,FALSE),"")</f>
        <v/>
      </c>
      <c r="G34" t="str">
        <f>IFERROR(VLOOKUP($B34,[1]Mar!G$5:H$46,2,FALSE),"")</f>
        <v/>
      </c>
      <c r="H34" t="str">
        <f>IFERROR(VLOOKUP($B34,[1]Mar!H$5:I$46,2,FALSE),"")</f>
        <v/>
      </c>
      <c r="I34" t="str">
        <f>IFERROR(VLOOKUP($B34,[1]Mar!I$5:J$46,2,FALSE),"")</f>
        <v/>
      </c>
      <c r="J34" t="str">
        <f>IFERROR(VLOOKUP($B34,[1]Mar!J$5:K$46,2,FALSE),"")</f>
        <v/>
      </c>
      <c r="K34" t="str">
        <f>IFERROR(VLOOKUP($B34,[1]Mar!K$5:L$46,2,FALSE),"")</f>
        <v/>
      </c>
      <c r="L34" t="str">
        <f>IFERROR(VLOOKUP($B34,[1]Mar!L$5:M$46,2,FALSE),"")</f>
        <v/>
      </c>
      <c r="M34" t="str">
        <f>IFERROR(VLOOKUP($B34,[1]Mar!M$5:N$46,2,FALSE),"")</f>
        <v/>
      </c>
      <c r="N34" t="str">
        <f>IFERROR(VLOOKUP($B34,[1]Mar!N$5:O$46,2,FALSE),"")</f>
        <v/>
      </c>
      <c r="O34" t="str">
        <f>IFERROR(VLOOKUP($B34,[1]Mar!O$5:P$46,2,FALSE),"")</f>
        <v/>
      </c>
      <c r="P34" t="str">
        <f>IFERROR(VLOOKUP($B34,[1]Mar!P$5:Q$46,2,FALSE),"")</f>
        <v/>
      </c>
      <c r="Q34" t="str">
        <f>IFERROR(VLOOKUP($B34,[1]Mar!Q$5:R$46,2,FALSE),"")</f>
        <v/>
      </c>
      <c r="R34" t="str">
        <f>IFERROR(VLOOKUP($B34,[1]Mar!R$5:S$46,2,FALSE),"")</f>
        <v/>
      </c>
      <c r="S34" t="str">
        <f>IFERROR(VLOOKUP($B34,[1]Mar!S$5:T$46,2,FALSE),"")</f>
        <v/>
      </c>
      <c r="T34" t="str">
        <f>IFERROR(VLOOKUP($B34,[1]Mar!T$5:U$46,2,FALSE),"")</f>
        <v/>
      </c>
      <c r="U34" t="str">
        <f>IFERROR(VLOOKUP($B34,[1]Mar!U$5:V$46,2,FALSE),"")</f>
        <v/>
      </c>
      <c r="V34" t="str">
        <f>IFERROR(VLOOKUP($B34,[1]Mar!V$5:W$46,2,FALSE),"")</f>
        <v/>
      </c>
      <c r="W34" t="str">
        <f>IFERROR(VLOOKUP($B34,[1]Mar!W$5:X$46,2,FALSE),"")</f>
        <v/>
      </c>
      <c r="X34" t="str">
        <f>IFERROR(VLOOKUP($B34,[1]Mar!X$5:Y$46,2,FALSE),"")</f>
        <v/>
      </c>
      <c r="Y34" t="str">
        <f>IFERROR(VLOOKUP($B34,[1]Mar!Y$5:Z$46,2,FALSE),"")</f>
        <v/>
      </c>
      <c r="Z34" t="str">
        <f>IFERROR(VLOOKUP($B34,[1]Mar!Z$5:AA$46,2,FALSE),"")</f>
        <v/>
      </c>
      <c r="AA34" t="str">
        <f>IFERROR(VLOOKUP($B34,[1]Mar!AA$5:AB$46,2,FALSE),"")</f>
        <v/>
      </c>
      <c r="AB34" t="str">
        <f>IFERROR(VLOOKUP($B34,[1]Mar!AB$5:AC$46,2,FALSE),"")</f>
        <v/>
      </c>
      <c r="AC34" t="str">
        <f>IFERROR(VLOOKUP($B34,[1]Mar!AC$5:AD$46,2,FALSE),"")</f>
        <v/>
      </c>
      <c r="AD34" t="str">
        <f>IFERROR(VLOOKUP($B34,[1]Mar!AD$5:AE$46,2,FALSE),"")</f>
        <v/>
      </c>
      <c r="AE34" t="str">
        <f>IFERROR(VLOOKUP($B34,[1]Mar!AE$5:AF$46,2,FALSE),"")</f>
        <v/>
      </c>
      <c r="AF34" t="str">
        <f>IFERROR(VLOOKUP($B34,[1]Mar!AF$5:AG$46,2,FALSE),"")</f>
        <v/>
      </c>
      <c r="AG34" t="str">
        <f>IFERROR(VLOOKUP($B34,[1]Mar!AG$5:AH$46,2,FALSE),"")</f>
        <v/>
      </c>
      <c r="AH34" t="str">
        <f>IFERROR(VLOOKUP($B34,[1]Mar!AH$5:AI$46,2,FALSE),"")</f>
        <v/>
      </c>
      <c r="AI34" t="str">
        <f>IFERROR(VLOOKUP($B34,[1]Mar!AI$5:AJ$46,2,FALSE),"")</f>
        <v/>
      </c>
      <c r="AJ34" t="str">
        <f>IFERROR(VLOOKUP($B34,[1]Mar!AJ$5:AK$46,2,FALSE),"")</f>
        <v/>
      </c>
      <c r="AK34" t="str">
        <f>IFERROR(VLOOKUP($B34,[1]Mar!AK$5:AL$46,2,FALSE),"")</f>
        <v/>
      </c>
      <c r="AL34" t="str">
        <f>IFERROR(VLOOKUP($B34,[1]Mar!AL$5:AM$46,2,FALSE),"")</f>
        <v/>
      </c>
      <c r="AM34" t="str">
        <f>IFERROR(VLOOKUP($B34,[1]Mar!AM$5:AN$46,2,FALSE),"")</f>
        <v/>
      </c>
      <c r="AN34" t="str">
        <f>IFERROR(VLOOKUP($B34,[1]Mar!AN$5:AO$46,2,FALSE),"")</f>
        <v/>
      </c>
      <c r="AO34" t="str">
        <f>IFERROR(VLOOKUP($B34,[1]Mar!AO$5:AP$46,2,FALSE),"")</f>
        <v/>
      </c>
      <c r="AP34" t="str">
        <f>IFERROR(VLOOKUP($B34,[1]Mar!AP$5:AQ$46,2,FALSE),"")</f>
        <v/>
      </c>
      <c r="AQ34" t="str">
        <f>IFERROR(VLOOKUP($B34,[1]Mar!AQ$5:AR$46,2,FALSE),"")</f>
        <v/>
      </c>
      <c r="AR34" s="7" t="str">
        <f>IFERROR(VLOOKUP($B34,[1]Mar!AR$5:AS$46,2,FALSE),"")</f>
        <v/>
      </c>
      <c r="AS34" s="6">
        <f>SUM($C34:AR34)</f>
        <v>0</v>
      </c>
      <c r="AT34">
        <f>COUNTIF($C34:AR34,"Late*")</f>
        <v>0</v>
      </c>
      <c r="AU34" s="11">
        <f t="shared" si="4"/>
        <v>0</v>
      </c>
      <c r="AV34" s="7">
        <f>COUNTIF($C34:AR34,"Absent")</f>
        <v>0</v>
      </c>
      <c r="AW34">
        <f>COUNTIF($C34:AR34,"Withdrawn")+COUNTIF($C34:AR34,"Absent*")-AV34</f>
        <v>0</v>
      </c>
      <c r="AX34" s="10">
        <f t="shared" si="5"/>
        <v>0</v>
      </c>
    </row>
    <row r="35" spans="3:50" x14ac:dyDescent="0.3">
      <c r="C35" s="6" t="str">
        <f>IFERROR(VLOOKUP($B35,[1]Mar!C$5:D$46,2,FALSE),"")</f>
        <v/>
      </c>
      <c r="D35" t="str">
        <f>IFERROR(VLOOKUP($B35,[1]Mar!D$5:E$46,2,FALSE),"")</f>
        <v/>
      </c>
      <c r="E35" t="str">
        <f>IFERROR(VLOOKUP($B35,[1]Mar!E$5:F$46,2,FALSE),"")</f>
        <v/>
      </c>
      <c r="F35" t="str">
        <f>IFERROR(VLOOKUP($B35,[1]Mar!F$5:G$46,2,FALSE),"")</f>
        <v/>
      </c>
      <c r="G35" t="str">
        <f>IFERROR(VLOOKUP($B35,[1]Mar!G$5:H$46,2,FALSE),"")</f>
        <v/>
      </c>
      <c r="H35" t="str">
        <f>IFERROR(VLOOKUP($B35,[1]Mar!H$5:I$46,2,FALSE),"")</f>
        <v/>
      </c>
      <c r="I35" t="str">
        <f>IFERROR(VLOOKUP($B35,[1]Mar!I$5:J$46,2,FALSE),"")</f>
        <v/>
      </c>
      <c r="J35" t="str">
        <f>IFERROR(VLOOKUP($B35,[1]Mar!J$5:K$46,2,FALSE),"")</f>
        <v/>
      </c>
      <c r="K35" t="str">
        <f>IFERROR(VLOOKUP($B35,[1]Mar!K$5:L$46,2,FALSE),"")</f>
        <v/>
      </c>
      <c r="L35" t="str">
        <f>IFERROR(VLOOKUP($B35,[1]Mar!L$5:M$46,2,FALSE),"")</f>
        <v/>
      </c>
      <c r="M35" t="str">
        <f>IFERROR(VLOOKUP($B35,[1]Mar!M$5:N$46,2,FALSE),"")</f>
        <v/>
      </c>
      <c r="N35" t="str">
        <f>IFERROR(VLOOKUP($B35,[1]Mar!N$5:O$46,2,FALSE),"")</f>
        <v/>
      </c>
      <c r="O35" t="str">
        <f>IFERROR(VLOOKUP($B35,[1]Mar!O$5:P$46,2,FALSE),"")</f>
        <v/>
      </c>
      <c r="P35" t="str">
        <f>IFERROR(VLOOKUP($B35,[1]Mar!P$5:Q$46,2,FALSE),"")</f>
        <v/>
      </c>
      <c r="Q35" t="str">
        <f>IFERROR(VLOOKUP($B35,[1]Mar!Q$5:R$46,2,FALSE),"")</f>
        <v/>
      </c>
      <c r="R35" t="str">
        <f>IFERROR(VLOOKUP($B35,[1]Mar!R$5:S$46,2,FALSE),"")</f>
        <v/>
      </c>
      <c r="S35" t="str">
        <f>IFERROR(VLOOKUP($B35,[1]Mar!S$5:T$46,2,FALSE),"")</f>
        <v/>
      </c>
      <c r="T35" t="str">
        <f>IFERROR(VLOOKUP($B35,[1]Mar!T$5:U$46,2,FALSE),"")</f>
        <v/>
      </c>
      <c r="U35" t="str">
        <f>IFERROR(VLOOKUP($B35,[1]Mar!U$5:V$46,2,FALSE),"")</f>
        <v/>
      </c>
      <c r="V35" t="str">
        <f>IFERROR(VLOOKUP($B35,[1]Mar!V$5:W$46,2,FALSE),"")</f>
        <v/>
      </c>
      <c r="W35" t="str">
        <f>IFERROR(VLOOKUP($B35,[1]Mar!W$5:X$46,2,FALSE),"")</f>
        <v/>
      </c>
      <c r="X35" t="str">
        <f>IFERROR(VLOOKUP($B35,[1]Mar!X$5:Y$46,2,FALSE),"")</f>
        <v/>
      </c>
      <c r="Y35" t="str">
        <f>IFERROR(VLOOKUP($B35,[1]Mar!Y$5:Z$46,2,FALSE),"")</f>
        <v/>
      </c>
      <c r="Z35" t="str">
        <f>IFERROR(VLOOKUP($B35,[1]Mar!Z$5:AA$46,2,FALSE),"")</f>
        <v/>
      </c>
      <c r="AA35" t="str">
        <f>IFERROR(VLOOKUP($B35,[1]Mar!AA$5:AB$46,2,FALSE),"")</f>
        <v/>
      </c>
      <c r="AB35" t="str">
        <f>IFERROR(VLOOKUP($B35,[1]Mar!AB$5:AC$46,2,FALSE),"")</f>
        <v/>
      </c>
      <c r="AC35" t="str">
        <f>IFERROR(VLOOKUP($B35,[1]Mar!AC$5:AD$46,2,FALSE),"")</f>
        <v/>
      </c>
      <c r="AD35" t="str">
        <f>IFERROR(VLOOKUP($B35,[1]Mar!AD$5:AE$46,2,FALSE),"")</f>
        <v/>
      </c>
      <c r="AE35" t="str">
        <f>IFERROR(VLOOKUP($B35,[1]Mar!AE$5:AF$46,2,FALSE),"")</f>
        <v/>
      </c>
      <c r="AF35" t="str">
        <f>IFERROR(VLOOKUP($B35,[1]Mar!AF$5:AG$46,2,FALSE),"")</f>
        <v/>
      </c>
      <c r="AG35" t="str">
        <f>IFERROR(VLOOKUP($B35,[1]Mar!AG$5:AH$46,2,FALSE),"")</f>
        <v/>
      </c>
      <c r="AH35" t="str">
        <f>IFERROR(VLOOKUP($B35,[1]Mar!AH$5:AI$46,2,FALSE),"")</f>
        <v/>
      </c>
      <c r="AI35" t="str">
        <f>IFERROR(VLOOKUP($B35,[1]Mar!AI$5:AJ$46,2,FALSE),"")</f>
        <v/>
      </c>
      <c r="AJ35" t="str">
        <f>IFERROR(VLOOKUP($B35,[1]Mar!AJ$5:AK$46,2,FALSE),"")</f>
        <v/>
      </c>
      <c r="AK35" t="str">
        <f>IFERROR(VLOOKUP($B35,[1]Mar!AK$5:AL$46,2,FALSE),"")</f>
        <v/>
      </c>
      <c r="AL35" t="str">
        <f>IFERROR(VLOOKUP($B35,[1]Mar!AL$5:AM$46,2,FALSE),"")</f>
        <v/>
      </c>
      <c r="AM35" t="str">
        <f>IFERROR(VLOOKUP($B35,[1]Mar!AM$5:AN$46,2,FALSE),"")</f>
        <v/>
      </c>
      <c r="AN35" t="str">
        <f>IFERROR(VLOOKUP($B35,[1]Mar!AN$5:AO$46,2,FALSE),"")</f>
        <v/>
      </c>
      <c r="AO35" t="str">
        <f>IFERROR(VLOOKUP($B35,[1]Mar!AO$5:AP$46,2,FALSE),"")</f>
        <v/>
      </c>
      <c r="AP35" t="str">
        <f>IFERROR(VLOOKUP($B35,[1]Mar!AP$5:AQ$46,2,FALSE),"")</f>
        <v/>
      </c>
      <c r="AQ35" t="str">
        <f>IFERROR(VLOOKUP($B35,[1]Mar!AQ$5:AR$46,2,FALSE),"")</f>
        <v/>
      </c>
      <c r="AR35" s="7" t="str">
        <f>IFERROR(VLOOKUP($B35,[1]Mar!AR$5:AS$46,2,FALSE),"")</f>
        <v/>
      </c>
      <c r="AS35" s="6">
        <f>SUM($C35:AR35)</f>
        <v>0</v>
      </c>
      <c r="AT35">
        <f>COUNTIF($C35:AR35,"Late*")</f>
        <v>0</v>
      </c>
      <c r="AU35" s="11">
        <f t="shared" si="4"/>
        <v>0</v>
      </c>
      <c r="AV35" s="7">
        <f>COUNTIF($C35:AR35,"Absent")</f>
        <v>0</v>
      </c>
      <c r="AW35">
        <f>COUNTIF($C35:AR35,"Withdrawn")+COUNTIF($C35:AR35,"Absent*")-AV35</f>
        <v>0</v>
      </c>
      <c r="AX35" s="10">
        <f t="shared" si="5"/>
        <v>0</v>
      </c>
    </row>
    <row r="36" spans="3:50" x14ac:dyDescent="0.3">
      <c r="C36" s="6" t="str">
        <f>IFERROR(VLOOKUP($B36,[1]Mar!C$5:D$46,2,FALSE),"")</f>
        <v/>
      </c>
      <c r="D36" t="str">
        <f>IFERROR(VLOOKUP($B36,[1]Mar!D$5:E$46,2,FALSE),"")</f>
        <v/>
      </c>
      <c r="E36" t="str">
        <f>IFERROR(VLOOKUP($B36,[1]Mar!E$5:F$46,2,FALSE),"")</f>
        <v/>
      </c>
      <c r="F36" t="str">
        <f>IFERROR(VLOOKUP($B36,[1]Mar!F$5:G$46,2,FALSE),"")</f>
        <v/>
      </c>
      <c r="G36" t="str">
        <f>IFERROR(VLOOKUP($B36,[1]Mar!G$5:H$46,2,FALSE),"")</f>
        <v/>
      </c>
      <c r="H36" t="str">
        <f>IFERROR(VLOOKUP($B36,[1]Mar!H$5:I$46,2,FALSE),"")</f>
        <v/>
      </c>
      <c r="I36" t="str">
        <f>IFERROR(VLOOKUP($B36,[1]Mar!I$5:J$46,2,FALSE),"")</f>
        <v/>
      </c>
      <c r="J36" t="str">
        <f>IFERROR(VLOOKUP($B36,[1]Mar!J$5:K$46,2,FALSE),"")</f>
        <v/>
      </c>
      <c r="K36" t="str">
        <f>IFERROR(VLOOKUP($B36,[1]Mar!K$5:L$46,2,FALSE),"")</f>
        <v/>
      </c>
      <c r="L36" t="str">
        <f>IFERROR(VLOOKUP($B36,[1]Mar!L$5:M$46,2,FALSE),"")</f>
        <v/>
      </c>
      <c r="M36" t="str">
        <f>IFERROR(VLOOKUP($B36,[1]Mar!M$5:N$46,2,FALSE),"")</f>
        <v/>
      </c>
      <c r="N36" t="str">
        <f>IFERROR(VLOOKUP($B36,[1]Mar!N$5:O$46,2,FALSE),"")</f>
        <v/>
      </c>
      <c r="O36" t="str">
        <f>IFERROR(VLOOKUP($B36,[1]Mar!O$5:P$46,2,FALSE),"")</f>
        <v/>
      </c>
      <c r="P36" t="str">
        <f>IFERROR(VLOOKUP($B36,[1]Mar!P$5:Q$46,2,FALSE),"")</f>
        <v/>
      </c>
      <c r="Q36" t="str">
        <f>IFERROR(VLOOKUP($B36,[1]Mar!Q$5:R$46,2,FALSE),"")</f>
        <v/>
      </c>
      <c r="R36" t="str">
        <f>IFERROR(VLOOKUP($B36,[1]Mar!R$5:S$46,2,FALSE),"")</f>
        <v/>
      </c>
      <c r="S36" t="str">
        <f>IFERROR(VLOOKUP($B36,[1]Mar!S$5:T$46,2,FALSE),"")</f>
        <v/>
      </c>
      <c r="T36" t="str">
        <f>IFERROR(VLOOKUP($B36,[1]Mar!T$5:U$46,2,FALSE),"")</f>
        <v/>
      </c>
      <c r="U36" t="str">
        <f>IFERROR(VLOOKUP($B36,[1]Mar!U$5:V$46,2,FALSE),"")</f>
        <v/>
      </c>
      <c r="V36" t="str">
        <f>IFERROR(VLOOKUP($B36,[1]Mar!V$5:W$46,2,FALSE),"")</f>
        <v/>
      </c>
      <c r="W36" t="str">
        <f>IFERROR(VLOOKUP($B36,[1]Mar!W$5:X$46,2,FALSE),"")</f>
        <v/>
      </c>
      <c r="X36" t="str">
        <f>IFERROR(VLOOKUP($B36,[1]Mar!X$5:Y$46,2,FALSE),"")</f>
        <v/>
      </c>
      <c r="Y36" t="str">
        <f>IFERROR(VLOOKUP($B36,[1]Mar!Y$5:Z$46,2,FALSE),"")</f>
        <v/>
      </c>
      <c r="Z36" t="str">
        <f>IFERROR(VLOOKUP($B36,[1]Mar!Z$5:AA$46,2,FALSE),"")</f>
        <v/>
      </c>
      <c r="AA36" t="str">
        <f>IFERROR(VLOOKUP($B36,[1]Mar!AA$5:AB$46,2,FALSE),"")</f>
        <v/>
      </c>
      <c r="AB36" t="str">
        <f>IFERROR(VLOOKUP($B36,[1]Mar!AB$5:AC$46,2,FALSE),"")</f>
        <v/>
      </c>
      <c r="AC36" t="str">
        <f>IFERROR(VLOOKUP($B36,[1]Mar!AC$5:AD$46,2,FALSE),"")</f>
        <v/>
      </c>
      <c r="AD36" t="str">
        <f>IFERROR(VLOOKUP($B36,[1]Mar!AD$5:AE$46,2,FALSE),"")</f>
        <v/>
      </c>
      <c r="AE36" t="str">
        <f>IFERROR(VLOOKUP($B36,[1]Mar!AE$5:AF$46,2,FALSE),"")</f>
        <v/>
      </c>
      <c r="AF36" t="str">
        <f>IFERROR(VLOOKUP($B36,[1]Mar!AF$5:AG$46,2,FALSE),"")</f>
        <v/>
      </c>
      <c r="AG36" t="str">
        <f>IFERROR(VLOOKUP($B36,[1]Mar!AG$5:AH$46,2,FALSE),"")</f>
        <v/>
      </c>
      <c r="AH36" t="str">
        <f>IFERROR(VLOOKUP($B36,[1]Mar!AH$5:AI$46,2,FALSE),"")</f>
        <v/>
      </c>
      <c r="AI36" t="str">
        <f>IFERROR(VLOOKUP($B36,[1]Mar!AI$5:AJ$46,2,FALSE),"")</f>
        <v/>
      </c>
      <c r="AJ36" t="str">
        <f>IFERROR(VLOOKUP($B36,[1]Mar!AJ$5:AK$46,2,FALSE),"")</f>
        <v/>
      </c>
      <c r="AK36" t="str">
        <f>IFERROR(VLOOKUP($B36,[1]Mar!AK$5:AL$46,2,FALSE),"")</f>
        <v/>
      </c>
      <c r="AL36" t="str">
        <f>IFERROR(VLOOKUP($B36,[1]Mar!AL$5:AM$46,2,FALSE),"")</f>
        <v/>
      </c>
      <c r="AM36" t="str">
        <f>IFERROR(VLOOKUP($B36,[1]Mar!AM$5:AN$46,2,FALSE),"")</f>
        <v/>
      </c>
      <c r="AN36" t="str">
        <f>IFERROR(VLOOKUP($B36,[1]Mar!AN$5:AO$46,2,FALSE),"")</f>
        <v/>
      </c>
      <c r="AO36" t="str">
        <f>IFERROR(VLOOKUP($B36,[1]Mar!AO$5:AP$46,2,FALSE),"")</f>
        <v/>
      </c>
      <c r="AP36" t="str">
        <f>IFERROR(VLOOKUP($B36,[1]Mar!AP$5:AQ$46,2,FALSE),"")</f>
        <v/>
      </c>
      <c r="AQ36" t="str">
        <f>IFERROR(VLOOKUP($B36,[1]Mar!AQ$5:AR$46,2,FALSE),"")</f>
        <v/>
      </c>
      <c r="AR36" s="7" t="str">
        <f>IFERROR(VLOOKUP($B36,[1]Mar!AR$5:AS$46,2,FALSE),"")</f>
        <v/>
      </c>
      <c r="AS36" s="6">
        <f>SUM($C36:AR36)</f>
        <v>0</v>
      </c>
      <c r="AT36">
        <f>COUNTIF($C36:AR36,"Late*")</f>
        <v>0</v>
      </c>
      <c r="AU36" s="11">
        <f t="shared" si="4"/>
        <v>0</v>
      </c>
      <c r="AV36" s="7">
        <f>COUNTIF($C36:AR36,"Absent")</f>
        <v>0</v>
      </c>
      <c r="AW36">
        <f>COUNTIF($C36:AR36,"Withdrawn")+COUNTIF($C36:AR36,"Absent*")-AV36</f>
        <v>0</v>
      </c>
      <c r="AX36" s="10">
        <f t="shared" si="5"/>
        <v>0</v>
      </c>
    </row>
    <row r="37" spans="3:50" x14ac:dyDescent="0.3">
      <c r="C37" s="6" t="str">
        <f>IFERROR(VLOOKUP($B37,[1]Mar!C$5:D$46,2,FALSE),"")</f>
        <v/>
      </c>
      <c r="D37" t="str">
        <f>IFERROR(VLOOKUP($B37,[1]Mar!D$5:E$46,2,FALSE),"")</f>
        <v/>
      </c>
      <c r="E37" t="str">
        <f>IFERROR(VLOOKUP($B37,[1]Mar!E$5:F$46,2,FALSE),"")</f>
        <v/>
      </c>
      <c r="F37" t="str">
        <f>IFERROR(VLOOKUP($B37,[1]Mar!F$5:G$46,2,FALSE),"")</f>
        <v/>
      </c>
      <c r="G37" t="str">
        <f>IFERROR(VLOOKUP($B37,[1]Mar!G$5:H$46,2,FALSE),"")</f>
        <v/>
      </c>
      <c r="H37" t="str">
        <f>IFERROR(VLOOKUP($B37,[1]Mar!H$5:I$46,2,FALSE),"")</f>
        <v/>
      </c>
      <c r="I37" t="str">
        <f>IFERROR(VLOOKUP($B37,[1]Mar!I$5:J$46,2,FALSE),"")</f>
        <v/>
      </c>
      <c r="J37" t="str">
        <f>IFERROR(VLOOKUP($B37,[1]Mar!J$5:K$46,2,FALSE),"")</f>
        <v/>
      </c>
      <c r="K37" t="str">
        <f>IFERROR(VLOOKUP($B37,[1]Mar!K$5:L$46,2,FALSE),"")</f>
        <v/>
      </c>
      <c r="L37" t="str">
        <f>IFERROR(VLOOKUP($B37,[1]Mar!L$5:M$46,2,FALSE),"")</f>
        <v/>
      </c>
      <c r="M37" t="str">
        <f>IFERROR(VLOOKUP($B37,[1]Mar!M$5:N$46,2,FALSE),"")</f>
        <v/>
      </c>
      <c r="N37" t="str">
        <f>IFERROR(VLOOKUP($B37,[1]Mar!N$5:O$46,2,FALSE),"")</f>
        <v/>
      </c>
      <c r="O37" t="str">
        <f>IFERROR(VLOOKUP($B37,[1]Mar!O$5:P$46,2,FALSE),"")</f>
        <v/>
      </c>
      <c r="P37" t="str">
        <f>IFERROR(VLOOKUP($B37,[1]Mar!P$5:Q$46,2,FALSE),"")</f>
        <v/>
      </c>
      <c r="Q37" t="str">
        <f>IFERROR(VLOOKUP($B37,[1]Mar!Q$5:R$46,2,FALSE),"")</f>
        <v/>
      </c>
      <c r="R37" t="str">
        <f>IFERROR(VLOOKUP($B37,[1]Mar!R$5:S$46,2,FALSE),"")</f>
        <v/>
      </c>
      <c r="S37" t="str">
        <f>IFERROR(VLOOKUP($B37,[1]Mar!S$5:T$46,2,FALSE),"")</f>
        <v/>
      </c>
      <c r="T37" t="str">
        <f>IFERROR(VLOOKUP($B37,[1]Mar!T$5:U$46,2,FALSE),"")</f>
        <v/>
      </c>
      <c r="U37" t="str">
        <f>IFERROR(VLOOKUP($B37,[1]Mar!U$5:V$46,2,FALSE),"")</f>
        <v/>
      </c>
      <c r="V37" t="str">
        <f>IFERROR(VLOOKUP($B37,[1]Mar!V$5:W$46,2,FALSE),"")</f>
        <v/>
      </c>
      <c r="W37" t="str">
        <f>IFERROR(VLOOKUP($B37,[1]Mar!W$5:X$46,2,FALSE),"")</f>
        <v/>
      </c>
      <c r="X37" t="str">
        <f>IFERROR(VLOOKUP($B37,[1]Mar!X$5:Y$46,2,FALSE),"")</f>
        <v/>
      </c>
      <c r="Y37" t="str">
        <f>IFERROR(VLOOKUP($B37,[1]Mar!Y$5:Z$46,2,FALSE),"")</f>
        <v/>
      </c>
      <c r="Z37" t="str">
        <f>IFERROR(VLOOKUP($B37,[1]Mar!Z$5:AA$46,2,FALSE),"")</f>
        <v/>
      </c>
      <c r="AA37" t="str">
        <f>IFERROR(VLOOKUP($B37,[1]Mar!AA$5:AB$46,2,FALSE),"")</f>
        <v/>
      </c>
      <c r="AB37" t="str">
        <f>IFERROR(VLOOKUP($B37,[1]Mar!AB$5:AC$46,2,FALSE),"")</f>
        <v/>
      </c>
      <c r="AC37" t="str">
        <f>IFERROR(VLOOKUP($B37,[1]Mar!AC$5:AD$46,2,FALSE),"")</f>
        <v/>
      </c>
      <c r="AD37" t="str">
        <f>IFERROR(VLOOKUP($B37,[1]Mar!AD$5:AE$46,2,FALSE),"")</f>
        <v/>
      </c>
      <c r="AE37" t="str">
        <f>IFERROR(VLOOKUP($B37,[1]Mar!AE$5:AF$46,2,FALSE),"")</f>
        <v/>
      </c>
      <c r="AF37" t="str">
        <f>IFERROR(VLOOKUP($B37,[1]Mar!AF$5:AG$46,2,FALSE),"")</f>
        <v/>
      </c>
      <c r="AG37" t="str">
        <f>IFERROR(VLOOKUP($B37,[1]Mar!AG$5:AH$46,2,FALSE),"")</f>
        <v/>
      </c>
      <c r="AH37" t="str">
        <f>IFERROR(VLOOKUP($B37,[1]Mar!AH$5:AI$46,2,FALSE),"")</f>
        <v/>
      </c>
      <c r="AI37" t="str">
        <f>IFERROR(VLOOKUP($B37,[1]Mar!AI$5:AJ$46,2,FALSE),"")</f>
        <v/>
      </c>
      <c r="AJ37" t="str">
        <f>IFERROR(VLOOKUP($B37,[1]Mar!AJ$5:AK$46,2,FALSE),"")</f>
        <v/>
      </c>
      <c r="AK37" t="str">
        <f>IFERROR(VLOOKUP($B37,[1]Mar!AK$5:AL$46,2,FALSE),"")</f>
        <v/>
      </c>
      <c r="AL37" t="str">
        <f>IFERROR(VLOOKUP($B37,[1]Mar!AL$5:AM$46,2,FALSE),"")</f>
        <v/>
      </c>
      <c r="AM37" t="str">
        <f>IFERROR(VLOOKUP($B37,[1]Mar!AM$5:AN$46,2,FALSE),"")</f>
        <v/>
      </c>
      <c r="AN37" t="str">
        <f>IFERROR(VLOOKUP($B37,[1]Mar!AN$5:AO$46,2,FALSE),"")</f>
        <v/>
      </c>
      <c r="AO37" t="str">
        <f>IFERROR(VLOOKUP($B37,[1]Mar!AO$5:AP$46,2,FALSE),"")</f>
        <v/>
      </c>
      <c r="AP37" t="str">
        <f>IFERROR(VLOOKUP($B37,[1]Mar!AP$5:AQ$46,2,FALSE),"")</f>
        <v/>
      </c>
      <c r="AQ37" t="str">
        <f>IFERROR(VLOOKUP($B37,[1]Mar!AQ$5:AR$46,2,FALSE),"")</f>
        <v/>
      </c>
      <c r="AR37" s="7" t="str">
        <f>IFERROR(VLOOKUP($B37,[1]Mar!AR$5:AS$46,2,FALSE),"")</f>
        <v/>
      </c>
      <c r="AS37" s="6">
        <f>SUM($C37:AR37)</f>
        <v>0</v>
      </c>
      <c r="AT37">
        <f>COUNTIF($C37:AR37,"Late*")</f>
        <v>0</v>
      </c>
      <c r="AU37" s="11">
        <f t="shared" si="4"/>
        <v>0</v>
      </c>
      <c r="AV37" s="7">
        <f>COUNTIF($C37:AR37,"Absent")</f>
        <v>0</v>
      </c>
      <c r="AW37">
        <f>COUNTIF($C37:AR37,"Withdrawn")+COUNTIF($C37:AR37,"Absent*")-AV37</f>
        <v>0</v>
      </c>
      <c r="AX37" s="10">
        <f t="shared" si="5"/>
        <v>0</v>
      </c>
    </row>
    <row r="38" spans="3:50" x14ac:dyDescent="0.3">
      <c r="C38" s="6" t="str">
        <f>IFERROR(VLOOKUP($B38,[1]Mar!C$5:D$46,2,FALSE),"")</f>
        <v/>
      </c>
      <c r="D38" t="str">
        <f>IFERROR(VLOOKUP($B38,[1]Mar!D$5:E$46,2,FALSE),"")</f>
        <v/>
      </c>
      <c r="E38" t="str">
        <f>IFERROR(VLOOKUP($B38,[1]Mar!E$5:F$46,2,FALSE),"")</f>
        <v/>
      </c>
      <c r="F38" t="str">
        <f>IFERROR(VLOOKUP($B38,[1]Mar!F$5:G$46,2,FALSE),"")</f>
        <v/>
      </c>
      <c r="G38" t="str">
        <f>IFERROR(VLOOKUP($B38,[1]Mar!G$5:H$46,2,FALSE),"")</f>
        <v/>
      </c>
      <c r="H38" t="str">
        <f>IFERROR(VLOOKUP($B38,[1]Mar!H$5:I$46,2,FALSE),"")</f>
        <v/>
      </c>
      <c r="I38" t="str">
        <f>IFERROR(VLOOKUP($B38,[1]Mar!I$5:J$46,2,FALSE),"")</f>
        <v/>
      </c>
      <c r="J38" t="str">
        <f>IFERROR(VLOOKUP($B38,[1]Mar!J$5:K$46,2,FALSE),"")</f>
        <v/>
      </c>
      <c r="K38" t="str">
        <f>IFERROR(VLOOKUP($B38,[1]Mar!K$5:L$46,2,FALSE),"")</f>
        <v/>
      </c>
      <c r="L38" t="str">
        <f>IFERROR(VLOOKUP($B38,[1]Mar!L$5:M$46,2,FALSE),"")</f>
        <v/>
      </c>
      <c r="M38" t="str">
        <f>IFERROR(VLOOKUP($B38,[1]Mar!M$5:N$46,2,FALSE),"")</f>
        <v/>
      </c>
      <c r="N38" t="str">
        <f>IFERROR(VLOOKUP($B38,[1]Mar!N$5:O$46,2,FALSE),"")</f>
        <v/>
      </c>
      <c r="O38" t="str">
        <f>IFERROR(VLOOKUP($B38,[1]Mar!O$5:P$46,2,FALSE),"")</f>
        <v/>
      </c>
      <c r="P38" t="str">
        <f>IFERROR(VLOOKUP($B38,[1]Mar!P$5:Q$46,2,FALSE),"")</f>
        <v/>
      </c>
      <c r="Q38" t="str">
        <f>IFERROR(VLOOKUP($B38,[1]Mar!Q$5:R$46,2,FALSE),"")</f>
        <v/>
      </c>
      <c r="R38" t="str">
        <f>IFERROR(VLOOKUP($B38,[1]Mar!R$5:S$46,2,FALSE),"")</f>
        <v/>
      </c>
      <c r="S38" t="str">
        <f>IFERROR(VLOOKUP($B38,[1]Mar!S$5:T$46,2,FALSE),"")</f>
        <v/>
      </c>
      <c r="T38" t="str">
        <f>IFERROR(VLOOKUP($B38,[1]Mar!T$5:U$46,2,FALSE),"")</f>
        <v/>
      </c>
      <c r="U38" t="str">
        <f>IFERROR(VLOOKUP($B38,[1]Mar!U$5:V$46,2,FALSE),"")</f>
        <v/>
      </c>
      <c r="V38" t="str">
        <f>IFERROR(VLOOKUP($B38,[1]Mar!V$5:W$46,2,FALSE),"")</f>
        <v/>
      </c>
      <c r="W38" t="str">
        <f>IFERROR(VLOOKUP($B38,[1]Mar!W$5:X$46,2,FALSE),"")</f>
        <v/>
      </c>
      <c r="X38" t="str">
        <f>IFERROR(VLOOKUP($B38,[1]Mar!X$5:Y$46,2,FALSE),"")</f>
        <v/>
      </c>
      <c r="Y38" t="str">
        <f>IFERROR(VLOOKUP($B38,[1]Mar!Y$5:Z$46,2,FALSE),"")</f>
        <v/>
      </c>
      <c r="Z38" t="str">
        <f>IFERROR(VLOOKUP($B38,[1]Mar!Z$5:AA$46,2,FALSE),"")</f>
        <v/>
      </c>
      <c r="AA38" t="str">
        <f>IFERROR(VLOOKUP($B38,[1]Mar!AA$5:AB$46,2,FALSE),"")</f>
        <v/>
      </c>
      <c r="AB38" t="str">
        <f>IFERROR(VLOOKUP($B38,[1]Mar!AB$5:AC$46,2,FALSE),"")</f>
        <v/>
      </c>
      <c r="AC38" t="str">
        <f>IFERROR(VLOOKUP($B38,[1]Mar!AC$5:AD$46,2,FALSE),"")</f>
        <v/>
      </c>
      <c r="AD38" t="str">
        <f>IFERROR(VLOOKUP($B38,[1]Mar!AD$5:AE$46,2,FALSE),"")</f>
        <v/>
      </c>
      <c r="AE38" t="str">
        <f>IFERROR(VLOOKUP($B38,[1]Mar!AE$5:AF$46,2,FALSE),"")</f>
        <v/>
      </c>
      <c r="AF38" t="str">
        <f>IFERROR(VLOOKUP($B38,[1]Mar!AF$5:AG$46,2,FALSE),"")</f>
        <v/>
      </c>
      <c r="AG38" t="str">
        <f>IFERROR(VLOOKUP($B38,[1]Mar!AG$5:AH$46,2,FALSE),"")</f>
        <v/>
      </c>
      <c r="AH38" t="str">
        <f>IFERROR(VLOOKUP($B38,[1]Mar!AH$5:AI$46,2,FALSE),"")</f>
        <v/>
      </c>
      <c r="AI38" t="str">
        <f>IFERROR(VLOOKUP($B38,[1]Mar!AI$5:AJ$46,2,FALSE),"")</f>
        <v/>
      </c>
      <c r="AJ38" t="str">
        <f>IFERROR(VLOOKUP($B38,[1]Mar!AJ$5:AK$46,2,FALSE),"")</f>
        <v/>
      </c>
      <c r="AK38" t="str">
        <f>IFERROR(VLOOKUP($B38,[1]Mar!AK$5:AL$46,2,FALSE),"")</f>
        <v/>
      </c>
      <c r="AL38" t="str">
        <f>IFERROR(VLOOKUP($B38,[1]Mar!AL$5:AM$46,2,FALSE),"")</f>
        <v/>
      </c>
      <c r="AM38" t="str">
        <f>IFERROR(VLOOKUP($B38,[1]Mar!AM$5:AN$46,2,FALSE),"")</f>
        <v/>
      </c>
      <c r="AN38" t="str">
        <f>IFERROR(VLOOKUP($B38,[1]Mar!AN$5:AO$46,2,FALSE),"")</f>
        <v/>
      </c>
      <c r="AO38" t="str">
        <f>IFERROR(VLOOKUP($B38,[1]Mar!AO$5:AP$46,2,FALSE),"")</f>
        <v/>
      </c>
      <c r="AP38" t="str">
        <f>IFERROR(VLOOKUP($B38,[1]Mar!AP$5:AQ$46,2,FALSE),"")</f>
        <v/>
      </c>
      <c r="AQ38" t="str">
        <f>IFERROR(VLOOKUP($B38,[1]Mar!AQ$5:AR$46,2,FALSE),"")</f>
        <v/>
      </c>
      <c r="AR38" s="7" t="str">
        <f>IFERROR(VLOOKUP($B38,[1]Mar!AR$5:AS$46,2,FALSE),"")</f>
        <v/>
      </c>
      <c r="AS38" s="6">
        <f>SUM($C38:AR38)</f>
        <v>0</v>
      </c>
      <c r="AT38">
        <f>COUNTIF($C38:AR38,"Late*")</f>
        <v>0</v>
      </c>
      <c r="AU38" s="11">
        <f t="shared" si="4"/>
        <v>0</v>
      </c>
      <c r="AV38" s="7">
        <f>COUNTIF($C38:AR38,"Absent")</f>
        <v>0</v>
      </c>
      <c r="AW38">
        <f>COUNTIF($C38:AR38,"Withdrawn")+COUNTIF($C38:AR38,"Absent*")-AV38</f>
        <v>0</v>
      </c>
      <c r="AX38" s="10">
        <f t="shared" si="5"/>
        <v>0</v>
      </c>
    </row>
    <row r="39" spans="3:50" x14ac:dyDescent="0.3">
      <c r="C39" s="6" t="str">
        <f>IFERROR(VLOOKUP($B39,[1]Mar!C$5:D$46,2,FALSE),"")</f>
        <v/>
      </c>
      <c r="D39" t="str">
        <f>IFERROR(VLOOKUP($B39,[1]Mar!D$5:E$46,2,FALSE),"")</f>
        <v/>
      </c>
      <c r="E39" t="str">
        <f>IFERROR(VLOOKUP($B39,[1]Mar!E$5:F$46,2,FALSE),"")</f>
        <v/>
      </c>
      <c r="F39" t="str">
        <f>IFERROR(VLOOKUP($B39,[1]Mar!F$5:G$46,2,FALSE),"")</f>
        <v/>
      </c>
      <c r="G39" t="str">
        <f>IFERROR(VLOOKUP($B39,[1]Mar!G$5:H$46,2,FALSE),"")</f>
        <v/>
      </c>
      <c r="H39" t="str">
        <f>IFERROR(VLOOKUP($B39,[1]Mar!H$5:I$46,2,FALSE),"")</f>
        <v/>
      </c>
      <c r="I39" t="str">
        <f>IFERROR(VLOOKUP($B39,[1]Mar!I$5:J$46,2,FALSE),"")</f>
        <v/>
      </c>
      <c r="J39" t="str">
        <f>IFERROR(VLOOKUP($B39,[1]Mar!J$5:K$46,2,FALSE),"")</f>
        <v/>
      </c>
      <c r="K39" t="str">
        <f>IFERROR(VLOOKUP($B39,[1]Mar!K$5:L$46,2,FALSE),"")</f>
        <v/>
      </c>
      <c r="L39" t="str">
        <f>IFERROR(VLOOKUP($B39,[1]Mar!L$5:M$46,2,FALSE),"")</f>
        <v/>
      </c>
      <c r="M39" t="str">
        <f>IFERROR(VLOOKUP($B39,[1]Mar!M$5:N$46,2,FALSE),"")</f>
        <v/>
      </c>
      <c r="N39" t="str">
        <f>IFERROR(VLOOKUP($B39,[1]Mar!N$5:O$46,2,FALSE),"")</f>
        <v/>
      </c>
      <c r="O39" t="str">
        <f>IFERROR(VLOOKUP($B39,[1]Mar!O$5:P$46,2,FALSE),"")</f>
        <v/>
      </c>
      <c r="P39" t="str">
        <f>IFERROR(VLOOKUP($B39,[1]Mar!P$5:Q$46,2,FALSE),"")</f>
        <v/>
      </c>
      <c r="Q39" t="str">
        <f>IFERROR(VLOOKUP($B39,[1]Mar!Q$5:R$46,2,FALSE),"")</f>
        <v/>
      </c>
      <c r="R39" t="str">
        <f>IFERROR(VLOOKUP($B39,[1]Mar!R$5:S$46,2,FALSE),"")</f>
        <v/>
      </c>
      <c r="S39" t="str">
        <f>IFERROR(VLOOKUP($B39,[1]Mar!S$5:T$46,2,FALSE),"")</f>
        <v/>
      </c>
      <c r="T39" t="str">
        <f>IFERROR(VLOOKUP($B39,[1]Mar!T$5:U$46,2,FALSE),"")</f>
        <v/>
      </c>
      <c r="U39" t="str">
        <f>IFERROR(VLOOKUP($B39,[1]Mar!U$5:V$46,2,FALSE),"")</f>
        <v/>
      </c>
      <c r="V39" t="str">
        <f>IFERROR(VLOOKUP($B39,[1]Mar!V$5:W$46,2,FALSE),"")</f>
        <v/>
      </c>
      <c r="W39" t="str">
        <f>IFERROR(VLOOKUP($B39,[1]Mar!W$5:X$46,2,FALSE),"")</f>
        <v/>
      </c>
      <c r="X39" t="str">
        <f>IFERROR(VLOOKUP($B39,[1]Mar!X$5:Y$46,2,FALSE),"")</f>
        <v/>
      </c>
      <c r="Y39" t="str">
        <f>IFERROR(VLOOKUP($B39,[1]Mar!Y$5:Z$46,2,FALSE),"")</f>
        <v/>
      </c>
      <c r="Z39" t="str">
        <f>IFERROR(VLOOKUP($B39,[1]Mar!Z$5:AA$46,2,FALSE),"")</f>
        <v/>
      </c>
      <c r="AA39" t="str">
        <f>IFERROR(VLOOKUP($B39,[1]Mar!AA$5:AB$46,2,FALSE),"")</f>
        <v/>
      </c>
      <c r="AB39" t="str">
        <f>IFERROR(VLOOKUP($B39,[1]Mar!AB$5:AC$46,2,FALSE),"")</f>
        <v/>
      </c>
      <c r="AC39" t="str">
        <f>IFERROR(VLOOKUP($B39,[1]Mar!AC$5:AD$46,2,FALSE),"")</f>
        <v/>
      </c>
      <c r="AD39" t="str">
        <f>IFERROR(VLOOKUP($B39,[1]Mar!AD$5:AE$46,2,FALSE),"")</f>
        <v/>
      </c>
      <c r="AE39" t="str">
        <f>IFERROR(VLOOKUP($B39,[1]Mar!AE$5:AF$46,2,FALSE),"")</f>
        <v/>
      </c>
      <c r="AF39" t="str">
        <f>IFERROR(VLOOKUP($B39,[1]Mar!AF$5:AG$46,2,FALSE),"")</f>
        <v/>
      </c>
      <c r="AG39" t="str">
        <f>IFERROR(VLOOKUP($B39,[1]Mar!AG$5:AH$46,2,FALSE),"")</f>
        <v/>
      </c>
      <c r="AH39" t="str">
        <f>IFERROR(VLOOKUP($B39,[1]Mar!AH$5:AI$46,2,FALSE),"")</f>
        <v/>
      </c>
      <c r="AI39" t="str">
        <f>IFERROR(VLOOKUP($B39,[1]Mar!AI$5:AJ$46,2,FALSE),"")</f>
        <v/>
      </c>
      <c r="AJ39" t="str">
        <f>IFERROR(VLOOKUP($B39,[1]Mar!AJ$5:AK$46,2,FALSE),"")</f>
        <v/>
      </c>
      <c r="AK39" t="str">
        <f>IFERROR(VLOOKUP($B39,[1]Mar!AK$5:AL$46,2,FALSE),"")</f>
        <v/>
      </c>
      <c r="AL39" t="str">
        <f>IFERROR(VLOOKUP($B39,[1]Mar!AL$5:AM$46,2,FALSE),"")</f>
        <v/>
      </c>
      <c r="AM39" t="str">
        <f>IFERROR(VLOOKUP($B39,[1]Mar!AM$5:AN$46,2,FALSE),"")</f>
        <v/>
      </c>
      <c r="AN39" t="str">
        <f>IFERROR(VLOOKUP($B39,[1]Mar!AN$5:AO$46,2,FALSE),"")</f>
        <v/>
      </c>
      <c r="AO39" t="str">
        <f>IFERROR(VLOOKUP($B39,[1]Mar!AO$5:AP$46,2,FALSE),"")</f>
        <v/>
      </c>
      <c r="AP39" t="str">
        <f>IFERROR(VLOOKUP($B39,[1]Mar!AP$5:AQ$46,2,FALSE),"")</f>
        <v/>
      </c>
      <c r="AQ39" t="str">
        <f>IFERROR(VLOOKUP($B39,[1]Mar!AQ$5:AR$46,2,FALSE),"")</f>
        <v/>
      </c>
      <c r="AR39" s="7" t="str">
        <f>IFERROR(VLOOKUP($B39,[1]Mar!AR$5:AS$46,2,FALSE),"")</f>
        <v/>
      </c>
      <c r="AS39" s="6">
        <f>SUM($C39:AR39)</f>
        <v>0</v>
      </c>
      <c r="AT39">
        <f>COUNTIF($C39:AR39,"Late*")</f>
        <v>0</v>
      </c>
      <c r="AU39" s="11">
        <f t="shared" si="4"/>
        <v>0</v>
      </c>
      <c r="AV39" s="7">
        <f>COUNTIF($C39:AR39,"Absent")</f>
        <v>0</v>
      </c>
      <c r="AW39">
        <f>COUNTIF($C39:AR39,"Withdrawn")+COUNTIF($C39:AR39,"Absent*")-AV39</f>
        <v>0</v>
      </c>
      <c r="AX39" s="10">
        <f t="shared" si="5"/>
        <v>0</v>
      </c>
    </row>
    <row r="40" spans="3:50" x14ac:dyDescent="0.3">
      <c r="C40" s="6" t="str">
        <f>IFERROR(VLOOKUP($B40,[1]Mar!C$5:D$46,2,FALSE),"")</f>
        <v/>
      </c>
      <c r="D40" t="str">
        <f>IFERROR(VLOOKUP($B40,[1]Mar!D$5:E$46,2,FALSE),"")</f>
        <v/>
      </c>
      <c r="E40" t="str">
        <f>IFERROR(VLOOKUP($B40,[1]Mar!E$5:F$46,2,FALSE),"")</f>
        <v/>
      </c>
      <c r="F40" t="str">
        <f>IFERROR(VLOOKUP($B40,[1]Mar!F$5:G$46,2,FALSE),"")</f>
        <v/>
      </c>
      <c r="G40" t="str">
        <f>IFERROR(VLOOKUP($B40,[1]Mar!G$5:H$46,2,FALSE),"")</f>
        <v/>
      </c>
      <c r="H40" t="str">
        <f>IFERROR(VLOOKUP($B40,[1]Mar!H$5:I$46,2,FALSE),"")</f>
        <v/>
      </c>
      <c r="I40" t="str">
        <f>IFERROR(VLOOKUP($B40,[1]Mar!I$5:J$46,2,FALSE),"")</f>
        <v/>
      </c>
      <c r="J40" t="str">
        <f>IFERROR(VLOOKUP($B40,[1]Mar!J$5:K$46,2,FALSE),"")</f>
        <v/>
      </c>
      <c r="K40" t="str">
        <f>IFERROR(VLOOKUP($B40,[1]Mar!K$5:L$46,2,FALSE),"")</f>
        <v/>
      </c>
      <c r="L40" t="str">
        <f>IFERROR(VLOOKUP($B40,[1]Mar!L$5:M$46,2,FALSE),"")</f>
        <v/>
      </c>
      <c r="M40" t="str">
        <f>IFERROR(VLOOKUP($B40,[1]Mar!M$5:N$46,2,FALSE),"")</f>
        <v/>
      </c>
      <c r="N40" t="str">
        <f>IFERROR(VLOOKUP($B40,[1]Mar!N$5:O$46,2,FALSE),"")</f>
        <v/>
      </c>
      <c r="O40" t="str">
        <f>IFERROR(VLOOKUP($B40,[1]Mar!O$5:P$46,2,FALSE),"")</f>
        <v/>
      </c>
      <c r="P40" t="str">
        <f>IFERROR(VLOOKUP($B40,[1]Mar!P$5:Q$46,2,FALSE),"")</f>
        <v/>
      </c>
      <c r="Q40" t="str">
        <f>IFERROR(VLOOKUP($B40,[1]Mar!Q$5:R$46,2,FALSE),"")</f>
        <v/>
      </c>
      <c r="R40" t="str">
        <f>IFERROR(VLOOKUP($B40,[1]Mar!R$5:S$46,2,FALSE),"")</f>
        <v/>
      </c>
      <c r="S40" t="str">
        <f>IFERROR(VLOOKUP($B40,[1]Mar!S$5:T$46,2,FALSE),"")</f>
        <v/>
      </c>
      <c r="T40" t="str">
        <f>IFERROR(VLOOKUP($B40,[1]Mar!T$5:U$46,2,FALSE),"")</f>
        <v/>
      </c>
      <c r="U40" t="str">
        <f>IFERROR(VLOOKUP($B40,[1]Mar!U$5:V$46,2,FALSE),"")</f>
        <v/>
      </c>
      <c r="V40" t="str">
        <f>IFERROR(VLOOKUP($B40,[1]Mar!V$5:W$46,2,FALSE),"")</f>
        <v/>
      </c>
      <c r="W40" t="str">
        <f>IFERROR(VLOOKUP($B40,[1]Mar!W$5:X$46,2,FALSE),"")</f>
        <v/>
      </c>
      <c r="X40" t="str">
        <f>IFERROR(VLOOKUP($B40,[1]Mar!X$5:Y$46,2,FALSE),"")</f>
        <v/>
      </c>
      <c r="Y40" t="str">
        <f>IFERROR(VLOOKUP($B40,[1]Mar!Y$5:Z$46,2,FALSE),"")</f>
        <v/>
      </c>
      <c r="Z40" t="str">
        <f>IFERROR(VLOOKUP($B40,[1]Mar!Z$5:AA$46,2,FALSE),"")</f>
        <v/>
      </c>
      <c r="AA40" t="str">
        <f>IFERROR(VLOOKUP($B40,[1]Mar!AA$5:AB$46,2,FALSE),"")</f>
        <v/>
      </c>
      <c r="AB40" t="str">
        <f>IFERROR(VLOOKUP($B40,[1]Mar!AB$5:AC$46,2,FALSE),"")</f>
        <v/>
      </c>
      <c r="AC40" t="str">
        <f>IFERROR(VLOOKUP($B40,[1]Mar!AC$5:AD$46,2,FALSE),"")</f>
        <v/>
      </c>
      <c r="AD40" t="str">
        <f>IFERROR(VLOOKUP($B40,[1]Mar!AD$5:AE$46,2,FALSE),"")</f>
        <v/>
      </c>
      <c r="AE40" t="str">
        <f>IFERROR(VLOOKUP($B40,[1]Mar!AE$5:AF$46,2,FALSE),"")</f>
        <v/>
      </c>
      <c r="AF40" t="str">
        <f>IFERROR(VLOOKUP($B40,[1]Mar!AF$5:AG$46,2,FALSE),"")</f>
        <v/>
      </c>
      <c r="AG40" t="str">
        <f>IFERROR(VLOOKUP($B40,[1]Mar!AG$5:AH$46,2,FALSE),"")</f>
        <v/>
      </c>
      <c r="AH40" t="str">
        <f>IFERROR(VLOOKUP($B40,[1]Mar!AH$5:AI$46,2,FALSE),"")</f>
        <v/>
      </c>
      <c r="AI40" t="str">
        <f>IFERROR(VLOOKUP($B40,[1]Mar!AI$5:AJ$46,2,FALSE),"")</f>
        <v/>
      </c>
      <c r="AJ40" t="str">
        <f>IFERROR(VLOOKUP($B40,[1]Mar!AJ$5:AK$46,2,FALSE),"")</f>
        <v/>
      </c>
      <c r="AK40" t="str">
        <f>IFERROR(VLOOKUP($B40,[1]Mar!AK$5:AL$46,2,FALSE),"")</f>
        <v/>
      </c>
      <c r="AL40" t="str">
        <f>IFERROR(VLOOKUP($B40,[1]Mar!AL$5:AM$46,2,FALSE),"")</f>
        <v/>
      </c>
      <c r="AM40" t="str">
        <f>IFERROR(VLOOKUP($B40,[1]Mar!AM$5:AN$46,2,FALSE),"")</f>
        <v/>
      </c>
      <c r="AN40" t="str">
        <f>IFERROR(VLOOKUP($B40,[1]Mar!AN$5:AO$46,2,FALSE),"")</f>
        <v/>
      </c>
      <c r="AO40" t="str">
        <f>IFERROR(VLOOKUP($B40,[1]Mar!AO$5:AP$46,2,FALSE),"")</f>
        <v/>
      </c>
      <c r="AP40" t="str">
        <f>IFERROR(VLOOKUP($B40,[1]Mar!AP$5:AQ$46,2,FALSE),"")</f>
        <v/>
      </c>
      <c r="AQ40" t="str">
        <f>IFERROR(VLOOKUP($B40,[1]Mar!AQ$5:AR$46,2,FALSE),"")</f>
        <v/>
      </c>
      <c r="AR40" s="7" t="str">
        <f>IFERROR(VLOOKUP($B40,[1]Mar!AR$5:AS$46,2,FALSE),"")</f>
        <v/>
      </c>
      <c r="AS40" s="6">
        <f>SUM($C40:AR40)</f>
        <v>0</v>
      </c>
      <c r="AT40">
        <f>COUNTIF($C40:AR40,"Late*")</f>
        <v>0</v>
      </c>
      <c r="AU40" s="11">
        <f t="shared" si="4"/>
        <v>0</v>
      </c>
      <c r="AV40" s="7">
        <f>COUNTIF($C40:AR40,"Absent")</f>
        <v>0</v>
      </c>
      <c r="AW40">
        <f>COUNTIF($C40:AR40,"Withdrawn")+COUNTIF($C40:AR40,"Absent*")-AV40</f>
        <v>0</v>
      </c>
      <c r="AX40" s="10">
        <f t="shared" si="5"/>
        <v>0</v>
      </c>
    </row>
    <row r="41" spans="3:50" x14ac:dyDescent="0.3">
      <c r="C41" s="6" t="str">
        <f>IFERROR(VLOOKUP($B41,[1]Mar!C$5:D$46,2,FALSE),"")</f>
        <v/>
      </c>
      <c r="D41" t="str">
        <f>IFERROR(VLOOKUP($B41,[1]Mar!D$5:E$46,2,FALSE),"")</f>
        <v/>
      </c>
      <c r="E41" t="str">
        <f>IFERROR(VLOOKUP($B41,[1]Mar!E$5:F$46,2,FALSE),"")</f>
        <v/>
      </c>
      <c r="F41" t="str">
        <f>IFERROR(VLOOKUP($B41,[1]Mar!F$5:G$46,2,FALSE),"")</f>
        <v/>
      </c>
      <c r="G41" t="str">
        <f>IFERROR(VLOOKUP($B41,[1]Mar!G$5:H$46,2,FALSE),"")</f>
        <v/>
      </c>
      <c r="H41" t="str">
        <f>IFERROR(VLOOKUP($B41,[1]Mar!H$5:I$46,2,FALSE),"")</f>
        <v/>
      </c>
      <c r="I41" t="str">
        <f>IFERROR(VLOOKUP($B41,[1]Mar!I$5:J$46,2,FALSE),"")</f>
        <v/>
      </c>
      <c r="J41" t="str">
        <f>IFERROR(VLOOKUP($B41,[1]Mar!J$5:K$46,2,FALSE),"")</f>
        <v/>
      </c>
      <c r="K41" t="str">
        <f>IFERROR(VLOOKUP($B41,[1]Mar!K$5:L$46,2,FALSE),"")</f>
        <v/>
      </c>
      <c r="L41" t="str">
        <f>IFERROR(VLOOKUP($B41,[1]Mar!L$5:M$46,2,FALSE),"")</f>
        <v/>
      </c>
      <c r="M41" t="str">
        <f>IFERROR(VLOOKUP($B41,[1]Mar!M$5:N$46,2,FALSE),"")</f>
        <v/>
      </c>
      <c r="N41" t="str">
        <f>IFERROR(VLOOKUP($B41,[1]Mar!N$5:O$46,2,FALSE),"")</f>
        <v/>
      </c>
      <c r="O41" t="str">
        <f>IFERROR(VLOOKUP($B41,[1]Mar!O$5:P$46,2,FALSE),"")</f>
        <v/>
      </c>
      <c r="P41" t="str">
        <f>IFERROR(VLOOKUP($B41,[1]Mar!P$5:Q$46,2,FALSE),"")</f>
        <v/>
      </c>
      <c r="Q41" t="str">
        <f>IFERROR(VLOOKUP($B41,[1]Mar!Q$5:R$46,2,FALSE),"")</f>
        <v/>
      </c>
      <c r="R41" t="str">
        <f>IFERROR(VLOOKUP($B41,[1]Mar!R$5:S$46,2,FALSE),"")</f>
        <v/>
      </c>
      <c r="S41" t="str">
        <f>IFERROR(VLOOKUP($B41,[1]Mar!S$5:T$46,2,FALSE),"")</f>
        <v/>
      </c>
      <c r="T41" t="str">
        <f>IFERROR(VLOOKUP($B41,[1]Mar!T$5:U$46,2,FALSE),"")</f>
        <v/>
      </c>
      <c r="U41" t="str">
        <f>IFERROR(VLOOKUP($B41,[1]Mar!U$5:V$46,2,FALSE),"")</f>
        <v/>
      </c>
      <c r="V41" t="str">
        <f>IFERROR(VLOOKUP($B41,[1]Mar!V$5:W$46,2,FALSE),"")</f>
        <v/>
      </c>
      <c r="W41" t="str">
        <f>IFERROR(VLOOKUP($B41,[1]Mar!W$5:X$46,2,FALSE),"")</f>
        <v/>
      </c>
      <c r="X41" t="str">
        <f>IFERROR(VLOOKUP($B41,[1]Mar!X$5:Y$46,2,FALSE),"")</f>
        <v/>
      </c>
      <c r="Y41" t="str">
        <f>IFERROR(VLOOKUP($B41,[1]Mar!Y$5:Z$46,2,FALSE),"")</f>
        <v/>
      </c>
      <c r="Z41" t="str">
        <f>IFERROR(VLOOKUP($B41,[1]Mar!Z$5:AA$46,2,FALSE),"")</f>
        <v/>
      </c>
      <c r="AA41" t="str">
        <f>IFERROR(VLOOKUP($B41,[1]Mar!AA$5:AB$46,2,FALSE),"")</f>
        <v/>
      </c>
      <c r="AB41" t="str">
        <f>IFERROR(VLOOKUP($B41,[1]Mar!AB$5:AC$46,2,FALSE),"")</f>
        <v/>
      </c>
      <c r="AC41" t="str">
        <f>IFERROR(VLOOKUP($B41,[1]Mar!AC$5:AD$46,2,FALSE),"")</f>
        <v/>
      </c>
      <c r="AD41" t="str">
        <f>IFERROR(VLOOKUP($B41,[1]Mar!AD$5:AE$46,2,FALSE),"")</f>
        <v/>
      </c>
      <c r="AE41" t="str">
        <f>IFERROR(VLOOKUP($B41,[1]Mar!AE$5:AF$46,2,FALSE),"")</f>
        <v/>
      </c>
      <c r="AF41" t="str">
        <f>IFERROR(VLOOKUP($B41,[1]Mar!AF$5:AG$46,2,FALSE),"")</f>
        <v/>
      </c>
      <c r="AG41" t="str">
        <f>IFERROR(VLOOKUP($B41,[1]Mar!AG$5:AH$46,2,FALSE),"")</f>
        <v/>
      </c>
      <c r="AH41" t="str">
        <f>IFERROR(VLOOKUP($B41,[1]Mar!AH$5:AI$46,2,FALSE),"")</f>
        <v/>
      </c>
      <c r="AI41" t="str">
        <f>IFERROR(VLOOKUP($B41,[1]Mar!AI$5:AJ$46,2,FALSE),"")</f>
        <v/>
      </c>
      <c r="AJ41" t="str">
        <f>IFERROR(VLOOKUP($B41,[1]Mar!AJ$5:AK$46,2,FALSE),"")</f>
        <v/>
      </c>
      <c r="AK41" t="str">
        <f>IFERROR(VLOOKUP($B41,[1]Mar!AK$5:AL$46,2,FALSE),"")</f>
        <v/>
      </c>
      <c r="AL41" t="str">
        <f>IFERROR(VLOOKUP($B41,[1]Mar!AL$5:AM$46,2,FALSE),"")</f>
        <v/>
      </c>
      <c r="AM41" t="str">
        <f>IFERROR(VLOOKUP($B41,[1]Mar!AM$5:AN$46,2,FALSE),"")</f>
        <v/>
      </c>
      <c r="AN41" t="str">
        <f>IFERROR(VLOOKUP($B41,[1]Mar!AN$5:AO$46,2,FALSE),"")</f>
        <v/>
      </c>
      <c r="AO41" t="str">
        <f>IFERROR(VLOOKUP($B41,[1]Mar!AO$5:AP$46,2,FALSE),"")</f>
        <v/>
      </c>
      <c r="AP41" t="str">
        <f>IFERROR(VLOOKUP($B41,[1]Mar!AP$5:AQ$46,2,FALSE),"")</f>
        <v/>
      </c>
      <c r="AQ41" t="str">
        <f>IFERROR(VLOOKUP($B41,[1]Mar!AQ$5:AR$46,2,FALSE),"")</f>
        <v/>
      </c>
      <c r="AR41" s="7" t="str">
        <f>IFERROR(VLOOKUP($B41,[1]Mar!AR$5:AS$46,2,FALSE),"")</f>
        <v/>
      </c>
      <c r="AS41" s="6">
        <f>SUM($C41:AR41)</f>
        <v>0</v>
      </c>
      <c r="AT41">
        <f>COUNTIF($C41:AR41,"Late*")</f>
        <v>0</v>
      </c>
      <c r="AU41" s="11">
        <f t="shared" si="4"/>
        <v>0</v>
      </c>
      <c r="AV41" s="7">
        <f>COUNTIF($C41:AR41,"Absent")</f>
        <v>0</v>
      </c>
      <c r="AW41">
        <f>COUNTIF($C41:AR41,"Withdrawn")+COUNTIF($C41:AR41,"Absent*")-AV41</f>
        <v>0</v>
      </c>
      <c r="AX41" s="10">
        <f t="shared" si="5"/>
        <v>0</v>
      </c>
    </row>
    <row r="42" spans="3:50" x14ac:dyDescent="0.3">
      <c r="C42" s="6" t="str">
        <f>IFERROR(VLOOKUP($B42,[1]Mar!C$5:D$46,2,FALSE),"")</f>
        <v/>
      </c>
      <c r="D42" t="str">
        <f>IFERROR(VLOOKUP($B42,[1]Mar!D$5:E$46,2,FALSE),"")</f>
        <v/>
      </c>
      <c r="E42" t="str">
        <f>IFERROR(VLOOKUP($B42,[1]Mar!E$5:F$46,2,FALSE),"")</f>
        <v/>
      </c>
      <c r="F42" t="str">
        <f>IFERROR(VLOOKUP($B42,[1]Mar!F$5:G$46,2,FALSE),"")</f>
        <v/>
      </c>
      <c r="G42" t="str">
        <f>IFERROR(VLOOKUP($B42,[1]Mar!G$5:H$46,2,FALSE),"")</f>
        <v/>
      </c>
      <c r="H42" t="str">
        <f>IFERROR(VLOOKUP($B42,[1]Mar!H$5:I$46,2,FALSE),"")</f>
        <v/>
      </c>
      <c r="I42" t="str">
        <f>IFERROR(VLOOKUP($B42,[1]Mar!I$5:J$46,2,FALSE),"")</f>
        <v/>
      </c>
      <c r="J42" t="str">
        <f>IFERROR(VLOOKUP($B42,[1]Mar!J$5:K$46,2,FALSE),"")</f>
        <v/>
      </c>
      <c r="K42" t="str">
        <f>IFERROR(VLOOKUP($B42,[1]Mar!K$5:L$46,2,FALSE),"")</f>
        <v/>
      </c>
      <c r="L42" t="str">
        <f>IFERROR(VLOOKUP($B42,[1]Mar!L$5:M$46,2,FALSE),"")</f>
        <v/>
      </c>
      <c r="M42" t="str">
        <f>IFERROR(VLOOKUP($B42,[1]Mar!M$5:N$46,2,FALSE),"")</f>
        <v/>
      </c>
      <c r="N42" t="str">
        <f>IFERROR(VLOOKUP($B42,[1]Mar!N$5:O$46,2,FALSE),"")</f>
        <v/>
      </c>
      <c r="O42" t="str">
        <f>IFERROR(VLOOKUP($B42,[1]Mar!O$5:P$46,2,FALSE),"")</f>
        <v/>
      </c>
      <c r="P42" t="str">
        <f>IFERROR(VLOOKUP($B42,[1]Mar!P$5:Q$46,2,FALSE),"")</f>
        <v/>
      </c>
      <c r="Q42" t="str">
        <f>IFERROR(VLOOKUP($B42,[1]Mar!Q$5:R$46,2,FALSE),"")</f>
        <v/>
      </c>
      <c r="R42" t="str">
        <f>IFERROR(VLOOKUP($B42,[1]Mar!R$5:S$46,2,FALSE),"")</f>
        <v/>
      </c>
      <c r="S42" t="str">
        <f>IFERROR(VLOOKUP($B42,[1]Mar!S$5:T$46,2,FALSE),"")</f>
        <v/>
      </c>
      <c r="T42" t="str">
        <f>IFERROR(VLOOKUP($B42,[1]Mar!T$5:U$46,2,FALSE),"")</f>
        <v/>
      </c>
      <c r="U42" t="str">
        <f>IFERROR(VLOOKUP($B42,[1]Mar!U$5:V$46,2,FALSE),"")</f>
        <v/>
      </c>
      <c r="V42" t="str">
        <f>IFERROR(VLOOKUP($B42,[1]Mar!V$5:W$46,2,FALSE),"")</f>
        <v/>
      </c>
      <c r="W42" t="str">
        <f>IFERROR(VLOOKUP($B42,[1]Mar!W$5:X$46,2,FALSE),"")</f>
        <v/>
      </c>
      <c r="X42" t="str">
        <f>IFERROR(VLOOKUP($B42,[1]Mar!X$5:Y$46,2,FALSE),"")</f>
        <v/>
      </c>
      <c r="Y42" t="str">
        <f>IFERROR(VLOOKUP($B42,[1]Mar!Y$5:Z$46,2,FALSE),"")</f>
        <v/>
      </c>
      <c r="Z42" t="str">
        <f>IFERROR(VLOOKUP($B42,[1]Mar!Z$5:AA$46,2,FALSE),"")</f>
        <v/>
      </c>
      <c r="AA42" t="str">
        <f>IFERROR(VLOOKUP($B42,[1]Mar!AA$5:AB$46,2,FALSE),"")</f>
        <v/>
      </c>
      <c r="AB42" t="str">
        <f>IFERROR(VLOOKUP($B42,[1]Mar!AB$5:AC$46,2,FALSE),"")</f>
        <v/>
      </c>
      <c r="AC42" t="str">
        <f>IFERROR(VLOOKUP($B42,[1]Mar!AC$5:AD$46,2,FALSE),"")</f>
        <v/>
      </c>
      <c r="AD42" t="str">
        <f>IFERROR(VLOOKUP($B42,[1]Mar!AD$5:AE$46,2,FALSE),"")</f>
        <v/>
      </c>
      <c r="AE42" t="str">
        <f>IFERROR(VLOOKUP($B42,[1]Mar!AE$5:AF$46,2,FALSE),"")</f>
        <v/>
      </c>
      <c r="AF42" t="str">
        <f>IFERROR(VLOOKUP($B42,[1]Mar!AF$5:AG$46,2,FALSE),"")</f>
        <v/>
      </c>
      <c r="AG42" t="str">
        <f>IFERROR(VLOOKUP($B42,[1]Mar!AG$5:AH$46,2,FALSE),"")</f>
        <v/>
      </c>
      <c r="AH42" t="str">
        <f>IFERROR(VLOOKUP($B42,[1]Mar!AH$5:AI$46,2,FALSE),"")</f>
        <v/>
      </c>
      <c r="AI42" t="str">
        <f>IFERROR(VLOOKUP($B42,[1]Mar!AI$5:AJ$46,2,FALSE),"")</f>
        <v/>
      </c>
      <c r="AJ42" t="str">
        <f>IFERROR(VLOOKUP($B42,[1]Mar!AJ$5:AK$46,2,FALSE),"")</f>
        <v/>
      </c>
      <c r="AK42" t="str">
        <f>IFERROR(VLOOKUP($B42,[1]Mar!AK$5:AL$46,2,FALSE),"")</f>
        <v/>
      </c>
      <c r="AL42" t="str">
        <f>IFERROR(VLOOKUP($B42,[1]Mar!AL$5:AM$46,2,FALSE),"")</f>
        <v/>
      </c>
      <c r="AM42" t="str">
        <f>IFERROR(VLOOKUP($B42,[1]Mar!AM$5:AN$46,2,FALSE),"")</f>
        <v/>
      </c>
      <c r="AN42" t="str">
        <f>IFERROR(VLOOKUP($B42,[1]Mar!AN$5:AO$46,2,FALSE),"")</f>
        <v/>
      </c>
      <c r="AO42" t="str">
        <f>IFERROR(VLOOKUP($B42,[1]Mar!AO$5:AP$46,2,FALSE),"")</f>
        <v/>
      </c>
      <c r="AP42" t="str">
        <f>IFERROR(VLOOKUP($B42,[1]Mar!AP$5:AQ$46,2,FALSE),"")</f>
        <v/>
      </c>
      <c r="AQ42" t="str">
        <f>IFERROR(VLOOKUP($B42,[1]Mar!AQ$5:AR$46,2,FALSE),"")</f>
        <v/>
      </c>
      <c r="AR42" s="7" t="str">
        <f>IFERROR(VLOOKUP($B42,[1]Mar!AR$5:AS$46,2,FALSE),"")</f>
        <v/>
      </c>
      <c r="AS42" s="6">
        <f>SUM($C42:AR42)</f>
        <v>0</v>
      </c>
      <c r="AT42">
        <f>COUNTIF($C42:AR42,"Late*")</f>
        <v>0</v>
      </c>
      <c r="AU42" s="11">
        <f t="shared" si="4"/>
        <v>0</v>
      </c>
      <c r="AV42" s="7">
        <f>COUNTIF($C42:AR42,"Absent")</f>
        <v>0</v>
      </c>
      <c r="AW42">
        <f>COUNTIF($C42:AR42,"Withdrawn")+COUNTIF($C42:AR42,"Absent*")-AV42</f>
        <v>0</v>
      </c>
      <c r="AX42" s="10">
        <f t="shared" si="5"/>
        <v>0</v>
      </c>
    </row>
    <row r="43" spans="3:50" x14ac:dyDescent="0.3">
      <c r="C43" s="6" t="str">
        <f>IFERROR(VLOOKUP($B43,[1]Mar!C$5:D$46,2,FALSE),"")</f>
        <v/>
      </c>
      <c r="D43" t="str">
        <f>IFERROR(VLOOKUP($B43,[1]Mar!D$5:E$46,2,FALSE),"")</f>
        <v/>
      </c>
      <c r="E43" t="str">
        <f>IFERROR(VLOOKUP($B43,[1]Mar!E$5:F$46,2,FALSE),"")</f>
        <v/>
      </c>
      <c r="F43" t="str">
        <f>IFERROR(VLOOKUP($B43,[1]Mar!F$5:G$46,2,FALSE),"")</f>
        <v/>
      </c>
      <c r="G43" t="str">
        <f>IFERROR(VLOOKUP($B43,[1]Mar!G$5:H$46,2,FALSE),"")</f>
        <v/>
      </c>
      <c r="H43" t="str">
        <f>IFERROR(VLOOKUP($B43,[1]Mar!H$5:I$46,2,FALSE),"")</f>
        <v/>
      </c>
      <c r="I43" t="str">
        <f>IFERROR(VLOOKUP($B43,[1]Mar!I$5:J$46,2,FALSE),"")</f>
        <v/>
      </c>
      <c r="J43" t="str">
        <f>IFERROR(VLOOKUP($B43,[1]Mar!J$5:K$46,2,FALSE),"")</f>
        <v/>
      </c>
      <c r="K43" t="str">
        <f>IFERROR(VLOOKUP($B43,[1]Mar!K$5:L$46,2,FALSE),"")</f>
        <v/>
      </c>
      <c r="L43" t="str">
        <f>IFERROR(VLOOKUP($B43,[1]Mar!L$5:M$46,2,FALSE),"")</f>
        <v/>
      </c>
      <c r="M43" t="str">
        <f>IFERROR(VLOOKUP($B43,[1]Mar!M$5:N$46,2,FALSE),"")</f>
        <v/>
      </c>
      <c r="N43" t="str">
        <f>IFERROR(VLOOKUP($B43,[1]Mar!N$5:O$46,2,FALSE),"")</f>
        <v/>
      </c>
      <c r="O43" t="str">
        <f>IFERROR(VLOOKUP($B43,[1]Mar!O$5:P$46,2,FALSE),"")</f>
        <v/>
      </c>
      <c r="P43" t="str">
        <f>IFERROR(VLOOKUP($B43,[1]Mar!P$5:Q$46,2,FALSE),"")</f>
        <v/>
      </c>
      <c r="Q43" t="str">
        <f>IFERROR(VLOOKUP($B43,[1]Mar!Q$5:R$46,2,FALSE),"")</f>
        <v/>
      </c>
      <c r="R43" t="str">
        <f>IFERROR(VLOOKUP($B43,[1]Mar!R$5:S$46,2,FALSE),"")</f>
        <v/>
      </c>
      <c r="S43" t="str">
        <f>IFERROR(VLOOKUP($B43,[1]Mar!S$5:T$46,2,FALSE),"")</f>
        <v/>
      </c>
      <c r="T43" t="str">
        <f>IFERROR(VLOOKUP($B43,[1]Mar!T$5:U$46,2,FALSE),"")</f>
        <v/>
      </c>
      <c r="U43" t="str">
        <f>IFERROR(VLOOKUP($B43,[1]Mar!U$5:V$46,2,FALSE),"")</f>
        <v/>
      </c>
      <c r="V43" t="str">
        <f>IFERROR(VLOOKUP($B43,[1]Mar!V$5:W$46,2,FALSE),"")</f>
        <v/>
      </c>
      <c r="W43" t="str">
        <f>IFERROR(VLOOKUP($B43,[1]Mar!W$5:X$46,2,FALSE),"")</f>
        <v/>
      </c>
      <c r="X43" t="str">
        <f>IFERROR(VLOOKUP($B43,[1]Mar!X$5:Y$46,2,FALSE),"")</f>
        <v/>
      </c>
      <c r="Y43" t="str">
        <f>IFERROR(VLOOKUP($B43,[1]Mar!Y$5:Z$46,2,FALSE),"")</f>
        <v/>
      </c>
      <c r="Z43" t="str">
        <f>IFERROR(VLOOKUP($B43,[1]Mar!Z$5:AA$46,2,FALSE),"")</f>
        <v/>
      </c>
      <c r="AA43" t="str">
        <f>IFERROR(VLOOKUP($B43,[1]Mar!AA$5:AB$46,2,FALSE),"")</f>
        <v/>
      </c>
      <c r="AB43" t="str">
        <f>IFERROR(VLOOKUP($B43,[1]Mar!AB$5:AC$46,2,FALSE),"")</f>
        <v/>
      </c>
      <c r="AC43" t="str">
        <f>IFERROR(VLOOKUP($B43,[1]Mar!AC$5:AD$46,2,FALSE),"")</f>
        <v/>
      </c>
      <c r="AD43" t="str">
        <f>IFERROR(VLOOKUP($B43,[1]Mar!AD$5:AE$46,2,FALSE),"")</f>
        <v/>
      </c>
      <c r="AE43" t="str">
        <f>IFERROR(VLOOKUP($B43,[1]Mar!AE$5:AF$46,2,FALSE),"")</f>
        <v/>
      </c>
      <c r="AF43" t="str">
        <f>IFERROR(VLOOKUP($B43,[1]Mar!AF$5:AG$46,2,FALSE),"")</f>
        <v/>
      </c>
      <c r="AG43" t="str">
        <f>IFERROR(VLOOKUP($B43,[1]Mar!AG$5:AH$46,2,FALSE),"")</f>
        <v/>
      </c>
      <c r="AH43" t="str">
        <f>IFERROR(VLOOKUP($B43,[1]Mar!AH$5:AI$46,2,FALSE),"")</f>
        <v/>
      </c>
      <c r="AI43" t="str">
        <f>IFERROR(VLOOKUP($B43,[1]Mar!AI$5:AJ$46,2,FALSE),"")</f>
        <v/>
      </c>
      <c r="AJ43" t="str">
        <f>IFERROR(VLOOKUP($B43,[1]Mar!AJ$5:AK$46,2,FALSE),"")</f>
        <v/>
      </c>
      <c r="AK43" t="str">
        <f>IFERROR(VLOOKUP($B43,[1]Mar!AK$5:AL$46,2,FALSE),"")</f>
        <v/>
      </c>
      <c r="AL43" t="str">
        <f>IFERROR(VLOOKUP($B43,[1]Mar!AL$5:AM$46,2,FALSE),"")</f>
        <v/>
      </c>
      <c r="AM43" t="str">
        <f>IFERROR(VLOOKUP($B43,[1]Mar!AM$5:AN$46,2,FALSE),"")</f>
        <v/>
      </c>
      <c r="AN43" t="str">
        <f>IFERROR(VLOOKUP($B43,[1]Mar!AN$5:AO$46,2,FALSE),"")</f>
        <v/>
      </c>
      <c r="AO43" t="str">
        <f>IFERROR(VLOOKUP($B43,[1]Mar!AO$5:AP$46,2,FALSE),"")</f>
        <v/>
      </c>
      <c r="AP43" t="str">
        <f>IFERROR(VLOOKUP($B43,[1]Mar!AP$5:AQ$46,2,FALSE),"")</f>
        <v/>
      </c>
      <c r="AQ43" t="str">
        <f>IFERROR(VLOOKUP($B43,[1]Mar!AQ$5:AR$46,2,FALSE),"")</f>
        <v/>
      </c>
      <c r="AR43" s="7" t="str">
        <f>IFERROR(VLOOKUP($B43,[1]Mar!AR$5:AS$46,2,FALSE),"")</f>
        <v/>
      </c>
      <c r="AS43" s="6">
        <f>SUM($C43:AR43)</f>
        <v>0</v>
      </c>
      <c r="AT43">
        <f>COUNTIF($C43:AR43,"Late*")</f>
        <v>0</v>
      </c>
      <c r="AU43" s="11">
        <f t="shared" si="4"/>
        <v>0</v>
      </c>
      <c r="AV43" s="7">
        <f>COUNTIF($C43:AR43,"Absent")</f>
        <v>0</v>
      </c>
      <c r="AW43">
        <f>COUNTIF($C43:AR43,"Withdrawn")+COUNTIF($C43:AR43,"Absent*")-AV43</f>
        <v>0</v>
      </c>
      <c r="AX43" s="10">
        <f t="shared" si="5"/>
        <v>0</v>
      </c>
    </row>
    <row r="44" spans="3:50" x14ac:dyDescent="0.3">
      <c r="C44" s="6" t="str">
        <f>IFERROR(VLOOKUP($B44,[1]Mar!C$5:D$46,2,FALSE),"")</f>
        <v/>
      </c>
      <c r="D44" t="str">
        <f>IFERROR(VLOOKUP($B44,[1]Mar!D$5:E$46,2,FALSE),"")</f>
        <v/>
      </c>
      <c r="E44" t="str">
        <f>IFERROR(VLOOKUP($B44,[1]Mar!E$5:F$46,2,FALSE),"")</f>
        <v/>
      </c>
      <c r="F44" t="str">
        <f>IFERROR(VLOOKUP($B44,[1]Mar!F$5:G$46,2,FALSE),"")</f>
        <v/>
      </c>
      <c r="G44" t="str">
        <f>IFERROR(VLOOKUP($B44,[1]Mar!G$5:H$46,2,FALSE),"")</f>
        <v/>
      </c>
      <c r="H44" t="str">
        <f>IFERROR(VLOOKUP($B44,[1]Mar!H$5:I$46,2,FALSE),"")</f>
        <v/>
      </c>
      <c r="I44" t="str">
        <f>IFERROR(VLOOKUP($B44,[1]Mar!I$5:J$46,2,FALSE),"")</f>
        <v/>
      </c>
      <c r="J44" t="str">
        <f>IFERROR(VLOOKUP($B44,[1]Mar!J$5:K$46,2,FALSE),"")</f>
        <v/>
      </c>
      <c r="K44" t="str">
        <f>IFERROR(VLOOKUP($B44,[1]Mar!K$5:L$46,2,FALSE),"")</f>
        <v/>
      </c>
      <c r="L44" t="str">
        <f>IFERROR(VLOOKUP($B44,[1]Mar!L$5:M$46,2,FALSE),"")</f>
        <v/>
      </c>
      <c r="M44" t="str">
        <f>IFERROR(VLOOKUP($B44,[1]Mar!M$5:N$46,2,FALSE),"")</f>
        <v/>
      </c>
      <c r="N44" t="str">
        <f>IFERROR(VLOOKUP($B44,[1]Mar!N$5:O$46,2,FALSE),"")</f>
        <v/>
      </c>
      <c r="O44" t="str">
        <f>IFERROR(VLOOKUP($B44,[1]Mar!O$5:P$46,2,FALSE),"")</f>
        <v/>
      </c>
      <c r="P44" t="str">
        <f>IFERROR(VLOOKUP($B44,[1]Mar!P$5:Q$46,2,FALSE),"")</f>
        <v/>
      </c>
      <c r="Q44" t="str">
        <f>IFERROR(VLOOKUP($B44,[1]Mar!Q$5:R$46,2,FALSE),"")</f>
        <v/>
      </c>
      <c r="R44" t="str">
        <f>IFERROR(VLOOKUP($B44,[1]Mar!R$5:S$46,2,FALSE),"")</f>
        <v/>
      </c>
      <c r="S44" t="str">
        <f>IFERROR(VLOOKUP($B44,[1]Mar!S$5:T$46,2,FALSE),"")</f>
        <v/>
      </c>
      <c r="T44" t="str">
        <f>IFERROR(VLOOKUP($B44,[1]Mar!T$5:U$46,2,FALSE),"")</f>
        <v/>
      </c>
      <c r="U44" t="str">
        <f>IFERROR(VLOOKUP($B44,[1]Mar!U$5:V$46,2,FALSE),"")</f>
        <v/>
      </c>
      <c r="V44" t="str">
        <f>IFERROR(VLOOKUP($B44,[1]Mar!V$5:W$46,2,FALSE),"")</f>
        <v/>
      </c>
      <c r="W44" t="str">
        <f>IFERROR(VLOOKUP($B44,[1]Mar!W$5:X$46,2,FALSE),"")</f>
        <v/>
      </c>
      <c r="X44" t="str">
        <f>IFERROR(VLOOKUP($B44,[1]Mar!X$5:Y$46,2,FALSE),"")</f>
        <v/>
      </c>
      <c r="Y44" t="str">
        <f>IFERROR(VLOOKUP($B44,[1]Mar!Y$5:Z$46,2,FALSE),"")</f>
        <v/>
      </c>
      <c r="Z44" t="str">
        <f>IFERROR(VLOOKUP($B44,[1]Mar!Z$5:AA$46,2,FALSE),"")</f>
        <v/>
      </c>
      <c r="AA44" t="str">
        <f>IFERROR(VLOOKUP($B44,[1]Mar!AA$5:AB$46,2,FALSE),"")</f>
        <v/>
      </c>
      <c r="AB44" t="str">
        <f>IFERROR(VLOOKUP($B44,[1]Mar!AB$5:AC$46,2,FALSE),"")</f>
        <v/>
      </c>
      <c r="AC44" t="str">
        <f>IFERROR(VLOOKUP($B44,[1]Mar!AC$5:AD$46,2,FALSE),"")</f>
        <v/>
      </c>
      <c r="AD44" t="str">
        <f>IFERROR(VLOOKUP($B44,[1]Mar!AD$5:AE$46,2,FALSE),"")</f>
        <v/>
      </c>
      <c r="AE44" t="str">
        <f>IFERROR(VLOOKUP($B44,[1]Mar!AE$5:AF$46,2,FALSE),"")</f>
        <v/>
      </c>
      <c r="AF44" t="str">
        <f>IFERROR(VLOOKUP($B44,[1]Mar!AF$5:AG$46,2,FALSE),"")</f>
        <v/>
      </c>
      <c r="AG44" t="str">
        <f>IFERROR(VLOOKUP($B44,[1]Mar!AG$5:AH$46,2,FALSE),"")</f>
        <v/>
      </c>
      <c r="AH44" t="str">
        <f>IFERROR(VLOOKUP($B44,[1]Mar!AH$5:AI$46,2,FALSE),"")</f>
        <v/>
      </c>
      <c r="AI44" t="str">
        <f>IFERROR(VLOOKUP($B44,[1]Mar!AI$5:AJ$46,2,FALSE),"")</f>
        <v/>
      </c>
      <c r="AJ44" t="str">
        <f>IFERROR(VLOOKUP($B44,[1]Mar!AJ$5:AK$46,2,FALSE),"")</f>
        <v/>
      </c>
      <c r="AK44" t="str">
        <f>IFERROR(VLOOKUP($B44,[1]Mar!AK$5:AL$46,2,FALSE),"")</f>
        <v/>
      </c>
      <c r="AL44" t="str">
        <f>IFERROR(VLOOKUP($B44,[1]Mar!AL$5:AM$46,2,FALSE),"")</f>
        <v/>
      </c>
      <c r="AM44" t="str">
        <f>IFERROR(VLOOKUP($B44,[1]Mar!AM$5:AN$46,2,FALSE),"")</f>
        <v/>
      </c>
      <c r="AN44" t="str">
        <f>IFERROR(VLOOKUP($B44,[1]Mar!AN$5:AO$46,2,FALSE),"")</f>
        <v/>
      </c>
      <c r="AO44" t="str">
        <f>IFERROR(VLOOKUP($B44,[1]Mar!AO$5:AP$46,2,FALSE),"")</f>
        <v/>
      </c>
      <c r="AP44" t="str">
        <f>IFERROR(VLOOKUP($B44,[1]Mar!AP$5:AQ$46,2,FALSE),"")</f>
        <v/>
      </c>
      <c r="AQ44" t="str">
        <f>IFERROR(VLOOKUP($B44,[1]Mar!AQ$5:AR$46,2,FALSE),"")</f>
        <v/>
      </c>
      <c r="AR44" s="7" t="str">
        <f>IFERROR(VLOOKUP($B44,[1]Mar!AR$5:AS$46,2,FALSE),"")</f>
        <v/>
      </c>
      <c r="AS44" s="6">
        <f>SUM($C44:AR44)</f>
        <v>0</v>
      </c>
      <c r="AT44">
        <f>COUNTIF($C44:AR44,"Late*")</f>
        <v>0</v>
      </c>
      <c r="AU44" s="11">
        <f t="shared" si="4"/>
        <v>0</v>
      </c>
      <c r="AV44" s="7">
        <f>COUNTIF($C44:AR44,"Absent")</f>
        <v>0</v>
      </c>
      <c r="AW44">
        <f>COUNTIF($C44:AR44,"Withdrawn")+COUNTIF($C44:AR44,"Absent*")-AV44</f>
        <v>0</v>
      </c>
      <c r="AX44" s="10">
        <f t="shared" si="5"/>
        <v>0</v>
      </c>
    </row>
    <row r="45" spans="3:50" x14ac:dyDescent="0.3">
      <c r="C45" s="6" t="str">
        <f>IFERROR(VLOOKUP($B45,[1]Mar!C$5:D$46,2,FALSE),"")</f>
        <v/>
      </c>
      <c r="D45" t="str">
        <f>IFERROR(VLOOKUP($B45,[1]Mar!D$5:E$46,2,FALSE),"")</f>
        <v/>
      </c>
      <c r="E45" t="str">
        <f>IFERROR(VLOOKUP($B45,[1]Mar!E$5:F$46,2,FALSE),"")</f>
        <v/>
      </c>
      <c r="F45" t="str">
        <f>IFERROR(VLOOKUP($B45,[1]Mar!F$5:G$46,2,FALSE),"")</f>
        <v/>
      </c>
      <c r="G45" t="str">
        <f>IFERROR(VLOOKUP($B45,[1]Mar!G$5:H$46,2,FALSE),"")</f>
        <v/>
      </c>
      <c r="H45" t="str">
        <f>IFERROR(VLOOKUP($B45,[1]Mar!H$5:I$46,2,FALSE),"")</f>
        <v/>
      </c>
      <c r="I45" t="str">
        <f>IFERROR(VLOOKUP($B45,[1]Mar!I$5:J$46,2,FALSE),"")</f>
        <v/>
      </c>
      <c r="J45" t="str">
        <f>IFERROR(VLOOKUP($B45,[1]Mar!J$5:K$46,2,FALSE),"")</f>
        <v/>
      </c>
      <c r="K45" t="str">
        <f>IFERROR(VLOOKUP($B45,[1]Mar!K$5:L$46,2,FALSE),"")</f>
        <v/>
      </c>
      <c r="L45" t="str">
        <f>IFERROR(VLOOKUP($B45,[1]Mar!L$5:M$46,2,FALSE),"")</f>
        <v/>
      </c>
      <c r="M45" t="str">
        <f>IFERROR(VLOOKUP($B45,[1]Mar!M$5:N$46,2,FALSE),"")</f>
        <v/>
      </c>
      <c r="N45" t="str">
        <f>IFERROR(VLOOKUP($B45,[1]Mar!N$5:O$46,2,FALSE),"")</f>
        <v/>
      </c>
      <c r="O45" t="str">
        <f>IFERROR(VLOOKUP($B45,[1]Mar!O$5:P$46,2,FALSE),"")</f>
        <v/>
      </c>
      <c r="P45" t="str">
        <f>IFERROR(VLOOKUP($B45,[1]Mar!P$5:Q$46,2,FALSE),"")</f>
        <v/>
      </c>
      <c r="Q45" t="str">
        <f>IFERROR(VLOOKUP($B45,[1]Mar!Q$5:R$46,2,FALSE),"")</f>
        <v/>
      </c>
      <c r="R45" t="str">
        <f>IFERROR(VLOOKUP($B45,[1]Mar!R$5:S$46,2,FALSE),"")</f>
        <v/>
      </c>
      <c r="S45" t="str">
        <f>IFERROR(VLOOKUP($B45,[1]Mar!S$5:T$46,2,FALSE),"")</f>
        <v/>
      </c>
      <c r="T45" t="str">
        <f>IFERROR(VLOOKUP($B45,[1]Mar!T$5:U$46,2,FALSE),"")</f>
        <v/>
      </c>
      <c r="U45" t="str">
        <f>IFERROR(VLOOKUP($B45,[1]Mar!U$5:V$46,2,FALSE),"")</f>
        <v/>
      </c>
      <c r="V45" t="str">
        <f>IFERROR(VLOOKUP($B45,[1]Mar!V$5:W$46,2,FALSE),"")</f>
        <v/>
      </c>
      <c r="W45" t="str">
        <f>IFERROR(VLOOKUP($B45,[1]Mar!W$5:X$46,2,FALSE),"")</f>
        <v/>
      </c>
      <c r="X45" t="str">
        <f>IFERROR(VLOOKUP($B45,[1]Mar!X$5:Y$46,2,FALSE),"")</f>
        <v/>
      </c>
      <c r="Y45" t="str">
        <f>IFERROR(VLOOKUP($B45,[1]Mar!Y$5:Z$46,2,FALSE),"")</f>
        <v/>
      </c>
      <c r="Z45" t="str">
        <f>IFERROR(VLOOKUP($B45,[1]Mar!Z$5:AA$46,2,FALSE),"")</f>
        <v/>
      </c>
      <c r="AA45" t="str">
        <f>IFERROR(VLOOKUP($B45,[1]Mar!AA$5:AB$46,2,FALSE),"")</f>
        <v/>
      </c>
      <c r="AB45" t="str">
        <f>IFERROR(VLOOKUP($B45,[1]Mar!AB$5:AC$46,2,FALSE),"")</f>
        <v/>
      </c>
      <c r="AC45" t="str">
        <f>IFERROR(VLOOKUP($B45,[1]Mar!AC$5:AD$46,2,FALSE),"")</f>
        <v/>
      </c>
      <c r="AD45" t="str">
        <f>IFERROR(VLOOKUP($B45,[1]Mar!AD$5:AE$46,2,FALSE),"")</f>
        <v/>
      </c>
      <c r="AE45" t="str">
        <f>IFERROR(VLOOKUP($B45,[1]Mar!AE$5:AF$46,2,FALSE),"")</f>
        <v/>
      </c>
      <c r="AF45" t="str">
        <f>IFERROR(VLOOKUP($B45,[1]Mar!AF$5:AG$46,2,FALSE),"")</f>
        <v/>
      </c>
      <c r="AG45" t="str">
        <f>IFERROR(VLOOKUP($B45,[1]Mar!AG$5:AH$46,2,FALSE),"")</f>
        <v/>
      </c>
      <c r="AH45" t="str">
        <f>IFERROR(VLOOKUP($B45,[1]Mar!AH$5:AI$46,2,FALSE),"")</f>
        <v/>
      </c>
      <c r="AI45" t="str">
        <f>IFERROR(VLOOKUP($B45,[1]Mar!AI$5:AJ$46,2,FALSE),"")</f>
        <v/>
      </c>
      <c r="AJ45" t="str">
        <f>IFERROR(VLOOKUP($B45,[1]Mar!AJ$5:AK$46,2,FALSE),"")</f>
        <v/>
      </c>
      <c r="AK45" t="str">
        <f>IFERROR(VLOOKUP($B45,[1]Mar!AK$5:AL$46,2,FALSE),"")</f>
        <v/>
      </c>
      <c r="AL45" t="str">
        <f>IFERROR(VLOOKUP($B45,[1]Mar!AL$5:AM$46,2,FALSE),"")</f>
        <v/>
      </c>
      <c r="AM45" t="str">
        <f>IFERROR(VLOOKUP($B45,[1]Mar!AM$5:AN$46,2,FALSE),"")</f>
        <v/>
      </c>
      <c r="AN45" t="str">
        <f>IFERROR(VLOOKUP($B45,[1]Mar!AN$5:AO$46,2,FALSE),"")</f>
        <v/>
      </c>
      <c r="AO45" t="str">
        <f>IFERROR(VLOOKUP($B45,[1]Mar!AO$5:AP$46,2,FALSE),"")</f>
        <v/>
      </c>
      <c r="AP45" t="str">
        <f>IFERROR(VLOOKUP($B45,[1]Mar!AP$5:AQ$46,2,FALSE),"")</f>
        <v/>
      </c>
      <c r="AQ45" t="str">
        <f>IFERROR(VLOOKUP($B45,[1]Mar!AQ$5:AR$46,2,FALSE),"")</f>
        <v/>
      </c>
      <c r="AR45" s="7" t="str">
        <f>IFERROR(VLOOKUP($B45,[1]Mar!AR$5:AS$46,2,FALSE),"")</f>
        <v/>
      </c>
      <c r="AS45" s="6">
        <f>SUM($C45:AR45)</f>
        <v>0</v>
      </c>
      <c r="AT45">
        <f>COUNTIF($C45:AR45,"Late*")</f>
        <v>0</v>
      </c>
      <c r="AU45" s="11">
        <f t="shared" si="4"/>
        <v>0</v>
      </c>
      <c r="AV45" s="7">
        <f>COUNTIF($C45:AR45,"Absent")</f>
        <v>0</v>
      </c>
      <c r="AW45">
        <f>COUNTIF($C45:AR45,"Withdrawn")+COUNTIF($C45:AR45,"Absent*")-AV45</f>
        <v>0</v>
      </c>
      <c r="AX45" s="10">
        <f t="shared" si="5"/>
        <v>0</v>
      </c>
    </row>
    <row r="46" spans="3:50" x14ac:dyDescent="0.3">
      <c r="C46" s="6" t="str">
        <f>IFERROR(VLOOKUP($B46,[1]Mar!C$5:D$46,2,FALSE),"")</f>
        <v/>
      </c>
      <c r="D46" t="str">
        <f>IFERROR(VLOOKUP($B46,[1]Mar!D$5:E$46,2,FALSE),"")</f>
        <v/>
      </c>
      <c r="E46" t="str">
        <f>IFERROR(VLOOKUP($B46,[1]Mar!E$5:F$46,2,FALSE),"")</f>
        <v/>
      </c>
      <c r="F46" t="str">
        <f>IFERROR(VLOOKUP($B46,[1]Mar!F$5:G$46,2,FALSE),"")</f>
        <v/>
      </c>
      <c r="G46" t="str">
        <f>IFERROR(VLOOKUP($B46,[1]Mar!G$5:H$46,2,FALSE),"")</f>
        <v/>
      </c>
      <c r="H46" t="str">
        <f>IFERROR(VLOOKUP($B46,[1]Mar!H$5:I$46,2,FALSE),"")</f>
        <v/>
      </c>
      <c r="I46" t="str">
        <f>IFERROR(VLOOKUP($B46,[1]Mar!I$5:J$46,2,FALSE),"")</f>
        <v/>
      </c>
      <c r="J46" t="str">
        <f>IFERROR(VLOOKUP($B46,[1]Mar!J$5:K$46,2,FALSE),"")</f>
        <v/>
      </c>
      <c r="K46" t="str">
        <f>IFERROR(VLOOKUP($B46,[1]Mar!K$5:L$46,2,FALSE),"")</f>
        <v/>
      </c>
      <c r="L46" t="str">
        <f>IFERROR(VLOOKUP($B46,[1]Mar!L$5:M$46,2,FALSE),"")</f>
        <v/>
      </c>
      <c r="M46" t="str">
        <f>IFERROR(VLOOKUP($B46,[1]Mar!M$5:N$46,2,FALSE),"")</f>
        <v/>
      </c>
      <c r="N46" t="str">
        <f>IFERROR(VLOOKUP($B46,[1]Mar!N$5:O$46,2,FALSE),"")</f>
        <v/>
      </c>
      <c r="O46" t="str">
        <f>IFERROR(VLOOKUP($B46,[1]Mar!O$5:P$46,2,FALSE),"")</f>
        <v/>
      </c>
      <c r="P46" t="str">
        <f>IFERROR(VLOOKUP($B46,[1]Mar!P$5:Q$46,2,FALSE),"")</f>
        <v/>
      </c>
      <c r="Q46" t="str">
        <f>IFERROR(VLOOKUP($B46,[1]Mar!Q$5:R$46,2,FALSE),"")</f>
        <v/>
      </c>
      <c r="R46" t="str">
        <f>IFERROR(VLOOKUP($B46,[1]Mar!R$5:S$46,2,FALSE),"")</f>
        <v/>
      </c>
      <c r="S46" t="str">
        <f>IFERROR(VLOOKUP($B46,[1]Mar!S$5:T$46,2,FALSE),"")</f>
        <v/>
      </c>
      <c r="T46" t="str">
        <f>IFERROR(VLOOKUP($B46,[1]Mar!T$5:U$46,2,FALSE),"")</f>
        <v/>
      </c>
      <c r="U46" t="str">
        <f>IFERROR(VLOOKUP($B46,[1]Mar!U$5:V$46,2,FALSE),"")</f>
        <v/>
      </c>
      <c r="V46" t="str">
        <f>IFERROR(VLOOKUP($B46,[1]Mar!V$5:W$46,2,FALSE),"")</f>
        <v/>
      </c>
      <c r="W46" t="str">
        <f>IFERROR(VLOOKUP($B46,[1]Mar!W$5:X$46,2,FALSE),"")</f>
        <v/>
      </c>
      <c r="X46" t="str">
        <f>IFERROR(VLOOKUP($B46,[1]Mar!X$5:Y$46,2,FALSE),"")</f>
        <v/>
      </c>
      <c r="Y46" t="str">
        <f>IFERROR(VLOOKUP($B46,[1]Mar!Y$5:Z$46,2,FALSE),"")</f>
        <v/>
      </c>
      <c r="Z46" t="str">
        <f>IFERROR(VLOOKUP($B46,[1]Mar!Z$5:AA$46,2,FALSE),"")</f>
        <v/>
      </c>
      <c r="AA46" t="str">
        <f>IFERROR(VLOOKUP($B46,[1]Mar!AA$5:AB$46,2,FALSE),"")</f>
        <v/>
      </c>
      <c r="AB46" t="str">
        <f>IFERROR(VLOOKUP($B46,[1]Mar!AB$5:AC$46,2,FALSE),"")</f>
        <v/>
      </c>
      <c r="AC46" t="str">
        <f>IFERROR(VLOOKUP($B46,[1]Mar!AC$5:AD$46,2,FALSE),"")</f>
        <v/>
      </c>
      <c r="AD46" t="str">
        <f>IFERROR(VLOOKUP($B46,[1]Mar!AD$5:AE$46,2,FALSE),"")</f>
        <v/>
      </c>
      <c r="AE46" t="str">
        <f>IFERROR(VLOOKUP($B46,[1]Mar!AE$5:AF$46,2,FALSE),"")</f>
        <v/>
      </c>
      <c r="AF46" t="str">
        <f>IFERROR(VLOOKUP($B46,[1]Mar!AF$5:AG$46,2,FALSE),"")</f>
        <v/>
      </c>
      <c r="AG46" t="str">
        <f>IFERROR(VLOOKUP($B46,[1]Mar!AG$5:AH$46,2,FALSE),"")</f>
        <v/>
      </c>
      <c r="AH46" t="str">
        <f>IFERROR(VLOOKUP($B46,[1]Mar!AH$5:AI$46,2,FALSE),"")</f>
        <v/>
      </c>
      <c r="AI46" t="str">
        <f>IFERROR(VLOOKUP($B46,[1]Mar!AI$5:AJ$46,2,FALSE),"")</f>
        <v/>
      </c>
      <c r="AJ46" t="str">
        <f>IFERROR(VLOOKUP($B46,[1]Mar!AJ$5:AK$46,2,FALSE),"")</f>
        <v/>
      </c>
      <c r="AK46" t="str">
        <f>IFERROR(VLOOKUP($B46,[1]Mar!AK$5:AL$46,2,FALSE),"")</f>
        <v/>
      </c>
      <c r="AL46" t="str">
        <f>IFERROR(VLOOKUP($B46,[1]Mar!AL$5:AM$46,2,FALSE),"")</f>
        <v/>
      </c>
      <c r="AM46" t="str">
        <f>IFERROR(VLOOKUP($B46,[1]Mar!AM$5:AN$46,2,FALSE),"")</f>
        <v/>
      </c>
      <c r="AN46" t="str">
        <f>IFERROR(VLOOKUP($B46,[1]Mar!AN$5:AO$46,2,FALSE),"")</f>
        <v/>
      </c>
      <c r="AO46" t="str">
        <f>IFERROR(VLOOKUP($B46,[1]Mar!AO$5:AP$46,2,FALSE),"")</f>
        <v/>
      </c>
      <c r="AP46" t="str">
        <f>IFERROR(VLOOKUP($B46,[1]Mar!AP$5:AQ$46,2,FALSE),"")</f>
        <v/>
      </c>
      <c r="AQ46" t="str">
        <f>IFERROR(VLOOKUP($B46,[1]Mar!AQ$5:AR$46,2,FALSE),"")</f>
        <v/>
      </c>
      <c r="AR46" s="7" t="str">
        <f>IFERROR(VLOOKUP($B46,[1]Mar!AR$5:AS$46,2,FALSE),"")</f>
        <v/>
      </c>
      <c r="AS46" s="6">
        <f>SUM($C46:AR46)</f>
        <v>0</v>
      </c>
      <c r="AT46">
        <f>COUNTIF($C46:AR46,"Late*")</f>
        <v>0</v>
      </c>
      <c r="AU46" s="11">
        <f t="shared" si="4"/>
        <v>0</v>
      </c>
      <c r="AV46" s="7">
        <f>COUNTIF($C46:AR46,"Absent")</f>
        <v>0</v>
      </c>
      <c r="AW46">
        <f>COUNTIF($C46:AR46,"Withdrawn")+COUNTIF($C46:AR46,"Absent*")-AV46</f>
        <v>0</v>
      </c>
      <c r="AX46" s="10">
        <f t="shared" si="5"/>
        <v>0</v>
      </c>
    </row>
    <row r="47" spans="3:50" x14ac:dyDescent="0.3">
      <c r="C47" s="6" t="str">
        <f>IFERROR(VLOOKUP($B47,[1]Mar!C$5:D$46,2,FALSE),"")</f>
        <v/>
      </c>
      <c r="D47" t="str">
        <f>IFERROR(VLOOKUP($B47,[1]Mar!D$5:E$46,2,FALSE),"")</f>
        <v/>
      </c>
      <c r="E47" t="str">
        <f>IFERROR(VLOOKUP($B47,[1]Mar!E$5:F$46,2,FALSE),"")</f>
        <v/>
      </c>
      <c r="F47" t="str">
        <f>IFERROR(VLOOKUP($B47,[1]Mar!F$5:G$46,2,FALSE),"")</f>
        <v/>
      </c>
      <c r="G47" t="str">
        <f>IFERROR(VLOOKUP($B47,[1]Mar!G$5:H$46,2,FALSE),"")</f>
        <v/>
      </c>
      <c r="H47" t="str">
        <f>IFERROR(VLOOKUP($B47,[1]Mar!H$5:I$46,2,FALSE),"")</f>
        <v/>
      </c>
      <c r="I47" t="str">
        <f>IFERROR(VLOOKUP($B47,[1]Mar!I$5:J$46,2,FALSE),"")</f>
        <v/>
      </c>
      <c r="J47" t="str">
        <f>IFERROR(VLOOKUP($B47,[1]Mar!J$5:K$46,2,FALSE),"")</f>
        <v/>
      </c>
      <c r="K47" t="str">
        <f>IFERROR(VLOOKUP($B47,[1]Mar!K$5:L$46,2,FALSE),"")</f>
        <v/>
      </c>
      <c r="L47" t="str">
        <f>IFERROR(VLOOKUP($B47,[1]Mar!L$5:M$46,2,FALSE),"")</f>
        <v/>
      </c>
      <c r="M47" t="str">
        <f>IFERROR(VLOOKUP($B47,[1]Mar!M$5:N$46,2,FALSE),"")</f>
        <v/>
      </c>
      <c r="N47" t="str">
        <f>IFERROR(VLOOKUP($B47,[1]Mar!N$5:O$46,2,FALSE),"")</f>
        <v/>
      </c>
      <c r="O47" t="str">
        <f>IFERROR(VLOOKUP($B47,[1]Mar!O$5:P$46,2,FALSE),"")</f>
        <v/>
      </c>
      <c r="P47" t="str">
        <f>IFERROR(VLOOKUP($B47,[1]Mar!P$5:Q$46,2,FALSE),"")</f>
        <v/>
      </c>
      <c r="Q47" t="str">
        <f>IFERROR(VLOOKUP($B47,[1]Mar!Q$5:R$46,2,FALSE),"")</f>
        <v/>
      </c>
      <c r="R47" t="str">
        <f>IFERROR(VLOOKUP($B47,[1]Mar!R$5:S$46,2,FALSE),"")</f>
        <v/>
      </c>
      <c r="S47" t="str">
        <f>IFERROR(VLOOKUP($B47,[1]Mar!S$5:T$46,2,FALSE),"")</f>
        <v/>
      </c>
      <c r="T47" t="str">
        <f>IFERROR(VLOOKUP($B47,[1]Mar!T$5:U$46,2,FALSE),"")</f>
        <v/>
      </c>
      <c r="U47" t="str">
        <f>IFERROR(VLOOKUP($B47,[1]Mar!U$5:V$46,2,FALSE),"")</f>
        <v/>
      </c>
      <c r="V47" t="str">
        <f>IFERROR(VLOOKUP($B47,[1]Mar!V$5:W$46,2,FALSE),"")</f>
        <v/>
      </c>
      <c r="W47" t="str">
        <f>IFERROR(VLOOKUP($B47,[1]Mar!W$5:X$46,2,FALSE),"")</f>
        <v/>
      </c>
      <c r="X47" t="str">
        <f>IFERROR(VLOOKUP($B47,[1]Mar!X$5:Y$46,2,FALSE),"")</f>
        <v/>
      </c>
      <c r="Y47" t="str">
        <f>IFERROR(VLOOKUP($B47,[1]Mar!Y$5:Z$46,2,FALSE),"")</f>
        <v/>
      </c>
      <c r="Z47" t="str">
        <f>IFERROR(VLOOKUP($B47,[1]Mar!Z$5:AA$46,2,FALSE),"")</f>
        <v/>
      </c>
      <c r="AA47" t="str">
        <f>IFERROR(VLOOKUP($B47,[1]Mar!AA$5:AB$46,2,FALSE),"")</f>
        <v/>
      </c>
      <c r="AB47" t="str">
        <f>IFERROR(VLOOKUP($B47,[1]Mar!AB$5:AC$46,2,FALSE),"")</f>
        <v/>
      </c>
      <c r="AC47" t="str">
        <f>IFERROR(VLOOKUP($B47,[1]Mar!AC$5:AD$46,2,FALSE),"")</f>
        <v/>
      </c>
      <c r="AD47" t="str">
        <f>IFERROR(VLOOKUP($B47,[1]Mar!AD$5:AE$46,2,FALSE),"")</f>
        <v/>
      </c>
      <c r="AE47" t="str">
        <f>IFERROR(VLOOKUP($B47,[1]Mar!AE$5:AF$46,2,FALSE),"")</f>
        <v/>
      </c>
      <c r="AF47" t="str">
        <f>IFERROR(VLOOKUP($B47,[1]Mar!AF$5:AG$46,2,FALSE),"")</f>
        <v/>
      </c>
      <c r="AG47" t="str">
        <f>IFERROR(VLOOKUP($B47,[1]Mar!AG$5:AH$46,2,FALSE),"")</f>
        <v/>
      </c>
      <c r="AH47" t="str">
        <f>IFERROR(VLOOKUP($B47,[1]Mar!AH$5:AI$46,2,FALSE),"")</f>
        <v/>
      </c>
      <c r="AI47" t="str">
        <f>IFERROR(VLOOKUP($B47,[1]Mar!AI$5:AJ$46,2,FALSE),"")</f>
        <v/>
      </c>
      <c r="AJ47" t="str">
        <f>IFERROR(VLOOKUP($B47,[1]Mar!AJ$5:AK$46,2,FALSE),"")</f>
        <v/>
      </c>
      <c r="AK47" t="str">
        <f>IFERROR(VLOOKUP($B47,[1]Mar!AK$5:AL$46,2,FALSE),"")</f>
        <v/>
      </c>
      <c r="AL47" t="str">
        <f>IFERROR(VLOOKUP($B47,[1]Mar!AL$5:AM$46,2,FALSE),"")</f>
        <v/>
      </c>
      <c r="AM47" t="str">
        <f>IFERROR(VLOOKUP($B47,[1]Mar!AM$5:AN$46,2,FALSE),"")</f>
        <v/>
      </c>
      <c r="AN47" t="str">
        <f>IFERROR(VLOOKUP($B47,[1]Mar!AN$5:AO$46,2,FALSE),"")</f>
        <v/>
      </c>
      <c r="AO47" t="str">
        <f>IFERROR(VLOOKUP($B47,[1]Mar!AO$5:AP$46,2,FALSE),"")</f>
        <v/>
      </c>
      <c r="AP47" t="str">
        <f>IFERROR(VLOOKUP($B47,[1]Mar!AP$5:AQ$46,2,FALSE),"")</f>
        <v/>
      </c>
      <c r="AQ47" t="str">
        <f>IFERROR(VLOOKUP($B47,[1]Mar!AQ$5:AR$46,2,FALSE),"")</f>
        <v/>
      </c>
      <c r="AR47" s="7" t="str">
        <f>IFERROR(VLOOKUP($B47,[1]Mar!AR$5:AS$46,2,FALSE),"")</f>
        <v/>
      </c>
      <c r="AS47" s="6">
        <f>SUM($C47:AR47)</f>
        <v>0</v>
      </c>
      <c r="AT47">
        <f>COUNTIF($C47:AR47,"Late*")</f>
        <v>0</v>
      </c>
      <c r="AU47" s="11">
        <f t="shared" si="4"/>
        <v>0</v>
      </c>
      <c r="AV47" s="7">
        <f>COUNTIF($C47:AR47,"Absent")</f>
        <v>0</v>
      </c>
      <c r="AW47">
        <f>COUNTIF($C47:AR47,"Withdrawn")+COUNTIF($C47:AR47,"Absent*")-AV47</f>
        <v>0</v>
      </c>
      <c r="AX47" s="10">
        <f t="shared" si="5"/>
        <v>0</v>
      </c>
    </row>
    <row r="48" spans="3:50" x14ac:dyDescent="0.3">
      <c r="C48" s="6" t="str">
        <f>IFERROR(VLOOKUP($B48,[1]Mar!C$5:D$46,2,FALSE),"")</f>
        <v/>
      </c>
      <c r="D48" t="str">
        <f>IFERROR(VLOOKUP($B48,[1]Mar!D$5:E$46,2,FALSE),"")</f>
        <v/>
      </c>
      <c r="E48" t="str">
        <f>IFERROR(VLOOKUP($B48,[1]Mar!E$5:F$46,2,FALSE),"")</f>
        <v/>
      </c>
      <c r="F48" t="str">
        <f>IFERROR(VLOOKUP($B48,[1]Mar!F$5:G$46,2,FALSE),"")</f>
        <v/>
      </c>
      <c r="G48" t="str">
        <f>IFERROR(VLOOKUP($B48,[1]Mar!G$5:H$46,2,FALSE),"")</f>
        <v/>
      </c>
      <c r="H48" t="str">
        <f>IFERROR(VLOOKUP($B48,[1]Mar!H$5:I$46,2,FALSE),"")</f>
        <v/>
      </c>
      <c r="I48" t="str">
        <f>IFERROR(VLOOKUP($B48,[1]Mar!I$5:J$46,2,FALSE),"")</f>
        <v/>
      </c>
      <c r="J48" t="str">
        <f>IFERROR(VLOOKUP($B48,[1]Mar!J$5:K$46,2,FALSE),"")</f>
        <v/>
      </c>
      <c r="K48" t="str">
        <f>IFERROR(VLOOKUP($B48,[1]Mar!K$5:L$46,2,FALSE),"")</f>
        <v/>
      </c>
      <c r="L48" t="str">
        <f>IFERROR(VLOOKUP($B48,[1]Mar!L$5:M$46,2,FALSE),"")</f>
        <v/>
      </c>
      <c r="M48" t="str">
        <f>IFERROR(VLOOKUP($B48,[1]Mar!M$5:N$46,2,FALSE),"")</f>
        <v/>
      </c>
      <c r="N48" t="str">
        <f>IFERROR(VLOOKUP($B48,[1]Mar!N$5:O$46,2,FALSE),"")</f>
        <v/>
      </c>
      <c r="O48" t="str">
        <f>IFERROR(VLOOKUP($B48,[1]Mar!O$5:P$46,2,FALSE),"")</f>
        <v/>
      </c>
      <c r="P48" t="str">
        <f>IFERROR(VLOOKUP($B48,[1]Mar!P$5:Q$46,2,FALSE),"")</f>
        <v/>
      </c>
      <c r="Q48" t="str">
        <f>IFERROR(VLOOKUP($B48,[1]Mar!Q$5:R$46,2,FALSE),"")</f>
        <v/>
      </c>
      <c r="R48" t="str">
        <f>IFERROR(VLOOKUP($B48,[1]Mar!R$5:S$46,2,FALSE),"")</f>
        <v/>
      </c>
      <c r="S48" t="str">
        <f>IFERROR(VLOOKUP($B48,[1]Mar!S$5:T$46,2,FALSE),"")</f>
        <v/>
      </c>
      <c r="T48" t="str">
        <f>IFERROR(VLOOKUP($B48,[1]Mar!T$5:U$46,2,FALSE),"")</f>
        <v/>
      </c>
      <c r="U48" t="str">
        <f>IFERROR(VLOOKUP($B48,[1]Mar!U$5:V$46,2,FALSE),"")</f>
        <v/>
      </c>
      <c r="V48" t="str">
        <f>IFERROR(VLOOKUP($B48,[1]Mar!V$5:W$46,2,FALSE),"")</f>
        <v/>
      </c>
      <c r="W48" t="str">
        <f>IFERROR(VLOOKUP($B48,[1]Mar!W$5:X$46,2,FALSE),"")</f>
        <v/>
      </c>
      <c r="X48" t="str">
        <f>IFERROR(VLOOKUP($B48,[1]Mar!X$5:Y$46,2,FALSE),"")</f>
        <v/>
      </c>
      <c r="Y48" t="str">
        <f>IFERROR(VLOOKUP($B48,[1]Mar!Y$5:Z$46,2,FALSE),"")</f>
        <v/>
      </c>
      <c r="Z48" t="str">
        <f>IFERROR(VLOOKUP($B48,[1]Mar!Z$5:AA$46,2,FALSE),"")</f>
        <v/>
      </c>
      <c r="AA48" t="str">
        <f>IFERROR(VLOOKUP($B48,[1]Mar!AA$5:AB$46,2,FALSE),"")</f>
        <v/>
      </c>
      <c r="AB48" t="str">
        <f>IFERROR(VLOOKUP($B48,[1]Mar!AB$5:AC$46,2,FALSE),"")</f>
        <v/>
      </c>
      <c r="AC48" t="str">
        <f>IFERROR(VLOOKUP($B48,[1]Mar!AC$5:AD$46,2,FALSE),"")</f>
        <v/>
      </c>
      <c r="AD48" t="str">
        <f>IFERROR(VLOOKUP($B48,[1]Mar!AD$5:AE$46,2,FALSE),"")</f>
        <v/>
      </c>
      <c r="AE48" t="str">
        <f>IFERROR(VLOOKUP($B48,[1]Mar!AE$5:AF$46,2,FALSE),"")</f>
        <v/>
      </c>
      <c r="AF48" t="str">
        <f>IFERROR(VLOOKUP($B48,[1]Mar!AF$5:AG$46,2,FALSE),"")</f>
        <v/>
      </c>
      <c r="AG48" t="str">
        <f>IFERROR(VLOOKUP($B48,[1]Mar!AG$5:AH$46,2,FALSE),"")</f>
        <v/>
      </c>
      <c r="AH48" t="str">
        <f>IFERROR(VLOOKUP($B48,[1]Mar!AH$5:AI$46,2,FALSE),"")</f>
        <v/>
      </c>
      <c r="AI48" t="str">
        <f>IFERROR(VLOOKUP($B48,[1]Mar!AI$5:AJ$46,2,FALSE),"")</f>
        <v/>
      </c>
      <c r="AJ48" t="str">
        <f>IFERROR(VLOOKUP($B48,[1]Mar!AJ$5:AK$46,2,FALSE),"")</f>
        <v/>
      </c>
      <c r="AK48" t="str">
        <f>IFERROR(VLOOKUP($B48,[1]Mar!AK$5:AL$46,2,FALSE),"")</f>
        <v/>
      </c>
      <c r="AL48" t="str">
        <f>IFERROR(VLOOKUP($B48,[1]Mar!AL$5:AM$46,2,FALSE),"")</f>
        <v/>
      </c>
      <c r="AM48" t="str">
        <f>IFERROR(VLOOKUP($B48,[1]Mar!AM$5:AN$46,2,FALSE),"")</f>
        <v/>
      </c>
      <c r="AN48" t="str">
        <f>IFERROR(VLOOKUP($B48,[1]Mar!AN$5:AO$46,2,FALSE),"")</f>
        <v/>
      </c>
      <c r="AO48" t="str">
        <f>IFERROR(VLOOKUP($B48,[1]Mar!AO$5:AP$46,2,FALSE),"")</f>
        <v/>
      </c>
      <c r="AP48" t="str">
        <f>IFERROR(VLOOKUP($B48,[1]Mar!AP$5:AQ$46,2,FALSE),"")</f>
        <v/>
      </c>
      <c r="AQ48" t="str">
        <f>IFERROR(VLOOKUP($B48,[1]Mar!AQ$5:AR$46,2,FALSE),"")</f>
        <v/>
      </c>
      <c r="AR48" s="7" t="str">
        <f>IFERROR(VLOOKUP($B48,[1]Mar!AR$5:AS$46,2,FALSE),"")</f>
        <v/>
      </c>
      <c r="AS48" s="6">
        <f>SUM($C48:AR48)</f>
        <v>0</v>
      </c>
      <c r="AT48">
        <f>COUNTIF($C48:AR48,"Late*")</f>
        <v>0</v>
      </c>
      <c r="AU48" s="11">
        <f t="shared" si="4"/>
        <v>0</v>
      </c>
      <c r="AV48" s="7">
        <f>COUNTIF($C48:AR48,"Absent")</f>
        <v>0</v>
      </c>
      <c r="AW48">
        <f>COUNTIF($C48:AR48,"Withdrawn")+COUNTIF($C48:AR48,"Absent*")-AV48</f>
        <v>0</v>
      </c>
      <c r="AX48" s="10">
        <f t="shared" si="5"/>
        <v>0</v>
      </c>
    </row>
    <row r="49" spans="1:51" x14ac:dyDescent="0.3">
      <c r="C49" s="6" t="str">
        <f>IFERROR(VLOOKUP($B49,[1]Mar!C$5:D$46,2,FALSE),"")</f>
        <v/>
      </c>
      <c r="D49" t="str">
        <f>IFERROR(VLOOKUP($B49,[1]Mar!D$5:E$46,2,FALSE),"")</f>
        <v/>
      </c>
      <c r="E49" t="str">
        <f>IFERROR(VLOOKUP($B49,[1]Mar!E$5:F$46,2,FALSE),"")</f>
        <v/>
      </c>
      <c r="F49" t="str">
        <f>IFERROR(VLOOKUP($B49,[1]Mar!F$5:G$46,2,FALSE),"")</f>
        <v/>
      </c>
      <c r="G49" t="str">
        <f>IFERROR(VLOOKUP($B49,[1]Mar!G$5:H$46,2,FALSE),"")</f>
        <v/>
      </c>
      <c r="H49" t="str">
        <f>IFERROR(VLOOKUP($B49,[1]Mar!H$5:I$46,2,FALSE),"")</f>
        <v/>
      </c>
      <c r="I49" t="str">
        <f>IFERROR(VLOOKUP($B49,[1]Mar!I$5:J$46,2,FALSE),"")</f>
        <v/>
      </c>
      <c r="J49" t="str">
        <f>IFERROR(VLOOKUP($B49,[1]Mar!J$5:K$46,2,FALSE),"")</f>
        <v/>
      </c>
      <c r="K49" t="str">
        <f>IFERROR(VLOOKUP($B49,[1]Mar!K$5:L$46,2,FALSE),"")</f>
        <v/>
      </c>
      <c r="L49" t="str">
        <f>IFERROR(VLOOKUP($B49,[1]Mar!L$5:M$46,2,FALSE),"")</f>
        <v/>
      </c>
      <c r="M49" t="str">
        <f>IFERROR(VLOOKUP($B49,[1]Mar!M$5:N$46,2,FALSE),"")</f>
        <v/>
      </c>
      <c r="N49" t="str">
        <f>IFERROR(VLOOKUP($B49,[1]Mar!N$5:O$46,2,FALSE),"")</f>
        <v/>
      </c>
      <c r="O49" t="str">
        <f>IFERROR(VLOOKUP($B49,[1]Mar!O$5:P$46,2,FALSE),"")</f>
        <v/>
      </c>
      <c r="P49" t="str">
        <f>IFERROR(VLOOKUP($B49,[1]Mar!P$5:Q$46,2,FALSE),"")</f>
        <v/>
      </c>
      <c r="Q49" t="str">
        <f>IFERROR(VLOOKUP($B49,[1]Mar!Q$5:R$46,2,FALSE),"")</f>
        <v/>
      </c>
      <c r="R49" t="str">
        <f>IFERROR(VLOOKUP($B49,[1]Mar!R$5:S$46,2,FALSE),"")</f>
        <v/>
      </c>
      <c r="S49" t="str">
        <f>IFERROR(VLOOKUP($B49,[1]Mar!S$5:T$46,2,FALSE),"")</f>
        <v/>
      </c>
      <c r="T49" t="str">
        <f>IFERROR(VLOOKUP($B49,[1]Mar!T$5:U$46,2,FALSE),"")</f>
        <v/>
      </c>
      <c r="U49" t="str">
        <f>IFERROR(VLOOKUP($B49,[1]Mar!U$5:V$46,2,FALSE),"")</f>
        <v/>
      </c>
      <c r="V49" t="str">
        <f>IFERROR(VLOOKUP($B49,[1]Mar!V$5:W$46,2,FALSE),"")</f>
        <v/>
      </c>
      <c r="W49" t="str">
        <f>IFERROR(VLOOKUP($B49,[1]Mar!W$5:X$46,2,FALSE),"")</f>
        <v/>
      </c>
      <c r="X49" t="str">
        <f>IFERROR(VLOOKUP($B49,[1]Mar!X$5:Y$46,2,FALSE),"")</f>
        <v/>
      </c>
      <c r="Y49" t="str">
        <f>IFERROR(VLOOKUP($B49,[1]Mar!Y$5:Z$46,2,FALSE),"")</f>
        <v/>
      </c>
      <c r="Z49" t="str">
        <f>IFERROR(VLOOKUP($B49,[1]Mar!Z$5:AA$46,2,FALSE),"")</f>
        <v/>
      </c>
      <c r="AA49" t="str">
        <f>IFERROR(VLOOKUP($B49,[1]Mar!AA$5:AB$46,2,FALSE),"")</f>
        <v/>
      </c>
      <c r="AB49" t="str">
        <f>IFERROR(VLOOKUP($B49,[1]Mar!AB$5:AC$46,2,FALSE),"")</f>
        <v/>
      </c>
      <c r="AC49" t="str">
        <f>IFERROR(VLOOKUP($B49,[1]Mar!AC$5:AD$46,2,FALSE),"")</f>
        <v/>
      </c>
      <c r="AD49" t="str">
        <f>IFERROR(VLOOKUP($B49,[1]Mar!AD$5:AE$46,2,FALSE),"")</f>
        <v/>
      </c>
      <c r="AE49" t="str">
        <f>IFERROR(VLOOKUP($B49,[1]Mar!AE$5:AF$46,2,FALSE),"")</f>
        <v/>
      </c>
      <c r="AF49" t="str">
        <f>IFERROR(VLOOKUP($B49,[1]Mar!AF$5:AG$46,2,FALSE),"")</f>
        <v/>
      </c>
      <c r="AG49" t="str">
        <f>IFERROR(VLOOKUP($B49,[1]Mar!AG$5:AH$46,2,FALSE),"")</f>
        <v/>
      </c>
      <c r="AH49" t="str">
        <f>IFERROR(VLOOKUP($B49,[1]Mar!AH$5:AI$46,2,FALSE),"")</f>
        <v/>
      </c>
      <c r="AI49" t="str">
        <f>IFERROR(VLOOKUP($B49,[1]Mar!AI$5:AJ$46,2,FALSE),"")</f>
        <v/>
      </c>
      <c r="AJ49" t="str">
        <f>IFERROR(VLOOKUP($B49,[1]Mar!AJ$5:AK$46,2,FALSE),"")</f>
        <v/>
      </c>
      <c r="AK49" t="str">
        <f>IFERROR(VLOOKUP($B49,[1]Mar!AK$5:AL$46,2,FALSE),"")</f>
        <v/>
      </c>
      <c r="AL49" t="str">
        <f>IFERROR(VLOOKUP($B49,[1]Mar!AL$5:AM$46,2,FALSE),"")</f>
        <v/>
      </c>
      <c r="AM49" t="str">
        <f>IFERROR(VLOOKUP($B49,[1]Mar!AM$5:AN$46,2,FALSE),"")</f>
        <v/>
      </c>
      <c r="AN49" t="str">
        <f>IFERROR(VLOOKUP($B49,[1]Mar!AN$5:AO$46,2,FALSE),"")</f>
        <v/>
      </c>
      <c r="AO49" t="str">
        <f>IFERROR(VLOOKUP($B49,[1]Mar!AO$5:AP$46,2,FALSE),"")</f>
        <v/>
      </c>
      <c r="AP49" t="str">
        <f>IFERROR(VLOOKUP($B49,[1]Mar!AP$5:AQ$46,2,FALSE),"")</f>
        <v/>
      </c>
      <c r="AQ49" t="str">
        <f>IFERROR(VLOOKUP($B49,[1]Mar!AQ$5:AR$46,2,FALSE),"")</f>
        <v/>
      </c>
      <c r="AR49" s="7" t="str">
        <f>IFERROR(VLOOKUP($B49,[1]Mar!AR$5:AS$46,2,FALSE),"")</f>
        <v/>
      </c>
      <c r="AS49" s="6">
        <f>SUM($C49:AR49)</f>
        <v>0</v>
      </c>
      <c r="AT49">
        <f>COUNTIF($C49:AR49,"Late*")</f>
        <v>0</v>
      </c>
      <c r="AU49" s="11">
        <f t="shared" si="4"/>
        <v>0</v>
      </c>
      <c r="AV49" s="7">
        <f>COUNTIF($C49:AR49,"Absent")</f>
        <v>0</v>
      </c>
      <c r="AW49">
        <f>COUNTIF($C49:AR49,"Withdrawn")+COUNTIF($C49:AR49,"Absent*")-AV49</f>
        <v>0</v>
      </c>
      <c r="AX49" s="10">
        <f t="shared" si="5"/>
        <v>0</v>
      </c>
    </row>
    <row r="50" spans="1:51" x14ac:dyDescent="0.3">
      <c r="C50" s="6" t="str">
        <f>IFERROR(VLOOKUP($B50,[1]Mar!C$5:D$46,2,FALSE),"")</f>
        <v/>
      </c>
      <c r="D50" t="str">
        <f>IFERROR(VLOOKUP($B50,[1]Mar!D$5:E$46,2,FALSE),"")</f>
        <v/>
      </c>
      <c r="E50" t="str">
        <f>IFERROR(VLOOKUP($B50,[1]Mar!E$5:F$46,2,FALSE),"")</f>
        <v/>
      </c>
      <c r="F50" t="str">
        <f>IFERROR(VLOOKUP($B50,[1]Mar!F$5:G$46,2,FALSE),"")</f>
        <v/>
      </c>
      <c r="G50" t="str">
        <f>IFERROR(VLOOKUP($B50,[1]Mar!G$5:H$46,2,FALSE),"")</f>
        <v/>
      </c>
      <c r="H50" t="str">
        <f>IFERROR(VLOOKUP($B50,[1]Mar!H$5:I$46,2,FALSE),"")</f>
        <v/>
      </c>
      <c r="I50" t="str">
        <f>IFERROR(VLOOKUP($B50,[1]Mar!I$5:J$46,2,FALSE),"")</f>
        <v/>
      </c>
      <c r="J50" t="str">
        <f>IFERROR(VLOOKUP($B50,[1]Mar!J$5:K$46,2,FALSE),"")</f>
        <v/>
      </c>
      <c r="K50" t="str">
        <f>IFERROR(VLOOKUP($B50,[1]Mar!K$5:L$46,2,FALSE),"")</f>
        <v/>
      </c>
      <c r="L50" t="str">
        <f>IFERROR(VLOOKUP($B50,[1]Mar!L$5:M$46,2,FALSE),"")</f>
        <v/>
      </c>
      <c r="M50" t="str">
        <f>IFERROR(VLOOKUP($B50,[1]Mar!M$5:N$46,2,FALSE),"")</f>
        <v/>
      </c>
      <c r="N50" t="str">
        <f>IFERROR(VLOOKUP($B50,[1]Mar!N$5:O$46,2,FALSE),"")</f>
        <v/>
      </c>
      <c r="O50" t="str">
        <f>IFERROR(VLOOKUP($B50,[1]Mar!O$5:P$46,2,FALSE),"")</f>
        <v/>
      </c>
      <c r="P50" t="str">
        <f>IFERROR(VLOOKUP($B50,[1]Mar!P$5:Q$46,2,FALSE),"")</f>
        <v/>
      </c>
      <c r="Q50" t="str">
        <f>IFERROR(VLOOKUP($B50,[1]Mar!Q$5:R$46,2,FALSE),"")</f>
        <v/>
      </c>
      <c r="R50" t="str">
        <f>IFERROR(VLOOKUP($B50,[1]Mar!R$5:S$46,2,FALSE),"")</f>
        <v/>
      </c>
      <c r="S50" t="str">
        <f>IFERROR(VLOOKUP($B50,[1]Mar!S$5:T$46,2,FALSE),"")</f>
        <v/>
      </c>
      <c r="T50" t="str">
        <f>IFERROR(VLOOKUP($B50,[1]Mar!T$5:U$46,2,FALSE),"")</f>
        <v/>
      </c>
      <c r="U50" t="str">
        <f>IFERROR(VLOOKUP($B50,[1]Mar!U$5:V$46,2,FALSE),"")</f>
        <v/>
      </c>
      <c r="V50" t="str">
        <f>IFERROR(VLOOKUP($B50,[1]Mar!V$5:W$46,2,FALSE),"")</f>
        <v/>
      </c>
      <c r="W50" t="str">
        <f>IFERROR(VLOOKUP($B50,[1]Mar!W$5:X$46,2,FALSE),"")</f>
        <v/>
      </c>
      <c r="X50" t="str">
        <f>IFERROR(VLOOKUP($B50,[1]Mar!X$5:Y$46,2,FALSE),"")</f>
        <v/>
      </c>
      <c r="Y50" t="str">
        <f>IFERROR(VLOOKUP($B50,[1]Mar!Y$5:Z$46,2,FALSE),"")</f>
        <v/>
      </c>
      <c r="Z50" t="str">
        <f>IFERROR(VLOOKUP($B50,[1]Mar!Z$5:AA$46,2,FALSE),"")</f>
        <v/>
      </c>
      <c r="AA50" t="str">
        <f>IFERROR(VLOOKUP($B50,[1]Mar!AA$5:AB$46,2,FALSE),"")</f>
        <v/>
      </c>
      <c r="AB50" t="str">
        <f>IFERROR(VLOOKUP($B50,[1]Mar!AB$5:AC$46,2,FALSE),"")</f>
        <v/>
      </c>
      <c r="AC50" t="str">
        <f>IFERROR(VLOOKUP($B50,[1]Mar!AC$5:AD$46,2,FALSE),"")</f>
        <v/>
      </c>
      <c r="AD50" t="str">
        <f>IFERROR(VLOOKUP($B50,[1]Mar!AD$5:AE$46,2,FALSE),"")</f>
        <v/>
      </c>
      <c r="AE50" t="str">
        <f>IFERROR(VLOOKUP($B50,[1]Mar!AE$5:AF$46,2,FALSE),"")</f>
        <v/>
      </c>
      <c r="AF50" t="str">
        <f>IFERROR(VLOOKUP($B50,[1]Mar!AF$5:AG$46,2,FALSE),"")</f>
        <v/>
      </c>
      <c r="AG50" t="str">
        <f>IFERROR(VLOOKUP($B50,[1]Mar!AG$5:AH$46,2,FALSE),"")</f>
        <v/>
      </c>
      <c r="AH50" t="str">
        <f>IFERROR(VLOOKUP($B50,[1]Mar!AH$5:AI$46,2,FALSE),"")</f>
        <v/>
      </c>
      <c r="AI50" t="str">
        <f>IFERROR(VLOOKUP($B50,[1]Mar!AI$5:AJ$46,2,FALSE),"")</f>
        <v/>
      </c>
      <c r="AJ50" t="str">
        <f>IFERROR(VLOOKUP($B50,[1]Mar!AJ$5:AK$46,2,FALSE),"")</f>
        <v/>
      </c>
      <c r="AK50" t="str">
        <f>IFERROR(VLOOKUP($B50,[1]Mar!AK$5:AL$46,2,FALSE),"")</f>
        <v/>
      </c>
      <c r="AL50" t="str">
        <f>IFERROR(VLOOKUP($B50,[1]Mar!AL$5:AM$46,2,FALSE),"")</f>
        <v/>
      </c>
      <c r="AM50" t="str">
        <f>IFERROR(VLOOKUP($B50,[1]Mar!AM$5:AN$46,2,FALSE),"")</f>
        <v/>
      </c>
      <c r="AN50" t="str">
        <f>IFERROR(VLOOKUP($B50,[1]Mar!AN$5:AO$46,2,FALSE),"")</f>
        <v/>
      </c>
      <c r="AO50" t="str">
        <f>IFERROR(VLOOKUP($B50,[1]Mar!AO$5:AP$46,2,FALSE),"")</f>
        <v/>
      </c>
      <c r="AP50" t="str">
        <f>IFERROR(VLOOKUP($B50,[1]Mar!AP$5:AQ$46,2,FALSE),"")</f>
        <v/>
      </c>
      <c r="AQ50" t="str">
        <f>IFERROR(VLOOKUP($B50,[1]Mar!AQ$5:AR$46,2,FALSE),"")</f>
        <v/>
      </c>
      <c r="AR50" s="7" t="str">
        <f>IFERROR(VLOOKUP($B50,[1]Mar!AR$5:AS$46,2,FALSE),"")</f>
        <v/>
      </c>
      <c r="AS50" s="6">
        <f>SUM($C50:AR50)</f>
        <v>0</v>
      </c>
      <c r="AT50">
        <f>COUNTIF($C50:AR50,"Late*")</f>
        <v>0</v>
      </c>
      <c r="AU50" s="11">
        <f t="shared" si="4"/>
        <v>0</v>
      </c>
      <c r="AV50" s="7">
        <f>COUNTIF($C50:AR50,"Absent")</f>
        <v>0</v>
      </c>
      <c r="AW50">
        <f>COUNTIF($C50:AR50,"Withdrawn")+COUNTIF($C50:AR50,"Absent*")-AV50</f>
        <v>0</v>
      </c>
      <c r="AX50" s="10">
        <f t="shared" si="5"/>
        <v>0</v>
      </c>
    </row>
    <row r="51" spans="1:51" ht="14.4" customHeight="1" x14ac:dyDescent="0.35">
      <c r="C51" s="6" t="str">
        <f>IFERROR(VLOOKUP($B51,[1]Mar!C$5:D$46,2,FALSE),"")</f>
        <v/>
      </c>
      <c r="D51" t="str">
        <f>IFERROR(VLOOKUP($B51,[1]Mar!D$5:E$46,2,FALSE),"")</f>
        <v/>
      </c>
      <c r="E51" t="str">
        <f>IFERROR(VLOOKUP($B51,[1]Mar!E$5:F$46,2,FALSE),"")</f>
        <v/>
      </c>
      <c r="F51" t="str">
        <f>IFERROR(VLOOKUP($B51,[1]Mar!F$5:G$46,2,FALSE),"")</f>
        <v/>
      </c>
      <c r="G51" t="str">
        <f>IFERROR(VLOOKUP($B51,[1]Mar!G$5:H$46,2,FALSE),"")</f>
        <v/>
      </c>
      <c r="H51" t="str">
        <f>IFERROR(VLOOKUP($B51,[1]Mar!H$5:I$46,2,FALSE),"")</f>
        <v/>
      </c>
      <c r="I51" t="str">
        <f>IFERROR(VLOOKUP($B51,[1]Mar!I$5:J$46,2,FALSE),"")</f>
        <v/>
      </c>
      <c r="J51" t="str">
        <f>IFERROR(VLOOKUP($B51,[1]Mar!J$5:K$46,2,FALSE),"")</f>
        <v/>
      </c>
      <c r="K51" t="str">
        <f>IFERROR(VLOOKUP($B51,[1]Mar!K$5:L$46,2,FALSE),"")</f>
        <v/>
      </c>
      <c r="L51" t="str">
        <f>IFERROR(VLOOKUP($B51,[1]Mar!L$5:M$46,2,FALSE),"")</f>
        <v/>
      </c>
      <c r="M51" t="str">
        <f>IFERROR(VLOOKUP($B51,[1]Mar!M$5:N$46,2,FALSE),"")</f>
        <v/>
      </c>
      <c r="N51" t="str">
        <f>IFERROR(VLOOKUP($B51,[1]Mar!N$5:O$46,2,FALSE),"")</f>
        <v/>
      </c>
      <c r="O51" t="str">
        <f>IFERROR(VLOOKUP($B51,[1]Mar!O$5:P$46,2,FALSE),"")</f>
        <v/>
      </c>
      <c r="P51" t="str">
        <f>IFERROR(VLOOKUP($B51,[1]Mar!P$5:Q$46,2,FALSE),"")</f>
        <v/>
      </c>
      <c r="Q51" t="str">
        <f>IFERROR(VLOOKUP($B51,[1]Mar!Q$5:R$46,2,FALSE),"")</f>
        <v/>
      </c>
      <c r="R51" t="str">
        <f>IFERROR(VLOOKUP($B51,[1]Mar!R$5:S$46,2,FALSE),"")</f>
        <v/>
      </c>
      <c r="S51" t="str">
        <f>IFERROR(VLOOKUP($B51,[1]Mar!S$5:T$46,2,FALSE),"")</f>
        <v/>
      </c>
      <c r="T51" t="str">
        <f>IFERROR(VLOOKUP($B51,[1]Mar!T$5:U$46,2,FALSE),"")</f>
        <v/>
      </c>
      <c r="U51" t="str">
        <f>IFERROR(VLOOKUP($B51,[1]Mar!U$5:V$46,2,FALSE),"")</f>
        <v/>
      </c>
      <c r="V51" t="str">
        <f>IFERROR(VLOOKUP($B51,[1]Mar!V$5:W$46,2,FALSE),"")</f>
        <v/>
      </c>
      <c r="W51" t="str">
        <f>IFERROR(VLOOKUP($B51,[1]Mar!W$5:X$46,2,FALSE),"")</f>
        <v/>
      </c>
      <c r="X51" t="str">
        <f>IFERROR(VLOOKUP($B51,[1]Mar!X$5:Y$46,2,FALSE),"")</f>
        <v/>
      </c>
      <c r="Y51" t="str">
        <f>IFERROR(VLOOKUP($B51,[1]Mar!Y$5:Z$46,2,FALSE),"")</f>
        <v/>
      </c>
      <c r="Z51" t="str">
        <f>IFERROR(VLOOKUP($B51,[1]Mar!Z$5:AA$46,2,FALSE),"")</f>
        <v/>
      </c>
      <c r="AA51" t="str">
        <f>IFERROR(VLOOKUP($B51,[1]Mar!AA$5:AB$46,2,FALSE),"")</f>
        <v/>
      </c>
      <c r="AB51" t="str">
        <f>IFERROR(VLOOKUP($B51,[1]Mar!AB$5:AC$46,2,FALSE),"")</f>
        <v/>
      </c>
      <c r="AC51" t="str">
        <f>IFERROR(VLOOKUP($B51,[1]Mar!AC$5:AD$46,2,FALSE),"")</f>
        <v/>
      </c>
      <c r="AD51" t="str">
        <f>IFERROR(VLOOKUP($B51,[1]Mar!AD$5:AE$46,2,FALSE),"")</f>
        <v/>
      </c>
      <c r="AE51" t="str">
        <f>IFERROR(VLOOKUP($B51,[1]Mar!AE$5:AF$46,2,FALSE),"")</f>
        <v/>
      </c>
      <c r="AF51" t="str">
        <f>IFERROR(VLOOKUP($B51,[1]Mar!AF$5:AG$46,2,FALSE),"")</f>
        <v/>
      </c>
      <c r="AG51" t="str">
        <f>IFERROR(VLOOKUP($B51,[1]Mar!AG$5:AH$46,2,FALSE),"")</f>
        <v/>
      </c>
      <c r="AH51" t="str">
        <f>IFERROR(VLOOKUP($B51,[1]Mar!AH$5:AI$46,2,FALSE),"")</f>
        <v/>
      </c>
      <c r="AI51" t="str">
        <f>IFERROR(VLOOKUP($B51,[1]Mar!AI$5:AJ$46,2,FALSE),"")</f>
        <v/>
      </c>
      <c r="AJ51" t="str">
        <f>IFERROR(VLOOKUP($B51,[1]Mar!AJ$5:AK$46,2,FALSE),"")</f>
        <v/>
      </c>
      <c r="AK51" t="str">
        <f>IFERROR(VLOOKUP($B51,[1]Mar!AK$5:AL$46,2,FALSE),"")</f>
        <v/>
      </c>
      <c r="AL51" t="str">
        <f>IFERROR(VLOOKUP($B51,[1]Mar!AL$5:AM$46,2,FALSE),"")</f>
        <v/>
      </c>
      <c r="AM51" t="str">
        <f>IFERROR(VLOOKUP($B51,[1]Mar!AM$5:AN$46,2,FALSE),"")</f>
        <v/>
      </c>
      <c r="AN51" t="str">
        <f>IFERROR(VLOOKUP($B51,[1]Mar!AN$5:AO$46,2,FALSE),"")</f>
        <v/>
      </c>
      <c r="AO51" t="str">
        <f>IFERROR(VLOOKUP($B51,[1]Mar!AO$5:AP$46,2,FALSE),"")</f>
        <v/>
      </c>
      <c r="AP51" t="str">
        <f>IFERROR(VLOOKUP($B51,[1]Mar!AP$5:AQ$46,2,FALSE),"")</f>
        <v/>
      </c>
      <c r="AQ51" t="str">
        <f>IFERROR(VLOOKUP($B51,[1]Mar!AQ$5:AR$46,2,FALSE),"")</f>
        <v/>
      </c>
      <c r="AR51" s="7" t="str">
        <f>IFERROR(VLOOKUP($B51,[1]Mar!AR$5:AS$46,2,FALSE),"")</f>
        <v/>
      </c>
      <c r="AS51" s="6">
        <f>SUM($C51:AR51)</f>
        <v>0</v>
      </c>
      <c r="AT51">
        <f>COUNTIF($C51:AR51,"Late*")</f>
        <v>0</v>
      </c>
      <c r="AU51" s="11">
        <f t="shared" si="4"/>
        <v>0</v>
      </c>
      <c r="AV51" s="7">
        <f>COUNTIF($C51:AR51,"Absent")</f>
        <v>0</v>
      </c>
      <c r="AW51">
        <f>COUNTIF($C51:AR51,"Withdrawn")+COUNTIF($C51:AR51,"Absent*")-AV51</f>
        <v>0</v>
      </c>
      <c r="AX51" s="10">
        <f t="shared" si="5"/>
        <v>0</v>
      </c>
      <c r="AY51" s="2"/>
    </row>
    <row r="52" spans="1:51" s="1" customFormat="1" x14ac:dyDescent="0.3">
      <c r="A52" s="6"/>
      <c r="B52" s="7"/>
      <c r="C52" s="6" t="str">
        <f>IFERROR(VLOOKUP($B52,[1]Mar!C$5:D$46,2,FALSE),"")</f>
        <v/>
      </c>
      <c r="D52" t="str">
        <f>IFERROR(VLOOKUP($B52,[1]Mar!D$5:E$46,2,FALSE),"")</f>
        <v/>
      </c>
      <c r="E52" t="str">
        <f>IFERROR(VLOOKUP($B52,[1]Mar!E$5:F$46,2,FALSE),"")</f>
        <v/>
      </c>
      <c r="F52" t="str">
        <f>IFERROR(VLOOKUP($B52,[1]Mar!F$5:G$46,2,FALSE),"")</f>
        <v/>
      </c>
      <c r="G52" t="str">
        <f>IFERROR(VLOOKUP($B52,[1]Mar!G$5:H$46,2,FALSE),"")</f>
        <v/>
      </c>
      <c r="H52" t="str">
        <f>IFERROR(VLOOKUP($B52,[1]Mar!H$5:I$46,2,FALSE),"")</f>
        <v/>
      </c>
      <c r="I52" t="str">
        <f>IFERROR(VLOOKUP($B52,[1]Mar!I$5:J$46,2,FALSE),"")</f>
        <v/>
      </c>
      <c r="J52" t="str">
        <f>IFERROR(VLOOKUP($B52,[1]Mar!J$5:K$46,2,FALSE),"")</f>
        <v/>
      </c>
      <c r="K52" t="str">
        <f>IFERROR(VLOOKUP($B52,[1]Mar!K$5:L$46,2,FALSE),"")</f>
        <v/>
      </c>
      <c r="L52" t="str">
        <f>IFERROR(VLOOKUP($B52,[1]Mar!L$5:M$46,2,FALSE),"")</f>
        <v/>
      </c>
      <c r="M52" t="str">
        <f>IFERROR(VLOOKUP($B52,[1]Mar!M$5:N$46,2,FALSE),"")</f>
        <v/>
      </c>
      <c r="N52" t="str">
        <f>IFERROR(VLOOKUP($B52,[1]Mar!N$5:O$46,2,FALSE),"")</f>
        <v/>
      </c>
      <c r="O52" t="str">
        <f>IFERROR(VLOOKUP($B52,[1]Mar!O$5:P$46,2,FALSE),"")</f>
        <v/>
      </c>
      <c r="P52" t="str">
        <f>IFERROR(VLOOKUP($B52,[1]Mar!P$5:Q$46,2,FALSE),"")</f>
        <v/>
      </c>
      <c r="Q52" t="str">
        <f>IFERROR(VLOOKUP($B52,[1]Mar!Q$5:R$46,2,FALSE),"")</f>
        <v/>
      </c>
      <c r="R52" t="str">
        <f>IFERROR(VLOOKUP($B52,[1]Mar!R$5:S$46,2,FALSE),"")</f>
        <v/>
      </c>
      <c r="S52" t="str">
        <f>IFERROR(VLOOKUP($B52,[1]Mar!S$5:T$46,2,FALSE),"")</f>
        <v/>
      </c>
      <c r="T52" t="str">
        <f>IFERROR(VLOOKUP($B52,[1]Mar!T$5:U$46,2,FALSE),"")</f>
        <v/>
      </c>
      <c r="U52" t="str">
        <f>IFERROR(VLOOKUP($B52,[1]Mar!U$5:V$46,2,FALSE),"")</f>
        <v/>
      </c>
      <c r="V52" t="str">
        <f>IFERROR(VLOOKUP($B52,[1]Mar!V$5:W$46,2,FALSE),"")</f>
        <v/>
      </c>
      <c r="W52" t="str">
        <f>IFERROR(VLOOKUP($B52,[1]Mar!W$5:X$46,2,FALSE),"")</f>
        <v/>
      </c>
      <c r="X52" t="str">
        <f>IFERROR(VLOOKUP($B52,[1]Mar!X$5:Y$46,2,FALSE),"")</f>
        <v/>
      </c>
      <c r="Y52" t="str">
        <f>IFERROR(VLOOKUP($B52,[1]Mar!Y$5:Z$46,2,FALSE),"")</f>
        <v/>
      </c>
      <c r="Z52" t="str">
        <f>IFERROR(VLOOKUP($B52,[1]Mar!Z$5:AA$46,2,FALSE),"")</f>
        <v/>
      </c>
      <c r="AA52" t="str">
        <f>IFERROR(VLOOKUP($B52,[1]Mar!AA$5:AB$46,2,FALSE),"")</f>
        <v/>
      </c>
      <c r="AB52" t="str">
        <f>IFERROR(VLOOKUP($B52,[1]Mar!AB$5:AC$46,2,FALSE),"")</f>
        <v/>
      </c>
      <c r="AC52" t="str">
        <f>IFERROR(VLOOKUP($B52,[1]Mar!AC$5:AD$46,2,FALSE),"")</f>
        <v/>
      </c>
      <c r="AD52" t="str">
        <f>IFERROR(VLOOKUP($B52,[1]Mar!AD$5:AE$46,2,FALSE),"")</f>
        <v/>
      </c>
      <c r="AE52" t="str">
        <f>IFERROR(VLOOKUP($B52,[1]Mar!AE$5:AF$46,2,FALSE),"")</f>
        <v/>
      </c>
      <c r="AF52" t="str">
        <f>IFERROR(VLOOKUP($B52,[1]Mar!AF$5:AG$46,2,FALSE),"")</f>
        <v/>
      </c>
      <c r="AG52" t="str">
        <f>IFERROR(VLOOKUP($B52,[1]Mar!AG$5:AH$46,2,FALSE),"")</f>
        <v/>
      </c>
      <c r="AH52" t="str">
        <f>IFERROR(VLOOKUP($B52,[1]Mar!AH$5:AI$46,2,FALSE),"")</f>
        <v/>
      </c>
      <c r="AI52" t="str">
        <f>IFERROR(VLOOKUP($B52,[1]Mar!AI$5:AJ$46,2,FALSE),"")</f>
        <v/>
      </c>
      <c r="AJ52" t="str">
        <f>IFERROR(VLOOKUP($B52,[1]Mar!AJ$5:AK$46,2,FALSE),"")</f>
        <v/>
      </c>
      <c r="AK52" t="str">
        <f>IFERROR(VLOOKUP($B52,[1]Mar!AK$5:AL$46,2,FALSE),"")</f>
        <v/>
      </c>
      <c r="AL52" t="str">
        <f>IFERROR(VLOOKUP($B52,[1]Mar!AL$5:AM$46,2,FALSE),"")</f>
        <v/>
      </c>
      <c r="AM52" t="str">
        <f>IFERROR(VLOOKUP($B52,[1]Mar!AM$5:AN$46,2,FALSE),"")</f>
        <v/>
      </c>
      <c r="AN52" t="str">
        <f>IFERROR(VLOOKUP($B52,[1]Mar!AN$5:AO$46,2,FALSE),"")</f>
        <v/>
      </c>
      <c r="AO52" t="str">
        <f>IFERROR(VLOOKUP($B52,[1]Mar!AO$5:AP$46,2,FALSE),"")</f>
        <v/>
      </c>
      <c r="AP52" t="str">
        <f>IFERROR(VLOOKUP($B52,[1]Mar!AP$5:AQ$46,2,FALSE),"")</f>
        <v/>
      </c>
      <c r="AQ52" t="str">
        <f>IFERROR(VLOOKUP($B52,[1]Mar!AQ$5:AR$46,2,FALSE),"")</f>
        <v/>
      </c>
      <c r="AR52" s="7" t="str">
        <f>IFERROR(VLOOKUP($B52,[1]Mar!AR$5:AS$46,2,FALSE),"")</f>
        <v/>
      </c>
      <c r="AS52" s="6">
        <f>SUM($C52:AR52)</f>
        <v>0</v>
      </c>
      <c r="AT52">
        <f>COUNTIF($C52:AR52,"Late*")</f>
        <v>0</v>
      </c>
      <c r="AU52" s="11">
        <f t="shared" si="4"/>
        <v>0</v>
      </c>
      <c r="AV52" s="7">
        <f>COUNTIF($C52:AR52,"Absent")</f>
        <v>0</v>
      </c>
      <c r="AW52">
        <f>COUNTIF($C52:AR52,"Withdrawn")+COUNTIF($C52:AR52,"Absent*")-AV52</f>
        <v>0</v>
      </c>
      <c r="AX52" s="10">
        <f t="shared" si="5"/>
        <v>0</v>
      </c>
    </row>
    <row r="53" spans="1:51" x14ac:dyDescent="0.3">
      <c r="C53" s="6" t="str">
        <f>IFERROR(VLOOKUP($B53,[1]Mar!C$5:D$46,2,FALSE),"")</f>
        <v/>
      </c>
      <c r="D53" t="str">
        <f>IFERROR(VLOOKUP($B53,[1]Mar!D$5:E$46,2,FALSE),"")</f>
        <v/>
      </c>
      <c r="E53" t="str">
        <f>IFERROR(VLOOKUP($B53,[1]Mar!E$5:F$46,2,FALSE),"")</f>
        <v/>
      </c>
      <c r="F53" t="str">
        <f>IFERROR(VLOOKUP($B53,[1]Mar!F$5:G$46,2,FALSE),"")</f>
        <v/>
      </c>
      <c r="G53" t="str">
        <f>IFERROR(VLOOKUP($B53,[1]Mar!G$5:H$46,2,FALSE),"")</f>
        <v/>
      </c>
      <c r="H53" t="str">
        <f>IFERROR(VLOOKUP($B53,[1]Mar!H$5:I$46,2,FALSE),"")</f>
        <v/>
      </c>
      <c r="I53" t="str">
        <f>IFERROR(VLOOKUP($B53,[1]Mar!I$5:J$46,2,FALSE),"")</f>
        <v/>
      </c>
      <c r="J53" t="str">
        <f>IFERROR(VLOOKUP($B53,[1]Mar!J$5:K$46,2,FALSE),"")</f>
        <v/>
      </c>
      <c r="K53" t="str">
        <f>IFERROR(VLOOKUP($B53,[1]Mar!K$5:L$46,2,FALSE),"")</f>
        <v/>
      </c>
      <c r="L53" t="str">
        <f>IFERROR(VLOOKUP($B53,[1]Mar!L$5:M$46,2,FALSE),"")</f>
        <v/>
      </c>
      <c r="M53" t="str">
        <f>IFERROR(VLOOKUP($B53,[1]Mar!M$5:N$46,2,FALSE),"")</f>
        <v/>
      </c>
      <c r="N53" t="str">
        <f>IFERROR(VLOOKUP($B53,[1]Mar!N$5:O$46,2,FALSE),"")</f>
        <v/>
      </c>
      <c r="O53" t="str">
        <f>IFERROR(VLOOKUP($B53,[1]Mar!O$5:P$46,2,FALSE),"")</f>
        <v/>
      </c>
      <c r="P53" t="str">
        <f>IFERROR(VLOOKUP($B53,[1]Mar!P$5:Q$46,2,FALSE),"")</f>
        <v/>
      </c>
      <c r="Q53" t="str">
        <f>IFERROR(VLOOKUP($B53,[1]Mar!Q$5:R$46,2,FALSE),"")</f>
        <v/>
      </c>
      <c r="R53" t="str">
        <f>IFERROR(VLOOKUP($B53,[1]Mar!R$5:S$46,2,FALSE),"")</f>
        <v/>
      </c>
      <c r="S53" t="str">
        <f>IFERROR(VLOOKUP($B53,[1]Mar!S$5:T$46,2,FALSE),"")</f>
        <v/>
      </c>
      <c r="T53" t="str">
        <f>IFERROR(VLOOKUP($B53,[1]Mar!T$5:U$46,2,FALSE),"")</f>
        <v/>
      </c>
      <c r="U53" t="str">
        <f>IFERROR(VLOOKUP($B53,[1]Mar!U$5:V$46,2,FALSE),"")</f>
        <v/>
      </c>
      <c r="V53" t="str">
        <f>IFERROR(VLOOKUP($B53,[1]Mar!V$5:W$46,2,FALSE),"")</f>
        <v/>
      </c>
      <c r="W53" t="str">
        <f>IFERROR(VLOOKUP($B53,[1]Mar!W$5:X$46,2,FALSE),"")</f>
        <v/>
      </c>
      <c r="X53" t="str">
        <f>IFERROR(VLOOKUP($B53,[1]Mar!X$5:Y$46,2,FALSE),"")</f>
        <v/>
      </c>
      <c r="Y53" t="str">
        <f>IFERROR(VLOOKUP($B53,[1]Mar!Y$5:Z$46,2,FALSE),"")</f>
        <v/>
      </c>
      <c r="Z53" t="str">
        <f>IFERROR(VLOOKUP($B53,[1]Mar!Z$5:AA$46,2,FALSE),"")</f>
        <v/>
      </c>
      <c r="AA53" t="str">
        <f>IFERROR(VLOOKUP($B53,[1]Mar!AA$5:AB$46,2,FALSE),"")</f>
        <v/>
      </c>
      <c r="AB53" t="str">
        <f>IFERROR(VLOOKUP($B53,[1]Mar!AB$5:AC$46,2,FALSE),"")</f>
        <v/>
      </c>
      <c r="AC53" t="str">
        <f>IFERROR(VLOOKUP($B53,[1]Mar!AC$5:AD$46,2,FALSE),"")</f>
        <v/>
      </c>
      <c r="AD53" t="str">
        <f>IFERROR(VLOOKUP($B53,[1]Mar!AD$5:AE$46,2,FALSE),"")</f>
        <v/>
      </c>
      <c r="AE53" t="str">
        <f>IFERROR(VLOOKUP($B53,[1]Mar!AE$5:AF$46,2,FALSE),"")</f>
        <v/>
      </c>
      <c r="AF53" t="str">
        <f>IFERROR(VLOOKUP($B53,[1]Mar!AF$5:AG$46,2,FALSE),"")</f>
        <v/>
      </c>
      <c r="AG53" t="str">
        <f>IFERROR(VLOOKUP($B53,[1]Mar!AG$5:AH$46,2,FALSE),"")</f>
        <v/>
      </c>
      <c r="AH53" t="str">
        <f>IFERROR(VLOOKUP($B53,[1]Mar!AH$5:AI$46,2,FALSE),"")</f>
        <v/>
      </c>
      <c r="AI53" t="str">
        <f>IFERROR(VLOOKUP($B53,[1]Mar!AI$5:AJ$46,2,FALSE),"")</f>
        <v/>
      </c>
      <c r="AJ53" t="str">
        <f>IFERROR(VLOOKUP($B53,[1]Mar!AJ$5:AK$46,2,FALSE),"")</f>
        <v/>
      </c>
      <c r="AK53" t="str">
        <f>IFERROR(VLOOKUP($B53,[1]Mar!AK$5:AL$46,2,FALSE),"")</f>
        <v/>
      </c>
      <c r="AL53" t="str">
        <f>IFERROR(VLOOKUP($B53,[1]Mar!AL$5:AM$46,2,FALSE),"")</f>
        <v/>
      </c>
      <c r="AM53" t="str">
        <f>IFERROR(VLOOKUP($B53,[1]Mar!AM$5:AN$46,2,FALSE),"")</f>
        <v/>
      </c>
      <c r="AN53" t="str">
        <f>IFERROR(VLOOKUP($B53,[1]Mar!AN$5:AO$46,2,FALSE),"")</f>
        <v/>
      </c>
      <c r="AO53" t="str">
        <f>IFERROR(VLOOKUP($B53,[1]Mar!AO$5:AP$46,2,FALSE),"")</f>
        <v/>
      </c>
      <c r="AP53" t="str">
        <f>IFERROR(VLOOKUP($B53,[1]Mar!AP$5:AQ$46,2,FALSE),"")</f>
        <v/>
      </c>
      <c r="AQ53" t="str">
        <f>IFERROR(VLOOKUP($B53,[1]Mar!AQ$5:AR$46,2,FALSE),"")</f>
        <v/>
      </c>
      <c r="AR53" s="7" t="str">
        <f>IFERROR(VLOOKUP($B53,[1]Mar!AR$5:AS$46,2,FALSE),"")</f>
        <v/>
      </c>
      <c r="AS53" s="6">
        <f>SUM($C53:AR53)</f>
        <v>0</v>
      </c>
      <c r="AT53">
        <f>COUNTIF($C53:AR53,"Late*")</f>
        <v>0</v>
      </c>
      <c r="AU53" s="11">
        <f t="shared" si="4"/>
        <v>0</v>
      </c>
      <c r="AV53" s="7">
        <f>COUNTIF($C53:AR53,"Absent")</f>
        <v>0</v>
      </c>
      <c r="AW53">
        <f>COUNTIF($C53:AR53,"Withdrawn")+COUNTIF($C53:AR53,"Absent*")-AV53</f>
        <v>0</v>
      </c>
      <c r="AX53" s="10">
        <f t="shared" si="5"/>
        <v>0</v>
      </c>
    </row>
    <row r="54" spans="1:51" x14ac:dyDescent="0.3">
      <c r="C54" s="6" t="str">
        <f>IFERROR(VLOOKUP($B54,[1]Mar!C$5:D$46,2,FALSE),"")</f>
        <v/>
      </c>
      <c r="D54" t="str">
        <f>IFERROR(VLOOKUP($B54,[1]Mar!D$5:E$46,2,FALSE),"")</f>
        <v/>
      </c>
      <c r="E54" t="str">
        <f>IFERROR(VLOOKUP($B54,[1]Mar!E$5:F$46,2,FALSE),"")</f>
        <v/>
      </c>
      <c r="F54" t="str">
        <f>IFERROR(VLOOKUP($B54,[1]Mar!F$5:G$46,2,FALSE),"")</f>
        <v/>
      </c>
      <c r="G54" t="str">
        <f>IFERROR(VLOOKUP($B54,[1]Mar!G$5:H$46,2,FALSE),"")</f>
        <v/>
      </c>
      <c r="H54" t="str">
        <f>IFERROR(VLOOKUP($B54,[1]Mar!H$5:I$46,2,FALSE),"")</f>
        <v/>
      </c>
      <c r="I54" t="str">
        <f>IFERROR(VLOOKUP($B54,[1]Mar!I$5:J$46,2,FALSE),"")</f>
        <v/>
      </c>
      <c r="J54" t="str">
        <f>IFERROR(VLOOKUP($B54,[1]Mar!J$5:K$46,2,FALSE),"")</f>
        <v/>
      </c>
      <c r="K54" t="str">
        <f>IFERROR(VLOOKUP($B54,[1]Mar!K$5:L$46,2,FALSE),"")</f>
        <v/>
      </c>
      <c r="L54" t="str">
        <f>IFERROR(VLOOKUP($B54,[1]Mar!L$5:M$46,2,FALSE),"")</f>
        <v/>
      </c>
      <c r="M54" t="str">
        <f>IFERROR(VLOOKUP($B54,[1]Mar!M$5:N$46,2,FALSE),"")</f>
        <v/>
      </c>
      <c r="N54" t="str">
        <f>IFERROR(VLOOKUP($B54,[1]Mar!N$5:O$46,2,FALSE),"")</f>
        <v/>
      </c>
      <c r="O54" t="str">
        <f>IFERROR(VLOOKUP($B54,[1]Mar!O$5:P$46,2,FALSE),"")</f>
        <v/>
      </c>
      <c r="P54" t="str">
        <f>IFERROR(VLOOKUP($B54,[1]Mar!P$5:Q$46,2,FALSE),"")</f>
        <v/>
      </c>
      <c r="Q54" t="str">
        <f>IFERROR(VLOOKUP($B54,[1]Mar!Q$5:R$46,2,FALSE),"")</f>
        <v/>
      </c>
      <c r="R54" t="str">
        <f>IFERROR(VLOOKUP($B54,[1]Mar!R$5:S$46,2,FALSE),"")</f>
        <v/>
      </c>
      <c r="S54" t="str">
        <f>IFERROR(VLOOKUP($B54,[1]Mar!S$5:T$46,2,FALSE),"")</f>
        <v/>
      </c>
      <c r="T54" t="str">
        <f>IFERROR(VLOOKUP($B54,[1]Mar!T$5:U$46,2,FALSE),"")</f>
        <v/>
      </c>
      <c r="U54" t="str">
        <f>IFERROR(VLOOKUP($B54,[1]Mar!U$5:V$46,2,FALSE),"")</f>
        <v/>
      </c>
      <c r="V54" t="str">
        <f>IFERROR(VLOOKUP($B54,[1]Mar!V$5:W$46,2,FALSE),"")</f>
        <v/>
      </c>
      <c r="W54" t="str">
        <f>IFERROR(VLOOKUP($B54,[1]Mar!W$5:X$46,2,FALSE),"")</f>
        <v/>
      </c>
      <c r="X54" t="str">
        <f>IFERROR(VLOOKUP($B54,[1]Mar!X$5:Y$46,2,FALSE),"")</f>
        <v/>
      </c>
      <c r="Y54" t="str">
        <f>IFERROR(VLOOKUP($B54,[1]Mar!Y$5:Z$46,2,FALSE),"")</f>
        <v/>
      </c>
      <c r="Z54" t="str">
        <f>IFERROR(VLOOKUP($B54,[1]Mar!Z$5:AA$46,2,FALSE),"")</f>
        <v/>
      </c>
      <c r="AA54" t="str">
        <f>IFERROR(VLOOKUP($B54,[1]Mar!AA$5:AB$46,2,FALSE),"")</f>
        <v/>
      </c>
      <c r="AB54" t="str">
        <f>IFERROR(VLOOKUP($B54,[1]Mar!AB$5:AC$46,2,FALSE),"")</f>
        <v/>
      </c>
      <c r="AC54" t="str">
        <f>IFERROR(VLOOKUP($B54,[1]Mar!AC$5:AD$46,2,FALSE),"")</f>
        <v/>
      </c>
      <c r="AD54" t="str">
        <f>IFERROR(VLOOKUP($B54,[1]Mar!AD$5:AE$46,2,FALSE),"")</f>
        <v/>
      </c>
      <c r="AE54" t="str">
        <f>IFERROR(VLOOKUP($B54,[1]Mar!AE$5:AF$46,2,FALSE),"")</f>
        <v/>
      </c>
      <c r="AF54" t="str">
        <f>IFERROR(VLOOKUP($B54,[1]Mar!AF$5:AG$46,2,FALSE),"")</f>
        <v/>
      </c>
      <c r="AG54" t="str">
        <f>IFERROR(VLOOKUP($B54,[1]Mar!AG$5:AH$46,2,FALSE),"")</f>
        <v/>
      </c>
      <c r="AH54" t="str">
        <f>IFERROR(VLOOKUP($B54,[1]Mar!AH$5:AI$46,2,FALSE),"")</f>
        <v/>
      </c>
      <c r="AI54" t="str">
        <f>IFERROR(VLOOKUP($B54,[1]Mar!AI$5:AJ$46,2,FALSE),"")</f>
        <v/>
      </c>
      <c r="AJ54" t="str">
        <f>IFERROR(VLOOKUP($B54,[1]Mar!AJ$5:AK$46,2,FALSE),"")</f>
        <v/>
      </c>
      <c r="AK54" t="str">
        <f>IFERROR(VLOOKUP($B54,[1]Mar!AK$5:AL$46,2,FALSE),"")</f>
        <v/>
      </c>
      <c r="AL54" t="str">
        <f>IFERROR(VLOOKUP($B54,[1]Mar!AL$5:AM$46,2,FALSE),"")</f>
        <v/>
      </c>
      <c r="AM54" t="str">
        <f>IFERROR(VLOOKUP($B54,[1]Mar!AM$5:AN$46,2,FALSE),"")</f>
        <v/>
      </c>
      <c r="AN54" t="str">
        <f>IFERROR(VLOOKUP($B54,[1]Mar!AN$5:AO$46,2,FALSE),"")</f>
        <v/>
      </c>
      <c r="AO54" t="str">
        <f>IFERROR(VLOOKUP($B54,[1]Mar!AO$5:AP$46,2,FALSE),"")</f>
        <v/>
      </c>
      <c r="AP54" t="str">
        <f>IFERROR(VLOOKUP($B54,[1]Mar!AP$5:AQ$46,2,FALSE),"")</f>
        <v/>
      </c>
      <c r="AQ54" t="str">
        <f>IFERROR(VLOOKUP($B54,[1]Mar!AQ$5:AR$46,2,FALSE),"")</f>
        <v/>
      </c>
      <c r="AR54" s="7" t="str">
        <f>IFERROR(VLOOKUP($B54,[1]Mar!AR$5:AS$46,2,FALSE),"")</f>
        <v/>
      </c>
      <c r="AS54" s="6">
        <f>SUM($C54:AR54)</f>
        <v>0</v>
      </c>
      <c r="AT54">
        <f>COUNTIF($C54:AR54,"Late*")</f>
        <v>0</v>
      </c>
      <c r="AU54" s="11">
        <f t="shared" si="4"/>
        <v>0</v>
      </c>
      <c r="AV54" s="7">
        <f>COUNTIF($C54:AR54,"Absent")</f>
        <v>0</v>
      </c>
      <c r="AW54">
        <f>COUNTIF($C54:AR54,"Withdrawn")+COUNTIF($C54:AR54,"Absent*")-AV54</f>
        <v>0</v>
      </c>
      <c r="AX54" s="10">
        <f t="shared" si="5"/>
        <v>0</v>
      </c>
    </row>
    <row r="55" spans="1:51" x14ac:dyDescent="0.3">
      <c r="C55" s="6" t="str">
        <f>IFERROR(VLOOKUP($B55,[1]Mar!C$5:D$46,2,FALSE),"")</f>
        <v/>
      </c>
      <c r="D55" t="str">
        <f>IFERROR(VLOOKUP($B55,[1]Mar!D$5:E$46,2,FALSE),"")</f>
        <v/>
      </c>
      <c r="E55" t="str">
        <f>IFERROR(VLOOKUP($B55,[1]Mar!E$5:F$46,2,FALSE),"")</f>
        <v/>
      </c>
      <c r="F55" t="str">
        <f>IFERROR(VLOOKUP($B55,[1]Mar!F$5:G$46,2,FALSE),"")</f>
        <v/>
      </c>
      <c r="G55" t="str">
        <f>IFERROR(VLOOKUP($B55,[1]Mar!G$5:H$46,2,FALSE),"")</f>
        <v/>
      </c>
      <c r="H55" t="str">
        <f>IFERROR(VLOOKUP($B55,[1]Mar!H$5:I$46,2,FALSE),"")</f>
        <v/>
      </c>
      <c r="I55" t="str">
        <f>IFERROR(VLOOKUP($B55,[1]Mar!I$5:J$46,2,FALSE),"")</f>
        <v/>
      </c>
      <c r="J55" t="str">
        <f>IFERROR(VLOOKUP($B55,[1]Mar!J$5:K$46,2,FALSE),"")</f>
        <v/>
      </c>
      <c r="K55" t="str">
        <f>IFERROR(VLOOKUP($B55,[1]Mar!K$5:L$46,2,FALSE),"")</f>
        <v/>
      </c>
      <c r="L55" t="str">
        <f>IFERROR(VLOOKUP($B55,[1]Mar!L$5:M$46,2,FALSE),"")</f>
        <v/>
      </c>
      <c r="M55" t="str">
        <f>IFERROR(VLOOKUP($B55,[1]Mar!M$5:N$46,2,FALSE),"")</f>
        <v/>
      </c>
      <c r="N55" t="str">
        <f>IFERROR(VLOOKUP($B55,[1]Mar!N$5:O$46,2,FALSE),"")</f>
        <v/>
      </c>
      <c r="O55" t="str">
        <f>IFERROR(VLOOKUP($B55,[1]Mar!O$5:P$46,2,FALSE),"")</f>
        <v/>
      </c>
      <c r="P55" t="str">
        <f>IFERROR(VLOOKUP($B55,[1]Mar!P$5:Q$46,2,FALSE),"")</f>
        <v/>
      </c>
      <c r="Q55" t="str">
        <f>IFERROR(VLOOKUP($B55,[1]Mar!Q$5:R$46,2,FALSE),"")</f>
        <v/>
      </c>
      <c r="R55" t="str">
        <f>IFERROR(VLOOKUP($B55,[1]Mar!R$5:S$46,2,FALSE),"")</f>
        <v/>
      </c>
      <c r="S55" t="str">
        <f>IFERROR(VLOOKUP($B55,[1]Mar!S$5:T$46,2,FALSE),"")</f>
        <v/>
      </c>
      <c r="T55" t="str">
        <f>IFERROR(VLOOKUP($B55,[1]Mar!T$5:U$46,2,FALSE),"")</f>
        <v/>
      </c>
      <c r="U55" t="str">
        <f>IFERROR(VLOOKUP($B55,[1]Mar!U$5:V$46,2,FALSE),"")</f>
        <v/>
      </c>
      <c r="V55" t="str">
        <f>IFERROR(VLOOKUP($B55,[1]Mar!V$5:W$46,2,FALSE),"")</f>
        <v/>
      </c>
      <c r="W55" t="str">
        <f>IFERROR(VLOOKUP($B55,[1]Mar!W$5:X$46,2,FALSE),"")</f>
        <v/>
      </c>
      <c r="X55" t="str">
        <f>IFERROR(VLOOKUP($B55,[1]Mar!X$5:Y$46,2,FALSE),"")</f>
        <v/>
      </c>
      <c r="Y55" t="str">
        <f>IFERROR(VLOOKUP($B55,[1]Mar!Y$5:Z$46,2,FALSE),"")</f>
        <v/>
      </c>
      <c r="Z55" t="str">
        <f>IFERROR(VLOOKUP($B55,[1]Mar!Z$5:AA$46,2,FALSE),"")</f>
        <v/>
      </c>
      <c r="AA55" t="str">
        <f>IFERROR(VLOOKUP($B55,[1]Mar!AA$5:AB$46,2,FALSE),"")</f>
        <v/>
      </c>
      <c r="AB55" t="str">
        <f>IFERROR(VLOOKUP($B55,[1]Mar!AB$5:AC$46,2,FALSE),"")</f>
        <v/>
      </c>
      <c r="AC55" t="str">
        <f>IFERROR(VLOOKUP($B55,[1]Mar!AC$5:AD$46,2,FALSE),"")</f>
        <v/>
      </c>
      <c r="AD55" t="str">
        <f>IFERROR(VLOOKUP($B55,[1]Mar!AD$5:AE$46,2,FALSE),"")</f>
        <v/>
      </c>
      <c r="AE55" t="str">
        <f>IFERROR(VLOOKUP($B55,[1]Mar!AE$5:AF$46,2,FALSE),"")</f>
        <v/>
      </c>
      <c r="AF55" t="str">
        <f>IFERROR(VLOOKUP($B55,[1]Mar!AF$5:AG$46,2,FALSE),"")</f>
        <v/>
      </c>
      <c r="AG55" t="str">
        <f>IFERROR(VLOOKUP($B55,[1]Mar!AG$5:AH$46,2,FALSE),"")</f>
        <v/>
      </c>
      <c r="AH55" t="str">
        <f>IFERROR(VLOOKUP($B55,[1]Mar!AH$5:AI$46,2,FALSE),"")</f>
        <v/>
      </c>
      <c r="AI55" t="str">
        <f>IFERROR(VLOOKUP($B55,[1]Mar!AI$5:AJ$46,2,FALSE),"")</f>
        <v/>
      </c>
      <c r="AJ55" t="str">
        <f>IFERROR(VLOOKUP($B55,[1]Mar!AJ$5:AK$46,2,FALSE),"")</f>
        <v/>
      </c>
      <c r="AK55" t="str">
        <f>IFERROR(VLOOKUP($B55,[1]Mar!AK$5:AL$46,2,FALSE),"")</f>
        <v/>
      </c>
      <c r="AL55" t="str">
        <f>IFERROR(VLOOKUP($B55,[1]Mar!AL$5:AM$46,2,FALSE),"")</f>
        <v/>
      </c>
      <c r="AM55" t="str">
        <f>IFERROR(VLOOKUP($B55,[1]Mar!AM$5:AN$46,2,FALSE),"")</f>
        <v/>
      </c>
      <c r="AN55" t="str">
        <f>IFERROR(VLOOKUP($B55,[1]Mar!AN$5:AO$46,2,FALSE),"")</f>
        <v/>
      </c>
      <c r="AO55" t="str">
        <f>IFERROR(VLOOKUP($B55,[1]Mar!AO$5:AP$46,2,FALSE),"")</f>
        <v/>
      </c>
      <c r="AP55" t="str">
        <f>IFERROR(VLOOKUP($B55,[1]Mar!AP$5:AQ$46,2,FALSE),"")</f>
        <v/>
      </c>
      <c r="AQ55" t="str">
        <f>IFERROR(VLOOKUP($B55,[1]Mar!AQ$5:AR$46,2,FALSE),"")</f>
        <v/>
      </c>
      <c r="AR55" s="7" t="str">
        <f>IFERROR(VLOOKUP($B55,[1]Mar!AR$5:AS$46,2,FALSE),"")</f>
        <v/>
      </c>
      <c r="AS55" s="6">
        <f>SUM($C55:AR55)</f>
        <v>0</v>
      </c>
      <c r="AT55">
        <f>COUNTIF($C55:AR55,"Late*")</f>
        <v>0</v>
      </c>
      <c r="AU55" s="11">
        <f t="shared" si="4"/>
        <v>0</v>
      </c>
      <c r="AV55" s="7">
        <f>COUNTIF($C55:AR55,"Absent")</f>
        <v>0</v>
      </c>
      <c r="AW55">
        <f>COUNTIF($C55:AR55,"Withdrawn")+COUNTIF($C55:AR55,"Absent*")-AV55</f>
        <v>0</v>
      </c>
      <c r="AX55" s="10">
        <f t="shared" si="5"/>
        <v>0</v>
      </c>
    </row>
    <row r="56" spans="1:51" x14ac:dyDescent="0.3">
      <c r="C56" s="6" t="str">
        <f>IFERROR(VLOOKUP($B56,[1]Mar!C$5:D$46,2,FALSE),"")</f>
        <v/>
      </c>
      <c r="D56" t="str">
        <f>IFERROR(VLOOKUP($B56,[1]Mar!D$5:E$46,2,FALSE),"")</f>
        <v/>
      </c>
      <c r="E56" t="str">
        <f>IFERROR(VLOOKUP($B56,[1]Mar!E$5:F$46,2,FALSE),"")</f>
        <v/>
      </c>
      <c r="F56" t="str">
        <f>IFERROR(VLOOKUP($B56,[1]Mar!F$5:G$46,2,FALSE),"")</f>
        <v/>
      </c>
      <c r="G56" t="str">
        <f>IFERROR(VLOOKUP($B56,[1]Mar!G$5:H$46,2,FALSE),"")</f>
        <v/>
      </c>
      <c r="H56" t="str">
        <f>IFERROR(VLOOKUP($B56,[1]Mar!H$5:I$46,2,FALSE),"")</f>
        <v/>
      </c>
      <c r="I56" t="str">
        <f>IFERROR(VLOOKUP($B56,[1]Mar!I$5:J$46,2,FALSE),"")</f>
        <v/>
      </c>
      <c r="J56" t="str">
        <f>IFERROR(VLOOKUP($B56,[1]Mar!J$5:K$46,2,FALSE),"")</f>
        <v/>
      </c>
      <c r="K56" t="str">
        <f>IFERROR(VLOOKUP($B56,[1]Mar!K$5:L$46,2,FALSE),"")</f>
        <v/>
      </c>
      <c r="L56" t="str">
        <f>IFERROR(VLOOKUP($B56,[1]Mar!L$5:M$46,2,FALSE),"")</f>
        <v/>
      </c>
      <c r="M56" t="str">
        <f>IFERROR(VLOOKUP($B56,[1]Mar!M$5:N$46,2,FALSE),"")</f>
        <v/>
      </c>
      <c r="N56" t="str">
        <f>IFERROR(VLOOKUP($B56,[1]Mar!N$5:O$46,2,FALSE),"")</f>
        <v/>
      </c>
      <c r="O56" t="str">
        <f>IFERROR(VLOOKUP($B56,[1]Mar!O$5:P$46,2,FALSE),"")</f>
        <v/>
      </c>
      <c r="P56" t="str">
        <f>IFERROR(VLOOKUP($B56,[1]Mar!P$5:Q$46,2,FALSE),"")</f>
        <v/>
      </c>
      <c r="Q56" t="str">
        <f>IFERROR(VLOOKUP($B56,[1]Mar!Q$5:R$46,2,FALSE),"")</f>
        <v/>
      </c>
      <c r="R56" t="str">
        <f>IFERROR(VLOOKUP($B56,[1]Mar!R$5:S$46,2,FALSE),"")</f>
        <v/>
      </c>
      <c r="S56" t="str">
        <f>IFERROR(VLOOKUP($B56,[1]Mar!S$5:T$46,2,FALSE),"")</f>
        <v/>
      </c>
      <c r="T56" t="str">
        <f>IFERROR(VLOOKUP($B56,[1]Mar!T$5:U$46,2,FALSE),"")</f>
        <v/>
      </c>
      <c r="U56" t="str">
        <f>IFERROR(VLOOKUP($B56,[1]Mar!U$5:V$46,2,FALSE),"")</f>
        <v/>
      </c>
      <c r="V56" t="str">
        <f>IFERROR(VLOOKUP($B56,[1]Mar!V$5:W$46,2,FALSE),"")</f>
        <v/>
      </c>
      <c r="W56" t="str">
        <f>IFERROR(VLOOKUP($B56,[1]Mar!W$5:X$46,2,FALSE),"")</f>
        <v/>
      </c>
      <c r="X56" t="str">
        <f>IFERROR(VLOOKUP($B56,[1]Mar!X$5:Y$46,2,FALSE),"")</f>
        <v/>
      </c>
      <c r="Y56" t="str">
        <f>IFERROR(VLOOKUP($B56,[1]Mar!Y$5:Z$46,2,FALSE),"")</f>
        <v/>
      </c>
      <c r="Z56" t="str">
        <f>IFERROR(VLOOKUP($B56,[1]Mar!Z$5:AA$46,2,FALSE),"")</f>
        <v/>
      </c>
      <c r="AA56" t="str">
        <f>IFERROR(VLOOKUP($B56,[1]Mar!AA$5:AB$46,2,FALSE),"")</f>
        <v/>
      </c>
      <c r="AB56" t="str">
        <f>IFERROR(VLOOKUP($B56,[1]Mar!AB$5:AC$46,2,FALSE),"")</f>
        <v/>
      </c>
      <c r="AC56" t="str">
        <f>IFERROR(VLOOKUP($B56,[1]Mar!AC$5:AD$46,2,FALSE),"")</f>
        <v/>
      </c>
      <c r="AD56" t="str">
        <f>IFERROR(VLOOKUP($B56,[1]Mar!AD$5:AE$46,2,FALSE),"")</f>
        <v/>
      </c>
      <c r="AE56" t="str">
        <f>IFERROR(VLOOKUP($B56,[1]Mar!AE$5:AF$46,2,FALSE),"")</f>
        <v/>
      </c>
      <c r="AF56" t="str">
        <f>IFERROR(VLOOKUP($B56,[1]Mar!AF$5:AG$46,2,FALSE),"")</f>
        <v/>
      </c>
      <c r="AG56" t="str">
        <f>IFERROR(VLOOKUP($B56,[1]Mar!AG$5:AH$46,2,FALSE),"")</f>
        <v/>
      </c>
      <c r="AH56" t="str">
        <f>IFERROR(VLOOKUP($B56,[1]Mar!AH$5:AI$46,2,FALSE),"")</f>
        <v/>
      </c>
      <c r="AI56" t="str">
        <f>IFERROR(VLOOKUP($B56,[1]Mar!AI$5:AJ$46,2,FALSE),"")</f>
        <v/>
      </c>
      <c r="AJ56" t="str">
        <f>IFERROR(VLOOKUP($B56,[1]Mar!AJ$5:AK$46,2,FALSE),"")</f>
        <v/>
      </c>
      <c r="AK56" t="str">
        <f>IFERROR(VLOOKUP($B56,[1]Mar!AK$5:AL$46,2,FALSE),"")</f>
        <v/>
      </c>
      <c r="AL56" t="str">
        <f>IFERROR(VLOOKUP($B56,[1]Mar!AL$5:AM$46,2,FALSE),"")</f>
        <v/>
      </c>
      <c r="AM56" t="str">
        <f>IFERROR(VLOOKUP($B56,[1]Mar!AM$5:AN$46,2,FALSE),"")</f>
        <v/>
      </c>
      <c r="AN56" t="str">
        <f>IFERROR(VLOOKUP($B56,[1]Mar!AN$5:AO$46,2,FALSE),"")</f>
        <v/>
      </c>
      <c r="AO56" t="str">
        <f>IFERROR(VLOOKUP($B56,[1]Mar!AO$5:AP$46,2,FALSE),"")</f>
        <v/>
      </c>
      <c r="AP56" t="str">
        <f>IFERROR(VLOOKUP($B56,[1]Mar!AP$5:AQ$46,2,FALSE),"")</f>
        <v/>
      </c>
      <c r="AQ56" t="str">
        <f>IFERROR(VLOOKUP($B56,[1]Mar!AQ$5:AR$46,2,FALSE),"")</f>
        <v/>
      </c>
      <c r="AR56" s="7" t="str">
        <f>IFERROR(VLOOKUP($B56,[1]Mar!AR$5:AS$46,2,FALSE),"")</f>
        <v/>
      </c>
      <c r="AS56" s="6">
        <f>SUM($C56:AR56)</f>
        <v>0</v>
      </c>
      <c r="AT56">
        <f>COUNTIF($C56:AR56,"Late*")</f>
        <v>0</v>
      </c>
      <c r="AU56" s="11">
        <f t="shared" si="4"/>
        <v>0</v>
      </c>
      <c r="AV56" s="7">
        <f>COUNTIF($C56:AR56,"Absent")</f>
        <v>0</v>
      </c>
      <c r="AW56">
        <f>COUNTIF($C56:AR56,"Withdrawn")+COUNTIF($C56:AR56,"Absent*")-AV56</f>
        <v>0</v>
      </c>
      <c r="AX56" s="10">
        <f t="shared" si="5"/>
        <v>0</v>
      </c>
    </row>
    <row r="57" spans="1:51" x14ac:dyDescent="0.3">
      <c r="C57" s="6" t="str">
        <f>IFERROR(VLOOKUP($B57,[1]Mar!C$5:D$46,2,FALSE),"")</f>
        <v/>
      </c>
      <c r="D57" t="str">
        <f>IFERROR(VLOOKUP($B57,[1]Mar!D$5:E$46,2,FALSE),"")</f>
        <v/>
      </c>
      <c r="E57" t="str">
        <f>IFERROR(VLOOKUP($B57,[1]Mar!E$5:F$46,2,FALSE),"")</f>
        <v/>
      </c>
      <c r="F57" t="str">
        <f>IFERROR(VLOOKUP($B57,[1]Mar!F$5:G$46,2,FALSE),"")</f>
        <v/>
      </c>
      <c r="G57" t="str">
        <f>IFERROR(VLOOKUP($B57,[1]Mar!G$5:H$46,2,FALSE),"")</f>
        <v/>
      </c>
      <c r="H57" t="str">
        <f>IFERROR(VLOOKUP($B57,[1]Mar!H$5:I$46,2,FALSE),"")</f>
        <v/>
      </c>
      <c r="I57" t="str">
        <f>IFERROR(VLOOKUP($B57,[1]Mar!I$5:J$46,2,FALSE),"")</f>
        <v/>
      </c>
      <c r="J57" t="str">
        <f>IFERROR(VLOOKUP($B57,[1]Mar!J$5:K$46,2,FALSE),"")</f>
        <v/>
      </c>
      <c r="K57" t="str">
        <f>IFERROR(VLOOKUP($B57,[1]Mar!K$5:L$46,2,FALSE),"")</f>
        <v/>
      </c>
      <c r="L57" t="str">
        <f>IFERROR(VLOOKUP($B57,[1]Mar!L$5:M$46,2,FALSE),"")</f>
        <v/>
      </c>
      <c r="M57" t="str">
        <f>IFERROR(VLOOKUP($B57,[1]Mar!M$5:N$46,2,FALSE),"")</f>
        <v/>
      </c>
      <c r="N57" t="str">
        <f>IFERROR(VLOOKUP($B57,[1]Mar!N$5:O$46,2,FALSE),"")</f>
        <v/>
      </c>
      <c r="O57" t="str">
        <f>IFERROR(VLOOKUP($B57,[1]Mar!O$5:P$46,2,FALSE),"")</f>
        <v/>
      </c>
      <c r="P57" t="str">
        <f>IFERROR(VLOOKUP($B57,[1]Mar!P$5:Q$46,2,FALSE),"")</f>
        <v/>
      </c>
      <c r="Q57" t="str">
        <f>IFERROR(VLOOKUP($B57,[1]Mar!Q$5:R$46,2,FALSE),"")</f>
        <v/>
      </c>
      <c r="R57" t="str">
        <f>IFERROR(VLOOKUP($B57,[1]Mar!R$5:S$46,2,FALSE),"")</f>
        <v/>
      </c>
      <c r="S57" t="str">
        <f>IFERROR(VLOOKUP($B57,[1]Mar!S$5:T$46,2,FALSE),"")</f>
        <v/>
      </c>
      <c r="T57" t="str">
        <f>IFERROR(VLOOKUP($B57,[1]Mar!T$5:U$46,2,FALSE),"")</f>
        <v/>
      </c>
      <c r="U57" t="str">
        <f>IFERROR(VLOOKUP($B57,[1]Mar!U$5:V$46,2,FALSE),"")</f>
        <v/>
      </c>
      <c r="V57" t="str">
        <f>IFERROR(VLOOKUP($B57,[1]Mar!V$5:W$46,2,FALSE),"")</f>
        <v/>
      </c>
      <c r="W57" t="str">
        <f>IFERROR(VLOOKUP($B57,[1]Mar!W$5:X$46,2,FALSE),"")</f>
        <v/>
      </c>
      <c r="X57" t="str">
        <f>IFERROR(VLOOKUP($B57,[1]Mar!X$5:Y$46,2,FALSE),"")</f>
        <v/>
      </c>
      <c r="Y57" t="str">
        <f>IFERROR(VLOOKUP($B57,[1]Mar!Y$5:Z$46,2,FALSE),"")</f>
        <v/>
      </c>
      <c r="Z57" t="str">
        <f>IFERROR(VLOOKUP($B57,[1]Mar!Z$5:AA$46,2,FALSE),"")</f>
        <v/>
      </c>
      <c r="AA57" t="str">
        <f>IFERROR(VLOOKUP($B57,[1]Mar!AA$5:AB$46,2,FALSE),"")</f>
        <v/>
      </c>
      <c r="AB57" t="str">
        <f>IFERROR(VLOOKUP($B57,[1]Mar!AB$5:AC$46,2,FALSE),"")</f>
        <v/>
      </c>
      <c r="AC57" t="str">
        <f>IFERROR(VLOOKUP($B57,[1]Mar!AC$5:AD$46,2,FALSE),"")</f>
        <v/>
      </c>
      <c r="AD57" t="str">
        <f>IFERROR(VLOOKUP($B57,[1]Mar!AD$5:AE$46,2,FALSE),"")</f>
        <v/>
      </c>
      <c r="AE57" t="str">
        <f>IFERROR(VLOOKUP($B57,[1]Mar!AE$5:AF$46,2,FALSE),"")</f>
        <v/>
      </c>
      <c r="AF57" t="str">
        <f>IFERROR(VLOOKUP($B57,[1]Mar!AF$5:AG$46,2,FALSE),"")</f>
        <v/>
      </c>
      <c r="AG57" t="str">
        <f>IFERROR(VLOOKUP($B57,[1]Mar!AG$5:AH$46,2,FALSE),"")</f>
        <v/>
      </c>
      <c r="AH57" t="str">
        <f>IFERROR(VLOOKUP($B57,[1]Mar!AH$5:AI$46,2,FALSE),"")</f>
        <v/>
      </c>
      <c r="AI57" t="str">
        <f>IFERROR(VLOOKUP($B57,[1]Mar!AI$5:AJ$46,2,FALSE),"")</f>
        <v/>
      </c>
      <c r="AJ57" t="str">
        <f>IFERROR(VLOOKUP($B57,[1]Mar!AJ$5:AK$46,2,FALSE),"")</f>
        <v/>
      </c>
      <c r="AK57" t="str">
        <f>IFERROR(VLOOKUP($B57,[1]Mar!AK$5:AL$46,2,FALSE),"")</f>
        <v/>
      </c>
      <c r="AL57" t="str">
        <f>IFERROR(VLOOKUP($B57,[1]Mar!AL$5:AM$46,2,FALSE),"")</f>
        <v/>
      </c>
      <c r="AM57" t="str">
        <f>IFERROR(VLOOKUP($B57,[1]Mar!AM$5:AN$46,2,FALSE),"")</f>
        <v/>
      </c>
      <c r="AN57" t="str">
        <f>IFERROR(VLOOKUP($B57,[1]Mar!AN$5:AO$46,2,FALSE),"")</f>
        <v/>
      </c>
      <c r="AO57" t="str">
        <f>IFERROR(VLOOKUP($B57,[1]Mar!AO$5:AP$46,2,FALSE),"")</f>
        <v/>
      </c>
      <c r="AP57" t="str">
        <f>IFERROR(VLOOKUP($B57,[1]Mar!AP$5:AQ$46,2,FALSE),"")</f>
        <v/>
      </c>
      <c r="AQ57" t="str">
        <f>IFERROR(VLOOKUP($B57,[1]Mar!AQ$5:AR$46,2,FALSE),"")</f>
        <v/>
      </c>
      <c r="AR57" s="7" t="str">
        <f>IFERROR(VLOOKUP($B57,[1]Mar!AR$5:AS$46,2,FALSE),"")</f>
        <v/>
      </c>
      <c r="AS57" s="6">
        <f>SUM($C57:AR57)</f>
        <v>0</v>
      </c>
      <c r="AT57">
        <f>COUNTIF($C57:AR57,"Late*")</f>
        <v>0</v>
      </c>
      <c r="AU57" s="11">
        <f t="shared" si="4"/>
        <v>0</v>
      </c>
      <c r="AV57" s="7">
        <f>COUNTIF($C57:AR57,"Absent")</f>
        <v>0</v>
      </c>
      <c r="AW57">
        <f>COUNTIF($C57:AR57,"Withdrawn")+COUNTIF($C57:AR57,"Absent*")-AV57</f>
        <v>0</v>
      </c>
      <c r="AX57" s="10">
        <f t="shared" si="5"/>
        <v>0</v>
      </c>
    </row>
    <row r="58" spans="1:51" x14ac:dyDescent="0.3">
      <c r="C58" s="6" t="str">
        <f>IFERROR(VLOOKUP($B58,[1]Mar!C$5:D$46,2,FALSE),"")</f>
        <v/>
      </c>
      <c r="D58" t="str">
        <f>IFERROR(VLOOKUP($B58,[1]Mar!D$5:E$46,2,FALSE),"")</f>
        <v/>
      </c>
      <c r="E58" t="str">
        <f>IFERROR(VLOOKUP($B58,[1]Mar!E$5:F$46,2,FALSE),"")</f>
        <v/>
      </c>
      <c r="F58" t="str">
        <f>IFERROR(VLOOKUP($B58,[1]Mar!F$5:G$46,2,FALSE),"")</f>
        <v/>
      </c>
      <c r="G58" t="str">
        <f>IFERROR(VLOOKUP($B58,[1]Mar!G$5:H$46,2,FALSE),"")</f>
        <v/>
      </c>
      <c r="H58" t="str">
        <f>IFERROR(VLOOKUP($B58,[1]Mar!H$5:I$46,2,FALSE),"")</f>
        <v/>
      </c>
      <c r="I58" t="str">
        <f>IFERROR(VLOOKUP($B58,[1]Mar!I$5:J$46,2,FALSE),"")</f>
        <v/>
      </c>
      <c r="J58" t="str">
        <f>IFERROR(VLOOKUP($B58,[1]Mar!J$5:K$46,2,FALSE),"")</f>
        <v/>
      </c>
      <c r="K58" t="str">
        <f>IFERROR(VLOOKUP($B58,[1]Mar!K$5:L$46,2,FALSE),"")</f>
        <v/>
      </c>
      <c r="L58" t="str">
        <f>IFERROR(VLOOKUP($B58,[1]Mar!L$5:M$46,2,FALSE),"")</f>
        <v/>
      </c>
      <c r="M58" t="str">
        <f>IFERROR(VLOOKUP($B58,[1]Mar!M$5:N$46,2,FALSE),"")</f>
        <v/>
      </c>
      <c r="N58" t="str">
        <f>IFERROR(VLOOKUP($B58,[1]Mar!N$5:O$46,2,FALSE),"")</f>
        <v/>
      </c>
      <c r="O58" t="str">
        <f>IFERROR(VLOOKUP($B58,[1]Mar!O$5:P$46,2,FALSE),"")</f>
        <v/>
      </c>
      <c r="P58" t="str">
        <f>IFERROR(VLOOKUP($B58,[1]Mar!P$5:Q$46,2,FALSE),"")</f>
        <v/>
      </c>
      <c r="Q58" t="str">
        <f>IFERROR(VLOOKUP($B58,[1]Mar!Q$5:R$46,2,FALSE),"")</f>
        <v/>
      </c>
      <c r="R58" t="str">
        <f>IFERROR(VLOOKUP($B58,[1]Mar!R$5:S$46,2,FALSE),"")</f>
        <v/>
      </c>
      <c r="S58" t="str">
        <f>IFERROR(VLOOKUP($B58,[1]Mar!S$5:T$46,2,FALSE),"")</f>
        <v/>
      </c>
      <c r="T58" t="str">
        <f>IFERROR(VLOOKUP($B58,[1]Mar!T$5:U$46,2,FALSE),"")</f>
        <v/>
      </c>
      <c r="U58" t="str">
        <f>IFERROR(VLOOKUP($B58,[1]Mar!U$5:V$46,2,FALSE),"")</f>
        <v/>
      </c>
      <c r="V58" t="str">
        <f>IFERROR(VLOOKUP($B58,[1]Mar!V$5:W$46,2,FALSE),"")</f>
        <v/>
      </c>
      <c r="W58" t="str">
        <f>IFERROR(VLOOKUP($B58,[1]Mar!W$5:X$46,2,FALSE),"")</f>
        <v/>
      </c>
      <c r="X58" t="str">
        <f>IFERROR(VLOOKUP($B58,[1]Mar!X$5:Y$46,2,FALSE),"")</f>
        <v/>
      </c>
      <c r="Y58" t="str">
        <f>IFERROR(VLOOKUP($B58,[1]Mar!Y$5:Z$46,2,FALSE),"")</f>
        <v/>
      </c>
      <c r="Z58" t="str">
        <f>IFERROR(VLOOKUP($B58,[1]Mar!Z$5:AA$46,2,FALSE),"")</f>
        <v/>
      </c>
      <c r="AA58" t="str">
        <f>IFERROR(VLOOKUP($B58,[1]Mar!AA$5:AB$46,2,FALSE),"")</f>
        <v/>
      </c>
      <c r="AB58" t="str">
        <f>IFERROR(VLOOKUP($B58,[1]Mar!AB$5:AC$46,2,FALSE),"")</f>
        <v/>
      </c>
      <c r="AC58" t="str">
        <f>IFERROR(VLOOKUP($B58,[1]Mar!AC$5:AD$46,2,FALSE),"")</f>
        <v/>
      </c>
      <c r="AD58" t="str">
        <f>IFERROR(VLOOKUP($B58,[1]Mar!AD$5:AE$46,2,FALSE),"")</f>
        <v/>
      </c>
      <c r="AE58" t="str">
        <f>IFERROR(VLOOKUP($B58,[1]Mar!AE$5:AF$46,2,FALSE),"")</f>
        <v/>
      </c>
      <c r="AF58" t="str">
        <f>IFERROR(VLOOKUP($B58,[1]Mar!AF$5:AG$46,2,FALSE),"")</f>
        <v/>
      </c>
      <c r="AG58" t="str">
        <f>IFERROR(VLOOKUP($B58,[1]Mar!AG$5:AH$46,2,FALSE),"")</f>
        <v/>
      </c>
      <c r="AH58" t="str">
        <f>IFERROR(VLOOKUP($B58,[1]Mar!AH$5:AI$46,2,FALSE),"")</f>
        <v/>
      </c>
      <c r="AI58" t="str">
        <f>IFERROR(VLOOKUP($B58,[1]Mar!AI$5:AJ$46,2,FALSE),"")</f>
        <v/>
      </c>
      <c r="AJ58" t="str">
        <f>IFERROR(VLOOKUP($B58,[1]Mar!AJ$5:AK$46,2,FALSE),"")</f>
        <v/>
      </c>
      <c r="AK58" t="str">
        <f>IFERROR(VLOOKUP($B58,[1]Mar!AK$5:AL$46,2,FALSE),"")</f>
        <v/>
      </c>
      <c r="AL58" t="str">
        <f>IFERROR(VLOOKUP($B58,[1]Mar!AL$5:AM$46,2,FALSE),"")</f>
        <v/>
      </c>
      <c r="AM58" t="str">
        <f>IFERROR(VLOOKUP($B58,[1]Mar!AM$5:AN$46,2,FALSE),"")</f>
        <v/>
      </c>
      <c r="AN58" t="str">
        <f>IFERROR(VLOOKUP($B58,[1]Mar!AN$5:AO$46,2,FALSE),"")</f>
        <v/>
      </c>
      <c r="AO58" t="str">
        <f>IFERROR(VLOOKUP($B58,[1]Mar!AO$5:AP$46,2,FALSE),"")</f>
        <v/>
      </c>
      <c r="AP58" t="str">
        <f>IFERROR(VLOOKUP($B58,[1]Mar!AP$5:AQ$46,2,FALSE),"")</f>
        <v/>
      </c>
      <c r="AQ58" t="str">
        <f>IFERROR(VLOOKUP($B58,[1]Mar!AQ$5:AR$46,2,FALSE),"")</f>
        <v/>
      </c>
      <c r="AR58" s="7" t="str">
        <f>IFERROR(VLOOKUP($B58,[1]Mar!AR$5:AS$46,2,FALSE),"")</f>
        <v/>
      </c>
      <c r="AS58" s="6">
        <f>SUM($C58:AR58)</f>
        <v>0</v>
      </c>
      <c r="AT58">
        <f>COUNTIF($C58:AR58,"Late*")</f>
        <v>0</v>
      </c>
      <c r="AU58" s="11">
        <f t="shared" si="4"/>
        <v>0</v>
      </c>
      <c r="AV58" s="7">
        <f>COUNTIF($C58:AR58,"Absent")</f>
        <v>0</v>
      </c>
      <c r="AW58">
        <f>COUNTIF($C58:AR58,"Withdrawn")+COUNTIF($C58:AR58,"Absent*")-AV58</f>
        <v>0</v>
      </c>
      <c r="AX58" s="10">
        <f t="shared" si="5"/>
        <v>0</v>
      </c>
    </row>
    <row r="59" spans="1:51" x14ac:dyDescent="0.3">
      <c r="C59" s="6" t="str">
        <f>IFERROR(VLOOKUP($B59,[1]Mar!C$5:D$46,2,FALSE),"")</f>
        <v/>
      </c>
      <c r="D59" t="str">
        <f>IFERROR(VLOOKUP($B59,[1]Mar!D$5:E$46,2,FALSE),"")</f>
        <v/>
      </c>
      <c r="E59" t="str">
        <f>IFERROR(VLOOKUP($B59,[1]Mar!E$5:F$46,2,FALSE),"")</f>
        <v/>
      </c>
      <c r="F59" t="str">
        <f>IFERROR(VLOOKUP($B59,[1]Mar!F$5:G$46,2,FALSE),"")</f>
        <v/>
      </c>
      <c r="G59" t="str">
        <f>IFERROR(VLOOKUP($B59,[1]Mar!G$5:H$46,2,FALSE),"")</f>
        <v/>
      </c>
      <c r="H59" t="str">
        <f>IFERROR(VLOOKUP($B59,[1]Mar!H$5:I$46,2,FALSE),"")</f>
        <v/>
      </c>
      <c r="I59" t="str">
        <f>IFERROR(VLOOKUP($B59,[1]Mar!I$5:J$46,2,FALSE),"")</f>
        <v/>
      </c>
      <c r="J59" t="str">
        <f>IFERROR(VLOOKUP($B59,[1]Mar!J$5:K$46,2,FALSE),"")</f>
        <v/>
      </c>
      <c r="K59" t="str">
        <f>IFERROR(VLOOKUP($B59,[1]Mar!K$5:L$46,2,FALSE),"")</f>
        <v/>
      </c>
      <c r="L59" t="str">
        <f>IFERROR(VLOOKUP($B59,[1]Mar!L$5:M$46,2,FALSE),"")</f>
        <v/>
      </c>
      <c r="M59" t="str">
        <f>IFERROR(VLOOKUP($B59,[1]Mar!M$5:N$46,2,FALSE),"")</f>
        <v/>
      </c>
      <c r="N59" t="str">
        <f>IFERROR(VLOOKUP($B59,[1]Mar!N$5:O$46,2,FALSE),"")</f>
        <v/>
      </c>
      <c r="O59" t="str">
        <f>IFERROR(VLOOKUP($B59,[1]Mar!O$5:P$46,2,FALSE),"")</f>
        <v/>
      </c>
      <c r="P59" t="str">
        <f>IFERROR(VLOOKUP($B59,[1]Mar!P$5:Q$46,2,FALSE),"")</f>
        <v/>
      </c>
      <c r="Q59" t="str">
        <f>IFERROR(VLOOKUP($B59,[1]Mar!Q$5:R$46,2,FALSE),"")</f>
        <v/>
      </c>
      <c r="R59" t="str">
        <f>IFERROR(VLOOKUP($B59,[1]Mar!R$5:S$46,2,FALSE),"")</f>
        <v/>
      </c>
      <c r="S59" t="str">
        <f>IFERROR(VLOOKUP($B59,[1]Mar!S$5:T$46,2,FALSE),"")</f>
        <v/>
      </c>
      <c r="T59" t="str">
        <f>IFERROR(VLOOKUP($B59,[1]Mar!T$5:U$46,2,FALSE),"")</f>
        <v/>
      </c>
      <c r="U59" t="str">
        <f>IFERROR(VLOOKUP($B59,[1]Mar!U$5:V$46,2,FALSE),"")</f>
        <v/>
      </c>
      <c r="V59" t="str">
        <f>IFERROR(VLOOKUP($B59,[1]Mar!V$5:W$46,2,FALSE),"")</f>
        <v/>
      </c>
      <c r="W59" t="str">
        <f>IFERROR(VLOOKUP($B59,[1]Mar!W$5:X$46,2,FALSE),"")</f>
        <v/>
      </c>
      <c r="X59" t="str">
        <f>IFERROR(VLOOKUP($B59,[1]Mar!X$5:Y$46,2,FALSE),"")</f>
        <v/>
      </c>
      <c r="Y59" t="str">
        <f>IFERROR(VLOOKUP($B59,[1]Mar!Y$5:Z$46,2,FALSE),"")</f>
        <v/>
      </c>
      <c r="Z59" t="str">
        <f>IFERROR(VLOOKUP($B59,[1]Mar!Z$5:AA$46,2,FALSE),"")</f>
        <v/>
      </c>
      <c r="AA59" t="str">
        <f>IFERROR(VLOOKUP($B59,[1]Mar!AA$5:AB$46,2,FALSE),"")</f>
        <v/>
      </c>
      <c r="AB59" t="str">
        <f>IFERROR(VLOOKUP($B59,[1]Mar!AB$5:AC$46,2,FALSE),"")</f>
        <v/>
      </c>
      <c r="AC59" t="str">
        <f>IFERROR(VLOOKUP($B59,[1]Mar!AC$5:AD$46,2,FALSE),"")</f>
        <v/>
      </c>
      <c r="AD59" t="str">
        <f>IFERROR(VLOOKUP($B59,[1]Mar!AD$5:AE$46,2,FALSE),"")</f>
        <v/>
      </c>
      <c r="AE59" t="str">
        <f>IFERROR(VLOOKUP($B59,[1]Mar!AE$5:AF$46,2,FALSE),"")</f>
        <v/>
      </c>
      <c r="AF59" t="str">
        <f>IFERROR(VLOOKUP($B59,[1]Mar!AF$5:AG$46,2,FALSE),"")</f>
        <v/>
      </c>
      <c r="AG59" t="str">
        <f>IFERROR(VLOOKUP($B59,[1]Mar!AG$5:AH$46,2,FALSE),"")</f>
        <v/>
      </c>
      <c r="AH59" t="str">
        <f>IFERROR(VLOOKUP($B59,[1]Mar!AH$5:AI$46,2,FALSE),"")</f>
        <v/>
      </c>
      <c r="AI59" t="str">
        <f>IFERROR(VLOOKUP($B59,[1]Mar!AI$5:AJ$46,2,FALSE),"")</f>
        <v/>
      </c>
      <c r="AJ59" t="str">
        <f>IFERROR(VLOOKUP($B59,[1]Mar!AJ$5:AK$46,2,FALSE),"")</f>
        <v/>
      </c>
      <c r="AK59" t="str">
        <f>IFERROR(VLOOKUP($B59,[1]Mar!AK$5:AL$46,2,FALSE),"")</f>
        <v/>
      </c>
      <c r="AL59" t="str">
        <f>IFERROR(VLOOKUP($B59,[1]Mar!AL$5:AM$46,2,FALSE),"")</f>
        <v/>
      </c>
      <c r="AM59" t="str">
        <f>IFERROR(VLOOKUP($B59,[1]Mar!AM$5:AN$46,2,FALSE),"")</f>
        <v/>
      </c>
      <c r="AN59" t="str">
        <f>IFERROR(VLOOKUP($B59,[1]Mar!AN$5:AO$46,2,FALSE),"")</f>
        <v/>
      </c>
      <c r="AO59" t="str">
        <f>IFERROR(VLOOKUP($B59,[1]Mar!AO$5:AP$46,2,FALSE),"")</f>
        <v/>
      </c>
      <c r="AP59" t="str">
        <f>IFERROR(VLOOKUP($B59,[1]Mar!AP$5:AQ$46,2,FALSE),"")</f>
        <v/>
      </c>
      <c r="AQ59" t="str">
        <f>IFERROR(VLOOKUP($B59,[1]Mar!AQ$5:AR$46,2,FALSE),"")</f>
        <v/>
      </c>
      <c r="AR59" s="7" t="str">
        <f>IFERROR(VLOOKUP($B59,[1]Mar!AR$5:AS$46,2,FALSE),"")</f>
        <v/>
      </c>
      <c r="AS59" s="6">
        <f>SUM($C59:AR59)</f>
        <v>0</v>
      </c>
      <c r="AT59">
        <f>COUNTIF($C59:AR59,"Late*")</f>
        <v>0</v>
      </c>
      <c r="AU59" s="11">
        <f t="shared" si="4"/>
        <v>0</v>
      </c>
      <c r="AV59" s="7">
        <f>COUNTIF($C59:AR59,"Absent")</f>
        <v>0</v>
      </c>
      <c r="AW59">
        <f>COUNTIF($C59:AR59,"Withdrawn")+COUNTIF($C59:AR59,"Absent*")-AV59</f>
        <v>0</v>
      </c>
      <c r="AX59" s="10">
        <f t="shared" si="5"/>
        <v>0</v>
      </c>
    </row>
    <row r="60" spans="1:51" x14ac:dyDescent="0.3">
      <c r="C60" s="6" t="str">
        <f>IFERROR(VLOOKUP($B60,[1]Mar!C$5:D$46,2,FALSE),"")</f>
        <v/>
      </c>
      <c r="D60" t="str">
        <f>IFERROR(VLOOKUP($B60,[1]Mar!D$5:E$46,2,FALSE),"")</f>
        <v/>
      </c>
      <c r="E60" t="str">
        <f>IFERROR(VLOOKUP($B60,[1]Mar!E$5:F$46,2,FALSE),"")</f>
        <v/>
      </c>
      <c r="F60" t="str">
        <f>IFERROR(VLOOKUP($B60,[1]Mar!F$5:G$46,2,FALSE),"")</f>
        <v/>
      </c>
      <c r="G60" t="str">
        <f>IFERROR(VLOOKUP($B60,[1]Mar!G$5:H$46,2,FALSE),"")</f>
        <v/>
      </c>
      <c r="H60" t="str">
        <f>IFERROR(VLOOKUP($B60,[1]Mar!H$5:I$46,2,FALSE),"")</f>
        <v/>
      </c>
      <c r="I60" t="str">
        <f>IFERROR(VLOOKUP($B60,[1]Mar!I$5:J$46,2,FALSE),"")</f>
        <v/>
      </c>
      <c r="J60" t="str">
        <f>IFERROR(VLOOKUP($B60,[1]Mar!J$5:K$46,2,FALSE),"")</f>
        <v/>
      </c>
      <c r="K60" t="str">
        <f>IFERROR(VLOOKUP($B60,[1]Mar!K$5:L$46,2,FALSE),"")</f>
        <v/>
      </c>
      <c r="L60" t="str">
        <f>IFERROR(VLOOKUP($B60,[1]Mar!L$5:M$46,2,FALSE),"")</f>
        <v/>
      </c>
      <c r="M60" t="str">
        <f>IFERROR(VLOOKUP($B60,[1]Mar!M$5:N$46,2,FALSE),"")</f>
        <v/>
      </c>
      <c r="N60" t="str">
        <f>IFERROR(VLOOKUP($B60,[1]Mar!N$5:O$46,2,FALSE),"")</f>
        <v/>
      </c>
      <c r="O60" t="str">
        <f>IFERROR(VLOOKUP($B60,[1]Mar!O$5:P$46,2,FALSE),"")</f>
        <v/>
      </c>
      <c r="P60" t="str">
        <f>IFERROR(VLOOKUP($B60,[1]Mar!P$5:Q$46,2,FALSE),"")</f>
        <v/>
      </c>
      <c r="Q60" t="str">
        <f>IFERROR(VLOOKUP($B60,[1]Mar!Q$5:R$46,2,FALSE),"")</f>
        <v/>
      </c>
      <c r="R60" t="str">
        <f>IFERROR(VLOOKUP($B60,[1]Mar!R$5:S$46,2,FALSE),"")</f>
        <v/>
      </c>
      <c r="S60" t="str">
        <f>IFERROR(VLOOKUP($B60,[1]Mar!S$5:T$46,2,FALSE),"")</f>
        <v/>
      </c>
      <c r="T60" t="str">
        <f>IFERROR(VLOOKUP($B60,[1]Mar!T$5:U$46,2,FALSE),"")</f>
        <v/>
      </c>
      <c r="U60" t="str">
        <f>IFERROR(VLOOKUP($B60,[1]Mar!U$5:V$46,2,FALSE),"")</f>
        <v/>
      </c>
      <c r="V60" t="str">
        <f>IFERROR(VLOOKUP($B60,[1]Mar!V$5:W$46,2,FALSE),"")</f>
        <v/>
      </c>
      <c r="W60" t="str">
        <f>IFERROR(VLOOKUP($B60,[1]Mar!W$5:X$46,2,FALSE),"")</f>
        <v/>
      </c>
      <c r="X60" t="str">
        <f>IFERROR(VLOOKUP($B60,[1]Mar!X$5:Y$46,2,FALSE),"")</f>
        <v/>
      </c>
      <c r="Y60" t="str">
        <f>IFERROR(VLOOKUP($B60,[1]Mar!Y$5:Z$46,2,FALSE),"")</f>
        <v/>
      </c>
      <c r="Z60" t="str">
        <f>IFERROR(VLOOKUP($B60,[1]Mar!Z$5:AA$46,2,FALSE),"")</f>
        <v/>
      </c>
      <c r="AA60" t="str">
        <f>IFERROR(VLOOKUP($B60,[1]Mar!AA$5:AB$46,2,FALSE),"")</f>
        <v/>
      </c>
      <c r="AB60" t="str">
        <f>IFERROR(VLOOKUP($B60,[1]Mar!AB$5:AC$46,2,FALSE),"")</f>
        <v/>
      </c>
      <c r="AC60" t="str">
        <f>IFERROR(VLOOKUP($B60,[1]Mar!AC$5:AD$46,2,FALSE),"")</f>
        <v/>
      </c>
      <c r="AD60" t="str">
        <f>IFERROR(VLOOKUP($B60,[1]Mar!AD$5:AE$46,2,FALSE),"")</f>
        <v/>
      </c>
      <c r="AE60" t="str">
        <f>IFERROR(VLOOKUP($B60,[1]Mar!AE$5:AF$46,2,FALSE),"")</f>
        <v/>
      </c>
      <c r="AF60" t="str">
        <f>IFERROR(VLOOKUP($B60,[1]Mar!AF$5:AG$46,2,FALSE),"")</f>
        <v/>
      </c>
      <c r="AG60" t="str">
        <f>IFERROR(VLOOKUP($B60,[1]Mar!AG$5:AH$46,2,FALSE),"")</f>
        <v/>
      </c>
      <c r="AH60" t="str">
        <f>IFERROR(VLOOKUP($B60,[1]Mar!AH$5:AI$46,2,FALSE),"")</f>
        <v/>
      </c>
      <c r="AI60" t="str">
        <f>IFERROR(VLOOKUP($B60,[1]Mar!AI$5:AJ$46,2,FALSE),"")</f>
        <v/>
      </c>
      <c r="AJ60" t="str">
        <f>IFERROR(VLOOKUP($B60,[1]Mar!AJ$5:AK$46,2,FALSE),"")</f>
        <v/>
      </c>
      <c r="AK60" t="str">
        <f>IFERROR(VLOOKUP($B60,[1]Mar!AK$5:AL$46,2,FALSE),"")</f>
        <v/>
      </c>
      <c r="AL60" t="str">
        <f>IFERROR(VLOOKUP($B60,[1]Mar!AL$5:AM$46,2,FALSE),"")</f>
        <v/>
      </c>
      <c r="AM60" t="str">
        <f>IFERROR(VLOOKUP($B60,[1]Mar!AM$5:AN$46,2,FALSE),"")</f>
        <v/>
      </c>
      <c r="AN60" t="str">
        <f>IFERROR(VLOOKUP($B60,[1]Mar!AN$5:AO$46,2,FALSE),"")</f>
        <v/>
      </c>
      <c r="AO60" t="str">
        <f>IFERROR(VLOOKUP($B60,[1]Mar!AO$5:AP$46,2,FALSE),"")</f>
        <v/>
      </c>
      <c r="AP60" t="str">
        <f>IFERROR(VLOOKUP($B60,[1]Mar!AP$5:AQ$46,2,FALSE),"")</f>
        <v/>
      </c>
      <c r="AQ60" t="str">
        <f>IFERROR(VLOOKUP($B60,[1]Mar!AQ$5:AR$46,2,FALSE),"")</f>
        <v/>
      </c>
      <c r="AR60" s="7" t="str">
        <f>IFERROR(VLOOKUP($B60,[1]Mar!AR$5:AS$46,2,FALSE),"")</f>
        <v/>
      </c>
      <c r="AS60" s="6">
        <f>SUM($C60:AR60)</f>
        <v>0</v>
      </c>
      <c r="AT60">
        <f>COUNTIF($C60:AR60,"Late*")</f>
        <v>0</v>
      </c>
      <c r="AU60" s="11">
        <f t="shared" si="4"/>
        <v>0</v>
      </c>
      <c r="AV60" s="7">
        <f>COUNTIF($C60:AR60,"Absent")</f>
        <v>0</v>
      </c>
      <c r="AW60">
        <f>COUNTIF($C60:AR60,"Withdrawn")+COUNTIF($C60:AR60,"Absent*")-AV60</f>
        <v>0</v>
      </c>
      <c r="AX60" s="10">
        <f t="shared" si="5"/>
        <v>0</v>
      </c>
    </row>
    <row r="61" spans="1:51" x14ac:dyDescent="0.3">
      <c r="C61" s="6" t="str">
        <f>IFERROR(VLOOKUP($B61,[1]Mar!C$5:D$46,2,FALSE),"")</f>
        <v/>
      </c>
      <c r="D61" t="str">
        <f>IFERROR(VLOOKUP($B61,[1]Mar!D$5:E$46,2,FALSE),"")</f>
        <v/>
      </c>
      <c r="E61" t="str">
        <f>IFERROR(VLOOKUP($B61,[1]Mar!E$5:F$46,2,FALSE),"")</f>
        <v/>
      </c>
      <c r="F61" t="str">
        <f>IFERROR(VLOOKUP($B61,[1]Mar!F$5:G$46,2,FALSE),"")</f>
        <v/>
      </c>
      <c r="G61" t="str">
        <f>IFERROR(VLOOKUP($B61,[1]Mar!G$5:H$46,2,FALSE),"")</f>
        <v/>
      </c>
      <c r="H61" t="str">
        <f>IFERROR(VLOOKUP($B61,[1]Mar!H$5:I$46,2,FALSE),"")</f>
        <v/>
      </c>
      <c r="I61" t="str">
        <f>IFERROR(VLOOKUP($B61,[1]Mar!I$5:J$46,2,FALSE),"")</f>
        <v/>
      </c>
      <c r="J61" t="str">
        <f>IFERROR(VLOOKUP($B61,[1]Mar!J$5:K$46,2,FALSE),"")</f>
        <v/>
      </c>
      <c r="K61" t="str">
        <f>IFERROR(VLOOKUP($B61,[1]Mar!K$5:L$46,2,FALSE),"")</f>
        <v/>
      </c>
      <c r="L61" t="str">
        <f>IFERROR(VLOOKUP($B61,[1]Mar!L$5:M$46,2,FALSE),"")</f>
        <v/>
      </c>
      <c r="M61" t="str">
        <f>IFERROR(VLOOKUP($B61,[1]Mar!M$5:N$46,2,FALSE),"")</f>
        <v/>
      </c>
      <c r="N61" t="str">
        <f>IFERROR(VLOOKUP($B61,[1]Mar!N$5:O$46,2,FALSE),"")</f>
        <v/>
      </c>
      <c r="O61" t="str">
        <f>IFERROR(VLOOKUP($B61,[1]Mar!O$5:P$46,2,FALSE),"")</f>
        <v/>
      </c>
      <c r="P61" t="str">
        <f>IFERROR(VLOOKUP($B61,[1]Mar!P$5:Q$46,2,FALSE),"")</f>
        <v/>
      </c>
      <c r="Q61" t="str">
        <f>IFERROR(VLOOKUP($B61,[1]Mar!Q$5:R$46,2,FALSE),"")</f>
        <v/>
      </c>
      <c r="R61" t="str">
        <f>IFERROR(VLOOKUP($B61,[1]Mar!R$5:S$46,2,FALSE),"")</f>
        <v/>
      </c>
      <c r="S61" t="str">
        <f>IFERROR(VLOOKUP($B61,[1]Mar!S$5:T$46,2,FALSE),"")</f>
        <v/>
      </c>
      <c r="T61" t="str">
        <f>IFERROR(VLOOKUP($B61,[1]Mar!T$5:U$46,2,FALSE),"")</f>
        <v/>
      </c>
      <c r="U61" t="str">
        <f>IFERROR(VLOOKUP($B61,[1]Mar!U$5:V$46,2,FALSE),"")</f>
        <v/>
      </c>
      <c r="V61" t="str">
        <f>IFERROR(VLOOKUP($B61,[1]Mar!V$5:W$46,2,FALSE),"")</f>
        <v/>
      </c>
      <c r="W61" t="str">
        <f>IFERROR(VLOOKUP($B61,[1]Mar!W$5:X$46,2,FALSE),"")</f>
        <v/>
      </c>
      <c r="X61" t="str">
        <f>IFERROR(VLOOKUP($B61,[1]Mar!X$5:Y$46,2,FALSE),"")</f>
        <v/>
      </c>
      <c r="Y61" t="str">
        <f>IFERROR(VLOOKUP($B61,[1]Mar!Y$5:Z$46,2,FALSE),"")</f>
        <v/>
      </c>
      <c r="Z61" t="str">
        <f>IFERROR(VLOOKUP($B61,[1]Mar!Z$5:AA$46,2,FALSE),"")</f>
        <v/>
      </c>
      <c r="AA61" t="str">
        <f>IFERROR(VLOOKUP($B61,[1]Mar!AA$5:AB$46,2,FALSE),"")</f>
        <v/>
      </c>
      <c r="AB61" t="str">
        <f>IFERROR(VLOOKUP($B61,[1]Mar!AB$5:AC$46,2,FALSE),"")</f>
        <v/>
      </c>
      <c r="AC61" t="str">
        <f>IFERROR(VLOOKUP($B61,[1]Mar!AC$5:AD$46,2,FALSE),"")</f>
        <v/>
      </c>
      <c r="AD61" t="str">
        <f>IFERROR(VLOOKUP($B61,[1]Mar!AD$5:AE$46,2,FALSE),"")</f>
        <v/>
      </c>
      <c r="AE61" t="str">
        <f>IFERROR(VLOOKUP($B61,[1]Mar!AE$5:AF$46,2,FALSE),"")</f>
        <v/>
      </c>
      <c r="AF61" t="str">
        <f>IFERROR(VLOOKUP($B61,[1]Mar!AF$5:AG$46,2,FALSE),"")</f>
        <v/>
      </c>
      <c r="AG61" t="str">
        <f>IFERROR(VLOOKUP($B61,[1]Mar!AG$5:AH$46,2,FALSE),"")</f>
        <v/>
      </c>
      <c r="AH61" t="str">
        <f>IFERROR(VLOOKUP($B61,[1]Mar!AH$5:AI$46,2,FALSE),"")</f>
        <v/>
      </c>
      <c r="AI61" t="str">
        <f>IFERROR(VLOOKUP($B61,[1]Mar!AI$5:AJ$46,2,FALSE),"")</f>
        <v/>
      </c>
      <c r="AJ61" t="str">
        <f>IFERROR(VLOOKUP($B61,[1]Mar!AJ$5:AK$46,2,FALSE),"")</f>
        <v/>
      </c>
      <c r="AK61" t="str">
        <f>IFERROR(VLOOKUP($B61,[1]Mar!AK$5:AL$46,2,FALSE),"")</f>
        <v/>
      </c>
      <c r="AL61" t="str">
        <f>IFERROR(VLOOKUP($B61,[1]Mar!AL$5:AM$46,2,FALSE),"")</f>
        <v/>
      </c>
      <c r="AM61" t="str">
        <f>IFERROR(VLOOKUP($B61,[1]Mar!AM$5:AN$46,2,FALSE),"")</f>
        <v/>
      </c>
      <c r="AN61" t="str">
        <f>IFERROR(VLOOKUP($B61,[1]Mar!AN$5:AO$46,2,FALSE),"")</f>
        <v/>
      </c>
      <c r="AO61" t="str">
        <f>IFERROR(VLOOKUP($B61,[1]Mar!AO$5:AP$46,2,FALSE),"")</f>
        <v/>
      </c>
      <c r="AP61" t="str">
        <f>IFERROR(VLOOKUP($B61,[1]Mar!AP$5:AQ$46,2,FALSE),"")</f>
        <v/>
      </c>
      <c r="AQ61" t="str">
        <f>IFERROR(VLOOKUP($B61,[1]Mar!AQ$5:AR$46,2,FALSE),"")</f>
        <v/>
      </c>
      <c r="AR61" s="7" t="str">
        <f>IFERROR(VLOOKUP($B61,[1]Mar!AR$5:AS$46,2,FALSE),"")</f>
        <v/>
      </c>
      <c r="AS61" s="6">
        <f>SUM($C61:AR61)</f>
        <v>0</v>
      </c>
      <c r="AT61">
        <f>COUNTIF($C61:AR61,"Late*")</f>
        <v>0</v>
      </c>
      <c r="AU61" s="11">
        <f t="shared" si="4"/>
        <v>0</v>
      </c>
      <c r="AV61" s="7">
        <f>COUNTIF($C61:AR61,"Absent")</f>
        <v>0</v>
      </c>
      <c r="AW61">
        <f>COUNTIF($C61:AR61,"Withdrawn")+COUNTIF($C61:AR61,"Absent*")-AV61</f>
        <v>0</v>
      </c>
      <c r="AX61" s="10">
        <f t="shared" si="5"/>
        <v>0</v>
      </c>
    </row>
    <row r="62" spans="1:51" x14ac:dyDescent="0.3">
      <c r="C62" s="6" t="str">
        <f>IFERROR(VLOOKUP($B62,[1]Mar!C$5:D$46,2,FALSE),"")</f>
        <v/>
      </c>
      <c r="D62" t="str">
        <f>IFERROR(VLOOKUP($B62,[1]Mar!D$5:E$46,2,FALSE),"")</f>
        <v/>
      </c>
      <c r="E62" t="str">
        <f>IFERROR(VLOOKUP($B62,[1]Mar!E$5:F$46,2,FALSE),"")</f>
        <v/>
      </c>
      <c r="F62" t="str">
        <f>IFERROR(VLOOKUP($B62,[1]Mar!F$5:G$46,2,FALSE),"")</f>
        <v/>
      </c>
      <c r="G62" t="str">
        <f>IFERROR(VLOOKUP($B62,[1]Mar!G$5:H$46,2,FALSE),"")</f>
        <v/>
      </c>
      <c r="H62" t="str">
        <f>IFERROR(VLOOKUP($B62,[1]Mar!H$5:I$46,2,FALSE),"")</f>
        <v/>
      </c>
      <c r="I62" t="str">
        <f>IFERROR(VLOOKUP($B62,[1]Mar!I$5:J$46,2,FALSE),"")</f>
        <v/>
      </c>
      <c r="J62" t="str">
        <f>IFERROR(VLOOKUP($B62,[1]Mar!J$5:K$46,2,FALSE),"")</f>
        <v/>
      </c>
      <c r="K62" t="str">
        <f>IFERROR(VLOOKUP($B62,[1]Mar!K$5:L$46,2,FALSE),"")</f>
        <v/>
      </c>
      <c r="L62" t="str">
        <f>IFERROR(VLOOKUP($B62,[1]Mar!L$5:M$46,2,FALSE),"")</f>
        <v/>
      </c>
      <c r="M62" t="str">
        <f>IFERROR(VLOOKUP($B62,[1]Mar!M$5:N$46,2,FALSE),"")</f>
        <v/>
      </c>
      <c r="N62" t="str">
        <f>IFERROR(VLOOKUP($B62,[1]Mar!N$5:O$46,2,FALSE),"")</f>
        <v/>
      </c>
      <c r="O62" t="str">
        <f>IFERROR(VLOOKUP($B62,[1]Mar!O$5:P$46,2,FALSE),"")</f>
        <v/>
      </c>
      <c r="P62" t="str">
        <f>IFERROR(VLOOKUP($B62,[1]Mar!P$5:Q$46,2,FALSE),"")</f>
        <v/>
      </c>
      <c r="Q62" t="str">
        <f>IFERROR(VLOOKUP($B62,[1]Mar!Q$5:R$46,2,FALSE),"")</f>
        <v/>
      </c>
      <c r="R62" t="str">
        <f>IFERROR(VLOOKUP($B62,[1]Mar!R$5:S$46,2,FALSE),"")</f>
        <v/>
      </c>
      <c r="S62" t="str">
        <f>IFERROR(VLOOKUP($B62,[1]Mar!S$5:T$46,2,FALSE),"")</f>
        <v/>
      </c>
      <c r="T62" t="str">
        <f>IFERROR(VLOOKUP($B62,[1]Mar!T$5:U$46,2,FALSE),"")</f>
        <v/>
      </c>
      <c r="U62" t="str">
        <f>IFERROR(VLOOKUP($B62,[1]Mar!U$5:V$46,2,FALSE),"")</f>
        <v/>
      </c>
      <c r="V62" t="str">
        <f>IFERROR(VLOOKUP($B62,[1]Mar!V$5:W$46,2,FALSE),"")</f>
        <v/>
      </c>
      <c r="W62" t="str">
        <f>IFERROR(VLOOKUP($B62,[1]Mar!W$5:X$46,2,FALSE),"")</f>
        <v/>
      </c>
      <c r="X62" t="str">
        <f>IFERROR(VLOOKUP($B62,[1]Mar!X$5:Y$46,2,FALSE),"")</f>
        <v/>
      </c>
      <c r="Y62" t="str">
        <f>IFERROR(VLOOKUP($B62,[1]Mar!Y$5:Z$46,2,FALSE),"")</f>
        <v/>
      </c>
      <c r="Z62" t="str">
        <f>IFERROR(VLOOKUP($B62,[1]Mar!Z$5:AA$46,2,FALSE),"")</f>
        <v/>
      </c>
      <c r="AA62" t="str">
        <f>IFERROR(VLOOKUP($B62,[1]Mar!AA$5:AB$46,2,FALSE),"")</f>
        <v/>
      </c>
      <c r="AB62" t="str">
        <f>IFERROR(VLOOKUP($B62,[1]Mar!AB$5:AC$46,2,FALSE),"")</f>
        <v/>
      </c>
      <c r="AC62" t="str">
        <f>IFERROR(VLOOKUP($B62,[1]Mar!AC$5:AD$46,2,FALSE),"")</f>
        <v/>
      </c>
      <c r="AD62" t="str">
        <f>IFERROR(VLOOKUP($B62,[1]Mar!AD$5:AE$46,2,FALSE),"")</f>
        <v/>
      </c>
      <c r="AE62" t="str">
        <f>IFERROR(VLOOKUP($B62,[1]Mar!AE$5:AF$46,2,FALSE),"")</f>
        <v/>
      </c>
      <c r="AF62" t="str">
        <f>IFERROR(VLOOKUP($B62,[1]Mar!AF$5:AG$46,2,FALSE),"")</f>
        <v/>
      </c>
      <c r="AG62" t="str">
        <f>IFERROR(VLOOKUP($B62,[1]Mar!AG$5:AH$46,2,FALSE),"")</f>
        <v/>
      </c>
      <c r="AH62" t="str">
        <f>IFERROR(VLOOKUP($B62,[1]Mar!AH$5:AI$46,2,FALSE),"")</f>
        <v/>
      </c>
      <c r="AI62" t="str">
        <f>IFERROR(VLOOKUP($B62,[1]Mar!AI$5:AJ$46,2,FALSE),"")</f>
        <v/>
      </c>
      <c r="AJ62" t="str">
        <f>IFERROR(VLOOKUP($B62,[1]Mar!AJ$5:AK$46,2,FALSE),"")</f>
        <v/>
      </c>
      <c r="AK62" t="str">
        <f>IFERROR(VLOOKUP($B62,[1]Mar!AK$5:AL$46,2,FALSE),"")</f>
        <v/>
      </c>
      <c r="AL62" t="str">
        <f>IFERROR(VLOOKUP($B62,[1]Mar!AL$5:AM$46,2,FALSE),"")</f>
        <v/>
      </c>
      <c r="AM62" t="str">
        <f>IFERROR(VLOOKUP($B62,[1]Mar!AM$5:AN$46,2,FALSE),"")</f>
        <v/>
      </c>
      <c r="AN62" t="str">
        <f>IFERROR(VLOOKUP($B62,[1]Mar!AN$5:AO$46,2,FALSE),"")</f>
        <v/>
      </c>
      <c r="AO62" t="str">
        <f>IFERROR(VLOOKUP($B62,[1]Mar!AO$5:AP$46,2,FALSE),"")</f>
        <v/>
      </c>
      <c r="AP62" t="str">
        <f>IFERROR(VLOOKUP($B62,[1]Mar!AP$5:AQ$46,2,FALSE),"")</f>
        <v/>
      </c>
      <c r="AQ62" t="str">
        <f>IFERROR(VLOOKUP($B62,[1]Mar!AQ$5:AR$46,2,FALSE),"")</f>
        <v/>
      </c>
      <c r="AR62" s="7" t="str">
        <f>IFERROR(VLOOKUP($B62,[1]Mar!AR$5:AS$46,2,FALSE),"")</f>
        <v/>
      </c>
      <c r="AS62" s="6">
        <f>SUM($C62:AR62)</f>
        <v>0</v>
      </c>
      <c r="AT62">
        <f>COUNTIF($C62:AR62,"Late*")</f>
        <v>0</v>
      </c>
      <c r="AU62" s="11">
        <f t="shared" si="4"/>
        <v>0</v>
      </c>
      <c r="AV62" s="7">
        <f>COUNTIF($C62:AR62,"Absent")</f>
        <v>0</v>
      </c>
      <c r="AW62">
        <f>COUNTIF($C62:AR62,"Withdrawn")+COUNTIF($C62:AR62,"Absent*")-AV62</f>
        <v>0</v>
      </c>
      <c r="AX62" s="10">
        <f t="shared" si="5"/>
        <v>0</v>
      </c>
    </row>
    <row r="63" spans="1:51" x14ac:dyDescent="0.3">
      <c r="C63" s="6" t="str">
        <f>IFERROR(VLOOKUP($B63,[1]Mar!C$5:D$46,2,FALSE),"")</f>
        <v/>
      </c>
      <c r="D63" t="str">
        <f>IFERROR(VLOOKUP($B63,[1]Mar!D$5:E$46,2,FALSE),"")</f>
        <v/>
      </c>
      <c r="E63" t="str">
        <f>IFERROR(VLOOKUP($B63,[1]Mar!E$5:F$46,2,FALSE),"")</f>
        <v/>
      </c>
      <c r="F63" t="str">
        <f>IFERROR(VLOOKUP($B63,[1]Mar!F$5:G$46,2,FALSE),"")</f>
        <v/>
      </c>
      <c r="G63" t="str">
        <f>IFERROR(VLOOKUP($B63,[1]Mar!G$5:H$46,2,FALSE),"")</f>
        <v/>
      </c>
      <c r="H63" t="str">
        <f>IFERROR(VLOOKUP($B63,[1]Mar!H$5:I$46,2,FALSE),"")</f>
        <v/>
      </c>
      <c r="I63" t="str">
        <f>IFERROR(VLOOKUP($B63,[1]Mar!I$5:J$46,2,FALSE),"")</f>
        <v/>
      </c>
      <c r="J63" t="str">
        <f>IFERROR(VLOOKUP($B63,[1]Mar!J$5:K$46,2,FALSE),"")</f>
        <v/>
      </c>
      <c r="K63" t="str">
        <f>IFERROR(VLOOKUP($B63,[1]Mar!K$5:L$46,2,FALSE),"")</f>
        <v/>
      </c>
      <c r="L63" t="str">
        <f>IFERROR(VLOOKUP($B63,[1]Mar!L$5:M$46,2,FALSE),"")</f>
        <v/>
      </c>
      <c r="M63" t="str">
        <f>IFERROR(VLOOKUP($B63,[1]Mar!M$5:N$46,2,FALSE),"")</f>
        <v/>
      </c>
      <c r="N63" t="str">
        <f>IFERROR(VLOOKUP($B63,[1]Mar!N$5:O$46,2,FALSE),"")</f>
        <v/>
      </c>
      <c r="O63" t="str">
        <f>IFERROR(VLOOKUP($B63,[1]Mar!O$5:P$46,2,FALSE),"")</f>
        <v/>
      </c>
      <c r="P63" t="str">
        <f>IFERROR(VLOOKUP($B63,[1]Mar!P$5:Q$46,2,FALSE),"")</f>
        <v/>
      </c>
      <c r="Q63" t="str">
        <f>IFERROR(VLOOKUP($B63,[1]Mar!Q$5:R$46,2,FALSE),"")</f>
        <v/>
      </c>
      <c r="R63" t="str">
        <f>IFERROR(VLOOKUP($B63,[1]Mar!R$5:S$46,2,FALSE),"")</f>
        <v/>
      </c>
      <c r="S63" t="str">
        <f>IFERROR(VLOOKUP($B63,[1]Mar!S$5:T$46,2,FALSE),"")</f>
        <v/>
      </c>
      <c r="T63" t="str">
        <f>IFERROR(VLOOKUP($B63,[1]Mar!T$5:U$46,2,FALSE),"")</f>
        <v/>
      </c>
      <c r="U63" t="str">
        <f>IFERROR(VLOOKUP($B63,[1]Mar!U$5:V$46,2,FALSE),"")</f>
        <v/>
      </c>
      <c r="V63" t="str">
        <f>IFERROR(VLOOKUP($B63,[1]Mar!V$5:W$46,2,FALSE),"")</f>
        <v/>
      </c>
      <c r="W63" t="str">
        <f>IFERROR(VLOOKUP($B63,[1]Mar!W$5:X$46,2,FALSE),"")</f>
        <v/>
      </c>
      <c r="X63" t="str">
        <f>IFERROR(VLOOKUP($B63,[1]Mar!X$5:Y$46,2,FALSE),"")</f>
        <v/>
      </c>
      <c r="Y63" t="str">
        <f>IFERROR(VLOOKUP($B63,[1]Mar!Y$5:Z$46,2,FALSE),"")</f>
        <v/>
      </c>
      <c r="Z63" t="str">
        <f>IFERROR(VLOOKUP($B63,[1]Mar!Z$5:AA$46,2,FALSE),"")</f>
        <v/>
      </c>
      <c r="AA63" t="str">
        <f>IFERROR(VLOOKUP($B63,[1]Mar!AA$5:AB$46,2,FALSE),"")</f>
        <v/>
      </c>
      <c r="AB63" t="str">
        <f>IFERROR(VLOOKUP($B63,[1]Mar!AB$5:AC$46,2,FALSE),"")</f>
        <v/>
      </c>
      <c r="AC63" t="str">
        <f>IFERROR(VLOOKUP($B63,[1]Mar!AC$5:AD$46,2,FALSE),"")</f>
        <v/>
      </c>
      <c r="AD63" t="str">
        <f>IFERROR(VLOOKUP($B63,[1]Mar!AD$5:AE$46,2,FALSE),"")</f>
        <v/>
      </c>
      <c r="AE63" t="str">
        <f>IFERROR(VLOOKUP($B63,[1]Mar!AE$5:AF$46,2,FALSE),"")</f>
        <v/>
      </c>
      <c r="AF63" t="str">
        <f>IFERROR(VLOOKUP($B63,[1]Mar!AF$5:AG$46,2,FALSE),"")</f>
        <v/>
      </c>
      <c r="AG63" t="str">
        <f>IFERROR(VLOOKUP($B63,[1]Mar!AG$5:AH$46,2,FALSE),"")</f>
        <v/>
      </c>
      <c r="AH63" t="str">
        <f>IFERROR(VLOOKUP($B63,[1]Mar!AH$5:AI$46,2,FALSE),"")</f>
        <v/>
      </c>
      <c r="AI63" t="str">
        <f>IFERROR(VLOOKUP($B63,[1]Mar!AI$5:AJ$46,2,FALSE),"")</f>
        <v/>
      </c>
      <c r="AJ63" t="str">
        <f>IFERROR(VLOOKUP($B63,[1]Mar!AJ$5:AK$46,2,FALSE),"")</f>
        <v/>
      </c>
      <c r="AK63" t="str">
        <f>IFERROR(VLOOKUP($B63,[1]Mar!AK$5:AL$46,2,FALSE),"")</f>
        <v/>
      </c>
      <c r="AL63" t="str">
        <f>IFERROR(VLOOKUP($B63,[1]Mar!AL$5:AM$46,2,FALSE),"")</f>
        <v/>
      </c>
      <c r="AM63" t="str">
        <f>IFERROR(VLOOKUP($B63,[1]Mar!AM$5:AN$46,2,FALSE),"")</f>
        <v/>
      </c>
      <c r="AN63" t="str">
        <f>IFERROR(VLOOKUP($B63,[1]Mar!AN$5:AO$46,2,FALSE),"")</f>
        <v/>
      </c>
      <c r="AO63" t="str">
        <f>IFERROR(VLOOKUP($B63,[1]Mar!AO$5:AP$46,2,FALSE),"")</f>
        <v/>
      </c>
      <c r="AP63" t="str">
        <f>IFERROR(VLOOKUP($B63,[1]Mar!AP$5:AQ$46,2,FALSE),"")</f>
        <v/>
      </c>
      <c r="AQ63" t="str">
        <f>IFERROR(VLOOKUP($B63,[1]Mar!AQ$5:AR$46,2,FALSE),"")</f>
        <v/>
      </c>
      <c r="AR63" s="7" t="str">
        <f>IFERROR(VLOOKUP($B63,[1]Mar!AR$5:AS$46,2,FALSE),"")</f>
        <v/>
      </c>
      <c r="AS63" s="6">
        <f>SUM($C63:AR63)</f>
        <v>0</v>
      </c>
      <c r="AT63">
        <f>COUNTIF($C63:AR63,"Late*")</f>
        <v>0</v>
      </c>
      <c r="AU63" s="11">
        <f t="shared" si="4"/>
        <v>0</v>
      </c>
      <c r="AV63" s="7">
        <f>COUNTIF($C63:AR63,"Absent")</f>
        <v>0</v>
      </c>
      <c r="AW63">
        <f>COUNTIF($C63:AR63,"Withdrawn")+COUNTIF($C63:AR63,"Absent*")-AV63</f>
        <v>0</v>
      </c>
      <c r="AX63" s="10">
        <f t="shared" si="5"/>
        <v>0</v>
      </c>
    </row>
    <row r="64" spans="1:51" x14ac:dyDescent="0.3">
      <c r="C64" s="6" t="str">
        <f>IFERROR(VLOOKUP($B64,[1]Mar!C$5:D$46,2,FALSE),"")</f>
        <v/>
      </c>
      <c r="D64" t="str">
        <f>IFERROR(VLOOKUP($B64,[1]Mar!D$5:E$46,2,FALSE),"")</f>
        <v/>
      </c>
      <c r="E64" t="str">
        <f>IFERROR(VLOOKUP($B64,[1]Mar!E$5:F$46,2,FALSE),"")</f>
        <v/>
      </c>
      <c r="F64" t="str">
        <f>IFERROR(VLOOKUP($B64,[1]Mar!F$5:G$46,2,FALSE),"")</f>
        <v/>
      </c>
      <c r="G64" t="str">
        <f>IFERROR(VLOOKUP($B64,[1]Mar!G$5:H$46,2,FALSE),"")</f>
        <v/>
      </c>
      <c r="H64" t="str">
        <f>IFERROR(VLOOKUP($B64,[1]Mar!H$5:I$46,2,FALSE),"")</f>
        <v/>
      </c>
      <c r="I64" t="str">
        <f>IFERROR(VLOOKUP($B64,[1]Mar!I$5:J$46,2,FALSE),"")</f>
        <v/>
      </c>
      <c r="J64" t="str">
        <f>IFERROR(VLOOKUP($B64,[1]Mar!J$5:K$46,2,FALSE),"")</f>
        <v/>
      </c>
      <c r="K64" t="str">
        <f>IFERROR(VLOOKUP($B64,[1]Mar!K$5:L$46,2,FALSE),"")</f>
        <v/>
      </c>
      <c r="L64" t="str">
        <f>IFERROR(VLOOKUP($B64,[1]Mar!L$5:M$46,2,FALSE),"")</f>
        <v/>
      </c>
      <c r="M64" t="str">
        <f>IFERROR(VLOOKUP($B64,[1]Mar!M$5:N$46,2,FALSE),"")</f>
        <v/>
      </c>
      <c r="N64" t="str">
        <f>IFERROR(VLOOKUP($B64,[1]Mar!N$5:O$46,2,FALSE),"")</f>
        <v/>
      </c>
      <c r="O64" t="str">
        <f>IFERROR(VLOOKUP($B64,[1]Mar!O$5:P$46,2,FALSE),"")</f>
        <v/>
      </c>
      <c r="P64" t="str">
        <f>IFERROR(VLOOKUP($B64,[1]Mar!P$5:Q$46,2,FALSE),"")</f>
        <v/>
      </c>
      <c r="Q64" t="str">
        <f>IFERROR(VLOOKUP($B64,[1]Mar!Q$5:R$46,2,FALSE),"")</f>
        <v/>
      </c>
      <c r="R64" t="str">
        <f>IFERROR(VLOOKUP($B64,[1]Mar!R$5:S$46,2,FALSE),"")</f>
        <v/>
      </c>
      <c r="S64" t="str">
        <f>IFERROR(VLOOKUP($B64,[1]Mar!S$5:T$46,2,FALSE),"")</f>
        <v/>
      </c>
      <c r="T64" t="str">
        <f>IFERROR(VLOOKUP($B64,[1]Mar!T$5:U$46,2,FALSE),"")</f>
        <v/>
      </c>
      <c r="U64" t="str">
        <f>IFERROR(VLOOKUP($B64,[1]Mar!U$5:V$46,2,FALSE),"")</f>
        <v/>
      </c>
      <c r="V64" t="str">
        <f>IFERROR(VLOOKUP($B64,[1]Mar!V$5:W$46,2,FALSE),"")</f>
        <v/>
      </c>
      <c r="W64" t="str">
        <f>IFERROR(VLOOKUP($B64,[1]Mar!W$5:X$46,2,FALSE),"")</f>
        <v/>
      </c>
      <c r="X64" t="str">
        <f>IFERROR(VLOOKUP($B64,[1]Mar!X$5:Y$46,2,FALSE),"")</f>
        <v/>
      </c>
      <c r="Y64" t="str">
        <f>IFERROR(VLOOKUP($B64,[1]Mar!Y$5:Z$46,2,FALSE),"")</f>
        <v/>
      </c>
      <c r="Z64" t="str">
        <f>IFERROR(VLOOKUP($B64,[1]Mar!Z$5:AA$46,2,FALSE),"")</f>
        <v/>
      </c>
      <c r="AA64" t="str">
        <f>IFERROR(VLOOKUP($B64,[1]Mar!AA$5:AB$46,2,FALSE),"")</f>
        <v/>
      </c>
      <c r="AB64" t="str">
        <f>IFERROR(VLOOKUP($B64,[1]Mar!AB$5:AC$46,2,FALSE),"")</f>
        <v/>
      </c>
      <c r="AC64" t="str">
        <f>IFERROR(VLOOKUP($B64,[1]Mar!AC$5:AD$46,2,FALSE),"")</f>
        <v/>
      </c>
      <c r="AD64" t="str">
        <f>IFERROR(VLOOKUP($B64,[1]Mar!AD$5:AE$46,2,FALSE),"")</f>
        <v/>
      </c>
      <c r="AE64" t="str">
        <f>IFERROR(VLOOKUP($B64,[1]Mar!AE$5:AF$46,2,FALSE),"")</f>
        <v/>
      </c>
      <c r="AF64" t="str">
        <f>IFERROR(VLOOKUP($B64,[1]Mar!AF$5:AG$46,2,FALSE),"")</f>
        <v/>
      </c>
      <c r="AG64" t="str">
        <f>IFERROR(VLOOKUP($B64,[1]Mar!AG$5:AH$46,2,FALSE),"")</f>
        <v/>
      </c>
      <c r="AH64" t="str">
        <f>IFERROR(VLOOKUP($B64,[1]Mar!AH$5:AI$46,2,FALSE),"")</f>
        <v/>
      </c>
      <c r="AI64" t="str">
        <f>IFERROR(VLOOKUP($B64,[1]Mar!AI$5:AJ$46,2,FALSE),"")</f>
        <v/>
      </c>
      <c r="AJ64" t="str">
        <f>IFERROR(VLOOKUP($B64,[1]Mar!AJ$5:AK$46,2,FALSE),"")</f>
        <v/>
      </c>
      <c r="AK64" t="str">
        <f>IFERROR(VLOOKUP($B64,[1]Mar!AK$5:AL$46,2,FALSE),"")</f>
        <v/>
      </c>
      <c r="AL64" t="str">
        <f>IFERROR(VLOOKUP($B64,[1]Mar!AL$5:AM$46,2,FALSE),"")</f>
        <v/>
      </c>
      <c r="AM64" t="str">
        <f>IFERROR(VLOOKUP($B64,[1]Mar!AM$5:AN$46,2,FALSE),"")</f>
        <v/>
      </c>
      <c r="AN64" t="str">
        <f>IFERROR(VLOOKUP($B64,[1]Mar!AN$5:AO$46,2,FALSE),"")</f>
        <v/>
      </c>
      <c r="AO64" t="str">
        <f>IFERROR(VLOOKUP($B64,[1]Mar!AO$5:AP$46,2,FALSE),"")</f>
        <v/>
      </c>
      <c r="AP64" t="str">
        <f>IFERROR(VLOOKUP($B64,[1]Mar!AP$5:AQ$46,2,FALSE),"")</f>
        <v/>
      </c>
      <c r="AQ64" t="str">
        <f>IFERROR(VLOOKUP($B64,[1]Mar!AQ$5:AR$46,2,FALSE),"")</f>
        <v/>
      </c>
      <c r="AR64" s="7" t="str">
        <f>IFERROR(VLOOKUP($B64,[1]Mar!AR$5:AS$46,2,FALSE),"")</f>
        <v/>
      </c>
      <c r="AS64" s="6">
        <f>SUM($C64:AR64)</f>
        <v>0</v>
      </c>
      <c r="AT64">
        <f>COUNTIF($C64:AR64,"Late*")</f>
        <v>0</v>
      </c>
      <c r="AU64" s="11">
        <f t="shared" si="4"/>
        <v>0</v>
      </c>
      <c r="AV64" s="7">
        <f>COUNTIF($C64:AR64,"Absent")</f>
        <v>0</v>
      </c>
      <c r="AW64">
        <f>COUNTIF($C64:AR64,"Withdrawn")+COUNTIF($C64:AR64,"Absent*")-AV64</f>
        <v>0</v>
      </c>
      <c r="AX64" s="10">
        <f t="shared" si="5"/>
        <v>0</v>
      </c>
    </row>
    <row r="65" spans="3:50" x14ac:dyDescent="0.3">
      <c r="C65" s="6" t="str">
        <f>IFERROR(VLOOKUP($B65,[1]Mar!C$5:D$46,2,FALSE),"")</f>
        <v/>
      </c>
      <c r="D65" t="str">
        <f>IFERROR(VLOOKUP($B65,[1]Mar!D$5:E$46,2,FALSE),"")</f>
        <v/>
      </c>
      <c r="E65" t="str">
        <f>IFERROR(VLOOKUP($B65,[1]Mar!E$5:F$46,2,FALSE),"")</f>
        <v/>
      </c>
      <c r="F65" t="str">
        <f>IFERROR(VLOOKUP($B65,[1]Mar!F$5:G$46,2,FALSE),"")</f>
        <v/>
      </c>
      <c r="G65" t="str">
        <f>IFERROR(VLOOKUP($B65,[1]Mar!G$5:H$46,2,FALSE),"")</f>
        <v/>
      </c>
      <c r="H65" t="str">
        <f>IFERROR(VLOOKUP($B65,[1]Mar!H$5:I$46,2,FALSE),"")</f>
        <v/>
      </c>
      <c r="I65" t="str">
        <f>IFERROR(VLOOKUP($B65,[1]Mar!I$5:J$46,2,FALSE),"")</f>
        <v/>
      </c>
      <c r="J65" t="str">
        <f>IFERROR(VLOOKUP($B65,[1]Mar!J$5:K$46,2,FALSE),"")</f>
        <v/>
      </c>
      <c r="K65" t="str">
        <f>IFERROR(VLOOKUP($B65,[1]Mar!K$5:L$46,2,FALSE),"")</f>
        <v/>
      </c>
      <c r="L65" t="str">
        <f>IFERROR(VLOOKUP($B65,[1]Mar!L$5:M$46,2,FALSE),"")</f>
        <v/>
      </c>
      <c r="M65" t="str">
        <f>IFERROR(VLOOKUP($B65,[1]Mar!M$5:N$46,2,FALSE),"")</f>
        <v/>
      </c>
      <c r="N65" t="str">
        <f>IFERROR(VLOOKUP($B65,[1]Mar!N$5:O$46,2,FALSE),"")</f>
        <v/>
      </c>
      <c r="O65" t="str">
        <f>IFERROR(VLOOKUP($B65,[1]Mar!O$5:P$46,2,FALSE),"")</f>
        <v/>
      </c>
      <c r="P65" t="str">
        <f>IFERROR(VLOOKUP($B65,[1]Mar!P$5:Q$46,2,FALSE),"")</f>
        <v/>
      </c>
      <c r="Q65" t="str">
        <f>IFERROR(VLOOKUP($B65,[1]Mar!Q$5:R$46,2,FALSE),"")</f>
        <v/>
      </c>
      <c r="R65" t="str">
        <f>IFERROR(VLOOKUP($B65,[1]Mar!R$5:S$46,2,FALSE),"")</f>
        <v/>
      </c>
      <c r="S65" t="str">
        <f>IFERROR(VLOOKUP($B65,[1]Mar!S$5:T$46,2,FALSE),"")</f>
        <v/>
      </c>
      <c r="T65" t="str">
        <f>IFERROR(VLOOKUP($B65,[1]Mar!T$5:U$46,2,FALSE),"")</f>
        <v/>
      </c>
      <c r="U65" t="str">
        <f>IFERROR(VLOOKUP($B65,[1]Mar!U$5:V$46,2,FALSE),"")</f>
        <v/>
      </c>
      <c r="V65" t="str">
        <f>IFERROR(VLOOKUP($B65,[1]Mar!V$5:W$46,2,FALSE),"")</f>
        <v/>
      </c>
      <c r="W65" t="str">
        <f>IFERROR(VLOOKUP($B65,[1]Mar!W$5:X$46,2,FALSE),"")</f>
        <v/>
      </c>
      <c r="X65" t="str">
        <f>IFERROR(VLOOKUP($B65,[1]Mar!X$5:Y$46,2,FALSE),"")</f>
        <v/>
      </c>
      <c r="Y65" t="str">
        <f>IFERROR(VLOOKUP($B65,[1]Mar!Y$5:Z$46,2,FALSE),"")</f>
        <v/>
      </c>
      <c r="Z65" t="str">
        <f>IFERROR(VLOOKUP($B65,[1]Mar!Z$5:AA$46,2,FALSE),"")</f>
        <v/>
      </c>
      <c r="AA65" t="str">
        <f>IFERROR(VLOOKUP($B65,[1]Mar!AA$5:AB$46,2,FALSE),"")</f>
        <v/>
      </c>
      <c r="AB65" t="str">
        <f>IFERROR(VLOOKUP($B65,[1]Mar!AB$5:AC$46,2,FALSE),"")</f>
        <v/>
      </c>
      <c r="AC65" t="str">
        <f>IFERROR(VLOOKUP($B65,[1]Mar!AC$5:AD$46,2,FALSE),"")</f>
        <v/>
      </c>
      <c r="AD65" t="str">
        <f>IFERROR(VLOOKUP($B65,[1]Mar!AD$5:AE$46,2,FALSE),"")</f>
        <v/>
      </c>
      <c r="AE65" t="str">
        <f>IFERROR(VLOOKUP($B65,[1]Mar!AE$5:AF$46,2,FALSE),"")</f>
        <v/>
      </c>
      <c r="AF65" t="str">
        <f>IFERROR(VLOOKUP($B65,[1]Mar!AF$5:AG$46,2,FALSE),"")</f>
        <v/>
      </c>
      <c r="AG65" t="str">
        <f>IFERROR(VLOOKUP($B65,[1]Mar!AG$5:AH$46,2,FALSE),"")</f>
        <v/>
      </c>
      <c r="AH65" t="str">
        <f>IFERROR(VLOOKUP($B65,[1]Mar!AH$5:AI$46,2,FALSE),"")</f>
        <v/>
      </c>
      <c r="AI65" t="str">
        <f>IFERROR(VLOOKUP($B65,[1]Mar!AI$5:AJ$46,2,FALSE),"")</f>
        <v/>
      </c>
      <c r="AJ65" t="str">
        <f>IFERROR(VLOOKUP($B65,[1]Mar!AJ$5:AK$46,2,FALSE),"")</f>
        <v/>
      </c>
      <c r="AK65" t="str">
        <f>IFERROR(VLOOKUP($B65,[1]Mar!AK$5:AL$46,2,FALSE),"")</f>
        <v/>
      </c>
      <c r="AL65" t="str">
        <f>IFERROR(VLOOKUP($B65,[1]Mar!AL$5:AM$46,2,FALSE),"")</f>
        <v/>
      </c>
      <c r="AM65" t="str">
        <f>IFERROR(VLOOKUP($B65,[1]Mar!AM$5:AN$46,2,FALSE),"")</f>
        <v/>
      </c>
      <c r="AN65" t="str">
        <f>IFERROR(VLOOKUP($B65,[1]Mar!AN$5:AO$46,2,FALSE),"")</f>
        <v/>
      </c>
      <c r="AO65" t="str">
        <f>IFERROR(VLOOKUP($B65,[1]Mar!AO$5:AP$46,2,FALSE),"")</f>
        <v/>
      </c>
      <c r="AP65" t="str">
        <f>IFERROR(VLOOKUP($B65,[1]Mar!AP$5:AQ$46,2,FALSE),"")</f>
        <v/>
      </c>
      <c r="AQ65" t="str">
        <f>IFERROR(VLOOKUP($B65,[1]Mar!AQ$5:AR$46,2,FALSE),"")</f>
        <v/>
      </c>
      <c r="AR65" s="7" t="str">
        <f>IFERROR(VLOOKUP($B65,[1]Mar!AR$5:AS$46,2,FALSE),"")</f>
        <v/>
      </c>
      <c r="AS65" s="6">
        <f>SUM($C65:AR65)</f>
        <v>0</v>
      </c>
      <c r="AT65">
        <f>COUNTIF($C65:AR65,"Late*")</f>
        <v>0</v>
      </c>
      <c r="AU65" s="11">
        <f t="shared" si="4"/>
        <v>0</v>
      </c>
      <c r="AV65" s="7">
        <f>COUNTIF($C65:AR65,"Absent")</f>
        <v>0</v>
      </c>
      <c r="AW65">
        <f>COUNTIF($C65:AR65,"Withdrawn")+COUNTIF($C65:AR65,"Absent*")-AV65</f>
        <v>0</v>
      </c>
      <c r="AX65" s="10">
        <f t="shared" si="5"/>
        <v>0</v>
      </c>
    </row>
    <row r="66" spans="3:50" x14ac:dyDescent="0.3">
      <c r="C66" s="6" t="str">
        <f>IFERROR(VLOOKUP($B66,[1]Mar!C$5:D$46,2,FALSE),"")</f>
        <v/>
      </c>
      <c r="D66" t="str">
        <f>IFERROR(VLOOKUP($B66,[1]Mar!D$5:E$46,2,FALSE),"")</f>
        <v/>
      </c>
      <c r="E66" t="str">
        <f>IFERROR(VLOOKUP($B66,[1]Mar!E$5:F$46,2,FALSE),"")</f>
        <v/>
      </c>
      <c r="F66" t="str">
        <f>IFERROR(VLOOKUP($B66,[1]Mar!F$5:G$46,2,FALSE),"")</f>
        <v/>
      </c>
      <c r="G66" t="str">
        <f>IFERROR(VLOOKUP($B66,[1]Mar!G$5:H$46,2,FALSE),"")</f>
        <v/>
      </c>
      <c r="H66" t="str">
        <f>IFERROR(VLOOKUP($B66,[1]Mar!H$5:I$46,2,FALSE),"")</f>
        <v/>
      </c>
      <c r="I66" t="str">
        <f>IFERROR(VLOOKUP($B66,[1]Mar!I$5:J$46,2,FALSE),"")</f>
        <v/>
      </c>
      <c r="J66" t="str">
        <f>IFERROR(VLOOKUP($B66,[1]Mar!J$5:K$46,2,FALSE),"")</f>
        <v/>
      </c>
      <c r="K66" t="str">
        <f>IFERROR(VLOOKUP($B66,[1]Mar!K$5:L$46,2,FALSE),"")</f>
        <v/>
      </c>
      <c r="L66" t="str">
        <f>IFERROR(VLOOKUP($B66,[1]Mar!L$5:M$46,2,FALSE),"")</f>
        <v/>
      </c>
      <c r="M66" t="str">
        <f>IFERROR(VLOOKUP($B66,[1]Mar!M$5:N$46,2,FALSE),"")</f>
        <v/>
      </c>
      <c r="N66" t="str">
        <f>IFERROR(VLOOKUP($B66,[1]Mar!N$5:O$46,2,FALSE),"")</f>
        <v/>
      </c>
      <c r="O66" t="str">
        <f>IFERROR(VLOOKUP($B66,[1]Mar!O$5:P$46,2,FALSE),"")</f>
        <v/>
      </c>
      <c r="P66" t="str">
        <f>IFERROR(VLOOKUP($B66,[1]Mar!P$5:Q$46,2,FALSE),"")</f>
        <v/>
      </c>
      <c r="Q66" t="str">
        <f>IFERROR(VLOOKUP($B66,[1]Mar!Q$5:R$46,2,FALSE),"")</f>
        <v/>
      </c>
      <c r="R66" t="str">
        <f>IFERROR(VLOOKUP($B66,[1]Mar!R$5:S$46,2,FALSE),"")</f>
        <v/>
      </c>
      <c r="S66" t="str">
        <f>IFERROR(VLOOKUP($B66,[1]Mar!S$5:T$46,2,FALSE),"")</f>
        <v/>
      </c>
      <c r="T66" t="str">
        <f>IFERROR(VLOOKUP($B66,[1]Mar!T$5:U$46,2,FALSE),"")</f>
        <v/>
      </c>
      <c r="U66" t="str">
        <f>IFERROR(VLOOKUP($B66,[1]Mar!U$5:V$46,2,FALSE),"")</f>
        <v/>
      </c>
      <c r="V66" t="str">
        <f>IFERROR(VLOOKUP($B66,[1]Mar!V$5:W$46,2,FALSE),"")</f>
        <v/>
      </c>
      <c r="W66" t="str">
        <f>IFERROR(VLOOKUP($B66,[1]Mar!W$5:X$46,2,FALSE),"")</f>
        <v/>
      </c>
      <c r="X66" t="str">
        <f>IFERROR(VLOOKUP($B66,[1]Mar!X$5:Y$46,2,FALSE),"")</f>
        <v/>
      </c>
      <c r="Y66" t="str">
        <f>IFERROR(VLOOKUP($B66,[1]Mar!Y$5:Z$46,2,FALSE),"")</f>
        <v/>
      </c>
      <c r="Z66" t="str">
        <f>IFERROR(VLOOKUP($B66,[1]Mar!Z$5:AA$46,2,FALSE),"")</f>
        <v/>
      </c>
      <c r="AA66" t="str">
        <f>IFERROR(VLOOKUP($B66,[1]Mar!AA$5:AB$46,2,FALSE),"")</f>
        <v/>
      </c>
      <c r="AB66" t="str">
        <f>IFERROR(VLOOKUP($B66,[1]Mar!AB$5:AC$46,2,FALSE),"")</f>
        <v/>
      </c>
      <c r="AC66" t="str">
        <f>IFERROR(VLOOKUP($B66,[1]Mar!AC$5:AD$46,2,FALSE),"")</f>
        <v/>
      </c>
      <c r="AD66" t="str">
        <f>IFERROR(VLOOKUP($B66,[1]Mar!AD$5:AE$46,2,FALSE),"")</f>
        <v/>
      </c>
      <c r="AE66" t="str">
        <f>IFERROR(VLOOKUP($B66,[1]Mar!AE$5:AF$46,2,FALSE),"")</f>
        <v/>
      </c>
      <c r="AF66" t="str">
        <f>IFERROR(VLOOKUP($B66,[1]Mar!AF$5:AG$46,2,FALSE),"")</f>
        <v/>
      </c>
      <c r="AG66" t="str">
        <f>IFERROR(VLOOKUP($B66,[1]Mar!AG$5:AH$46,2,FALSE),"")</f>
        <v/>
      </c>
      <c r="AH66" t="str">
        <f>IFERROR(VLOOKUP($B66,[1]Mar!AH$5:AI$46,2,FALSE),"")</f>
        <v/>
      </c>
      <c r="AI66" t="str">
        <f>IFERROR(VLOOKUP($B66,[1]Mar!AI$5:AJ$46,2,FALSE),"")</f>
        <v/>
      </c>
      <c r="AJ66" t="str">
        <f>IFERROR(VLOOKUP($B66,[1]Mar!AJ$5:AK$46,2,FALSE),"")</f>
        <v/>
      </c>
      <c r="AK66" t="str">
        <f>IFERROR(VLOOKUP($B66,[1]Mar!AK$5:AL$46,2,FALSE),"")</f>
        <v/>
      </c>
      <c r="AL66" t="str">
        <f>IFERROR(VLOOKUP($B66,[1]Mar!AL$5:AM$46,2,FALSE),"")</f>
        <v/>
      </c>
      <c r="AM66" t="str">
        <f>IFERROR(VLOOKUP($B66,[1]Mar!AM$5:AN$46,2,FALSE),"")</f>
        <v/>
      </c>
      <c r="AN66" t="str">
        <f>IFERROR(VLOOKUP($B66,[1]Mar!AN$5:AO$46,2,FALSE),"")</f>
        <v/>
      </c>
      <c r="AO66" t="str">
        <f>IFERROR(VLOOKUP($B66,[1]Mar!AO$5:AP$46,2,FALSE),"")</f>
        <v/>
      </c>
      <c r="AP66" t="str">
        <f>IFERROR(VLOOKUP($B66,[1]Mar!AP$5:AQ$46,2,FALSE),"")</f>
        <v/>
      </c>
      <c r="AQ66" t="str">
        <f>IFERROR(VLOOKUP($B66,[1]Mar!AQ$5:AR$46,2,FALSE),"")</f>
        <v/>
      </c>
      <c r="AR66" s="7" t="str">
        <f>IFERROR(VLOOKUP($B66,[1]Mar!AR$5:AS$46,2,FALSE),"")</f>
        <v/>
      </c>
      <c r="AS66" s="6">
        <f>SUM($C66:AR66)</f>
        <v>0</v>
      </c>
      <c r="AT66">
        <f>COUNTIF($C66:AR66,"Late*")</f>
        <v>0</v>
      </c>
      <c r="AU66" s="11">
        <f t="shared" si="4"/>
        <v>0</v>
      </c>
      <c r="AV66" s="7">
        <f>COUNTIF($C66:AR66,"Absent")</f>
        <v>0</v>
      </c>
      <c r="AW66">
        <f>COUNTIF($C66:AR66,"Withdrawn")+COUNTIF($C66:AR66,"Absent*")-AV66</f>
        <v>0</v>
      </c>
      <c r="AX66" s="10">
        <f t="shared" si="5"/>
        <v>0</v>
      </c>
    </row>
    <row r="67" spans="3:50" x14ac:dyDescent="0.3">
      <c r="C67" s="6" t="str">
        <f>IFERROR(VLOOKUP($B67,[1]Mar!C$5:D$46,2,FALSE),"")</f>
        <v/>
      </c>
      <c r="D67" t="str">
        <f>IFERROR(VLOOKUP($B67,[1]Mar!D$5:E$46,2,FALSE),"")</f>
        <v/>
      </c>
      <c r="E67" t="str">
        <f>IFERROR(VLOOKUP($B67,[1]Mar!E$5:F$46,2,FALSE),"")</f>
        <v/>
      </c>
      <c r="F67" t="str">
        <f>IFERROR(VLOOKUP($B67,[1]Mar!F$5:G$46,2,FALSE),"")</f>
        <v/>
      </c>
      <c r="G67" t="str">
        <f>IFERROR(VLOOKUP($B67,[1]Mar!G$5:H$46,2,FALSE),"")</f>
        <v/>
      </c>
      <c r="H67" t="str">
        <f>IFERROR(VLOOKUP($B67,[1]Mar!H$5:I$46,2,FALSE),"")</f>
        <v/>
      </c>
      <c r="I67" t="str">
        <f>IFERROR(VLOOKUP($B67,[1]Mar!I$5:J$46,2,FALSE),"")</f>
        <v/>
      </c>
      <c r="J67" t="str">
        <f>IFERROR(VLOOKUP($B67,[1]Mar!J$5:K$46,2,FALSE),"")</f>
        <v/>
      </c>
      <c r="K67" t="str">
        <f>IFERROR(VLOOKUP($B67,[1]Mar!K$5:L$46,2,FALSE),"")</f>
        <v/>
      </c>
      <c r="L67" t="str">
        <f>IFERROR(VLOOKUP($B67,[1]Mar!L$5:M$46,2,FALSE),"")</f>
        <v/>
      </c>
      <c r="M67" t="str">
        <f>IFERROR(VLOOKUP($B67,[1]Mar!M$5:N$46,2,FALSE),"")</f>
        <v/>
      </c>
      <c r="N67" t="str">
        <f>IFERROR(VLOOKUP($B67,[1]Mar!N$5:O$46,2,FALSE),"")</f>
        <v/>
      </c>
      <c r="O67" t="str">
        <f>IFERROR(VLOOKUP($B67,[1]Mar!O$5:P$46,2,FALSE),"")</f>
        <v/>
      </c>
      <c r="P67" t="str">
        <f>IFERROR(VLOOKUP($B67,[1]Mar!P$5:Q$46,2,FALSE),"")</f>
        <v/>
      </c>
      <c r="Q67" t="str">
        <f>IFERROR(VLOOKUP($B67,[1]Mar!Q$5:R$46,2,FALSE),"")</f>
        <v/>
      </c>
      <c r="R67" t="str">
        <f>IFERROR(VLOOKUP($B67,[1]Mar!R$5:S$46,2,FALSE),"")</f>
        <v/>
      </c>
      <c r="S67" t="str">
        <f>IFERROR(VLOOKUP($B67,[1]Mar!S$5:T$46,2,FALSE),"")</f>
        <v/>
      </c>
      <c r="T67" t="str">
        <f>IFERROR(VLOOKUP($B67,[1]Mar!T$5:U$46,2,FALSE),"")</f>
        <v/>
      </c>
      <c r="U67" t="str">
        <f>IFERROR(VLOOKUP($B67,[1]Mar!U$5:V$46,2,FALSE),"")</f>
        <v/>
      </c>
      <c r="V67" t="str">
        <f>IFERROR(VLOOKUP($B67,[1]Mar!V$5:W$46,2,FALSE),"")</f>
        <v/>
      </c>
      <c r="W67" t="str">
        <f>IFERROR(VLOOKUP($B67,[1]Mar!W$5:X$46,2,FALSE),"")</f>
        <v/>
      </c>
      <c r="X67" t="str">
        <f>IFERROR(VLOOKUP($B67,[1]Mar!X$5:Y$46,2,FALSE),"")</f>
        <v/>
      </c>
      <c r="Y67" t="str">
        <f>IFERROR(VLOOKUP($B67,[1]Mar!Y$5:Z$46,2,FALSE),"")</f>
        <v/>
      </c>
      <c r="Z67" t="str">
        <f>IFERROR(VLOOKUP($B67,[1]Mar!Z$5:AA$46,2,FALSE),"")</f>
        <v/>
      </c>
      <c r="AA67" t="str">
        <f>IFERROR(VLOOKUP($B67,[1]Mar!AA$5:AB$46,2,FALSE),"")</f>
        <v/>
      </c>
      <c r="AB67" t="str">
        <f>IFERROR(VLOOKUP($B67,[1]Mar!AB$5:AC$46,2,FALSE),"")</f>
        <v/>
      </c>
      <c r="AC67" t="str">
        <f>IFERROR(VLOOKUP($B67,[1]Mar!AC$5:AD$46,2,FALSE),"")</f>
        <v/>
      </c>
      <c r="AD67" t="str">
        <f>IFERROR(VLOOKUP($B67,[1]Mar!AD$5:AE$46,2,FALSE),"")</f>
        <v/>
      </c>
      <c r="AE67" t="str">
        <f>IFERROR(VLOOKUP($B67,[1]Mar!AE$5:AF$46,2,FALSE),"")</f>
        <v/>
      </c>
      <c r="AF67" t="str">
        <f>IFERROR(VLOOKUP($B67,[1]Mar!AF$5:AG$46,2,FALSE),"")</f>
        <v/>
      </c>
      <c r="AG67" t="str">
        <f>IFERROR(VLOOKUP($B67,[1]Mar!AG$5:AH$46,2,FALSE),"")</f>
        <v/>
      </c>
      <c r="AH67" t="str">
        <f>IFERROR(VLOOKUP($B67,[1]Mar!AH$5:AI$46,2,FALSE),"")</f>
        <v/>
      </c>
      <c r="AI67" t="str">
        <f>IFERROR(VLOOKUP($B67,[1]Mar!AI$5:AJ$46,2,FALSE),"")</f>
        <v/>
      </c>
      <c r="AJ67" t="str">
        <f>IFERROR(VLOOKUP($B67,[1]Mar!AJ$5:AK$46,2,FALSE),"")</f>
        <v/>
      </c>
      <c r="AK67" t="str">
        <f>IFERROR(VLOOKUP($B67,[1]Mar!AK$5:AL$46,2,FALSE),"")</f>
        <v/>
      </c>
      <c r="AL67" t="str">
        <f>IFERROR(VLOOKUP($B67,[1]Mar!AL$5:AM$46,2,FALSE),"")</f>
        <v/>
      </c>
      <c r="AM67" t="str">
        <f>IFERROR(VLOOKUP($B67,[1]Mar!AM$5:AN$46,2,FALSE),"")</f>
        <v/>
      </c>
      <c r="AN67" t="str">
        <f>IFERROR(VLOOKUP($B67,[1]Mar!AN$5:AO$46,2,FALSE),"")</f>
        <v/>
      </c>
      <c r="AO67" t="str">
        <f>IFERROR(VLOOKUP($B67,[1]Mar!AO$5:AP$46,2,FALSE),"")</f>
        <v/>
      </c>
      <c r="AP67" t="str">
        <f>IFERROR(VLOOKUP($B67,[1]Mar!AP$5:AQ$46,2,FALSE),"")</f>
        <v/>
      </c>
      <c r="AQ67" t="str">
        <f>IFERROR(VLOOKUP($B67,[1]Mar!AQ$5:AR$46,2,FALSE),"")</f>
        <v/>
      </c>
      <c r="AR67" s="7" t="str">
        <f>IFERROR(VLOOKUP($B67,[1]Mar!AR$5:AS$46,2,FALSE),"")</f>
        <v/>
      </c>
      <c r="AS67" s="6">
        <f>SUM($C67:AR67)</f>
        <v>0</v>
      </c>
      <c r="AT67">
        <f>COUNTIF($C67:AR67,"Late*")</f>
        <v>0</v>
      </c>
      <c r="AU67" s="11">
        <f t="shared" si="4"/>
        <v>0</v>
      </c>
      <c r="AV67" s="7">
        <f>COUNTIF($C67:AR67,"Absent")</f>
        <v>0</v>
      </c>
      <c r="AW67">
        <f>COUNTIF($C67:AR67,"Withdrawn")+COUNTIF($C67:AR67,"Absent*")-AV67</f>
        <v>0</v>
      </c>
      <c r="AX67" s="10">
        <f t="shared" si="5"/>
        <v>0</v>
      </c>
    </row>
    <row r="68" spans="3:50" x14ac:dyDescent="0.3">
      <c r="C68" s="6" t="str">
        <f>IFERROR(VLOOKUP($B68,[1]Mar!C$5:D$46,2,FALSE),"")</f>
        <v/>
      </c>
      <c r="D68" t="str">
        <f>IFERROR(VLOOKUP($B68,[1]Mar!D$5:E$46,2,FALSE),"")</f>
        <v/>
      </c>
      <c r="E68" t="str">
        <f>IFERROR(VLOOKUP($B68,[1]Mar!E$5:F$46,2,FALSE),"")</f>
        <v/>
      </c>
      <c r="F68" t="str">
        <f>IFERROR(VLOOKUP($B68,[1]Mar!F$5:G$46,2,FALSE),"")</f>
        <v/>
      </c>
      <c r="G68" t="str">
        <f>IFERROR(VLOOKUP($B68,[1]Mar!G$5:H$46,2,FALSE),"")</f>
        <v/>
      </c>
      <c r="H68" t="str">
        <f>IFERROR(VLOOKUP($B68,[1]Mar!H$5:I$46,2,FALSE),"")</f>
        <v/>
      </c>
      <c r="I68" t="str">
        <f>IFERROR(VLOOKUP($B68,[1]Mar!I$5:J$46,2,FALSE),"")</f>
        <v/>
      </c>
      <c r="J68" t="str">
        <f>IFERROR(VLOOKUP($B68,[1]Mar!J$5:K$46,2,FALSE),"")</f>
        <v/>
      </c>
      <c r="K68" t="str">
        <f>IFERROR(VLOOKUP($B68,[1]Mar!K$5:L$46,2,FALSE),"")</f>
        <v/>
      </c>
      <c r="L68" t="str">
        <f>IFERROR(VLOOKUP($B68,[1]Mar!L$5:M$46,2,FALSE),"")</f>
        <v/>
      </c>
      <c r="M68" t="str">
        <f>IFERROR(VLOOKUP($B68,[1]Mar!M$5:N$46,2,FALSE),"")</f>
        <v/>
      </c>
      <c r="N68" t="str">
        <f>IFERROR(VLOOKUP($B68,[1]Mar!N$5:O$46,2,FALSE),"")</f>
        <v/>
      </c>
      <c r="O68" t="str">
        <f>IFERROR(VLOOKUP($B68,[1]Mar!O$5:P$46,2,FALSE),"")</f>
        <v/>
      </c>
      <c r="P68" t="str">
        <f>IFERROR(VLOOKUP($B68,[1]Mar!P$5:Q$46,2,FALSE),"")</f>
        <v/>
      </c>
      <c r="Q68" t="str">
        <f>IFERROR(VLOOKUP($B68,[1]Mar!Q$5:R$46,2,FALSE),"")</f>
        <v/>
      </c>
      <c r="R68" t="str">
        <f>IFERROR(VLOOKUP($B68,[1]Mar!R$5:S$46,2,FALSE),"")</f>
        <v/>
      </c>
      <c r="S68" t="str">
        <f>IFERROR(VLOOKUP($B68,[1]Mar!S$5:T$46,2,FALSE),"")</f>
        <v/>
      </c>
      <c r="T68" t="str">
        <f>IFERROR(VLOOKUP($B68,[1]Mar!T$5:U$46,2,FALSE),"")</f>
        <v/>
      </c>
      <c r="U68" t="str">
        <f>IFERROR(VLOOKUP($B68,[1]Mar!U$5:V$46,2,FALSE),"")</f>
        <v/>
      </c>
      <c r="V68" t="str">
        <f>IFERROR(VLOOKUP($B68,[1]Mar!V$5:W$46,2,FALSE),"")</f>
        <v/>
      </c>
      <c r="W68" t="str">
        <f>IFERROR(VLOOKUP($B68,[1]Mar!W$5:X$46,2,FALSE),"")</f>
        <v/>
      </c>
      <c r="X68" t="str">
        <f>IFERROR(VLOOKUP($B68,[1]Mar!X$5:Y$46,2,FALSE),"")</f>
        <v/>
      </c>
      <c r="Y68" t="str">
        <f>IFERROR(VLOOKUP($B68,[1]Mar!Y$5:Z$46,2,FALSE),"")</f>
        <v/>
      </c>
      <c r="Z68" t="str">
        <f>IFERROR(VLOOKUP($B68,[1]Mar!Z$5:AA$46,2,FALSE),"")</f>
        <v/>
      </c>
      <c r="AA68" t="str">
        <f>IFERROR(VLOOKUP($B68,[1]Mar!AA$5:AB$46,2,FALSE),"")</f>
        <v/>
      </c>
      <c r="AB68" t="str">
        <f>IFERROR(VLOOKUP($B68,[1]Mar!AB$5:AC$46,2,FALSE),"")</f>
        <v/>
      </c>
      <c r="AC68" t="str">
        <f>IFERROR(VLOOKUP($B68,[1]Mar!AC$5:AD$46,2,FALSE),"")</f>
        <v/>
      </c>
      <c r="AD68" t="str">
        <f>IFERROR(VLOOKUP($B68,[1]Mar!AD$5:AE$46,2,FALSE),"")</f>
        <v/>
      </c>
      <c r="AE68" t="str">
        <f>IFERROR(VLOOKUP($B68,[1]Mar!AE$5:AF$46,2,FALSE),"")</f>
        <v/>
      </c>
      <c r="AF68" t="str">
        <f>IFERROR(VLOOKUP($B68,[1]Mar!AF$5:AG$46,2,FALSE),"")</f>
        <v/>
      </c>
      <c r="AG68" t="str">
        <f>IFERROR(VLOOKUP($B68,[1]Mar!AG$5:AH$46,2,FALSE),"")</f>
        <v/>
      </c>
      <c r="AH68" t="str">
        <f>IFERROR(VLOOKUP($B68,[1]Mar!AH$5:AI$46,2,FALSE),"")</f>
        <v/>
      </c>
      <c r="AI68" t="str">
        <f>IFERROR(VLOOKUP($B68,[1]Mar!AI$5:AJ$46,2,FALSE),"")</f>
        <v/>
      </c>
      <c r="AJ68" t="str">
        <f>IFERROR(VLOOKUP($B68,[1]Mar!AJ$5:AK$46,2,FALSE),"")</f>
        <v/>
      </c>
      <c r="AK68" t="str">
        <f>IFERROR(VLOOKUP($B68,[1]Mar!AK$5:AL$46,2,FALSE),"")</f>
        <v/>
      </c>
      <c r="AL68" t="str">
        <f>IFERROR(VLOOKUP($B68,[1]Mar!AL$5:AM$46,2,FALSE),"")</f>
        <v/>
      </c>
      <c r="AM68" t="str">
        <f>IFERROR(VLOOKUP($B68,[1]Mar!AM$5:AN$46,2,FALSE),"")</f>
        <v/>
      </c>
      <c r="AN68" t="str">
        <f>IFERROR(VLOOKUP($B68,[1]Mar!AN$5:AO$46,2,FALSE),"")</f>
        <v/>
      </c>
      <c r="AO68" t="str">
        <f>IFERROR(VLOOKUP($B68,[1]Mar!AO$5:AP$46,2,FALSE),"")</f>
        <v/>
      </c>
      <c r="AP68" t="str">
        <f>IFERROR(VLOOKUP($B68,[1]Mar!AP$5:AQ$46,2,FALSE),"")</f>
        <v/>
      </c>
      <c r="AQ68" t="str">
        <f>IFERROR(VLOOKUP($B68,[1]Mar!AQ$5:AR$46,2,FALSE),"")</f>
        <v/>
      </c>
      <c r="AR68" s="7" t="str">
        <f>IFERROR(VLOOKUP($B68,[1]Mar!AR$5:AS$46,2,FALSE),"")</f>
        <v/>
      </c>
      <c r="AS68" s="6">
        <f>SUM($C68:AR68)</f>
        <v>0</v>
      </c>
      <c r="AT68">
        <f>COUNTIF($C68:AR68,"Late*")</f>
        <v>0</v>
      </c>
      <c r="AU68" s="11">
        <f t="shared" si="4"/>
        <v>0</v>
      </c>
      <c r="AV68" s="7">
        <f>COUNTIF($C68:AR68,"Absent")</f>
        <v>0</v>
      </c>
      <c r="AW68">
        <f>COUNTIF($C68:AR68,"Withdrawn")+COUNTIF($C68:AR68,"Absent*")-AV68</f>
        <v>0</v>
      </c>
      <c r="AX68" s="10">
        <f t="shared" si="5"/>
        <v>0</v>
      </c>
    </row>
    <row r="69" spans="3:50" x14ac:dyDescent="0.3">
      <c r="C69" s="6" t="str">
        <f>IFERROR(VLOOKUP($B69,[1]Mar!C$5:D$46,2,FALSE),"")</f>
        <v/>
      </c>
      <c r="D69" t="str">
        <f>IFERROR(VLOOKUP($B69,[1]Mar!D$5:E$46,2,FALSE),"")</f>
        <v/>
      </c>
      <c r="E69" t="str">
        <f>IFERROR(VLOOKUP($B69,[1]Mar!E$5:F$46,2,FALSE),"")</f>
        <v/>
      </c>
      <c r="F69" t="str">
        <f>IFERROR(VLOOKUP($B69,[1]Mar!F$5:G$46,2,FALSE),"")</f>
        <v/>
      </c>
      <c r="G69" t="str">
        <f>IFERROR(VLOOKUP($B69,[1]Mar!G$5:H$46,2,FALSE),"")</f>
        <v/>
      </c>
      <c r="H69" t="str">
        <f>IFERROR(VLOOKUP($B69,[1]Mar!H$5:I$46,2,FALSE),"")</f>
        <v/>
      </c>
      <c r="I69" t="str">
        <f>IFERROR(VLOOKUP($B69,[1]Mar!I$5:J$46,2,FALSE),"")</f>
        <v/>
      </c>
      <c r="J69" t="str">
        <f>IFERROR(VLOOKUP($B69,[1]Mar!J$5:K$46,2,FALSE),"")</f>
        <v/>
      </c>
      <c r="K69" t="str">
        <f>IFERROR(VLOOKUP($B69,[1]Mar!K$5:L$46,2,FALSE),"")</f>
        <v/>
      </c>
      <c r="L69" t="str">
        <f>IFERROR(VLOOKUP($B69,[1]Mar!L$5:M$46,2,FALSE),"")</f>
        <v/>
      </c>
      <c r="M69" t="str">
        <f>IFERROR(VLOOKUP($B69,[1]Mar!M$5:N$46,2,FALSE),"")</f>
        <v/>
      </c>
      <c r="N69" t="str">
        <f>IFERROR(VLOOKUP($B69,[1]Mar!N$5:O$46,2,FALSE),"")</f>
        <v/>
      </c>
      <c r="O69" t="str">
        <f>IFERROR(VLOOKUP($B69,[1]Mar!O$5:P$46,2,FALSE),"")</f>
        <v/>
      </c>
      <c r="P69" t="str">
        <f>IFERROR(VLOOKUP($B69,[1]Mar!P$5:Q$46,2,FALSE),"")</f>
        <v/>
      </c>
      <c r="Q69" t="str">
        <f>IFERROR(VLOOKUP($B69,[1]Mar!Q$5:R$46,2,FALSE),"")</f>
        <v/>
      </c>
      <c r="R69" t="str">
        <f>IFERROR(VLOOKUP($B69,[1]Mar!R$5:S$46,2,FALSE),"")</f>
        <v/>
      </c>
      <c r="S69" t="str">
        <f>IFERROR(VLOOKUP($B69,[1]Mar!S$5:T$46,2,FALSE),"")</f>
        <v/>
      </c>
      <c r="T69" t="str">
        <f>IFERROR(VLOOKUP($B69,[1]Mar!T$5:U$46,2,FALSE),"")</f>
        <v/>
      </c>
      <c r="U69" t="str">
        <f>IFERROR(VLOOKUP($B69,[1]Mar!U$5:V$46,2,FALSE),"")</f>
        <v/>
      </c>
      <c r="V69" t="str">
        <f>IFERROR(VLOOKUP($B69,[1]Mar!V$5:W$46,2,FALSE),"")</f>
        <v/>
      </c>
      <c r="W69" t="str">
        <f>IFERROR(VLOOKUP($B69,[1]Mar!W$5:X$46,2,FALSE),"")</f>
        <v/>
      </c>
      <c r="X69" t="str">
        <f>IFERROR(VLOOKUP($B69,[1]Mar!X$5:Y$46,2,FALSE),"")</f>
        <v/>
      </c>
      <c r="Y69" t="str">
        <f>IFERROR(VLOOKUP($B69,[1]Mar!Y$5:Z$46,2,FALSE),"")</f>
        <v/>
      </c>
      <c r="Z69" t="str">
        <f>IFERROR(VLOOKUP($B69,[1]Mar!Z$5:AA$46,2,FALSE),"")</f>
        <v/>
      </c>
      <c r="AA69" t="str">
        <f>IFERROR(VLOOKUP($B69,[1]Mar!AA$5:AB$46,2,FALSE),"")</f>
        <v/>
      </c>
      <c r="AB69" t="str">
        <f>IFERROR(VLOOKUP($B69,[1]Mar!AB$5:AC$46,2,FALSE),"")</f>
        <v/>
      </c>
      <c r="AC69" t="str">
        <f>IFERROR(VLOOKUP($B69,[1]Mar!AC$5:AD$46,2,FALSE),"")</f>
        <v/>
      </c>
      <c r="AD69" t="str">
        <f>IFERROR(VLOOKUP($B69,[1]Mar!AD$5:AE$46,2,FALSE),"")</f>
        <v/>
      </c>
      <c r="AE69" t="str">
        <f>IFERROR(VLOOKUP($B69,[1]Mar!AE$5:AF$46,2,FALSE),"")</f>
        <v/>
      </c>
      <c r="AF69" t="str">
        <f>IFERROR(VLOOKUP($B69,[1]Mar!AF$5:AG$46,2,FALSE),"")</f>
        <v/>
      </c>
      <c r="AG69" t="str">
        <f>IFERROR(VLOOKUP($B69,[1]Mar!AG$5:AH$46,2,FALSE),"")</f>
        <v/>
      </c>
      <c r="AH69" t="str">
        <f>IFERROR(VLOOKUP($B69,[1]Mar!AH$5:AI$46,2,FALSE),"")</f>
        <v/>
      </c>
      <c r="AI69" t="str">
        <f>IFERROR(VLOOKUP($B69,[1]Mar!AI$5:AJ$46,2,FALSE),"")</f>
        <v/>
      </c>
      <c r="AJ69" t="str">
        <f>IFERROR(VLOOKUP($B69,[1]Mar!AJ$5:AK$46,2,FALSE),"")</f>
        <v/>
      </c>
      <c r="AK69" t="str">
        <f>IFERROR(VLOOKUP($B69,[1]Mar!AK$5:AL$46,2,FALSE),"")</f>
        <v/>
      </c>
      <c r="AL69" t="str">
        <f>IFERROR(VLOOKUP($B69,[1]Mar!AL$5:AM$46,2,FALSE),"")</f>
        <v/>
      </c>
      <c r="AM69" t="str">
        <f>IFERROR(VLOOKUP($B69,[1]Mar!AM$5:AN$46,2,FALSE),"")</f>
        <v/>
      </c>
      <c r="AN69" t="str">
        <f>IFERROR(VLOOKUP($B69,[1]Mar!AN$5:AO$46,2,FALSE),"")</f>
        <v/>
      </c>
      <c r="AO69" t="str">
        <f>IFERROR(VLOOKUP($B69,[1]Mar!AO$5:AP$46,2,FALSE),"")</f>
        <v/>
      </c>
      <c r="AP69" t="str">
        <f>IFERROR(VLOOKUP($B69,[1]Mar!AP$5:AQ$46,2,FALSE),"")</f>
        <v/>
      </c>
      <c r="AQ69" t="str">
        <f>IFERROR(VLOOKUP($B69,[1]Mar!AQ$5:AR$46,2,FALSE),"")</f>
        <v/>
      </c>
      <c r="AR69" s="7" t="str">
        <f>IFERROR(VLOOKUP($B69,[1]Mar!AR$5:AS$46,2,FALSE),"")</f>
        <v/>
      </c>
      <c r="AS69" s="6">
        <f>SUM($C69:AR69)</f>
        <v>0</v>
      </c>
      <c r="AT69">
        <f>COUNTIF($C69:AR69,"Late*")</f>
        <v>0</v>
      </c>
      <c r="AU69" s="11">
        <f t="shared" si="4"/>
        <v>0</v>
      </c>
      <c r="AV69" s="7">
        <f>COUNTIF($C69:AR69,"Absent")</f>
        <v>0</v>
      </c>
      <c r="AW69">
        <f>COUNTIF($C69:AR69,"Withdrawn")+COUNTIF($C69:AR69,"Absent*")-AV69</f>
        <v>0</v>
      </c>
      <c r="AX69" s="10">
        <f t="shared" si="5"/>
        <v>0</v>
      </c>
    </row>
    <row r="70" spans="3:50" x14ac:dyDescent="0.3">
      <c r="C70" s="6" t="str">
        <f>IFERROR(VLOOKUP($B70,[1]Mar!C$5:D$46,2,FALSE),"")</f>
        <v/>
      </c>
      <c r="D70" t="str">
        <f>IFERROR(VLOOKUP($B70,[1]Mar!D$5:E$46,2,FALSE),"")</f>
        <v/>
      </c>
      <c r="E70" t="str">
        <f>IFERROR(VLOOKUP($B70,[1]Mar!E$5:F$46,2,FALSE),"")</f>
        <v/>
      </c>
      <c r="F70" t="str">
        <f>IFERROR(VLOOKUP($B70,[1]Mar!F$5:G$46,2,FALSE),"")</f>
        <v/>
      </c>
      <c r="G70" t="str">
        <f>IFERROR(VLOOKUP($B70,[1]Mar!G$5:H$46,2,FALSE),"")</f>
        <v/>
      </c>
      <c r="H70" t="str">
        <f>IFERROR(VLOOKUP($B70,[1]Mar!H$5:I$46,2,FALSE),"")</f>
        <v/>
      </c>
      <c r="I70" t="str">
        <f>IFERROR(VLOOKUP($B70,[1]Mar!I$5:J$46,2,FALSE),"")</f>
        <v/>
      </c>
      <c r="J70" t="str">
        <f>IFERROR(VLOOKUP($B70,[1]Mar!J$5:K$46,2,FALSE),"")</f>
        <v/>
      </c>
      <c r="K70" t="str">
        <f>IFERROR(VLOOKUP($B70,[1]Mar!K$5:L$46,2,FALSE),"")</f>
        <v/>
      </c>
      <c r="L70" t="str">
        <f>IFERROR(VLOOKUP($B70,[1]Mar!L$5:M$46,2,FALSE),"")</f>
        <v/>
      </c>
      <c r="M70" t="str">
        <f>IFERROR(VLOOKUP($B70,[1]Mar!M$5:N$46,2,FALSE),"")</f>
        <v/>
      </c>
      <c r="N70" t="str">
        <f>IFERROR(VLOOKUP($B70,[1]Mar!N$5:O$46,2,FALSE),"")</f>
        <v/>
      </c>
      <c r="O70" t="str">
        <f>IFERROR(VLOOKUP($B70,[1]Mar!O$5:P$46,2,FALSE),"")</f>
        <v/>
      </c>
      <c r="P70" t="str">
        <f>IFERROR(VLOOKUP($B70,[1]Mar!P$5:Q$46,2,FALSE),"")</f>
        <v/>
      </c>
      <c r="Q70" t="str">
        <f>IFERROR(VLOOKUP($B70,[1]Mar!Q$5:R$46,2,FALSE),"")</f>
        <v/>
      </c>
      <c r="R70" t="str">
        <f>IFERROR(VLOOKUP($B70,[1]Mar!R$5:S$46,2,FALSE),"")</f>
        <v/>
      </c>
      <c r="S70" t="str">
        <f>IFERROR(VLOOKUP($B70,[1]Mar!S$5:T$46,2,FALSE),"")</f>
        <v/>
      </c>
      <c r="T70" t="str">
        <f>IFERROR(VLOOKUP($B70,[1]Mar!T$5:U$46,2,FALSE),"")</f>
        <v/>
      </c>
      <c r="U70" t="str">
        <f>IFERROR(VLOOKUP($B70,[1]Mar!U$5:V$46,2,FALSE),"")</f>
        <v/>
      </c>
      <c r="V70" t="str">
        <f>IFERROR(VLOOKUP($B70,[1]Mar!V$5:W$46,2,FALSE),"")</f>
        <v/>
      </c>
      <c r="W70" t="str">
        <f>IFERROR(VLOOKUP($B70,[1]Mar!W$5:X$46,2,FALSE),"")</f>
        <v/>
      </c>
      <c r="X70" t="str">
        <f>IFERROR(VLOOKUP($B70,[1]Mar!X$5:Y$46,2,FALSE),"")</f>
        <v/>
      </c>
      <c r="Y70" t="str">
        <f>IFERROR(VLOOKUP($B70,[1]Mar!Y$5:Z$46,2,FALSE),"")</f>
        <v/>
      </c>
      <c r="Z70" t="str">
        <f>IFERROR(VLOOKUP($B70,[1]Mar!Z$5:AA$46,2,FALSE),"")</f>
        <v/>
      </c>
      <c r="AA70" t="str">
        <f>IFERROR(VLOOKUP($B70,[1]Mar!AA$5:AB$46,2,FALSE),"")</f>
        <v/>
      </c>
      <c r="AB70" t="str">
        <f>IFERROR(VLOOKUP($B70,[1]Mar!AB$5:AC$46,2,FALSE),"")</f>
        <v/>
      </c>
      <c r="AC70" t="str">
        <f>IFERROR(VLOOKUP($B70,[1]Mar!AC$5:AD$46,2,FALSE),"")</f>
        <v/>
      </c>
      <c r="AD70" t="str">
        <f>IFERROR(VLOOKUP($B70,[1]Mar!AD$5:AE$46,2,FALSE),"")</f>
        <v/>
      </c>
      <c r="AE70" t="str">
        <f>IFERROR(VLOOKUP($B70,[1]Mar!AE$5:AF$46,2,FALSE),"")</f>
        <v/>
      </c>
      <c r="AF70" t="str">
        <f>IFERROR(VLOOKUP($B70,[1]Mar!AF$5:AG$46,2,FALSE),"")</f>
        <v/>
      </c>
      <c r="AG70" t="str">
        <f>IFERROR(VLOOKUP($B70,[1]Mar!AG$5:AH$46,2,FALSE),"")</f>
        <v/>
      </c>
      <c r="AH70" t="str">
        <f>IFERROR(VLOOKUP($B70,[1]Mar!AH$5:AI$46,2,FALSE),"")</f>
        <v/>
      </c>
      <c r="AI70" t="str">
        <f>IFERROR(VLOOKUP($B70,[1]Mar!AI$5:AJ$46,2,FALSE),"")</f>
        <v/>
      </c>
      <c r="AJ70" t="str">
        <f>IFERROR(VLOOKUP($B70,[1]Mar!AJ$5:AK$46,2,FALSE),"")</f>
        <v/>
      </c>
      <c r="AK70" t="str">
        <f>IFERROR(VLOOKUP($B70,[1]Mar!AK$5:AL$46,2,FALSE),"")</f>
        <v/>
      </c>
      <c r="AL70" t="str">
        <f>IFERROR(VLOOKUP($B70,[1]Mar!AL$5:AM$46,2,FALSE),"")</f>
        <v/>
      </c>
      <c r="AM70" t="str">
        <f>IFERROR(VLOOKUP($B70,[1]Mar!AM$5:AN$46,2,FALSE),"")</f>
        <v/>
      </c>
      <c r="AN70" t="str">
        <f>IFERROR(VLOOKUP($B70,[1]Mar!AN$5:AO$46,2,FALSE),"")</f>
        <v/>
      </c>
      <c r="AO70" t="str">
        <f>IFERROR(VLOOKUP($B70,[1]Mar!AO$5:AP$46,2,FALSE),"")</f>
        <v/>
      </c>
      <c r="AP70" t="str">
        <f>IFERROR(VLOOKUP($B70,[1]Mar!AP$5:AQ$46,2,FALSE),"")</f>
        <v/>
      </c>
      <c r="AQ70" t="str">
        <f>IFERROR(VLOOKUP($B70,[1]Mar!AQ$5:AR$46,2,FALSE),"")</f>
        <v/>
      </c>
      <c r="AR70" s="7" t="str">
        <f>IFERROR(VLOOKUP($B70,[1]Mar!AR$5:AS$46,2,FALSE),"")</f>
        <v/>
      </c>
      <c r="AS70" s="6">
        <f>SUM($C70:AR70)</f>
        <v>0</v>
      </c>
      <c r="AT70">
        <f>COUNTIF($C70:AR70,"Late*")</f>
        <v>0</v>
      </c>
      <c r="AU70" s="11">
        <f t="shared" ref="AU70:AU130" si="6">SUM(AS70:AT70)</f>
        <v>0</v>
      </c>
      <c r="AV70" s="7">
        <f>COUNTIF($C70:AR70,"Absent")</f>
        <v>0</v>
      </c>
      <c r="AW70">
        <f>COUNTIF($C70:AR70,"Withdrawn")+COUNTIF($C70:AR70,"Absent*")-AV70</f>
        <v>0</v>
      </c>
      <c r="AX70" s="10">
        <f t="shared" ref="AX70:AX130" si="7">SUM(AU70:AW70)</f>
        <v>0</v>
      </c>
    </row>
    <row r="71" spans="3:50" x14ac:dyDescent="0.3">
      <c r="C71" s="6" t="str">
        <f>IFERROR(VLOOKUP($B71,[1]Mar!C$5:D$46,2,FALSE),"")</f>
        <v/>
      </c>
      <c r="D71" t="str">
        <f>IFERROR(VLOOKUP($B71,[1]Mar!D$5:E$46,2,FALSE),"")</f>
        <v/>
      </c>
      <c r="E71" t="str">
        <f>IFERROR(VLOOKUP($B71,[1]Mar!E$5:F$46,2,FALSE),"")</f>
        <v/>
      </c>
      <c r="F71" t="str">
        <f>IFERROR(VLOOKUP($B71,[1]Mar!F$5:G$46,2,FALSE),"")</f>
        <v/>
      </c>
      <c r="G71" t="str">
        <f>IFERROR(VLOOKUP($B71,[1]Mar!G$5:H$46,2,FALSE),"")</f>
        <v/>
      </c>
      <c r="H71" t="str">
        <f>IFERROR(VLOOKUP($B71,[1]Mar!H$5:I$46,2,FALSE),"")</f>
        <v/>
      </c>
      <c r="I71" t="str">
        <f>IFERROR(VLOOKUP($B71,[1]Mar!I$5:J$46,2,FALSE),"")</f>
        <v/>
      </c>
      <c r="J71" t="str">
        <f>IFERROR(VLOOKUP($B71,[1]Mar!J$5:K$46,2,FALSE),"")</f>
        <v/>
      </c>
      <c r="K71" t="str">
        <f>IFERROR(VLOOKUP($B71,[1]Mar!K$5:L$46,2,FALSE),"")</f>
        <v/>
      </c>
      <c r="L71" t="str">
        <f>IFERROR(VLOOKUP($B71,[1]Mar!L$5:M$46,2,FALSE),"")</f>
        <v/>
      </c>
      <c r="M71" t="str">
        <f>IFERROR(VLOOKUP($B71,[1]Mar!M$5:N$46,2,FALSE),"")</f>
        <v/>
      </c>
      <c r="N71" t="str">
        <f>IFERROR(VLOOKUP($B71,[1]Mar!N$5:O$46,2,FALSE),"")</f>
        <v/>
      </c>
      <c r="O71" t="str">
        <f>IFERROR(VLOOKUP($B71,[1]Mar!O$5:P$46,2,FALSE),"")</f>
        <v/>
      </c>
      <c r="P71" t="str">
        <f>IFERROR(VLOOKUP($B71,[1]Mar!P$5:Q$46,2,FALSE),"")</f>
        <v/>
      </c>
      <c r="Q71" t="str">
        <f>IFERROR(VLOOKUP($B71,[1]Mar!Q$5:R$46,2,FALSE),"")</f>
        <v/>
      </c>
      <c r="R71" t="str">
        <f>IFERROR(VLOOKUP($B71,[1]Mar!R$5:S$46,2,FALSE),"")</f>
        <v/>
      </c>
      <c r="S71" t="str">
        <f>IFERROR(VLOOKUP($B71,[1]Mar!S$5:T$46,2,FALSE),"")</f>
        <v/>
      </c>
      <c r="T71" t="str">
        <f>IFERROR(VLOOKUP($B71,[1]Mar!T$5:U$46,2,FALSE),"")</f>
        <v/>
      </c>
      <c r="U71" t="str">
        <f>IFERROR(VLOOKUP($B71,[1]Mar!U$5:V$46,2,FALSE),"")</f>
        <v/>
      </c>
      <c r="V71" t="str">
        <f>IFERROR(VLOOKUP($B71,[1]Mar!V$5:W$46,2,FALSE),"")</f>
        <v/>
      </c>
      <c r="W71" t="str">
        <f>IFERROR(VLOOKUP($B71,[1]Mar!W$5:X$46,2,FALSE),"")</f>
        <v/>
      </c>
      <c r="X71" t="str">
        <f>IFERROR(VLOOKUP($B71,[1]Mar!X$5:Y$46,2,FALSE),"")</f>
        <v/>
      </c>
      <c r="Y71" t="str">
        <f>IFERROR(VLOOKUP($B71,[1]Mar!Y$5:Z$46,2,FALSE),"")</f>
        <v/>
      </c>
      <c r="Z71" t="str">
        <f>IFERROR(VLOOKUP($B71,[1]Mar!Z$5:AA$46,2,FALSE),"")</f>
        <v/>
      </c>
      <c r="AA71" t="str">
        <f>IFERROR(VLOOKUP($B71,[1]Mar!AA$5:AB$46,2,FALSE),"")</f>
        <v/>
      </c>
      <c r="AB71" t="str">
        <f>IFERROR(VLOOKUP($B71,[1]Mar!AB$5:AC$46,2,FALSE),"")</f>
        <v/>
      </c>
      <c r="AC71" t="str">
        <f>IFERROR(VLOOKUP($B71,[1]Mar!AC$5:AD$46,2,FALSE),"")</f>
        <v/>
      </c>
      <c r="AD71" t="str">
        <f>IFERROR(VLOOKUP($B71,[1]Mar!AD$5:AE$46,2,FALSE),"")</f>
        <v/>
      </c>
      <c r="AE71" t="str">
        <f>IFERROR(VLOOKUP($B71,[1]Mar!AE$5:AF$46,2,FALSE),"")</f>
        <v/>
      </c>
      <c r="AF71" t="str">
        <f>IFERROR(VLOOKUP($B71,[1]Mar!AF$5:AG$46,2,FALSE),"")</f>
        <v/>
      </c>
      <c r="AG71" t="str">
        <f>IFERROR(VLOOKUP($B71,[1]Mar!AG$5:AH$46,2,FALSE),"")</f>
        <v/>
      </c>
      <c r="AH71" t="str">
        <f>IFERROR(VLOOKUP($B71,[1]Mar!AH$5:AI$46,2,FALSE),"")</f>
        <v/>
      </c>
      <c r="AI71" t="str">
        <f>IFERROR(VLOOKUP($B71,[1]Mar!AI$5:AJ$46,2,FALSE),"")</f>
        <v/>
      </c>
      <c r="AJ71" t="str">
        <f>IFERROR(VLOOKUP($B71,[1]Mar!AJ$5:AK$46,2,FALSE),"")</f>
        <v/>
      </c>
      <c r="AK71" t="str">
        <f>IFERROR(VLOOKUP($B71,[1]Mar!AK$5:AL$46,2,FALSE),"")</f>
        <v/>
      </c>
      <c r="AL71" t="str">
        <f>IFERROR(VLOOKUP($B71,[1]Mar!AL$5:AM$46,2,FALSE),"")</f>
        <v/>
      </c>
      <c r="AM71" t="str">
        <f>IFERROR(VLOOKUP($B71,[1]Mar!AM$5:AN$46,2,FALSE),"")</f>
        <v/>
      </c>
      <c r="AN71" t="str">
        <f>IFERROR(VLOOKUP($B71,[1]Mar!AN$5:AO$46,2,FALSE),"")</f>
        <v/>
      </c>
      <c r="AO71" t="str">
        <f>IFERROR(VLOOKUP($B71,[1]Mar!AO$5:AP$46,2,FALSE),"")</f>
        <v/>
      </c>
      <c r="AP71" t="str">
        <f>IFERROR(VLOOKUP($B71,[1]Mar!AP$5:AQ$46,2,FALSE),"")</f>
        <v/>
      </c>
      <c r="AQ71" t="str">
        <f>IFERROR(VLOOKUP($B71,[1]Mar!AQ$5:AR$46,2,FALSE),"")</f>
        <v/>
      </c>
      <c r="AR71" s="7" t="str">
        <f>IFERROR(VLOOKUP($B71,[1]Mar!AR$5:AS$46,2,FALSE),"")</f>
        <v/>
      </c>
      <c r="AS71" s="6">
        <f>SUM($C71:AR71)</f>
        <v>0</v>
      </c>
      <c r="AT71">
        <f>COUNTIF($C71:AR71,"Late*")</f>
        <v>0</v>
      </c>
      <c r="AU71" s="11">
        <f t="shared" si="6"/>
        <v>0</v>
      </c>
      <c r="AV71" s="7">
        <f>COUNTIF($C71:AR71,"Absent")</f>
        <v>0</v>
      </c>
      <c r="AW71">
        <f>COUNTIF($C71:AR71,"Withdrawn")+COUNTIF($C71:AR71,"Absent*")-AV71</f>
        <v>0</v>
      </c>
      <c r="AX71" s="10">
        <f t="shared" si="7"/>
        <v>0</v>
      </c>
    </row>
    <row r="72" spans="3:50" x14ac:dyDescent="0.3">
      <c r="C72" s="6" t="str">
        <f>IFERROR(VLOOKUP($B72,[1]Mar!C$5:D$46,2,FALSE),"")</f>
        <v/>
      </c>
      <c r="D72" t="str">
        <f>IFERROR(VLOOKUP($B72,[1]Mar!D$5:E$46,2,FALSE),"")</f>
        <v/>
      </c>
      <c r="E72" t="str">
        <f>IFERROR(VLOOKUP($B72,[1]Mar!E$5:F$46,2,FALSE),"")</f>
        <v/>
      </c>
      <c r="F72" t="str">
        <f>IFERROR(VLOOKUP($B72,[1]Mar!F$5:G$46,2,FALSE),"")</f>
        <v/>
      </c>
      <c r="G72" t="str">
        <f>IFERROR(VLOOKUP($B72,[1]Mar!G$5:H$46,2,FALSE),"")</f>
        <v/>
      </c>
      <c r="H72" t="str">
        <f>IFERROR(VLOOKUP($B72,[1]Mar!H$5:I$46,2,FALSE),"")</f>
        <v/>
      </c>
      <c r="I72" t="str">
        <f>IFERROR(VLOOKUP($B72,[1]Mar!I$5:J$46,2,FALSE),"")</f>
        <v/>
      </c>
      <c r="J72" t="str">
        <f>IFERROR(VLOOKUP($B72,[1]Mar!J$5:K$46,2,FALSE),"")</f>
        <v/>
      </c>
      <c r="K72" t="str">
        <f>IFERROR(VLOOKUP($B72,[1]Mar!K$5:L$46,2,FALSE),"")</f>
        <v/>
      </c>
      <c r="L72" t="str">
        <f>IFERROR(VLOOKUP($B72,[1]Mar!L$5:M$46,2,FALSE),"")</f>
        <v/>
      </c>
      <c r="M72" t="str">
        <f>IFERROR(VLOOKUP($B72,[1]Mar!M$5:N$46,2,FALSE),"")</f>
        <v/>
      </c>
      <c r="N72" t="str">
        <f>IFERROR(VLOOKUP($B72,[1]Mar!N$5:O$46,2,FALSE),"")</f>
        <v/>
      </c>
      <c r="O72" t="str">
        <f>IFERROR(VLOOKUP($B72,[1]Mar!O$5:P$46,2,FALSE),"")</f>
        <v/>
      </c>
      <c r="P72" t="str">
        <f>IFERROR(VLOOKUP($B72,[1]Mar!P$5:Q$46,2,FALSE),"")</f>
        <v/>
      </c>
      <c r="Q72" t="str">
        <f>IFERROR(VLOOKUP($B72,[1]Mar!Q$5:R$46,2,FALSE),"")</f>
        <v/>
      </c>
      <c r="R72" t="str">
        <f>IFERROR(VLOOKUP($B72,[1]Mar!R$5:S$46,2,FALSE),"")</f>
        <v/>
      </c>
      <c r="S72" t="str">
        <f>IFERROR(VLOOKUP($B72,[1]Mar!S$5:T$46,2,FALSE),"")</f>
        <v/>
      </c>
      <c r="T72" t="str">
        <f>IFERROR(VLOOKUP($B72,[1]Mar!T$5:U$46,2,FALSE),"")</f>
        <v/>
      </c>
      <c r="U72" t="str">
        <f>IFERROR(VLOOKUP($B72,[1]Mar!U$5:V$46,2,FALSE),"")</f>
        <v/>
      </c>
      <c r="V72" t="str">
        <f>IFERROR(VLOOKUP($B72,[1]Mar!V$5:W$46,2,FALSE),"")</f>
        <v/>
      </c>
      <c r="W72" t="str">
        <f>IFERROR(VLOOKUP($B72,[1]Mar!W$5:X$46,2,FALSE),"")</f>
        <v/>
      </c>
      <c r="X72" t="str">
        <f>IFERROR(VLOOKUP($B72,[1]Mar!X$5:Y$46,2,FALSE),"")</f>
        <v/>
      </c>
      <c r="Y72" t="str">
        <f>IFERROR(VLOOKUP($B72,[1]Mar!Y$5:Z$46,2,FALSE),"")</f>
        <v/>
      </c>
      <c r="Z72" t="str">
        <f>IFERROR(VLOOKUP($B72,[1]Mar!Z$5:AA$46,2,FALSE),"")</f>
        <v/>
      </c>
      <c r="AA72" t="str">
        <f>IFERROR(VLOOKUP($B72,[1]Mar!AA$5:AB$46,2,FALSE),"")</f>
        <v/>
      </c>
      <c r="AB72" t="str">
        <f>IFERROR(VLOOKUP($B72,[1]Mar!AB$5:AC$46,2,FALSE),"")</f>
        <v/>
      </c>
      <c r="AC72" t="str">
        <f>IFERROR(VLOOKUP($B72,[1]Mar!AC$5:AD$46,2,FALSE),"")</f>
        <v/>
      </c>
      <c r="AD72" t="str">
        <f>IFERROR(VLOOKUP($B72,[1]Mar!AD$5:AE$46,2,FALSE),"")</f>
        <v/>
      </c>
      <c r="AE72" t="str">
        <f>IFERROR(VLOOKUP($B72,[1]Mar!AE$5:AF$46,2,FALSE),"")</f>
        <v/>
      </c>
      <c r="AF72" t="str">
        <f>IFERROR(VLOOKUP($B72,[1]Mar!AF$5:AG$46,2,FALSE),"")</f>
        <v/>
      </c>
      <c r="AG72" t="str">
        <f>IFERROR(VLOOKUP($B72,[1]Mar!AG$5:AH$46,2,FALSE),"")</f>
        <v/>
      </c>
      <c r="AH72" t="str">
        <f>IFERROR(VLOOKUP($B72,[1]Mar!AH$5:AI$46,2,FALSE),"")</f>
        <v/>
      </c>
      <c r="AI72" t="str">
        <f>IFERROR(VLOOKUP($B72,[1]Mar!AI$5:AJ$46,2,FALSE),"")</f>
        <v/>
      </c>
      <c r="AJ72" t="str">
        <f>IFERROR(VLOOKUP($B72,[1]Mar!AJ$5:AK$46,2,FALSE),"")</f>
        <v/>
      </c>
      <c r="AK72" t="str">
        <f>IFERROR(VLOOKUP($B72,[1]Mar!AK$5:AL$46,2,FALSE),"")</f>
        <v/>
      </c>
      <c r="AL72" t="str">
        <f>IFERROR(VLOOKUP($B72,[1]Mar!AL$5:AM$46,2,FALSE),"")</f>
        <v/>
      </c>
      <c r="AM72" t="str">
        <f>IFERROR(VLOOKUP($B72,[1]Mar!AM$5:AN$46,2,FALSE),"")</f>
        <v/>
      </c>
      <c r="AN72" t="str">
        <f>IFERROR(VLOOKUP($B72,[1]Mar!AN$5:AO$46,2,FALSE),"")</f>
        <v/>
      </c>
      <c r="AO72" t="str">
        <f>IFERROR(VLOOKUP($B72,[1]Mar!AO$5:AP$46,2,FALSE),"")</f>
        <v/>
      </c>
      <c r="AP72" t="str">
        <f>IFERROR(VLOOKUP($B72,[1]Mar!AP$5:AQ$46,2,FALSE),"")</f>
        <v/>
      </c>
      <c r="AQ72" t="str">
        <f>IFERROR(VLOOKUP($B72,[1]Mar!AQ$5:AR$46,2,FALSE),"")</f>
        <v/>
      </c>
      <c r="AR72" s="7" t="str">
        <f>IFERROR(VLOOKUP($B72,[1]Mar!AR$5:AS$46,2,FALSE),"")</f>
        <v/>
      </c>
      <c r="AS72" s="6">
        <f>SUM($C72:AR72)</f>
        <v>0</v>
      </c>
      <c r="AT72">
        <f>COUNTIF($C72:AR72,"Late*")</f>
        <v>0</v>
      </c>
      <c r="AU72" s="11">
        <f t="shared" si="6"/>
        <v>0</v>
      </c>
      <c r="AV72" s="7">
        <f>COUNTIF($C72:AR72,"Absent")</f>
        <v>0</v>
      </c>
      <c r="AW72">
        <f>COUNTIF($C72:AR72,"Withdrawn")+COUNTIF($C72:AR72,"Absent*")-AV72</f>
        <v>0</v>
      </c>
      <c r="AX72" s="10">
        <f t="shared" si="7"/>
        <v>0</v>
      </c>
    </row>
    <row r="73" spans="3:50" x14ac:dyDescent="0.3">
      <c r="C73" s="6" t="str">
        <f>IFERROR(VLOOKUP($B73,[1]Mar!C$5:D$46,2,FALSE),"")</f>
        <v/>
      </c>
      <c r="D73" t="str">
        <f>IFERROR(VLOOKUP($B73,[1]Mar!D$5:E$46,2,FALSE),"")</f>
        <v/>
      </c>
      <c r="E73" t="str">
        <f>IFERROR(VLOOKUP($B73,[1]Mar!E$5:F$46,2,FALSE),"")</f>
        <v/>
      </c>
      <c r="F73" t="str">
        <f>IFERROR(VLOOKUP($B73,[1]Mar!F$5:G$46,2,FALSE),"")</f>
        <v/>
      </c>
      <c r="G73" t="str">
        <f>IFERROR(VLOOKUP($B73,[1]Mar!G$5:H$46,2,FALSE),"")</f>
        <v/>
      </c>
      <c r="H73" t="str">
        <f>IFERROR(VLOOKUP($B73,[1]Mar!H$5:I$46,2,FALSE),"")</f>
        <v/>
      </c>
      <c r="I73" t="str">
        <f>IFERROR(VLOOKUP($B73,[1]Mar!I$5:J$46,2,FALSE),"")</f>
        <v/>
      </c>
      <c r="J73" t="str">
        <f>IFERROR(VLOOKUP($B73,[1]Mar!J$5:K$46,2,FALSE),"")</f>
        <v/>
      </c>
      <c r="K73" t="str">
        <f>IFERROR(VLOOKUP($B73,[1]Mar!K$5:L$46,2,FALSE),"")</f>
        <v/>
      </c>
      <c r="L73" t="str">
        <f>IFERROR(VLOOKUP($B73,[1]Mar!L$5:M$46,2,FALSE),"")</f>
        <v/>
      </c>
      <c r="M73" t="str">
        <f>IFERROR(VLOOKUP($B73,[1]Mar!M$5:N$46,2,FALSE),"")</f>
        <v/>
      </c>
      <c r="N73" t="str">
        <f>IFERROR(VLOOKUP($B73,[1]Mar!N$5:O$46,2,FALSE),"")</f>
        <v/>
      </c>
      <c r="O73" t="str">
        <f>IFERROR(VLOOKUP($B73,[1]Mar!O$5:P$46,2,FALSE),"")</f>
        <v/>
      </c>
      <c r="P73" t="str">
        <f>IFERROR(VLOOKUP($B73,[1]Mar!P$5:Q$46,2,FALSE),"")</f>
        <v/>
      </c>
      <c r="Q73" t="str">
        <f>IFERROR(VLOOKUP($B73,[1]Mar!Q$5:R$46,2,FALSE),"")</f>
        <v/>
      </c>
      <c r="R73" t="str">
        <f>IFERROR(VLOOKUP($B73,[1]Mar!R$5:S$46,2,FALSE),"")</f>
        <v/>
      </c>
      <c r="S73" t="str">
        <f>IFERROR(VLOOKUP($B73,[1]Mar!S$5:T$46,2,FALSE),"")</f>
        <v/>
      </c>
      <c r="T73" t="str">
        <f>IFERROR(VLOOKUP($B73,[1]Mar!T$5:U$46,2,FALSE),"")</f>
        <v/>
      </c>
      <c r="U73" t="str">
        <f>IFERROR(VLOOKUP($B73,[1]Mar!U$5:V$46,2,FALSE),"")</f>
        <v/>
      </c>
      <c r="V73" t="str">
        <f>IFERROR(VLOOKUP($B73,[1]Mar!V$5:W$46,2,FALSE),"")</f>
        <v/>
      </c>
      <c r="W73" t="str">
        <f>IFERROR(VLOOKUP($B73,[1]Mar!W$5:X$46,2,FALSE),"")</f>
        <v/>
      </c>
      <c r="X73" t="str">
        <f>IFERROR(VLOOKUP($B73,[1]Mar!X$5:Y$46,2,FALSE),"")</f>
        <v/>
      </c>
      <c r="Y73" t="str">
        <f>IFERROR(VLOOKUP($B73,[1]Mar!Y$5:Z$46,2,FALSE),"")</f>
        <v/>
      </c>
      <c r="Z73" t="str">
        <f>IFERROR(VLOOKUP($B73,[1]Mar!Z$5:AA$46,2,FALSE),"")</f>
        <v/>
      </c>
      <c r="AA73" t="str">
        <f>IFERROR(VLOOKUP($B73,[1]Mar!AA$5:AB$46,2,FALSE),"")</f>
        <v/>
      </c>
      <c r="AB73" t="str">
        <f>IFERROR(VLOOKUP($B73,[1]Mar!AB$5:AC$46,2,FALSE),"")</f>
        <v/>
      </c>
      <c r="AC73" t="str">
        <f>IFERROR(VLOOKUP($B73,[1]Mar!AC$5:AD$46,2,FALSE),"")</f>
        <v/>
      </c>
      <c r="AD73" t="str">
        <f>IFERROR(VLOOKUP($B73,[1]Mar!AD$5:AE$46,2,FALSE),"")</f>
        <v/>
      </c>
      <c r="AE73" t="str">
        <f>IFERROR(VLOOKUP($B73,[1]Mar!AE$5:AF$46,2,FALSE),"")</f>
        <v/>
      </c>
      <c r="AF73" t="str">
        <f>IFERROR(VLOOKUP($B73,[1]Mar!AF$5:AG$46,2,FALSE),"")</f>
        <v/>
      </c>
      <c r="AG73" t="str">
        <f>IFERROR(VLOOKUP($B73,[1]Mar!AG$5:AH$46,2,FALSE),"")</f>
        <v/>
      </c>
      <c r="AH73" t="str">
        <f>IFERROR(VLOOKUP($B73,[1]Mar!AH$5:AI$46,2,FALSE),"")</f>
        <v/>
      </c>
      <c r="AI73" t="str">
        <f>IFERROR(VLOOKUP($B73,[1]Mar!AI$5:AJ$46,2,FALSE),"")</f>
        <v/>
      </c>
      <c r="AJ73" t="str">
        <f>IFERROR(VLOOKUP($B73,[1]Mar!AJ$5:AK$46,2,FALSE),"")</f>
        <v/>
      </c>
      <c r="AK73" t="str">
        <f>IFERROR(VLOOKUP($B73,[1]Mar!AK$5:AL$46,2,FALSE),"")</f>
        <v/>
      </c>
      <c r="AL73" t="str">
        <f>IFERROR(VLOOKUP($B73,[1]Mar!AL$5:AM$46,2,FALSE),"")</f>
        <v/>
      </c>
      <c r="AM73" t="str">
        <f>IFERROR(VLOOKUP($B73,[1]Mar!AM$5:AN$46,2,FALSE),"")</f>
        <v/>
      </c>
      <c r="AN73" t="str">
        <f>IFERROR(VLOOKUP($B73,[1]Mar!AN$5:AO$46,2,FALSE),"")</f>
        <v/>
      </c>
      <c r="AO73" t="str">
        <f>IFERROR(VLOOKUP($B73,[1]Mar!AO$5:AP$46,2,FALSE),"")</f>
        <v/>
      </c>
      <c r="AP73" t="str">
        <f>IFERROR(VLOOKUP($B73,[1]Mar!AP$5:AQ$46,2,FALSE),"")</f>
        <v/>
      </c>
      <c r="AQ73" t="str">
        <f>IFERROR(VLOOKUP($B73,[1]Mar!AQ$5:AR$46,2,FALSE),"")</f>
        <v/>
      </c>
      <c r="AR73" s="7" t="str">
        <f>IFERROR(VLOOKUP($B73,[1]Mar!AR$5:AS$46,2,FALSE),"")</f>
        <v/>
      </c>
      <c r="AS73" s="6">
        <f>SUM($C73:AR73)</f>
        <v>0</v>
      </c>
      <c r="AT73">
        <f>COUNTIF($C73:AR73,"Late*")</f>
        <v>0</v>
      </c>
      <c r="AU73" s="11">
        <f t="shared" si="6"/>
        <v>0</v>
      </c>
      <c r="AV73" s="7">
        <f>COUNTIF($C73:AR73,"Absent")</f>
        <v>0</v>
      </c>
      <c r="AW73">
        <f>COUNTIF($C73:AR73,"Withdrawn")+COUNTIF($C73:AR73,"Absent*")-AV73</f>
        <v>0</v>
      </c>
      <c r="AX73" s="10">
        <f t="shared" si="7"/>
        <v>0</v>
      </c>
    </row>
    <row r="74" spans="3:50" x14ac:dyDescent="0.3">
      <c r="C74" s="6" t="str">
        <f>IFERROR(VLOOKUP($B74,[1]Mar!C$5:D$46,2,FALSE),"")</f>
        <v/>
      </c>
      <c r="D74" t="str">
        <f>IFERROR(VLOOKUP($B74,[1]Mar!D$5:E$46,2,FALSE),"")</f>
        <v/>
      </c>
      <c r="E74" t="str">
        <f>IFERROR(VLOOKUP($B74,[1]Mar!E$5:F$46,2,FALSE),"")</f>
        <v/>
      </c>
      <c r="F74" t="str">
        <f>IFERROR(VLOOKUP($B74,[1]Mar!F$5:G$46,2,FALSE),"")</f>
        <v/>
      </c>
      <c r="G74" t="str">
        <f>IFERROR(VLOOKUP($B74,[1]Mar!G$5:H$46,2,FALSE),"")</f>
        <v/>
      </c>
      <c r="H74" t="str">
        <f>IFERROR(VLOOKUP($B74,[1]Mar!H$5:I$46,2,FALSE),"")</f>
        <v/>
      </c>
      <c r="I74" t="str">
        <f>IFERROR(VLOOKUP($B74,[1]Mar!I$5:J$46,2,FALSE),"")</f>
        <v/>
      </c>
      <c r="J74" t="str">
        <f>IFERROR(VLOOKUP($B74,[1]Mar!J$5:K$46,2,FALSE),"")</f>
        <v/>
      </c>
      <c r="K74" t="str">
        <f>IFERROR(VLOOKUP($B74,[1]Mar!K$5:L$46,2,FALSE),"")</f>
        <v/>
      </c>
      <c r="L74" t="str">
        <f>IFERROR(VLOOKUP($B74,[1]Mar!L$5:M$46,2,FALSE),"")</f>
        <v/>
      </c>
      <c r="M74" t="str">
        <f>IFERROR(VLOOKUP($B74,[1]Mar!M$5:N$46,2,FALSE),"")</f>
        <v/>
      </c>
      <c r="N74" t="str">
        <f>IFERROR(VLOOKUP($B74,[1]Mar!N$5:O$46,2,FALSE),"")</f>
        <v/>
      </c>
      <c r="O74" t="str">
        <f>IFERROR(VLOOKUP($B74,[1]Mar!O$5:P$46,2,FALSE),"")</f>
        <v/>
      </c>
      <c r="P74" t="str">
        <f>IFERROR(VLOOKUP($B74,[1]Mar!P$5:Q$46,2,FALSE),"")</f>
        <v/>
      </c>
      <c r="Q74" t="str">
        <f>IFERROR(VLOOKUP($B74,[1]Mar!Q$5:R$46,2,FALSE),"")</f>
        <v/>
      </c>
      <c r="R74" t="str">
        <f>IFERROR(VLOOKUP($B74,[1]Mar!R$5:S$46,2,FALSE),"")</f>
        <v/>
      </c>
      <c r="S74" t="str">
        <f>IFERROR(VLOOKUP($B74,[1]Mar!S$5:T$46,2,FALSE),"")</f>
        <v/>
      </c>
      <c r="T74" t="str">
        <f>IFERROR(VLOOKUP($B74,[1]Mar!T$5:U$46,2,FALSE),"")</f>
        <v/>
      </c>
      <c r="U74" t="str">
        <f>IFERROR(VLOOKUP($B74,[1]Mar!U$5:V$46,2,FALSE),"")</f>
        <v/>
      </c>
      <c r="V74" t="str">
        <f>IFERROR(VLOOKUP($B74,[1]Mar!V$5:W$46,2,FALSE),"")</f>
        <v/>
      </c>
      <c r="W74" t="str">
        <f>IFERROR(VLOOKUP($B74,[1]Mar!W$5:X$46,2,FALSE),"")</f>
        <v/>
      </c>
      <c r="X74" t="str">
        <f>IFERROR(VLOOKUP($B74,[1]Mar!X$5:Y$46,2,FALSE),"")</f>
        <v/>
      </c>
      <c r="Y74" t="str">
        <f>IFERROR(VLOOKUP($B74,[1]Mar!Y$5:Z$46,2,FALSE),"")</f>
        <v/>
      </c>
      <c r="Z74" t="str">
        <f>IFERROR(VLOOKUP($B74,[1]Mar!Z$5:AA$46,2,FALSE),"")</f>
        <v/>
      </c>
      <c r="AA74" t="str">
        <f>IFERROR(VLOOKUP($B74,[1]Mar!AA$5:AB$46,2,FALSE),"")</f>
        <v/>
      </c>
      <c r="AB74" t="str">
        <f>IFERROR(VLOOKUP($B74,[1]Mar!AB$5:AC$46,2,FALSE),"")</f>
        <v/>
      </c>
      <c r="AC74" t="str">
        <f>IFERROR(VLOOKUP($B74,[1]Mar!AC$5:AD$46,2,FALSE),"")</f>
        <v/>
      </c>
      <c r="AD74" t="str">
        <f>IFERROR(VLOOKUP($B74,[1]Mar!AD$5:AE$46,2,FALSE),"")</f>
        <v/>
      </c>
      <c r="AE74" t="str">
        <f>IFERROR(VLOOKUP($B74,[1]Mar!AE$5:AF$46,2,FALSE),"")</f>
        <v/>
      </c>
      <c r="AF74" t="str">
        <f>IFERROR(VLOOKUP($B74,[1]Mar!AF$5:AG$46,2,FALSE),"")</f>
        <v/>
      </c>
      <c r="AG74" t="str">
        <f>IFERROR(VLOOKUP($B74,[1]Mar!AG$5:AH$46,2,FALSE),"")</f>
        <v/>
      </c>
      <c r="AH74" t="str">
        <f>IFERROR(VLOOKUP($B74,[1]Mar!AH$5:AI$46,2,FALSE),"")</f>
        <v/>
      </c>
      <c r="AI74" t="str">
        <f>IFERROR(VLOOKUP($B74,[1]Mar!AI$5:AJ$46,2,FALSE),"")</f>
        <v/>
      </c>
      <c r="AJ74" t="str">
        <f>IFERROR(VLOOKUP($B74,[1]Mar!AJ$5:AK$46,2,FALSE),"")</f>
        <v/>
      </c>
      <c r="AK74" t="str">
        <f>IFERROR(VLOOKUP($B74,[1]Mar!AK$5:AL$46,2,FALSE),"")</f>
        <v/>
      </c>
      <c r="AL74" t="str">
        <f>IFERROR(VLOOKUP($B74,[1]Mar!AL$5:AM$46,2,FALSE),"")</f>
        <v/>
      </c>
      <c r="AM74" t="str">
        <f>IFERROR(VLOOKUP($B74,[1]Mar!AM$5:AN$46,2,FALSE),"")</f>
        <v/>
      </c>
      <c r="AN74" t="str">
        <f>IFERROR(VLOOKUP($B74,[1]Mar!AN$5:AO$46,2,FALSE),"")</f>
        <v/>
      </c>
      <c r="AO74" t="str">
        <f>IFERROR(VLOOKUP($B74,[1]Mar!AO$5:AP$46,2,FALSE),"")</f>
        <v/>
      </c>
      <c r="AP74" t="str">
        <f>IFERROR(VLOOKUP($B74,[1]Mar!AP$5:AQ$46,2,FALSE),"")</f>
        <v/>
      </c>
      <c r="AQ74" t="str">
        <f>IFERROR(VLOOKUP($B74,[1]Mar!AQ$5:AR$46,2,FALSE),"")</f>
        <v/>
      </c>
      <c r="AR74" s="7" t="str">
        <f>IFERROR(VLOOKUP($B74,[1]Mar!AR$5:AS$46,2,FALSE),"")</f>
        <v/>
      </c>
      <c r="AS74" s="6">
        <f>SUM($C74:AR74)</f>
        <v>0</v>
      </c>
      <c r="AT74">
        <f>COUNTIF($C74:AR74,"Late*")</f>
        <v>0</v>
      </c>
      <c r="AU74" s="11">
        <f t="shared" si="6"/>
        <v>0</v>
      </c>
      <c r="AV74" s="7">
        <f>COUNTIF($C74:AR74,"Absent")</f>
        <v>0</v>
      </c>
      <c r="AW74">
        <f>COUNTIF($C74:AR74,"Withdrawn")+COUNTIF($C74:AR74,"Absent*")-AV74</f>
        <v>0</v>
      </c>
      <c r="AX74" s="10">
        <f t="shared" si="7"/>
        <v>0</v>
      </c>
    </row>
    <row r="75" spans="3:50" x14ac:dyDescent="0.3">
      <c r="C75" s="6" t="str">
        <f>IFERROR(VLOOKUP($B75,[1]Mar!C$5:D$46,2,FALSE),"")</f>
        <v/>
      </c>
      <c r="D75" t="str">
        <f>IFERROR(VLOOKUP($B75,[1]Mar!D$5:E$46,2,FALSE),"")</f>
        <v/>
      </c>
      <c r="E75" t="str">
        <f>IFERROR(VLOOKUP($B75,[1]Mar!E$5:F$46,2,FALSE),"")</f>
        <v/>
      </c>
      <c r="F75" t="str">
        <f>IFERROR(VLOOKUP($B75,[1]Mar!F$5:G$46,2,FALSE),"")</f>
        <v/>
      </c>
      <c r="G75" t="str">
        <f>IFERROR(VLOOKUP($B75,[1]Mar!G$5:H$46,2,FALSE),"")</f>
        <v/>
      </c>
      <c r="H75" t="str">
        <f>IFERROR(VLOOKUP($B75,[1]Mar!H$5:I$46,2,FALSE),"")</f>
        <v/>
      </c>
      <c r="I75" t="str">
        <f>IFERROR(VLOOKUP($B75,[1]Mar!I$5:J$46,2,FALSE),"")</f>
        <v/>
      </c>
      <c r="J75" t="str">
        <f>IFERROR(VLOOKUP($B75,[1]Mar!J$5:K$46,2,FALSE),"")</f>
        <v/>
      </c>
      <c r="K75" t="str">
        <f>IFERROR(VLOOKUP($B75,[1]Mar!K$5:L$46,2,FALSE),"")</f>
        <v/>
      </c>
      <c r="L75" t="str">
        <f>IFERROR(VLOOKUP($B75,[1]Mar!L$5:M$46,2,FALSE),"")</f>
        <v/>
      </c>
      <c r="M75" t="str">
        <f>IFERROR(VLOOKUP($B75,[1]Mar!M$5:N$46,2,FALSE),"")</f>
        <v/>
      </c>
      <c r="N75" t="str">
        <f>IFERROR(VLOOKUP($B75,[1]Mar!N$5:O$46,2,FALSE),"")</f>
        <v/>
      </c>
      <c r="O75" t="str">
        <f>IFERROR(VLOOKUP($B75,[1]Mar!O$5:P$46,2,FALSE),"")</f>
        <v/>
      </c>
      <c r="P75" t="str">
        <f>IFERROR(VLOOKUP($B75,[1]Mar!P$5:Q$46,2,FALSE),"")</f>
        <v/>
      </c>
      <c r="Q75" t="str">
        <f>IFERROR(VLOOKUP($B75,[1]Mar!Q$5:R$46,2,FALSE),"")</f>
        <v/>
      </c>
      <c r="R75" t="str">
        <f>IFERROR(VLOOKUP($B75,[1]Mar!R$5:S$46,2,FALSE),"")</f>
        <v/>
      </c>
      <c r="S75" t="str">
        <f>IFERROR(VLOOKUP($B75,[1]Mar!S$5:T$46,2,FALSE),"")</f>
        <v/>
      </c>
      <c r="T75" t="str">
        <f>IFERROR(VLOOKUP($B75,[1]Mar!T$5:U$46,2,FALSE),"")</f>
        <v/>
      </c>
      <c r="U75" t="str">
        <f>IFERROR(VLOOKUP($B75,[1]Mar!U$5:V$46,2,FALSE),"")</f>
        <v/>
      </c>
      <c r="V75" t="str">
        <f>IFERROR(VLOOKUP($B75,[1]Mar!V$5:W$46,2,FALSE),"")</f>
        <v/>
      </c>
      <c r="W75" t="str">
        <f>IFERROR(VLOOKUP($B75,[1]Mar!W$5:X$46,2,FALSE),"")</f>
        <v/>
      </c>
      <c r="X75" t="str">
        <f>IFERROR(VLOOKUP($B75,[1]Mar!X$5:Y$46,2,FALSE),"")</f>
        <v/>
      </c>
      <c r="Y75" t="str">
        <f>IFERROR(VLOOKUP($B75,[1]Mar!Y$5:Z$46,2,FALSE),"")</f>
        <v/>
      </c>
      <c r="Z75" t="str">
        <f>IFERROR(VLOOKUP($B75,[1]Mar!Z$5:AA$46,2,FALSE),"")</f>
        <v/>
      </c>
      <c r="AA75" t="str">
        <f>IFERROR(VLOOKUP($B75,[1]Mar!AA$5:AB$46,2,FALSE),"")</f>
        <v/>
      </c>
      <c r="AB75" t="str">
        <f>IFERROR(VLOOKUP($B75,[1]Mar!AB$5:AC$46,2,FALSE),"")</f>
        <v/>
      </c>
      <c r="AC75" t="str">
        <f>IFERROR(VLOOKUP($B75,[1]Mar!AC$5:AD$46,2,FALSE),"")</f>
        <v/>
      </c>
      <c r="AD75" t="str">
        <f>IFERROR(VLOOKUP($B75,[1]Mar!AD$5:AE$46,2,FALSE),"")</f>
        <v/>
      </c>
      <c r="AE75" t="str">
        <f>IFERROR(VLOOKUP($B75,[1]Mar!AE$5:AF$46,2,FALSE),"")</f>
        <v/>
      </c>
      <c r="AF75" t="str">
        <f>IFERROR(VLOOKUP($B75,[1]Mar!AF$5:AG$46,2,FALSE),"")</f>
        <v/>
      </c>
      <c r="AG75" t="str">
        <f>IFERROR(VLOOKUP($B75,[1]Mar!AG$5:AH$46,2,FALSE),"")</f>
        <v/>
      </c>
      <c r="AH75" t="str">
        <f>IFERROR(VLOOKUP($B75,[1]Mar!AH$5:AI$46,2,FALSE),"")</f>
        <v/>
      </c>
      <c r="AI75" t="str">
        <f>IFERROR(VLOOKUP($B75,[1]Mar!AI$5:AJ$46,2,FALSE),"")</f>
        <v/>
      </c>
      <c r="AJ75" t="str">
        <f>IFERROR(VLOOKUP($B75,[1]Mar!AJ$5:AK$46,2,FALSE),"")</f>
        <v/>
      </c>
      <c r="AK75" t="str">
        <f>IFERROR(VLOOKUP($B75,[1]Mar!AK$5:AL$46,2,FALSE),"")</f>
        <v/>
      </c>
      <c r="AL75" t="str">
        <f>IFERROR(VLOOKUP($B75,[1]Mar!AL$5:AM$46,2,FALSE),"")</f>
        <v/>
      </c>
      <c r="AM75" t="str">
        <f>IFERROR(VLOOKUP($B75,[1]Mar!AM$5:AN$46,2,FALSE),"")</f>
        <v/>
      </c>
      <c r="AN75" t="str">
        <f>IFERROR(VLOOKUP($B75,[1]Mar!AN$5:AO$46,2,FALSE),"")</f>
        <v/>
      </c>
      <c r="AO75" t="str">
        <f>IFERROR(VLOOKUP($B75,[1]Mar!AO$5:AP$46,2,FALSE),"")</f>
        <v/>
      </c>
      <c r="AP75" t="str">
        <f>IFERROR(VLOOKUP($B75,[1]Mar!AP$5:AQ$46,2,FALSE),"")</f>
        <v/>
      </c>
      <c r="AQ75" t="str">
        <f>IFERROR(VLOOKUP($B75,[1]Mar!AQ$5:AR$46,2,FALSE),"")</f>
        <v/>
      </c>
      <c r="AR75" s="7" t="str">
        <f>IFERROR(VLOOKUP($B75,[1]Mar!AR$5:AS$46,2,FALSE),"")</f>
        <v/>
      </c>
      <c r="AS75" s="6">
        <f>SUM($C75:AR75)</f>
        <v>0</v>
      </c>
      <c r="AT75">
        <f>COUNTIF($C75:AR75,"Late*")</f>
        <v>0</v>
      </c>
      <c r="AU75" s="11">
        <f t="shared" si="6"/>
        <v>0</v>
      </c>
      <c r="AV75" s="7">
        <f>COUNTIF($C75:AR75,"Absent")</f>
        <v>0</v>
      </c>
      <c r="AW75">
        <f>COUNTIF($C75:AR75,"Withdrawn")+COUNTIF($C75:AR75,"Absent*")-AV75</f>
        <v>0</v>
      </c>
      <c r="AX75" s="10">
        <f t="shared" si="7"/>
        <v>0</v>
      </c>
    </row>
    <row r="76" spans="3:50" x14ac:dyDescent="0.3">
      <c r="C76" s="6" t="str">
        <f>IFERROR(VLOOKUP($B76,[1]Mar!C$5:D$46,2,FALSE),"")</f>
        <v/>
      </c>
      <c r="D76" t="str">
        <f>IFERROR(VLOOKUP($B76,[1]Mar!D$5:E$46,2,FALSE),"")</f>
        <v/>
      </c>
      <c r="E76" t="str">
        <f>IFERROR(VLOOKUP($B76,[1]Mar!E$5:F$46,2,FALSE),"")</f>
        <v/>
      </c>
      <c r="F76" t="str">
        <f>IFERROR(VLOOKUP($B76,[1]Mar!F$5:G$46,2,FALSE),"")</f>
        <v/>
      </c>
      <c r="G76" t="str">
        <f>IFERROR(VLOOKUP($B76,[1]Mar!G$5:H$46,2,FALSE),"")</f>
        <v/>
      </c>
      <c r="H76" t="str">
        <f>IFERROR(VLOOKUP($B76,[1]Mar!H$5:I$46,2,FALSE),"")</f>
        <v/>
      </c>
      <c r="I76" t="str">
        <f>IFERROR(VLOOKUP($B76,[1]Mar!I$5:J$46,2,FALSE),"")</f>
        <v/>
      </c>
      <c r="J76" t="str">
        <f>IFERROR(VLOOKUP($B76,[1]Mar!J$5:K$46,2,FALSE),"")</f>
        <v/>
      </c>
      <c r="K76" t="str">
        <f>IFERROR(VLOOKUP($B76,[1]Mar!K$5:L$46,2,FALSE),"")</f>
        <v/>
      </c>
      <c r="L76" t="str">
        <f>IFERROR(VLOOKUP($B76,[1]Mar!L$5:M$46,2,FALSE),"")</f>
        <v/>
      </c>
      <c r="M76" t="str">
        <f>IFERROR(VLOOKUP($B76,[1]Mar!M$5:N$46,2,FALSE),"")</f>
        <v/>
      </c>
      <c r="N76" t="str">
        <f>IFERROR(VLOOKUP($B76,[1]Mar!N$5:O$46,2,FALSE),"")</f>
        <v/>
      </c>
      <c r="O76" t="str">
        <f>IFERROR(VLOOKUP($B76,[1]Mar!O$5:P$46,2,FALSE),"")</f>
        <v/>
      </c>
      <c r="P76" t="str">
        <f>IFERROR(VLOOKUP($B76,[1]Mar!P$5:Q$46,2,FALSE),"")</f>
        <v/>
      </c>
      <c r="Q76" t="str">
        <f>IFERROR(VLOOKUP($B76,[1]Mar!Q$5:R$46,2,FALSE),"")</f>
        <v/>
      </c>
      <c r="R76" t="str">
        <f>IFERROR(VLOOKUP($B76,[1]Mar!R$5:S$46,2,FALSE),"")</f>
        <v/>
      </c>
      <c r="S76" t="str">
        <f>IFERROR(VLOOKUP($B76,[1]Mar!S$5:T$46,2,FALSE),"")</f>
        <v/>
      </c>
      <c r="T76" t="str">
        <f>IFERROR(VLOOKUP($B76,[1]Mar!T$5:U$46,2,FALSE),"")</f>
        <v/>
      </c>
      <c r="U76" t="str">
        <f>IFERROR(VLOOKUP($B76,[1]Mar!U$5:V$46,2,FALSE),"")</f>
        <v/>
      </c>
      <c r="V76" t="str">
        <f>IFERROR(VLOOKUP($B76,[1]Mar!V$5:W$46,2,FALSE),"")</f>
        <v/>
      </c>
      <c r="W76" t="str">
        <f>IFERROR(VLOOKUP($B76,[1]Mar!W$5:X$46,2,FALSE),"")</f>
        <v/>
      </c>
      <c r="X76" t="str">
        <f>IFERROR(VLOOKUP($B76,[1]Mar!X$5:Y$46,2,FALSE),"")</f>
        <v/>
      </c>
      <c r="Y76" t="str">
        <f>IFERROR(VLOOKUP($B76,[1]Mar!Y$5:Z$46,2,FALSE),"")</f>
        <v/>
      </c>
      <c r="Z76" t="str">
        <f>IFERROR(VLOOKUP($B76,[1]Mar!Z$5:AA$46,2,FALSE),"")</f>
        <v/>
      </c>
      <c r="AA76" t="str">
        <f>IFERROR(VLOOKUP($B76,[1]Mar!AA$5:AB$46,2,FALSE),"")</f>
        <v/>
      </c>
      <c r="AB76" t="str">
        <f>IFERROR(VLOOKUP($B76,[1]Mar!AB$5:AC$46,2,FALSE),"")</f>
        <v/>
      </c>
      <c r="AC76" t="str">
        <f>IFERROR(VLOOKUP($B76,[1]Mar!AC$5:AD$46,2,FALSE),"")</f>
        <v/>
      </c>
      <c r="AD76" t="str">
        <f>IFERROR(VLOOKUP($B76,[1]Mar!AD$5:AE$46,2,FALSE),"")</f>
        <v/>
      </c>
      <c r="AE76" t="str">
        <f>IFERROR(VLOOKUP($B76,[1]Mar!AE$5:AF$46,2,FALSE),"")</f>
        <v/>
      </c>
      <c r="AF76" t="str">
        <f>IFERROR(VLOOKUP($B76,[1]Mar!AF$5:AG$46,2,FALSE),"")</f>
        <v/>
      </c>
      <c r="AG76" t="str">
        <f>IFERROR(VLOOKUP($B76,[1]Mar!AG$5:AH$46,2,FALSE),"")</f>
        <v/>
      </c>
      <c r="AH76" t="str">
        <f>IFERROR(VLOOKUP($B76,[1]Mar!AH$5:AI$46,2,FALSE),"")</f>
        <v/>
      </c>
      <c r="AI76" t="str">
        <f>IFERROR(VLOOKUP($B76,[1]Mar!AI$5:AJ$46,2,FALSE),"")</f>
        <v/>
      </c>
      <c r="AJ76" t="str">
        <f>IFERROR(VLOOKUP($B76,[1]Mar!AJ$5:AK$46,2,FALSE),"")</f>
        <v/>
      </c>
      <c r="AK76" t="str">
        <f>IFERROR(VLOOKUP($B76,[1]Mar!AK$5:AL$46,2,FALSE),"")</f>
        <v/>
      </c>
      <c r="AL76" t="str">
        <f>IFERROR(VLOOKUP($B76,[1]Mar!AL$5:AM$46,2,FALSE),"")</f>
        <v/>
      </c>
      <c r="AM76" t="str">
        <f>IFERROR(VLOOKUP($B76,[1]Mar!AM$5:AN$46,2,FALSE),"")</f>
        <v/>
      </c>
      <c r="AN76" t="str">
        <f>IFERROR(VLOOKUP($B76,[1]Mar!AN$5:AO$46,2,FALSE),"")</f>
        <v/>
      </c>
      <c r="AO76" t="str">
        <f>IFERROR(VLOOKUP($B76,[1]Mar!AO$5:AP$46,2,FALSE),"")</f>
        <v/>
      </c>
      <c r="AP76" t="str">
        <f>IFERROR(VLOOKUP($B76,[1]Mar!AP$5:AQ$46,2,FALSE),"")</f>
        <v/>
      </c>
      <c r="AQ76" t="str">
        <f>IFERROR(VLOOKUP($B76,[1]Mar!AQ$5:AR$46,2,FALSE),"")</f>
        <v/>
      </c>
      <c r="AR76" s="7" t="str">
        <f>IFERROR(VLOOKUP($B76,[1]Mar!AR$5:AS$46,2,FALSE),"")</f>
        <v/>
      </c>
      <c r="AS76" s="6">
        <f>SUM($C76:AR76)</f>
        <v>0</v>
      </c>
      <c r="AT76">
        <f>COUNTIF($C76:AR76,"Late*")</f>
        <v>0</v>
      </c>
      <c r="AU76" s="11">
        <f t="shared" si="6"/>
        <v>0</v>
      </c>
      <c r="AV76" s="7">
        <f>COUNTIF($C76:AR76,"Absent")</f>
        <v>0</v>
      </c>
      <c r="AW76">
        <f>COUNTIF($C76:AR76,"Withdrawn")+COUNTIF($C76:AR76,"Absent*")-AV76</f>
        <v>0</v>
      </c>
      <c r="AX76" s="10">
        <f t="shared" si="7"/>
        <v>0</v>
      </c>
    </row>
    <row r="77" spans="3:50" x14ac:dyDescent="0.3">
      <c r="C77" s="6" t="str">
        <f>IFERROR(VLOOKUP($B77,[1]Mar!C$5:D$46,2,FALSE),"")</f>
        <v/>
      </c>
      <c r="D77" t="str">
        <f>IFERROR(VLOOKUP($B77,[1]Mar!D$5:E$46,2,FALSE),"")</f>
        <v/>
      </c>
      <c r="E77" t="str">
        <f>IFERROR(VLOOKUP($B77,[1]Mar!E$5:F$46,2,FALSE),"")</f>
        <v/>
      </c>
      <c r="F77" t="str">
        <f>IFERROR(VLOOKUP($B77,[1]Mar!F$5:G$46,2,FALSE),"")</f>
        <v/>
      </c>
      <c r="G77" t="str">
        <f>IFERROR(VLOOKUP($B77,[1]Mar!G$5:H$46,2,FALSE),"")</f>
        <v/>
      </c>
      <c r="H77" t="str">
        <f>IFERROR(VLOOKUP($B77,[1]Mar!H$5:I$46,2,FALSE),"")</f>
        <v/>
      </c>
      <c r="I77" t="str">
        <f>IFERROR(VLOOKUP($B77,[1]Mar!I$5:J$46,2,FALSE),"")</f>
        <v/>
      </c>
      <c r="J77" t="str">
        <f>IFERROR(VLOOKUP($B77,[1]Mar!J$5:K$46,2,FALSE),"")</f>
        <v/>
      </c>
      <c r="K77" t="str">
        <f>IFERROR(VLOOKUP($B77,[1]Mar!K$5:L$46,2,FALSE),"")</f>
        <v/>
      </c>
      <c r="L77" t="str">
        <f>IFERROR(VLOOKUP($B77,[1]Mar!L$5:M$46,2,FALSE),"")</f>
        <v/>
      </c>
      <c r="M77" t="str">
        <f>IFERROR(VLOOKUP($B77,[1]Mar!M$5:N$46,2,FALSE),"")</f>
        <v/>
      </c>
      <c r="N77" t="str">
        <f>IFERROR(VLOOKUP($B77,[1]Mar!N$5:O$46,2,FALSE),"")</f>
        <v/>
      </c>
      <c r="O77" t="str">
        <f>IFERROR(VLOOKUP($B77,[1]Mar!O$5:P$46,2,FALSE),"")</f>
        <v/>
      </c>
      <c r="P77" t="str">
        <f>IFERROR(VLOOKUP($B77,[1]Mar!P$5:Q$46,2,FALSE),"")</f>
        <v/>
      </c>
      <c r="Q77" t="str">
        <f>IFERROR(VLOOKUP($B77,[1]Mar!Q$5:R$46,2,FALSE),"")</f>
        <v/>
      </c>
      <c r="R77" t="str">
        <f>IFERROR(VLOOKUP($B77,[1]Mar!R$5:S$46,2,FALSE),"")</f>
        <v/>
      </c>
      <c r="S77" t="str">
        <f>IFERROR(VLOOKUP($B77,[1]Mar!S$5:T$46,2,FALSE),"")</f>
        <v/>
      </c>
      <c r="T77" t="str">
        <f>IFERROR(VLOOKUP($B77,[1]Mar!T$5:U$46,2,FALSE),"")</f>
        <v/>
      </c>
      <c r="U77" t="str">
        <f>IFERROR(VLOOKUP($B77,[1]Mar!U$5:V$46,2,FALSE),"")</f>
        <v/>
      </c>
      <c r="V77" t="str">
        <f>IFERROR(VLOOKUP($B77,[1]Mar!V$5:W$46,2,FALSE),"")</f>
        <v/>
      </c>
      <c r="W77" t="str">
        <f>IFERROR(VLOOKUP($B77,[1]Mar!W$5:X$46,2,FALSE),"")</f>
        <v/>
      </c>
      <c r="X77" t="str">
        <f>IFERROR(VLOOKUP($B77,[1]Mar!X$5:Y$46,2,FALSE),"")</f>
        <v/>
      </c>
      <c r="Y77" t="str">
        <f>IFERROR(VLOOKUP($B77,[1]Mar!Y$5:Z$46,2,FALSE),"")</f>
        <v/>
      </c>
      <c r="Z77" t="str">
        <f>IFERROR(VLOOKUP($B77,[1]Mar!Z$5:AA$46,2,FALSE),"")</f>
        <v/>
      </c>
      <c r="AA77" t="str">
        <f>IFERROR(VLOOKUP($B77,[1]Mar!AA$5:AB$46,2,FALSE),"")</f>
        <v/>
      </c>
      <c r="AB77" t="str">
        <f>IFERROR(VLOOKUP($B77,[1]Mar!AB$5:AC$46,2,FALSE),"")</f>
        <v/>
      </c>
      <c r="AC77" t="str">
        <f>IFERROR(VLOOKUP($B77,[1]Mar!AC$5:AD$46,2,FALSE),"")</f>
        <v/>
      </c>
      <c r="AD77" t="str">
        <f>IFERROR(VLOOKUP($B77,[1]Mar!AD$5:AE$46,2,FALSE),"")</f>
        <v/>
      </c>
      <c r="AE77" t="str">
        <f>IFERROR(VLOOKUP($B77,[1]Mar!AE$5:AF$46,2,FALSE),"")</f>
        <v/>
      </c>
      <c r="AF77" t="str">
        <f>IFERROR(VLOOKUP($B77,[1]Mar!AF$5:AG$46,2,FALSE),"")</f>
        <v/>
      </c>
      <c r="AG77" t="str">
        <f>IFERROR(VLOOKUP($B77,[1]Mar!AG$5:AH$46,2,FALSE),"")</f>
        <v/>
      </c>
      <c r="AH77" t="str">
        <f>IFERROR(VLOOKUP($B77,[1]Mar!AH$5:AI$46,2,FALSE),"")</f>
        <v/>
      </c>
      <c r="AI77" t="str">
        <f>IFERROR(VLOOKUP($B77,[1]Mar!AI$5:AJ$46,2,FALSE),"")</f>
        <v/>
      </c>
      <c r="AJ77" t="str">
        <f>IFERROR(VLOOKUP($B77,[1]Mar!AJ$5:AK$46,2,FALSE),"")</f>
        <v/>
      </c>
      <c r="AK77" t="str">
        <f>IFERROR(VLOOKUP($B77,[1]Mar!AK$5:AL$46,2,FALSE),"")</f>
        <v/>
      </c>
      <c r="AL77" t="str">
        <f>IFERROR(VLOOKUP($B77,[1]Mar!AL$5:AM$46,2,FALSE),"")</f>
        <v/>
      </c>
      <c r="AM77" t="str">
        <f>IFERROR(VLOOKUP($B77,[1]Mar!AM$5:AN$46,2,FALSE),"")</f>
        <v/>
      </c>
      <c r="AN77" t="str">
        <f>IFERROR(VLOOKUP($B77,[1]Mar!AN$5:AO$46,2,FALSE),"")</f>
        <v/>
      </c>
      <c r="AO77" t="str">
        <f>IFERROR(VLOOKUP($B77,[1]Mar!AO$5:AP$46,2,FALSE),"")</f>
        <v/>
      </c>
      <c r="AP77" t="str">
        <f>IFERROR(VLOOKUP($B77,[1]Mar!AP$5:AQ$46,2,FALSE),"")</f>
        <v/>
      </c>
      <c r="AQ77" t="str">
        <f>IFERROR(VLOOKUP($B77,[1]Mar!AQ$5:AR$46,2,FALSE),"")</f>
        <v/>
      </c>
      <c r="AR77" s="7" t="str">
        <f>IFERROR(VLOOKUP($B77,[1]Mar!AR$5:AS$46,2,FALSE),"")</f>
        <v/>
      </c>
      <c r="AS77" s="6">
        <f>SUM($C77:AR77)</f>
        <v>0</v>
      </c>
      <c r="AT77">
        <f>COUNTIF($C77:AR77,"Late*")</f>
        <v>0</v>
      </c>
      <c r="AU77" s="11">
        <f t="shared" si="6"/>
        <v>0</v>
      </c>
      <c r="AV77" s="7">
        <f>COUNTIF($C77:AR77,"Absent")</f>
        <v>0</v>
      </c>
      <c r="AW77">
        <f>COUNTIF($C77:AR77,"Withdrawn")+COUNTIF($C77:AR77,"Absent*")-AV77</f>
        <v>0</v>
      </c>
      <c r="AX77" s="10">
        <f t="shared" si="7"/>
        <v>0</v>
      </c>
    </row>
    <row r="78" spans="3:50" x14ac:dyDescent="0.3">
      <c r="C78" s="6" t="str">
        <f>IFERROR(VLOOKUP($B78,[1]Mar!C$5:D$46,2,FALSE),"")</f>
        <v/>
      </c>
      <c r="D78" t="str">
        <f>IFERROR(VLOOKUP($B78,[1]Mar!D$5:E$46,2,FALSE),"")</f>
        <v/>
      </c>
      <c r="E78" t="str">
        <f>IFERROR(VLOOKUP($B78,[1]Mar!E$5:F$46,2,FALSE),"")</f>
        <v/>
      </c>
      <c r="F78" t="str">
        <f>IFERROR(VLOOKUP($B78,[1]Mar!F$5:G$46,2,FALSE),"")</f>
        <v/>
      </c>
      <c r="G78" t="str">
        <f>IFERROR(VLOOKUP($B78,[1]Mar!G$5:H$46,2,FALSE),"")</f>
        <v/>
      </c>
      <c r="H78" t="str">
        <f>IFERROR(VLOOKUP($B78,[1]Mar!H$5:I$46,2,FALSE),"")</f>
        <v/>
      </c>
      <c r="I78" t="str">
        <f>IFERROR(VLOOKUP($B78,[1]Mar!I$5:J$46,2,FALSE),"")</f>
        <v/>
      </c>
      <c r="J78" t="str">
        <f>IFERROR(VLOOKUP($B78,[1]Mar!J$5:K$46,2,FALSE),"")</f>
        <v/>
      </c>
      <c r="K78" t="str">
        <f>IFERROR(VLOOKUP($B78,[1]Mar!K$5:L$46,2,FALSE),"")</f>
        <v/>
      </c>
      <c r="L78" t="str">
        <f>IFERROR(VLOOKUP($B78,[1]Mar!L$5:M$46,2,FALSE),"")</f>
        <v/>
      </c>
      <c r="M78" t="str">
        <f>IFERROR(VLOOKUP($B78,[1]Mar!M$5:N$46,2,FALSE),"")</f>
        <v/>
      </c>
      <c r="N78" t="str">
        <f>IFERROR(VLOOKUP($B78,[1]Mar!N$5:O$46,2,FALSE),"")</f>
        <v/>
      </c>
      <c r="O78" t="str">
        <f>IFERROR(VLOOKUP($B78,[1]Mar!O$5:P$46,2,FALSE),"")</f>
        <v/>
      </c>
      <c r="P78" t="str">
        <f>IFERROR(VLOOKUP($B78,[1]Mar!P$5:Q$46,2,FALSE),"")</f>
        <v/>
      </c>
      <c r="Q78" t="str">
        <f>IFERROR(VLOOKUP($B78,[1]Mar!Q$5:R$46,2,FALSE),"")</f>
        <v/>
      </c>
      <c r="R78" t="str">
        <f>IFERROR(VLOOKUP($B78,[1]Mar!R$5:S$46,2,FALSE),"")</f>
        <v/>
      </c>
      <c r="S78" t="str">
        <f>IFERROR(VLOOKUP($B78,[1]Mar!S$5:T$46,2,FALSE),"")</f>
        <v/>
      </c>
      <c r="T78" t="str">
        <f>IFERROR(VLOOKUP($B78,[1]Mar!T$5:U$46,2,FALSE),"")</f>
        <v/>
      </c>
      <c r="U78" t="str">
        <f>IFERROR(VLOOKUP($B78,[1]Mar!U$5:V$46,2,FALSE),"")</f>
        <v/>
      </c>
      <c r="V78" t="str">
        <f>IFERROR(VLOOKUP($B78,[1]Mar!V$5:W$46,2,FALSE),"")</f>
        <v/>
      </c>
      <c r="W78" t="str">
        <f>IFERROR(VLOOKUP($B78,[1]Mar!W$5:X$46,2,FALSE),"")</f>
        <v/>
      </c>
      <c r="X78" t="str">
        <f>IFERROR(VLOOKUP($B78,[1]Mar!X$5:Y$46,2,FALSE),"")</f>
        <v/>
      </c>
      <c r="Y78" t="str">
        <f>IFERROR(VLOOKUP($B78,[1]Mar!Y$5:Z$46,2,FALSE),"")</f>
        <v/>
      </c>
      <c r="Z78" t="str">
        <f>IFERROR(VLOOKUP($B78,[1]Mar!Z$5:AA$46,2,FALSE),"")</f>
        <v/>
      </c>
      <c r="AA78" t="str">
        <f>IFERROR(VLOOKUP($B78,[1]Mar!AA$5:AB$46,2,FALSE),"")</f>
        <v/>
      </c>
      <c r="AB78" t="str">
        <f>IFERROR(VLOOKUP($B78,[1]Mar!AB$5:AC$46,2,FALSE),"")</f>
        <v/>
      </c>
      <c r="AC78" t="str">
        <f>IFERROR(VLOOKUP($B78,[1]Mar!AC$5:AD$46,2,FALSE),"")</f>
        <v/>
      </c>
      <c r="AD78" t="str">
        <f>IFERROR(VLOOKUP($B78,[1]Mar!AD$5:AE$46,2,FALSE),"")</f>
        <v/>
      </c>
      <c r="AE78" t="str">
        <f>IFERROR(VLOOKUP($B78,[1]Mar!AE$5:AF$46,2,FALSE),"")</f>
        <v/>
      </c>
      <c r="AF78" t="str">
        <f>IFERROR(VLOOKUP($B78,[1]Mar!AF$5:AG$46,2,FALSE),"")</f>
        <v/>
      </c>
      <c r="AG78" t="str">
        <f>IFERROR(VLOOKUP($B78,[1]Mar!AG$5:AH$46,2,FALSE),"")</f>
        <v/>
      </c>
      <c r="AH78" t="str">
        <f>IFERROR(VLOOKUP($B78,[1]Mar!AH$5:AI$46,2,FALSE),"")</f>
        <v/>
      </c>
      <c r="AI78" t="str">
        <f>IFERROR(VLOOKUP($B78,[1]Mar!AI$5:AJ$46,2,FALSE),"")</f>
        <v/>
      </c>
      <c r="AJ78" t="str">
        <f>IFERROR(VLOOKUP($B78,[1]Mar!AJ$5:AK$46,2,FALSE),"")</f>
        <v/>
      </c>
      <c r="AK78" t="str">
        <f>IFERROR(VLOOKUP($B78,[1]Mar!AK$5:AL$46,2,FALSE),"")</f>
        <v/>
      </c>
      <c r="AL78" t="str">
        <f>IFERROR(VLOOKUP($B78,[1]Mar!AL$5:AM$46,2,FALSE),"")</f>
        <v/>
      </c>
      <c r="AM78" t="str">
        <f>IFERROR(VLOOKUP($B78,[1]Mar!AM$5:AN$46,2,FALSE),"")</f>
        <v/>
      </c>
      <c r="AN78" t="str">
        <f>IFERROR(VLOOKUP($B78,[1]Mar!AN$5:AO$46,2,FALSE),"")</f>
        <v/>
      </c>
      <c r="AO78" t="str">
        <f>IFERROR(VLOOKUP($B78,[1]Mar!AO$5:AP$46,2,FALSE),"")</f>
        <v/>
      </c>
      <c r="AP78" t="str">
        <f>IFERROR(VLOOKUP($B78,[1]Mar!AP$5:AQ$46,2,FALSE),"")</f>
        <v/>
      </c>
      <c r="AQ78" t="str">
        <f>IFERROR(VLOOKUP($B78,[1]Mar!AQ$5:AR$46,2,FALSE),"")</f>
        <v/>
      </c>
      <c r="AR78" s="7" t="str">
        <f>IFERROR(VLOOKUP($B78,[1]Mar!AR$5:AS$46,2,FALSE),"")</f>
        <v/>
      </c>
      <c r="AS78" s="6">
        <f>SUM($C78:AR78)</f>
        <v>0</v>
      </c>
      <c r="AT78">
        <f>COUNTIF($C78:AR78,"Late*")</f>
        <v>0</v>
      </c>
      <c r="AU78" s="11">
        <f t="shared" si="6"/>
        <v>0</v>
      </c>
      <c r="AV78" s="7">
        <f>COUNTIF($C78:AR78,"Absent")</f>
        <v>0</v>
      </c>
      <c r="AW78">
        <f>COUNTIF($C78:AR78,"Withdrawn")+COUNTIF($C78:AR78,"Absent*")-AV78</f>
        <v>0</v>
      </c>
      <c r="AX78" s="10">
        <f t="shared" si="7"/>
        <v>0</v>
      </c>
    </row>
    <row r="79" spans="3:50" x14ac:dyDescent="0.3">
      <c r="C79" s="6" t="str">
        <f>IFERROR(VLOOKUP($B79,[1]Mar!C$5:D$46,2,FALSE),"")</f>
        <v/>
      </c>
      <c r="D79" t="str">
        <f>IFERROR(VLOOKUP($B79,[1]Mar!D$5:E$46,2,FALSE),"")</f>
        <v/>
      </c>
      <c r="E79" t="str">
        <f>IFERROR(VLOOKUP($B79,[1]Mar!E$5:F$46,2,FALSE),"")</f>
        <v/>
      </c>
      <c r="F79" t="str">
        <f>IFERROR(VLOOKUP($B79,[1]Mar!F$5:G$46,2,FALSE),"")</f>
        <v/>
      </c>
      <c r="G79" t="str">
        <f>IFERROR(VLOOKUP($B79,[1]Mar!G$5:H$46,2,FALSE),"")</f>
        <v/>
      </c>
      <c r="H79" t="str">
        <f>IFERROR(VLOOKUP($B79,[1]Mar!H$5:I$46,2,FALSE),"")</f>
        <v/>
      </c>
      <c r="I79" t="str">
        <f>IFERROR(VLOOKUP($B79,[1]Mar!I$5:J$46,2,FALSE),"")</f>
        <v/>
      </c>
      <c r="J79" t="str">
        <f>IFERROR(VLOOKUP($B79,[1]Mar!J$5:K$46,2,FALSE),"")</f>
        <v/>
      </c>
      <c r="K79" t="str">
        <f>IFERROR(VLOOKUP($B79,[1]Mar!K$5:L$46,2,FALSE),"")</f>
        <v/>
      </c>
      <c r="L79" t="str">
        <f>IFERROR(VLOOKUP($B79,[1]Mar!L$5:M$46,2,FALSE),"")</f>
        <v/>
      </c>
      <c r="M79" t="str">
        <f>IFERROR(VLOOKUP($B79,[1]Mar!M$5:N$46,2,FALSE),"")</f>
        <v/>
      </c>
      <c r="N79" t="str">
        <f>IFERROR(VLOOKUP($B79,[1]Mar!N$5:O$46,2,FALSE),"")</f>
        <v/>
      </c>
      <c r="O79" t="str">
        <f>IFERROR(VLOOKUP($B79,[1]Mar!O$5:P$46,2,FALSE),"")</f>
        <v/>
      </c>
      <c r="P79" t="str">
        <f>IFERROR(VLOOKUP($B79,[1]Mar!P$5:Q$46,2,FALSE),"")</f>
        <v/>
      </c>
      <c r="Q79" t="str">
        <f>IFERROR(VLOOKUP($B79,[1]Mar!Q$5:R$46,2,FALSE),"")</f>
        <v/>
      </c>
      <c r="R79" t="str">
        <f>IFERROR(VLOOKUP($B79,[1]Mar!R$5:S$46,2,FALSE),"")</f>
        <v/>
      </c>
      <c r="S79" t="str">
        <f>IFERROR(VLOOKUP($B79,[1]Mar!S$5:T$46,2,FALSE),"")</f>
        <v/>
      </c>
      <c r="T79" t="str">
        <f>IFERROR(VLOOKUP($B79,[1]Mar!T$5:U$46,2,FALSE),"")</f>
        <v/>
      </c>
      <c r="U79" t="str">
        <f>IFERROR(VLOOKUP($B79,[1]Mar!U$5:V$46,2,FALSE),"")</f>
        <v/>
      </c>
      <c r="V79" t="str">
        <f>IFERROR(VLOOKUP($B79,[1]Mar!V$5:W$46,2,FALSE),"")</f>
        <v/>
      </c>
      <c r="W79" t="str">
        <f>IFERROR(VLOOKUP($B79,[1]Mar!W$5:X$46,2,FALSE),"")</f>
        <v/>
      </c>
      <c r="X79" t="str">
        <f>IFERROR(VLOOKUP($B79,[1]Mar!X$5:Y$46,2,FALSE),"")</f>
        <v/>
      </c>
      <c r="Y79" t="str">
        <f>IFERROR(VLOOKUP($B79,[1]Mar!Y$5:Z$46,2,FALSE),"")</f>
        <v/>
      </c>
      <c r="Z79" t="str">
        <f>IFERROR(VLOOKUP($B79,[1]Mar!Z$5:AA$46,2,FALSE),"")</f>
        <v/>
      </c>
      <c r="AA79" t="str">
        <f>IFERROR(VLOOKUP($B79,[1]Mar!AA$5:AB$46,2,FALSE),"")</f>
        <v/>
      </c>
      <c r="AB79" t="str">
        <f>IFERROR(VLOOKUP($B79,[1]Mar!AB$5:AC$46,2,FALSE),"")</f>
        <v/>
      </c>
      <c r="AC79" t="str">
        <f>IFERROR(VLOOKUP($B79,[1]Mar!AC$5:AD$46,2,FALSE),"")</f>
        <v/>
      </c>
      <c r="AD79" t="str">
        <f>IFERROR(VLOOKUP($B79,[1]Mar!AD$5:AE$46,2,FALSE),"")</f>
        <v/>
      </c>
      <c r="AE79" t="str">
        <f>IFERROR(VLOOKUP($B79,[1]Mar!AE$5:AF$46,2,FALSE),"")</f>
        <v/>
      </c>
      <c r="AF79" t="str">
        <f>IFERROR(VLOOKUP($B79,[1]Mar!AF$5:AG$46,2,FALSE),"")</f>
        <v/>
      </c>
      <c r="AG79" t="str">
        <f>IFERROR(VLOOKUP($B79,[1]Mar!AG$5:AH$46,2,FALSE),"")</f>
        <v/>
      </c>
      <c r="AH79" t="str">
        <f>IFERROR(VLOOKUP($B79,[1]Mar!AH$5:AI$46,2,FALSE),"")</f>
        <v/>
      </c>
      <c r="AI79" t="str">
        <f>IFERROR(VLOOKUP($B79,[1]Mar!AI$5:AJ$46,2,FALSE),"")</f>
        <v/>
      </c>
      <c r="AJ79" t="str">
        <f>IFERROR(VLOOKUP($B79,[1]Mar!AJ$5:AK$46,2,FALSE),"")</f>
        <v/>
      </c>
      <c r="AK79" t="str">
        <f>IFERROR(VLOOKUP($B79,[1]Mar!AK$5:AL$46,2,FALSE),"")</f>
        <v/>
      </c>
      <c r="AL79" t="str">
        <f>IFERROR(VLOOKUP($B79,[1]Mar!AL$5:AM$46,2,FALSE),"")</f>
        <v/>
      </c>
      <c r="AM79" t="str">
        <f>IFERROR(VLOOKUP($B79,[1]Mar!AM$5:AN$46,2,FALSE),"")</f>
        <v/>
      </c>
      <c r="AN79" t="str">
        <f>IFERROR(VLOOKUP($B79,[1]Mar!AN$5:AO$46,2,FALSE),"")</f>
        <v/>
      </c>
      <c r="AO79" t="str">
        <f>IFERROR(VLOOKUP($B79,[1]Mar!AO$5:AP$46,2,FALSE),"")</f>
        <v/>
      </c>
      <c r="AP79" t="str">
        <f>IFERROR(VLOOKUP($B79,[1]Mar!AP$5:AQ$46,2,FALSE),"")</f>
        <v/>
      </c>
      <c r="AQ79" t="str">
        <f>IFERROR(VLOOKUP($B79,[1]Mar!AQ$5:AR$46,2,FALSE),"")</f>
        <v/>
      </c>
      <c r="AR79" s="7" t="str">
        <f>IFERROR(VLOOKUP($B79,[1]Mar!AR$5:AS$46,2,FALSE),"")</f>
        <v/>
      </c>
      <c r="AS79" s="6">
        <f>SUM($C79:AR79)</f>
        <v>0</v>
      </c>
      <c r="AT79">
        <f>COUNTIF($C79:AR79,"Late*")</f>
        <v>0</v>
      </c>
      <c r="AU79" s="11">
        <f t="shared" si="6"/>
        <v>0</v>
      </c>
      <c r="AV79" s="7">
        <f>COUNTIF($C79:AR79,"Absent")</f>
        <v>0</v>
      </c>
      <c r="AW79">
        <f>COUNTIF($C79:AR79,"Withdrawn")+COUNTIF($C79:AR79,"Absent*")-AV79</f>
        <v>0</v>
      </c>
      <c r="AX79" s="10">
        <f t="shared" si="7"/>
        <v>0</v>
      </c>
    </row>
    <row r="80" spans="3:50" x14ac:dyDescent="0.3">
      <c r="C80" s="6" t="str">
        <f>IFERROR(VLOOKUP($B80,[1]Mar!C$5:D$46,2,FALSE),"")</f>
        <v/>
      </c>
      <c r="D80" t="str">
        <f>IFERROR(VLOOKUP($B80,[1]Mar!D$5:E$46,2,FALSE),"")</f>
        <v/>
      </c>
      <c r="E80" t="str">
        <f>IFERROR(VLOOKUP($B80,[1]Mar!E$5:F$46,2,FALSE),"")</f>
        <v/>
      </c>
      <c r="F80" t="str">
        <f>IFERROR(VLOOKUP($B80,[1]Mar!F$5:G$46,2,FALSE),"")</f>
        <v/>
      </c>
      <c r="G80" t="str">
        <f>IFERROR(VLOOKUP($B80,[1]Mar!G$5:H$46,2,FALSE),"")</f>
        <v/>
      </c>
      <c r="H80" t="str">
        <f>IFERROR(VLOOKUP($B80,[1]Mar!H$5:I$46,2,FALSE),"")</f>
        <v/>
      </c>
      <c r="I80" t="str">
        <f>IFERROR(VLOOKUP($B80,[1]Mar!I$5:J$46,2,FALSE),"")</f>
        <v/>
      </c>
      <c r="J80" t="str">
        <f>IFERROR(VLOOKUP($B80,[1]Mar!J$5:K$46,2,FALSE),"")</f>
        <v/>
      </c>
      <c r="K80" t="str">
        <f>IFERROR(VLOOKUP($B80,[1]Mar!K$5:L$46,2,FALSE),"")</f>
        <v/>
      </c>
      <c r="L80" t="str">
        <f>IFERROR(VLOOKUP($B80,[1]Mar!L$5:M$46,2,FALSE),"")</f>
        <v/>
      </c>
      <c r="M80" t="str">
        <f>IFERROR(VLOOKUP($B80,[1]Mar!M$5:N$46,2,FALSE),"")</f>
        <v/>
      </c>
      <c r="N80" t="str">
        <f>IFERROR(VLOOKUP($B80,[1]Mar!N$5:O$46,2,FALSE),"")</f>
        <v/>
      </c>
      <c r="O80" t="str">
        <f>IFERROR(VLOOKUP($B80,[1]Mar!O$5:P$46,2,FALSE),"")</f>
        <v/>
      </c>
      <c r="P80" t="str">
        <f>IFERROR(VLOOKUP($B80,[1]Mar!P$5:Q$46,2,FALSE),"")</f>
        <v/>
      </c>
      <c r="Q80" t="str">
        <f>IFERROR(VLOOKUP($B80,[1]Mar!Q$5:R$46,2,FALSE),"")</f>
        <v/>
      </c>
      <c r="R80" t="str">
        <f>IFERROR(VLOOKUP($B80,[1]Mar!R$5:S$46,2,FALSE),"")</f>
        <v/>
      </c>
      <c r="S80" t="str">
        <f>IFERROR(VLOOKUP($B80,[1]Mar!S$5:T$46,2,FALSE),"")</f>
        <v/>
      </c>
      <c r="T80" t="str">
        <f>IFERROR(VLOOKUP($B80,[1]Mar!T$5:U$46,2,FALSE),"")</f>
        <v/>
      </c>
      <c r="U80" t="str">
        <f>IFERROR(VLOOKUP($B80,[1]Mar!U$5:V$46,2,FALSE),"")</f>
        <v/>
      </c>
      <c r="V80" t="str">
        <f>IFERROR(VLOOKUP($B80,[1]Mar!V$5:W$46,2,FALSE),"")</f>
        <v/>
      </c>
      <c r="W80" t="str">
        <f>IFERROR(VLOOKUP($B80,[1]Mar!W$5:X$46,2,FALSE),"")</f>
        <v/>
      </c>
      <c r="X80" t="str">
        <f>IFERROR(VLOOKUP($B80,[1]Mar!X$5:Y$46,2,FALSE),"")</f>
        <v/>
      </c>
      <c r="Y80" t="str">
        <f>IFERROR(VLOOKUP($B80,[1]Mar!Y$5:Z$46,2,FALSE),"")</f>
        <v/>
      </c>
      <c r="Z80" t="str">
        <f>IFERROR(VLOOKUP($B80,[1]Mar!Z$5:AA$46,2,FALSE),"")</f>
        <v/>
      </c>
      <c r="AA80" t="str">
        <f>IFERROR(VLOOKUP($B80,[1]Mar!AA$5:AB$46,2,FALSE),"")</f>
        <v/>
      </c>
      <c r="AB80" t="str">
        <f>IFERROR(VLOOKUP($B80,[1]Mar!AB$5:AC$46,2,FALSE),"")</f>
        <v/>
      </c>
      <c r="AC80" t="str">
        <f>IFERROR(VLOOKUP($B80,[1]Mar!AC$5:AD$46,2,FALSE),"")</f>
        <v/>
      </c>
      <c r="AD80" t="str">
        <f>IFERROR(VLOOKUP($B80,[1]Mar!AD$5:AE$46,2,FALSE),"")</f>
        <v/>
      </c>
      <c r="AE80" t="str">
        <f>IFERROR(VLOOKUP($B80,[1]Mar!AE$5:AF$46,2,FALSE),"")</f>
        <v/>
      </c>
      <c r="AF80" t="str">
        <f>IFERROR(VLOOKUP($B80,[1]Mar!AF$5:AG$46,2,FALSE),"")</f>
        <v/>
      </c>
      <c r="AG80" t="str">
        <f>IFERROR(VLOOKUP($B80,[1]Mar!AG$5:AH$46,2,FALSE),"")</f>
        <v/>
      </c>
      <c r="AH80" t="str">
        <f>IFERROR(VLOOKUP($B80,[1]Mar!AH$5:AI$46,2,FALSE),"")</f>
        <v/>
      </c>
      <c r="AI80" t="str">
        <f>IFERROR(VLOOKUP($B80,[1]Mar!AI$5:AJ$46,2,FALSE),"")</f>
        <v/>
      </c>
      <c r="AJ80" t="str">
        <f>IFERROR(VLOOKUP($B80,[1]Mar!AJ$5:AK$46,2,FALSE),"")</f>
        <v/>
      </c>
      <c r="AK80" t="str">
        <f>IFERROR(VLOOKUP($B80,[1]Mar!AK$5:AL$46,2,FALSE),"")</f>
        <v/>
      </c>
      <c r="AL80" t="str">
        <f>IFERROR(VLOOKUP($B80,[1]Mar!AL$5:AM$46,2,FALSE),"")</f>
        <v/>
      </c>
      <c r="AM80" t="str">
        <f>IFERROR(VLOOKUP($B80,[1]Mar!AM$5:AN$46,2,FALSE),"")</f>
        <v/>
      </c>
      <c r="AN80" t="str">
        <f>IFERROR(VLOOKUP($B80,[1]Mar!AN$5:AO$46,2,FALSE),"")</f>
        <v/>
      </c>
      <c r="AO80" t="str">
        <f>IFERROR(VLOOKUP($B80,[1]Mar!AO$5:AP$46,2,FALSE),"")</f>
        <v/>
      </c>
      <c r="AP80" t="str">
        <f>IFERROR(VLOOKUP($B80,[1]Mar!AP$5:AQ$46,2,FALSE),"")</f>
        <v/>
      </c>
      <c r="AQ80" t="str">
        <f>IFERROR(VLOOKUP($B80,[1]Mar!AQ$5:AR$46,2,FALSE),"")</f>
        <v/>
      </c>
      <c r="AR80" s="7" t="str">
        <f>IFERROR(VLOOKUP($B80,[1]Mar!AR$5:AS$46,2,FALSE),"")</f>
        <v/>
      </c>
      <c r="AS80" s="6">
        <f>SUM($C80:AR80)</f>
        <v>0</v>
      </c>
      <c r="AT80">
        <f>COUNTIF($C80:AR80,"Late*")</f>
        <v>0</v>
      </c>
      <c r="AU80" s="11">
        <f t="shared" si="6"/>
        <v>0</v>
      </c>
      <c r="AV80" s="7">
        <f>COUNTIF($C80:AR80,"Absent")</f>
        <v>0</v>
      </c>
      <c r="AW80">
        <f>COUNTIF($C80:AR80,"Withdrawn")+COUNTIF($C80:AR80,"Absent*")-AV80</f>
        <v>0</v>
      </c>
      <c r="AX80" s="10">
        <f t="shared" si="7"/>
        <v>0</v>
      </c>
    </row>
    <row r="81" spans="3:50" x14ac:dyDescent="0.3">
      <c r="C81" s="6" t="str">
        <f>IFERROR(VLOOKUP($B81,[1]Mar!C$5:D$46,2,FALSE),"")</f>
        <v/>
      </c>
      <c r="D81" t="str">
        <f>IFERROR(VLOOKUP($B81,[1]Mar!D$5:E$46,2,FALSE),"")</f>
        <v/>
      </c>
      <c r="E81" t="str">
        <f>IFERROR(VLOOKUP($B81,[1]Mar!E$5:F$46,2,FALSE),"")</f>
        <v/>
      </c>
      <c r="F81" t="str">
        <f>IFERROR(VLOOKUP($B81,[1]Mar!F$5:G$46,2,FALSE),"")</f>
        <v/>
      </c>
      <c r="G81" t="str">
        <f>IFERROR(VLOOKUP($B81,[1]Mar!G$5:H$46,2,FALSE),"")</f>
        <v/>
      </c>
      <c r="H81" t="str">
        <f>IFERROR(VLOOKUP($B81,[1]Mar!H$5:I$46,2,FALSE),"")</f>
        <v/>
      </c>
      <c r="I81" t="str">
        <f>IFERROR(VLOOKUP($B81,[1]Mar!I$5:J$46,2,FALSE),"")</f>
        <v/>
      </c>
      <c r="J81" t="str">
        <f>IFERROR(VLOOKUP($B81,[1]Mar!J$5:K$46,2,FALSE),"")</f>
        <v/>
      </c>
      <c r="K81" t="str">
        <f>IFERROR(VLOOKUP($B81,[1]Mar!K$5:L$46,2,FALSE),"")</f>
        <v/>
      </c>
      <c r="L81" t="str">
        <f>IFERROR(VLOOKUP($B81,[1]Mar!L$5:M$46,2,FALSE),"")</f>
        <v/>
      </c>
      <c r="M81" t="str">
        <f>IFERROR(VLOOKUP($B81,[1]Mar!M$5:N$46,2,FALSE),"")</f>
        <v/>
      </c>
      <c r="N81" t="str">
        <f>IFERROR(VLOOKUP($B81,[1]Mar!N$5:O$46,2,FALSE),"")</f>
        <v/>
      </c>
      <c r="O81" t="str">
        <f>IFERROR(VLOOKUP($B81,[1]Mar!O$5:P$46,2,FALSE),"")</f>
        <v/>
      </c>
      <c r="P81" t="str">
        <f>IFERROR(VLOOKUP($B81,[1]Mar!P$5:Q$46,2,FALSE),"")</f>
        <v/>
      </c>
      <c r="Q81" t="str">
        <f>IFERROR(VLOOKUP($B81,[1]Mar!Q$5:R$46,2,FALSE),"")</f>
        <v/>
      </c>
      <c r="R81" t="str">
        <f>IFERROR(VLOOKUP($B81,[1]Mar!R$5:S$46,2,FALSE),"")</f>
        <v/>
      </c>
      <c r="S81" t="str">
        <f>IFERROR(VLOOKUP($B81,[1]Mar!S$5:T$46,2,FALSE),"")</f>
        <v/>
      </c>
      <c r="T81" t="str">
        <f>IFERROR(VLOOKUP($B81,[1]Mar!T$5:U$46,2,FALSE),"")</f>
        <v/>
      </c>
      <c r="U81" t="str">
        <f>IFERROR(VLOOKUP($B81,[1]Mar!U$5:V$46,2,FALSE),"")</f>
        <v/>
      </c>
      <c r="V81" t="str">
        <f>IFERROR(VLOOKUP($B81,[1]Mar!V$5:W$46,2,FALSE),"")</f>
        <v/>
      </c>
      <c r="W81" t="str">
        <f>IFERROR(VLOOKUP($B81,[1]Mar!W$5:X$46,2,FALSE),"")</f>
        <v/>
      </c>
      <c r="X81" t="str">
        <f>IFERROR(VLOOKUP($B81,[1]Mar!X$5:Y$46,2,FALSE),"")</f>
        <v/>
      </c>
      <c r="Y81" t="str">
        <f>IFERROR(VLOOKUP($B81,[1]Mar!Y$5:Z$46,2,FALSE),"")</f>
        <v/>
      </c>
      <c r="Z81" t="str">
        <f>IFERROR(VLOOKUP($B81,[1]Mar!Z$5:AA$46,2,FALSE),"")</f>
        <v/>
      </c>
      <c r="AA81" t="str">
        <f>IFERROR(VLOOKUP($B81,[1]Mar!AA$5:AB$46,2,FALSE),"")</f>
        <v/>
      </c>
      <c r="AB81" t="str">
        <f>IFERROR(VLOOKUP($B81,[1]Mar!AB$5:AC$46,2,FALSE),"")</f>
        <v/>
      </c>
      <c r="AC81" t="str">
        <f>IFERROR(VLOOKUP($B81,[1]Mar!AC$5:AD$46,2,FALSE),"")</f>
        <v/>
      </c>
      <c r="AD81" t="str">
        <f>IFERROR(VLOOKUP($B81,[1]Mar!AD$5:AE$46,2,FALSE),"")</f>
        <v/>
      </c>
      <c r="AE81" t="str">
        <f>IFERROR(VLOOKUP($B81,[1]Mar!AE$5:AF$46,2,FALSE),"")</f>
        <v/>
      </c>
      <c r="AF81" t="str">
        <f>IFERROR(VLOOKUP($B81,[1]Mar!AF$5:AG$46,2,FALSE),"")</f>
        <v/>
      </c>
      <c r="AG81" t="str">
        <f>IFERROR(VLOOKUP($B81,[1]Mar!AG$5:AH$46,2,FALSE),"")</f>
        <v/>
      </c>
      <c r="AH81" t="str">
        <f>IFERROR(VLOOKUP($B81,[1]Mar!AH$5:AI$46,2,FALSE),"")</f>
        <v/>
      </c>
      <c r="AI81" t="str">
        <f>IFERROR(VLOOKUP($B81,[1]Mar!AI$5:AJ$46,2,FALSE),"")</f>
        <v/>
      </c>
      <c r="AJ81" t="str">
        <f>IFERROR(VLOOKUP($B81,[1]Mar!AJ$5:AK$46,2,FALSE),"")</f>
        <v/>
      </c>
      <c r="AK81" t="str">
        <f>IFERROR(VLOOKUP($B81,[1]Mar!AK$5:AL$46,2,FALSE),"")</f>
        <v/>
      </c>
      <c r="AL81" t="str">
        <f>IFERROR(VLOOKUP($B81,[1]Mar!AL$5:AM$46,2,FALSE),"")</f>
        <v/>
      </c>
      <c r="AM81" t="str">
        <f>IFERROR(VLOOKUP($B81,[1]Mar!AM$5:AN$46,2,FALSE),"")</f>
        <v/>
      </c>
      <c r="AN81" t="str">
        <f>IFERROR(VLOOKUP($B81,[1]Mar!AN$5:AO$46,2,FALSE),"")</f>
        <v/>
      </c>
      <c r="AO81" t="str">
        <f>IFERROR(VLOOKUP($B81,[1]Mar!AO$5:AP$46,2,FALSE),"")</f>
        <v/>
      </c>
      <c r="AP81" t="str">
        <f>IFERROR(VLOOKUP($B81,[1]Mar!AP$5:AQ$46,2,FALSE),"")</f>
        <v/>
      </c>
      <c r="AQ81" t="str">
        <f>IFERROR(VLOOKUP($B81,[1]Mar!AQ$5:AR$46,2,FALSE),"")</f>
        <v/>
      </c>
      <c r="AR81" s="7" t="str">
        <f>IFERROR(VLOOKUP($B81,[1]Mar!AR$5:AS$46,2,FALSE),"")</f>
        <v/>
      </c>
      <c r="AS81" s="6">
        <f>SUM($C81:AR81)</f>
        <v>0</v>
      </c>
      <c r="AT81">
        <f>COUNTIF($C81:AR81,"Late*")</f>
        <v>0</v>
      </c>
      <c r="AU81" s="11">
        <f t="shared" si="6"/>
        <v>0</v>
      </c>
      <c r="AV81" s="7">
        <f>COUNTIF($C81:AR81,"Absent")</f>
        <v>0</v>
      </c>
      <c r="AW81">
        <f>COUNTIF($C81:AR81,"Withdrawn")+COUNTIF($C81:AR81,"Absent*")-AV81</f>
        <v>0</v>
      </c>
      <c r="AX81" s="10">
        <f t="shared" si="7"/>
        <v>0</v>
      </c>
    </row>
    <row r="82" spans="3:50" x14ac:dyDescent="0.3">
      <c r="C82" s="6" t="str">
        <f>IFERROR(VLOOKUP($B82,[1]Mar!C$5:D$46,2,FALSE),"")</f>
        <v/>
      </c>
      <c r="D82" t="str">
        <f>IFERROR(VLOOKUP($B82,[1]Mar!D$5:E$46,2,FALSE),"")</f>
        <v/>
      </c>
      <c r="E82" t="str">
        <f>IFERROR(VLOOKUP($B82,[1]Mar!E$5:F$46,2,FALSE),"")</f>
        <v/>
      </c>
      <c r="F82" t="str">
        <f>IFERROR(VLOOKUP($B82,[1]Mar!F$5:G$46,2,FALSE),"")</f>
        <v/>
      </c>
      <c r="G82" t="str">
        <f>IFERROR(VLOOKUP($B82,[1]Mar!G$5:H$46,2,FALSE),"")</f>
        <v/>
      </c>
      <c r="H82" t="str">
        <f>IFERROR(VLOOKUP($B82,[1]Mar!H$5:I$46,2,FALSE),"")</f>
        <v/>
      </c>
      <c r="I82" t="str">
        <f>IFERROR(VLOOKUP($B82,[1]Mar!I$5:J$46,2,FALSE),"")</f>
        <v/>
      </c>
      <c r="J82" t="str">
        <f>IFERROR(VLOOKUP($B82,[1]Mar!J$5:K$46,2,FALSE),"")</f>
        <v/>
      </c>
      <c r="K82" t="str">
        <f>IFERROR(VLOOKUP($B82,[1]Mar!K$5:L$46,2,FALSE),"")</f>
        <v/>
      </c>
      <c r="L82" t="str">
        <f>IFERROR(VLOOKUP($B82,[1]Mar!L$5:M$46,2,FALSE),"")</f>
        <v/>
      </c>
      <c r="M82" t="str">
        <f>IFERROR(VLOOKUP($B82,[1]Mar!M$5:N$46,2,FALSE),"")</f>
        <v/>
      </c>
      <c r="N82" t="str">
        <f>IFERROR(VLOOKUP($B82,[1]Mar!N$5:O$46,2,FALSE),"")</f>
        <v/>
      </c>
      <c r="O82" t="str">
        <f>IFERROR(VLOOKUP($B82,[1]Mar!O$5:P$46,2,FALSE),"")</f>
        <v/>
      </c>
      <c r="P82" t="str">
        <f>IFERROR(VLOOKUP($B82,[1]Mar!P$5:Q$46,2,FALSE),"")</f>
        <v/>
      </c>
      <c r="Q82" t="str">
        <f>IFERROR(VLOOKUP($B82,[1]Mar!Q$5:R$46,2,FALSE),"")</f>
        <v/>
      </c>
      <c r="R82" t="str">
        <f>IFERROR(VLOOKUP($B82,[1]Mar!R$5:S$46,2,FALSE),"")</f>
        <v/>
      </c>
      <c r="S82" t="str">
        <f>IFERROR(VLOOKUP($B82,[1]Mar!S$5:T$46,2,FALSE),"")</f>
        <v/>
      </c>
      <c r="T82" t="str">
        <f>IFERROR(VLOOKUP($B82,[1]Mar!T$5:U$46,2,FALSE),"")</f>
        <v/>
      </c>
      <c r="U82" t="str">
        <f>IFERROR(VLOOKUP($B82,[1]Mar!U$5:V$46,2,FALSE),"")</f>
        <v/>
      </c>
      <c r="V82" t="str">
        <f>IFERROR(VLOOKUP($B82,[1]Mar!V$5:W$46,2,FALSE),"")</f>
        <v/>
      </c>
      <c r="W82" t="str">
        <f>IFERROR(VLOOKUP($B82,[1]Mar!W$5:X$46,2,FALSE),"")</f>
        <v/>
      </c>
      <c r="X82" t="str">
        <f>IFERROR(VLOOKUP($B82,[1]Mar!X$5:Y$46,2,FALSE),"")</f>
        <v/>
      </c>
      <c r="Y82" t="str">
        <f>IFERROR(VLOOKUP($B82,[1]Mar!Y$5:Z$46,2,FALSE),"")</f>
        <v/>
      </c>
      <c r="Z82" t="str">
        <f>IFERROR(VLOOKUP($B82,[1]Mar!Z$5:AA$46,2,FALSE),"")</f>
        <v/>
      </c>
      <c r="AA82" t="str">
        <f>IFERROR(VLOOKUP($B82,[1]Mar!AA$5:AB$46,2,FALSE),"")</f>
        <v/>
      </c>
      <c r="AB82" t="str">
        <f>IFERROR(VLOOKUP($B82,[1]Mar!AB$5:AC$46,2,FALSE),"")</f>
        <v/>
      </c>
      <c r="AC82" t="str">
        <f>IFERROR(VLOOKUP($B82,[1]Mar!AC$5:AD$46,2,FALSE),"")</f>
        <v/>
      </c>
      <c r="AD82" t="str">
        <f>IFERROR(VLOOKUP($B82,[1]Mar!AD$5:AE$46,2,FALSE),"")</f>
        <v/>
      </c>
      <c r="AE82" t="str">
        <f>IFERROR(VLOOKUP($B82,[1]Mar!AE$5:AF$46,2,FALSE),"")</f>
        <v/>
      </c>
      <c r="AF82" t="str">
        <f>IFERROR(VLOOKUP($B82,[1]Mar!AF$5:AG$46,2,FALSE),"")</f>
        <v/>
      </c>
      <c r="AG82" t="str">
        <f>IFERROR(VLOOKUP($B82,[1]Mar!AG$5:AH$46,2,FALSE),"")</f>
        <v/>
      </c>
      <c r="AH82" t="str">
        <f>IFERROR(VLOOKUP($B82,[1]Mar!AH$5:AI$46,2,FALSE),"")</f>
        <v/>
      </c>
      <c r="AI82" t="str">
        <f>IFERROR(VLOOKUP($B82,[1]Mar!AI$5:AJ$46,2,FALSE),"")</f>
        <v/>
      </c>
      <c r="AJ82" t="str">
        <f>IFERROR(VLOOKUP($B82,[1]Mar!AJ$5:AK$46,2,FALSE),"")</f>
        <v/>
      </c>
      <c r="AK82" t="str">
        <f>IFERROR(VLOOKUP($B82,[1]Mar!AK$5:AL$46,2,FALSE),"")</f>
        <v/>
      </c>
      <c r="AL82" t="str">
        <f>IFERROR(VLOOKUP($B82,[1]Mar!AL$5:AM$46,2,FALSE),"")</f>
        <v/>
      </c>
      <c r="AM82" t="str">
        <f>IFERROR(VLOOKUP($B82,[1]Mar!AM$5:AN$46,2,FALSE),"")</f>
        <v/>
      </c>
      <c r="AN82" t="str">
        <f>IFERROR(VLOOKUP($B82,[1]Mar!AN$5:AO$46,2,FALSE),"")</f>
        <v/>
      </c>
      <c r="AO82" t="str">
        <f>IFERROR(VLOOKUP($B82,[1]Mar!AO$5:AP$46,2,FALSE),"")</f>
        <v/>
      </c>
      <c r="AP82" t="str">
        <f>IFERROR(VLOOKUP($B82,[1]Mar!AP$5:AQ$46,2,FALSE),"")</f>
        <v/>
      </c>
      <c r="AQ82" t="str">
        <f>IFERROR(VLOOKUP($B82,[1]Mar!AQ$5:AR$46,2,FALSE),"")</f>
        <v/>
      </c>
      <c r="AR82" s="7" t="str">
        <f>IFERROR(VLOOKUP($B82,[1]Mar!AR$5:AS$46,2,FALSE),"")</f>
        <v/>
      </c>
      <c r="AS82" s="6">
        <f>SUM($C82:AR82)</f>
        <v>0</v>
      </c>
      <c r="AT82">
        <f>COUNTIF($C82:AR82,"Late*")</f>
        <v>0</v>
      </c>
      <c r="AU82" s="11">
        <f t="shared" si="6"/>
        <v>0</v>
      </c>
      <c r="AV82" s="7">
        <f>COUNTIF($C82:AR82,"Absent")</f>
        <v>0</v>
      </c>
      <c r="AW82">
        <f>COUNTIF($C82:AR82,"Withdrawn")+COUNTIF($C82:AR82,"Absent*")-AV82</f>
        <v>0</v>
      </c>
      <c r="AX82" s="10">
        <f t="shared" si="7"/>
        <v>0</v>
      </c>
    </row>
    <row r="83" spans="3:50" x14ac:dyDescent="0.3">
      <c r="C83" s="6" t="str">
        <f>IFERROR(VLOOKUP($B83,[1]Mar!C$5:D$46,2,FALSE),"")</f>
        <v/>
      </c>
      <c r="D83" t="str">
        <f>IFERROR(VLOOKUP($B83,[1]Mar!D$5:E$46,2,FALSE),"")</f>
        <v/>
      </c>
      <c r="E83" t="str">
        <f>IFERROR(VLOOKUP($B83,[1]Mar!E$5:F$46,2,FALSE),"")</f>
        <v/>
      </c>
      <c r="F83" t="str">
        <f>IFERROR(VLOOKUP($B83,[1]Mar!F$5:G$46,2,FALSE),"")</f>
        <v/>
      </c>
      <c r="G83" t="str">
        <f>IFERROR(VLOOKUP($B83,[1]Mar!G$5:H$46,2,FALSE),"")</f>
        <v/>
      </c>
      <c r="H83" t="str">
        <f>IFERROR(VLOOKUP($B83,[1]Mar!H$5:I$46,2,FALSE),"")</f>
        <v/>
      </c>
      <c r="I83" t="str">
        <f>IFERROR(VLOOKUP($B83,[1]Mar!I$5:J$46,2,FALSE),"")</f>
        <v/>
      </c>
      <c r="J83" t="str">
        <f>IFERROR(VLOOKUP($B83,[1]Mar!J$5:K$46,2,FALSE),"")</f>
        <v/>
      </c>
      <c r="K83" t="str">
        <f>IFERROR(VLOOKUP($B83,[1]Mar!K$5:L$46,2,FALSE),"")</f>
        <v/>
      </c>
      <c r="L83" t="str">
        <f>IFERROR(VLOOKUP($B83,[1]Mar!L$5:M$46,2,FALSE),"")</f>
        <v/>
      </c>
      <c r="M83" t="str">
        <f>IFERROR(VLOOKUP($B83,[1]Mar!M$5:N$46,2,FALSE),"")</f>
        <v/>
      </c>
      <c r="N83" t="str">
        <f>IFERROR(VLOOKUP($B83,[1]Mar!N$5:O$46,2,FALSE),"")</f>
        <v/>
      </c>
      <c r="O83" t="str">
        <f>IFERROR(VLOOKUP($B83,[1]Mar!O$5:P$46,2,FALSE),"")</f>
        <v/>
      </c>
      <c r="P83" t="str">
        <f>IFERROR(VLOOKUP($B83,[1]Mar!P$5:Q$46,2,FALSE),"")</f>
        <v/>
      </c>
      <c r="Q83" t="str">
        <f>IFERROR(VLOOKUP($B83,[1]Mar!Q$5:R$46,2,FALSE),"")</f>
        <v/>
      </c>
      <c r="R83" t="str">
        <f>IFERROR(VLOOKUP($B83,[1]Mar!R$5:S$46,2,FALSE),"")</f>
        <v/>
      </c>
      <c r="S83" t="str">
        <f>IFERROR(VLOOKUP($B83,[1]Mar!S$5:T$46,2,FALSE),"")</f>
        <v/>
      </c>
      <c r="T83" t="str">
        <f>IFERROR(VLOOKUP($B83,[1]Mar!T$5:U$46,2,FALSE),"")</f>
        <v/>
      </c>
      <c r="U83" t="str">
        <f>IFERROR(VLOOKUP($B83,[1]Mar!U$5:V$46,2,FALSE),"")</f>
        <v/>
      </c>
      <c r="V83" t="str">
        <f>IFERROR(VLOOKUP($B83,[1]Mar!V$5:W$46,2,FALSE),"")</f>
        <v/>
      </c>
      <c r="W83" t="str">
        <f>IFERROR(VLOOKUP($B83,[1]Mar!W$5:X$46,2,FALSE),"")</f>
        <v/>
      </c>
      <c r="X83" t="str">
        <f>IFERROR(VLOOKUP($B83,[1]Mar!X$5:Y$46,2,FALSE),"")</f>
        <v/>
      </c>
      <c r="Y83" t="str">
        <f>IFERROR(VLOOKUP($B83,[1]Mar!Y$5:Z$46,2,FALSE),"")</f>
        <v/>
      </c>
      <c r="Z83" t="str">
        <f>IFERROR(VLOOKUP($B83,[1]Mar!Z$5:AA$46,2,FALSE),"")</f>
        <v/>
      </c>
      <c r="AA83" t="str">
        <f>IFERROR(VLOOKUP($B83,[1]Mar!AA$5:AB$46,2,FALSE),"")</f>
        <v/>
      </c>
      <c r="AB83" t="str">
        <f>IFERROR(VLOOKUP($B83,[1]Mar!AB$5:AC$46,2,FALSE),"")</f>
        <v/>
      </c>
      <c r="AC83" t="str">
        <f>IFERROR(VLOOKUP($B83,[1]Mar!AC$5:AD$46,2,FALSE),"")</f>
        <v/>
      </c>
      <c r="AD83" t="str">
        <f>IFERROR(VLOOKUP($B83,[1]Mar!AD$5:AE$46,2,FALSE),"")</f>
        <v/>
      </c>
      <c r="AE83" t="str">
        <f>IFERROR(VLOOKUP($B83,[1]Mar!AE$5:AF$46,2,FALSE),"")</f>
        <v/>
      </c>
      <c r="AF83" t="str">
        <f>IFERROR(VLOOKUP($B83,[1]Mar!AF$5:AG$46,2,FALSE),"")</f>
        <v/>
      </c>
      <c r="AG83" t="str">
        <f>IFERROR(VLOOKUP($B83,[1]Mar!AG$5:AH$46,2,FALSE),"")</f>
        <v/>
      </c>
      <c r="AH83" t="str">
        <f>IFERROR(VLOOKUP($B83,[1]Mar!AH$5:AI$46,2,FALSE),"")</f>
        <v/>
      </c>
      <c r="AI83" t="str">
        <f>IFERROR(VLOOKUP($B83,[1]Mar!AI$5:AJ$46,2,FALSE),"")</f>
        <v/>
      </c>
      <c r="AJ83" t="str">
        <f>IFERROR(VLOOKUP($B83,[1]Mar!AJ$5:AK$46,2,FALSE),"")</f>
        <v/>
      </c>
      <c r="AK83" t="str">
        <f>IFERROR(VLOOKUP($B83,[1]Mar!AK$5:AL$46,2,FALSE),"")</f>
        <v/>
      </c>
      <c r="AL83" t="str">
        <f>IFERROR(VLOOKUP($B83,[1]Mar!AL$5:AM$46,2,FALSE),"")</f>
        <v/>
      </c>
      <c r="AM83" t="str">
        <f>IFERROR(VLOOKUP($B83,[1]Mar!AM$5:AN$46,2,FALSE),"")</f>
        <v/>
      </c>
      <c r="AN83" t="str">
        <f>IFERROR(VLOOKUP($B83,[1]Mar!AN$5:AO$46,2,FALSE),"")</f>
        <v/>
      </c>
      <c r="AO83" t="str">
        <f>IFERROR(VLOOKUP($B83,[1]Mar!AO$5:AP$46,2,FALSE),"")</f>
        <v/>
      </c>
      <c r="AP83" t="str">
        <f>IFERROR(VLOOKUP($B83,[1]Mar!AP$5:AQ$46,2,FALSE),"")</f>
        <v/>
      </c>
      <c r="AQ83" t="str">
        <f>IFERROR(VLOOKUP($B83,[1]Mar!AQ$5:AR$46,2,FALSE),"")</f>
        <v/>
      </c>
      <c r="AR83" s="7" t="str">
        <f>IFERROR(VLOOKUP($B83,[1]Mar!AR$5:AS$46,2,FALSE),"")</f>
        <v/>
      </c>
      <c r="AS83" s="6">
        <f>SUM($C83:AR83)</f>
        <v>0</v>
      </c>
      <c r="AT83">
        <f>COUNTIF($C83:AR83,"Late*")</f>
        <v>0</v>
      </c>
      <c r="AU83" s="11">
        <f t="shared" si="6"/>
        <v>0</v>
      </c>
      <c r="AV83" s="7">
        <f>COUNTIF($C83:AR83,"Absent")</f>
        <v>0</v>
      </c>
      <c r="AW83">
        <f>COUNTIF($C83:AR83,"Withdrawn")+COUNTIF($C83:AR83,"Absent*")-AV83</f>
        <v>0</v>
      </c>
      <c r="AX83" s="10">
        <f t="shared" si="7"/>
        <v>0</v>
      </c>
    </row>
    <row r="84" spans="3:50" x14ac:dyDescent="0.3">
      <c r="C84" s="6" t="str">
        <f>IFERROR(VLOOKUP($B84,[1]Mar!C$5:D$46,2,FALSE),"")</f>
        <v/>
      </c>
      <c r="D84" t="str">
        <f>IFERROR(VLOOKUP($B84,[1]Mar!D$5:E$46,2,FALSE),"")</f>
        <v/>
      </c>
      <c r="E84" t="str">
        <f>IFERROR(VLOOKUP($B84,[1]Mar!E$5:F$46,2,FALSE),"")</f>
        <v/>
      </c>
      <c r="F84" t="str">
        <f>IFERROR(VLOOKUP($B84,[1]Mar!F$5:G$46,2,FALSE),"")</f>
        <v/>
      </c>
      <c r="G84" t="str">
        <f>IFERROR(VLOOKUP($B84,[1]Mar!G$5:H$46,2,FALSE),"")</f>
        <v/>
      </c>
      <c r="H84" t="str">
        <f>IFERROR(VLOOKUP($B84,[1]Mar!H$5:I$46,2,FALSE),"")</f>
        <v/>
      </c>
      <c r="I84" t="str">
        <f>IFERROR(VLOOKUP($B84,[1]Mar!I$5:J$46,2,FALSE),"")</f>
        <v/>
      </c>
      <c r="J84" t="str">
        <f>IFERROR(VLOOKUP($B84,[1]Mar!J$5:K$46,2,FALSE),"")</f>
        <v/>
      </c>
      <c r="K84" t="str">
        <f>IFERROR(VLOOKUP($B84,[1]Mar!K$5:L$46,2,FALSE),"")</f>
        <v/>
      </c>
      <c r="L84" t="str">
        <f>IFERROR(VLOOKUP($B84,[1]Mar!L$5:M$46,2,FALSE),"")</f>
        <v/>
      </c>
      <c r="M84" t="str">
        <f>IFERROR(VLOOKUP($B84,[1]Mar!M$5:N$46,2,FALSE),"")</f>
        <v/>
      </c>
      <c r="N84" t="str">
        <f>IFERROR(VLOOKUP($B84,[1]Mar!N$5:O$46,2,FALSE),"")</f>
        <v/>
      </c>
      <c r="O84" t="str">
        <f>IFERROR(VLOOKUP($B84,[1]Mar!O$5:P$46,2,FALSE),"")</f>
        <v/>
      </c>
      <c r="P84" t="str">
        <f>IFERROR(VLOOKUP($B84,[1]Mar!P$5:Q$46,2,FALSE),"")</f>
        <v/>
      </c>
      <c r="Q84" t="str">
        <f>IFERROR(VLOOKUP($B84,[1]Mar!Q$5:R$46,2,FALSE),"")</f>
        <v/>
      </c>
      <c r="R84" t="str">
        <f>IFERROR(VLOOKUP($B84,[1]Mar!R$5:S$46,2,FALSE),"")</f>
        <v/>
      </c>
      <c r="S84" t="str">
        <f>IFERROR(VLOOKUP($B84,[1]Mar!S$5:T$46,2,FALSE),"")</f>
        <v/>
      </c>
      <c r="T84" t="str">
        <f>IFERROR(VLOOKUP($B84,[1]Mar!T$5:U$46,2,FALSE),"")</f>
        <v/>
      </c>
      <c r="U84" t="str">
        <f>IFERROR(VLOOKUP($B84,[1]Mar!U$5:V$46,2,FALSE),"")</f>
        <v/>
      </c>
      <c r="V84" t="str">
        <f>IFERROR(VLOOKUP($B84,[1]Mar!V$5:W$46,2,FALSE),"")</f>
        <v/>
      </c>
      <c r="W84" t="str">
        <f>IFERROR(VLOOKUP($B84,[1]Mar!W$5:X$46,2,FALSE),"")</f>
        <v/>
      </c>
      <c r="X84" t="str">
        <f>IFERROR(VLOOKUP($B84,[1]Mar!X$5:Y$46,2,FALSE),"")</f>
        <v/>
      </c>
      <c r="Y84" t="str">
        <f>IFERROR(VLOOKUP($B84,[1]Mar!Y$5:Z$46,2,FALSE),"")</f>
        <v/>
      </c>
      <c r="Z84" t="str">
        <f>IFERROR(VLOOKUP($B84,[1]Mar!Z$5:AA$46,2,FALSE),"")</f>
        <v/>
      </c>
      <c r="AA84" t="str">
        <f>IFERROR(VLOOKUP($B84,[1]Mar!AA$5:AB$46,2,FALSE),"")</f>
        <v/>
      </c>
      <c r="AB84" t="str">
        <f>IFERROR(VLOOKUP($B84,[1]Mar!AB$5:AC$46,2,FALSE),"")</f>
        <v/>
      </c>
      <c r="AC84" t="str">
        <f>IFERROR(VLOOKUP($B84,[1]Mar!AC$5:AD$46,2,FALSE),"")</f>
        <v/>
      </c>
      <c r="AD84" t="str">
        <f>IFERROR(VLOOKUP($B84,[1]Mar!AD$5:AE$46,2,FALSE),"")</f>
        <v/>
      </c>
      <c r="AE84" t="str">
        <f>IFERROR(VLOOKUP($B84,[1]Mar!AE$5:AF$46,2,FALSE),"")</f>
        <v/>
      </c>
      <c r="AF84" t="str">
        <f>IFERROR(VLOOKUP($B84,[1]Mar!AF$5:AG$46,2,FALSE),"")</f>
        <v/>
      </c>
      <c r="AG84" t="str">
        <f>IFERROR(VLOOKUP($B84,[1]Mar!AG$5:AH$46,2,FALSE),"")</f>
        <v/>
      </c>
      <c r="AH84" t="str">
        <f>IFERROR(VLOOKUP($B84,[1]Mar!AH$5:AI$46,2,FALSE),"")</f>
        <v/>
      </c>
      <c r="AI84" t="str">
        <f>IFERROR(VLOOKUP($B84,[1]Mar!AI$5:AJ$46,2,FALSE),"")</f>
        <v/>
      </c>
      <c r="AJ84" t="str">
        <f>IFERROR(VLOOKUP($B84,[1]Mar!AJ$5:AK$46,2,FALSE),"")</f>
        <v/>
      </c>
      <c r="AK84" t="str">
        <f>IFERROR(VLOOKUP($B84,[1]Mar!AK$5:AL$46,2,FALSE),"")</f>
        <v/>
      </c>
      <c r="AL84" t="str">
        <f>IFERROR(VLOOKUP($B84,[1]Mar!AL$5:AM$46,2,FALSE),"")</f>
        <v/>
      </c>
      <c r="AM84" t="str">
        <f>IFERROR(VLOOKUP($B84,[1]Mar!AM$5:AN$46,2,FALSE),"")</f>
        <v/>
      </c>
      <c r="AN84" t="str">
        <f>IFERROR(VLOOKUP($B84,[1]Mar!AN$5:AO$46,2,FALSE),"")</f>
        <v/>
      </c>
      <c r="AO84" t="str">
        <f>IFERROR(VLOOKUP($B84,[1]Mar!AO$5:AP$46,2,FALSE),"")</f>
        <v/>
      </c>
      <c r="AP84" t="str">
        <f>IFERROR(VLOOKUP($B84,[1]Mar!AP$5:AQ$46,2,FALSE),"")</f>
        <v/>
      </c>
      <c r="AQ84" t="str">
        <f>IFERROR(VLOOKUP($B84,[1]Mar!AQ$5:AR$46,2,FALSE),"")</f>
        <v/>
      </c>
      <c r="AR84" s="7" t="str">
        <f>IFERROR(VLOOKUP($B84,[1]Mar!AR$5:AS$46,2,FALSE),"")</f>
        <v/>
      </c>
      <c r="AS84" s="6">
        <f>SUM($C84:AR84)</f>
        <v>0</v>
      </c>
      <c r="AT84">
        <f>COUNTIF($C84:AR84,"Late*")</f>
        <v>0</v>
      </c>
      <c r="AU84" s="11">
        <f t="shared" si="6"/>
        <v>0</v>
      </c>
      <c r="AV84" s="7">
        <f>COUNTIF($C84:AR84,"Absent")</f>
        <v>0</v>
      </c>
      <c r="AW84">
        <f>COUNTIF($C84:AR84,"Withdrawn")+COUNTIF($C84:AR84,"Absent*")-AV84</f>
        <v>0</v>
      </c>
      <c r="AX84" s="10">
        <f t="shared" si="7"/>
        <v>0</v>
      </c>
    </row>
    <row r="85" spans="3:50" x14ac:dyDescent="0.3">
      <c r="C85" s="6" t="str">
        <f>IFERROR(VLOOKUP($B85,[1]Mar!C$5:D$46,2,FALSE),"")</f>
        <v/>
      </c>
      <c r="D85" t="str">
        <f>IFERROR(VLOOKUP($B85,[1]Mar!D$5:E$46,2,FALSE),"")</f>
        <v/>
      </c>
      <c r="E85" t="str">
        <f>IFERROR(VLOOKUP($B85,[1]Mar!E$5:F$46,2,FALSE),"")</f>
        <v/>
      </c>
      <c r="F85" t="str">
        <f>IFERROR(VLOOKUP($B85,[1]Mar!F$5:G$46,2,FALSE),"")</f>
        <v/>
      </c>
      <c r="G85" t="str">
        <f>IFERROR(VLOOKUP($B85,[1]Mar!G$5:H$46,2,FALSE),"")</f>
        <v/>
      </c>
      <c r="H85" t="str">
        <f>IFERROR(VLOOKUP($B85,[1]Mar!H$5:I$46,2,FALSE),"")</f>
        <v/>
      </c>
      <c r="I85" t="str">
        <f>IFERROR(VLOOKUP($B85,[1]Mar!I$5:J$46,2,FALSE),"")</f>
        <v/>
      </c>
      <c r="J85" t="str">
        <f>IFERROR(VLOOKUP($B85,[1]Mar!J$5:K$46,2,FALSE),"")</f>
        <v/>
      </c>
      <c r="K85" t="str">
        <f>IFERROR(VLOOKUP($B85,[1]Mar!K$5:L$46,2,FALSE),"")</f>
        <v/>
      </c>
      <c r="L85" t="str">
        <f>IFERROR(VLOOKUP($B85,[1]Mar!L$5:M$46,2,FALSE),"")</f>
        <v/>
      </c>
      <c r="M85" t="str">
        <f>IFERROR(VLOOKUP($B85,[1]Mar!M$5:N$46,2,FALSE),"")</f>
        <v/>
      </c>
      <c r="N85" t="str">
        <f>IFERROR(VLOOKUP($B85,[1]Mar!N$5:O$46,2,FALSE),"")</f>
        <v/>
      </c>
      <c r="O85" t="str">
        <f>IFERROR(VLOOKUP($B85,[1]Mar!O$5:P$46,2,FALSE),"")</f>
        <v/>
      </c>
      <c r="P85" t="str">
        <f>IFERROR(VLOOKUP($B85,[1]Mar!P$5:Q$46,2,FALSE),"")</f>
        <v/>
      </c>
      <c r="Q85" t="str">
        <f>IFERROR(VLOOKUP($B85,[1]Mar!Q$5:R$46,2,FALSE),"")</f>
        <v/>
      </c>
      <c r="R85" t="str">
        <f>IFERROR(VLOOKUP($B85,[1]Mar!R$5:S$46,2,FALSE),"")</f>
        <v/>
      </c>
      <c r="S85" t="str">
        <f>IFERROR(VLOOKUP($B85,[1]Mar!S$5:T$46,2,FALSE),"")</f>
        <v/>
      </c>
      <c r="T85" t="str">
        <f>IFERROR(VLOOKUP($B85,[1]Mar!T$5:U$46,2,FALSE),"")</f>
        <v/>
      </c>
      <c r="U85" t="str">
        <f>IFERROR(VLOOKUP($B85,[1]Mar!U$5:V$46,2,FALSE),"")</f>
        <v/>
      </c>
      <c r="V85" t="str">
        <f>IFERROR(VLOOKUP($B85,[1]Mar!V$5:W$46,2,FALSE),"")</f>
        <v/>
      </c>
      <c r="W85" t="str">
        <f>IFERROR(VLOOKUP($B85,[1]Mar!W$5:X$46,2,FALSE),"")</f>
        <v/>
      </c>
      <c r="X85" t="str">
        <f>IFERROR(VLOOKUP($B85,[1]Mar!X$5:Y$46,2,FALSE),"")</f>
        <v/>
      </c>
      <c r="Y85" t="str">
        <f>IFERROR(VLOOKUP($B85,[1]Mar!Y$5:Z$46,2,FALSE),"")</f>
        <v/>
      </c>
      <c r="Z85" t="str">
        <f>IFERROR(VLOOKUP($B85,[1]Mar!Z$5:AA$46,2,FALSE),"")</f>
        <v/>
      </c>
      <c r="AA85" t="str">
        <f>IFERROR(VLOOKUP($B85,[1]Mar!AA$5:AB$46,2,FALSE),"")</f>
        <v/>
      </c>
      <c r="AB85" t="str">
        <f>IFERROR(VLOOKUP($B85,[1]Mar!AB$5:AC$46,2,FALSE),"")</f>
        <v/>
      </c>
      <c r="AC85" t="str">
        <f>IFERROR(VLOOKUP($B85,[1]Mar!AC$5:AD$46,2,FALSE),"")</f>
        <v/>
      </c>
      <c r="AD85" t="str">
        <f>IFERROR(VLOOKUP($B85,[1]Mar!AD$5:AE$46,2,FALSE),"")</f>
        <v/>
      </c>
      <c r="AE85" t="str">
        <f>IFERROR(VLOOKUP($B85,[1]Mar!AE$5:AF$46,2,FALSE),"")</f>
        <v/>
      </c>
      <c r="AF85" t="str">
        <f>IFERROR(VLOOKUP($B85,[1]Mar!AF$5:AG$46,2,FALSE),"")</f>
        <v/>
      </c>
      <c r="AG85" t="str">
        <f>IFERROR(VLOOKUP($B85,[1]Mar!AG$5:AH$46,2,FALSE),"")</f>
        <v/>
      </c>
      <c r="AH85" t="str">
        <f>IFERROR(VLOOKUP($B85,[1]Mar!AH$5:AI$46,2,FALSE),"")</f>
        <v/>
      </c>
      <c r="AI85" t="str">
        <f>IFERROR(VLOOKUP($B85,[1]Mar!AI$5:AJ$46,2,FALSE),"")</f>
        <v/>
      </c>
      <c r="AJ85" t="str">
        <f>IFERROR(VLOOKUP($B85,[1]Mar!AJ$5:AK$46,2,FALSE),"")</f>
        <v/>
      </c>
      <c r="AK85" t="str">
        <f>IFERROR(VLOOKUP($B85,[1]Mar!AK$5:AL$46,2,FALSE),"")</f>
        <v/>
      </c>
      <c r="AL85" t="str">
        <f>IFERROR(VLOOKUP($B85,[1]Mar!AL$5:AM$46,2,FALSE),"")</f>
        <v/>
      </c>
      <c r="AM85" t="str">
        <f>IFERROR(VLOOKUP($B85,[1]Mar!AM$5:AN$46,2,FALSE),"")</f>
        <v/>
      </c>
      <c r="AN85" t="str">
        <f>IFERROR(VLOOKUP($B85,[1]Mar!AN$5:AO$46,2,FALSE),"")</f>
        <v/>
      </c>
      <c r="AO85" t="str">
        <f>IFERROR(VLOOKUP($B85,[1]Mar!AO$5:AP$46,2,FALSE),"")</f>
        <v/>
      </c>
      <c r="AP85" t="str">
        <f>IFERROR(VLOOKUP($B85,[1]Mar!AP$5:AQ$46,2,FALSE),"")</f>
        <v/>
      </c>
      <c r="AQ85" t="str">
        <f>IFERROR(VLOOKUP($B85,[1]Mar!AQ$5:AR$46,2,FALSE),"")</f>
        <v/>
      </c>
      <c r="AR85" s="7" t="str">
        <f>IFERROR(VLOOKUP($B85,[1]Mar!AR$5:AS$46,2,FALSE),"")</f>
        <v/>
      </c>
      <c r="AS85" s="6">
        <f>SUM($C85:AR85)</f>
        <v>0</v>
      </c>
      <c r="AT85">
        <f>COUNTIF($C85:AR85,"Late*")</f>
        <v>0</v>
      </c>
      <c r="AU85" s="11">
        <f t="shared" si="6"/>
        <v>0</v>
      </c>
      <c r="AV85" s="7">
        <f>COUNTIF($C85:AR85,"Absent")</f>
        <v>0</v>
      </c>
      <c r="AW85">
        <f>COUNTIF($C85:AR85,"Withdrawn")+COUNTIF($C85:AR85,"Absent*")-AV85</f>
        <v>0</v>
      </c>
      <c r="AX85" s="10">
        <f t="shared" si="7"/>
        <v>0</v>
      </c>
    </row>
    <row r="86" spans="3:50" x14ac:dyDescent="0.3">
      <c r="C86" s="6" t="str">
        <f>IFERROR(VLOOKUP($B86,[1]Mar!C$5:D$46,2,FALSE),"")</f>
        <v/>
      </c>
      <c r="D86" t="str">
        <f>IFERROR(VLOOKUP($B86,[1]Mar!D$5:E$46,2,FALSE),"")</f>
        <v/>
      </c>
      <c r="E86" t="str">
        <f>IFERROR(VLOOKUP($B86,[1]Mar!E$5:F$46,2,FALSE),"")</f>
        <v/>
      </c>
      <c r="F86" t="str">
        <f>IFERROR(VLOOKUP($B86,[1]Mar!F$5:G$46,2,FALSE),"")</f>
        <v/>
      </c>
      <c r="G86" t="str">
        <f>IFERROR(VLOOKUP($B86,[1]Mar!G$5:H$46,2,FALSE),"")</f>
        <v/>
      </c>
      <c r="H86" t="str">
        <f>IFERROR(VLOOKUP($B86,[1]Mar!H$5:I$46,2,FALSE),"")</f>
        <v/>
      </c>
      <c r="I86" t="str">
        <f>IFERROR(VLOOKUP($B86,[1]Mar!I$5:J$46,2,FALSE),"")</f>
        <v/>
      </c>
      <c r="J86" t="str">
        <f>IFERROR(VLOOKUP($B86,[1]Mar!J$5:K$46,2,FALSE),"")</f>
        <v/>
      </c>
      <c r="K86" t="str">
        <f>IFERROR(VLOOKUP($B86,[1]Mar!K$5:L$46,2,FALSE),"")</f>
        <v/>
      </c>
      <c r="L86" t="str">
        <f>IFERROR(VLOOKUP($B86,[1]Mar!L$5:M$46,2,FALSE),"")</f>
        <v/>
      </c>
      <c r="M86" t="str">
        <f>IFERROR(VLOOKUP($B86,[1]Mar!M$5:N$46,2,FALSE),"")</f>
        <v/>
      </c>
      <c r="N86" t="str">
        <f>IFERROR(VLOOKUP($B86,[1]Mar!N$5:O$46,2,FALSE),"")</f>
        <v/>
      </c>
      <c r="O86" t="str">
        <f>IFERROR(VLOOKUP($B86,[1]Mar!O$5:P$46,2,FALSE),"")</f>
        <v/>
      </c>
      <c r="P86" t="str">
        <f>IFERROR(VLOOKUP($B86,[1]Mar!P$5:Q$46,2,FALSE),"")</f>
        <v/>
      </c>
      <c r="Q86" t="str">
        <f>IFERROR(VLOOKUP($B86,[1]Mar!Q$5:R$46,2,FALSE),"")</f>
        <v/>
      </c>
      <c r="R86" t="str">
        <f>IFERROR(VLOOKUP($B86,[1]Mar!R$5:S$46,2,FALSE),"")</f>
        <v/>
      </c>
      <c r="S86" t="str">
        <f>IFERROR(VLOOKUP($B86,[1]Mar!S$5:T$46,2,FALSE),"")</f>
        <v/>
      </c>
      <c r="T86" t="str">
        <f>IFERROR(VLOOKUP($B86,[1]Mar!T$5:U$46,2,FALSE),"")</f>
        <v/>
      </c>
      <c r="U86" t="str">
        <f>IFERROR(VLOOKUP($B86,[1]Mar!U$5:V$46,2,FALSE),"")</f>
        <v/>
      </c>
      <c r="V86" t="str">
        <f>IFERROR(VLOOKUP($B86,[1]Mar!V$5:W$46,2,FALSE),"")</f>
        <v/>
      </c>
      <c r="W86" t="str">
        <f>IFERROR(VLOOKUP($B86,[1]Mar!W$5:X$46,2,FALSE),"")</f>
        <v/>
      </c>
      <c r="X86" t="str">
        <f>IFERROR(VLOOKUP($B86,[1]Mar!X$5:Y$46,2,FALSE),"")</f>
        <v/>
      </c>
      <c r="Y86" t="str">
        <f>IFERROR(VLOOKUP($B86,[1]Mar!Y$5:Z$46,2,FALSE),"")</f>
        <v/>
      </c>
      <c r="Z86" t="str">
        <f>IFERROR(VLOOKUP($B86,[1]Mar!Z$5:AA$46,2,FALSE),"")</f>
        <v/>
      </c>
      <c r="AA86" t="str">
        <f>IFERROR(VLOOKUP($B86,[1]Mar!AA$5:AB$46,2,FALSE),"")</f>
        <v/>
      </c>
      <c r="AB86" t="str">
        <f>IFERROR(VLOOKUP($B86,[1]Mar!AB$5:AC$46,2,FALSE),"")</f>
        <v/>
      </c>
      <c r="AC86" t="str">
        <f>IFERROR(VLOOKUP($B86,[1]Mar!AC$5:AD$46,2,FALSE),"")</f>
        <v/>
      </c>
      <c r="AD86" t="str">
        <f>IFERROR(VLOOKUP($B86,[1]Mar!AD$5:AE$46,2,FALSE),"")</f>
        <v/>
      </c>
      <c r="AE86" t="str">
        <f>IFERROR(VLOOKUP($B86,[1]Mar!AE$5:AF$46,2,FALSE),"")</f>
        <v/>
      </c>
      <c r="AF86" t="str">
        <f>IFERROR(VLOOKUP($B86,[1]Mar!AF$5:AG$46,2,FALSE),"")</f>
        <v/>
      </c>
      <c r="AG86" t="str">
        <f>IFERROR(VLOOKUP($B86,[1]Mar!AG$5:AH$46,2,FALSE),"")</f>
        <v/>
      </c>
      <c r="AH86" t="str">
        <f>IFERROR(VLOOKUP($B86,[1]Mar!AH$5:AI$46,2,FALSE),"")</f>
        <v/>
      </c>
      <c r="AI86" t="str">
        <f>IFERROR(VLOOKUP($B86,[1]Mar!AI$5:AJ$46,2,FALSE),"")</f>
        <v/>
      </c>
      <c r="AJ86" t="str">
        <f>IFERROR(VLOOKUP($B86,[1]Mar!AJ$5:AK$46,2,FALSE),"")</f>
        <v/>
      </c>
      <c r="AK86" t="str">
        <f>IFERROR(VLOOKUP($B86,[1]Mar!AK$5:AL$46,2,FALSE),"")</f>
        <v/>
      </c>
      <c r="AL86" t="str">
        <f>IFERROR(VLOOKUP($B86,[1]Mar!AL$5:AM$46,2,FALSE),"")</f>
        <v/>
      </c>
      <c r="AM86" t="str">
        <f>IFERROR(VLOOKUP($B86,[1]Mar!AM$5:AN$46,2,FALSE),"")</f>
        <v/>
      </c>
      <c r="AN86" t="str">
        <f>IFERROR(VLOOKUP($B86,[1]Mar!AN$5:AO$46,2,FALSE),"")</f>
        <v/>
      </c>
      <c r="AO86" t="str">
        <f>IFERROR(VLOOKUP($B86,[1]Mar!AO$5:AP$46,2,FALSE),"")</f>
        <v/>
      </c>
      <c r="AP86" t="str">
        <f>IFERROR(VLOOKUP($B86,[1]Mar!AP$5:AQ$46,2,FALSE),"")</f>
        <v/>
      </c>
      <c r="AQ86" t="str">
        <f>IFERROR(VLOOKUP($B86,[1]Mar!AQ$5:AR$46,2,FALSE),"")</f>
        <v/>
      </c>
      <c r="AR86" s="7" t="str">
        <f>IFERROR(VLOOKUP($B86,[1]Mar!AR$5:AS$46,2,FALSE),"")</f>
        <v/>
      </c>
      <c r="AS86" s="6">
        <f>SUM($C86:AR86)</f>
        <v>0</v>
      </c>
      <c r="AT86">
        <f>COUNTIF($C86:AR86,"Late*")</f>
        <v>0</v>
      </c>
      <c r="AU86" s="11">
        <f t="shared" si="6"/>
        <v>0</v>
      </c>
      <c r="AV86" s="7">
        <f>COUNTIF($C86:AR86,"Absent")</f>
        <v>0</v>
      </c>
      <c r="AW86">
        <f>COUNTIF($C86:AR86,"Withdrawn")+COUNTIF($C86:AR86,"Absent*")-AV86</f>
        <v>0</v>
      </c>
      <c r="AX86" s="10">
        <f t="shared" si="7"/>
        <v>0</v>
      </c>
    </row>
    <row r="87" spans="3:50" x14ac:dyDescent="0.3">
      <c r="C87" s="6" t="str">
        <f>IFERROR(VLOOKUP($B87,[1]Mar!C$5:D$46,2,FALSE),"")</f>
        <v/>
      </c>
      <c r="D87" t="str">
        <f>IFERROR(VLOOKUP($B87,[1]Mar!D$5:E$46,2,FALSE),"")</f>
        <v/>
      </c>
      <c r="E87" t="str">
        <f>IFERROR(VLOOKUP($B87,[1]Mar!E$5:F$46,2,FALSE),"")</f>
        <v/>
      </c>
      <c r="F87" t="str">
        <f>IFERROR(VLOOKUP($B87,[1]Mar!F$5:G$46,2,FALSE),"")</f>
        <v/>
      </c>
      <c r="G87" t="str">
        <f>IFERROR(VLOOKUP($B87,[1]Mar!G$5:H$46,2,FALSE),"")</f>
        <v/>
      </c>
      <c r="H87" t="str">
        <f>IFERROR(VLOOKUP($B87,[1]Mar!H$5:I$46,2,FALSE),"")</f>
        <v/>
      </c>
      <c r="I87" t="str">
        <f>IFERROR(VLOOKUP($B87,[1]Mar!I$5:J$46,2,FALSE),"")</f>
        <v/>
      </c>
      <c r="J87" t="str">
        <f>IFERROR(VLOOKUP($B87,[1]Mar!J$5:K$46,2,FALSE),"")</f>
        <v/>
      </c>
      <c r="K87" t="str">
        <f>IFERROR(VLOOKUP($B87,[1]Mar!K$5:L$46,2,FALSE),"")</f>
        <v/>
      </c>
      <c r="L87" t="str">
        <f>IFERROR(VLOOKUP($B87,[1]Mar!L$5:M$46,2,FALSE),"")</f>
        <v/>
      </c>
      <c r="M87" t="str">
        <f>IFERROR(VLOOKUP($B87,[1]Mar!M$5:N$46,2,FALSE),"")</f>
        <v/>
      </c>
      <c r="N87" t="str">
        <f>IFERROR(VLOOKUP($B87,[1]Mar!N$5:O$46,2,FALSE),"")</f>
        <v/>
      </c>
      <c r="O87" t="str">
        <f>IFERROR(VLOOKUP($B87,[1]Mar!O$5:P$46,2,FALSE),"")</f>
        <v/>
      </c>
      <c r="P87" t="str">
        <f>IFERROR(VLOOKUP($B87,[1]Mar!P$5:Q$46,2,FALSE),"")</f>
        <v/>
      </c>
      <c r="Q87" t="str">
        <f>IFERROR(VLOOKUP($B87,[1]Mar!Q$5:R$46,2,FALSE),"")</f>
        <v/>
      </c>
      <c r="R87" t="str">
        <f>IFERROR(VLOOKUP($B87,[1]Mar!R$5:S$46,2,FALSE),"")</f>
        <v/>
      </c>
      <c r="S87" t="str">
        <f>IFERROR(VLOOKUP($B87,[1]Mar!S$5:T$46,2,FALSE),"")</f>
        <v/>
      </c>
      <c r="T87" t="str">
        <f>IFERROR(VLOOKUP($B87,[1]Mar!T$5:U$46,2,FALSE),"")</f>
        <v/>
      </c>
      <c r="U87" t="str">
        <f>IFERROR(VLOOKUP($B87,[1]Mar!U$5:V$46,2,FALSE),"")</f>
        <v/>
      </c>
      <c r="V87" t="str">
        <f>IFERROR(VLOOKUP($B87,[1]Mar!V$5:W$46,2,FALSE),"")</f>
        <v/>
      </c>
      <c r="W87" t="str">
        <f>IFERROR(VLOOKUP($B87,[1]Mar!W$5:X$46,2,FALSE),"")</f>
        <v/>
      </c>
      <c r="X87" t="str">
        <f>IFERROR(VLOOKUP($B87,[1]Mar!X$5:Y$46,2,FALSE),"")</f>
        <v/>
      </c>
      <c r="Y87" t="str">
        <f>IFERROR(VLOOKUP($B87,[1]Mar!Y$5:Z$46,2,FALSE),"")</f>
        <v/>
      </c>
      <c r="Z87" t="str">
        <f>IFERROR(VLOOKUP($B87,[1]Mar!Z$5:AA$46,2,FALSE),"")</f>
        <v/>
      </c>
      <c r="AA87" t="str">
        <f>IFERROR(VLOOKUP($B87,[1]Mar!AA$5:AB$46,2,FALSE),"")</f>
        <v/>
      </c>
      <c r="AB87" t="str">
        <f>IFERROR(VLOOKUP($B87,[1]Mar!AB$5:AC$46,2,FALSE),"")</f>
        <v/>
      </c>
      <c r="AC87" t="str">
        <f>IFERROR(VLOOKUP($B87,[1]Mar!AC$5:AD$46,2,FALSE),"")</f>
        <v/>
      </c>
      <c r="AD87" t="str">
        <f>IFERROR(VLOOKUP($B87,[1]Mar!AD$5:AE$46,2,FALSE),"")</f>
        <v/>
      </c>
      <c r="AE87" t="str">
        <f>IFERROR(VLOOKUP($B87,[1]Mar!AE$5:AF$46,2,FALSE),"")</f>
        <v/>
      </c>
      <c r="AF87" t="str">
        <f>IFERROR(VLOOKUP($B87,[1]Mar!AF$5:AG$46,2,FALSE),"")</f>
        <v/>
      </c>
      <c r="AG87" t="str">
        <f>IFERROR(VLOOKUP($B87,[1]Mar!AG$5:AH$46,2,FALSE),"")</f>
        <v/>
      </c>
      <c r="AH87" t="str">
        <f>IFERROR(VLOOKUP($B87,[1]Mar!AH$5:AI$46,2,FALSE),"")</f>
        <v/>
      </c>
      <c r="AI87" t="str">
        <f>IFERROR(VLOOKUP($B87,[1]Mar!AI$5:AJ$46,2,FALSE),"")</f>
        <v/>
      </c>
      <c r="AJ87" t="str">
        <f>IFERROR(VLOOKUP($B87,[1]Mar!AJ$5:AK$46,2,FALSE),"")</f>
        <v/>
      </c>
      <c r="AK87" t="str">
        <f>IFERROR(VLOOKUP($B87,[1]Mar!AK$5:AL$46,2,FALSE),"")</f>
        <v/>
      </c>
      <c r="AL87" t="str">
        <f>IFERROR(VLOOKUP($B87,[1]Mar!AL$5:AM$46,2,FALSE),"")</f>
        <v/>
      </c>
      <c r="AM87" t="str">
        <f>IFERROR(VLOOKUP($B87,[1]Mar!AM$5:AN$46,2,FALSE),"")</f>
        <v/>
      </c>
      <c r="AN87" t="str">
        <f>IFERROR(VLOOKUP($B87,[1]Mar!AN$5:AO$46,2,FALSE),"")</f>
        <v/>
      </c>
      <c r="AO87" t="str">
        <f>IFERROR(VLOOKUP($B87,[1]Mar!AO$5:AP$46,2,FALSE),"")</f>
        <v/>
      </c>
      <c r="AP87" t="str">
        <f>IFERROR(VLOOKUP($B87,[1]Mar!AP$5:AQ$46,2,FALSE),"")</f>
        <v/>
      </c>
      <c r="AQ87" t="str">
        <f>IFERROR(VLOOKUP($B87,[1]Mar!AQ$5:AR$46,2,FALSE),"")</f>
        <v/>
      </c>
      <c r="AR87" s="7" t="str">
        <f>IFERROR(VLOOKUP($B87,[1]Mar!AR$5:AS$46,2,FALSE),"")</f>
        <v/>
      </c>
      <c r="AS87" s="6">
        <f>SUM($C87:AR87)</f>
        <v>0</v>
      </c>
      <c r="AT87">
        <f>COUNTIF($C87:AR87,"Late*")</f>
        <v>0</v>
      </c>
      <c r="AU87" s="11">
        <f t="shared" si="6"/>
        <v>0</v>
      </c>
      <c r="AV87" s="7">
        <f>COUNTIF($C87:AR87,"Absent")</f>
        <v>0</v>
      </c>
      <c r="AW87">
        <f>COUNTIF($C87:AR87,"Withdrawn")+COUNTIF($C87:AR87,"Absent*")-AV87</f>
        <v>0</v>
      </c>
      <c r="AX87" s="10">
        <f t="shared" si="7"/>
        <v>0</v>
      </c>
    </row>
    <row r="88" spans="3:50" x14ac:dyDescent="0.3">
      <c r="C88" s="6" t="str">
        <f>IFERROR(VLOOKUP($B88,[1]Mar!C$5:D$46,2,FALSE),"")</f>
        <v/>
      </c>
      <c r="D88" t="str">
        <f>IFERROR(VLOOKUP($B88,[1]Mar!D$5:E$46,2,FALSE),"")</f>
        <v/>
      </c>
      <c r="E88" t="str">
        <f>IFERROR(VLOOKUP($B88,[1]Mar!E$5:F$46,2,FALSE),"")</f>
        <v/>
      </c>
      <c r="F88" t="str">
        <f>IFERROR(VLOOKUP($B88,[1]Mar!F$5:G$46,2,FALSE),"")</f>
        <v/>
      </c>
      <c r="G88" t="str">
        <f>IFERROR(VLOOKUP($B88,[1]Mar!G$5:H$46,2,FALSE),"")</f>
        <v/>
      </c>
      <c r="H88" t="str">
        <f>IFERROR(VLOOKUP($B88,[1]Mar!H$5:I$46,2,FALSE),"")</f>
        <v/>
      </c>
      <c r="I88" t="str">
        <f>IFERROR(VLOOKUP($B88,[1]Mar!I$5:J$46,2,FALSE),"")</f>
        <v/>
      </c>
      <c r="J88" t="str">
        <f>IFERROR(VLOOKUP($B88,[1]Mar!J$5:K$46,2,FALSE),"")</f>
        <v/>
      </c>
      <c r="K88" t="str">
        <f>IFERROR(VLOOKUP($B88,[1]Mar!K$5:L$46,2,FALSE),"")</f>
        <v/>
      </c>
      <c r="L88" t="str">
        <f>IFERROR(VLOOKUP($B88,[1]Mar!L$5:M$46,2,FALSE),"")</f>
        <v/>
      </c>
      <c r="M88" t="str">
        <f>IFERROR(VLOOKUP($B88,[1]Mar!M$5:N$46,2,FALSE),"")</f>
        <v/>
      </c>
      <c r="N88" t="str">
        <f>IFERROR(VLOOKUP($B88,[1]Mar!N$5:O$46,2,FALSE),"")</f>
        <v/>
      </c>
      <c r="O88" t="str">
        <f>IFERROR(VLOOKUP($B88,[1]Mar!O$5:P$46,2,FALSE),"")</f>
        <v/>
      </c>
      <c r="P88" t="str">
        <f>IFERROR(VLOOKUP($B88,[1]Mar!P$5:Q$46,2,FALSE),"")</f>
        <v/>
      </c>
      <c r="Q88" t="str">
        <f>IFERROR(VLOOKUP($B88,[1]Mar!Q$5:R$46,2,FALSE),"")</f>
        <v/>
      </c>
      <c r="R88" t="str">
        <f>IFERROR(VLOOKUP($B88,[1]Mar!R$5:S$46,2,FALSE),"")</f>
        <v/>
      </c>
      <c r="S88" t="str">
        <f>IFERROR(VLOOKUP($B88,[1]Mar!S$5:T$46,2,FALSE),"")</f>
        <v/>
      </c>
      <c r="T88" t="str">
        <f>IFERROR(VLOOKUP($B88,[1]Mar!T$5:U$46,2,FALSE),"")</f>
        <v/>
      </c>
      <c r="U88" t="str">
        <f>IFERROR(VLOOKUP($B88,[1]Mar!U$5:V$46,2,FALSE),"")</f>
        <v/>
      </c>
      <c r="V88" t="str">
        <f>IFERROR(VLOOKUP($B88,[1]Mar!V$5:W$46,2,FALSE),"")</f>
        <v/>
      </c>
      <c r="W88" t="str">
        <f>IFERROR(VLOOKUP($B88,[1]Mar!W$5:X$46,2,FALSE),"")</f>
        <v/>
      </c>
      <c r="X88" t="str">
        <f>IFERROR(VLOOKUP($B88,[1]Mar!X$5:Y$46,2,FALSE),"")</f>
        <v/>
      </c>
      <c r="Y88" t="str">
        <f>IFERROR(VLOOKUP($B88,[1]Mar!Y$5:Z$46,2,FALSE),"")</f>
        <v/>
      </c>
      <c r="Z88" t="str">
        <f>IFERROR(VLOOKUP($B88,[1]Mar!Z$5:AA$46,2,FALSE),"")</f>
        <v/>
      </c>
      <c r="AA88" t="str">
        <f>IFERROR(VLOOKUP($B88,[1]Mar!AA$5:AB$46,2,FALSE),"")</f>
        <v/>
      </c>
      <c r="AB88" t="str">
        <f>IFERROR(VLOOKUP($B88,[1]Mar!AB$5:AC$46,2,FALSE),"")</f>
        <v/>
      </c>
      <c r="AC88" t="str">
        <f>IFERROR(VLOOKUP($B88,[1]Mar!AC$5:AD$46,2,FALSE),"")</f>
        <v/>
      </c>
      <c r="AD88" t="str">
        <f>IFERROR(VLOOKUP($B88,[1]Mar!AD$5:AE$46,2,FALSE),"")</f>
        <v/>
      </c>
      <c r="AE88" t="str">
        <f>IFERROR(VLOOKUP($B88,[1]Mar!AE$5:AF$46,2,FALSE),"")</f>
        <v/>
      </c>
      <c r="AF88" t="str">
        <f>IFERROR(VLOOKUP($B88,[1]Mar!AF$5:AG$46,2,FALSE),"")</f>
        <v/>
      </c>
      <c r="AG88" t="str">
        <f>IFERROR(VLOOKUP($B88,[1]Mar!AG$5:AH$46,2,FALSE),"")</f>
        <v/>
      </c>
      <c r="AH88" t="str">
        <f>IFERROR(VLOOKUP($B88,[1]Mar!AH$5:AI$46,2,FALSE),"")</f>
        <v/>
      </c>
      <c r="AI88" t="str">
        <f>IFERROR(VLOOKUP($B88,[1]Mar!AI$5:AJ$46,2,FALSE),"")</f>
        <v/>
      </c>
      <c r="AJ88" t="str">
        <f>IFERROR(VLOOKUP($B88,[1]Mar!AJ$5:AK$46,2,FALSE),"")</f>
        <v/>
      </c>
      <c r="AK88" t="str">
        <f>IFERROR(VLOOKUP($B88,[1]Mar!AK$5:AL$46,2,FALSE),"")</f>
        <v/>
      </c>
      <c r="AL88" t="str">
        <f>IFERROR(VLOOKUP($B88,[1]Mar!AL$5:AM$46,2,FALSE),"")</f>
        <v/>
      </c>
      <c r="AM88" t="str">
        <f>IFERROR(VLOOKUP($B88,[1]Mar!AM$5:AN$46,2,FALSE),"")</f>
        <v/>
      </c>
      <c r="AN88" t="str">
        <f>IFERROR(VLOOKUP($B88,[1]Mar!AN$5:AO$46,2,FALSE),"")</f>
        <v/>
      </c>
      <c r="AO88" t="str">
        <f>IFERROR(VLOOKUP($B88,[1]Mar!AO$5:AP$46,2,FALSE),"")</f>
        <v/>
      </c>
      <c r="AP88" t="str">
        <f>IFERROR(VLOOKUP($B88,[1]Mar!AP$5:AQ$46,2,FALSE),"")</f>
        <v/>
      </c>
      <c r="AQ88" t="str">
        <f>IFERROR(VLOOKUP($B88,[1]Mar!AQ$5:AR$46,2,FALSE),"")</f>
        <v/>
      </c>
      <c r="AR88" s="7" t="str">
        <f>IFERROR(VLOOKUP($B88,[1]Mar!AR$5:AS$46,2,FALSE),"")</f>
        <v/>
      </c>
      <c r="AS88" s="6">
        <f>SUM($C88:AR88)</f>
        <v>0</v>
      </c>
      <c r="AT88">
        <f>COUNTIF($C88:AR88,"Late*")</f>
        <v>0</v>
      </c>
      <c r="AU88" s="11">
        <f t="shared" si="6"/>
        <v>0</v>
      </c>
      <c r="AV88" s="7">
        <f>COUNTIF($C88:AR88,"Absent")</f>
        <v>0</v>
      </c>
      <c r="AW88">
        <f>COUNTIF($C88:AR88,"Withdrawn")+COUNTIF($C88:AR88,"Absent*")-AV88</f>
        <v>0</v>
      </c>
      <c r="AX88" s="10">
        <f t="shared" si="7"/>
        <v>0</v>
      </c>
    </row>
    <row r="89" spans="3:50" x14ac:dyDescent="0.3">
      <c r="C89" s="6" t="str">
        <f>IFERROR(VLOOKUP($B89,[1]Mar!C$5:D$46,2,FALSE),"")</f>
        <v/>
      </c>
      <c r="D89" t="str">
        <f>IFERROR(VLOOKUP($B89,[1]Mar!D$5:E$46,2,FALSE),"")</f>
        <v/>
      </c>
      <c r="E89" t="str">
        <f>IFERROR(VLOOKUP($B89,[1]Mar!E$5:F$46,2,FALSE),"")</f>
        <v/>
      </c>
      <c r="F89" t="str">
        <f>IFERROR(VLOOKUP($B89,[1]Mar!F$5:G$46,2,FALSE),"")</f>
        <v/>
      </c>
      <c r="G89" t="str">
        <f>IFERROR(VLOOKUP($B89,[1]Mar!G$5:H$46,2,FALSE),"")</f>
        <v/>
      </c>
      <c r="H89" t="str">
        <f>IFERROR(VLOOKUP($B89,[1]Mar!H$5:I$46,2,FALSE),"")</f>
        <v/>
      </c>
      <c r="I89" t="str">
        <f>IFERROR(VLOOKUP($B89,[1]Mar!I$5:J$46,2,FALSE),"")</f>
        <v/>
      </c>
      <c r="J89" t="str">
        <f>IFERROR(VLOOKUP($B89,[1]Mar!J$5:K$46,2,FALSE),"")</f>
        <v/>
      </c>
      <c r="K89" t="str">
        <f>IFERROR(VLOOKUP($B89,[1]Mar!K$5:L$46,2,FALSE),"")</f>
        <v/>
      </c>
      <c r="L89" t="str">
        <f>IFERROR(VLOOKUP($B89,[1]Mar!L$5:M$46,2,FALSE),"")</f>
        <v/>
      </c>
      <c r="M89" t="str">
        <f>IFERROR(VLOOKUP($B89,[1]Mar!M$5:N$46,2,FALSE),"")</f>
        <v/>
      </c>
      <c r="N89" t="str">
        <f>IFERROR(VLOOKUP($B89,[1]Mar!N$5:O$46,2,FALSE),"")</f>
        <v/>
      </c>
      <c r="O89" t="str">
        <f>IFERROR(VLOOKUP($B89,[1]Mar!O$5:P$46,2,FALSE),"")</f>
        <v/>
      </c>
      <c r="P89" t="str">
        <f>IFERROR(VLOOKUP($B89,[1]Mar!P$5:Q$46,2,FALSE),"")</f>
        <v/>
      </c>
      <c r="Q89" t="str">
        <f>IFERROR(VLOOKUP($B89,[1]Mar!Q$5:R$46,2,FALSE),"")</f>
        <v/>
      </c>
      <c r="R89" t="str">
        <f>IFERROR(VLOOKUP($B89,[1]Mar!R$5:S$46,2,FALSE),"")</f>
        <v/>
      </c>
      <c r="S89" t="str">
        <f>IFERROR(VLOOKUP($B89,[1]Mar!S$5:T$46,2,FALSE),"")</f>
        <v/>
      </c>
      <c r="T89" t="str">
        <f>IFERROR(VLOOKUP($B89,[1]Mar!T$5:U$46,2,FALSE),"")</f>
        <v/>
      </c>
      <c r="U89" t="str">
        <f>IFERROR(VLOOKUP($B89,[1]Mar!U$5:V$46,2,FALSE),"")</f>
        <v/>
      </c>
      <c r="V89" t="str">
        <f>IFERROR(VLOOKUP($B89,[1]Mar!V$5:W$46,2,FALSE),"")</f>
        <v/>
      </c>
      <c r="W89" t="str">
        <f>IFERROR(VLOOKUP($B89,[1]Mar!W$5:X$46,2,FALSE),"")</f>
        <v/>
      </c>
      <c r="X89" t="str">
        <f>IFERROR(VLOOKUP($B89,[1]Mar!X$5:Y$46,2,FALSE),"")</f>
        <v/>
      </c>
      <c r="Y89" t="str">
        <f>IFERROR(VLOOKUP($B89,[1]Mar!Y$5:Z$46,2,FALSE),"")</f>
        <v/>
      </c>
      <c r="Z89" t="str">
        <f>IFERROR(VLOOKUP($B89,[1]Mar!Z$5:AA$46,2,FALSE),"")</f>
        <v/>
      </c>
      <c r="AA89" t="str">
        <f>IFERROR(VLOOKUP($B89,[1]Mar!AA$5:AB$46,2,FALSE),"")</f>
        <v/>
      </c>
      <c r="AB89" t="str">
        <f>IFERROR(VLOOKUP($B89,[1]Mar!AB$5:AC$46,2,FALSE),"")</f>
        <v/>
      </c>
      <c r="AC89" t="str">
        <f>IFERROR(VLOOKUP($B89,[1]Mar!AC$5:AD$46,2,FALSE),"")</f>
        <v/>
      </c>
      <c r="AD89" t="str">
        <f>IFERROR(VLOOKUP($B89,[1]Mar!AD$5:AE$46,2,FALSE),"")</f>
        <v/>
      </c>
      <c r="AE89" t="str">
        <f>IFERROR(VLOOKUP($B89,[1]Mar!AE$5:AF$46,2,FALSE),"")</f>
        <v/>
      </c>
      <c r="AF89" t="str">
        <f>IFERROR(VLOOKUP($B89,[1]Mar!AF$5:AG$46,2,FALSE),"")</f>
        <v/>
      </c>
      <c r="AG89" t="str">
        <f>IFERROR(VLOOKUP($B89,[1]Mar!AG$5:AH$46,2,FALSE),"")</f>
        <v/>
      </c>
      <c r="AH89" t="str">
        <f>IFERROR(VLOOKUP($B89,[1]Mar!AH$5:AI$46,2,FALSE),"")</f>
        <v/>
      </c>
      <c r="AI89" t="str">
        <f>IFERROR(VLOOKUP($B89,[1]Mar!AI$5:AJ$46,2,FALSE),"")</f>
        <v/>
      </c>
      <c r="AJ89" t="str">
        <f>IFERROR(VLOOKUP($B89,[1]Mar!AJ$5:AK$46,2,FALSE),"")</f>
        <v/>
      </c>
      <c r="AK89" t="str">
        <f>IFERROR(VLOOKUP($B89,[1]Mar!AK$5:AL$46,2,FALSE),"")</f>
        <v/>
      </c>
      <c r="AL89" t="str">
        <f>IFERROR(VLOOKUP($B89,[1]Mar!AL$5:AM$46,2,FALSE),"")</f>
        <v/>
      </c>
      <c r="AM89" t="str">
        <f>IFERROR(VLOOKUP($B89,[1]Mar!AM$5:AN$46,2,FALSE),"")</f>
        <v/>
      </c>
      <c r="AN89" t="str">
        <f>IFERROR(VLOOKUP($B89,[1]Mar!AN$5:AO$46,2,FALSE),"")</f>
        <v/>
      </c>
      <c r="AO89" t="str">
        <f>IFERROR(VLOOKUP($B89,[1]Mar!AO$5:AP$46,2,FALSE),"")</f>
        <v/>
      </c>
      <c r="AP89" t="str">
        <f>IFERROR(VLOOKUP($B89,[1]Mar!AP$5:AQ$46,2,FALSE),"")</f>
        <v/>
      </c>
      <c r="AQ89" t="str">
        <f>IFERROR(VLOOKUP($B89,[1]Mar!AQ$5:AR$46,2,FALSE),"")</f>
        <v/>
      </c>
      <c r="AR89" s="7" t="str">
        <f>IFERROR(VLOOKUP($B89,[1]Mar!AR$5:AS$46,2,FALSE),"")</f>
        <v/>
      </c>
      <c r="AS89" s="6">
        <f>SUM($C89:AR89)</f>
        <v>0</v>
      </c>
      <c r="AT89">
        <f>COUNTIF($C89:AR89,"Late*")</f>
        <v>0</v>
      </c>
      <c r="AU89" s="11">
        <f t="shared" si="6"/>
        <v>0</v>
      </c>
      <c r="AV89" s="7">
        <f>COUNTIF($C89:AR89,"Absent")</f>
        <v>0</v>
      </c>
      <c r="AW89">
        <f>COUNTIF($C89:AR89,"Withdrawn")+COUNTIF($C89:AR89,"Absent*")-AV89</f>
        <v>0</v>
      </c>
      <c r="AX89" s="10">
        <f t="shared" si="7"/>
        <v>0</v>
      </c>
    </row>
    <row r="90" spans="3:50" x14ac:dyDescent="0.3">
      <c r="C90" s="6" t="str">
        <f>IFERROR(VLOOKUP($B90,[1]Mar!C$5:D$46,2,FALSE),"")</f>
        <v/>
      </c>
      <c r="D90" t="str">
        <f>IFERROR(VLOOKUP($B90,[1]Mar!D$5:E$46,2,FALSE),"")</f>
        <v/>
      </c>
      <c r="E90" t="str">
        <f>IFERROR(VLOOKUP($B90,[1]Mar!E$5:F$46,2,FALSE),"")</f>
        <v/>
      </c>
      <c r="F90" t="str">
        <f>IFERROR(VLOOKUP($B90,[1]Mar!F$5:G$46,2,FALSE),"")</f>
        <v/>
      </c>
      <c r="G90" t="str">
        <f>IFERROR(VLOOKUP($B90,[1]Mar!G$5:H$46,2,FALSE),"")</f>
        <v/>
      </c>
      <c r="H90" t="str">
        <f>IFERROR(VLOOKUP($B90,[1]Mar!H$5:I$46,2,FALSE),"")</f>
        <v/>
      </c>
      <c r="I90" t="str">
        <f>IFERROR(VLOOKUP($B90,[1]Mar!I$5:J$46,2,FALSE),"")</f>
        <v/>
      </c>
      <c r="J90" t="str">
        <f>IFERROR(VLOOKUP($B90,[1]Mar!J$5:K$46,2,FALSE),"")</f>
        <v/>
      </c>
      <c r="K90" t="str">
        <f>IFERROR(VLOOKUP($B90,[1]Mar!K$5:L$46,2,FALSE),"")</f>
        <v/>
      </c>
      <c r="L90" t="str">
        <f>IFERROR(VLOOKUP($B90,[1]Mar!L$5:M$46,2,FALSE),"")</f>
        <v/>
      </c>
      <c r="M90" t="str">
        <f>IFERROR(VLOOKUP($B90,[1]Mar!M$5:N$46,2,FALSE),"")</f>
        <v/>
      </c>
      <c r="N90" t="str">
        <f>IFERROR(VLOOKUP($B90,[1]Mar!N$5:O$46,2,FALSE),"")</f>
        <v/>
      </c>
      <c r="O90" t="str">
        <f>IFERROR(VLOOKUP($B90,[1]Mar!O$5:P$46,2,FALSE),"")</f>
        <v/>
      </c>
      <c r="P90" t="str">
        <f>IFERROR(VLOOKUP($B90,[1]Mar!P$5:Q$46,2,FALSE),"")</f>
        <v/>
      </c>
      <c r="Q90" t="str">
        <f>IFERROR(VLOOKUP($B90,[1]Mar!Q$5:R$46,2,FALSE),"")</f>
        <v/>
      </c>
      <c r="R90" t="str">
        <f>IFERROR(VLOOKUP($B90,[1]Mar!R$5:S$46,2,FALSE),"")</f>
        <v/>
      </c>
      <c r="S90" t="str">
        <f>IFERROR(VLOOKUP($B90,[1]Mar!S$5:T$46,2,FALSE),"")</f>
        <v/>
      </c>
      <c r="T90" t="str">
        <f>IFERROR(VLOOKUP($B90,[1]Mar!T$5:U$46,2,FALSE),"")</f>
        <v/>
      </c>
      <c r="U90" t="str">
        <f>IFERROR(VLOOKUP($B90,[1]Mar!U$5:V$46,2,FALSE),"")</f>
        <v/>
      </c>
      <c r="V90" t="str">
        <f>IFERROR(VLOOKUP($B90,[1]Mar!V$5:W$46,2,FALSE),"")</f>
        <v/>
      </c>
      <c r="W90" t="str">
        <f>IFERROR(VLOOKUP($B90,[1]Mar!W$5:X$46,2,FALSE),"")</f>
        <v/>
      </c>
      <c r="X90" t="str">
        <f>IFERROR(VLOOKUP($B90,[1]Mar!X$5:Y$46,2,FALSE),"")</f>
        <v/>
      </c>
      <c r="Y90" t="str">
        <f>IFERROR(VLOOKUP($B90,[1]Mar!Y$5:Z$46,2,FALSE),"")</f>
        <v/>
      </c>
      <c r="Z90" t="str">
        <f>IFERROR(VLOOKUP($B90,[1]Mar!Z$5:AA$46,2,FALSE),"")</f>
        <v/>
      </c>
      <c r="AA90" t="str">
        <f>IFERROR(VLOOKUP($B90,[1]Mar!AA$5:AB$46,2,FALSE),"")</f>
        <v/>
      </c>
      <c r="AB90" t="str">
        <f>IFERROR(VLOOKUP($B90,[1]Mar!AB$5:AC$46,2,FALSE),"")</f>
        <v/>
      </c>
      <c r="AC90" t="str">
        <f>IFERROR(VLOOKUP($B90,[1]Mar!AC$5:AD$46,2,FALSE),"")</f>
        <v/>
      </c>
      <c r="AD90" t="str">
        <f>IFERROR(VLOOKUP($B90,[1]Mar!AD$5:AE$46,2,FALSE),"")</f>
        <v/>
      </c>
      <c r="AE90" t="str">
        <f>IFERROR(VLOOKUP($B90,[1]Mar!AE$5:AF$46,2,FALSE),"")</f>
        <v/>
      </c>
      <c r="AF90" t="str">
        <f>IFERROR(VLOOKUP($B90,[1]Mar!AF$5:AG$46,2,FALSE),"")</f>
        <v/>
      </c>
      <c r="AG90" t="str">
        <f>IFERROR(VLOOKUP($B90,[1]Mar!AG$5:AH$46,2,FALSE),"")</f>
        <v/>
      </c>
      <c r="AH90" t="str">
        <f>IFERROR(VLOOKUP($B90,[1]Mar!AH$5:AI$46,2,FALSE),"")</f>
        <v/>
      </c>
      <c r="AI90" t="str">
        <f>IFERROR(VLOOKUP($B90,[1]Mar!AI$5:AJ$46,2,FALSE),"")</f>
        <v/>
      </c>
      <c r="AJ90" t="str">
        <f>IFERROR(VLOOKUP($B90,[1]Mar!AJ$5:AK$46,2,FALSE),"")</f>
        <v/>
      </c>
      <c r="AK90" t="str">
        <f>IFERROR(VLOOKUP($B90,[1]Mar!AK$5:AL$46,2,FALSE),"")</f>
        <v/>
      </c>
      <c r="AL90" t="str">
        <f>IFERROR(VLOOKUP($B90,[1]Mar!AL$5:AM$46,2,FALSE),"")</f>
        <v/>
      </c>
      <c r="AM90" t="str">
        <f>IFERROR(VLOOKUP($B90,[1]Mar!AM$5:AN$46,2,FALSE),"")</f>
        <v/>
      </c>
      <c r="AN90" t="str">
        <f>IFERROR(VLOOKUP($B90,[1]Mar!AN$5:AO$46,2,FALSE),"")</f>
        <v/>
      </c>
      <c r="AO90" t="str">
        <f>IFERROR(VLOOKUP($B90,[1]Mar!AO$5:AP$46,2,FALSE),"")</f>
        <v/>
      </c>
      <c r="AP90" t="str">
        <f>IFERROR(VLOOKUP($B90,[1]Mar!AP$5:AQ$46,2,FALSE),"")</f>
        <v/>
      </c>
      <c r="AQ90" t="str">
        <f>IFERROR(VLOOKUP($B90,[1]Mar!AQ$5:AR$46,2,FALSE),"")</f>
        <v/>
      </c>
      <c r="AR90" s="7" t="str">
        <f>IFERROR(VLOOKUP($B90,[1]Mar!AR$5:AS$46,2,FALSE),"")</f>
        <v/>
      </c>
      <c r="AS90" s="6">
        <f>SUM($C90:AR90)</f>
        <v>0</v>
      </c>
      <c r="AT90">
        <f>COUNTIF($C90:AR90,"Late*")</f>
        <v>0</v>
      </c>
      <c r="AU90" s="11">
        <f t="shared" si="6"/>
        <v>0</v>
      </c>
      <c r="AV90" s="7">
        <f>COUNTIF($C90:AR90,"Absent")</f>
        <v>0</v>
      </c>
      <c r="AW90">
        <f>COUNTIF($C90:AR90,"Withdrawn")+COUNTIF($C90:AR90,"Absent*")-AV90</f>
        <v>0</v>
      </c>
      <c r="AX90" s="10">
        <f t="shared" si="7"/>
        <v>0</v>
      </c>
    </row>
    <row r="91" spans="3:50" x14ac:dyDescent="0.3">
      <c r="C91" s="6" t="str">
        <f>IFERROR(VLOOKUP($B91,[1]Mar!C$5:D$46,2,FALSE),"")</f>
        <v/>
      </c>
      <c r="D91" t="str">
        <f>IFERROR(VLOOKUP($B91,[1]Mar!D$5:E$46,2,FALSE),"")</f>
        <v/>
      </c>
      <c r="E91" t="str">
        <f>IFERROR(VLOOKUP($B91,[1]Mar!E$5:F$46,2,FALSE),"")</f>
        <v/>
      </c>
      <c r="F91" t="str">
        <f>IFERROR(VLOOKUP($B91,[1]Mar!F$5:G$46,2,FALSE),"")</f>
        <v/>
      </c>
      <c r="G91" t="str">
        <f>IFERROR(VLOOKUP($B91,[1]Mar!G$5:H$46,2,FALSE),"")</f>
        <v/>
      </c>
      <c r="H91" t="str">
        <f>IFERROR(VLOOKUP($B91,[1]Mar!H$5:I$46,2,FALSE),"")</f>
        <v/>
      </c>
      <c r="I91" t="str">
        <f>IFERROR(VLOOKUP($B91,[1]Mar!I$5:J$46,2,FALSE),"")</f>
        <v/>
      </c>
      <c r="J91" t="str">
        <f>IFERROR(VLOOKUP($B91,[1]Mar!J$5:K$46,2,FALSE),"")</f>
        <v/>
      </c>
      <c r="K91" t="str">
        <f>IFERROR(VLOOKUP($B91,[1]Mar!K$5:L$46,2,FALSE),"")</f>
        <v/>
      </c>
      <c r="L91" t="str">
        <f>IFERROR(VLOOKUP($B91,[1]Mar!L$5:M$46,2,FALSE),"")</f>
        <v/>
      </c>
      <c r="M91" t="str">
        <f>IFERROR(VLOOKUP($B91,[1]Mar!M$5:N$46,2,FALSE),"")</f>
        <v/>
      </c>
      <c r="N91" t="str">
        <f>IFERROR(VLOOKUP($B91,[1]Mar!N$5:O$46,2,FALSE),"")</f>
        <v/>
      </c>
      <c r="O91" t="str">
        <f>IFERROR(VLOOKUP($B91,[1]Mar!O$5:P$46,2,FALSE),"")</f>
        <v/>
      </c>
      <c r="P91" t="str">
        <f>IFERROR(VLOOKUP($B91,[1]Mar!P$5:Q$46,2,FALSE),"")</f>
        <v/>
      </c>
      <c r="Q91" t="str">
        <f>IFERROR(VLOOKUP($B91,[1]Mar!Q$5:R$46,2,FALSE),"")</f>
        <v/>
      </c>
      <c r="R91" t="str">
        <f>IFERROR(VLOOKUP($B91,[1]Mar!R$5:S$46,2,FALSE),"")</f>
        <v/>
      </c>
      <c r="S91" t="str">
        <f>IFERROR(VLOOKUP($B91,[1]Mar!S$5:T$46,2,FALSE),"")</f>
        <v/>
      </c>
      <c r="T91" t="str">
        <f>IFERROR(VLOOKUP($B91,[1]Mar!T$5:U$46,2,FALSE),"")</f>
        <v/>
      </c>
      <c r="U91" t="str">
        <f>IFERROR(VLOOKUP($B91,[1]Mar!U$5:V$46,2,FALSE),"")</f>
        <v/>
      </c>
      <c r="V91" t="str">
        <f>IFERROR(VLOOKUP($B91,[1]Mar!V$5:W$46,2,FALSE),"")</f>
        <v/>
      </c>
      <c r="W91" t="str">
        <f>IFERROR(VLOOKUP($B91,[1]Mar!W$5:X$46,2,FALSE),"")</f>
        <v/>
      </c>
      <c r="X91" t="str">
        <f>IFERROR(VLOOKUP($B91,[1]Mar!X$5:Y$46,2,FALSE),"")</f>
        <v/>
      </c>
      <c r="Y91" t="str">
        <f>IFERROR(VLOOKUP($B91,[1]Mar!Y$5:Z$46,2,FALSE),"")</f>
        <v/>
      </c>
      <c r="Z91" t="str">
        <f>IFERROR(VLOOKUP($B91,[1]Mar!Z$5:AA$46,2,FALSE),"")</f>
        <v/>
      </c>
      <c r="AA91" t="str">
        <f>IFERROR(VLOOKUP($B91,[1]Mar!AA$5:AB$46,2,FALSE),"")</f>
        <v/>
      </c>
      <c r="AB91" t="str">
        <f>IFERROR(VLOOKUP($B91,[1]Mar!AB$5:AC$46,2,FALSE),"")</f>
        <v/>
      </c>
      <c r="AC91" t="str">
        <f>IFERROR(VLOOKUP($B91,[1]Mar!AC$5:AD$46,2,FALSE),"")</f>
        <v/>
      </c>
      <c r="AD91" t="str">
        <f>IFERROR(VLOOKUP($B91,[1]Mar!AD$5:AE$46,2,FALSE),"")</f>
        <v/>
      </c>
      <c r="AE91" t="str">
        <f>IFERROR(VLOOKUP($B91,[1]Mar!AE$5:AF$46,2,FALSE),"")</f>
        <v/>
      </c>
      <c r="AF91" t="str">
        <f>IFERROR(VLOOKUP($B91,[1]Mar!AF$5:AG$46,2,FALSE),"")</f>
        <v/>
      </c>
      <c r="AG91" t="str">
        <f>IFERROR(VLOOKUP($B91,[1]Mar!AG$5:AH$46,2,FALSE),"")</f>
        <v/>
      </c>
      <c r="AH91" t="str">
        <f>IFERROR(VLOOKUP($B91,[1]Mar!AH$5:AI$46,2,FALSE),"")</f>
        <v/>
      </c>
      <c r="AI91" t="str">
        <f>IFERROR(VLOOKUP($B91,[1]Mar!AI$5:AJ$46,2,FALSE),"")</f>
        <v/>
      </c>
      <c r="AJ91" t="str">
        <f>IFERROR(VLOOKUP($B91,[1]Mar!AJ$5:AK$46,2,FALSE),"")</f>
        <v/>
      </c>
      <c r="AK91" t="str">
        <f>IFERROR(VLOOKUP($B91,[1]Mar!AK$5:AL$46,2,FALSE),"")</f>
        <v/>
      </c>
      <c r="AL91" t="str">
        <f>IFERROR(VLOOKUP($B91,[1]Mar!AL$5:AM$46,2,FALSE),"")</f>
        <v/>
      </c>
      <c r="AM91" t="str">
        <f>IFERROR(VLOOKUP($B91,[1]Mar!AM$5:AN$46,2,FALSE),"")</f>
        <v/>
      </c>
      <c r="AN91" t="str">
        <f>IFERROR(VLOOKUP($B91,[1]Mar!AN$5:AO$46,2,FALSE),"")</f>
        <v/>
      </c>
      <c r="AO91" t="str">
        <f>IFERROR(VLOOKUP($B91,[1]Mar!AO$5:AP$46,2,FALSE),"")</f>
        <v/>
      </c>
      <c r="AP91" t="str">
        <f>IFERROR(VLOOKUP($B91,[1]Mar!AP$5:AQ$46,2,FALSE),"")</f>
        <v/>
      </c>
      <c r="AQ91" t="str">
        <f>IFERROR(VLOOKUP($B91,[1]Mar!AQ$5:AR$46,2,FALSE),"")</f>
        <v/>
      </c>
      <c r="AR91" s="7" t="str">
        <f>IFERROR(VLOOKUP($B91,[1]Mar!AR$5:AS$46,2,FALSE),"")</f>
        <v/>
      </c>
      <c r="AS91" s="6">
        <f>SUM($C91:AR91)</f>
        <v>0</v>
      </c>
      <c r="AT91">
        <f>COUNTIF($C91:AR91,"Late*")</f>
        <v>0</v>
      </c>
      <c r="AU91" s="11">
        <f t="shared" si="6"/>
        <v>0</v>
      </c>
      <c r="AV91" s="7">
        <f>COUNTIF($C91:AR91,"Absent")</f>
        <v>0</v>
      </c>
      <c r="AW91">
        <f>COUNTIF($C91:AR91,"Withdrawn")+COUNTIF($C91:AR91,"Absent*")-AV91</f>
        <v>0</v>
      </c>
      <c r="AX91" s="10">
        <f t="shared" si="7"/>
        <v>0</v>
      </c>
    </row>
    <row r="92" spans="3:50" x14ac:dyDescent="0.3">
      <c r="C92" s="6" t="str">
        <f>IFERROR(VLOOKUP($B92,[1]Mar!C$5:D$46,2,FALSE),"")</f>
        <v/>
      </c>
      <c r="D92" t="str">
        <f>IFERROR(VLOOKUP($B92,[1]Mar!D$5:E$46,2,FALSE),"")</f>
        <v/>
      </c>
      <c r="E92" t="str">
        <f>IFERROR(VLOOKUP($B92,[1]Mar!E$5:F$46,2,FALSE),"")</f>
        <v/>
      </c>
      <c r="F92" t="str">
        <f>IFERROR(VLOOKUP($B92,[1]Mar!F$5:G$46,2,FALSE),"")</f>
        <v/>
      </c>
      <c r="G92" t="str">
        <f>IFERROR(VLOOKUP($B92,[1]Mar!G$5:H$46,2,FALSE),"")</f>
        <v/>
      </c>
      <c r="H92" t="str">
        <f>IFERROR(VLOOKUP($B92,[1]Mar!H$5:I$46,2,FALSE),"")</f>
        <v/>
      </c>
      <c r="I92" t="str">
        <f>IFERROR(VLOOKUP($B92,[1]Mar!I$5:J$46,2,FALSE),"")</f>
        <v/>
      </c>
      <c r="J92" t="str">
        <f>IFERROR(VLOOKUP($B92,[1]Mar!J$5:K$46,2,FALSE),"")</f>
        <v/>
      </c>
      <c r="K92" t="str">
        <f>IFERROR(VLOOKUP($B92,[1]Mar!K$5:L$46,2,FALSE),"")</f>
        <v/>
      </c>
      <c r="L92" t="str">
        <f>IFERROR(VLOOKUP($B92,[1]Mar!L$5:M$46,2,FALSE),"")</f>
        <v/>
      </c>
      <c r="M92" t="str">
        <f>IFERROR(VLOOKUP($B92,[1]Mar!M$5:N$46,2,FALSE),"")</f>
        <v/>
      </c>
      <c r="N92" t="str">
        <f>IFERROR(VLOOKUP($B92,[1]Mar!N$5:O$46,2,FALSE),"")</f>
        <v/>
      </c>
      <c r="O92" t="str">
        <f>IFERROR(VLOOKUP($B92,[1]Mar!O$5:P$46,2,FALSE),"")</f>
        <v/>
      </c>
      <c r="P92" t="str">
        <f>IFERROR(VLOOKUP($B92,[1]Mar!P$5:Q$46,2,FALSE),"")</f>
        <v/>
      </c>
      <c r="Q92" t="str">
        <f>IFERROR(VLOOKUP($B92,[1]Mar!Q$5:R$46,2,FALSE),"")</f>
        <v/>
      </c>
      <c r="R92" t="str">
        <f>IFERROR(VLOOKUP($B92,[1]Mar!R$5:S$46,2,FALSE),"")</f>
        <v/>
      </c>
      <c r="S92" t="str">
        <f>IFERROR(VLOOKUP($B92,[1]Mar!S$5:T$46,2,FALSE),"")</f>
        <v/>
      </c>
      <c r="T92" t="str">
        <f>IFERROR(VLOOKUP($B92,[1]Mar!T$5:U$46,2,FALSE),"")</f>
        <v/>
      </c>
      <c r="U92" t="str">
        <f>IFERROR(VLOOKUP($B92,[1]Mar!U$5:V$46,2,FALSE),"")</f>
        <v/>
      </c>
      <c r="V92" t="str">
        <f>IFERROR(VLOOKUP($B92,[1]Mar!V$5:W$46,2,FALSE),"")</f>
        <v/>
      </c>
      <c r="W92" t="str">
        <f>IFERROR(VLOOKUP($B92,[1]Mar!W$5:X$46,2,FALSE),"")</f>
        <v/>
      </c>
      <c r="X92" t="str">
        <f>IFERROR(VLOOKUP($B92,[1]Mar!X$5:Y$46,2,FALSE),"")</f>
        <v/>
      </c>
      <c r="Y92" t="str">
        <f>IFERROR(VLOOKUP($B92,[1]Mar!Y$5:Z$46,2,FALSE),"")</f>
        <v/>
      </c>
      <c r="Z92" t="str">
        <f>IFERROR(VLOOKUP($B92,[1]Mar!Z$5:AA$46,2,FALSE),"")</f>
        <v/>
      </c>
      <c r="AA92" t="str">
        <f>IFERROR(VLOOKUP($B92,[1]Mar!AA$5:AB$46,2,FALSE),"")</f>
        <v/>
      </c>
      <c r="AB92" t="str">
        <f>IFERROR(VLOOKUP($B92,[1]Mar!AB$5:AC$46,2,FALSE),"")</f>
        <v/>
      </c>
      <c r="AC92" t="str">
        <f>IFERROR(VLOOKUP($B92,[1]Mar!AC$5:AD$46,2,FALSE),"")</f>
        <v/>
      </c>
      <c r="AD92" t="str">
        <f>IFERROR(VLOOKUP($B92,[1]Mar!AD$5:AE$46,2,FALSE),"")</f>
        <v/>
      </c>
      <c r="AE92" t="str">
        <f>IFERROR(VLOOKUP($B92,[1]Mar!AE$5:AF$46,2,FALSE),"")</f>
        <v/>
      </c>
      <c r="AF92" t="str">
        <f>IFERROR(VLOOKUP($B92,[1]Mar!AF$5:AG$46,2,FALSE),"")</f>
        <v/>
      </c>
      <c r="AG92" t="str">
        <f>IFERROR(VLOOKUP($B92,[1]Mar!AG$5:AH$46,2,FALSE),"")</f>
        <v/>
      </c>
      <c r="AH92" t="str">
        <f>IFERROR(VLOOKUP($B92,[1]Mar!AH$5:AI$46,2,FALSE),"")</f>
        <v/>
      </c>
      <c r="AI92" t="str">
        <f>IFERROR(VLOOKUP($B92,[1]Mar!AI$5:AJ$46,2,FALSE),"")</f>
        <v/>
      </c>
      <c r="AJ92" t="str">
        <f>IFERROR(VLOOKUP($B92,[1]Mar!AJ$5:AK$46,2,FALSE),"")</f>
        <v/>
      </c>
      <c r="AK92" t="str">
        <f>IFERROR(VLOOKUP($B92,[1]Mar!AK$5:AL$46,2,FALSE),"")</f>
        <v/>
      </c>
      <c r="AL92" t="str">
        <f>IFERROR(VLOOKUP($B92,[1]Mar!AL$5:AM$46,2,FALSE),"")</f>
        <v/>
      </c>
      <c r="AM92" t="str">
        <f>IFERROR(VLOOKUP($B92,[1]Mar!AM$5:AN$46,2,FALSE),"")</f>
        <v/>
      </c>
      <c r="AN92" t="str">
        <f>IFERROR(VLOOKUP($B92,[1]Mar!AN$5:AO$46,2,FALSE),"")</f>
        <v/>
      </c>
      <c r="AO92" t="str">
        <f>IFERROR(VLOOKUP($B92,[1]Mar!AO$5:AP$46,2,FALSE),"")</f>
        <v/>
      </c>
      <c r="AP92" t="str">
        <f>IFERROR(VLOOKUP($B92,[1]Mar!AP$5:AQ$46,2,FALSE),"")</f>
        <v/>
      </c>
      <c r="AQ92" t="str">
        <f>IFERROR(VLOOKUP($B92,[1]Mar!AQ$5:AR$46,2,FALSE),"")</f>
        <v/>
      </c>
      <c r="AR92" s="7" t="str">
        <f>IFERROR(VLOOKUP($B92,[1]Mar!AR$5:AS$46,2,FALSE),"")</f>
        <v/>
      </c>
      <c r="AS92" s="6">
        <f>SUM($C92:AR92)</f>
        <v>0</v>
      </c>
      <c r="AT92">
        <f>COUNTIF($C92:AR92,"Late*")</f>
        <v>0</v>
      </c>
      <c r="AU92" s="11">
        <f t="shared" si="6"/>
        <v>0</v>
      </c>
      <c r="AV92" s="7">
        <f>COUNTIF($C92:AR92,"Absent")</f>
        <v>0</v>
      </c>
      <c r="AW92">
        <f>COUNTIF($C92:AR92,"Withdrawn")+COUNTIF($C92:AR92,"Absent*")-AV92</f>
        <v>0</v>
      </c>
      <c r="AX92" s="10">
        <f t="shared" si="7"/>
        <v>0</v>
      </c>
    </row>
    <row r="93" spans="3:50" x14ac:dyDescent="0.3">
      <c r="C93" s="6" t="str">
        <f>IFERROR(VLOOKUP($B93,[1]Mar!C$5:D$46,2,FALSE),"")</f>
        <v/>
      </c>
      <c r="D93" t="str">
        <f>IFERROR(VLOOKUP($B93,[1]Mar!D$5:E$46,2,FALSE),"")</f>
        <v/>
      </c>
      <c r="E93" t="str">
        <f>IFERROR(VLOOKUP($B93,[1]Mar!E$5:F$46,2,FALSE),"")</f>
        <v/>
      </c>
      <c r="F93" t="str">
        <f>IFERROR(VLOOKUP($B93,[1]Mar!F$5:G$46,2,FALSE),"")</f>
        <v/>
      </c>
      <c r="G93" t="str">
        <f>IFERROR(VLOOKUP($B93,[1]Mar!G$5:H$46,2,FALSE),"")</f>
        <v/>
      </c>
      <c r="H93" t="str">
        <f>IFERROR(VLOOKUP($B93,[1]Mar!H$5:I$46,2,FALSE),"")</f>
        <v/>
      </c>
      <c r="I93" t="str">
        <f>IFERROR(VLOOKUP($B93,[1]Mar!I$5:J$46,2,FALSE),"")</f>
        <v/>
      </c>
      <c r="J93" t="str">
        <f>IFERROR(VLOOKUP($B93,[1]Mar!J$5:K$46,2,FALSE),"")</f>
        <v/>
      </c>
      <c r="K93" t="str">
        <f>IFERROR(VLOOKUP($B93,[1]Mar!K$5:L$46,2,FALSE),"")</f>
        <v/>
      </c>
      <c r="L93" t="str">
        <f>IFERROR(VLOOKUP($B93,[1]Mar!L$5:M$46,2,FALSE),"")</f>
        <v/>
      </c>
      <c r="M93" t="str">
        <f>IFERROR(VLOOKUP($B93,[1]Mar!M$5:N$46,2,FALSE),"")</f>
        <v/>
      </c>
      <c r="N93" t="str">
        <f>IFERROR(VLOOKUP($B93,[1]Mar!N$5:O$46,2,FALSE),"")</f>
        <v/>
      </c>
      <c r="O93" t="str">
        <f>IFERROR(VLOOKUP($B93,[1]Mar!O$5:P$46,2,FALSE),"")</f>
        <v/>
      </c>
      <c r="P93" t="str">
        <f>IFERROR(VLOOKUP($B93,[1]Mar!P$5:Q$46,2,FALSE),"")</f>
        <v/>
      </c>
      <c r="Q93" t="str">
        <f>IFERROR(VLOOKUP($B93,[1]Mar!Q$5:R$46,2,FALSE),"")</f>
        <v/>
      </c>
      <c r="R93" t="str">
        <f>IFERROR(VLOOKUP($B93,[1]Mar!R$5:S$46,2,FALSE),"")</f>
        <v/>
      </c>
      <c r="S93" t="str">
        <f>IFERROR(VLOOKUP($B93,[1]Mar!S$5:T$46,2,FALSE),"")</f>
        <v/>
      </c>
      <c r="T93" t="str">
        <f>IFERROR(VLOOKUP($B93,[1]Mar!T$5:U$46,2,FALSE),"")</f>
        <v/>
      </c>
      <c r="U93" t="str">
        <f>IFERROR(VLOOKUP($B93,[1]Mar!U$5:V$46,2,FALSE),"")</f>
        <v/>
      </c>
      <c r="V93" t="str">
        <f>IFERROR(VLOOKUP($B93,[1]Mar!V$5:W$46,2,FALSE),"")</f>
        <v/>
      </c>
      <c r="W93" t="str">
        <f>IFERROR(VLOOKUP($B93,[1]Mar!W$5:X$46,2,FALSE),"")</f>
        <v/>
      </c>
      <c r="X93" t="str">
        <f>IFERROR(VLOOKUP($B93,[1]Mar!X$5:Y$46,2,FALSE),"")</f>
        <v/>
      </c>
      <c r="Y93" t="str">
        <f>IFERROR(VLOOKUP($B93,[1]Mar!Y$5:Z$46,2,FALSE),"")</f>
        <v/>
      </c>
      <c r="Z93" t="str">
        <f>IFERROR(VLOOKUP($B93,[1]Mar!Z$5:AA$46,2,FALSE),"")</f>
        <v/>
      </c>
      <c r="AA93" t="str">
        <f>IFERROR(VLOOKUP($B93,[1]Mar!AA$5:AB$46,2,FALSE),"")</f>
        <v/>
      </c>
      <c r="AB93" t="str">
        <f>IFERROR(VLOOKUP($B93,[1]Mar!AB$5:AC$46,2,FALSE),"")</f>
        <v/>
      </c>
      <c r="AC93" t="str">
        <f>IFERROR(VLOOKUP($B93,[1]Mar!AC$5:AD$46,2,FALSE),"")</f>
        <v/>
      </c>
      <c r="AD93" t="str">
        <f>IFERROR(VLOOKUP($B93,[1]Mar!AD$5:AE$46,2,FALSE),"")</f>
        <v/>
      </c>
      <c r="AE93" t="str">
        <f>IFERROR(VLOOKUP($B93,[1]Mar!AE$5:AF$46,2,FALSE),"")</f>
        <v/>
      </c>
      <c r="AF93" t="str">
        <f>IFERROR(VLOOKUP($B93,[1]Mar!AF$5:AG$46,2,FALSE),"")</f>
        <v/>
      </c>
      <c r="AG93" t="str">
        <f>IFERROR(VLOOKUP($B93,[1]Mar!AG$5:AH$46,2,FALSE),"")</f>
        <v/>
      </c>
      <c r="AH93" t="str">
        <f>IFERROR(VLOOKUP($B93,[1]Mar!AH$5:AI$46,2,FALSE),"")</f>
        <v/>
      </c>
      <c r="AI93" t="str">
        <f>IFERROR(VLOOKUP($B93,[1]Mar!AI$5:AJ$46,2,FALSE),"")</f>
        <v/>
      </c>
      <c r="AJ93" t="str">
        <f>IFERROR(VLOOKUP($B93,[1]Mar!AJ$5:AK$46,2,FALSE),"")</f>
        <v/>
      </c>
      <c r="AK93" t="str">
        <f>IFERROR(VLOOKUP($B93,[1]Mar!AK$5:AL$46,2,FALSE),"")</f>
        <v/>
      </c>
      <c r="AL93" t="str">
        <f>IFERROR(VLOOKUP($B93,[1]Mar!AL$5:AM$46,2,FALSE),"")</f>
        <v/>
      </c>
      <c r="AM93" t="str">
        <f>IFERROR(VLOOKUP($B93,[1]Mar!AM$5:AN$46,2,FALSE),"")</f>
        <v/>
      </c>
      <c r="AN93" t="str">
        <f>IFERROR(VLOOKUP($B93,[1]Mar!AN$5:AO$46,2,FALSE),"")</f>
        <v/>
      </c>
      <c r="AO93" t="str">
        <f>IFERROR(VLOOKUP($B93,[1]Mar!AO$5:AP$46,2,FALSE),"")</f>
        <v/>
      </c>
      <c r="AP93" t="str">
        <f>IFERROR(VLOOKUP($B93,[1]Mar!AP$5:AQ$46,2,FALSE),"")</f>
        <v/>
      </c>
      <c r="AQ93" t="str">
        <f>IFERROR(VLOOKUP($B93,[1]Mar!AQ$5:AR$46,2,FALSE),"")</f>
        <v/>
      </c>
      <c r="AR93" s="7" t="str">
        <f>IFERROR(VLOOKUP($B93,[1]Mar!AR$5:AS$46,2,FALSE),"")</f>
        <v/>
      </c>
      <c r="AS93" s="6">
        <f>SUM($C93:AR93)</f>
        <v>0</v>
      </c>
      <c r="AT93">
        <f>COUNTIF($C93:AR93,"Late*")</f>
        <v>0</v>
      </c>
      <c r="AU93" s="11">
        <f t="shared" si="6"/>
        <v>0</v>
      </c>
      <c r="AV93" s="7">
        <f>COUNTIF($C93:AR93,"Absent")</f>
        <v>0</v>
      </c>
      <c r="AW93">
        <f>COUNTIF($C93:AR93,"Withdrawn")+COUNTIF($C93:AR93,"Absent*")-AV93</f>
        <v>0</v>
      </c>
      <c r="AX93" s="10">
        <f t="shared" si="7"/>
        <v>0</v>
      </c>
    </row>
    <row r="94" spans="3:50" x14ac:dyDescent="0.3">
      <c r="C94" s="6" t="str">
        <f>IFERROR(VLOOKUP($B94,[1]Mar!C$5:D$46,2,FALSE),"")</f>
        <v/>
      </c>
      <c r="D94" t="str">
        <f>IFERROR(VLOOKUP($B94,[1]Mar!D$5:E$46,2,FALSE),"")</f>
        <v/>
      </c>
      <c r="E94" t="str">
        <f>IFERROR(VLOOKUP($B94,[1]Mar!E$5:F$46,2,FALSE),"")</f>
        <v/>
      </c>
      <c r="F94" t="str">
        <f>IFERROR(VLOOKUP($B94,[1]Mar!F$5:G$46,2,FALSE),"")</f>
        <v/>
      </c>
      <c r="G94" t="str">
        <f>IFERROR(VLOOKUP($B94,[1]Mar!G$5:H$46,2,FALSE),"")</f>
        <v/>
      </c>
      <c r="H94" t="str">
        <f>IFERROR(VLOOKUP($B94,[1]Mar!H$5:I$46,2,FALSE),"")</f>
        <v/>
      </c>
      <c r="I94" t="str">
        <f>IFERROR(VLOOKUP($B94,[1]Mar!I$5:J$46,2,FALSE),"")</f>
        <v/>
      </c>
      <c r="J94" t="str">
        <f>IFERROR(VLOOKUP($B94,[1]Mar!J$5:K$46,2,FALSE),"")</f>
        <v/>
      </c>
      <c r="K94" t="str">
        <f>IFERROR(VLOOKUP($B94,[1]Mar!K$5:L$46,2,FALSE),"")</f>
        <v/>
      </c>
      <c r="L94" t="str">
        <f>IFERROR(VLOOKUP($B94,[1]Mar!L$5:M$46,2,FALSE),"")</f>
        <v/>
      </c>
      <c r="M94" t="str">
        <f>IFERROR(VLOOKUP($B94,[1]Mar!M$5:N$46,2,FALSE),"")</f>
        <v/>
      </c>
      <c r="N94" t="str">
        <f>IFERROR(VLOOKUP($B94,[1]Mar!N$5:O$46,2,FALSE),"")</f>
        <v/>
      </c>
      <c r="O94" t="str">
        <f>IFERROR(VLOOKUP($B94,[1]Mar!O$5:P$46,2,FALSE),"")</f>
        <v/>
      </c>
      <c r="P94" t="str">
        <f>IFERROR(VLOOKUP($B94,[1]Mar!P$5:Q$46,2,FALSE),"")</f>
        <v/>
      </c>
      <c r="Q94" t="str">
        <f>IFERROR(VLOOKUP($B94,[1]Mar!Q$5:R$46,2,FALSE),"")</f>
        <v/>
      </c>
      <c r="R94" t="str">
        <f>IFERROR(VLOOKUP($B94,[1]Mar!R$5:S$46,2,FALSE),"")</f>
        <v/>
      </c>
      <c r="S94" t="str">
        <f>IFERROR(VLOOKUP($B94,[1]Mar!S$5:T$46,2,FALSE),"")</f>
        <v/>
      </c>
      <c r="T94" t="str">
        <f>IFERROR(VLOOKUP($B94,[1]Mar!T$5:U$46,2,FALSE),"")</f>
        <v/>
      </c>
      <c r="U94" t="str">
        <f>IFERROR(VLOOKUP($B94,[1]Mar!U$5:V$46,2,FALSE),"")</f>
        <v/>
      </c>
      <c r="V94" t="str">
        <f>IFERROR(VLOOKUP($B94,[1]Mar!V$5:W$46,2,FALSE),"")</f>
        <v/>
      </c>
      <c r="W94" t="str">
        <f>IFERROR(VLOOKUP($B94,[1]Mar!W$5:X$46,2,FALSE),"")</f>
        <v/>
      </c>
      <c r="X94" t="str">
        <f>IFERROR(VLOOKUP($B94,[1]Mar!X$5:Y$46,2,FALSE),"")</f>
        <v/>
      </c>
      <c r="Y94" t="str">
        <f>IFERROR(VLOOKUP($B94,[1]Mar!Y$5:Z$46,2,FALSE),"")</f>
        <v/>
      </c>
      <c r="Z94" t="str">
        <f>IFERROR(VLOOKUP($B94,[1]Mar!Z$5:AA$46,2,FALSE),"")</f>
        <v/>
      </c>
      <c r="AA94" t="str">
        <f>IFERROR(VLOOKUP($B94,[1]Mar!AA$5:AB$46,2,FALSE),"")</f>
        <v/>
      </c>
      <c r="AB94" t="str">
        <f>IFERROR(VLOOKUP($B94,[1]Mar!AB$5:AC$46,2,FALSE),"")</f>
        <v/>
      </c>
      <c r="AC94" t="str">
        <f>IFERROR(VLOOKUP($B94,[1]Mar!AC$5:AD$46,2,FALSE),"")</f>
        <v/>
      </c>
      <c r="AD94" t="str">
        <f>IFERROR(VLOOKUP($B94,[1]Mar!AD$5:AE$46,2,FALSE),"")</f>
        <v/>
      </c>
      <c r="AE94" t="str">
        <f>IFERROR(VLOOKUP($B94,[1]Mar!AE$5:AF$46,2,FALSE),"")</f>
        <v/>
      </c>
      <c r="AF94" t="str">
        <f>IFERROR(VLOOKUP($B94,[1]Mar!AF$5:AG$46,2,FALSE),"")</f>
        <v/>
      </c>
      <c r="AG94" t="str">
        <f>IFERROR(VLOOKUP($B94,[1]Mar!AG$5:AH$46,2,FALSE),"")</f>
        <v/>
      </c>
      <c r="AH94" t="str">
        <f>IFERROR(VLOOKUP($B94,[1]Mar!AH$5:AI$46,2,FALSE),"")</f>
        <v/>
      </c>
      <c r="AI94" t="str">
        <f>IFERROR(VLOOKUP($B94,[1]Mar!AI$5:AJ$46,2,FALSE),"")</f>
        <v/>
      </c>
      <c r="AJ94" t="str">
        <f>IFERROR(VLOOKUP($B94,[1]Mar!AJ$5:AK$46,2,FALSE),"")</f>
        <v/>
      </c>
      <c r="AK94" t="str">
        <f>IFERROR(VLOOKUP($B94,[1]Mar!AK$5:AL$46,2,FALSE),"")</f>
        <v/>
      </c>
      <c r="AL94" t="str">
        <f>IFERROR(VLOOKUP($B94,[1]Mar!AL$5:AM$46,2,FALSE),"")</f>
        <v/>
      </c>
      <c r="AM94" t="str">
        <f>IFERROR(VLOOKUP($B94,[1]Mar!AM$5:AN$46,2,FALSE),"")</f>
        <v/>
      </c>
      <c r="AN94" t="str">
        <f>IFERROR(VLOOKUP($B94,[1]Mar!AN$5:AO$46,2,FALSE),"")</f>
        <v/>
      </c>
      <c r="AO94" t="str">
        <f>IFERROR(VLOOKUP($B94,[1]Mar!AO$5:AP$46,2,FALSE),"")</f>
        <v/>
      </c>
      <c r="AP94" t="str">
        <f>IFERROR(VLOOKUP($B94,[1]Mar!AP$5:AQ$46,2,FALSE),"")</f>
        <v/>
      </c>
      <c r="AQ94" t="str">
        <f>IFERROR(VLOOKUP($B94,[1]Mar!AQ$5:AR$46,2,FALSE),"")</f>
        <v/>
      </c>
      <c r="AR94" s="7" t="str">
        <f>IFERROR(VLOOKUP($B94,[1]Mar!AR$5:AS$46,2,FALSE),"")</f>
        <v/>
      </c>
      <c r="AS94" s="6">
        <f>SUM($C94:AR94)</f>
        <v>0</v>
      </c>
      <c r="AT94">
        <f>COUNTIF($C94:AR94,"Late*")</f>
        <v>0</v>
      </c>
      <c r="AU94" s="11">
        <f t="shared" si="6"/>
        <v>0</v>
      </c>
      <c r="AV94" s="7">
        <f>COUNTIF($C94:AR94,"Absent")</f>
        <v>0</v>
      </c>
      <c r="AW94">
        <f>COUNTIF($C94:AR94,"Withdrawn")+COUNTIF($C94:AR94,"Absent*")-AV94</f>
        <v>0</v>
      </c>
      <c r="AX94" s="10">
        <f t="shared" si="7"/>
        <v>0</v>
      </c>
    </row>
    <row r="95" spans="3:50" x14ac:dyDescent="0.3">
      <c r="C95" s="6" t="str">
        <f>IFERROR(VLOOKUP($B95,[1]Mar!C$5:D$46,2,FALSE),"")</f>
        <v/>
      </c>
      <c r="D95" t="str">
        <f>IFERROR(VLOOKUP($B95,[1]Mar!D$5:E$46,2,FALSE),"")</f>
        <v/>
      </c>
      <c r="E95" t="str">
        <f>IFERROR(VLOOKUP($B95,[1]Mar!E$5:F$46,2,FALSE),"")</f>
        <v/>
      </c>
      <c r="F95" t="str">
        <f>IFERROR(VLOOKUP($B95,[1]Mar!F$5:G$46,2,FALSE),"")</f>
        <v/>
      </c>
      <c r="G95" t="str">
        <f>IFERROR(VLOOKUP($B95,[1]Mar!G$5:H$46,2,FALSE),"")</f>
        <v/>
      </c>
      <c r="H95" t="str">
        <f>IFERROR(VLOOKUP($B95,[1]Mar!H$5:I$46,2,FALSE),"")</f>
        <v/>
      </c>
      <c r="I95" t="str">
        <f>IFERROR(VLOOKUP($B95,[1]Mar!I$5:J$46,2,FALSE),"")</f>
        <v/>
      </c>
      <c r="J95" t="str">
        <f>IFERROR(VLOOKUP($B95,[1]Mar!J$5:K$46,2,FALSE),"")</f>
        <v/>
      </c>
      <c r="K95" t="str">
        <f>IFERROR(VLOOKUP($B95,[1]Mar!K$5:L$46,2,FALSE),"")</f>
        <v/>
      </c>
      <c r="L95" t="str">
        <f>IFERROR(VLOOKUP($B95,[1]Mar!L$5:M$46,2,FALSE),"")</f>
        <v/>
      </c>
      <c r="M95" t="str">
        <f>IFERROR(VLOOKUP($B95,[1]Mar!M$5:N$46,2,FALSE),"")</f>
        <v/>
      </c>
      <c r="N95" t="str">
        <f>IFERROR(VLOOKUP($B95,[1]Mar!N$5:O$46,2,FALSE),"")</f>
        <v/>
      </c>
      <c r="O95" t="str">
        <f>IFERROR(VLOOKUP($B95,[1]Mar!O$5:P$46,2,FALSE),"")</f>
        <v/>
      </c>
      <c r="P95" t="str">
        <f>IFERROR(VLOOKUP($B95,[1]Mar!P$5:Q$46,2,FALSE),"")</f>
        <v/>
      </c>
      <c r="Q95" t="str">
        <f>IFERROR(VLOOKUP($B95,[1]Mar!Q$5:R$46,2,FALSE),"")</f>
        <v/>
      </c>
      <c r="R95" t="str">
        <f>IFERROR(VLOOKUP($B95,[1]Mar!R$5:S$46,2,FALSE),"")</f>
        <v/>
      </c>
      <c r="S95" t="str">
        <f>IFERROR(VLOOKUP($B95,[1]Mar!S$5:T$46,2,FALSE),"")</f>
        <v/>
      </c>
      <c r="T95" t="str">
        <f>IFERROR(VLOOKUP($B95,[1]Mar!T$5:U$46,2,FALSE),"")</f>
        <v/>
      </c>
      <c r="U95" t="str">
        <f>IFERROR(VLOOKUP($B95,[1]Mar!U$5:V$46,2,FALSE),"")</f>
        <v/>
      </c>
      <c r="V95" t="str">
        <f>IFERROR(VLOOKUP($B95,[1]Mar!V$5:W$46,2,FALSE),"")</f>
        <v/>
      </c>
      <c r="W95" t="str">
        <f>IFERROR(VLOOKUP($B95,[1]Mar!W$5:X$46,2,FALSE),"")</f>
        <v/>
      </c>
      <c r="X95" t="str">
        <f>IFERROR(VLOOKUP($B95,[1]Mar!X$5:Y$46,2,FALSE),"")</f>
        <v/>
      </c>
      <c r="Y95" t="str">
        <f>IFERROR(VLOOKUP($B95,[1]Mar!Y$5:Z$46,2,FALSE),"")</f>
        <v/>
      </c>
      <c r="Z95" t="str">
        <f>IFERROR(VLOOKUP($B95,[1]Mar!Z$5:AA$46,2,FALSE),"")</f>
        <v/>
      </c>
      <c r="AA95" t="str">
        <f>IFERROR(VLOOKUP($B95,[1]Mar!AA$5:AB$46,2,FALSE),"")</f>
        <v/>
      </c>
      <c r="AB95" t="str">
        <f>IFERROR(VLOOKUP($B95,[1]Mar!AB$5:AC$46,2,FALSE),"")</f>
        <v/>
      </c>
      <c r="AC95" t="str">
        <f>IFERROR(VLOOKUP($B95,[1]Mar!AC$5:AD$46,2,FALSE),"")</f>
        <v/>
      </c>
      <c r="AD95" t="str">
        <f>IFERROR(VLOOKUP($B95,[1]Mar!AD$5:AE$46,2,FALSE),"")</f>
        <v/>
      </c>
      <c r="AE95" t="str">
        <f>IFERROR(VLOOKUP($B95,[1]Mar!AE$5:AF$46,2,FALSE),"")</f>
        <v/>
      </c>
      <c r="AF95" t="str">
        <f>IFERROR(VLOOKUP($B95,[1]Mar!AF$5:AG$46,2,FALSE),"")</f>
        <v/>
      </c>
      <c r="AG95" t="str">
        <f>IFERROR(VLOOKUP($B95,[1]Mar!AG$5:AH$46,2,FALSE),"")</f>
        <v/>
      </c>
      <c r="AH95" t="str">
        <f>IFERROR(VLOOKUP($B95,[1]Mar!AH$5:AI$46,2,FALSE),"")</f>
        <v/>
      </c>
      <c r="AI95" t="str">
        <f>IFERROR(VLOOKUP($B95,[1]Mar!AI$5:AJ$46,2,FALSE),"")</f>
        <v/>
      </c>
      <c r="AJ95" t="str">
        <f>IFERROR(VLOOKUP($B95,[1]Mar!AJ$5:AK$46,2,FALSE),"")</f>
        <v/>
      </c>
      <c r="AK95" t="str">
        <f>IFERROR(VLOOKUP($B95,[1]Mar!AK$5:AL$46,2,FALSE),"")</f>
        <v/>
      </c>
      <c r="AL95" t="str">
        <f>IFERROR(VLOOKUP($B95,[1]Mar!AL$5:AM$46,2,FALSE),"")</f>
        <v/>
      </c>
      <c r="AM95" t="str">
        <f>IFERROR(VLOOKUP($B95,[1]Mar!AM$5:AN$46,2,FALSE),"")</f>
        <v/>
      </c>
      <c r="AN95" t="str">
        <f>IFERROR(VLOOKUP($B95,[1]Mar!AN$5:AO$46,2,FALSE),"")</f>
        <v/>
      </c>
      <c r="AO95" t="str">
        <f>IFERROR(VLOOKUP($B95,[1]Mar!AO$5:AP$46,2,FALSE),"")</f>
        <v/>
      </c>
      <c r="AP95" t="str">
        <f>IFERROR(VLOOKUP($B95,[1]Mar!AP$5:AQ$46,2,FALSE),"")</f>
        <v/>
      </c>
      <c r="AQ95" t="str">
        <f>IFERROR(VLOOKUP($B95,[1]Mar!AQ$5:AR$46,2,FALSE),"")</f>
        <v/>
      </c>
      <c r="AR95" s="7" t="str">
        <f>IFERROR(VLOOKUP($B95,[1]Mar!AR$5:AS$46,2,FALSE),"")</f>
        <v/>
      </c>
      <c r="AS95" s="6">
        <f>SUM($C95:AR95)</f>
        <v>0</v>
      </c>
      <c r="AT95">
        <f>COUNTIF($C95:AR95,"Late*")</f>
        <v>0</v>
      </c>
      <c r="AU95" s="11">
        <f t="shared" si="6"/>
        <v>0</v>
      </c>
      <c r="AV95" s="7">
        <f>COUNTIF($C95:AR95,"Absent")</f>
        <v>0</v>
      </c>
      <c r="AW95">
        <f>COUNTIF($C95:AR95,"Withdrawn")+COUNTIF($C95:AR95,"Absent*")-AV95</f>
        <v>0</v>
      </c>
      <c r="AX95" s="10">
        <f t="shared" si="7"/>
        <v>0</v>
      </c>
    </row>
    <row r="96" spans="3:50" x14ac:dyDescent="0.3">
      <c r="C96" s="6" t="str">
        <f>IFERROR(VLOOKUP($B96,[1]Mar!C$5:D$46,2,FALSE),"")</f>
        <v/>
      </c>
      <c r="D96" t="str">
        <f>IFERROR(VLOOKUP($B96,[1]Mar!D$5:E$46,2,FALSE),"")</f>
        <v/>
      </c>
      <c r="E96" t="str">
        <f>IFERROR(VLOOKUP($B96,[1]Mar!E$5:F$46,2,FALSE),"")</f>
        <v/>
      </c>
      <c r="F96" t="str">
        <f>IFERROR(VLOOKUP($B96,[1]Mar!F$5:G$46,2,FALSE),"")</f>
        <v/>
      </c>
      <c r="G96" t="str">
        <f>IFERROR(VLOOKUP($B96,[1]Mar!G$5:H$46,2,FALSE),"")</f>
        <v/>
      </c>
      <c r="H96" t="str">
        <f>IFERROR(VLOOKUP($B96,[1]Mar!H$5:I$46,2,FALSE),"")</f>
        <v/>
      </c>
      <c r="I96" t="str">
        <f>IFERROR(VLOOKUP($B96,[1]Mar!I$5:J$46,2,FALSE),"")</f>
        <v/>
      </c>
      <c r="J96" t="str">
        <f>IFERROR(VLOOKUP($B96,[1]Mar!J$5:K$46,2,FALSE),"")</f>
        <v/>
      </c>
      <c r="K96" t="str">
        <f>IFERROR(VLOOKUP($B96,[1]Mar!K$5:L$46,2,FALSE),"")</f>
        <v/>
      </c>
      <c r="L96" t="str">
        <f>IFERROR(VLOOKUP($B96,[1]Mar!L$5:M$46,2,FALSE),"")</f>
        <v/>
      </c>
      <c r="M96" t="str">
        <f>IFERROR(VLOOKUP($B96,[1]Mar!M$5:N$46,2,FALSE),"")</f>
        <v/>
      </c>
      <c r="N96" t="str">
        <f>IFERROR(VLOOKUP($B96,[1]Mar!N$5:O$46,2,FALSE),"")</f>
        <v/>
      </c>
      <c r="O96" t="str">
        <f>IFERROR(VLOOKUP($B96,[1]Mar!O$5:P$46,2,FALSE),"")</f>
        <v/>
      </c>
      <c r="P96" t="str">
        <f>IFERROR(VLOOKUP($B96,[1]Mar!P$5:Q$46,2,FALSE),"")</f>
        <v/>
      </c>
      <c r="Q96" t="str">
        <f>IFERROR(VLOOKUP($B96,[1]Mar!Q$5:R$46,2,FALSE),"")</f>
        <v/>
      </c>
      <c r="R96" t="str">
        <f>IFERROR(VLOOKUP($B96,[1]Mar!R$5:S$46,2,FALSE),"")</f>
        <v/>
      </c>
      <c r="S96" t="str">
        <f>IFERROR(VLOOKUP($B96,[1]Mar!S$5:T$46,2,FALSE),"")</f>
        <v/>
      </c>
      <c r="T96" t="str">
        <f>IFERROR(VLOOKUP($B96,[1]Mar!T$5:U$46,2,FALSE),"")</f>
        <v/>
      </c>
      <c r="U96" t="str">
        <f>IFERROR(VLOOKUP($B96,[1]Mar!U$5:V$46,2,FALSE),"")</f>
        <v/>
      </c>
      <c r="V96" t="str">
        <f>IFERROR(VLOOKUP($B96,[1]Mar!V$5:W$46,2,FALSE),"")</f>
        <v/>
      </c>
      <c r="W96" t="str">
        <f>IFERROR(VLOOKUP($B96,[1]Mar!W$5:X$46,2,FALSE),"")</f>
        <v/>
      </c>
      <c r="X96" t="str">
        <f>IFERROR(VLOOKUP($B96,[1]Mar!X$5:Y$46,2,FALSE),"")</f>
        <v/>
      </c>
      <c r="Y96" t="str">
        <f>IFERROR(VLOOKUP($B96,[1]Mar!Y$5:Z$46,2,FALSE),"")</f>
        <v/>
      </c>
      <c r="Z96" t="str">
        <f>IFERROR(VLOOKUP($B96,[1]Mar!Z$5:AA$46,2,FALSE),"")</f>
        <v/>
      </c>
      <c r="AA96" t="str">
        <f>IFERROR(VLOOKUP($B96,[1]Mar!AA$5:AB$46,2,FALSE),"")</f>
        <v/>
      </c>
      <c r="AB96" t="str">
        <f>IFERROR(VLOOKUP($B96,[1]Mar!AB$5:AC$46,2,FALSE),"")</f>
        <v/>
      </c>
      <c r="AC96" t="str">
        <f>IFERROR(VLOOKUP($B96,[1]Mar!AC$5:AD$46,2,FALSE),"")</f>
        <v/>
      </c>
      <c r="AD96" t="str">
        <f>IFERROR(VLOOKUP($B96,[1]Mar!AD$5:AE$46,2,FALSE),"")</f>
        <v/>
      </c>
      <c r="AE96" t="str">
        <f>IFERROR(VLOOKUP($B96,[1]Mar!AE$5:AF$46,2,FALSE),"")</f>
        <v/>
      </c>
      <c r="AF96" t="str">
        <f>IFERROR(VLOOKUP($B96,[1]Mar!AF$5:AG$46,2,FALSE),"")</f>
        <v/>
      </c>
      <c r="AG96" t="str">
        <f>IFERROR(VLOOKUP($B96,[1]Mar!AG$5:AH$46,2,FALSE),"")</f>
        <v/>
      </c>
      <c r="AH96" t="str">
        <f>IFERROR(VLOOKUP($B96,[1]Mar!AH$5:AI$46,2,FALSE),"")</f>
        <v/>
      </c>
      <c r="AI96" t="str">
        <f>IFERROR(VLOOKUP($B96,[1]Mar!AI$5:AJ$46,2,FALSE),"")</f>
        <v/>
      </c>
      <c r="AJ96" t="str">
        <f>IFERROR(VLOOKUP($B96,[1]Mar!AJ$5:AK$46,2,FALSE),"")</f>
        <v/>
      </c>
      <c r="AK96" t="str">
        <f>IFERROR(VLOOKUP($B96,[1]Mar!AK$5:AL$46,2,FALSE),"")</f>
        <v/>
      </c>
      <c r="AL96" t="str">
        <f>IFERROR(VLOOKUP($B96,[1]Mar!AL$5:AM$46,2,FALSE),"")</f>
        <v/>
      </c>
      <c r="AM96" t="str">
        <f>IFERROR(VLOOKUP($B96,[1]Mar!AM$5:AN$46,2,FALSE),"")</f>
        <v/>
      </c>
      <c r="AN96" t="str">
        <f>IFERROR(VLOOKUP($B96,[1]Mar!AN$5:AO$46,2,FALSE),"")</f>
        <v/>
      </c>
      <c r="AO96" t="str">
        <f>IFERROR(VLOOKUP($B96,[1]Mar!AO$5:AP$46,2,FALSE),"")</f>
        <v/>
      </c>
      <c r="AP96" t="str">
        <f>IFERROR(VLOOKUP($B96,[1]Mar!AP$5:AQ$46,2,FALSE),"")</f>
        <v/>
      </c>
      <c r="AQ96" t="str">
        <f>IFERROR(VLOOKUP($B96,[1]Mar!AQ$5:AR$46,2,FALSE),"")</f>
        <v/>
      </c>
      <c r="AR96" s="7" t="str">
        <f>IFERROR(VLOOKUP($B96,[1]Mar!AR$5:AS$46,2,FALSE),"")</f>
        <v/>
      </c>
      <c r="AS96" s="6">
        <f>SUM($C96:AR96)</f>
        <v>0</v>
      </c>
      <c r="AT96">
        <f>COUNTIF($C96:AR96,"Late*")</f>
        <v>0</v>
      </c>
      <c r="AU96" s="11">
        <f t="shared" si="6"/>
        <v>0</v>
      </c>
      <c r="AV96" s="7">
        <f>COUNTIF($C96:AR96,"Absent")</f>
        <v>0</v>
      </c>
      <c r="AW96">
        <f>COUNTIF($C96:AR96,"Withdrawn")+COUNTIF($C96:AR96,"Absent*")-AV96</f>
        <v>0</v>
      </c>
      <c r="AX96" s="10">
        <f t="shared" si="7"/>
        <v>0</v>
      </c>
    </row>
    <row r="97" spans="3:50" x14ac:dyDescent="0.3">
      <c r="C97" s="6" t="str">
        <f>IFERROR(VLOOKUP($B97,[1]Mar!C$5:D$46,2,FALSE),"")</f>
        <v/>
      </c>
      <c r="D97" t="str">
        <f>IFERROR(VLOOKUP($B97,[1]Mar!D$5:E$46,2,FALSE),"")</f>
        <v/>
      </c>
      <c r="E97" t="str">
        <f>IFERROR(VLOOKUP($B97,[1]Mar!E$5:F$46,2,FALSE),"")</f>
        <v/>
      </c>
      <c r="F97" t="str">
        <f>IFERROR(VLOOKUP($B97,[1]Mar!F$5:G$46,2,FALSE),"")</f>
        <v/>
      </c>
      <c r="G97" t="str">
        <f>IFERROR(VLOOKUP($B97,[1]Mar!G$5:H$46,2,FALSE),"")</f>
        <v/>
      </c>
      <c r="H97" t="str">
        <f>IFERROR(VLOOKUP($B97,[1]Mar!H$5:I$46,2,FALSE),"")</f>
        <v/>
      </c>
      <c r="I97" t="str">
        <f>IFERROR(VLOOKUP($B97,[1]Mar!I$5:J$46,2,FALSE),"")</f>
        <v/>
      </c>
      <c r="J97" t="str">
        <f>IFERROR(VLOOKUP($B97,[1]Mar!J$5:K$46,2,FALSE),"")</f>
        <v/>
      </c>
      <c r="K97" t="str">
        <f>IFERROR(VLOOKUP($B97,[1]Mar!K$5:L$46,2,FALSE),"")</f>
        <v/>
      </c>
      <c r="L97" t="str">
        <f>IFERROR(VLOOKUP($B97,[1]Mar!L$5:M$46,2,FALSE),"")</f>
        <v/>
      </c>
      <c r="M97" t="str">
        <f>IFERROR(VLOOKUP($B97,[1]Mar!M$5:N$46,2,FALSE),"")</f>
        <v/>
      </c>
      <c r="N97" t="str">
        <f>IFERROR(VLOOKUP($B97,[1]Mar!N$5:O$46,2,FALSE),"")</f>
        <v/>
      </c>
      <c r="O97" t="str">
        <f>IFERROR(VLOOKUP($B97,[1]Mar!O$5:P$46,2,FALSE),"")</f>
        <v/>
      </c>
      <c r="P97" t="str">
        <f>IFERROR(VLOOKUP($B97,[1]Mar!P$5:Q$46,2,FALSE),"")</f>
        <v/>
      </c>
      <c r="Q97" t="str">
        <f>IFERROR(VLOOKUP($B97,[1]Mar!Q$5:R$46,2,FALSE),"")</f>
        <v/>
      </c>
      <c r="R97" t="str">
        <f>IFERROR(VLOOKUP($B97,[1]Mar!R$5:S$46,2,FALSE),"")</f>
        <v/>
      </c>
      <c r="S97" t="str">
        <f>IFERROR(VLOOKUP($B97,[1]Mar!S$5:T$46,2,FALSE),"")</f>
        <v/>
      </c>
      <c r="T97" t="str">
        <f>IFERROR(VLOOKUP($B97,[1]Mar!T$5:U$46,2,FALSE),"")</f>
        <v/>
      </c>
      <c r="U97" t="str">
        <f>IFERROR(VLOOKUP($B97,[1]Mar!U$5:V$46,2,FALSE),"")</f>
        <v/>
      </c>
      <c r="V97" t="str">
        <f>IFERROR(VLOOKUP($B97,[1]Mar!V$5:W$46,2,FALSE),"")</f>
        <v/>
      </c>
      <c r="W97" t="str">
        <f>IFERROR(VLOOKUP($B97,[1]Mar!W$5:X$46,2,FALSE),"")</f>
        <v/>
      </c>
      <c r="X97" t="str">
        <f>IFERROR(VLOOKUP($B97,[1]Mar!X$5:Y$46,2,FALSE),"")</f>
        <v/>
      </c>
      <c r="Y97" t="str">
        <f>IFERROR(VLOOKUP($B97,[1]Mar!Y$5:Z$46,2,FALSE),"")</f>
        <v/>
      </c>
      <c r="Z97" t="str">
        <f>IFERROR(VLOOKUP($B97,[1]Mar!Z$5:AA$46,2,FALSE),"")</f>
        <v/>
      </c>
      <c r="AA97" t="str">
        <f>IFERROR(VLOOKUP($B97,[1]Mar!AA$5:AB$46,2,FALSE),"")</f>
        <v/>
      </c>
      <c r="AB97" t="str">
        <f>IFERROR(VLOOKUP($B97,[1]Mar!AB$5:AC$46,2,FALSE),"")</f>
        <v/>
      </c>
      <c r="AC97" t="str">
        <f>IFERROR(VLOOKUP($B97,[1]Mar!AC$5:AD$46,2,FALSE),"")</f>
        <v/>
      </c>
      <c r="AD97" t="str">
        <f>IFERROR(VLOOKUP($B97,[1]Mar!AD$5:AE$46,2,FALSE),"")</f>
        <v/>
      </c>
      <c r="AE97" t="str">
        <f>IFERROR(VLOOKUP($B97,[1]Mar!AE$5:AF$46,2,FALSE),"")</f>
        <v/>
      </c>
      <c r="AF97" t="str">
        <f>IFERROR(VLOOKUP($B97,[1]Mar!AF$5:AG$46,2,FALSE),"")</f>
        <v/>
      </c>
      <c r="AG97" t="str">
        <f>IFERROR(VLOOKUP($B97,[1]Mar!AG$5:AH$46,2,FALSE),"")</f>
        <v/>
      </c>
      <c r="AH97" t="str">
        <f>IFERROR(VLOOKUP($B97,[1]Mar!AH$5:AI$46,2,FALSE),"")</f>
        <v/>
      </c>
      <c r="AI97" t="str">
        <f>IFERROR(VLOOKUP($B97,[1]Mar!AI$5:AJ$46,2,FALSE),"")</f>
        <v/>
      </c>
      <c r="AJ97" t="str">
        <f>IFERROR(VLOOKUP($B97,[1]Mar!AJ$5:AK$46,2,FALSE),"")</f>
        <v/>
      </c>
      <c r="AK97" t="str">
        <f>IFERROR(VLOOKUP($B97,[1]Mar!AK$5:AL$46,2,FALSE),"")</f>
        <v/>
      </c>
      <c r="AL97" t="str">
        <f>IFERROR(VLOOKUP($B97,[1]Mar!AL$5:AM$46,2,FALSE),"")</f>
        <v/>
      </c>
      <c r="AM97" t="str">
        <f>IFERROR(VLOOKUP($B97,[1]Mar!AM$5:AN$46,2,FALSE),"")</f>
        <v/>
      </c>
      <c r="AN97" t="str">
        <f>IFERROR(VLOOKUP($B97,[1]Mar!AN$5:AO$46,2,FALSE),"")</f>
        <v/>
      </c>
      <c r="AO97" t="str">
        <f>IFERROR(VLOOKUP($B97,[1]Mar!AO$5:AP$46,2,FALSE),"")</f>
        <v/>
      </c>
      <c r="AP97" t="str">
        <f>IFERROR(VLOOKUP($B97,[1]Mar!AP$5:AQ$46,2,FALSE),"")</f>
        <v/>
      </c>
      <c r="AQ97" t="str">
        <f>IFERROR(VLOOKUP($B97,[1]Mar!AQ$5:AR$46,2,FALSE),"")</f>
        <v/>
      </c>
      <c r="AR97" s="7" t="str">
        <f>IFERROR(VLOOKUP($B97,[1]Mar!AR$5:AS$46,2,FALSE),"")</f>
        <v/>
      </c>
      <c r="AS97" s="6">
        <f>SUM($C97:AR97)</f>
        <v>0</v>
      </c>
      <c r="AT97">
        <f>COUNTIF($C97:AR97,"Late*")</f>
        <v>0</v>
      </c>
      <c r="AU97" s="11">
        <f t="shared" si="6"/>
        <v>0</v>
      </c>
      <c r="AV97" s="7">
        <f>COUNTIF($C97:AR97,"Absent")</f>
        <v>0</v>
      </c>
      <c r="AW97">
        <f>COUNTIF($C97:AR97,"Withdrawn")+COUNTIF($C97:AR97,"Absent*")-AV97</f>
        <v>0</v>
      </c>
      <c r="AX97" s="10">
        <f t="shared" si="7"/>
        <v>0</v>
      </c>
    </row>
    <row r="98" spans="3:50" x14ac:dyDescent="0.3">
      <c r="C98" s="6" t="str">
        <f>IFERROR(VLOOKUP($B98,[1]Mar!C$5:D$46,2,FALSE),"")</f>
        <v/>
      </c>
      <c r="D98" t="str">
        <f>IFERROR(VLOOKUP($B98,[1]Mar!D$5:E$46,2,FALSE),"")</f>
        <v/>
      </c>
      <c r="E98" t="str">
        <f>IFERROR(VLOOKUP($B98,[1]Mar!E$5:F$46,2,FALSE),"")</f>
        <v/>
      </c>
      <c r="F98" t="str">
        <f>IFERROR(VLOOKUP($B98,[1]Mar!F$5:G$46,2,FALSE),"")</f>
        <v/>
      </c>
      <c r="G98" t="str">
        <f>IFERROR(VLOOKUP($B98,[1]Mar!G$5:H$46,2,FALSE),"")</f>
        <v/>
      </c>
      <c r="H98" t="str">
        <f>IFERROR(VLOOKUP($B98,[1]Mar!H$5:I$46,2,FALSE),"")</f>
        <v/>
      </c>
      <c r="I98" t="str">
        <f>IFERROR(VLOOKUP($B98,[1]Mar!I$5:J$46,2,FALSE),"")</f>
        <v/>
      </c>
      <c r="J98" t="str">
        <f>IFERROR(VLOOKUP($B98,[1]Mar!J$5:K$46,2,FALSE),"")</f>
        <v/>
      </c>
      <c r="K98" t="str">
        <f>IFERROR(VLOOKUP($B98,[1]Mar!K$5:L$46,2,FALSE),"")</f>
        <v/>
      </c>
      <c r="L98" t="str">
        <f>IFERROR(VLOOKUP($B98,[1]Mar!L$5:M$46,2,FALSE),"")</f>
        <v/>
      </c>
      <c r="M98" t="str">
        <f>IFERROR(VLOOKUP($B98,[1]Mar!M$5:N$46,2,FALSE),"")</f>
        <v/>
      </c>
      <c r="N98" t="str">
        <f>IFERROR(VLOOKUP($B98,[1]Mar!N$5:O$46,2,FALSE),"")</f>
        <v/>
      </c>
      <c r="O98" t="str">
        <f>IFERROR(VLOOKUP($B98,[1]Mar!O$5:P$46,2,FALSE),"")</f>
        <v/>
      </c>
      <c r="P98" t="str">
        <f>IFERROR(VLOOKUP($B98,[1]Mar!P$5:Q$46,2,FALSE),"")</f>
        <v/>
      </c>
      <c r="Q98" t="str">
        <f>IFERROR(VLOOKUP($B98,[1]Mar!Q$5:R$46,2,FALSE),"")</f>
        <v/>
      </c>
      <c r="R98" t="str">
        <f>IFERROR(VLOOKUP($B98,[1]Mar!R$5:S$46,2,FALSE),"")</f>
        <v/>
      </c>
      <c r="S98" t="str">
        <f>IFERROR(VLOOKUP($B98,[1]Mar!S$5:T$46,2,FALSE),"")</f>
        <v/>
      </c>
      <c r="T98" t="str">
        <f>IFERROR(VLOOKUP($B98,[1]Mar!T$5:U$46,2,FALSE),"")</f>
        <v/>
      </c>
      <c r="U98" t="str">
        <f>IFERROR(VLOOKUP($B98,[1]Mar!U$5:V$46,2,FALSE),"")</f>
        <v/>
      </c>
      <c r="V98" t="str">
        <f>IFERROR(VLOOKUP($B98,[1]Mar!V$5:W$46,2,FALSE),"")</f>
        <v/>
      </c>
      <c r="W98" t="str">
        <f>IFERROR(VLOOKUP($B98,[1]Mar!W$5:X$46,2,FALSE),"")</f>
        <v/>
      </c>
      <c r="X98" t="str">
        <f>IFERROR(VLOOKUP($B98,[1]Mar!X$5:Y$46,2,FALSE),"")</f>
        <v/>
      </c>
      <c r="Y98" t="str">
        <f>IFERROR(VLOOKUP($B98,[1]Mar!Y$5:Z$46,2,FALSE),"")</f>
        <v/>
      </c>
      <c r="Z98" t="str">
        <f>IFERROR(VLOOKUP($B98,[1]Mar!Z$5:AA$46,2,FALSE),"")</f>
        <v/>
      </c>
      <c r="AA98" t="str">
        <f>IFERROR(VLOOKUP($B98,[1]Mar!AA$5:AB$46,2,FALSE),"")</f>
        <v/>
      </c>
      <c r="AB98" t="str">
        <f>IFERROR(VLOOKUP($B98,[1]Mar!AB$5:AC$46,2,FALSE),"")</f>
        <v/>
      </c>
      <c r="AC98" t="str">
        <f>IFERROR(VLOOKUP($B98,[1]Mar!AC$5:AD$46,2,FALSE),"")</f>
        <v/>
      </c>
      <c r="AD98" t="str">
        <f>IFERROR(VLOOKUP($B98,[1]Mar!AD$5:AE$46,2,FALSE),"")</f>
        <v/>
      </c>
      <c r="AE98" t="str">
        <f>IFERROR(VLOOKUP($B98,[1]Mar!AE$5:AF$46,2,FALSE),"")</f>
        <v/>
      </c>
      <c r="AF98" t="str">
        <f>IFERROR(VLOOKUP($B98,[1]Mar!AF$5:AG$46,2,FALSE),"")</f>
        <v/>
      </c>
      <c r="AG98" t="str">
        <f>IFERROR(VLOOKUP($B98,[1]Mar!AG$5:AH$46,2,FALSE),"")</f>
        <v/>
      </c>
      <c r="AH98" t="str">
        <f>IFERROR(VLOOKUP($B98,[1]Mar!AH$5:AI$46,2,FALSE),"")</f>
        <v/>
      </c>
      <c r="AI98" t="str">
        <f>IFERROR(VLOOKUP($B98,[1]Mar!AI$5:AJ$46,2,FALSE),"")</f>
        <v/>
      </c>
      <c r="AJ98" t="str">
        <f>IFERROR(VLOOKUP($B98,[1]Mar!AJ$5:AK$46,2,FALSE),"")</f>
        <v/>
      </c>
      <c r="AK98" t="str">
        <f>IFERROR(VLOOKUP($B98,[1]Mar!AK$5:AL$46,2,FALSE),"")</f>
        <v/>
      </c>
      <c r="AL98" t="str">
        <f>IFERROR(VLOOKUP($B98,[1]Mar!AL$5:AM$46,2,FALSE),"")</f>
        <v/>
      </c>
      <c r="AM98" t="str">
        <f>IFERROR(VLOOKUP($B98,[1]Mar!AM$5:AN$46,2,FALSE),"")</f>
        <v/>
      </c>
      <c r="AN98" t="str">
        <f>IFERROR(VLOOKUP($B98,[1]Mar!AN$5:AO$46,2,FALSE),"")</f>
        <v/>
      </c>
      <c r="AO98" t="str">
        <f>IFERROR(VLOOKUP($B98,[1]Mar!AO$5:AP$46,2,FALSE),"")</f>
        <v/>
      </c>
      <c r="AP98" t="str">
        <f>IFERROR(VLOOKUP($B98,[1]Mar!AP$5:AQ$46,2,FALSE),"")</f>
        <v/>
      </c>
      <c r="AQ98" t="str">
        <f>IFERROR(VLOOKUP($B98,[1]Mar!AQ$5:AR$46,2,FALSE),"")</f>
        <v/>
      </c>
      <c r="AR98" s="7" t="str">
        <f>IFERROR(VLOOKUP($B98,[1]Mar!AR$5:AS$46,2,FALSE),"")</f>
        <v/>
      </c>
      <c r="AS98" s="6">
        <f>SUM($C98:AR98)</f>
        <v>0</v>
      </c>
      <c r="AT98">
        <f>COUNTIF($C98:AR98,"Late*")</f>
        <v>0</v>
      </c>
      <c r="AU98" s="11">
        <f t="shared" si="6"/>
        <v>0</v>
      </c>
      <c r="AV98" s="7">
        <f>COUNTIF($C98:AR98,"Absent")</f>
        <v>0</v>
      </c>
      <c r="AW98">
        <f>COUNTIF($C98:AR98,"Withdrawn")+COUNTIF($C98:AR98,"Absent*")-AV98</f>
        <v>0</v>
      </c>
      <c r="AX98" s="10">
        <f t="shared" si="7"/>
        <v>0</v>
      </c>
    </row>
    <row r="99" spans="3:50" x14ac:dyDescent="0.3">
      <c r="C99" s="6" t="str">
        <f>IFERROR(VLOOKUP($B99,[1]Mar!C$5:D$46,2,FALSE),"")</f>
        <v/>
      </c>
      <c r="D99" t="str">
        <f>IFERROR(VLOOKUP($B99,[1]Mar!D$5:E$46,2,FALSE),"")</f>
        <v/>
      </c>
      <c r="E99" t="str">
        <f>IFERROR(VLOOKUP($B99,[1]Mar!E$5:F$46,2,FALSE),"")</f>
        <v/>
      </c>
      <c r="F99" t="str">
        <f>IFERROR(VLOOKUP($B99,[1]Mar!F$5:G$46,2,FALSE),"")</f>
        <v/>
      </c>
      <c r="G99" t="str">
        <f>IFERROR(VLOOKUP($B99,[1]Mar!G$5:H$46,2,FALSE),"")</f>
        <v/>
      </c>
      <c r="H99" t="str">
        <f>IFERROR(VLOOKUP($B99,[1]Mar!H$5:I$46,2,FALSE),"")</f>
        <v/>
      </c>
      <c r="I99" t="str">
        <f>IFERROR(VLOOKUP($B99,[1]Mar!I$5:J$46,2,FALSE),"")</f>
        <v/>
      </c>
      <c r="J99" t="str">
        <f>IFERROR(VLOOKUP($B99,[1]Mar!J$5:K$46,2,FALSE),"")</f>
        <v/>
      </c>
      <c r="K99" t="str">
        <f>IFERROR(VLOOKUP($B99,[1]Mar!K$5:L$46,2,FALSE),"")</f>
        <v/>
      </c>
      <c r="L99" t="str">
        <f>IFERROR(VLOOKUP($B99,[1]Mar!L$5:M$46,2,FALSE),"")</f>
        <v/>
      </c>
      <c r="M99" t="str">
        <f>IFERROR(VLOOKUP($B99,[1]Mar!M$5:N$46,2,FALSE),"")</f>
        <v/>
      </c>
      <c r="N99" t="str">
        <f>IFERROR(VLOOKUP($B99,[1]Mar!N$5:O$46,2,FALSE),"")</f>
        <v/>
      </c>
      <c r="O99" t="str">
        <f>IFERROR(VLOOKUP($B99,[1]Mar!O$5:P$46,2,FALSE),"")</f>
        <v/>
      </c>
      <c r="P99" t="str">
        <f>IFERROR(VLOOKUP($B99,[1]Mar!P$5:Q$46,2,FALSE),"")</f>
        <v/>
      </c>
      <c r="Q99" t="str">
        <f>IFERROR(VLOOKUP($B99,[1]Mar!Q$5:R$46,2,FALSE),"")</f>
        <v/>
      </c>
      <c r="R99" t="str">
        <f>IFERROR(VLOOKUP($B99,[1]Mar!R$5:S$46,2,FALSE),"")</f>
        <v/>
      </c>
      <c r="S99" t="str">
        <f>IFERROR(VLOOKUP($B99,[1]Mar!S$5:T$46,2,FALSE),"")</f>
        <v/>
      </c>
      <c r="T99" t="str">
        <f>IFERROR(VLOOKUP($B99,[1]Mar!T$5:U$46,2,FALSE),"")</f>
        <v/>
      </c>
      <c r="U99" t="str">
        <f>IFERROR(VLOOKUP($B99,[1]Mar!U$5:V$46,2,FALSE),"")</f>
        <v/>
      </c>
      <c r="V99" t="str">
        <f>IFERROR(VLOOKUP($B99,[1]Mar!V$5:W$46,2,FALSE),"")</f>
        <v/>
      </c>
      <c r="W99" t="str">
        <f>IFERROR(VLOOKUP($B99,[1]Mar!W$5:X$46,2,FALSE),"")</f>
        <v/>
      </c>
      <c r="X99" t="str">
        <f>IFERROR(VLOOKUP($B99,[1]Mar!X$5:Y$46,2,FALSE),"")</f>
        <v/>
      </c>
      <c r="Y99" t="str">
        <f>IFERROR(VLOOKUP($B99,[1]Mar!Y$5:Z$46,2,FALSE),"")</f>
        <v/>
      </c>
      <c r="Z99" t="str">
        <f>IFERROR(VLOOKUP($B99,[1]Mar!Z$5:AA$46,2,FALSE),"")</f>
        <v/>
      </c>
      <c r="AA99" t="str">
        <f>IFERROR(VLOOKUP($B99,[1]Mar!AA$5:AB$46,2,FALSE),"")</f>
        <v/>
      </c>
      <c r="AB99" t="str">
        <f>IFERROR(VLOOKUP($B99,[1]Mar!AB$5:AC$46,2,FALSE),"")</f>
        <v/>
      </c>
      <c r="AC99" t="str">
        <f>IFERROR(VLOOKUP($B99,[1]Mar!AC$5:AD$46,2,FALSE),"")</f>
        <v/>
      </c>
      <c r="AD99" t="str">
        <f>IFERROR(VLOOKUP($B99,[1]Mar!AD$5:AE$46,2,FALSE),"")</f>
        <v/>
      </c>
      <c r="AE99" t="str">
        <f>IFERROR(VLOOKUP($B99,[1]Mar!AE$5:AF$46,2,FALSE),"")</f>
        <v/>
      </c>
      <c r="AF99" t="str">
        <f>IFERROR(VLOOKUP($B99,[1]Mar!AF$5:AG$46,2,FALSE),"")</f>
        <v/>
      </c>
      <c r="AG99" t="str">
        <f>IFERROR(VLOOKUP($B99,[1]Mar!AG$5:AH$46,2,FALSE),"")</f>
        <v/>
      </c>
      <c r="AH99" t="str">
        <f>IFERROR(VLOOKUP($B99,[1]Mar!AH$5:AI$46,2,FALSE),"")</f>
        <v/>
      </c>
      <c r="AI99" t="str">
        <f>IFERROR(VLOOKUP($B99,[1]Mar!AI$5:AJ$46,2,FALSE),"")</f>
        <v/>
      </c>
      <c r="AJ99" t="str">
        <f>IFERROR(VLOOKUP($B99,[1]Mar!AJ$5:AK$46,2,FALSE),"")</f>
        <v/>
      </c>
      <c r="AK99" t="str">
        <f>IFERROR(VLOOKUP($B99,[1]Mar!AK$5:AL$46,2,FALSE),"")</f>
        <v/>
      </c>
      <c r="AL99" t="str">
        <f>IFERROR(VLOOKUP($B99,[1]Mar!AL$5:AM$46,2,FALSE),"")</f>
        <v/>
      </c>
      <c r="AM99" t="str">
        <f>IFERROR(VLOOKUP($B99,[1]Mar!AM$5:AN$46,2,FALSE),"")</f>
        <v/>
      </c>
      <c r="AN99" t="str">
        <f>IFERROR(VLOOKUP($B99,[1]Mar!AN$5:AO$46,2,FALSE),"")</f>
        <v/>
      </c>
      <c r="AO99" t="str">
        <f>IFERROR(VLOOKUP($B99,[1]Mar!AO$5:AP$46,2,FALSE),"")</f>
        <v/>
      </c>
      <c r="AP99" t="str">
        <f>IFERROR(VLOOKUP($B99,[1]Mar!AP$5:AQ$46,2,FALSE),"")</f>
        <v/>
      </c>
      <c r="AQ99" t="str">
        <f>IFERROR(VLOOKUP($B99,[1]Mar!AQ$5:AR$46,2,FALSE),"")</f>
        <v/>
      </c>
      <c r="AR99" s="7" t="str">
        <f>IFERROR(VLOOKUP($B99,[1]Mar!AR$5:AS$46,2,FALSE),"")</f>
        <v/>
      </c>
      <c r="AS99" s="6">
        <f>SUM($C99:AR99)</f>
        <v>0</v>
      </c>
      <c r="AT99">
        <f>COUNTIF($C99:AR99,"Late*")</f>
        <v>0</v>
      </c>
      <c r="AU99" s="11">
        <f t="shared" si="6"/>
        <v>0</v>
      </c>
      <c r="AV99" s="7">
        <f>COUNTIF($C99:AR99,"Absent")</f>
        <v>0</v>
      </c>
      <c r="AW99">
        <f>COUNTIF($C99:AR99,"Withdrawn")+COUNTIF($C99:AR99,"Absent*")-AV99</f>
        <v>0</v>
      </c>
      <c r="AX99" s="10">
        <f t="shared" si="7"/>
        <v>0</v>
      </c>
    </row>
    <row r="100" spans="3:50" x14ac:dyDescent="0.3">
      <c r="C100" s="6" t="str">
        <f>IFERROR(VLOOKUP($B100,[1]Mar!C$5:D$46,2,FALSE),"")</f>
        <v/>
      </c>
      <c r="D100" t="str">
        <f>IFERROR(VLOOKUP($B100,[1]Mar!D$5:E$46,2,FALSE),"")</f>
        <v/>
      </c>
      <c r="E100" t="str">
        <f>IFERROR(VLOOKUP($B100,[1]Mar!E$5:F$46,2,FALSE),"")</f>
        <v/>
      </c>
      <c r="F100" t="str">
        <f>IFERROR(VLOOKUP($B100,[1]Mar!F$5:G$46,2,FALSE),"")</f>
        <v/>
      </c>
      <c r="G100" t="str">
        <f>IFERROR(VLOOKUP($B100,[1]Mar!G$5:H$46,2,FALSE),"")</f>
        <v/>
      </c>
      <c r="H100" t="str">
        <f>IFERROR(VLOOKUP($B100,[1]Mar!H$5:I$46,2,FALSE),"")</f>
        <v/>
      </c>
      <c r="I100" t="str">
        <f>IFERROR(VLOOKUP($B100,[1]Mar!I$5:J$46,2,FALSE),"")</f>
        <v/>
      </c>
      <c r="J100" t="str">
        <f>IFERROR(VLOOKUP($B100,[1]Mar!J$5:K$46,2,FALSE),"")</f>
        <v/>
      </c>
      <c r="K100" t="str">
        <f>IFERROR(VLOOKUP($B100,[1]Mar!K$5:L$46,2,FALSE),"")</f>
        <v/>
      </c>
      <c r="L100" t="str">
        <f>IFERROR(VLOOKUP($B100,[1]Mar!L$5:M$46,2,FALSE),"")</f>
        <v/>
      </c>
      <c r="M100" t="str">
        <f>IFERROR(VLOOKUP($B100,[1]Mar!M$5:N$46,2,FALSE),"")</f>
        <v/>
      </c>
      <c r="N100" t="str">
        <f>IFERROR(VLOOKUP($B100,[1]Mar!N$5:O$46,2,FALSE),"")</f>
        <v/>
      </c>
      <c r="O100" t="str">
        <f>IFERROR(VLOOKUP($B100,[1]Mar!O$5:P$46,2,FALSE),"")</f>
        <v/>
      </c>
      <c r="P100" t="str">
        <f>IFERROR(VLOOKUP($B100,[1]Mar!P$5:Q$46,2,FALSE),"")</f>
        <v/>
      </c>
      <c r="Q100" t="str">
        <f>IFERROR(VLOOKUP($B100,[1]Mar!Q$5:R$46,2,FALSE),"")</f>
        <v/>
      </c>
      <c r="R100" t="str">
        <f>IFERROR(VLOOKUP($B100,[1]Mar!R$5:S$46,2,FALSE),"")</f>
        <v/>
      </c>
      <c r="S100" t="str">
        <f>IFERROR(VLOOKUP($B100,[1]Mar!S$5:T$46,2,FALSE),"")</f>
        <v/>
      </c>
      <c r="T100" t="str">
        <f>IFERROR(VLOOKUP($B100,[1]Mar!T$5:U$46,2,FALSE),"")</f>
        <v/>
      </c>
      <c r="U100" t="str">
        <f>IFERROR(VLOOKUP($B100,[1]Mar!U$5:V$46,2,FALSE),"")</f>
        <v/>
      </c>
      <c r="V100" t="str">
        <f>IFERROR(VLOOKUP($B100,[1]Mar!V$5:W$46,2,FALSE),"")</f>
        <v/>
      </c>
      <c r="W100" t="str">
        <f>IFERROR(VLOOKUP($B100,[1]Mar!W$5:X$46,2,FALSE),"")</f>
        <v/>
      </c>
      <c r="X100" t="str">
        <f>IFERROR(VLOOKUP($B100,[1]Mar!X$5:Y$46,2,FALSE),"")</f>
        <v/>
      </c>
      <c r="Y100" t="str">
        <f>IFERROR(VLOOKUP($B100,[1]Mar!Y$5:Z$46,2,FALSE),"")</f>
        <v/>
      </c>
      <c r="Z100" t="str">
        <f>IFERROR(VLOOKUP($B100,[1]Mar!Z$5:AA$46,2,FALSE),"")</f>
        <v/>
      </c>
      <c r="AA100" t="str">
        <f>IFERROR(VLOOKUP($B100,[1]Mar!AA$5:AB$46,2,FALSE),"")</f>
        <v/>
      </c>
      <c r="AB100" t="str">
        <f>IFERROR(VLOOKUP($B100,[1]Mar!AB$5:AC$46,2,FALSE),"")</f>
        <v/>
      </c>
      <c r="AC100" t="str">
        <f>IFERROR(VLOOKUP($B100,[1]Mar!AC$5:AD$46,2,FALSE),"")</f>
        <v/>
      </c>
      <c r="AD100" t="str">
        <f>IFERROR(VLOOKUP($B100,[1]Mar!AD$5:AE$46,2,FALSE),"")</f>
        <v/>
      </c>
      <c r="AE100" t="str">
        <f>IFERROR(VLOOKUP($B100,[1]Mar!AE$5:AF$46,2,FALSE),"")</f>
        <v/>
      </c>
      <c r="AF100" t="str">
        <f>IFERROR(VLOOKUP($B100,[1]Mar!AF$5:AG$46,2,FALSE),"")</f>
        <v/>
      </c>
      <c r="AG100" t="str">
        <f>IFERROR(VLOOKUP($B100,[1]Mar!AG$5:AH$46,2,FALSE),"")</f>
        <v/>
      </c>
      <c r="AH100" t="str">
        <f>IFERROR(VLOOKUP($B100,[1]Mar!AH$5:AI$46,2,FALSE),"")</f>
        <v/>
      </c>
      <c r="AI100" t="str">
        <f>IFERROR(VLOOKUP($B100,[1]Mar!AI$5:AJ$46,2,FALSE),"")</f>
        <v/>
      </c>
      <c r="AJ100" t="str">
        <f>IFERROR(VLOOKUP($B100,[1]Mar!AJ$5:AK$46,2,FALSE),"")</f>
        <v/>
      </c>
      <c r="AK100" t="str">
        <f>IFERROR(VLOOKUP($B100,[1]Mar!AK$5:AL$46,2,FALSE),"")</f>
        <v/>
      </c>
      <c r="AL100" t="str">
        <f>IFERROR(VLOOKUP($B100,[1]Mar!AL$5:AM$46,2,FALSE),"")</f>
        <v/>
      </c>
      <c r="AM100" t="str">
        <f>IFERROR(VLOOKUP($B100,[1]Mar!AM$5:AN$46,2,FALSE),"")</f>
        <v/>
      </c>
      <c r="AN100" t="str">
        <f>IFERROR(VLOOKUP($B100,[1]Mar!AN$5:AO$46,2,FALSE),"")</f>
        <v/>
      </c>
      <c r="AO100" t="str">
        <f>IFERROR(VLOOKUP($B100,[1]Mar!AO$5:AP$46,2,FALSE),"")</f>
        <v/>
      </c>
      <c r="AP100" t="str">
        <f>IFERROR(VLOOKUP($B100,[1]Mar!AP$5:AQ$46,2,FALSE),"")</f>
        <v/>
      </c>
      <c r="AQ100" t="str">
        <f>IFERROR(VLOOKUP($B100,[1]Mar!AQ$5:AR$46,2,FALSE),"")</f>
        <v/>
      </c>
      <c r="AR100" s="7" t="str">
        <f>IFERROR(VLOOKUP($B100,[1]Mar!AR$5:AS$46,2,FALSE),"")</f>
        <v/>
      </c>
      <c r="AS100" s="6">
        <f>SUM($C100:AR100)</f>
        <v>0</v>
      </c>
      <c r="AT100">
        <f>COUNTIF($C100:AR100,"Late*")</f>
        <v>0</v>
      </c>
      <c r="AU100" s="11">
        <f t="shared" si="6"/>
        <v>0</v>
      </c>
      <c r="AV100" s="7">
        <f>COUNTIF($C100:AR100,"Absent")</f>
        <v>0</v>
      </c>
      <c r="AW100">
        <f>COUNTIF($C100:AR100,"Withdrawn")+COUNTIF($C100:AR100,"Absent*")-AV100</f>
        <v>0</v>
      </c>
      <c r="AX100" s="10">
        <f t="shared" si="7"/>
        <v>0</v>
      </c>
    </row>
    <row r="101" spans="3:50" x14ac:dyDescent="0.3">
      <c r="C101" s="6" t="str">
        <f>IFERROR(VLOOKUP($B101,[1]Mar!C$5:D$46,2,FALSE),"")</f>
        <v/>
      </c>
      <c r="D101" t="str">
        <f>IFERROR(VLOOKUP($B101,[1]Mar!D$5:E$46,2,FALSE),"")</f>
        <v/>
      </c>
      <c r="E101" t="str">
        <f>IFERROR(VLOOKUP($B101,[1]Mar!E$5:F$46,2,FALSE),"")</f>
        <v/>
      </c>
      <c r="F101" t="str">
        <f>IFERROR(VLOOKUP($B101,[1]Mar!F$5:G$46,2,FALSE),"")</f>
        <v/>
      </c>
      <c r="G101" t="str">
        <f>IFERROR(VLOOKUP($B101,[1]Mar!G$5:H$46,2,FALSE),"")</f>
        <v/>
      </c>
      <c r="H101" t="str">
        <f>IFERROR(VLOOKUP($B101,[1]Mar!H$5:I$46,2,FALSE),"")</f>
        <v/>
      </c>
      <c r="I101" t="str">
        <f>IFERROR(VLOOKUP($B101,[1]Mar!I$5:J$46,2,FALSE),"")</f>
        <v/>
      </c>
      <c r="J101" t="str">
        <f>IFERROR(VLOOKUP($B101,[1]Mar!J$5:K$46,2,FALSE),"")</f>
        <v/>
      </c>
      <c r="K101" t="str">
        <f>IFERROR(VLOOKUP($B101,[1]Mar!K$5:L$46,2,FALSE),"")</f>
        <v/>
      </c>
      <c r="L101" t="str">
        <f>IFERROR(VLOOKUP($B101,[1]Mar!L$5:M$46,2,FALSE),"")</f>
        <v/>
      </c>
      <c r="M101" t="str">
        <f>IFERROR(VLOOKUP($B101,[1]Mar!M$5:N$46,2,FALSE),"")</f>
        <v/>
      </c>
      <c r="N101" t="str">
        <f>IFERROR(VLOOKUP($B101,[1]Mar!N$5:O$46,2,FALSE),"")</f>
        <v/>
      </c>
      <c r="O101" t="str">
        <f>IFERROR(VLOOKUP($B101,[1]Mar!O$5:P$46,2,FALSE),"")</f>
        <v/>
      </c>
      <c r="P101" t="str">
        <f>IFERROR(VLOOKUP($B101,[1]Mar!P$5:Q$46,2,FALSE),"")</f>
        <v/>
      </c>
      <c r="Q101" t="str">
        <f>IFERROR(VLOOKUP($B101,[1]Mar!Q$5:R$46,2,FALSE),"")</f>
        <v/>
      </c>
      <c r="R101" t="str">
        <f>IFERROR(VLOOKUP($B101,[1]Mar!R$5:S$46,2,FALSE),"")</f>
        <v/>
      </c>
      <c r="S101" t="str">
        <f>IFERROR(VLOOKUP($B101,[1]Mar!S$5:T$46,2,FALSE),"")</f>
        <v/>
      </c>
      <c r="T101" t="str">
        <f>IFERROR(VLOOKUP($B101,[1]Mar!T$5:U$46,2,FALSE),"")</f>
        <v/>
      </c>
      <c r="U101" t="str">
        <f>IFERROR(VLOOKUP($B101,[1]Mar!U$5:V$46,2,FALSE),"")</f>
        <v/>
      </c>
      <c r="V101" t="str">
        <f>IFERROR(VLOOKUP($B101,[1]Mar!V$5:W$46,2,FALSE),"")</f>
        <v/>
      </c>
      <c r="W101" t="str">
        <f>IFERROR(VLOOKUP($B101,[1]Mar!W$5:X$46,2,FALSE),"")</f>
        <v/>
      </c>
      <c r="X101" t="str">
        <f>IFERROR(VLOOKUP($B101,[1]Mar!X$5:Y$46,2,FALSE),"")</f>
        <v/>
      </c>
      <c r="Y101" t="str">
        <f>IFERROR(VLOOKUP($B101,[1]Mar!Y$5:Z$46,2,FALSE),"")</f>
        <v/>
      </c>
      <c r="Z101" t="str">
        <f>IFERROR(VLOOKUP($B101,[1]Mar!Z$5:AA$46,2,FALSE),"")</f>
        <v/>
      </c>
      <c r="AA101" t="str">
        <f>IFERROR(VLOOKUP($B101,[1]Mar!AA$5:AB$46,2,FALSE),"")</f>
        <v/>
      </c>
      <c r="AB101" t="str">
        <f>IFERROR(VLOOKUP($B101,[1]Mar!AB$5:AC$46,2,FALSE),"")</f>
        <v/>
      </c>
      <c r="AC101" t="str">
        <f>IFERROR(VLOOKUP($B101,[1]Mar!AC$5:AD$46,2,FALSE),"")</f>
        <v/>
      </c>
      <c r="AD101" t="str">
        <f>IFERROR(VLOOKUP($B101,[1]Mar!AD$5:AE$46,2,FALSE),"")</f>
        <v/>
      </c>
      <c r="AE101" t="str">
        <f>IFERROR(VLOOKUP($B101,[1]Mar!AE$5:AF$46,2,FALSE),"")</f>
        <v/>
      </c>
      <c r="AF101" t="str">
        <f>IFERROR(VLOOKUP($B101,[1]Mar!AF$5:AG$46,2,FALSE),"")</f>
        <v/>
      </c>
      <c r="AG101" t="str">
        <f>IFERROR(VLOOKUP($B101,[1]Mar!AG$5:AH$46,2,FALSE),"")</f>
        <v/>
      </c>
      <c r="AH101" t="str">
        <f>IFERROR(VLOOKUP($B101,[1]Mar!AH$5:AI$46,2,FALSE),"")</f>
        <v/>
      </c>
      <c r="AI101" t="str">
        <f>IFERROR(VLOOKUP($B101,[1]Mar!AI$5:AJ$46,2,FALSE),"")</f>
        <v/>
      </c>
      <c r="AJ101" t="str">
        <f>IFERROR(VLOOKUP($B101,[1]Mar!AJ$5:AK$46,2,FALSE),"")</f>
        <v/>
      </c>
      <c r="AK101" t="str">
        <f>IFERROR(VLOOKUP($B101,[1]Mar!AK$5:AL$46,2,FALSE),"")</f>
        <v/>
      </c>
      <c r="AL101" t="str">
        <f>IFERROR(VLOOKUP($B101,[1]Mar!AL$5:AM$46,2,FALSE),"")</f>
        <v/>
      </c>
      <c r="AM101" t="str">
        <f>IFERROR(VLOOKUP($B101,[1]Mar!AM$5:AN$46,2,FALSE),"")</f>
        <v/>
      </c>
      <c r="AN101" t="str">
        <f>IFERROR(VLOOKUP($B101,[1]Mar!AN$5:AO$46,2,FALSE),"")</f>
        <v/>
      </c>
      <c r="AO101" t="str">
        <f>IFERROR(VLOOKUP($B101,[1]Mar!AO$5:AP$46,2,FALSE),"")</f>
        <v/>
      </c>
      <c r="AP101" t="str">
        <f>IFERROR(VLOOKUP($B101,[1]Mar!AP$5:AQ$46,2,FALSE),"")</f>
        <v/>
      </c>
      <c r="AQ101" t="str">
        <f>IFERROR(VLOOKUP($B101,[1]Mar!AQ$5:AR$46,2,FALSE),"")</f>
        <v/>
      </c>
      <c r="AR101" s="7" t="str">
        <f>IFERROR(VLOOKUP($B101,[1]Mar!AR$5:AS$46,2,FALSE),"")</f>
        <v/>
      </c>
      <c r="AS101" s="6">
        <f>SUM($C101:AR101)</f>
        <v>0</v>
      </c>
      <c r="AT101">
        <f>COUNTIF($C101:AR101,"Late*")</f>
        <v>0</v>
      </c>
      <c r="AU101" s="11">
        <f t="shared" si="6"/>
        <v>0</v>
      </c>
      <c r="AV101" s="7">
        <f>COUNTIF($C101:AR101,"Absent")</f>
        <v>0</v>
      </c>
      <c r="AW101">
        <f>COUNTIF($C101:AR101,"Withdrawn")+COUNTIF($C101:AR101,"Absent*")-AV101</f>
        <v>0</v>
      </c>
      <c r="AX101" s="10">
        <f t="shared" si="7"/>
        <v>0</v>
      </c>
    </row>
    <row r="102" spans="3:50" x14ac:dyDescent="0.3">
      <c r="C102" s="6" t="str">
        <f>IFERROR(VLOOKUP($B102,[1]Mar!C$5:D$46,2,FALSE),"")</f>
        <v/>
      </c>
      <c r="D102" t="str">
        <f>IFERROR(VLOOKUP($B102,[1]Mar!D$5:E$46,2,FALSE),"")</f>
        <v/>
      </c>
      <c r="E102" t="str">
        <f>IFERROR(VLOOKUP($B102,[1]Mar!E$5:F$46,2,FALSE),"")</f>
        <v/>
      </c>
      <c r="F102" t="str">
        <f>IFERROR(VLOOKUP($B102,[1]Mar!F$5:G$46,2,FALSE),"")</f>
        <v/>
      </c>
      <c r="G102" t="str">
        <f>IFERROR(VLOOKUP($B102,[1]Mar!G$5:H$46,2,FALSE),"")</f>
        <v/>
      </c>
      <c r="H102" t="str">
        <f>IFERROR(VLOOKUP($B102,[1]Mar!H$5:I$46,2,FALSE),"")</f>
        <v/>
      </c>
      <c r="I102" t="str">
        <f>IFERROR(VLOOKUP($B102,[1]Mar!I$5:J$46,2,FALSE),"")</f>
        <v/>
      </c>
      <c r="J102" t="str">
        <f>IFERROR(VLOOKUP($B102,[1]Mar!J$5:K$46,2,FALSE),"")</f>
        <v/>
      </c>
      <c r="K102" t="str">
        <f>IFERROR(VLOOKUP($B102,[1]Mar!K$5:L$46,2,FALSE),"")</f>
        <v/>
      </c>
      <c r="L102" t="str">
        <f>IFERROR(VLOOKUP($B102,[1]Mar!L$5:M$46,2,FALSE),"")</f>
        <v/>
      </c>
      <c r="M102" t="str">
        <f>IFERROR(VLOOKUP($B102,[1]Mar!M$5:N$46,2,FALSE),"")</f>
        <v/>
      </c>
      <c r="N102" t="str">
        <f>IFERROR(VLOOKUP($B102,[1]Mar!N$5:O$46,2,FALSE),"")</f>
        <v/>
      </c>
      <c r="O102" t="str">
        <f>IFERROR(VLOOKUP($B102,[1]Mar!O$5:P$46,2,FALSE),"")</f>
        <v/>
      </c>
      <c r="P102" t="str">
        <f>IFERROR(VLOOKUP($B102,[1]Mar!P$5:Q$46,2,FALSE),"")</f>
        <v/>
      </c>
      <c r="Q102" t="str">
        <f>IFERROR(VLOOKUP($B102,[1]Mar!Q$5:R$46,2,FALSE),"")</f>
        <v/>
      </c>
      <c r="R102" t="str">
        <f>IFERROR(VLOOKUP($B102,[1]Mar!R$5:S$46,2,FALSE),"")</f>
        <v/>
      </c>
      <c r="S102" t="str">
        <f>IFERROR(VLOOKUP($B102,[1]Mar!S$5:T$46,2,FALSE),"")</f>
        <v/>
      </c>
      <c r="T102" t="str">
        <f>IFERROR(VLOOKUP($B102,[1]Mar!T$5:U$46,2,FALSE),"")</f>
        <v/>
      </c>
      <c r="U102" t="str">
        <f>IFERROR(VLOOKUP($B102,[1]Mar!U$5:V$46,2,FALSE),"")</f>
        <v/>
      </c>
      <c r="V102" t="str">
        <f>IFERROR(VLOOKUP($B102,[1]Mar!V$5:W$46,2,FALSE),"")</f>
        <v/>
      </c>
      <c r="W102" t="str">
        <f>IFERROR(VLOOKUP($B102,[1]Mar!W$5:X$46,2,FALSE),"")</f>
        <v/>
      </c>
      <c r="X102" t="str">
        <f>IFERROR(VLOOKUP($B102,[1]Mar!X$5:Y$46,2,FALSE),"")</f>
        <v/>
      </c>
      <c r="Y102" t="str">
        <f>IFERROR(VLOOKUP($B102,[1]Mar!Y$5:Z$46,2,FALSE),"")</f>
        <v/>
      </c>
      <c r="Z102" t="str">
        <f>IFERROR(VLOOKUP($B102,[1]Mar!Z$5:AA$46,2,FALSE),"")</f>
        <v/>
      </c>
      <c r="AA102" t="str">
        <f>IFERROR(VLOOKUP($B102,[1]Mar!AA$5:AB$46,2,FALSE),"")</f>
        <v/>
      </c>
      <c r="AB102" t="str">
        <f>IFERROR(VLOOKUP($B102,[1]Mar!AB$5:AC$46,2,FALSE),"")</f>
        <v/>
      </c>
      <c r="AC102" t="str">
        <f>IFERROR(VLOOKUP($B102,[1]Mar!AC$5:AD$46,2,FALSE),"")</f>
        <v/>
      </c>
      <c r="AD102" t="str">
        <f>IFERROR(VLOOKUP($B102,[1]Mar!AD$5:AE$46,2,FALSE),"")</f>
        <v/>
      </c>
      <c r="AE102" t="str">
        <f>IFERROR(VLOOKUP($B102,[1]Mar!AE$5:AF$46,2,FALSE),"")</f>
        <v/>
      </c>
      <c r="AF102" t="str">
        <f>IFERROR(VLOOKUP($B102,[1]Mar!AF$5:AG$46,2,FALSE),"")</f>
        <v/>
      </c>
      <c r="AG102" t="str">
        <f>IFERROR(VLOOKUP($B102,[1]Mar!AG$5:AH$46,2,FALSE),"")</f>
        <v/>
      </c>
      <c r="AH102" t="str">
        <f>IFERROR(VLOOKUP($B102,[1]Mar!AH$5:AI$46,2,FALSE),"")</f>
        <v/>
      </c>
      <c r="AI102" t="str">
        <f>IFERROR(VLOOKUP($B102,[1]Mar!AI$5:AJ$46,2,FALSE),"")</f>
        <v/>
      </c>
      <c r="AJ102" t="str">
        <f>IFERROR(VLOOKUP($B102,[1]Mar!AJ$5:AK$46,2,FALSE),"")</f>
        <v/>
      </c>
      <c r="AK102" t="str">
        <f>IFERROR(VLOOKUP($B102,[1]Mar!AK$5:AL$46,2,FALSE),"")</f>
        <v/>
      </c>
      <c r="AL102" t="str">
        <f>IFERROR(VLOOKUP($B102,[1]Mar!AL$5:AM$46,2,FALSE),"")</f>
        <v/>
      </c>
      <c r="AM102" t="str">
        <f>IFERROR(VLOOKUP($B102,[1]Mar!AM$5:AN$46,2,FALSE),"")</f>
        <v/>
      </c>
      <c r="AN102" t="str">
        <f>IFERROR(VLOOKUP($B102,[1]Mar!AN$5:AO$46,2,FALSE),"")</f>
        <v/>
      </c>
      <c r="AO102" t="str">
        <f>IFERROR(VLOOKUP($B102,[1]Mar!AO$5:AP$46,2,FALSE),"")</f>
        <v/>
      </c>
      <c r="AP102" t="str">
        <f>IFERROR(VLOOKUP($B102,[1]Mar!AP$5:AQ$46,2,FALSE),"")</f>
        <v/>
      </c>
      <c r="AQ102" t="str">
        <f>IFERROR(VLOOKUP($B102,[1]Mar!AQ$5:AR$46,2,FALSE),"")</f>
        <v/>
      </c>
      <c r="AR102" s="7" t="str">
        <f>IFERROR(VLOOKUP($B102,[1]Mar!AR$5:AS$46,2,FALSE),"")</f>
        <v/>
      </c>
      <c r="AS102" s="6">
        <f>SUM($C102:AR102)</f>
        <v>0</v>
      </c>
      <c r="AT102">
        <f>COUNTIF($C102:AR102,"Late*")</f>
        <v>0</v>
      </c>
      <c r="AU102" s="11">
        <f t="shared" si="6"/>
        <v>0</v>
      </c>
      <c r="AV102" s="7">
        <f>COUNTIF($C102:AR102,"Absent")</f>
        <v>0</v>
      </c>
      <c r="AW102">
        <f>COUNTIF($C102:AR102,"Withdrawn")+COUNTIF($C102:AR102,"Absent*")-AV102</f>
        <v>0</v>
      </c>
      <c r="AX102" s="10">
        <f t="shared" si="7"/>
        <v>0</v>
      </c>
    </row>
    <row r="103" spans="3:50" x14ac:dyDescent="0.3">
      <c r="C103" s="6" t="str">
        <f>IFERROR(VLOOKUP($B103,[1]Mar!C$5:D$46,2,FALSE),"")</f>
        <v/>
      </c>
      <c r="D103" t="str">
        <f>IFERROR(VLOOKUP($B103,[1]Mar!D$5:E$46,2,FALSE),"")</f>
        <v/>
      </c>
      <c r="E103" t="str">
        <f>IFERROR(VLOOKUP($B103,[1]Mar!E$5:F$46,2,FALSE),"")</f>
        <v/>
      </c>
      <c r="F103" t="str">
        <f>IFERROR(VLOOKUP($B103,[1]Mar!F$5:G$46,2,FALSE),"")</f>
        <v/>
      </c>
      <c r="G103" t="str">
        <f>IFERROR(VLOOKUP($B103,[1]Mar!G$5:H$46,2,FALSE),"")</f>
        <v/>
      </c>
      <c r="H103" t="str">
        <f>IFERROR(VLOOKUP($B103,[1]Mar!H$5:I$46,2,FALSE),"")</f>
        <v/>
      </c>
      <c r="I103" t="str">
        <f>IFERROR(VLOOKUP($B103,[1]Mar!I$5:J$46,2,FALSE),"")</f>
        <v/>
      </c>
      <c r="J103" t="str">
        <f>IFERROR(VLOOKUP($B103,[1]Mar!J$5:K$46,2,FALSE),"")</f>
        <v/>
      </c>
      <c r="K103" t="str">
        <f>IFERROR(VLOOKUP($B103,[1]Mar!K$5:L$46,2,FALSE),"")</f>
        <v/>
      </c>
      <c r="L103" t="str">
        <f>IFERROR(VLOOKUP($B103,[1]Mar!L$5:M$46,2,FALSE),"")</f>
        <v/>
      </c>
      <c r="M103" t="str">
        <f>IFERROR(VLOOKUP($B103,[1]Mar!M$5:N$46,2,FALSE),"")</f>
        <v/>
      </c>
      <c r="N103" t="str">
        <f>IFERROR(VLOOKUP($B103,[1]Mar!N$5:O$46,2,FALSE),"")</f>
        <v/>
      </c>
      <c r="O103" t="str">
        <f>IFERROR(VLOOKUP($B103,[1]Mar!O$5:P$46,2,FALSE),"")</f>
        <v/>
      </c>
      <c r="P103" t="str">
        <f>IFERROR(VLOOKUP($B103,[1]Mar!P$5:Q$46,2,FALSE),"")</f>
        <v/>
      </c>
      <c r="Q103" t="str">
        <f>IFERROR(VLOOKUP($B103,[1]Mar!Q$5:R$46,2,FALSE),"")</f>
        <v/>
      </c>
      <c r="R103" t="str">
        <f>IFERROR(VLOOKUP($B103,[1]Mar!R$5:S$46,2,FALSE),"")</f>
        <v/>
      </c>
      <c r="S103" t="str">
        <f>IFERROR(VLOOKUP($B103,[1]Mar!S$5:T$46,2,FALSE),"")</f>
        <v/>
      </c>
      <c r="T103" t="str">
        <f>IFERROR(VLOOKUP($B103,[1]Mar!T$5:U$46,2,FALSE),"")</f>
        <v/>
      </c>
      <c r="U103" t="str">
        <f>IFERROR(VLOOKUP($B103,[1]Mar!U$5:V$46,2,FALSE),"")</f>
        <v/>
      </c>
      <c r="V103" t="str">
        <f>IFERROR(VLOOKUP($B103,[1]Mar!V$5:W$46,2,FALSE),"")</f>
        <v/>
      </c>
      <c r="W103" t="str">
        <f>IFERROR(VLOOKUP($B103,[1]Mar!W$5:X$46,2,FALSE),"")</f>
        <v/>
      </c>
      <c r="X103" t="str">
        <f>IFERROR(VLOOKUP($B103,[1]Mar!X$5:Y$46,2,FALSE),"")</f>
        <v/>
      </c>
      <c r="Y103" t="str">
        <f>IFERROR(VLOOKUP($B103,[1]Mar!Y$5:Z$46,2,FALSE),"")</f>
        <v/>
      </c>
      <c r="Z103" t="str">
        <f>IFERROR(VLOOKUP($B103,[1]Mar!Z$5:AA$46,2,FALSE),"")</f>
        <v/>
      </c>
      <c r="AA103" t="str">
        <f>IFERROR(VLOOKUP($B103,[1]Mar!AA$5:AB$46,2,FALSE),"")</f>
        <v/>
      </c>
      <c r="AB103" t="str">
        <f>IFERROR(VLOOKUP($B103,[1]Mar!AB$5:AC$46,2,FALSE),"")</f>
        <v/>
      </c>
      <c r="AC103" t="str">
        <f>IFERROR(VLOOKUP($B103,[1]Mar!AC$5:AD$46,2,FALSE),"")</f>
        <v/>
      </c>
      <c r="AD103" t="str">
        <f>IFERROR(VLOOKUP($B103,[1]Mar!AD$5:AE$46,2,FALSE),"")</f>
        <v/>
      </c>
      <c r="AE103" t="str">
        <f>IFERROR(VLOOKUP($B103,[1]Mar!AE$5:AF$46,2,FALSE),"")</f>
        <v/>
      </c>
      <c r="AF103" t="str">
        <f>IFERROR(VLOOKUP($B103,[1]Mar!AF$5:AG$46,2,FALSE),"")</f>
        <v/>
      </c>
      <c r="AG103" t="str">
        <f>IFERROR(VLOOKUP($B103,[1]Mar!AG$5:AH$46,2,FALSE),"")</f>
        <v/>
      </c>
      <c r="AH103" t="str">
        <f>IFERROR(VLOOKUP($B103,[1]Mar!AH$5:AI$46,2,FALSE),"")</f>
        <v/>
      </c>
      <c r="AI103" t="str">
        <f>IFERROR(VLOOKUP($B103,[1]Mar!AI$5:AJ$46,2,FALSE),"")</f>
        <v/>
      </c>
      <c r="AJ103" t="str">
        <f>IFERROR(VLOOKUP($B103,[1]Mar!AJ$5:AK$46,2,FALSE),"")</f>
        <v/>
      </c>
      <c r="AK103" t="str">
        <f>IFERROR(VLOOKUP($B103,[1]Mar!AK$5:AL$46,2,FALSE),"")</f>
        <v/>
      </c>
      <c r="AL103" t="str">
        <f>IFERROR(VLOOKUP($B103,[1]Mar!AL$5:AM$46,2,FALSE),"")</f>
        <v/>
      </c>
      <c r="AM103" t="str">
        <f>IFERROR(VLOOKUP($B103,[1]Mar!AM$5:AN$46,2,FALSE),"")</f>
        <v/>
      </c>
      <c r="AN103" t="str">
        <f>IFERROR(VLOOKUP($B103,[1]Mar!AN$5:AO$46,2,FALSE),"")</f>
        <v/>
      </c>
      <c r="AO103" t="str">
        <f>IFERROR(VLOOKUP($B103,[1]Mar!AO$5:AP$46,2,FALSE),"")</f>
        <v/>
      </c>
      <c r="AP103" t="str">
        <f>IFERROR(VLOOKUP($B103,[1]Mar!AP$5:AQ$46,2,FALSE),"")</f>
        <v/>
      </c>
      <c r="AQ103" t="str">
        <f>IFERROR(VLOOKUP($B103,[1]Mar!AQ$5:AR$46,2,FALSE),"")</f>
        <v/>
      </c>
      <c r="AR103" s="7" t="str">
        <f>IFERROR(VLOOKUP($B103,[1]Mar!AR$5:AS$46,2,FALSE),"")</f>
        <v/>
      </c>
      <c r="AS103" s="6">
        <f>SUM($C103:AR103)</f>
        <v>0</v>
      </c>
      <c r="AT103">
        <f>COUNTIF($C103:AR103,"Late*")</f>
        <v>0</v>
      </c>
      <c r="AU103" s="11">
        <f t="shared" si="6"/>
        <v>0</v>
      </c>
      <c r="AV103" s="7">
        <f>COUNTIF($C103:AR103,"Absent")</f>
        <v>0</v>
      </c>
      <c r="AW103">
        <f>COUNTIF($C103:AR103,"Withdrawn")+COUNTIF($C103:AR103,"Absent*")-AV103</f>
        <v>0</v>
      </c>
      <c r="AX103" s="10">
        <f t="shared" si="7"/>
        <v>0</v>
      </c>
    </row>
    <row r="104" spans="3:50" x14ac:dyDescent="0.3">
      <c r="C104" s="6" t="str">
        <f>IFERROR(VLOOKUP($B104,[1]Mar!C$5:D$46,2,FALSE),"")</f>
        <v/>
      </c>
      <c r="D104" t="str">
        <f>IFERROR(VLOOKUP($B104,[1]Mar!D$5:E$46,2,FALSE),"")</f>
        <v/>
      </c>
      <c r="E104" t="str">
        <f>IFERROR(VLOOKUP($B104,[1]Mar!E$5:F$46,2,FALSE),"")</f>
        <v/>
      </c>
      <c r="F104" t="str">
        <f>IFERROR(VLOOKUP($B104,[1]Mar!F$5:G$46,2,FALSE),"")</f>
        <v/>
      </c>
      <c r="G104" t="str">
        <f>IFERROR(VLOOKUP($B104,[1]Mar!G$5:H$46,2,FALSE),"")</f>
        <v/>
      </c>
      <c r="H104" t="str">
        <f>IFERROR(VLOOKUP($B104,[1]Mar!H$5:I$46,2,FALSE),"")</f>
        <v/>
      </c>
      <c r="I104" t="str">
        <f>IFERROR(VLOOKUP($B104,[1]Mar!I$5:J$46,2,FALSE),"")</f>
        <v/>
      </c>
      <c r="J104" t="str">
        <f>IFERROR(VLOOKUP($B104,[1]Mar!J$5:K$46,2,FALSE),"")</f>
        <v/>
      </c>
      <c r="K104" t="str">
        <f>IFERROR(VLOOKUP($B104,[1]Mar!K$5:L$46,2,FALSE),"")</f>
        <v/>
      </c>
      <c r="L104" t="str">
        <f>IFERROR(VLOOKUP($B104,[1]Mar!L$5:M$46,2,FALSE),"")</f>
        <v/>
      </c>
      <c r="M104" t="str">
        <f>IFERROR(VLOOKUP($B104,[1]Mar!M$5:N$46,2,FALSE),"")</f>
        <v/>
      </c>
      <c r="N104" t="str">
        <f>IFERROR(VLOOKUP($B104,[1]Mar!N$5:O$46,2,FALSE),"")</f>
        <v/>
      </c>
      <c r="O104" t="str">
        <f>IFERROR(VLOOKUP($B104,[1]Mar!O$5:P$46,2,FALSE),"")</f>
        <v/>
      </c>
      <c r="P104" t="str">
        <f>IFERROR(VLOOKUP($B104,[1]Mar!P$5:Q$46,2,FALSE),"")</f>
        <v/>
      </c>
      <c r="Q104" t="str">
        <f>IFERROR(VLOOKUP($B104,[1]Mar!Q$5:R$46,2,FALSE),"")</f>
        <v/>
      </c>
      <c r="R104" t="str">
        <f>IFERROR(VLOOKUP($B104,[1]Mar!R$5:S$46,2,FALSE),"")</f>
        <v/>
      </c>
      <c r="S104" t="str">
        <f>IFERROR(VLOOKUP($B104,[1]Mar!S$5:T$46,2,FALSE),"")</f>
        <v/>
      </c>
      <c r="T104" t="str">
        <f>IFERROR(VLOOKUP($B104,[1]Mar!T$5:U$46,2,FALSE),"")</f>
        <v/>
      </c>
      <c r="U104" t="str">
        <f>IFERROR(VLOOKUP($B104,[1]Mar!U$5:V$46,2,FALSE),"")</f>
        <v/>
      </c>
      <c r="V104" t="str">
        <f>IFERROR(VLOOKUP($B104,[1]Mar!V$5:W$46,2,FALSE),"")</f>
        <v/>
      </c>
      <c r="W104" t="str">
        <f>IFERROR(VLOOKUP($B104,[1]Mar!W$5:X$46,2,FALSE),"")</f>
        <v/>
      </c>
      <c r="X104" t="str">
        <f>IFERROR(VLOOKUP($B104,[1]Mar!X$5:Y$46,2,FALSE),"")</f>
        <v/>
      </c>
      <c r="Y104" t="str">
        <f>IFERROR(VLOOKUP($B104,[1]Mar!Y$5:Z$46,2,FALSE),"")</f>
        <v/>
      </c>
      <c r="Z104" t="str">
        <f>IFERROR(VLOOKUP($B104,[1]Mar!Z$5:AA$46,2,FALSE),"")</f>
        <v/>
      </c>
      <c r="AA104" t="str">
        <f>IFERROR(VLOOKUP($B104,[1]Mar!AA$5:AB$46,2,FALSE),"")</f>
        <v/>
      </c>
      <c r="AB104" t="str">
        <f>IFERROR(VLOOKUP($B104,[1]Mar!AB$5:AC$46,2,FALSE),"")</f>
        <v/>
      </c>
      <c r="AC104" t="str">
        <f>IFERROR(VLOOKUP($B104,[1]Mar!AC$5:AD$46,2,FALSE),"")</f>
        <v/>
      </c>
      <c r="AD104" t="str">
        <f>IFERROR(VLOOKUP($B104,[1]Mar!AD$5:AE$46,2,FALSE),"")</f>
        <v/>
      </c>
      <c r="AE104" t="str">
        <f>IFERROR(VLOOKUP($B104,[1]Mar!AE$5:AF$46,2,FALSE),"")</f>
        <v/>
      </c>
      <c r="AF104" t="str">
        <f>IFERROR(VLOOKUP($B104,[1]Mar!AF$5:AG$46,2,FALSE),"")</f>
        <v/>
      </c>
      <c r="AG104" t="str">
        <f>IFERROR(VLOOKUP($B104,[1]Mar!AG$5:AH$46,2,FALSE),"")</f>
        <v/>
      </c>
      <c r="AH104" t="str">
        <f>IFERROR(VLOOKUP($B104,[1]Mar!AH$5:AI$46,2,FALSE),"")</f>
        <v/>
      </c>
      <c r="AI104" t="str">
        <f>IFERROR(VLOOKUP($B104,[1]Mar!AI$5:AJ$46,2,FALSE),"")</f>
        <v/>
      </c>
      <c r="AJ104" t="str">
        <f>IFERROR(VLOOKUP($B104,[1]Mar!AJ$5:AK$46,2,FALSE),"")</f>
        <v/>
      </c>
      <c r="AK104" t="str">
        <f>IFERROR(VLOOKUP($B104,[1]Mar!AK$5:AL$46,2,FALSE),"")</f>
        <v/>
      </c>
      <c r="AL104" t="str">
        <f>IFERROR(VLOOKUP($B104,[1]Mar!AL$5:AM$46,2,FALSE),"")</f>
        <v/>
      </c>
      <c r="AM104" t="str">
        <f>IFERROR(VLOOKUP($B104,[1]Mar!AM$5:AN$46,2,FALSE),"")</f>
        <v/>
      </c>
      <c r="AN104" t="str">
        <f>IFERROR(VLOOKUP($B104,[1]Mar!AN$5:AO$46,2,FALSE),"")</f>
        <v/>
      </c>
      <c r="AO104" t="str">
        <f>IFERROR(VLOOKUP($B104,[1]Mar!AO$5:AP$46,2,FALSE),"")</f>
        <v/>
      </c>
      <c r="AP104" t="str">
        <f>IFERROR(VLOOKUP($B104,[1]Mar!AP$5:AQ$46,2,FALSE),"")</f>
        <v/>
      </c>
      <c r="AQ104" t="str">
        <f>IFERROR(VLOOKUP($B104,[1]Mar!AQ$5:AR$46,2,FALSE),"")</f>
        <v/>
      </c>
      <c r="AR104" s="7" t="str">
        <f>IFERROR(VLOOKUP($B104,[1]Mar!AR$5:AS$46,2,FALSE),"")</f>
        <v/>
      </c>
      <c r="AS104" s="6">
        <f>SUM($C104:AR104)</f>
        <v>0</v>
      </c>
      <c r="AT104">
        <f>COUNTIF($C104:AR104,"Late*")</f>
        <v>0</v>
      </c>
      <c r="AU104" s="11">
        <f t="shared" si="6"/>
        <v>0</v>
      </c>
      <c r="AV104" s="7">
        <f>COUNTIF($C104:AR104,"Absent")</f>
        <v>0</v>
      </c>
      <c r="AW104">
        <f>COUNTIF($C104:AR104,"Withdrawn")+COUNTIF($C104:AR104,"Absent*")-AV104</f>
        <v>0</v>
      </c>
      <c r="AX104" s="10">
        <f t="shared" si="7"/>
        <v>0</v>
      </c>
    </row>
    <row r="105" spans="3:50" x14ac:dyDescent="0.3">
      <c r="C105" s="6" t="str">
        <f>IFERROR(VLOOKUP($B105,[1]Mar!C$5:D$46,2,FALSE),"")</f>
        <v/>
      </c>
      <c r="D105" t="str">
        <f>IFERROR(VLOOKUP($B105,[1]Mar!D$5:E$46,2,FALSE),"")</f>
        <v/>
      </c>
      <c r="E105" t="str">
        <f>IFERROR(VLOOKUP($B105,[1]Mar!E$5:F$46,2,FALSE),"")</f>
        <v/>
      </c>
      <c r="F105" t="str">
        <f>IFERROR(VLOOKUP($B105,[1]Mar!F$5:G$46,2,FALSE),"")</f>
        <v/>
      </c>
      <c r="G105" t="str">
        <f>IFERROR(VLOOKUP($B105,[1]Mar!G$5:H$46,2,FALSE),"")</f>
        <v/>
      </c>
      <c r="H105" t="str">
        <f>IFERROR(VLOOKUP($B105,[1]Mar!H$5:I$46,2,FALSE),"")</f>
        <v/>
      </c>
      <c r="I105" t="str">
        <f>IFERROR(VLOOKUP($B105,[1]Mar!I$5:J$46,2,FALSE),"")</f>
        <v/>
      </c>
      <c r="J105" t="str">
        <f>IFERROR(VLOOKUP($B105,[1]Mar!J$5:K$46,2,FALSE),"")</f>
        <v/>
      </c>
      <c r="K105" t="str">
        <f>IFERROR(VLOOKUP($B105,[1]Mar!K$5:L$46,2,FALSE),"")</f>
        <v/>
      </c>
      <c r="L105" t="str">
        <f>IFERROR(VLOOKUP($B105,[1]Mar!L$5:M$46,2,FALSE),"")</f>
        <v/>
      </c>
      <c r="M105" t="str">
        <f>IFERROR(VLOOKUP($B105,[1]Mar!M$5:N$46,2,FALSE),"")</f>
        <v/>
      </c>
      <c r="N105" t="str">
        <f>IFERROR(VLOOKUP($B105,[1]Mar!N$5:O$46,2,FALSE),"")</f>
        <v/>
      </c>
      <c r="O105" t="str">
        <f>IFERROR(VLOOKUP($B105,[1]Mar!O$5:P$46,2,FALSE),"")</f>
        <v/>
      </c>
      <c r="P105" t="str">
        <f>IFERROR(VLOOKUP($B105,[1]Mar!P$5:Q$46,2,FALSE),"")</f>
        <v/>
      </c>
      <c r="Q105" t="str">
        <f>IFERROR(VLOOKUP($B105,[1]Mar!Q$5:R$46,2,FALSE),"")</f>
        <v/>
      </c>
      <c r="R105" t="str">
        <f>IFERROR(VLOOKUP($B105,[1]Mar!R$5:S$46,2,FALSE),"")</f>
        <v/>
      </c>
      <c r="S105" t="str">
        <f>IFERROR(VLOOKUP($B105,[1]Mar!S$5:T$46,2,FALSE),"")</f>
        <v/>
      </c>
      <c r="T105" t="str">
        <f>IFERROR(VLOOKUP($B105,[1]Mar!T$5:U$46,2,FALSE),"")</f>
        <v/>
      </c>
      <c r="U105" t="str">
        <f>IFERROR(VLOOKUP($B105,[1]Mar!U$5:V$46,2,FALSE),"")</f>
        <v/>
      </c>
      <c r="V105" t="str">
        <f>IFERROR(VLOOKUP($B105,[1]Mar!V$5:W$46,2,FALSE),"")</f>
        <v/>
      </c>
      <c r="W105" t="str">
        <f>IFERROR(VLOOKUP($B105,[1]Mar!W$5:X$46,2,FALSE),"")</f>
        <v/>
      </c>
      <c r="X105" t="str">
        <f>IFERROR(VLOOKUP($B105,[1]Mar!X$5:Y$46,2,FALSE),"")</f>
        <v/>
      </c>
      <c r="Y105" t="str">
        <f>IFERROR(VLOOKUP($B105,[1]Mar!Y$5:Z$46,2,FALSE),"")</f>
        <v/>
      </c>
      <c r="Z105" t="str">
        <f>IFERROR(VLOOKUP($B105,[1]Mar!Z$5:AA$46,2,FALSE),"")</f>
        <v/>
      </c>
      <c r="AA105" t="str">
        <f>IFERROR(VLOOKUP($B105,[1]Mar!AA$5:AB$46,2,FALSE),"")</f>
        <v/>
      </c>
      <c r="AB105" t="str">
        <f>IFERROR(VLOOKUP($B105,[1]Mar!AB$5:AC$46,2,FALSE),"")</f>
        <v/>
      </c>
      <c r="AC105" t="str">
        <f>IFERROR(VLOOKUP($B105,[1]Mar!AC$5:AD$46,2,FALSE),"")</f>
        <v/>
      </c>
      <c r="AD105" t="str">
        <f>IFERROR(VLOOKUP($B105,[1]Mar!AD$5:AE$46,2,FALSE),"")</f>
        <v/>
      </c>
      <c r="AE105" t="str">
        <f>IFERROR(VLOOKUP($B105,[1]Mar!AE$5:AF$46,2,FALSE),"")</f>
        <v/>
      </c>
      <c r="AF105" t="str">
        <f>IFERROR(VLOOKUP($B105,[1]Mar!AF$5:AG$46,2,FALSE),"")</f>
        <v/>
      </c>
      <c r="AG105" t="str">
        <f>IFERROR(VLOOKUP($B105,[1]Mar!AG$5:AH$46,2,FALSE),"")</f>
        <v/>
      </c>
      <c r="AH105" t="str">
        <f>IFERROR(VLOOKUP($B105,[1]Mar!AH$5:AI$46,2,FALSE),"")</f>
        <v/>
      </c>
      <c r="AI105" t="str">
        <f>IFERROR(VLOOKUP($B105,[1]Mar!AI$5:AJ$46,2,FALSE),"")</f>
        <v/>
      </c>
      <c r="AJ105" t="str">
        <f>IFERROR(VLOOKUP($B105,[1]Mar!AJ$5:AK$46,2,FALSE),"")</f>
        <v/>
      </c>
      <c r="AK105" t="str">
        <f>IFERROR(VLOOKUP($B105,[1]Mar!AK$5:AL$46,2,FALSE),"")</f>
        <v/>
      </c>
      <c r="AL105" t="str">
        <f>IFERROR(VLOOKUP($B105,[1]Mar!AL$5:AM$46,2,FALSE),"")</f>
        <v/>
      </c>
      <c r="AM105" t="str">
        <f>IFERROR(VLOOKUP($B105,[1]Mar!AM$5:AN$46,2,FALSE),"")</f>
        <v/>
      </c>
      <c r="AN105" t="str">
        <f>IFERROR(VLOOKUP($B105,[1]Mar!AN$5:AO$46,2,FALSE),"")</f>
        <v/>
      </c>
      <c r="AO105" t="str">
        <f>IFERROR(VLOOKUP($B105,[1]Mar!AO$5:AP$46,2,FALSE),"")</f>
        <v/>
      </c>
      <c r="AP105" t="str">
        <f>IFERROR(VLOOKUP($B105,[1]Mar!AP$5:AQ$46,2,FALSE),"")</f>
        <v/>
      </c>
      <c r="AQ105" t="str">
        <f>IFERROR(VLOOKUP($B105,[1]Mar!AQ$5:AR$46,2,FALSE),"")</f>
        <v/>
      </c>
      <c r="AR105" s="7" t="str">
        <f>IFERROR(VLOOKUP($B105,[1]Mar!AR$5:AS$46,2,FALSE),"")</f>
        <v/>
      </c>
      <c r="AS105" s="6">
        <f>SUM($C105:AR105)</f>
        <v>0</v>
      </c>
      <c r="AT105">
        <f>COUNTIF($C105:AR105,"Late*")</f>
        <v>0</v>
      </c>
      <c r="AU105" s="11">
        <f t="shared" si="6"/>
        <v>0</v>
      </c>
      <c r="AV105" s="7">
        <f>COUNTIF($C105:AR105,"Absent")</f>
        <v>0</v>
      </c>
      <c r="AW105">
        <f>COUNTIF($C105:AR105,"Withdrawn")+COUNTIF($C105:AR105,"Absent*")-AV105</f>
        <v>0</v>
      </c>
      <c r="AX105" s="10">
        <f t="shared" si="7"/>
        <v>0</v>
      </c>
    </row>
    <row r="106" spans="3:50" x14ac:dyDescent="0.3">
      <c r="C106" s="6" t="str">
        <f>IFERROR(VLOOKUP($B106,[1]Mar!C$5:D$46,2,FALSE),"")</f>
        <v/>
      </c>
      <c r="D106" t="str">
        <f>IFERROR(VLOOKUP($B106,[1]Mar!D$5:E$46,2,FALSE),"")</f>
        <v/>
      </c>
      <c r="E106" t="str">
        <f>IFERROR(VLOOKUP($B106,[1]Mar!E$5:F$46,2,FALSE),"")</f>
        <v/>
      </c>
      <c r="F106" t="str">
        <f>IFERROR(VLOOKUP($B106,[1]Mar!F$5:G$46,2,FALSE),"")</f>
        <v/>
      </c>
      <c r="G106" t="str">
        <f>IFERROR(VLOOKUP($B106,[1]Mar!G$5:H$46,2,FALSE),"")</f>
        <v/>
      </c>
      <c r="H106" t="str">
        <f>IFERROR(VLOOKUP($B106,[1]Mar!H$5:I$46,2,FALSE),"")</f>
        <v/>
      </c>
      <c r="I106" t="str">
        <f>IFERROR(VLOOKUP($B106,[1]Mar!I$5:J$46,2,FALSE),"")</f>
        <v/>
      </c>
      <c r="J106" t="str">
        <f>IFERROR(VLOOKUP($B106,[1]Mar!J$5:K$46,2,FALSE),"")</f>
        <v/>
      </c>
      <c r="K106" t="str">
        <f>IFERROR(VLOOKUP($B106,[1]Mar!K$5:L$46,2,FALSE),"")</f>
        <v/>
      </c>
      <c r="L106" t="str">
        <f>IFERROR(VLOOKUP($B106,[1]Mar!L$5:M$46,2,FALSE),"")</f>
        <v/>
      </c>
      <c r="M106" t="str">
        <f>IFERROR(VLOOKUP($B106,[1]Mar!M$5:N$46,2,FALSE),"")</f>
        <v/>
      </c>
      <c r="N106" t="str">
        <f>IFERROR(VLOOKUP($B106,[1]Mar!N$5:O$46,2,FALSE),"")</f>
        <v/>
      </c>
      <c r="O106" t="str">
        <f>IFERROR(VLOOKUP($B106,[1]Mar!O$5:P$46,2,FALSE),"")</f>
        <v/>
      </c>
      <c r="P106" t="str">
        <f>IFERROR(VLOOKUP($B106,[1]Mar!P$5:Q$46,2,FALSE),"")</f>
        <v/>
      </c>
      <c r="Q106" t="str">
        <f>IFERROR(VLOOKUP($B106,[1]Mar!Q$5:R$46,2,FALSE),"")</f>
        <v/>
      </c>
      <c r="R106" t="str">
        <f>IFERROR(VLOOKUP($B106,[1]Mar!R$5:S$46,2,FALSE),"")</f>
        <v/>
      </c>
      <c r="S106" t="str">
        <f>IFERROR(VLOOKUP($B106,[1]Mar!S$5:T$46,2,FALSE),"")</f>
        <v/>
      </c>
      <c r="T106" t="str">
        <f>IFERROR(VLOOKUP($B106,[1]Mar!T$5:U$46,2,FALSE),"")</f>
        <v/>
      </c>
      <c r="U106" t="str">
        <f>IFERROR(VLOOKUP($B106,[1]Mar!U$5:V$46,2,FALSE),"")</f>
        <v/>
      </c>
      <c r="V106" t="str">
        <f>IFERROR(VLOOKUP($B106,[1]Mar!V$5:W$46,2,FALSE),"")</f>
        <v/>
      </c>
      <c r="W106" t="str">
        <f>IFERROR(VLOOKUP($B106,[1]Mar!W$5:X$46,2,FALSE),"")</f>
        <v/>
      </c>
      <c r="X106" t="str">
        <f>IFERROR(VLOOKUP($B106,[1]Mar!X$5:Y$46,2,FALSE),"")</f>
        <v/>
      </c>
      <c r="Y106" t="str">
        <f>IFERROR(VLOOKUP($B106,[1]Mar!Y$5:Z$46,2,FALSE),"")</f>
        <v/>
      </c>
      <c r="Z106" t="str">
        <f>IFERROR(VLOOKUP($B106,[1]Mar!Z$5:AA$46,2,FALSE),"")</f>
        <v/>
      </c>
      <c r="AA106" t="str">
        <f>IFERROR(VLOOKUP($B106,[1]Mar!AA$5:AB$46,2,FALSE),"")</f>
        <v/>
      </c>
      <c r="AB106" t="str">
        <f>IFERROR(VLOOKUP($B106,[1]Mar!AB$5:AC$46,2,FALSE),"")</f>
        <v/>
      </c>
      <c r="AC106" t="str">
        <f>IFERROR(VLOOKUP($B106,[1]Mar!AC$5:AD$46,2,FALSE),"")</f>
        <v/>
      </c>
      <c r="AD106" t="str">
        <f>IFERROR(VLOOKUP($B106,[1]Mar!AD$5:AE$46,2,FALSE),"")</f>
        <v/>
      </c>
      <c r="AE106" t="str">
        <f>IFERROR(VLOOKUP($B106,[1]Mar!AE$5:AF$46,2,FALSE),"")</f>
        <v/>
      </c>
      <c r="AF106" t="str">
        <f>IFERROR(VLOOKUP($B106,[1]Mar!AF$5:AG$46,2,FALSE),"")</f>
        <v/>
      </c>
      <c r="AG106" t="str">
        <f>IFERROR(VLOOKUP($B106,[1]Mar!AG$5:AH$46,2,FALSE),"")</f>
        <v/>
      </c>
      <c r="AH106" t="str">
        <f>IFERROR(VLOOKUP($B106,[1]Mar!AH$5:AI$46,2,FALSE),"")</f>
        <v/>
      </c>
      <c r="AI106" t="str">
        <f>IFERROR(VLOOKUP($B106,[1]Mar!AI$5:AJ$46,2,FALSE),"")</f>
        <v/>
      </c>
      <c r="AJ106" t="str">
        <f>IFERROR(VLOOKUP($B106,[1]Mar!AJ$5:AK$46,2,FALSE),"")</f>
        <v/>
      </c>
      <c r="AK106" t="str">
        <f>IFERROR(VLOOKUP($B106,[1]Mar!AK$5:AL$46,2,FALSE),"")</f>
        <v/>
      </c>
      <c r="AL106" t="str">
        <f>IFERROR(VLOOKUP($B106,[1]Mar!AL$5:AM$46,2,FALSE),"")</f>
        <v/>
      </c>
      <c r="AM106" t="str">
        <f>IFERROR(VLOOKUP($B106,[1]Mar!AM$5:AN$46,2,FALSE),"")</f>
        <v/>
      </c>
      <c r="AN106" t="str">
        <f>IFERROR(VLOOKUP($B106,[1]Mar!AN$5:AO$46,2,FALSE),"")</f>
        <v/>
      </c>
      <c r="AO106" t="str">
        <f>IFERROR(VLOOKUP($B106,[1]Mar!AO$5:AP$46,2,FALSE),"")</f>
        <v/>
      </c>
      <c r="AP106" t="str">
        <f>IFERROR(VLOOKUP($B106,[1]Mar!AP$5:AQ$46,2,FALSE),"")</f>
        <v/>
      </c>
      <c r="AQ106" t="str">
        <f>IFERROR(VLOOKUP($B106,[1]Mar!AQ$5:AR$46,2,FALSE),"")</f>
        <v/>
      </c>
      <c r="AR106" s="7" t="str">
        <f>IFERROR(VLOOKUP($B106,[1]Mar!AR$5:AS$46,2,FALSE),"")</f>
        <v/>
      </c>
      <c r="AS106" s="6">
        <f>SUM($C106:AR106)</f>
        <v>0</v>
      </c>
      <c r="AT106">
        <f>COUNTIF($C106:AR106,"Late*")</f>
        <v>0</v>
      </c>
      <c r="AU106" s="11">
        <f t="shared" si="6"/>
        <v>0</v>
      </c>
      <c r="AV106" s="7">
        <f>COUNTIF($C106:AR106,"Absent")</f>
        <v>0</v>
      </c>
      <c r="AW106">
        <f>COUNTIF($C106:AR106,"Withdrawn")+COUNTIF($C106:AR106,"Absent*")-AV106</f>
        <v>0</v>
      </c>
      <c r="AX106" s="10">
        <f t="shared" si="7"/>
        <v>0</v>
      </c>
    </row>
    <row r="107" spans="3:50" x14ac:dyDescent="0.3">
      <c r="C107" s="6" t="str">
        <f>IFERROR(VLOOKUP($B107,[1]Mar!C$5:D$46,2,FALSE),"")</f>
        <v/>
      </c>
      <c r="D107" t="str">
        <f>IFERROR(VLOOKUP($B107,[1]Mar!D$5:E$46,2,FALSE),"")</f>
        <v/>
      </c>
      <c r="E107" t="str">
        <f>IFERROR(VLOOKUP($B107,[1]Mar!E$5:F$46,2,FALSE),"")</f>
        <v/>
      </c>
      <c r="F107" t="str">
        <f>IFERROR(VLOOKUP($B107,[1]Mar!F$5:G$46,2,FALSE),"")</f>
        <v/>
      </c>
      <c r="G107" t="str">
        <f>IFERROR(VLOOKUP($B107,[1]Mar!G$5:H$46,2,FALSE),"")</f>
        <v/>
      </c>
      <c r="H107" t="str">
        <f>IFERROR(VLOOKUP($B107,[1]Mar!H$5:I$46,2,FALSE),"")</f>
        <v/>
      </c>
      <c r="I107" t="str">
        <f>IFERROR(VLOOKUP($B107,[1]Mar!I$5:J$46,2,FALSE),"")</f>
        <v/>
      </c>
      <c r="J107" t="str">
        <f>IFERROR(VLOOKUP($B107,[1]Mar!J$5:K$46,2,FALSE),"")</f>
        <v/>
      </c>
      <c r="K107" t="str">
        <f>IFERROR(VLOOKUP($B107,[1]Mar!K$5:L$46,2,FALSE),"")</f>
        <v/>
      </c>
      <c r="L107" t="str">
        <f>IFERROR(VLOOKUP($B107,[1]Mar!L$5:M$46,2,FALSE),"")</f>
        <v/>
      </c>
      <c r="M107" t="str">
        <f>IFERROR(VLOOKUP($B107,[1]Mar!M$5:N$46,2,FALSE),"")</f>
        <v/>
      </c>
      <c r="N107" t="str">
        <f>IFERROR(VLOOKUP($B107,[1]Mar!N$5:O$46,2,FALSE),"")</f>
        <v/>
      </c>
      <c r="O107" t="str">
        <f>IFERROR(VLOOKUP($B107,[1]Mar!O$5:P$46,2,FALSE),"")</f>
        <v/>
      </c>
      <c r="P107" t="str">
        <f>IFERROR(VLOOKUP($B107,[1]Mar!P$5:Q$46,2,FALSE),"")</f>
        <v/>
      </c>
      <c r="Q107" t="str">
        <f>IFERROR(VLOOKUP($B107,[1]Mar!Q$5:R$46,2,FALSE),"")</f>
        <v/>
      </c>
      <c r="R107" t="str">
        <f>IFERROR(VLOOKUP($B107,[1]Mar!R$5:S$46,2,FALSE),"")</f>
        <v/>
      </c>
      <c r="S107" t="str">
        <f>IFERROR(VLOOKUP($B107,[1]Mar!S$5:T$46,2,FALSE),"")</f>
        <v/>
      </c>
      <c r="T107" t="str">
        <f>IFERROR(VLOOKUP($B107,[1]Mar!T$5:U$46,2,FALSE),"")</f>
        <v/>
      </c>
      <c r="U107" t="str">
        <f>IFERROR(VLOOKUP($B107,[1]Mar!U$5:V$46,2,FALSE),"")</f>
        <v/>
      </c>
      <c r="V107" t="str">
        <f>IFERROR(VLOOKUP($B107,[1]Mar!V$5:W$46,2,FALSE),"")</f>
        <v/>
      </c>
      <c r="W107" t="str">
        <f>IFERROR(VLOOKUP($B107,[1]Mar!W$5:X$46,2,FALSE),"")</f>
        <v/>
      </c>
      <c r="X107" t="str">
        <f>IFERROR(VLOOKUP($B107,[1]Mar!X$5:Y$46,2,FALSE),"")</f>
        <v/>
      </c>
      <c r="Y107" t="str">
        <f>IFERROR(VLOOKUP($B107,[1]Mar!Y$5:Z$46,2,FALSE),"")</f>
        <v/>
      </c>
      <c r="Z107" t="str">
        <f>IFERROR(VLOOKUP($B107,[1]Mar!Z$5:AA$46,2,FALSE),"")</f>
        <v/>
      </c>
      <c r="AA107" t="str">
        <f>IFERROR(VLOOKUP($B107,[1]Mar!AA$5:AB$46,2,FALSE),"")</f>
        <v/>
      </c>
      <c r="AB107" t="str">
        <f>IFERROR(VLOOKUP($B107,[1]Mar!AB$5:AC$46,2,FALSE),"")</f>
        <v/>
      </c>
      <c r="AC107" t="str">
        <f>IFERROR(VLOOKUP($B107,[1]Mar!AC$5:AD$46,2,FALSE),"")</f>
        <v/>
      </c>
      <c r="AD107" t="str">
        <f>IFERROR(VLOOKUP($B107,[1]Mar!AD$5:AE$46,2,FALSE),"")</f>
        <v/>
      </c>
      <c r="AE107" t="str">
        <f>IFERROR(VLOOKUP($B107,[1]Mar!AE$5:AF$46,2,FALSE),"")</f>
        <v/>
      </c>
      <c r="AF107" t="str">
        <f>IFERROR(VLOOKUP($B107,[1]Mar!AF$5:AG$46,2,FALSE),"")</f>
        <v/>
      </c>
      <c r="AG107" t="str">
        <f>IFERROR(VLOOKUP($B107,[1]Mar!AG$5:AH$46,2,FALSE),"")</f>
        <v/>
      </c>
      <c r="AH107" t="str">
        <f>IFERROR(VLOOKUP($B107,[1]Mar!AH$5:AI$46,2,FALSE),"")</f>
        <v/>
      </c>
      <c r="AI107" t="str">
        <f>IFERROR(VLOOKUP($B107,[1]Mar!AI$5:AJ$46,2,FALSE),"")</f>
        <v/>
      </c>
      <c r="AJ107" t="str">
        <f>IFERROR(VLOOKUP($B107,[1]Mar!AJ$5:AK$46,2,FALSE),"")</f>
        <v/>
      </c>
      <c r="AK107" t="str">
        <f>IFERROR(VLOOKUP($B107,[1]Mar!AK$5:AL$46,2,FALSE),"")</f>
        <v/>
      </c>
      <c r="AL107" t="str">
        <f>IFERROR(VLOOKUP($B107,[1]Mar!AL$5:AM$46,2,FALSE),"")</f>
        <v/>
      </c>
      <c r="AM107" t="str">
        <f>IFERROR(VLOOKUP($B107,[1]Mar!AM$5:AN$46,2,FALSE),"")</f>
        <v/>
      </c>
      <c r="AN107" t="str">
        <f>IFERROR(VLOOKUP($B107,[1]Mar!AN$5:AO$46,2,FALSE),"")</f>
        <v/>
      </c>
      <c r="AO107" t="str">
        <f>IFERROR(VLOOKUP($B107,[1]Mar!AO$5:AP$46,2,FALSE),"")</f>
        <v/>
      </c>
      <c r="AP107" t="str">
        <f>IFERROR(VLOOKUP($B107,[1]Mar!AP$5:AQ$46,2,FALSE),"")</f>
        <v/>
      </c>
      <c r="AQ107" t="str">
        <f>IFERROR(VLOOKUP($B107,[1]Mar!AQ$5:AR$46,2,FALSE),"")</f>
        <v/>
      </c>
      <c r="AR107" s="7" t="str">
        <f>IFERROR(VLOOKUP($B107,[1]Mar!AR$5:AS$46,2,FALSE),"")</f>
        <v/>
      </c>
      <c r="AS107" s="6">
        <f>SUM($C107:AR107)</f>
        <v>0</v>
      </c>
      <c r="AT107">
        <f>COUNTIF($C107:AR107,"Late*")</f>
        <v>0</v>
      </c>
      <c r="AU107" s="11">
        <f t="shared" si="6"/>
        <v>0</v>
      </c>
      <c r="AV107" s="7">
        <f>COUNTIF($C107:AR107,"Absent")</f>
        <v>0</v>
      </c>
      <c r="AW107">
        <f>COUNTIF($C107:AR107,"Withdrawn")+COUNTIF($C107:AR107,"Absent*")-AV107</f>
        <v>0</v>
      </c>
      <c r="AX107" s="10">
        <f t="shared" si="7"/>
        <v>0</v>
      </c>
    </row>
    <row r="108" spans="3:50" x14ac:dyDescent="0.3">
      <c r="C108" s="6" t="str">
        <f>IFERROR(VLOOKUP($B108,[1]Mar!C$5:D$46,2,FALSE),"")</f>
        <v/>
      </c>
      <c r="D108" t="str">
        <f>IFERROR(VLOOKUP($B108,[1]Mar!D$5:E$46,2,FALSE),"")</f>
        <v/>
      </c>
      <c r="E108" t="str">
        <f>IFERROR(VLOOKUP($B108,[1]Mar!E$5:F$46,2,FALSE),"")</f>
        <v/>
      </c>
      <c r="F108" t="str">
        <f>IFERROR(VLOOKUP($B108,[1]Mar!F$5:G$46,2,FALSE),"")</f>
        <v/>
      </c>
      <c r="G108" t="str">
        <f>IFERROR(VLOOKUP($B108,[1]Mar!G$5:H$46,2,FALSE),"")</f>
        <v/>
      </c>
      <c r="H108" t="str">
        <f>IFERROR(VLOOKUP($B108,[1]Mar!H$5:I$46,2,FALSE),"")</f>
        <v/>
      </c>
      <c r="I108" t="str">
        <f>IFERROR(VLOOKUP($B108,[1]Mar!I$5:J$46,2,FALSE),"")</f>
        <v/>
      </c>
      <c r="J108" t="str">
        <f>IFERROR(VLOOKUP($B108,[1]Mar!J$5:K$46,2,FALSE),"")</f>
        <v/>
      </c>
      <c r="K108" t="str">
        <f>IFERROR(VLOOKUP($B108,[1]Mar!K$5:L$46,2,FALSE),"")</f>
        <v/>
      </c>
      <c r="L108" t="str">
        <f>IFERROR(VLOOKUP($B108,[1]Mar!L$5:M$46,2,FALSE),"")</f>
        <v/>
      </c>
      <c r="M108" t="str">
        <f>IFERROR(VLOOKUP($B108,[1]Mar!M$5:N$46,2,FALSE),"")</f>
        <v/>
      </c>
      <c r="N108" t="str">
        <f>IFERROR(VLOOKUP($B108,[1]Mar!N$5:O$46,2,FALSE),"")</f>
        <v/>
      </c>
      <c r="O108" t="str">
        <f>IFERROR(VLOOKUP($B108,[1]Mar!O$5:P$46,2,FALSE),"")</f>
        <v/>
      </c>
      <c r="P108" t="str">
        <f>IFERROR(VLOOKUP($B108,[1]Mar!P$5:Q$46,2,FALSE),"")</f>
        <v/>
      </c>
      <c r="Q108" t="str">
        <f>IFERROR(VLOOKUP($B108,[1]Mar!Q$5:R$46,2,FALSE),"")</f>
        <v/>
      </c>
      <c r="R108" t="str">
        <f>IFERROR(VLOOKUP($B108,[1]Mar!R$5:S$46,2,FALSE),"")</f>
        <v/>
      </c>
      <c r="S108" t="str">
        <f>IFERROR(VLOOKUP($B108,[1]Mar!S$5:T$46,2,FALSE),"")</f>
        <v/>
      </c>
      <c r="T108" t="str">
        <f>IFERROR(VLOOKUP($B108,[1]Mar!T$5:U$46,2,FALSE),"")</f>
        <v/>
      </c>
      <c r="U108" t="str">
        <f>IFERROR(VLOOKUP($B108,[1]Mar!U$5:V$46,2,FALSE),"")</f>
        <v/>
      </c>
      <c r="V108" t="str">
        <f>IFERROR(VLOOKUP($B108,[1]Mar!V$5:W$46,2,FALSE),"")</f>
        <v/>
      </c>
      <c r="W108" t="str">
        <f>IFERROR(VLOOKUP($B108,[1]Mar!W$5:X$46,2,FALSE),"")</f>
        <v/>
      </c>
      <c r="X108" t="str">
        <f>IFERROR(VLOOKUP($B108,[1]Mar!X$5:Y$46,2,FALSE),"")</f>
        <v/>
      </c>
      <c r="Y108" t="str">
        <f>IFERROR(VLOOKUP($B108,[1]Mar!Y$5:Z$46,2,FALSE),"")</f>
        <v/>
      </c>
      <c r="Z108" t="str">
        <f>IFERROR(VLOOKUP($B108,[1]Mar!Z$5:AA$46,2,FALSE),"")</f>
        <v/>
      </c>
      <c r="AA108" t="str">
        <f>IFERROR(VLOOKUP($B108,[1]Mar!AA$5:AB$46,2,FALSE),"")</f>
        <v/>
      </c>
      <c r="AB108" t="str">
        <f>IFERROR(VLOOKUP($B108,[1]Mar!AB$5:AC$46,2,FALSE),"")</f>
        <v/>
      </c>
      <c r="AC108" t="str">
        <f>IFERROR(VLOOKUP($B108,[1]Mar!AC$5:AD$46,2,FALSE),"")</f>
        <v/>
      </c>
      <c r="AD108" t="str">
        <f>IFERROR(VLOOKUP($B108,[1]Mar!AD$5:AE$46,2,FALSE),"")</f>
        <v/>
      </c>
      <c r="AE108" t="str">
        <f>IFERROR(VLOOKUP($B108,[1]Mar!AE$5:AF$46,2,FALSE),"")</f>
        <v/>
      </c>
      <c r="AF108" t="str">
        <f>IFERROR(VLOOKUP($B108,[1]Mar!AF$5:AG$46,2,FALSE),"")</f>
        <v/>
      </c>
      <c r="AG108" t="str">
        <f>IFERROR(VLOOKUP($B108,[1]Mar!AG$5:AH$46,2,FALSE),"")</f>
        <v/>
      </c>
      <c r="AH108" t="str">
        <f>IFERROR(VLOOKUP($B108,[1]Mar!AH$5:AI$46,2,FALSE),"")</f>
        <v/>
      </c>
      <c r="AI108" t="str">
        <f>IFERROR(VLOOKUP($B108,[1]Mar!AI$5:AJ$46,2,FALSE),"")</f>
        <v/>
      </c>
      <c r="AJ108" t="str">
        <f>IFERROR(VLOOKUP($B108,[1]Mar!AJ$5:AK$46,2,FALSE),"")</f>
        <v/>
      </c>
      <c r="AK108" t="str">
        <f>IFERROR(VLOOKUP($B108,[1]Mar!AK$5:AL$46,2,FALSE),"")</f>
        <v/>
      </c>
      <c r="AL108" t="str">
        <f>IFERROR(VLOOKUP($B108,[1]Mar!AL$5:AM$46,2,FALSE),"")</f>
        <v/>
      </c>
      <c r="AM108" t="str">
        <f>IFERROR(VLOOKUP($B108,[1]Mar!AM$5:AN$46,2,FALSE),"")</f>
        <v/>
      </c>
      <c r="AN108" t="str">
        <f>IFERROR(VLOOKUP($B108,[1]Mar!AN$5:AO$46,2,FALSE),"")</f>
        <v/>
      </c>
      <c r="AO108" t="str">
        <f>IFERROR(VLOOKUP($B108,[1]Mar!AO$5:AP$46,2,FALSE),"")</f>
        <v/>
      </c>
      <c r="AP108" t="str">
        <f>IFERROR(VLOOKUP($B108,[1]Mar!AP$5:AQ$46,2,FALSE),"")</f>
        <v/>
      </c>
      <c r="AQ108" t="str">
        <f>IFERROR(VLOOKUP($B108,[1]Mar!AQ$5:AR$46,2,FALSE),"")</f>
        <v/>
      </c>
      <c r="AR108" s="7" t="str">
        <f>IFERROR(VLOOKUP($B108,[1]Mar!AR$5:AS$46,2,FALSE),"")</f>
        <v/>
      </c>
      <c r="AS108" s="6">
        <f>SUM($C108:AR108)</f>
        <v>0</v>
      </c>
      <c r="AT108">
        <f>COUNTIF($C108:AR108,"Late*")</f>
        <v>0</v>
      </c>
      <c r="AU108" s="11">
        <f t="shared" si="6"/>
        <v>0</v>
      </c>
      <c r="AV108" s="7">
        <f>COUNTIF($C108:AR108,"Absent")</f>
        <v>0</v>
      </c>
      <c r="AW108">
        <f>COUNTIF($C108:AR108,"Withdrawn")+COUNTIF($C108:AR108,"Absent*")-AV108</f>
        <v>0</v>
      </c>
      <c r="AX108" s="10">
        <f t="shared" si="7"/>
        <v>0</v>
      </c>
    </row>
    <row r="109" spans="3:50" x14ac:dyDescent="0.3">
      <c r="C109" s="6" t="str">
        <f>IFERROR(VLOOKUP($B109,[1]Mar!C$5:D$46,2,FALSE),"")</f>
        <v/>
      </c>
      <c r="D109" t="str">
        <f>IFERROR(VLOOKUP($B109,[1]Mar!D$5:E$46,2,FALSE),"")</f>
        <v/>
      </c>
      <c r="E109" t="str">
        <f>IFERROR(VLOOKUP($B109,[1]Mar!E$5:F$46,2,FALSE),"")</f>
        <v/>
      </c>
      <c r="F109" t="str">
        <f>IFERROR(VLOOKUP($B109,[1]Mar!F$5:G$46,2,FALSE),"")</f>
        <v/>
      </c>
      <c r="G109" t="str">
        <f>IFERROR(VLOOKUP($B109,[1]Mar!G$5:H$46,2,FALSE),"")</f>
        <v/>
      </c>
      <c r="H109" t="str">
        <f>IFERROR(VLOOKUP($B109,[1]Mar!H$5:I$46,2,FALSE),"")</f>
        <v/>
      </c>
      <c r="I109" t="str">
        <f>IFERROR(VLOOKUP($B109,[1]Mar!I$5:J$46,2,FALSE),"")</f>
        <v/>
      </c>
      <c r="J109" t="str">
        <f>IFERROR(VLOOKUP($B109,[1]Mar!J$5:K$46,2,FALSE),"")</f>
        <v/>
      </c>
      <c r="K109" t="str">
        <f>IFERROR(VLOOKUP($B109,[1]Mar!K$5:L$46,2,FALSE),"")</f>
        <v/>
      </c>
      <c r="L109" t="str">
        <f>IFERROR(VLOOKUP($B109,[1]Mar!L$5:M$46,2,FALSE),"")</f>
        <v/>
      </c>
      <c r="M109" t="str">
        <f>IFERROR(VLOOKUP($B109,[1]Mar!M$5:N$46,2,FALSE),"")</f>
        <v/>
      </c>
      <c r="N109" t="str">
        <f>IFERROR(VLOOKUP($B109,[1]Mar!N$5:O$46,2,FALSE),"")</f>
        <v/>
      </c>
      <c r="O109" t="str">
        <f>IFERROR(VLOOKUP($B109,[1]Mar!O$5:P$46,2,FALSE),"")</f>
        <v/>
      </c>
      <c r="P109" t="str">
        <f>IFERROR(VLOOKUP($B109,[1]Mar!P$5:Q$46,2,FALSE),"")</f>
        <v/>
      </c>
      <c r="Q109" t="str">
        <f>IFERROR(VLOOKUP($B109,[1]Mar!Q$5:R$46,2,FALSE),"")</f>
        <v/>
      </c>
      <c r="R109" t="str">
        <f>IFERROR(VLOOKUP($B109,[1]Mar!R$5:S$46,2,FALSE),"")</f>
        <v/>
      </c>
      <c r="S109" t="str">
        <f>IFERROR(VLOOKUP($B109,[1]Mar!S$5:T$46,2,FALSE),"")</f>
        <v/>
      </c>
      <c r="T109" t="str">
        <f>IFERROR(VLOOKUP($B109,[1]Mar!T$5:U$46,2,FALSE),"")</f>
        <v/>
      </c>
      <c r="U109" t="str">
        <f>IFERROR(VLOOKUP($B109,[1]Mar!U$5:V$46,2,FALSE),"")</f>
        <v/>
      </c>
      <c r="V109" t="str">
        <f>IFERROR(VLOOKUP($B109,[1]Mar!V$5:W$46,2,FALSE),"")</f>
        <v/>
      </c>
      <c r="W109" t="str">
        <f>IFERROR(VLOOKUP($B109,[1]Mar!W$5:X$46,2,FALSE),"")</f>
        <v/>
      </c>
      <c r="X109" t="str">
        <f>IFERROR(VLOOKUP($B109,[1]Mar!X$5:Y$46,2,FALSE),"")</f>
        <v/>
      </c>
      <c r="Y109" t="str">
        <f>IFERROR(VLOOKUP($B109,[1]Mar!Y$5:Z$46,2,FALSE),"")</f>
        <v/>
      </c>
      <c r="Z109" t="str">
        <f>IFERROR(VLOOKUP($B109,[1]Mar!Z$5:AA$46,2,FALSE),"")</f>
        <v/>
      </c>
      <c r="AA109" t="str">
        <f>IFERROR(VLOOKUP($B109,[1]Mar!AA$5:AB$46,2,FALSE),"")</f>
        <v/>
      </c>
      <c r="AB109" t="str">
        <f>IFERROR(VLOOKUP($B109,[1]Mar!AB$5:AC$46,2,FALSE),"")</f>
        <v/>
      </c>
      <c r="AC109" t="str">
        <f>IFERROR(VLOOKUP($B109,[1]Mar!AC$5:AD$46,2,FALSE),"")</f>
        <v/>
      </c>
      <c r="AD109" t="str">
        <f>IFERROR(VLOOKUP($B109,[1]Mar!AD$5:AE$46,2,FALSE),"")</f>
        <v/>
      </c>
      <c r="AE109" t="str">
        <f>IFERROR(VLOOKUP($B109,[1]Mar!AE$5:AF$46,2,FALSE),"")</f>
        <v/>
      </c>
      <c r="AF109" t="str">
        <f>IFERROR(VLOOKUP($B109,[1]Mar!AF$5:AG$46,2,FALSE),"")</f>
        <v/>
      </c>
      <c r="AG109" t="str">
        <f>IFERROR(VLOOKUP($B109,[1]Mar!AG$5:AH$46,2,FALSE),"")</f>
        <v/>
      </c>
      <c r="AH109" t="str">
        <f>IFERROR(VLOOKUP($B109,[1]Mar!AH$5:AI$46,2,FALSE),"")</f>
        <v/>
      </c>
      <c r="AI109" t="str">
        <f>IFERROR(VLOOKUP($B109,[1]Mar!AI$5:AJ$46,2,FALSE),"")</f>
        <v/>
      </c>
      <c r="AJ109" t="str">
        <f>IFERROR(VLOOKUP($B109,[1]Mar!AJ$5:AK$46,2,FALSE),"")</f>
        <v/>
      </c>
      <c r="AK109" t="str">
        <f>IFERROR(VLOOKUP($B109,[1]Mar!AK$5:AL$46,2,FALSE),"")</f>
        <v/>
      </c>
      <c r="AL109" t="str">
        <f>IFERROR(VLOOKUP($B109,[1]Mar!AL$5:AM$46,2,FALSE),"")</f>
        <v/>
      </c>
      <c r="AM109" t="str">
        <f>IFERROR(VLOOKUP($B109,[1]Mar!AM$5:AN$46,2,FALSE),"")</f>
        <v/>
      </c>
      <c r="AN109" t="str">
        <f>IFERROR(VLOOKUP($B109,[1]Mar!AN$5:AO$46,2,FALSE),"")</f>
        <v/>
      </c>
      <c r="AO109" t="str">
        <f>IFERROR(VLOOKUP($B109,[1]Mar!AO$5:AP$46,2,FALSE),"")</f>
        <v/>
      </c>
      <c r="AP109" t="str">
        <f>IFERROR(VLOOKUP($B109,[1]Mar!AP$5:AQ$46,2,FALSE),"")</f>
        <v/>
      </c>
      <c r="AQ109" t="str">
        <f>IFERROR(VLOOKUP($B109,[1]Mar!AQ$5:AR$46,2,FALSE),"")</f>
        <v/>
      </c>
      <c r="AR109" s="7" t="str">
        <f>IFERROR(VLOOKUP($B109,[1]Mar!AR$5:AS$46,2,FALSE),"")</f>
        <v/>
      </c>
      <c r="AS109" s="6">
        <f>SUM($C109:AR109)</f>
        <v>0</v>
      </c>
      <c r="AT109">
        <f>COUNTIF($C109:AR109,"Late*")</f>
        <v>0</v>
      </c>
      <c r="AU109" s="11">
        <f t="shared" si="6"/>
        <v>0</v>
      </c>
      <c r="AV109" s="7">
        <f>COUNTIF($C109:AR109,"Absent")</f>
        <v>0</v>
      </c>
      <c r="AW109">
        <f>COUNTIF($C109:AR109,"Withdrawn")+COUNTIF($C109:AR109,"Absent*")-AV109</f>
        <v>0</v>
      </c>
      <c r="AX109" s="10">
        <f t="shared" si="7"/>
        <v>0</v>
      </c>
    </row>
    <row r="110" spans="3:50" x14ac:dyDescent="0.3">
      <c r="C110" s="6" t="str">
        <f>IFERROR(VLOOKUP($B110,[1]Mar!C$5:D$46,2,FALSE),"")</f>
        <v/>
      </c>
      <c r="D110" t="str">
        <f>IFERROR(VLOOKUP($B110,[1]Mar!D$5:E$46,2,FALSE),"")</f>
        <v/>
      </c>
      <c r="E110" t="str">
        <f>IFERROR(VLOOKUP($B110,[1]Mar!E$5:F$46,2,FALSE),"")</f>
        <v/>
      </c>
      <c r="F110" t="str">
        <f>IFERROR(VLOOKUP($B110,[1]Mar!F$5:G$46,2,FALSE),"")</f>
        <v/>
      </c>
      <c r="G110" t="str">
        <f>IFERROR(VLOOKUP($B110,[1]Mar!G$5:H$46,2,FALSE),"")</f>
        <v/>
      </c>
      <c r="H110" t="str">
        <f>IFERROR(VLOOKUP($B110,[1]Mar!H$5:I$46,2,FALSE),"")</f>
        <v/>
      </c>
      <c r="I110" t="str">
        <f>IFERROR(VLOOKUP($B110,[1]Mar!I$5:J$46,2,FALSE),"")</f>
        <v/>
      </c>
      <c r="J110" t="str">
        <f>IFERROR(VLOOKUP($B110,[1]Mar!J$5:K$46,2,FALSE),"")</f>
        <v/>
      </c>
      <c r="K110" t="str">
        <f>IFERROR(VLOOKUP($B110,[1]Mar!K$5:L$46,2,FALSE),"")</f>
        <v/>
      </c>
      <c r="L110" t="str">
        <f>IFERROR(VLOOKUP($B110,[1]Mar!L$5:M$46,2,FALSE),"")</f>
        <v/>
      </c>
      <c r="M110" t="str">
        <f>IFERROR(VLOOKUP($B110,[1]Mar!M$5:N$46,2,FALSE),"")</f>
        <v/>
      </c>
      <c r="N110" t="str">
        <f>IFERROR(VLOOKUP($B110,[1]Mar!N$5:O$46,2,FALSE),"")</f>
        <v/>
      </c>
      <c r="O110" t="str">
        <f>IFERROR(VLOOKUP($B110,[1]Mar!O$5:P$46,2,FALSE),"")</f>
        <v/>
      </c>
      <c r="P110" t="str">
        <f>IFERROR(VLOOKUP($B110,[1]Mar!P$5:Q$46,2,FALSE),"")</f>
        <v/>
      </c>
      <c r="Q110" t="str">
        <f>IFERROR(VLOOKUP($B110,[1]Mar!Q$5:R$46,2,FALSE),"")</f>
        <v/>
      </c>
      <c r="R110" t="str">
        <f>IFERROR(VLOOKUP($B110,[1]Mar!R$5:S$46,2,FALSE),"")</f>
        <v/>
      </c>
      <c r="S110" t="str">
        <f>IFERROR(VLOOKUP($B110,[1]Mar!S$5:T$46,2,FALSE),"")</f>
        <v/>
      </c>
      <c r="T110" t="str">
        <f>IFERROR(VLOOKUP($B110,[1]Mar!T$5:U$46,2,FALSE),"")</f>
        <v/>
      </c>
      <c r="U110" t="str">
        <f>IFERROR(VLOOKUP($B110,[1]Mar!U$5:V$46,2,FALSE),"")</f>
        <v/>
      </c>
      <c r="V110" t="str">
        <f>IFERROR(VLOOKUP($B110,[1]Mar!V$5:W$46,2,FALSE),"")</f>
        <v/>
      </c>
      <c r="W110" t="str">
        <f>IFERROR(VLOOKUP($B110,[1]Mar!W$5:X$46,2,FALSE),"")</f>
        <v/>
      </c>
      <c r="X110" t="str">
        <f>IFERROR(VLOOKUP($B110,[1]Mar!X$5:Y$46,2,FALSE),"")</f>
        <v/>
      </c>
      <c r="Y110" t="str">
        <f>IFERROR(VLOOKUP($B110,[1]Mar!Y$5:Z$46,2,FALSE),"")</f>
        <v/>
      </c>
      <c r="Z110" t="str">
        <f>IFERROR(VLOOKUP($B110,[1]Mar!Z$5:AA$46,2,FALSE),"")</f>
        <v/>
      </c>
      <c r="AA110" t="str">
        <f>IFERROR(VLOOKUP($B110,[1]Mar!AA$5:AB$46,2,FALSE),"")</f>
        <v/>
      </c>
      <c r="AB110" t="str">
        <f>IFERROR(VLOOKUP($B110,[1]Mar!AB$5:AC$46,2,FALSE),"")</f>
        <v/>
      </c>
      <c r="AC110" t="str">
        <f>IFERROR(VLOOKUP($B110,[1]Mar!AC$5:AD$46,2,FALSE),"")</f>
        <v/>
      </c>
      <c r="AD110" t="str">
        <f>IFERROR(VLOOKUP($B110,[1]Mar!AD$5:AE$46,2,FALSE),"")</f>
        <v/>
      </c>
      <c r="AE110" t="str">
        <f>IFERROR(VLOOKUP($B110,[1]Mar!AE$5:AF$46,2,FALSE),"")</f>
        <v/>
      </c>
      <c r="AF110" t="str">
        <f>IFERROR(VLOOKUP($B110,[1]Mar!AF$5:AG$46,2,FALSE),"")</f>
        <v/>
      </c>
      <c r="AG110" t="str">
        <f>IFERROR(VLOOKUP($B110,[1]Mar!AG$5:AH$46,2,FALSE),"")</f>
        <v/>
      </c>
      <c r="AH110" t="str">
        <f>IFERROR(VLOOKUP($B110,[1]Mar!AH$5:AI$46,2,FALSE),"")</f>
        <v/>
      </c>
      <c r="AI110" t="str">
        <f>IFERROR(VLOOKUP($B110,[1]Mar!AI$5:AJ$46,2,FALSE),"")</f>
        <v/>
      </c>
      <c r="AJ110" t="str">
        <f>IFERROR(VLOOKUP($B110,[1]Mar!AJ$5:AK$46,2,FALSE),"")</f>
        <v/>
      </c>
      <c r="AK110" t="str">
        <f>IFERROR(VLOOKUP($B110,[1]Mar!AK$5:AL$46,2,FALSE),"")</f>
        <v/>
      </c>
      <c r="AL110" t="str">
        <f>IFERROR(VLOOKUP($B110,[1]Mar!AL$5:AM$46,2,FALSE),"")</f>
        <v/>
      </c>
      <c r="AM110" t="str">
        <f>IFERROR(VLOOKUP($B110,[1]Mar!AM$5:AN$46,2,FALSE),"")</f>
        <v/>
      </c>
      <c r="AN110" t="str">
        <f>IFERROR(VLOOKUP($B110,[1]Mar!AN$5:AO$46,2,FALSE),"")</f>
        <v/>
      </c>
      <c r="AO110" t="str">
        <f>IFERROR(VLOOKUP($B110,[1]Mar!AO$5:AP$46,2,FALSE),"")</f>
        <v/>
      </c>
      <c r="AP110" t="str">
        <f>IFERROR(VLOOKUP($B110,[1]Mar!AP$5:AQ$46,2,FALSE),"")</f>
        <v/>
      </c>
      <c r="AQ110" t="str">
        <f>IFERROR(VLOOKUP($B110,[1]Mar!AQ$5:AR$46,2,FALSE),"")</f>
        <v/>
      </c>
      <c r="AR110" s="7" t="str">
        <f>IFERROR(VLOOKUP($B110,[1]Mar!AR$5:AS$46,2,FALSE),"")</f>
        <v/>
      </c>
      <c r="AS110" s="6">
        <f>SUM($C110:AR110)</f>
        <v>0</v>
      </c>
      <c r="AT110">
        <f>COUNTIF($C110:AR110,"Late*")</f>
        <v>0</v>
      </c>
      <c r="AU110" s="11">
        <f t="shared" si="6"/>
        <v>0</v>
      </c>
      <c r="AV110" s="7">
        <f>COUNTIF($C110:AR110,"Absent")</f>
        <v>0</v>
      </c>
      <c r="AW110">
        <f>COUNTIF($C110:AR110,"Withdrawn")+COUNTIF($C110:AR110,"Absent*")-AV110</f>
        <v>0</v>
      </c>
      <c r="AX110" s="10">
        <f t="shared" si="7"/>
        <v>0</v>
      </c>
    </row>
    <row r="111" spans="3:50" x14ac:dyDescent="0.3">
      <c r="C111" s="6" t="str">
        <f>IFERROR(VLOOKUP($B111,[1]Mar!C$5:D$46,2,FALSE),"")</f>
        <v/>
      </c>
      <c r="D111" t="str">
        <f>IFERROR(VLOOKUP($B111,[1]Mar!D$5:E$46,2,FALSE),"")</f>
        <v/>
      </c>
      <c r="E111" t="str">
        <f>IFERROR(VLOOKUP($B111,[1]Mar!E$5:F$46,2,FALSE),"")</f>
        <v/>
      </c>
      <c r="F111" t="str">
        <f>IFERROR(VLOOKUP($B111,[1]Mar!F$5:G$46,2,FALSE),"")</f>
        <v/>
      </c>
      <c r="G111" t="str">
        <f>IFERROR(VLOOKUP($B111,[1]Mar!G$5:H$46,2,FALSE),"")</f>
        <v/>
      </c>
      <c r="H111" t="str">
        <f>IFERROR(VLOOKUP($B111,[1]Mar!H$5:I$46,2,FALSE),"")</f>
        <v/>
      </c>
      <c r="I111" t="str">
        <f>IFERROR(VLOOKUP($B111,[1]Mar!I$5:J$46,2,FALSE),"")</f>
        <v/>
      </c>
      <c r="J111" t="str">
        <f>IFERROR(VLOOKUP($B111,[1]Mar!J$5:K$46,2,FALSE),"")</f>
        <v/>
      </c>
      <c r="K111" t="str">
        <f>IFERROR(VLOOKUP($B111,[1]Mar!K$5:L$46,2,FALSE),"")</f>
        <v/>
      </c>
      <c r="L111" t="str">
        <f>IFERROR(VLOOKUP($B111,[1]Mar!L$5:M$46,2,FALSE),"")</f>
        <v/>
      </c>
      <c r="M111" t="str">
        <f>IFERROR(VLOOKUP($B111,[1]Mar!M$5:N$46,2,FALSE),"")</f>
        <v/>
      </c>
      <c r="N111" t="str">
        <f>IFERROR(VLOOKUP($B111,[1]Mar!N$5:O$46,2,FALSE),"")</f>
        <v/>
      </c>
      <c r="O111" t="str">
        <f>IFERROR(VLOOKUP($B111,[1]Mar!O$5:P$46,2,FALSE),"")</f>
        <v/>
      </c>
      <c r="P111" t="str">
        <f>IFERROR(VLOOKUP($B111,[1]Mar!P$5:Q$46,2,FALSE),"")</f>
        <v/>
      </c>
      <c r="Q111" t="str">
        <f>IFERROR(VLOOKUP($B111,[1]Mar!Q$5:R$46,2,FALSE),"")</f>
        <v/>
      </c>
      <c r="R111" t="str">
        <f>IFERROR(VLOOKUP($B111,[1]Mar!R$5:S$46,2,FALSE),"")</f>
        <v/>
      </c>
      <c r="S111" t="str">
        <f>IFERROR(VLOOKUP($B111,[1]Mar!S$5:T$46,2,FALSE),"")</f>
        <v/>
      </c>
      <c r="T111" t="str">
        <f>IFERROR(VLOOKUP($B111,[1]Mar!T$5:U$46,2,FALSE),"")</f>
        <v/>
      </c>
      <c r="U111" t="str">
        <f>IFERROR(VLOOKUP($B111,[1]Mar!U$5:V$46,2,FALSE),"")</f>
        <v/>
      </c>
      <c r="V111" t="str">
        <f>IFERROR(VLOOKUP($B111,[1]Mar!V$5:W$46,2,FALSE),"")</f>
        <v/>
      </c>
      <c r="W111" t="str">
        <f>IFERROR(VLOOKUP($B111,[1]Mar!W$5:X$46,2,FALSE),"")</f>
        <v/>
      </c>
      <c r="X111" t="str">
        <f>IFERROR(VLOOKUP($B111,[1]Mar!X$5:Y$46,2,FALSE),"")</f>
        <v/>
      </c>
      <c r="Y111" t="str">
        <f>IFERROR(VLOOKUP($B111,[1]Mar!Y$5:Z$46,2,FALSE),"")</f>
        <v/>
      </c>
      <c r="Z111" t="str">
        <f>IFERROR(VLOOKUP($B111,[1]Mar!Z$5:AA$46,2,FALSE),"")</f>
        <v/>
      </c>
      <c r="AA111" t="str">
        <f>IFERROR(VLOOKUP($B111,[1]Mar!AA$5:AB$46,2,FALSE),"")</f>
        <v/>
      </c>
      <c r="AB111" t="str">
        <f>IFERROR(VLOOKUP($B111,[1]Mar!AB$5:AC$46,2,FALSE),"")</f>
        <v/>
      </c>
      <c r="AC111" t="str">
        <f>IFERROR(VLOOKUP($B111,[1]Mar!AC$5:AD$46,2,FALSE),"")</f>
        <v/>
      </c>
      <c r="AD111" t="str">
        <f>IFERROR(VLOOKUP($B111,[1]Mar!AD$5:AE$46,2,FALSE),"")</f>
        <v/>
      </c>
      <c r="AE111" t="str">
        <f>IFERROR(VLOOKUP($B111,[1]Mar!AE$5:AF$46,2,FALSE),"")</f>
        <v/>
      </c>
      <c r="AF111" t="str">
        <f>IFERROR(VLOOKUP($B111,[1]Mar!AF$5:AG$46,2,FALSE),"")</f>
        <v/>
      </c>
      <c r="AG111" t="str">
        <f>IFERROR(VLOOKUP($B111,[1]Mar!AG$5:AH$46,2,FALSE),"")</f>
        <v/>
      </c>
      <c r="AH111" t="str">
        <f>IFERROR(VLOOKUP($B111,[1]Mar!AH$5:AI$46,2,FALSE),"")</f>
        <v/>
      </c>
      <c r="AI111" t="str">
        <f>IFERROR(VLOOKUP($B111,[1]Mar!AI$5:AJ$46,2,FALSE),"")</f>
        <v/>
      </c>
      <c r="AJ111" t="str">
        <f>IFERROR(VLOOKUP($B111,[1]Mar!AJ$5:AK$46,2,FALSE),"")</f>
        <v/>
      </c>
      <c r="AK111" t="str">
        <f>IFERROR(VLOOKUP($B111,[1]Mar!AK$5:AL$46,2,FALSE),"")</f>
        <v/>
      </c>
      <c r="AL111" t="str">
        <f>IFERROR(VLOOKUP($B111,[1]Mar!AL$5:AM$46,2,FALSE),"")</f>
        <v/>
      </c>
      <c r="AM111" t="str">
        <f>IFERROR(VLOOKUP($B111,[1]Mar!AM$5:AN$46,2,FALSE),"")</f>
        <v/>
      </c>
      <c r="AN111" t="str">
        <f>IFERROR(VLOOKUP($B111,[1]Mar!AN$5:AO$46,2,FALSE),"")</f>
        <v/>
      </c>
      <c r="AO111" t="str">
        <f>IFERROR(VLOOKUP($B111,[1]Mar!AO$5:AP$46,2,FALSE),"")</f>
        <v/>
      </c>
      <c r="AP111" t="str">
        <f>IFERROR(VLOOKUP($B111,[1]Mar!AP$5:AQ$46,2,FALSE),"")</f>
        <v/>
      </c>
      <c r="AQ111" t="str">
        <f>IFERROR(VLOOKUP($B111,[1]Mar!AQ$5:AR$46,2,FALSE),"")</f>
        <v/>
      </c>
      <c r="AR111" s="7" t="str">
        <f>IFERROR(VLOOKUP($B111,[1]Mar!AR$5:AS$46,2,FALSE),"")</f>
        <v/>
      </c>
      <c r="AS111" s="6">
        <f>SUM($C111:AR111)</f>
        <v>0</v>
      </c>
      <c r="AT111">
        <f>COUNTIF($C111:AR111,"Late*")</f>
        <v>0</v>
      </c>
      <c r="AU111" s="11">
        <f t="shared" si="6"/>
        <v>0</v>
      </c>
      <c r="AV111" s="7">
        <f>COUNTIF($C111:AR111,"Absent")</f>
        <v>0</v>
      </c>
      <c r="AW111">
        <f>COUNTIF($C111:AR111,"Withdrawn")+COUNTIF($C111:AR111,"Absent*")-AV111</f>
        <v>0</v>
      </c>
      <c r="AX111" s="10">
        <f t="shared" si="7"/>
        <v>0</v>
      </c>
    </row>
    <row r="112" spans="3:50" x14ac:dyDescent="0.3">
      <c r="C112" s="6" t="str">
        <f>IFERROR(VLOOKUP($B112,[1]Mar!C$5:D$46,2,FALSE),"")</f>
        <v/>
      </c>
      <c r="D112" t="str">
        <f>IFERROR(VLOOKUP($B112,[1]Mar!D$5:E$46,2,FALSE),"")</f>
        <v/>
      </c>
      <c r="E112" t="str">
        <f>IFERROR(VLOOKUP($B112,[1]Mar!E$5:F$46,2,FALSE),"")</f>
        <v/>
      </c>
      <c r="F112" t="str">
        <f>IFERROR(VLOOKUP($B112,[1]Mar!F$5:G$46,2,FALSE),"")</f>
        <v/>
      </c>
      <c r="G112" t="str">
        <f>IFERROR(VLOOKUP($B112,[1]Mar!G$5:H$46,2,FALSE),"")</f>
        <v/>
      </c>
      <c r="H112" t="str">
        <f>IFERROR(VLOOKUP($B112,[1]Mar!H$5:I$46,2,FALSE),"")</f>
        <v/>
      </c>
      <c r="I112" t="str">
        <f>IFERROR(VLOOKUP($B112,[1]Mar!I$5:J$46,2,FALSE),"")</f>
        <v/>
      </c>
      <c r="J112" t="str">
        <f>IFERROR(VLOOKUP($B112,[1]Mar!J$5:K$46,2,FALSE),"")</f>
        <v/>
      </c>
      <c r="K112" t="str">
        <f>IFERROR(VLOOKUP($B112,[1]Mar!K$5:L$46,2,FALSE),"")</f>
        <v/>
      </c>
      <c r="L112" t="str">
        <f>IFERROR(VLOOKUP($B112,[1]Mar!L$5:M$46,2,FALSE),"")</f>
        <v/>
      </c>
      <c r="M112" t="str">
        <f>IFERROR(VLOOKUP($B112,[1]Mar!M$5:N$46,2,FALSE),"")</f>
        <v/>
      </c>
      <c r="N112" t="str">
        <f>IFERROR(VLOOKUP($B112,[1]Mar!N$5:O$46,2,FALSE),"")</f>
        <v/>
      </c>
      <c r="O112" t="str">
        <f>IFERROR(VLOOKUP($B112,[1]Mar!O$5:P$46,2,FALSE),"")</f>
        <v/>
      </c>
      <c r="P112" t="str">
        <f>IFERROR(VLOOKUP($B112,[1]Mar!P$5:Q$46,2,FALSE),"")</f>
        <v/>
      </c>
      <c r="Q112" t="str">
        <f>IFERROR(VLOOKUP($B112,[1]Mar!Q$5:R$46,2,FALSE),"")</f>
        <v/>
      </c>
      <c r="R112" t="str">
        <f>IFERROR(VLOOKUP($B112,[1]Mar!R$5:S$46,2,FALSE),"")</f>
        <v/>
      </c>
      <c r="S112" t="str">
        <f>IFERROR(VLOOKUP($B112,[1]Mar!S$5:T$46,2,FALSE),"")</f>
        <v/>
      </c>
      <c r="T112" t="str">
        <f>IFERROR(VLOOKUP($B112,[1]Mar!T$5:U$46,2,FALSE),"")</f>
        <v/>
      </c>
      <c r="U112" t="str">
        <f>IFERROR(VLOOKUP($B112,[1]Mar!U$5:V$46,2,FALSE),"")</f>
        <v/>
      </c>
      <c r="V112" t="str">
        <f>IFERROR(VLOOKUP($B112,[1]Mar!V$5:W$46,2,FALSE),"")</f>
        <v/>
      </c>
      <c r="W112" t="str">
        <f>IFERROR(VLOOKUP($B112,[1]Mar!W$5:X$46,2,FALSE),"")</f>
        <v/>
      </c>
      <c r="X112" t="str">
        <f>IFERROR(VLOOKUP($B112,[1]Mar!X$5:Y$46,2,FALSE),"")</f>
        <v/>
      </c>
      <c r="Y112" t="str">
        <f>IFERROR(VLOOKUP($B112,[1]Mar!Y$5:Z$46,2,FALSE),"")</f>
        <v/>
      </c>
      <c r="Z112" t="str">
        <f>IFERROR(VLOOKUP($B112,[1]Mar!Z$5:AA$46,2,FALSE),"")</f>
        <v/>
      </c>
      <c r="AA112" t="str">
        <f>IFERROR(VLOOKUP($B112,[1]Mar!AA$5:AB$46,2,FALSE),"")</f>
        <v/>
      </c>
      <c r="AB112" t="str">
        <f>IFERROR(VLOOKUP($B112,[1]Mar!AB$5:AC$46,2,FALSE),"")</f>
        <v/>
      </c>
      <c r="AC112" t="str">
        <f>IFERROR(VLOOKUP($B112,[1]Mar!AC$5:AD$46,2,FALSE),"")</f>
        <v/>
      </c>
      <c r="AD112" t="str">
        <f>IFERROR(VLOOKUP($B112,[1]Mar!AD$5:AE$46,2,FALSE),"")</f>
        <v/>
      </c>
      <c r="AE112" t="str">
        <f>IFERROR(VLOOKUP($B112,[1]Mar!AE$5:AF$46,2,FALSE),"")</f>
        <v/>
      </c>
      <c r="AF112" t="str">
        <f>IFERROR(VLOOKUP($B112,[1]Mar!AF$5:AG$46,2,FALSE),"")</f>
        <v/>
      </c>
      <c r="AG112" t="str">
        <f>IFERROR(VLOOKUP($B112,[1]Mar!AG$5:AH$46,2,FALSE),"")</f>
        <v/>
      </c>
      <c r="AH112" t="str">
        <f>IFERROR(VLOOKUP($B112,[1]Mar!AH$5:AI$46,2,FALSE),"")</f>
        <v/>
      </c>
      <c r="AI112" t="str">
        <f>IFERROR(VLOOKUP($B112,[1]Mar!AI$5:AJ$46,2,FALSE),"")</f>
        <v/>
      </c>
      <c r="AJ112" t="str">
        <f>IFERROR(VLOOKUP($B112,[1]Mar!AJ$5:AK$46,2,FALSE),"")</f>
        <v/>
      </c>
      <c r="AK112" t="str">
        <f>IFERROR(VLOOKUP($B112,[1]Mar!AK$5:AL$46,2,FALSE),"")</f>
        <v/>
      </c>
      <c r="AL112" t="str">
        <f>IFERROR(VLOOKUP($B112,[1]Mar!AL$5:AM$46,2,FALSE),"")</f>
        <v/>
      </c>
      <c r="AM112" t="str">
        <f>IFERROR(VLOOKUP($B112,[1]Mar!AM$5:AN$46,2,FALSE),"")</f>
        <v/>
      </c>
      <c r="AN112" t="str">
        <f>IFERROR(VLOOKUP($B112,[1]Mar!AN$5:AO$46,2,FALSE),"")</f>
        <v/>
      </c>
      <c r="AO112" t="str">
        <f>IFERROR(VLOOKUP($B112,[1]Mar!AO$5:AP$46,2,FALSE),"")</f>
        <v/>
      </c>
      <c r="AP112" t="str">
        <f>IFERROR(VLOOKUP($B112,[1]Mar!AP$5:AQ$46,2,FALSE),"")</f>
        <v/>
      </c>
      <c r="AQ112" t="str">
        <f>IFERROR(VLOOKUP($B112,[1]Mar!AQ$5:AR$46,2,FALSE),"")</f>
        <v/>
      </c>
      <c r="AR112" s="7" t="str">
        <f>IFERROR(VLOOKUP($B112,[1]Mar!AR$5:AS$46,2,FALSE),"")</f>
        <v/>
      </c>
      <c r="AS112" s="6">
        <f>SUM($C112:AR112)</f>
        <v>0</v>
      </c>
      <c r="AT112">
        <f>COUNTIF($C112:AR112,"Late*")</f>
        <v>0</v>
      </c>
      <c r="AU112" s="11">
        <f t="shared" si="6"/>
        <v>0</v>
      </c>
      <c r="AV112" s="7">
        <f>COUNTIF($C112:AR112,"Absent")</f>
        <v>0</v>
      </c>
      <c r="AW112">
        <f>COUNTIF($C112:AR112,"Withdrawn")+COUNTIF($C112:AR112,"Absent*")-AV112</f>
        <v>0</v>
      </c>
      <c r="AX112" s="10">
        <f t="shared" si="7"/>
        <v>0</v>
      </c>
    </row>
    <row r="113" spans="3:50" x14ac:dyDescent="0.3">
      <c r="C113" s="6" t="str">
        <f>IFERROR(VLOOKUP($B113,[1]Mar!C$5:D$46,2,FALSE),"")</f>
        <v/>
      </c>
      <c r="D113" t="str">
        <f>IFERROR(VLOOKUP($B113,[1]Mar!D$5:E$46,2,FALSE),"")</f>
        <v/>
      </c>
      <c r="E113" t="str">
        <f>IFERROR(VLOOKUP($B113,[1]Mar!E$5:F$46,2,FALSE),"")</f>
        <v/>
      </c>
      <c r="F113" t="str">
        <f>IFERROR(VLOOKUP($B113,[1]Mar!F$5:G$46,2,FALSE),"")</f>
        <v/>
      </c>
      <c r="G113" t="str">
        <f>IFERROR(VLOOKUP($B113,[1]Mar!G$5:H$46,2,FALSE),"")</f>
        <v/>
      </c>
      <c r="H113" t="str">
        <f>IFERROR(VLOOKUP($B113,[1]Mar!H$5:I$46,2,FALSE),"")</f>
        <v/>
      </c>
      <c r="I113" t="str">
        <f>IFERROR(VLOOKUP($B113,[1]Mar!I$5:J$46,2,FALSE),"")</f>
        <v/>
      </c>
      <c r="J113" t="str">
        <f>IFERROR(VLOOKUP($B113,[1]Mar!J$5:K$46,2,FALSE),"")</f>
        <v/>
      </c>
      <c r="K113" t="str">
        <f>IFERROR(VLOOKUP($B113,[1]Mar!K$5:L$46,2,FALSE),"")</f>
        <v/>
      </c>
      <c r="L113" t="str">
        <f>IFERROR(VLOOKUP($B113,[1]Mar!L$5:M$46,2,FALSE),"")</f>
        <v/>
      </c>
      <c r="M113" t="str">
        <f>IFERROR(VLOOKUP($B113,[1]Mar!M$5:N$46,2,FALSE),"")</f>
        <v/>
      </c>
      <c r="N113" t="str">
        <f>IFERROR(VLOOKUP($B113,[1]Mar!N$5:O$46,2,FALSE),"")</f>
        <v/>
      </c>
      <c r="O113" t="str">
        <f>IFERROR(VLOOKUP($B113,[1]Mar!O$5:P$46,2,FALSE),"")</f>
        <v/>
      </c>
      <c r="P113" t="str">
        <f>IFERROR(VLOOKUP($B113,[1]Mar!P$5:Q$46,2,FALSE),"")</f>
        <v/>
      </c>
      <c r="Q113" t="str">
        <f>IFERROR(VLOOKUP($B113,[1]Mar!Q$5:R$46,2,FALSE),"")</f>
        <v/>
      </c>
      <c r="R113" t="str">
        <f>IFERROR(VLOOKUP($B113,[1]Mar!R$5:S$46,2,FALSE),"")</f>
        <v/>
      </c>
      <c r="S113" t="str">
        <f>IFERROR(VLOOKUP($B113,[1]Mar!S$5:T$46,2,FALSE),"")</f>
        <v/>
      </c>
      <c r="T113" t="str">
        <f>IFERROR(VLOOKUP($B113,[1]Mar!T$5:U$46,2,FALSE),"")</f>
        <v/>
      </c>
      <c r="U113" t="str">
        <f>IFERROR(VLOOKUP($B113,[1]Mar!U$5:V$46,2,FALSE),"")</f>
        <v/>
      </c>
      <c r="V113" t="str">
        <f>IFERROR(VLOOKUP($B113,[1]Mar!V$5:W$46,2,FALSE),"")</f>
        <v/>
      </c>
      <c r="W113" t="str">
        <f>IFERROR(VLOOKUP($B113,[1]Mar!W$5:X$46,2,FALSE),"")</f>
        <v/>
      </c>
      <c r="X113" t="str">
        <f>IFERROR(VLOOKUP($B113,[1]Mar!X$5:Y$46,2,FALSE),"")</f>
        <v/>
      </c>
      <c r="Y113" t="str">
        <f>IFERROR(VLOOKUP($B113,[1]Mar!Y$5:Z$46,2,FALSE),"")</f>
        <v/>
      </c>
      <c r="Z113" t="str">
        <f>IFERROR(VLOOKUP($B113,[1]Mar!Z$5:AA$46,2,FALSE),"")</f>
        <v/>
      </c>
      <c r="AA113" t="str">
        <f>IFERROR(VLOOKUP($B113,[1]Mar!AA$5:AB$46,2,FALSE),"")</f>
        <v/>
      </c>
      <c r="AB113" t="str">
        <f>IFERROR(VLOOKUP($B113,[1]Mar!AB$5:AC$46,2,FALSE),"")</f>
        <v/>
      </c>
      <c r="AC113" t="str">
        <f>IFERROR(VLOOKUP($B113,[1]Mar!AC$5:AD$46,2,FALSE),"")</f>
        <v/>
      </c>
      <c r="AD113" t="str">
        <f>IFERROR(VLOOKUP($B113,[1]Mar!AD$5:AE$46,2,FALSE),"")</f>
        <v/>
      </c>
      <c r="AE113" t="str">
        <f>IFERROR(VLOOKUP($B113,[1]Mar!AE$5:AF$46,2,FALSE),"")</f>
        <v/>
      </c>
      <c r="AF113" t="str">
        <f>IFERROR(VLOOKUP($B113,[1]Mar!AF$5:AG$46,2,FALSE),"")</f>
        <v/>
      </c>
      <c r="AG113" t="str">
        <f>IFERROR(VLOOKUP($B113,[1]Mar!AG$5:AH$46,2,FALSE),"")</f>
        <v/>
      </c>
      <c r="AH113" t="str">
        <f>IFERROR(VLOOKUP($B113,[1]Mar!AH$5:AI$46,2,FALSE),"")</f>
        <v/>
      </c>
      <c r="AI113" t="str">
        <f>IFERROR(VLOOKUP($B113,[1]Mar!AI$5:AJ$46,2,FALSE),"")</f>
        <v/>
      </c>
      <c r="AJ113" t="str">
        <f>IFERROR(VLOOKUP($B113,[1]Mar!AJ$5:AK$46,2,FALSE),"")</f>
        <v/>
      </c>
      <c r="AK113" t="str">
        <f>IFERROR(VLOOKUP($B113,[1]Mar!AK$5:AL$46,2,FALSE),"")</f>
        <v/>
      </c>
      <c r="AL113" t="str">
        <f>IFERROR(VLOOKUP($B113,[1]Mar!AL$5:AM$46,2,FALSE),"")</f>
        <v/>
      </c>
      <c r="AM113" t="str">
        <f>IFERROR(VLOOKUP($B113,[1]Mar!AM$5:AN$46,2,FALSE),"")</f>
        <v/>
      </c>
      <c r="AN113" t="str">
        <f>IFERROR(VLOOKUP($B113,[1]Mar!AN$5:AO$46,2,FALSE),"")</f>
        <v/>
      </c>
      <c r="AO113" t="str">
        <f>IFERROR(VLOOKUP($B113,[1]Mar!AO$5:AP$46,2,FALSE),"")</f>
        <v/>
      </c>
      <c r="AP113" t="str">
        <f>IFERROR(VLOOKUP($B113,[1]Mar!AP$5:AQ$46,2,FALSE),"")</f>
        <v/>
      </c>
      <c r="AQ113" t="str">
        <f>IFERROR(VLOOKUP($B113,[1]Mar!AQ$5:AR$46,2,FALSE),"")</f>
        <v/>
      </c>
      <c r="AR113" s="7" t="str">
        <f>IFERROR(VLOOKUP($B113,[1]Mar!AR$5:AS$46,2,FALSE),"")</f>
        <v/>
      </c>
      <c r="AS113" s="6">
        <f>SUM($C113:AR113)</f>
        <v>0</v>
      </c>
      <c r="AT113">
        <f>COUNTIF($C113:AR113,"Late*")</f>
        <v>0</v>
      </c>
      <c r="AU113" s="11">
        <f t="shared" si="6"/>
        <v>0</v>
      </c>
      <c r="AV113" s="7">
        <f>COUNTIF($C113:AR113,"Absent")</f>
        <v>0</v>
      </c>
      <c r="AW113">
        <f>COUNTIF($C113:AR113,"Withdrawn")+COUNTIF($C113:AR113,"Absent*")-AV113</f>
        <v>0</v>
      </c>
      <c r="AX113" s="10">
        <f t="shared" si="7"/>
        <v>0</v>
      </c>
    </row>
    <row r="114" spans="3:50" x14ac:dyDescent="0.3">
      <c r="C114" s="6" t="str">
        <f>IFERROR(VLOOKUP($B114,[1]Mar!C$5:D$46,2,FALSE),"")</f>
        <v/>
      </c>
      <c r="D114" t="str">
        <f>IFERROR(VLOOKUP($B114,[1]Mar!D$5:E$46,2,FALSE),"")</f>
        <v/>
      </c>
      <c r="E114" t="str">
        <f>IFERROR(VLOOKUP($B114,[1]Mar!E$5:F$46,2,FALSE),"")</f>
        <v/>
      </c>
      <c r="F114" t="str">
        <f>IFERROR(VLOOKUP($B114,[1]Mar!F$5:G$46,2,FALSE),"")</f>
        <v/>
      </c>
      <c r="G114" t="str">
        <f>IFERROR(VLOOKUP($B114,[1]Mar!G$5:H$46,2,FALSE),"")</f>
        <v/>
      </c>
      <c r="H114" t="str">
        <f>IFERROR(VLOOKUP($B114,[1]Mar!H$5:I$46,2,FALSE),"")</f>
        <v/>
      </c>
      <c r="I114" t="str">
        <f>IFERROR(VLOOKUP($B114,[1]Mar!I$5:J$46,2,FALSE),"")</f>
        <v/>
      </c>
      <c r="J114" t="str">
        <f>IFERROR(VLOOKUP($B114,[1]Mar!J$5:K$46,2,FALSE),"")</f>
        <v/>
      </c>
      <c r="K114" t="str">
        <f>IFERROR(VLOOKUP($B114,[1]Mar!K$5:L$46,2,FALSE),"")</f>
        <v/>
      </c>
      <c r="L114" t="str">
        <f>IFERROR(VLOOKUP($B114,[1]Mar!L$5:M$46,2,FALSE),"")</f>
        <v/>
      </c>
      <c r="M114" t="str">
        <f>IFERROR(VLOOKUP($B114,[1]Mar!M$5:N$46,2,FALSE),"")</f>
        <v/>
      </c>
      <c r="N114" t="str">
        <f>IFERROR(VLOOKUP($B114,[1]Mar!N$5:O$46,2,FALSE),"")</f>
        <v/>
      </c>
      <c r="O114" t="str">
        <f>IFERROR(VLOOKUP($B114,[1]Mar!O$5:P$46,2,FALSE),"")</f>
        <v/>
      </c>
      <c r="P114" t="str">
        <f>IFERROR(VLOOKUP($B114,[1]Mar!P$5:Q$46,2,FALSE),"")</f>
        <v/>
      </c>
      <c r="Q114" t="str">
        <f>IFERROR(VLOOKUP($B114,[1]Mar!Q$5:R$46,2,FALSE),"")</f>
        <v/>
      </c>
      <c r="R114" t="str">
        <f>IFERROR(VLOOKUP($B114,[1]Mar!R$5:S$46,2,FALSE),"")</f>
        <v/>
      </c>
      <c r="S114" t="str">
        <f>IFERROR(VLOOKUP($B114,[1]Mar!S$5:T$46,2,FALSE),"")</f>
        <v/>
      </c>
      <c r="T114" t="str">
        <f>IFERROR(VLOOKUP($B114,[1]Mar!T$5:U$46,2,FALSE),"")</f>
        <v/>
      </c>
      <c r="U114" t="str">
        <f>IFERROR(VLOOKUP($B114,[1]Mar!U$5:V$46,2,FALSE),"")</f>
        <v/>
      </c>
      <c r="V114" t="str">
        <f>IFERROR(VLOOKUP($B114,[1]Mar!V$5:W$46,2,FALSE),"")</f>
        <v/>
      </c>
      <c r="W114" t="str">
        <f>IFERROR(VLOOKUP($B114,[1]Mar!W$5:X$46,2,FALSE),"")</f>
        <v/>
      </c>
      <c r="X114" t="str">
        <f>IFERROR(VLOOKUP($B114,[1]Mar!X$5:Y$46,2,FALSE),"")</f>
        <v/>
      </c>
      <c r="Y114" t="str">
        <f>IFERROR(VLOOKUP($B114,[1]Mar!Y$5:Z$46,2,FALSE),"")</f>
        <v/>
      </c>
      <c r="Z114" t="str">
        <f>IFERROR(VLOOKUP($B114,[1]Mar!Z$5:AA$46,2,FALSE),"")</f>
        <v/>
      </c>
      <c r="AA114" t="str">
        <f>IFERROR(VLOOKUP($B114,[1]Mar!AA$5:AB$46,2,FALSE),"")</f>
        <v/>
      </c>
      <c r="AB114" t="str">
        <f>IFERROR(VLOOKUP($B114,[1]Mar!AB$5:AC$46,2,FALSE),"")</f>
        <v/>
      </c>
      <c r="AC114" t="str">
        <f>IFERROR(VLOOKUP($B114,[1]Mar!AC$5:AD$46,2,FALSE),"")</f>
        <v/>
      </c>
      <c r="AD114" t="str">
        <f>IFERROR(VLOOKUP($B114,[1]Mar!AD$5:AE$46,2,FALSE),"")</f>
        <v/>
      </c>
      <c r="AE114" t="str">
        <f>IFERROR(VLOOKUP($B114,[1]Mar!AE$5:AF$46,2,FALSE),"")</f>
        <v/>
      </c>
      <c r="AF114" t="str">
        <f>IFERROR(VLOOKUP($B114,[1]Mar!AF$5:AG$46,2,FALSE),"")</f>
        <v/>
      </c>
      <c r="AG114" t="str">
        <f>IFERROR(VLOOKUP($B114,[1]Mar!AG$5:AH$46,2,FALSE),"")</f>
        <v/>
      </c>
      <c r="AH114" t="str">
        <f>IFERROR(VLOOKUP($B114,[1]Mar!AH$5:AI$46,2,FALSE),"")</f>
        <v/>
      </c>
      <c r="AI114" t="str">
        <f>IFERROR(VLOOKUP($B114,[1]Mar!AI$5:AJ$46,2,FALSE),"")</f>
        <v/>
      </c>
      <c r="AJ114" t="str">
        <f>IFERROR(VLOOKUP($B114,[1]Mar!AJ$5:AK$46,2,FALSE),"")</f>
        <v/>
      </c>
      <c r="AK114" t="str">
        <f>IFERROR(VLOOKUP($B114,[1]Mar!AK$5:AL$46,2,FALSE),"")</f>
        <v/>
      </c>
      <c r="AL114" t="str">
        <f>IFERROR(VLOOKUP($B114,[1]Mar!AL$5:AM$46,2,FALSE),"")</f>
        <v/>
      </c>
      <c r="AM114" t="str">
        <f>IFERROR(VLOOKUP($B114,[1]Mar!AM$5:AN$46,2,FALSE),"")</f>
        <v/>
      </c>
      <c r="AN114" t="str">
        <f>IFERROR(VLOOKUP($B114,[1]Mar!AN$5:AO$46,2,FALSE),"")</f>
        <v/>
      </c>
      <c r="AO114" t="str">
        <f>IFERROR(VLOOKUP($B114,[1]Mar!AO$5:AP$46,2,FALSE),"")</f>
        <v/>
      </c>
      <c r="AP114" t="str">
        <f>IFERROR(VLOOKUP($B114,[1]Mar!AP$5:AQ$46,2,FALSE),"")</f>
        <v/>
      </c>
      <c r="AQ114" t="str">
        <f>IFERROR(VLOOKUP($B114,[1]Mar!AQ$5:AR$46,2,FALSE),"")</f>
        <v/>
      </c>
      <c r="AR114" s="7" t="str">
        <f>IFERROR(VLOOKUP($B114,[1]Mar!AR$5:AS$46,2,FALSE),"")</f>
        <v/>
      </c>
      <c r="AS114" s="6">
        <f>SUM($C114:AR114)</f>
        <v>0</v>
      </c>
      <c r="AT114">
        <f>COUNTIF($C114:AR114,"Late*")</f>
        <v>0</v>
      </c>
      <c r="AU114" s="11">
        <f t="shared" si="6"/>
        <v>0</v>
      </c>
      <c r="AV114" s="7">
        <f>COUNTIF($C114:AR114,"Absent")</f>
        <v>0</v>
      </c>
      <c r="AW114">
        <f>COUNTIF($C114:AR114,"Withdrawn")+COUNTIF($C114:AR114,"Absent*")-AV114</f>
        <v>0</v>
      </c>
      <c r="AX114" s="10">
        <f t="shared" si="7"/>
        <v>0</v>
      </c>
    </row>
    <row r="115" spans="3:50" x14ac:dyDescent="0.3">
      <c r="C115" s="6" t="str">
        <f>IFERROR(VLOOKUP($B115,[1]Mar!C$5:D$46,2,FALSE),"")</f>
        <v/>
      </c>
      <c r="D115" t="str">
        <f>IFERROR(VLOOKUP($B115,[1]Mar!D$5:E$46,2,FALSE),"")</f>
        <v/>
      </c>
      <c r="E115" t="str">
        <f>IFERROR(VLOOKUP($B115,[1]Mar!E$5:F$46,2,FALSE),"")</f>
        <v/>
      </c>
      <c r="F115" t="str">
        <f>IFERROR(VLOOKUP($B115,[1]Mar!F$5:G$46,2,FALSE),"")</f>
        <v/>
      </c>
      <c r="G115" t="str">
        <f>IFERROR(VLOOKUP($B115,[1]Mar!G$5:H$46,2,FALSE),"")</f>
        <v/>
      </c>
      <c r="H115" t="str">
        <f>IFERROR(VLOOKUP($B115,[1]Mar!H$5:I$46,2,FALSE),"")</f>
        <v/>
      </c>
      <c r="I115" t="str">
        <f>IFERROR(VLOOKUP($B115,[1]Mar!I$5:J$46,2,FALSE),"")</f>
        <v/>
      </c>
      <c r="J115" t="str">
        <f>IFERROR(VLOOKUP($B115,[1]Mar!J$5:K$46,2,FALSE),"")</f>
        <v/>
      </c>
      <c r="K115" t="str">
        <f>IFERROR(VLOOKUP($B115,[1]Mar!K$5:L$46,2,FALSE),"")</f>
        <v/>
      </c>
      <c r="L115" t="str">
        <f>IFERROR(VLOOKUP($B115,[1]Mar!L$5:M$46,2,FALSE),"")</f>
        <v/>
      </c>
      <c r="M115" t="str">
        <f>IFERROR(VLOOKUP($B115,[1]Mar!M$5:N$46,2,FALSE),"")</f>
        <v/>
      </c>
      <c r="N115" t="str">
        <f>IFERROR(VLOOKUP($B115,[1]Mar!N$5:O$46,2,FALSE),"")</f>
        <v/>
      </c>
      <c r="O115" t="str">
        <f>IFERROR(VLOOKUP($B115,[1]Mar!O$5:P$46,2,FALSE),"")</f>
        <v/>
      </c>
      <c r="P115" t="str">
        <f>IFERROR(VLOOKUP($B115,[1]Mar!P$5:Q$46,2,FALSE),"")</f>
        <v/>
      </c>
      <c r="Q115" t="str">
        <f>IFERROR(VLOOKUP($B115,[1]Mar!Q$5:R$46,2,FALSE),"")</f>
        <v/>
      </c>
      <c r="R115" t="str">
        <f>IFERROR(VLOOKUP($B115,[1]Mar!R$5:S$46,2,FALSE),"")</f>
        <v/>
      </c>
      <c r="S115" t="str">
        <f>IFERROR(VLOOKUP($B115,[1]Mar!S$5:T$46,2,FALSE),"")</f>
        <v/>
      </c>
      <c r="T115" t="str">
        <f>IFERROR(VLOOKUP($B115,[1]Mar!T$5:U$46,2,FALSE),"")</f>
        <v/>
      </c>
      <c r="U115" t="str">
        <f>IFERROR(VLOOKUP($B115,[1]Mar!U$5:V$46,2,FALSE),"")</f>
        <v/>
      </c>
      <c r="V115" t="str">
        <f>IFERROR(VLOOKUP($B115,[1]Mar!V$5:W$46,2,FALSE),"")</f>
        <v/>
      </c>
      <c r="W115" t="str">
        <f>IFERROR(VLOOKUP($B115,[1]Mar!W$5:X$46,2,FALSE),"")</f>
        <v/>
      </c>
      <c r="X115" t="str">
        <f>IFERROR(VLOOKUP($B115,[1]Mar!X$5:Y$46,2,FALSE),"")</f>
        <v/>
      </c>
      <c r="Y115" t="str">
        <f>IFERROR(VLOOKUP($B115,[1]Mar!Y$5:Z$46,2,FALSE),"")</f>
        <v/>
      </c>
      <c r="Z115" t="str">
        <f>IFERROR(VLOOKUP($B115,[1]Mar!Z$5:AA$46,2,FALSE),"")</f>
        <v/>
      </c>
      <c r="AA115" t="str">
        <f>IFERROR(VLOOKUP($B115,[1]Mar!AA$5:AB$46,2,FALSE),"")</f>
        <v/>
      </c>
      <c r="AB115" t="str">
        <f>IFERROR(VLOOKUP($B115,[1]Mar!AB$5:AC$46,2,FALSE),"")</f>
        <v/>
      </c>
      <c r="AC115" t="str">
        <f>IFERROR(VLOOKUP($B115,[1]Mar!AC$5:AD$46,2,FALSE),"")</f>
        <v/>
      </c>
      <c r="AD115" t="str">
        <f>IFERROR(VLOOKUP($B115,[1]Mar!AD$5:AE$46,2,FALSE),"")</f>
        <v/>
      </c>
      <c r="AE115" t="str">
        <f>IFERROR(VLOOKUP($B115,[1]Mar!AE$5:AF$46,2,FALSE),"")</f>
        <v/>
      </c>
      <c r="AF115" t="str">
        <f>IFERROR(VLOOKUP($B115,[1]Mar!AF$5:AG$46,2,FALSE),"")</f>
        <v/>
      </c>
      <c r="AG115" t="str">
        <f>IFERROR(VLOOKUP($B115,[1]Mar!AG$5:AH$46,2,FALSE),"")</f>
        <v/>
      </c>
      <c r="AH115" t="str">
        <f>IFERROR(VLOOKUP($B115,[1]Mar!AH$5:AI$46,2,FALSE),"")</f>
        <v/>
      </c>
      <c r="AI115" t="str">
        <f>IFERROR(VLOOKUP($B115,[1]Mar!AI$5:AJ$46,2,FALSE),"")</f>
        <v/>
      </c>
      <c r="AJ115" t="str">
        <f>IFERROR(VLOOKUP($B115,[1]Mar!AJ$5:AK$46,2,FALSE),"")</f>
        <v/>
      </c>
      <c r="AK115" t="str">
        <f>IFERROR(VLOOKUP($B115,[1]Mar!AK$5:AL$46,2,FALSE),"")</f>
        <v/>
      </c>
      <c r="AL115" t="str">
        <f>IFERROR(VLOOKUP($B115,[1]Mar!AL$5:AM$46,2,FALSE),"")</f>
        <v/>
      </c>
      <c r="AM115" t="str">
        <f>IFERROR(VLOOKUP($B115,[1]Mar!AM$5:AN$46,2,FALSE),"")</f>
        <v/>
      </c>
      <c r="AN115" t="str">
        <f>IFERROR(VLOOKUP($B115,[1]Mar!AN$5:AO$46,2,FALSE),"")</f>
        <v/>
      </c>
      <c r="AO115" t="str">
        <f>IFERROR(VLOOKUP($B115,[1]Mar!AO$5:AP$46,2,FALSE),"")</f>
        <v/>
      </c>
      <c r="AP115" t="str">
        <f>IFERROR(VLOOKUP($B115,[1]Mar!AP$5:AQ$46,2,FALSE),"")</f>
        <v/>
      </c>
      <c r="AQ115" t="str">
        <f>IFERROR(VLOOKUP($B115,[1]Mar!AQ$5:AR$46,2,FALSE),"")</f>
        <v/>
      </c>
      <c r="AR115" s="7" t="str">
        <f>IFERROR(VLOOKUP($B115,[1]Mar!AR$5:AS$46,2,FALSE),"")</f>
        <v/>
      </c>
      <c r="AS115" s="6">
        <f>SUM($C115:AR115)</f>
        <v>0</v>
      </c>
      <c r="AT115">
        <f>COUNTIF($C115:AR115,"Late*")</f>
        <v>0</v>
      </c>
      <c r="AU115" s="11">
        <f t="shared" si="6"/>
        <v>0</v>
      </c>
      <c r="AV115" s="7">
        <f>COUNTIF($C115:AR115,"Absent")</f>
        <v>0</v>
      </c>
      <c r="AW115">
        <f>COUNTIF($C115:AR115,"Withdrawn")+COUNTIF($C115:AR115,"Absent*")-AV115</f>
        <v>0</v>
      </c>
      <c r="AX115" s="10">
        <f t="shared" si="7"/>
        <v>0</v>
      </c>
    </row>
    <row r="116" spans="3:50" x14ac:dyDescent="0.3">
      <c r="C116" s="6" t="str">
        <f>IFERROR(VLOOKUP($B116,[1]Mar!C$5:D$46,2,FALSE),"")</f>
        <v/>
      </c>
      <c r="D116" t="str">
        <f>IFERROR(VLOOKUP($B116,[1]Mar!D$5:E$46,2,FALSE),"")</f>
        <v/>
      </c>
      <c r="E116" t="str">
        <f>IFERROR(VLOOKUP($B116,[1]Mar!E$5:F$46,2,FALSE),"")</f>
        <v/>
      </c>
      <c r="F116" t="str">
        <f>IFERROR(VLOOKUP($B116,[1]Mar!F$5:G$46,2,FALSE),"")</f>
        <v/>
      </c>
      <c r="G116" t="str">
        <f>IFERROR(VLOOKUP($B116,[1]Mar!G$5:H$46,2,FALSE),"")</f>
        <v/>
      </c>
      <c r="H116" t="str">
        <f>IFERROR(VLOOKUP($B116,[1]Mar!H$5:I$46,2,FALSE),"")</f>
        <v/>
      </c>
      <c r="I116" t="str">
        <f>IFERROR(VLOOKUP($B116,[1]Mar!I$5:J$46,2,FALSE),"")</f>
        <v/>
      </c>
      <c r="J116" t="str">
        <f>IFERROR(VLOOKUP($B116,[1]Mar!J$5:K$46,2,FALSE),"")</f>
        <v/>
      </c>
      <c r="K116" t="str">
        <f>IFERROR(VLOOKUP($B116,[1]Mar!K$5:L$46,2,FALSE),"")</f>
        <v/>
      </c>
      <c r="L116" t="str">
        <f>IFERROR(VLOOKUP($B116,[1]Mar!L$5:M$46,2,FALSE),"")</f>
        <v/>
      </c>
      <c r="M116" t="str">
        <f>IFERROR(VLOOKUP($B116,[1]Mar!M$5:N$46,2,FALSE),"")</f>
        <v/>
      </c>
      <c r="N116" t="str">
        <f>IFERROR(VLOOKUP($B116,[1]Mar!N$5:O$46,2,FALSE),"")</f>
        <v/>
      </c>
      <c r="O116" t="str">
        <f>IFERROR(VLOOKUP($B116,[1]Mar!O$5:P$46,2,FALSE),"")</f>
        <v/>
      </c>
      <c r="P116" t="str">
        <f>IFERROR(VLOOKUP($B116,[1]Mar!P$5:Q$46,2,FALSE),"")</f>
        <v/>
      </c>
      <c r="Q116" t="str">
        <f>IFERROR(VLOOKUP($B116,[1]Mar!Q$5:R$46,2,FALSE),"")</f>
        <v/>
      </c>
      <c r="R116" t="str">
        <f>IFERROR(VLOOKUP($B116,[1]Mar!R$5:S$46,2,FALSE),"")</f>
        <v/>
      </c>
      <c r="S116" t="str">
        <f>IFERROR(VLOOKUP($B116,[1]Mar!S$5:T$46,2,FALSE),"")</f>
        <v/>
      </c>
      <c r="T116" t="str">
        <f>IFERROR(VLOOKUP($B116,[1]Mar!T$5:U$46,2,FALSE),"")</f>
        <v/>
      </c>
      <c r="U116" t="str">
        <f>IFERROR(VLOOKUP($B116,[1]Mar!U$5:V$46,2,FALSE),"")</f>
        <v/>
      </c>
      <c r="V116" t="str">
        <f>IFERROR(VLOOKUP($B116,[1]Mar!V$5:W$46,2,FALSE),"")</f>
        <v/>
      </c>
      <c r="W116" t="str">
        <f>IFERROR(VLOOKUP($B116,[1]Mar!W$5:X$46,2,FALSE),"")</f>
        <v/>
      </c>
      <c r="X116" t="str">
        <f>IFERROR(VLOOKUP($B116,[1]Mar!X$5:Y$46,2,FALSE),"")</f>
        <v/>
      </c>
      <c r="Y116" t="str">
        <f>IFERROR(VLOOKUP($B116,[1]Mar!Y$5:Z$46,2,FALSE),"")</f>
        <v/>
      </c>
      <c r="Z116" t="str">
        <f>IFERROR(VLOOKUP($B116,[1]Mar!Z$5:AA$46,2,FALSE),"")</f>
        <v/>
      </c>
      <c r="AA116" t="str">
        <f>IFERROR(VLOOKUP($B116,[1]Mar!AA$5:AB$46,2,FALSE),"")</f>
        <v/>
      </c>
      <c r="AB116" t="str">
        <f>IFERROR(VLOOKUP($B116,[1]Mar!AB$5:AC$46,2,FALSE),"")</f>
        <v/>
      </c>
      <c r="AC116" t="str">
        <f>IFERROR(VLOOKUP($B116,[1]Mar!AC$5:AD$46,2,FALSE),"")</f>
        <v/>
      </c>
      <c r="AD116" t="str">
        <f>IFERROR(VLOOKUP($B116,[1]Mar!AD$5:AE$46,2,FALSE),"")</f>
        <v/>
      </c>
      <c r="AE116" t="str">
        <f>IFERROR(VLOOKUP($B116,[1]Mar!AE$5:AF$46,2,FALSE),"")</f>
        <v/>
      </c>
      <c r="AF116" t="str">
        <f>IFERROR(VLOOKUP($B116,[1]Mar!AF$5:AG$46,2,FALSE),"")</f>
        <v/>
      </c>
      <c r="AG116" t="str">
        <f>IFERROR(VLOOKUP($B116,[1]Mar!AG$5:AH$46,2,FALSE),"")</f>
        <v/>
      </c>
      <c r="AH116" t="str">
        <f>IFERROR(VLOOKUP($B116,[1]Mar!AH$5:AI$46,2,FALSE),"")</f>
        <v/>
      </c>
      <c r="AI116" t="str">
        <f>IFERROR(VLOOKUP($B116,[1]Mar!AI$5:AJ$46,2,FALSE),"")</f>
        <v/>
      </c>
      <c r="AJ116" t="str">
        <f>IFERROR(VLOOKUP($B116,[1]Mar!AJ$5:AK$46,2,FALSE),"")</f>
        <v/>
      </c>
      <c r="AK116" t="str">
        <f>IFERROR(VLOOKUP($B116,[1]Mar!AK$5:AL$46,2,FALSE),"")</f>
        <v/>
      </c>
      <c r="AL116" t="str">
        <f>IFERROR(VLOOKUP($B116,[1]Mar!AL$5:AM$46,2,FALSE),"")</f>
        <v/>
      </c>
      <c r="AM116" t="str">
        <f>IFERROR(VLOOKUP($B116,[1]Mar!AM$5:AN$46,2,FALSE),"")</f>
        <v/>
      </c>
      <c r="AN116" t="str">
        <f>IFERROR(VLOOKUP($B116,[1]Mar!AN$5:AO$46,2,FALSE),"")</f>
        <v/>
      </c>
      <c r="AO116" t="str">
        <f>IFERROR(VLOOKUP($B116,[1]Mar!AO$5:AP$46,2,FALSE),"")</f>
        <v/>
      </c>
      <c r="AP116" t="str">
        <f>IFERROR(VLOOKUP($B116,[1]Mar!AP$5:AQ$46,2,FALSE),"")</f>
        <v/>
      </c>
      <c r="AQ116" t="str">
        <f>IFERROR(VLOOKUP($B116,[1]Mar!AQ$5:AR$46,2,FALSE),"")</f>
        <v/>
      </c>
      <c r="AR116" s="7" t="str">
        <f>IFERROR(VLOOKUP($B116,[1]Mar!AR$5:AS$46,2,FALSE),"")</f>
        <v/>
      </c>
      <c r="AS116" s="6">
        <f>SUM($C116:AR116)</f>
        <v>0</v>
      </c>
      <c r="AT116">
        <f>COUNTIF($C116:AR116,"Late*")</f>
        <v>0</v>
      </c>
      <c r="AU116" s="11">
        <f t="shared" si="6"/>
        <v>0</v>
      </c>
      <c r="AV116" s="7">
        <f>COUNTIF($C116:AR116,"Absent")</f>
        <v>0</v>
      </c>
      <c r="AW116">
        <f>COUNTIF($C116:AR116,"Withdrawn")+COUNTIF($C116:AR116,"Absent*")-AV116</f>
        <v>0</v>
      </c>
      <c r="AX116" s="10">
        <f t="shared" si="7"/>
        <v>0</v>
      </c>
    </row>
    <row r="117" spans="3:50" x14ac:dyDescent="0.3">
      <c r="C117" s="6" t="str">
        <f>IFERROR(VLOOKUP($B117,[1]Mar!C$5:D$46,2,FALSE),"")</f>
        <v/>
      </c>
      <c r="D117" t="str">
        <f>IFERROR(VLOOKUP($B117,[1]Mar!D$5:E$46,2,FALSE),"")</f>
        <v/>
      </c>
      <c r="E117" t="str">
        <f>IFERROR(VLOOKUP($B117,[1]Mar!E$5:F$46,2,FALSE),"")</f>
        <v/>
      </c>
      <c r="F117" t="str">
        <f>IFERROR(VLOOKUP($B117,[1]Mar!F$5:G$46,2,FALSE),"")</f>
        <v/>
      </c>
      <c r="G117" t="str">
        <f>IFERROR(VLOOKUP($B117,[1]Mar!G$5:H$46,2,FALSE),"")</f>
        <v/>
      </c>
      <c r="H117" t="str">
        <f>IFERROR(VLOOKUP($B117,[1]Mar!H$5:I$46,2,FALSE),"")</f>
        <v/>
      </c>
      <c r="I117" t="str">
        <f>IFERROR(VLOOKUP($B117,[1]Mar!I$5:J$46,2,FALSE),"")</f>
        <v/>
      </c>
      <c r="J117" t="str">
        <f>IFERROR(VLOOKUP($B117,[1]Mar!J$5:K$46,2,FALSE),"")</f>
        <v/>
      </c>
      <c r="K117" t="str">
        <f>IFERROR(VLOOKUP($B117,[1]Mar!K$5:L$46,2,FALSE),"")</f>
        <v/>
      </c>
      <c r="L117" t="str">
        <f>IFERROR(VLOOKUP($B117,[1]Mar!L$5:M$46,2,FALSE),"")</f>
        <v/>
      </c>
      <c r="M117" t="str">
        <f>IFERROR(VLOOKUP($B117,[1]Mar!M$5:N$46,2,FALSE),"")</f>
        <v/>
      </c>
      <c r="N117" t="str">
        <f>IFERROR(VLOOKUP($B117,[1]Mar!N$5:O$46,2,FALSE),"")</f>
        <v/>
      </c>
      <c r="O117" t="str">
        <f>IFERROR(VLOOKUP($B117,[1]Mar!O$5:P$46,2,FALSE),"")</f>
        <v/>
      </c>
      <c r="P117" t="str">
        <f>IFERROR(VLOOKUP($B117,[1]Mar!P$5:Q$46,2,FALSE),"")</f>
        <v/>
      </c>
      <c r="Q117" t="str">
        <f>IFERROR(VLOOKUP($B117,[1]Mar!Q$5:R$46,2,FALSE),"")</f>
        <v/>
      </c>
      <c r="R117" t="str">
        <f>IFERROR(VLOOKUP($B117,[1]Mar!R$5:S$46,2,FALSE),"")</f>
        <v/>
      </c>
      <c r="S117" t="str">
        <f>IFERROR(VLOOKUP($B117,[1]Mar!S$5:T$46,2,FALSE),"")</f>
        <v/>
      </c>
      <c r="T117" t="str">
        <f>IFERROR(VLOOKUP($B117,[1]Mar!T$5:U$46,2,FALSE),"")</f>
        <v/>
      </c>
      <c r="U117" t="str">
        <f>IFERROR(VLOOKUP($B117,[1]Mar!U$5:V$46,2,FALSE),"")</f>
        <v/>
      </c>
      <c r="V117" t="str">
        <f>IFERROR(VLOOKUP($B117,[1]Mar!V$5:W$46,2,FALSE),"")</f>
        <v/>
      </c>
      <c r="W117" t="str">
        <f>IFERROR(VLOOKUP($B117,[1]Mar!W$5:X$46,2,FALSE),"")</f>
        <v/>
      </c>
      <c r="X117" t="str">
        <f>IFERROR(VLOOKUP($B117,[1]Mar!X$5:Y$46,2,FALSE),"")</f>
        <v/>
      </c>
      <c r="Y117" t="str">
        <f>IFERROR(VLOOKUP($B117,[1]Mar!Y$5:Z$46,2,FALSE),"")</f>
        <v/>
      </c>
      <c r="Z117" t="str">
        <f>IFERROR(VLOOKUP($B117,[1]Mar!Z$5:AA$46,2,FALSE),"")</f>
        <v/>
      </c>
      <c r="AA117" t="str">
        <f>IFERROR(VLOOKUP($B117,[1]Mar!AA$5:AB$46,2,FALSE),"")</f>
        <v/>
      </c>
      <c r="AB117" t="str">
        <f>IFERROR(VLOOKUP($B117,[1]Mar!AB$5:AC$46,2,FALSE),"")</f>
        <v/>
      </c>
      <c r="AC117" t="str">
        <f>IFERROR(VLOOKUP($B117,[1]Mar!AC$5:AD$46,2,FALSE),"")</f>
        <v/>
      </c>
      <c r="AD117" t="str">
        <f>IFERROR(VLOOKUP($B117,[1]Mar!AD$5:AE$46,2,FALSE),"")</f>
        <v/>
      </c>
      <c r="AE117" t="str">
        <f>IFERROR(VLOOKUP($B117,[1]Mar!AE$5:AF$46,2,FALSE),"")</f>
        <v/>
      </c>
      <c r="AF117" t="str">
        <f>IFERROR(VLOOKUP($B117,[1]Mar!AF$5:AG$46,2,FALSE),"")</f>
        <v/>
      </c>
      <c r="AG117" t="str">
        <f>IFERROR(VLOOKUP($B117,[1]Mar!AG$5:AH$46,2,FALSE),"")</f>
        <v/>
      </c>
      <c r="AH117" t="str">
        <f>IFERROR(VLOOKUP($B117,[1]Mar!AH$5:AI$46,2,FALSE),"")</f>
        <v/>
      </c>
      <c r="AI117" t="str">
        <f>IFERROR(VLOOKUP($B117,[1]Mar!AI$5:AJ$46,2,FALSE),"")</f>
        <v/>
      </c>
      <c r="AJ117" t="str">
        <f>IFERROR(VLOOKUP($B117,[1]Mar!AJ$5:AK$46,2,FALSE),"")</f>
        <v/>
      </c>
      <c r="AK117" t="str">
        <f>IFERROR(VLOOKUP($B117,[1]Mar!AK$5:AL$46,2,FALSE),"")</f>
        <v/>
      </c>
      <c r="AL117" t="str">
        <f>IFERROR(VLOOKUP($B117,[1]Mar!AL$5:AM$46,2,FALSE),"")</f>
        <v/>
      </c>
      <c r="AM117" t="str">
        <f>IFERROR(VLOOKUP($B117,[1]Mar!AM$5:AN$46,2,FALSE),"")</f>
        <v/>
      </c>
      <c r="AN117" t="str">
        <f>IFERROR(VLOOKUP($B117,[1]Mar!AN$5:AO$46,2,FALSE),"")</f>
        <v/>
      </c>
      <c r="AO117" t="str">
        <f>IFERROR(VLOOKUP($B117,[1]Mar!AO$5:AP$46,2,FALSE),"")</f>
        <v/>
      </c>
      <c r="AP117" t="str">
        <f>IFERROR(VLOOKUP($B117,[1]Mar!AP$5:AQ$46,2,FALSE),"")</f>
        <v/>
      </c>
      <c r="AQ117" t="str">
        <f>IFERROR(VLOOKUP($B117,[1]Mar!AQ$5:AR$46,2,FALSE),"")</f>
        <v/>
      </c>
      <c r="AR117" s="7" t="str">
        <f>IFERROR(VLOOKUP($B117,[1]Mar!AR$5:AS$46,2,FALSE),"")</f>
        <v/>
      </c>
      <c r="AS117" s="6">
        <f>SUM($C117:AR117)</f>
        <v>0</v>
      </c>
      <c r="AT117">
        <f>COUNTIF($C117:AR117,"Late*")</f>
        <v>0</v>
      </c>
      <c r="AU117" s="11">
        <f t="shared" si="6"/>
        <v>0</v>
      </c>
      <c r="AV117" s="7">
        <f>COUNTIF($C117:AR117,"Absent")</f>
        <v>0</v>
      </c>
      <c r="AW117">
        <f>COUNTIF($C117:AR117,"Withdrawn")+COUNTIF($C117:AR117,"Absent*")-AV117</f>
        <v>0</v>
      </c>
      <c r="AX117" s="10">
        <f t="shared" si="7"/>
        <v>0</v>
      </c>
    </row>
    <row r="118" spans="3:50" x14ac:dyDescent="0.3">
      <c r="C118" s="6" t="str">
        <f>IFERROR(VLOOKUP($B118,[1]Mar!C$5:D$46,2,FALSE),"")</f>
        <v/>
      </c>
      <c r="D118" t="str">
        <f>IFERROR(VLOOKUP($B118,[1]Mar!D$5:E$46,2,FALSE),"")</f>
        <v/>
      </c>
      <c r="E118" t="str">
        <f>IFERROR(VLOOKUP($B118,[1]Mar!E$5:F$46,2,FALSE),"")</f>
        <v/>
      </c>
      <c r="F118" t="str">
        <f>IFERROR(VLOOKUP($B118,[1]Mar!F$5:G$46,2,FALSE),"")</f>
        <v/>
      </c>
      <c r="G118" t="str">
        <f>IFERROR(VLOOKUP($B118,[1]Mar!G$5:H$46,2,FALSE),"")</f>
        <v/>
      </c>
      <c r="H118" t="str">
        <f>IFERROR(VLOOKUP($B118,[1]Mar!H$5:I$46,2,FALSE),"")</f>
        <v/>
      </c>
      <c r="I118" t="str">
        <f>IFERROR(VLOOKUP($B118,[1]Mar!I$5:J$46,2,FALSE),"")</f>
        <v/>
      </c>
      <c r="J118" t="str">
        <f>IFERROR(VLOOKUP($B118,[1]Mar!J$5:K$46,2,FALSE),"")</f>
        <v/>
      </c>
      <c r="K118" t="str">
        <f>IFERROR(VLOOKUP($B118,[1]Mar!K$5:L$46,2,FALSE),"")</f>
        <v/>
      </c>
      <c r="L118" t="str">
        <f>IFERROR(VLOOKUP($B118,[1]Mar!L$5:M$46,2,FALSE),"")</f>
        <v/>
      </c>
      <c r="M118" t="str">
        <f>IFERROR(VLOOKUP($B118,[1]Mar!M$5:N$46,2,FALSE),"")</f>
        <v/>
      </c>
      <c r="N118" t="str">
        <f>IFERROR(VLOOKUP($B118,[1]Mar!N$5:O$46,2,FALSE),"")</f>
        <v/>
      </c>
      <c r="O118" t="str">
        <f>IFERROR(VLOOKUP($B118,[1]Mar!O$5:P$46,2,FALSE),"")</f>
        <v/>
      </c>
      <c r="P118" t="str">
        <f>IFERROR(VLOOKUP($B118,[1]Mar!P$5:Q$46,2,FALSE),"")</f>
        <v/>
      </c>
      <c r="Q118" t="str">
        <f>IFERROR(VLOOKUP($B118,[1]Mar!Q$5:R$46,2,FALSE),"")</f>
        <v/>
      </c>
      <c r="R118" t="str">
        <f>IFERROR(VLOOKUP($B118,[1]Mar!R$5:S$46,2,FALSE),"")</f>
        <v/>
      </c>
      <c r="S118" t="str">
        <f>IFERROR(VLOOKUP($B118,[1]Mar!S$5:T$46,2,FALSE),"")</f>
        <v/>
      </c>
      <c r="T118" t="str">
        <f>IFERROR(VLOOKUP($B118,[1]Mar!T$5:U$46,2,FALSE),"")</f>
        <v/>
      </c>
      <c r="U118" t="str">
        <f>IFERROR(VLOOKUP($B118,[1]Mar!U$5:V$46,2,FALSE),"")</f>
        <v/>
      </c>
      <c r="V118" t="str">
        <f>IFERROR(VLOOKUP($B118,[1]Mar!V$5:W$46,2,FALSE),"")</f>
        <v/>
      </c>
      <c r="W118" t="str">
        <f>IFERROR(VLOOKUP($B118,[1]Mar!W$5:X$46,2,FALSE),"")</f>
        <v/>
      </c>
      <c r="X118" t="str">
        <f>IFERROR(VLOOKUP($B118,[1]Mar!X$5:Y$46,2,FALSE),"")</f>
        <v/>
      </c>
      <c r="Y118" t="str">
        <f>IFERROR(VLOOKUP($B118,[1]Mar!Y$5:Z$46,2,FALSE),"")</f>
        <v/>
      </c>
      <c r="Z118" t="str">
        <f>IFERROR(VLOOKUP($B118,[1]Mar!Z$5:AA$46,2,FALSE),"")</f>
        <v/>
      </c>
      <c r="AA118" t="str">
        <f>IFERROR(VLOOKUP($B118,[1]Mar!AA$5:AB$46,2,FALSE),"")</f>
        <v/>
      </c>
      <c r="AB118" t="str">
        <f>IFERROR(VLOOKUP($B118,[1]Mar!AB$5:AC$46,2,FALSE),"")</f>
        <v/>
      </c>
      <c r="AC118" t="str">
        <f>IFERROR(VLOOKUP($B118,[1]Mar!AC$5:AD$46,2,FALSE),"")</f>
        <v/>
      </c>
      <c r="AD118" t="str">
        <f>IFERROR(VLOOKUP($B118,[1]Mar!AD$5:AE$46,2,FALSE),"")</f>
        <v/>
      </c>
      <c r="AE118" t="str">
        <f>IFERROR(VLOOKUP($B118,[1]Mar!AE$5:AF$46,2,FALSE),"")</f>
        <v/>
      </c>
      <c r="AF118" t="str">
        <f>IFERROR(VLOOKUP($B118,[1]Mar!AF$5:AG$46,2,FALSE),"")</f>
        <v/>
      </c>
      <c r="AG118" t="str">
        <f>IFERROR(VLOOKUP($B118,[1]Mar!AG$5:AH$46,2,FALSE),"")</f>
        <v/>
      </c>
      <c r="AH118" t="str">
        <f>IFERROR(VLOOKUP($B118,[1]Mar!AH$5:AI$46,2,FALSE),"")</f>
        <v/>
      </c>
      <c r="AI118" t="str">
        <f>IFERROR(VLOOKUP($B118,[1]Mar!AI$5:AJ$46,2,FALSE),"")</f>
        <v/>
      </c>
      <c r="AJ118" t="str">
        <f>IFERROR(VLOOKUP($B118,[1]Mar!AJ$5:AK$46,2,FALSE),"")</f>
        <v/>
      </c>
      <c r="AK118" t="str">
        <f>IFERROR(VLOOKUP($B118,[1]Mar!AK$5:AL$46,2,FALSE),"")</f>
        <v/>
      </c>
      <c r="AL118" t="str">
        <f>IFERROR(VLOOKUP($B118,[1]Mar!AL$5:AM$46,2,FALSE),"")</f>
        <v/>
      </c>
      <c r="AM118" t="str">
        <f>IFERROR(VLOOKUP($B118,[1]Mar!AM$5:AN$46,2,FALSE),"")</f>
        <v/>
      </c>
      <c r="AN118" t="str">
        <f>IFERROR(VLOOKUP($B118,[1]Mar!AN$5:AO$46,2,FALSE),"")</f>
        <v/>
      </c>
      <c r="AO118" t="str">
        <f>IFERROR(VLOOKUP($B118,[1]Mar!AO$5:AP$46,2,FALSE),"")</f>
        <v/>
      </c>
      <c r="AP118" t="str">
        <f>IFERROR(VLOOKUP($B118,[1]Mar!AP$5:AQ$46,2,FALSE),"")</f>
        <v/>
      </c>
      <c r="AQ118" t="str">
        <f>IFERROR(VLOOKUP($B118,[1]Mar!AQ$5:AR$46,2,FALSE),"")</f>
        <v/>
      </c>
      <c r="AR118" s="7" t="str">
        <f>IFERROR(VLOOKUP($B118,[1]Mar!AR$5:AS$46,2,FALSE),"")</f>
        <v/>
      </c>
      <c r="AS118" s="6">
        <f>SUM($C118:AR118)</f>
        <v>0</v>
      </c>
      <c r="AT118">
        <f>COUNTIF($C118:AR118,"Late*")</f>
        <v>0</v>
      </c>
      <c r="AU118" s="11">
        <f t="shared" si="6"/>
        <v>0</v>
      </c>
      <c r="AV118" s="7">
        <f>COUNTIF($C118:AR118,"Absent")</f>
        <v>0</v>
      </c>
      <c r="AW118">
        <f>COUNTIF($C118:AR118,"Withdrawn")+COUNTIF($C118:AR118,"Absent*")-AV118</f>
        <v>0</v>
      </c>
      <c r="AX118" s="10">
        <f t="shared" si="7"/>
        <v>0</v>
      </c>
    </row>
    <row r="119" spans="3:50" x14ac:dyDescent="0.3">
      <c r="C119" s="6" t="str">
        <f>IFERROR(VLOOKUP($B119,[1]Mar!C$5:D$46,2,FALSE),"")</f>
        <v/>
      </c>
      <c r="D119" t="str">
        <f>IFERROR(VLOOKUP($B119,[1]Mar!D$5:E$46,2,FALSE),"")</f>
        <v/>
      </c>
      <c r="E119" t="str">
        <f>IFERROR(VLOOKUP($B119,[1]Mar!E$5:F$46,2,FALSE),"")</f>
        <v/>
      </c>
      <c r="F119" t="str">
        <f>IFERROR(VLOOKUP($B119,[1]Mar!F$5:G$46,2,FALSE),"")</f>
        <v/>
      </c>
      <c r="G119" t="str">
        <f>IFERROR(VLOOKUP($B119,[1]Mar!G$5:H$46,2,FALSE),"")</f>
        <v/>
      </c>
      <c r="H119" t="str">
        <f>IFERROR(VLOOKUP($B119,[1]Mar!H$5:I$46,2,FALSE),"")</f>
        <v/>
      </c>
      <c r="I119" t="str">
        <f>IFERROR(VLOOKUP($B119,[1]Mar!I$5:J$46,2,FALSE),"")</f>
        <v/>
      </c>
      <c r="J119" t="str">
        <f>IFERROR(VLOOKUP($B119,[1]Mar!J$5:K$46,2,FALSE),"")</f>
        <v/>
      </c>
      <c r="K119" t="str">
        <f>IFERROR(VLOOKUP($B119,[1]Mar!K$5:L$46,2,FALSE),"")</f>
        <v/>
      </c>
      <c r="L119" t="str">
        <f>IFERROR(VLOOKUP($B119,[1]Mar!L$5:M$46,2,FALSE),"")</f>
        <v/>
      </c>
      <c r="M119" t="str">
        <f>IFERROR(VLOOKUP($B119,[1]Mar!M$5:N$46,2,FALSE),"")</f>
        <v/>
      </c>
      <c r="N119" t="str">
        <f>IFERROR(VLOOKUP($B119,[1]Mar!N$5:O$46,2,FALSE),"")</f>
        <v/>
      </c>
      <c r="O119" t="str">
        <f>IFERROR(VLOOKUP($B119,[1]Mar!O$5:P$46,2,FALSE),"")</f>
        <v/>
      </c>
      <c r="P119" t="str">
        <f>IFERROR(VLOOKUP($B119,[1]Mar!P$5:Q$46,2,FALSE),"")</f>
        <v/>
      </c>
      <c r="Q119" t="str">
        <f>IFERROR(VLOOKUP($B119,[1]Mar!Q$5:R$46,2,FALSE),"")</f>
        <v/>
      </c>
      <c r="R119" t="str">
        <f>IFERROR(VLOOKUP($B119,[1]Mar!R$5:S$46,2,FALSE),"")</f>
        <v/>
      </c>
      <c r="S119" t="str">
        <f>IFERROR(VLOOKUP($B119,[1]Mar!S$5:T$46,2,FALSE),"")</f>
        <v/>
      </c>
      <c r="T119" t="str">
        <f>IFERROR(VLOOKUP($B119,[1]Mar!T$5:U$46,2,FALSE),"")</f>
        <v/>
      </c>
      <c r="U119" t="str">
        <f>IFERROR(VLOOKUP($B119,[1]Mar!U$5:V$46,2,FALSE),"")</f>
        <v/>
      </c>
      <c r="V119" t="str">
        <f>IFERROR(VLOOKUP($B119,[1]Mar!V$5:W$46,2,FALSE),"")</f>
        <v/>
      </c>
      <c r="W119" t="str">
        <f>IFERROR(VLOOKUP($B119,[1]Mar!W$5:X$46,2,FALSE),"")</f>
        <v/>
      </c>
      <c r="X119" t="str">
        <f>IFERROR(VLOOKUP($B119,[1]Mar!X$5:Y$46,2,FALSE),"")</f>
        <v/>
      </c>
      <c r="Y119" t="str">
        <f>IFERROR(VLOOKUP($B119,[1]Mar!Y$5:Z$46,2,FALSE),"")</f>
        <v/>
      </c>
      <c r="Z119" t="str">
        <f>IFERROR(VLOOKUP($B119,[1]Mar!Z$5:AA$46,2,FALSE),"")</f>
        <v/>
      </c>
      <c r="AA119" t="str">
        <f>IFERROR(VLOOKUP($B119,[1]Mar!AA$5:AB$46,2,FALSE),"")</f>
        <v/>
      </c>
      <c r="AB119" t="str">
        <f>IFERROR(VLOOKUP($B119,[1]Mar!AB$5:AC$46,2,FALSE),"")</f>
        <v/>
      </c>
      <c r="AC119" t="str">
        <f>IFERROR(VLOOKUP($B119,[1]Mar!AC$5:AD$46,2,FALSE),"")</f>
        <v/>
      </c>
      <c r="AD119" t="str">
        <f>IFERROR(VLOOKUP($B119,[1]Mar!AD$5:AE$46,2,FALSE),"")</f>
        <v/>
      </c>
      <c r="AE119" t="str">
        <f>IFERROR(VLOOKUP($B119,[1]Mar!AE$5:AF$46,2,FALSE),"")</f>
        <v/>
      </c>
      <c r="AF119" t="str">
        <f>IFERROR(VLOOKUP($B119,[1]Mar!AF$5:AG$46,2,FALSE),"")</f>
        <v/>
      </c>
      <c r="AG119" t="str">
        <f>IFERROR(VLOOKUP($B119,[1]Mar!AG$5:AH$46,2,FALSE),"")</f>
        <v/>
      </c>
      <c r="AH119" t="str">
        <f>IFERROR(VLOOKUP($B119,[1]Mar!AH$5:AI$46,2,FALSE),"")</f>
        <v/>
      </c>
      <c r="AI119" t="str">
        <f>IFERROR(VLOOKUP($B119,[1]Mar!AI$5:AJ$46,2,FALSE),"")</f>
        <v/>
      </c>
      <c r="AJ119" t="str">
        <f>IFERROR(VLOOKUP($B119,[1]Mar!AJ$5:AK$46,2,FALSE),"")</f>
        <v/>
      </c>
      <c r="AK119" t="str">
        <f>IFERROR(VLOOKUP($B119,[1]Mar!AK$5:AL$46,2,FALSE),"")</f>
        <v/>
      </c>
      <c r="AL119" t="str">
        <f>IFERROR(VLOOKUP($B119,[1]Mar!AL$5:AM$46,2,FALSE),"")</f>
        <v/>
      </c>
      <c r="AM119" t="str">
        <f>IFERROR(VLOOKUP($B119,[1]Mar!AM$5:AN$46,2,FALSE),"")</f>
        <v/>
      </c>
      <c r="AN119" t="str">
        <f>IFERROR(VLOOKUP($B119,[1]Mar!AN$5:AO$46,2,FALSE),"")</f>
        <v/>
      </c>
      <c r="AO119" t="str">
        <f>IFERROR(VLOOKUP($B119,[1]Mar!AO$5:AP$46,2,FALSE),"")</f>
        <v/>
      </c>
      <c r="AP119" t="str">
        <f>IFERROR(VLOOKUP($B119,[1]Mar!AP$5:AQ$46,2,FALSE),"")</f>
        <v/>
      </c>
      <c r="AQ119" t="str">
        <f>IFERROR(VLOOKUP($B119,[1]Mar!AQ$5:AR$46,2,FALSE),"")</f>
        <v/>
      </c>
      <c r="AR119" s="7" t="str">
        <f>IFERROR(VLOOKUP($B119,[1]Mar!AR$5:AS$46,2,FALSE),"")</f>
        <v/>
      </c>
      <c r="AS119" s="6">
        <f>SUM($C119:AR119)</f>
        <v>0</v>
      </c>
      <c r="AT119">
        <f>COUNTIF($C119:AR119,"Late*")</f>
        <v>0</v>
      </c>
      <c r="AU119" s="11">
        <f t="shared" si="6"/>
        <v>0</v>
      </c>
      <c r="AV119" s="7">
        <f>COUNTIF($C119:AR119,"Absent")</f>
        <v>0</v>
      </c>
      <c r="AW119">
        <f>COUNTIF($C119:AR119,"Withdrawn")+COUNTIF($C119:AR119,"Absent*")-AV119</f>
        <v>0</v>
      </c>
      <c r="AX119" s="10">
        <f t="shared" si="7"/>
        <v>0</v>
      </c>
    </row>
    <row r="120" spans="3:50" x14ac:dyDescent="0.3">
      <c r="C120" s="6" t="str">
        <f>IFERROR(VLOOKUP($B120,[1]Mar!C$5:D$46,2,FALSE),"")</f>
        <v/>
      </c>
      <c r="D120" t="str">
        <f>IFERROR(VLOOKUP($B120,[1]Mar!D$5:E$46,2,FALSE),"")</f>
        <v/>
      </c>
      <c r="E120" t="str">
        <f>IFERROR(VLOOKUP($B120,[1]Mar!E$5:F$46,2,FALSE),"")</f>
        <v/>
      </c>
      <c r="F120" t="str">
        <f>IFERROR(VLOOKUP($B120,[1]Mar!F$5:G$46,2,FALSE),"")</f>
        <v/>
      </c>
      <c r="G120" t="str">
        <f>IFERROR(VLOOKUP($B120,[1]Mar!G$5:H$46,2,FALSE),"")</f>
        <v/>
      </c>
      <c r="H120" t="str">
        <f>IFERROR(VLOOKUP($B120,[1]Mar!H$5:I$46,2,FALSE),"")</f>
        <v/>
      </c>
      <c r="I120" t="str">
        <f>IFERROR(VLOOKUP($B120,[1]Mar!I$5:J$46,2,FALSE),"")</f>
        <v/>
      </c>
      <c r="J120" t="str">
        <f>IFERROR(VLOOKUP($B120,[1]Mar!J$5:K$46,2,FALSE),"")</f>
        <v/>
      </c>
      <c r="K120" t="str">
        <f>IFERROR(VLOOKUP($B120,[1]Mar!K$5:L$46,2,FALSE),"")</f>
        <v/>
      </c>
      <c r="L120" t="str">
        <f>IFERROR(VLOOKUP($B120,[1]Mar!L$5:M$46,2,FALSE),"")</f>
        <v/>
      </c>
      <c r="M120" t="str">
        <f>IFERROR(VLOOKUP($B120,[1]Mar!M$5:N$46,2,FALSE),"")</f>
        <v/>
      </c>
      <c r="N120" t="str">
        <f>IFERROR(VLOOKUP($B120,[1]Mar!N$5:O$46,2,FALSE),"")</f>
        <v/>
      </c>
      <c r="O120" t="str">
        <f>IFERROR(VLOOKUP($B120,[1]Mar!O$5:P$46,2,FALSE),"")</f>
        <v/>
      </c>
      <c r="P120" t="str">
        <f>IFERROR(VLOOKUP($B120,[1]Mar!P$5:Q$46,2,FALSE),"")</f>
        <v/>
      </c>
      <c r="Q120" t="str">
        <f>IFERROR(VLOOKUP($B120,[1]Mar!Q$5:R$46,2,FALSE),"")</f>
        <v/>
      </c>
      <c r="R120" t="str">
        <f>IFERROR(VLOOKUP($B120,[1]Mar!R$5:S$46,2,FALSE),"")</f>
        <v/>
      </c>
      <c r="S120" t="str">
        <f>IFERROR(VLOOKUP($B120,[1]Mar!S$5:T$46,2,FALSE),"")</f>
        <v/>
      </c>
      <c r="T120" t="str">
        <f>IFERROR(VLOOKUP($B120,[1]Mar!T$5:U$46,2,FALSE),"")</f>
        <v/>
      </c>
      <c r="U120" t="str">
        <f>IFERROR(VLOOKUP($B120,[1]Mar!U$5:V$46,2,FALSE),"")</f>
        <v/>
      </c>
      <c r="V120" t="str">
        <f>IFERROR(VLOOKUP($B120,[1]Mar!V$5:W$46,2,FALSE),"")</f>
        <v/>
      </c>
      <c r="W120" t="str">
        <f>IFERROR(VLOOKUP($B120,[1]Mar!W$5:X$46,2,FALSE),"")</f>
        <v/>
      </c>
      <c r="X120" t="str">
        <f>IFERROR(VLOOKUP($B120,[1]Mar!X$5:Y$46,2,FALSE),"")</f>
        <v/>
      </c>
      <c r="Y120" t="str">
        <f>IFERROR(VLOOKUP($B120,[1]Mar!Y$5:Z$46,2,FALSE),"")</f>
        <v/>
      </c>
      <c r="Z120" t="str">
        <f>IFERROR(VLOOKUP($B120,[1]Mar!Z$5:AA$46,2,FALSE),"")</f>
        <v/>
      </c>
      <c r="AA120" t="str">
        <f>IFERROR(VLOOKUP($B120,[1]Mar!AA$5:AB$46,2,FALSE),"")</f>
        <v/>
      </c>
      <c r="AB120" t="str">
        <f>IFERROR(VLOOKUP($B120,[1]Mar!AB$5:AC$46,2,FALSE),"")</f>
        <v/>
      </c>
      <c r="AC120" t="str">
        <f>IFERROR(VLOOKUP($B120,[1]Mar!AC$5:AD$46,2,FALSE),"")</f>
        <v/>
      </c>
      <c r="AD120" t="str">
        <f>IFERROR(VLOOKUP($B120,[1]Mar!AD$5:AE$46,2,FALSE),"")</f>
        <v/>
      </c>
      <c r="AE120" t="str">
        <f>IFERROR(VLOOKUP($B120,[1]Mar!AE$5:AF$46,2,FALSE),"")</f>
        <v/>
      </c>
      <c r="AF120" t="str">
        <f>IFERROR(VLOOKUP($B120,[1]Mar!AF$5:AG$46,2,FALSE),"")</f>
        <v/>
      </c>
      <c r="AG120" t="str">
        <f>IFERROR(VLOOKUP($B120,[1]Mar!AG$5:AH$46,2,FALSE),"")</f>
        <v/>
      </c>
      <c r="AH120" t="str">
        <f>IFERROR(VLOOKUP($B120,[1]Mar!AH$5:AI$46,2,FALSE),"")</f>
        <v/>
      </c>
      <c r="AI120" t="str">
        <f>IFERROR(VLOOKUP($B120,[1]Mar!AI$5:AJ$46,2,FALSE),"")</f>
        <v/>
      </c>
      <c r="AJ120" t="str">
        <f>IFERROR(VLOOKUP($B120,[1]Mar!AJ$5:AK$46,2,FALSE),"")</f>
        <v/>
      </c>
      <c r="AK120" t="str">
        <f>IFERROR(VLOOKUP($B120,[1]Mar!AK$5:AL$46,2,FALSE),"")</f>
        <v/>
      </c>
      <c r="AL120" t="str">
        <f>IFERROR(VLOOKUP($B120,[1]Mar!AL$5:AM$46,2,FALSE),"")</f>
        <v/>
      </c>
      <c r="AM120" t="str">
        <f>IFERROR(VLOOKUP($B120,[1]Mar!AM$5:AN$46,2,FALSE),"")</f>
        <v/>
      </c>
      <c r="AN120" t="str">
        <f>IFERROR(VLOOKUP($B120,[1]Mar!AN$5:AO$46,2,FALSE),"")</f>
        <v/>
      </c>
      <c r="AO120" t="str">
        <f>IFERROR(VLOOKUP($B120,[1]Mar!AO$5:AP$46,2,FALSE),"")</f>
        <v/>
      </c>
      <c r="AP120" t="str">
        <f>IFERROR(VLOOKUP($B120,[1]Mar!AP$5:AQ$46,2,FALSE),"")</f>
        <v/>
      </c>
      <c r="AQ120" t="str">
        <f>IFERROR(VLOOKUP($B120,[1]Mar!AQ$5:AR$46,2,FALSE),"")</f>
        <v/>
      </c>
      <c r="AR120" s="7" t="str">
        <f>IFERROR(VLOOKUP($B120,[1]Mar!AR$5:AS$46,2,FALSE),"")</f>
        <v/>
      </c>
      <c r="AS120" s="6">
        <f>SUM($C120:AR120)</f>
        <v>0</v>
      </c>
      <c r="AT120">
        <f>COUNTIF($C120:AR120,"Late*")</f>
        <v>0</v>
      </c>
      <c r="AU120" s="11">
        <f t="shared" si="6"/>
        <v>0</v>
      </c>
      <c r="AV120" s="7">
        <f>COUNTIF($C120:AR120,"Absent")</f>
        <v>0</v>
      </c>
      <c r="AW120">
        <f>COUNTIF($C120:AR120,"Withdrawn")+COUNTIF($C120:AR120,"Absent*")-AV120</f>
        <v>0</v>
      </c>
      <c r="AX120" s="10">
        <f t="shared" si="7"/>
        <v>0</v>
      </c>
    </row>
    <row r="121" spans="3:50" x14ac:dyDescent="0.3">
      <c r="C121" s="6" t="str">
        <f>IFERROR(VLOOKUP($B121,[1]Mar!C$5:D$46,2,FALSE),"")</f>
        <v/>
      </c>
      <c r="D121" t="str">
        <f>IFERROR(VLOOKUP($B121,[1]Mar!D$5:E$46,2,FALSE),"")</f>
        <v/>
      </c>
      <c r="E121" t="str">
        <f>IFERROR(VLOOKUP($B121,[1]Mar!E$5:F$46,2,FALSE),"")</f>
        <v/>
      </c>
      <c r="F121" t="str">
        <f>IFERROR(VLOOKUP($B121,[1]Mar!F$5:G$46,2,FALSE),"")</f>
        <v/>
      </c>
      <c r="G121" t="str">
        <f>IFERROR(VLOOKUP($B121,[1]Mar!G$5:H$46,2,FALSE),"")</f>
        <v/>
      </c>
      <c r="H121" t="str">
        <f>IFERROR(VLOOKUP($B121,[1]Mar!H$5:I$46,2,FALSE),"")</f>
        <v/>
      </c>
      <c r="I121" t="str">
        <f>IFERROR(VLOOKUP($B121,[1]Mar!I$5:J$46,2,FALSE),"")</f>
        <v/>
      </c>
      <c r="J121" t="str">
        <f>IFERROR(VLOOKUP($B121,[1]Mar!J$5:K$46,2,FALSE),"")</f>
        <v/>
      </c>
      <c r="K121" t="str">
        <f>IFERROR(VLOOKUP($B121,[1]Mar!K$5:L$46,2,FALSE),"")</f>
        <v/>
      </c>
      <c r="L121" t="str">
        <f>IFERROR(VLOOKUP($B121,[1]Mar!L$5:M$46,2,FALSE),"")</f>
        <v/>
      </c>
      <c r="M121" t="str">
        <f>IFERROR(VLOOKUP($B121,[1]Mar!M$5:N$46,2,FALSE),"")</f>
        <v/>
      </c>
      <c r="N121" t="str">
        <f>IFERROR(VLOOKUP($B121,[1]Mar!N$5:O$46,2,FALSE),"")</f>
        <v/>
      </c>
      <c r="O121" t="str">
        <f>IFERROR(VLOOKUP($B121,[1]Mar!O$5:P$46,2,FALSE),"")</f>
        <v/>
      </c>
      <c r="P121" t="str">
        <f>IFERROR(VLOOKUP($B121,[1]Mar!P$5:Q$46,2,FALSE),"")</f>
        <v/>
      </c>
      <c r="Q121" t="str">
        <f>IFERROR(VLOOKUP($B121,[1]Mar!Q$5:R$46,2,FALSE),"")</f>
        <v/>
      </c>
      <c r="R121" t="str">
        <f>IFERROR(VLOOKUP($B121,[1]Mar!R$5:S$46,2,FALSE),"")</f>
        <v/>
      </c>
      <c r="S121" t="str">
        <f>IFERROR(VLOOKUP($B121,[1]Mar!S$5:T$46,2,FALSE),"")</f>
        <v/>
      </c>
      <c r="T121" t="str">
        <f>IFERROR(VLOOKUP($B121,[1]Mar!T$5:U$46,2,FALSE),"")</f>
        <v/>
      </c>
      <c r="U121" t="str">
        <f>IFERROR(VLOOKUP($B121,[1]Mar!U$5:V$46,2,FALSE),"")</f>
        <v/>
      </c>
      <c r="V121" t="str">
        <f>IFERROR(VLOOKUP($B121,[1]Mar!V$5:W$46,2,FALSE),"")</f>
        <v/>
      </c>
      <c r="W121" t="str">
        <f>IFERROR(VLOOKUP($B121,[1]Mar!W$5:X$46,2,FALSE),"")</f>
        <v/>
      </c>
      <c r="X121" t="str">
        <f>IFERROR(VLOOKUP($B121,[1]Mar!X$5:Y$46,2,FALSE),"")</f>
        <v/>
      </c>
      <c r="Y121" t="str">
        <f>IFERROR(VLOOKUP($B121,[1]Mar!Y$5:Z$46,2,FALSE),"")</f>
        <v/>
      </c>
      <c r="Z121" t="str">
        <f>IFERROR(VLOOKUP($B121,[1]Mar!Z$5:AA$46,2,FALSE),"")</f>
        <v/>
      </c>
      <c r="AA121" t="str">
        <f>IFERROR(VLOOKUP($B121,[1]Mar!AA$5:AB$46,2,FALSE),"")</f>
        <v/>
      </c>
      <c r="AB121" t="str">
        <f>IFERROR(VLOOKUP($B121,[1]Mar!AB$5:AC$46,2,FALSE),"")</f>
        <v/>
      </c>
      <c r="AC121" t="str">
        <f>IFERROR(VLOOKUP($B121,[1]Mar!AC$5:AD$46,2,FALSE),"")</f>
        <v/>
      </c>
      <c r="AD121" t="str">
        <f>IFERROR(VLOOKUP($B121,[1]Mar!AD$5:AE$46,2,FALSE),"")</f>
        <v/>
      </c>
      <c r="AE121" t="str">
        <f>IFERROR(VLOOKUP($B121,[1]Mar!AE$5:AF$46,2,FALSE),"")</f>
        <v/>
      </c>
      <c r="AF121" t="str">
        <f>IFERROR(VLOOKUP($B121,[1]Mar!AF$5:AG$46,2,FALSE),"")</f>
        <v/>
      </c>
      <c r="AG121" t="str">
        <f>IFERROR(VLOOKUP($B121,[1]Mar!AG$5:AH$46,2,FALSE),"")</f>
        <v/>
      </c>
      <c r="AH121" t="str">
        <f>IFERROR(VLOOKUP($B121,[1]Mar!AH$5:AI$46,2,FALSE),"")</f>
        <v/>
      </c>
      <c r="AI121" t="str">
        <f>IFERROR(VLOOKUP($B121,[1]Mar!AI$5:AJ$46,2,FALSE),"")</f>
        <v/>
      </c>
      <c r="AJ121" t="str">
        <f>IFERROR(VLOOKUP($B121,[1]Mar!AJ$5:AK$46,2,FALSE),"")</f>
        <v/>
      </c>
      <c r="AK121" t="str">
        <f>IFERROR(VLOOKUP($B121,[1]Mar!AK$5:AL$46,2,FALSE),"")</f>
        <v/>
      </c>
      <c r="AL121" t="str">
        <f>IFERROR(VLOOKUP($B121,[1]Mar!AL$5:AM$46,2,FALSE),"")</f>
        <v/>
      </c>
      <c r="AM121" t="str">
        <f>IFERROR(VLOOKUP($B121,[1]Mar!AM$5:AN$46,2,FALSE),"")</f>
        <v/>
      </c>
      <c r="AN121" t="str">
        <f>IFERROR(VLOOKUP($B121,[1]Mar!AN$5:AO$46,2,FALSE),"")</f>
        <v/>
      </c>
      <c r="AO121" t="str">
        <f>IFERROR(VLOOKUP($B121,[1]Mar!AO$5:AP$46,2,FALSE),"")</f>
        <v/>
      </c>
      <c r="AP121" t="str">
        <f>IFERROR(VLOOKUP($B121,[1]Mar!AP$5:AQ$46,2,FALSE),"")</f>
        <v/>
      </c>
      <c r="AQ121" t="str">
        <f>IFERROR(VLOOKUP($B121,[1]Mar!AQ$5:AR$46,2,FALSE),"")</f>
        <v/>
      </c>
      <c r="AR121" s="7" t="str">
        <f>IFERROR(VLOOKUP($B121,[1]Mar!AR$5:AS$46,2,FALSE),"")</f>
        <v/>
      </c>
      <c r="AS121" s="6">
        <f>SUM($C121:AR121)</f>
        <v>0</v>
      </c>
      <c r="AT121">
        <f>COUNTIF($C121:AR121,"Late*")</f>
        <v>0</v>
      </c>
      <c r="AU121" s="11">
        <f t="shared" si="6"/>
        <v>0</v>
      </c>
      <c r="AV121" s="7">
        <f>COUNTIF($C121:AR121,"Absent")</f>
        <v>0</v>
      </c>
      <c r="AW121">
        <f>COUNTIF($C121:AR121,"Withdrawn")+COUNTIF($C121:AR121,"Absent*")-AV121</f>
        <v>0</v>
      </c>
      <c r="AX121" s="10">
        <f t="shared" si="7"/>
        <v>0</v>
      </c>
    </row>
    <row r="122" spans="3:50" x14ac:dyDescent="0.3">
      <c r="C122" s="6" t="str">
        <f>IFERROR(VLOOKUP($B122,[1]Mar!C$5:D$46,2,FALSE),"")</f>
        <v/>
      </c>
      <c r="D122" t="str">
        <f>IFERROR(VLOOKUP($B122,[1]Mar!D$5:E$46,2,FALSE),"")</f>
        <v/>
      </c>
      <c r="E122" t="str">
        <f>IFERROR(VLOOKUP($B122,[1]Mar!E$5:F$46,2,FALSE),"")</f>
        <v/>
      </c>
      <c r="F122" t="str">
        <f>IFERROR(VLOOKUP($B122,[1]Mar!F$5:G$46,2,FALSE),"")</f>
        <v/>
      </c>
      <c r="G122" t="str">
        <f>IFERROR(VLOOKUP($B122,[1]Mar!G$5:H$46,2,FALSE),"")</f>
        <v/>
      </c>
      <c r="H122" t="str">
        <f>IFERROR(VLOOKUP($B122,[1]Mar!H$5:I$46,2,FALSE),"")</f>
        <v/>
      </c>
      <c r="I122" t="str">
        <f>IFERROR(VLOOKUP($B122,[1]Mar!I$5:J$46,2,FALSE),"")</f>
        <v/>
      </c>
      <c r="J122" t="str">
        <f>IFERROR(VLOOKUP($B122,[1]Mar!J$5:K$46,2,FALSE),"")</f>
        <v/>
      </c>
      <c r="K122" t="str">
        <f>IFERROR(VLOOKUP($B122,[1]Mar!K$5:L$46,2,FALSE),"")</f>
        <v/>
      </c>
      <c r="L122" t="str">
        <f>IFERROR(VLOOKUP($B122,[1]Mar!L$5:M$46,2,FALSE),"")</f>
        <v/>
      </c>
      <c r="M122" t="str">
        <f>IFERROR(VLOOKUP($B122,[1]Mar!M$5:N$46,2,FALSE),"")</f>
        <v/>
      </c>
      <c r="N122" t="str">
        <f>IFERROR(VLOOKUP($B122,[1]Mar!N$5:O$46,2,FALSE),"")</f>
        <v/>
      </c>
      <c r="O122" t="str">
        <f>IFERROR(VLOOKUP($B122,[1]Mar!O$5:P$46,2,FALSE),"")</f>
        <v/>
      </c>
      <c r="P122" t="str">
        <f>IFERROR(VLOOKUP($B122,[1]Mar!P$5:Q$46,2,FALSE),"")</f>
        <v/>
      </c>
      <c r="Q122" t="str">
        <f>IFERROR(VLOOKUP($B122,[1]Mar!Q$5:R$46,2,FALSE),"")</f>
        <v/>
      </c>
      <c r="R122" t="str">
        <f>IFERROR(VLOOKUP($B122,[1]Mar!R$5:S$46,2,FALSE),"")</f>
        <v/>
      </c>
      <c r="S122" t="str">
        <f>IFERROR(VLOOKUP($B122,[1]Mar!S$5:T$46,2,FALSE),"")</f>
        <v/>
      </c>
      <c r="T122" t="str">
        <f>IFERROR(VLOOKUP($B122,[1]Mar!T$5:U$46,2,FALSE),"")</f>
        <v/>
      </c>
      <c r="U122" t="str">
        <f>IFERROR(VLOOKUP($B122,[1]Mar!U$5:V$46,2,FALSE),"")</f>
        <v/>
      </c>
      <c r="V122" t="str">
        <f>IFERROR(VLOOKUP($B122,[1]Mar!V$5:W$46,2,FALSE),"")</f>
        <v/>
      </c>
      <c r="W122" t="str">
        <f>IFERROR(VLOOKUP($B122,[1]Mar!W$5:X$46,2,FALSE),"")</f>
        <v/>
      </c>
      <c r="X122" t="str">
        <f>IFERROR(VLOOKUP($B122,[1]Mar!X$5:Y$46,2,FALSE),"")</f>
        <v/>
      </c>
      <c r="Y122" t="str">
        <f>IFERROR(VLOOKUP($B122,[1]Mar!Y$5:Z$46,2,FALSE),"")</f>
        <v/>
      </c>
      <c r="Z122" t="str">
        <f>IFERROR(VLOOKUP($B122,[1]Mar!Z$5:AA$46,2,FALSE),"")</f>
        <v/>
      </c>
      <c r="AA122" t="str">
        <f>IFERROR(VLOOKUP($B122,[1]Mar!AA$5:AB$46,2,FALSE),"")</f>
        <v/>
      </c>
      <c r="AB122" t="str">
        <f>IFERROR(VLOOKUP($B122,[1]Mar!AB$5:AC$46,2,FALSE),"")</f>
        <v/>
      </c>
      <c r="AC122" t="str">
        <f>IFERROR(VLOOKUP($B122,[1]Mar!AC$5:AD$46,2,FALSE),"")</f>
        <v/>
      </c>
      <c r="AD122" t="str">
        <f>IFERROR(VLOOKUP($B122,[1]Mar!AD$5:AE$46,2,FALSE),"")</f>
        <v/>
      </c>
      <c r="AE122" t="str">
        <f>IFERROR(VLOOKUP($B122,[1]Mar!AE$5:AF$46,2,FALSE),"")</f>
        <v/>
      </c>
      <c r="AF122" t="str">
        <f>IFERROR(VLOOKUP($B122,[1]Mar!AF$5:AG$46,2,FALSE),"")</f>
        <v/>
      </c>
      <c r="AG122" t="str">
        <f>IFERROR(VLOOKUP($B122,[1]Mar!AG$5:AH$46,2,FALSE),"")</f>
        <v/>
      </c>
      <c r="AH122" t="str">
        <f>IFERROR(VLOOKUP($B122,[1]Mar!AH$5:AI$46,2,FALSE),"")</f>
        <v/>
      </c>
      <c r="AI122" t="str">
        <f>IFERROR(VLOOKUP($B122,[1]Mar!AI$5:AJ$46,2,FALSE),"")</f>
        <v/>
      </c>
      <c r="AJ122" t="str">
        <f>IFERROR(VLOOKUP($B122,[1]Mar!AJ$5:AK$46,2,FALSE),"")</f>
        <v/>
      </c>
      <c r="AK122" t="str">
        <f>IFERROR(VLOOKUP($B122,[1]Mar!AK$5:AL$46,2,FALSE),"")</f>
        <v/>
      </c>
      <c r="AL122" t="str">
        <f>IFERROR(VLOOKUP($B122,[1]Mar!AL$5:AM$46,2,FALSE),"")</f>
        <v/>
      </c>
      <c r="AM122" t="str">
        <f>IFERROR(VLOOKUP($B122,[1]Mar!AM$5:AN$46,2,FALSE),"")</f>
        <v/>
      </c>
      <c r="AN122" t="str">
        <f>IFERROR(VLOOKUP($B122,[1]Mar!AN$5:AO$46,2,FALSE),"")</f>
        <v/>
      </c>
      <c r="AO122" t="str">
        <f>IFERROR(VLOOKUP($B122,[1]Mar!AO$5:AP$46,2,FALSE),"")</f>
        <v/>
      </c>
      <c r="AP122" t="str">
        <f>IFERROR(VLOOKUP($B122,[1]Mar!AP$5:AQ$46,2,FALSE),"")</f>
        <v/>
      </c>
      <c r="AQ122" t="str">
        <f>IFERROR(VLOOKUP($B122,[1]Mar!AQ$5:AR$46,2,FALSE),"")</f>
        <v/>
      </c>
      <c r="AR122" s="7" t="str">
        <f>IFERROR(VLOOKUP($B122,[1]Mar!AR$5:AS$46,2,FALSE),"")</f>
        <v/>
      </c>
      <c r="AS122" s="6">
        <f>SUM($C122:AR122)</f>
        <v>0</v>
      </c>
      <c r="AT122">
        <f>COUNTIF($C122:AR122,"Late*")</f>
        <v>0</v>
      </c>
      <c r="AU122" s="11">
        <f t="shared" si="6"/>
        <v>0</v>
      </c>
      <c r="AV122" s="7">
        <f>COUNTIF($C122:AR122,"Absent")</f>
        <v>0</v>
      </c>
      <c r="AW122">
        <f>COUNTIF($C122:AR122,"Withdrawn")+COUNTIF($C122:AR122,"Absent*")-AV122</f>
        <v>0</v>
      </c>
      <c r="AX122" s="10">
        <f t="shared" si="7"/>
        <v>0</v>
      </c>
    </row>
    <row r="123" spans="3:50" x14ac:dyDescent="0.3">
      <c r="C123" s="6" t="str">
        <f>IFERROR(VLOOKUP($B123,[1]Mar!C$5:D$46,2,FALSE),"")</f>
        <v/>
      </c>
      <c r="D123" t="str">
        <f>IFERROR(VLOOKUP($B123,[1]Mar!D$5:E$46,2,FALSE),"")</f>
        <v/>
      </c>
      <c r="E123" t="str">
        <f>IFERROR(VLOOKUP($B123,[1]Mar!E$5:F$46,2,FALSE),"")</f>
        <v/>
      </c>
      <c r="F123" t="str">
        <f>IFERROR(VLOOKUP($B123,[1]Mar!F$5:G$46,2,FALSE),"")</f>
        <v/>
      </c>
      <c r="G123" t="str">
        <f>IFERROR(VLOOKUP($B123,[1]Mar!G$5:H$46,2,FALSE),"")</f>
        <v/>
      </c>
      <c r="H123" t="str">
        <f>IFERROR(VLOOKUP($B123,[1]Mar!H$5:I$46,2,FALSE),"")</f>
        <v/>
      </c>
      <c r="I123" t="str">
        <f>IFERROR(VLOOKUP($B123,[1]Mar!I$5:J$46,2,FALSE),"")</f>
        <v/>
      </c>
      <c r="J123" t="str">
        <f>IFERROR(VLOOKUP($B123,[1]Mar!J$5:K$46,2,FALSE),"")</f>
        <v/>
      </c>
      <c r="K123" t="str">
        <f>IFERROR(VLOOKUP($B123,[1]Mar!K$5:L$46,2,FALSE),"")</f>
        <v/>
      </c>
      <c r="L123" t="str">
        <f>IFERROR(VLOOKUP($B123,[1]Mar!L$5:M$46,2,FALSE),"")</f>
        <v/>
      </c>
      <c r="M123" t="str">
        <f>IFERROR(VLOOKUP($B123,[1]Mar!M$5:N$46,2,FALSE),"")</f>
        <v/>
      </c>
      <c r="N123" t="str">
        <f>IFERROR(VLOOKUP($B123,[1]Mar!N$5:O$46,2,FALSE),"")</f>
        <v/>
      </c>
      <c r="O123" t="str">
        <f>IFERROR(VLOOKUP($B123,[1]Mar!O$5:P$46,2,FALSE),"")</f>
        <v/>
      </c>
      <c r="P123" t="str">
        <f>IFERROR(VLOOKUP($B123,[1]Mar!P$5:Q$46,2,FALSE),"")</f>
        <v/>
      </c>
      <c r="Q123" t="str">
        <f>IFERROR(VLOOKUP($B123,[1]Mar!Q$5:R$46,2,FALSE),"")</f>
        <v/>
      </c>
      <c r="R123" t="str">
        <f>IFERROR(VLOOKUP($B123,[1]Mar!R$5:S$46,2,FALSE),"")</f>
        <v/>
      </c>
      <c r="S123" t="str">
        <f>IFERROR(VLOOKUP($B123,[1]Mar!S$5:T$46,2,FALSE),"")</f>
        <v/>
      </c>
      <c r="T123" t="str">
        <f>IFERROR(VLOOKUP($B123,[1]Mar!T$5:U$46,2,FALSE),"")</f>
        <v/>
      </c>
      <c r="U123" t="str">
        <f>IFERROR(VLOOKUP($B123,[1]Mar!U$5:V$46,2,FALSE),"")</f>
        <v/>
      </c>
      <c r="V123" t="str">
        <f>IFERROR(VLOOKUP($B123,[1]Mar!V$5:W$46,2,FALSE),"")</f>
        <v/>
      </c>
      <c r="W123" t="str">
        <f>IFERROR(VLOOKUP($B123,[1]Mar!W$5:X$46,2,FALSE),"")</f>
        <v/>
      </c>
      <c r="X123" t="str">
        <f>IFERROR(VLOOKUP($B123,[1]Mar!X$5:Y$46,2,FALSE),"")</f>
        <v/>
      </c>
      <c r="Y123" t="str">
        <f>IFERROR(VLOOKUP($B123,[1]Mar!Y$5:Z$46,2,FALSE),"")</f>
        <v/>
      </c>
      <c r="Z123" t="str">
        <f>IFERROR(VLOOKUP($B123,[1]Mar!Z$5:AA$46,2,FALSE),"")</f>
        <v/>
      </c>
      <c r="AA123" t="str">
        <f>IFERROR(VLOOKUP($B123,[1]Mar!AA$5:AB$46,2,FALSE),"")</f>
        <v/>
      </c>
      <c r="AB123" t="str">
        <f>IFERROR(VLOOKUP($B123,[1]Mar!AB$5:AC$46,2,FALSE),"")</f>
        <v/>
      </c>
      <c r="AC123" t="str">
        <f>IFERROR(VLOOKUP($B123,[1]Mar!AC$5:AD$46,2,FALSE),"")</f>
        <v/>
      </c>
      <c r="AD123" t="str">
        <f>IFERROR(VLOOKUP($B123,[1]Mar!AD$5:AE$46,2,FALSE),"")</f>
        <v/>
      </c>
      <c r="AE123" t="str">
        <f>IFERROR(VLOOKUP($B123,[1]Mar!AE$5:AF$46,2,FALSE),"")</f>
        <v/>
      </c>
      <c r="AF123" t="str">
        <f>IFERROR(VLOOKUP($B123,[1]Mar!AF$5:AG$46,2,FALSE),"")</f>
        <v/>
      </c>
      <c r="AG123" t="str">
        <f>IFERROR(VLOOKUP($B123,[1]Mar!AG$5:AH$46,2,FALSE),"")</f>
        <v/>
      </c>
      <c r="AH123" t="str">
        <f>IFERROR(VLOOKUP($B123,[1]Mar!AH$5:AI$46,2,FALSE),"")</f>
        <v/>
      </c>
      <c r="AI123" t="str">
        <f>IFERROR(VLOOKUP($B123,[1]Mar!AI$5:AJ$46,2,FALSE),"")</f>
        <v/>
      </c>
      <c r="AJ123" t="str">
        <f>IFERROR(VLOOKUP($B123,[1]Mar!AJ$5:AK$46,2,FALSE),"")</f>
        <v/>
      </c>
      <c r="AK123" t="str">
        <f>IFERROR(VLOOKUP($B123,[1]Mar!AK$5:AL$46,2,FALSE),"")</f>
        <v/>
      </c>
      <c r="AL123" t="str">
        <f>IFERROR(VLOOKUP($B123,[1]Mar!AL$5:AM$46,2,FALSE),"")</f>
        <v/>
      </c>
      <c r="AM123" t="str">
        <f>IFERROR(VLOOKUP($B123,[1]Mar!AM$5:AN$46,2,FALSE),"")</f>
        <v/>
      </c>
      <c r="AN123" t="str">
        <f>IFERROR(VLOOKUP($B123,[1]Mar!AN$5:AO$46,2,FALSE),"")</f>
        <v/>
      </c>
      <c r="AO123" t="str">
        <f>IFERROR(VLOOKUP($B123,[1]Mar!AO$5:AP$46,2,FALSE),"")</f>
        <v/>
      </c>
      <c r="AP123" t="str">
        <f>IFERROR(VLOOKUP($B123,[1]Mar!AP$5:AQ$46,2,FALSE),"")</f>
        <v/>
      </c>
      <c r="AQ123" t="str">
        <f>IFERROR(VLOOKUP($B123,[1]Mar!AQ$5:AR$46,2,FALSE),"")</f>
        <v/>
      </c>
      <c r="AR123" s="7" t="str">
        <f>IFERROR(VLOOKUP($B123,[1]Mar!AR$5:AS$46,2,FALSE),"")</f>
        <v/>
      </c>
      <c r="AS123" s="6">
        <f>SUM($C123:AR123)</f>
        <v>0</v>
      </c>
      <c r="AT123">
        <f>COUNTIF($C123:AR123,"Late*")</f>
        <v>0</v>
      </c>
      <c r="AU123" s="11">
        <f t="shared" si="6"/>
        <v>0</v>
      </c>
      <c r="AV123" s="7">
        <f>COUNTIF($C123:AR123,"Absent")</f>
        <v>0</v>
      </c>
      <c r="AW123">
        <f>COUNTIF($C123:AR123,"Withdrawn")+COUNTIF($C123:AR123,"Absent*")-AV123</f>
        <v>0</v>
      </c>
      <c r="AX123" s="10">
        <f t="shared" si="7"/>
        <v>0</v>
      </c>
    </row>
    <row r="124" spans="3:50" x14ac:dyDescent="0.3">
      <c r="C124" s="6" t="str">
        <f>IFERROR(VLOOKUP($B124,[1]Mar!C$5:D$46,2,FALSE),"")</f>
        <v/>
      </c>
      <c r="D124" t="str">
        <f>IFERROR(VLOOKUP($B124,[1]Mar!D$5:E$46,2,FALSE),"")</f>
        <v/>
      </c>
      <c r="E124" t="str">
        <f>IFERROR(VLOOKUP($B124,[1]Mar!E$5:F$46,2,FALSE),"")</f>
        <v/>
      </c>
      <c r="F124" t="str">
        <f>IFERROR(VLOOKUP($B124,[1]Mar!F$5:G$46,2,FALSE),"")</f>
        <v/>
      </c>
      <c r="G124" t="str">
        <f>IFERROR(VLOOKUP($B124,[1]Mar!G$5:H$46,2,FALSE),"")</f>
        <v/>
      </c>
      <c r="H124" t="str">
        <f>IFERROR(VLOOKUP($B124,[1]Mar!H$5:I$46,2,FALSE),"")</f>
        <v/>
      </c>
      <c r="I124" t="str">
        <f>IFERROR(VLOOKUP($B124,[1]Mar!I$5:J$46,2,FALSE),"")</f>
        <v/>
      </c>
      <c r="J124" t="str">
        <f>IFERROR(VLOOKUP($B124,[1]Mar!J$5:K$46,2,FALSE),"")</f>
        <v/>
      </c>
      <c r="K124" t="str">
        <f>IFERROR(VLOOKUP($B124,[1]Mar!K$5:L$46,2,FALSE),"")</f>
        <v/>
      </c>
      <c r="L124" t="str">
        <f>IFERROR(VLOOKUP($B124,[1]Mar!L$5:M$46,2,FALSE),"")</f>
        <v/>
      </c>
      <c r="M124" t="str">
        <f>IFERROR(VLOOKUP($B124,[1]Mar!M$5:N$46,2,FALSE),"")</f>
        <v/>
      </c>
      <c r="N124" t="str">
        <f>IFERROR(VLOOKUP($B124,[1]Mar!N$5:O$46,2,FALSE),"")</f>
        <v/>
      </c>
      <c r="O124" t="str">
        <f>IFERROR(VLOOKUP($B124,[1]Mar!O$5:P$46,2,FALSE),"")</f>
        <v/>
      </c>
      <c r="P124" t="str">
        <f>IFERROR(VLOOKUP($B124,[1]Mar!P$5:Q$46,2,FALSE),"")</f>
        <v/>
      </c>
      <c r="Q124" t="str">
        <f>IFERROR(VLOOKUP($B124,[1]Mar!Q$5:R$46,2,FALSE),"")</f>
        <v/>
      </c>
      <c r="R124" t="str">
        <f>IFERROR(VLOOKUP($B124,[1]Mar!R$5:S$46,2,FALSE),"")</f>
        <v/>
      </c>
      <c r="S124" t="str">
        <f>IFERROR(VLOOKUP($B124,[1]Mar!S$5:T$46,2,FALSE),"")</f>
        <v/>
      </c>
      <c r="T124" t="str">
        <f>IFERROR(VLOOKUP($B124,[1]Mar!T$5:U$46,2,FALSE),"")</f>
        <v/>
      </c>
      <c r="U124" t="str">
        <f>IFERROR(VLOOKUP($B124,[1]Mar!U$5:V$46,2,FALSE),"")</f>
        <v/>
      </c>
      <c r="V124" t="str">
        <f>IFERROR(VLOOKUP($B124,[1]Mar!V$5:W$46,2,FALSE),"")</f>
        <v/>
      </c>
      <c r="W124" t="str">
        <f>IFERROR(VLOOKUP($B124,[1]Mar!W$5:X$46,2,FALSE),"")</f>
        <v/>
      </c>
      <c r="X124" t="str">
        <f>IFERROR(VLOOKUP($B124,[1]Mar!X$5:Y$46,2,FALSE),"")</f>
        <v/>
      </c>
      <c r="Y124" t="str">
        <f>IFERROR(VLOOKUP($B124,[1]Mar!Y$5:Z$46,2,FALSE),"")</f>
        <v/>
      </c>
      <c r="Z124" t="str">
        <f>IFERROR(VLOOKUP($B124,[1]Mar!Z$5:AA$46,2,FALSE),"")</f>
        <v/>
      </c>
      <c r="AA124" t="str">
        <f>IFERROR(VLOOKUP($B124,[1]Mar!AA$5:AB$46,2,FALSE),"")</f>
        <v/>
      </c>
      <c r="AB124" t="str">
        <f>IFERROR(VLOOKUP($B124,[1]Mar!AB$5:AC$46,2,FALSE),"")</f>
        <v/>
      </c>
      <c r="AC124" t="str">
        <f>IFERROR(VLOOKUP($B124,[1]Mar!AC$5:AD$46,2,FALSE),"")</f>
        <v/>
      </c>
      <c r="AD124" t="str">
        <f>IFERROR(VLOOKUP($B124,[1]Mar!AD$5:AE$46,2,FALSE),"")</f>
        <v/>
      </c>
      <c r="AE124" t="str">
        <f>IFERROR(VLOOKUP($B124,[1]Mar!AE$5:AF$46,2,FALSE),"")</f>
        <v/>
      </c>
      <c r="AF124" t="str">
        <f>IFERROR(VLOOKUP($B124,[1]Mar!AF$5:AG$46,2,FALSE),"")</f>
        <v/>
      </c>
      <c r="AG124" t="str">
        <f>IFERROR(VLOOKUP($B124,[1]Mar!AG$5:AH$46,2,FALSE),"")</f>
        <v/>
      </c>
      <c r="AH124" t="str">
        <f>IFERROR(VLOOKUP($B124,[1]Mar!AH$5:AI$46,2,FALSE),"")</f>
        <v/>
      </c>
      <c r="AI124" t="str">
        <f>IFERROR(VLOOKUP($B124,[1]Mar!AI$5:AJ$46,2,FALSE),"")</f>
        <v/>
      </c>
      <c r="AJ124" t="str">
        <f>IFERROR(VLOOKUP($B124,[1]Mar!AJ$5:AK$46,2,FALSE),"")</f>
        <v/>
      </c>
      <c r="AK124" t="str">
        <f>IFERROR(VLOOKUP($B124,[1]Mar!AK$5:AL$46,2,FALSE),"")</f>
        <v/>
      </c>
      <c r="AL124" t="str">
        <f>IFERROR(VLOOKUP($B124,[1]Mar!AL$5:AM$46,2,FALSE),"")</f>
        <v/>
      </c>
      <c r="AM124" t="str">
        <f>IFERROR(VLOOKUP($B124,[1]Mar!AM$5:AN$46,2,FALSE),"")</f>
        <v/>
      </c>
      <c r="AN124" t="str">
        <f>IFERROR(VLOOKUP($B124,[1]Mar!AN$5:AO$46,2,FALSE),"")</f>
        <v/>
      </c>
      <c r="AO124" t="str">
        <f>IFERROR(VLOOKUP($B124,[1]Mar!AO$5:AP$46,2,FALSE),"")</f>
        <v/>
      </c>
      <c r="AP124" t="str">
        <f>IFERROR(VLOOKUP($B124,[1]Mar!AP$5:AQ$46,2,FALSE),"")</f>
        <v/>
      </c>
      <c r="AQ124" t="str">
        <f>IFERROR(VLOOKUP($B124,[1]Mar!AQ$5:AR$46,2,FALSE),"")</f>
        <v/>
      </c>
      <c r="AR124" s="7" t="str">
        <f>IFERROR(VLOOKUP($B124,[1]Mar!AR$5:AS$46,2,FALSE),"")</f>
        <v/>
      </c>
      <c r="AS124" s="6">
        <f>SUM($C124:AR124)</f>
        <v>0</v>
      </c>
      <c r="AT124">
        <f>COUNTIF($C124:AR124,"Late*")</f>
        <v>0</v>
      </c>
      <c r="AU124" s="11">
        <f t="shared" si="6"/>
        <v>0</v>
      </c>
      <c r="AV124" s="7">
        <f>COUNTIF($C124:AR124,"Absent")</f>
        <v>0</v>
      </c>
      <c r="AW124">
        <f>COUNTIF($C124:AR124,"Withdrawn")+COUNTIF($C124:AR124,"Absent*")-AV124</f>
        <v>0</v>
      </c>
      <c r="AX124" s="10">
        <f t="shared" si="7"/>
        <v>0</v>
      </c>
    </row>
    <row r="125" spans="3:50" x14ac:dyDescent="0.3">
      <c r="C125" s="6" t="str">
        <f>IFERROR(VLOOKUP($B125,[1]Mar!C$5:D$46,2,FALSE),"")</f>
        <v/>
      </c>
      <c r="D125" t="str">
        <f>IFERROR(VLOOKUP($B125,[1]Mar!D$5:E$46,2,FALSE),"")</f>
        <v/>
      </c>
      <c r="E125" t="str">
        <f>IFERROR(VLOOKUP($B125,[1]Mar!E$5:F$46,2,FALSE),"")</f>
        <v/>
      </c>
      <c r="F125" t="str">
        <f>IFERROR(VLOOKUP($B125,[1]Mar!F$5:G$46,2,FALSE),"")</f>
        <v/>
      </c>
      <c r="G125" t="str">
        <f>IFERROR(VLOOKUP($B125,[1]Mar!G$5:H$46,2,FALSE),"")</f>
        <v/>
      </c>
      <c r="H125" t="str">
        <f>IFERROR(VLOOKUP($B125,[1]Mar!H$5:I$46,2,FALSE),"")</f>
        <v/>
      </c>
      <c r="I125" t="str">
        <f>IFERROR(VLOOKUP($B125,[1]Mar!I$5:J$46,2,FALSE),"")</f>
        <v/>
      </c>
      <c r="J125" t="str">
        <f>IFERROR(VLOOKUP($B125,[1]Mar!J$5:K$46,2,FALSE),"")</f>
        <v/>
      </c>
      <c r="K125" t="str">
        <f>IFERROR(VLOOKUP($B125,[1]Mar!K$5:L$46,2,FALSE),"")</f>
        <v/>
      </c>
      <c r="L125" t="str">
        <f>IFERROR(VLOOKUP($B125,[1]Mar!L$5:M$46,2,FALSE),"")</f>
        <v/>
      </c>
      <c r="M125" t="str">
        <f>IFERROR(VLOOKUP($B125,[1]Mar!M$5:N$46,2,FALSE),"")</f>
        <v/>
      </c>
      <c r="N125" t="str">
        <f>IFERROR(VLOOKUP($B125,[1]Mar!N$5:O$46,2,FALSE),"")</f>
        <v/>
      </c>
      <c r="O125" t="str">
        <f>IFERROR(VLOOKUP($B125,[1]Mar!O$5:P$46,2,FALSE),"")</f>
        <v/>
      </c>
      <c r="P125" t="str">
        <f>IFERROR(VLOOKUP($B125,[1]Mar!P$5:Q$46,2,FALSE),"")</f>
        <v/>
      </c>
      <c r="Q125" t="str">
        <f>IFERROR(VLOOKUP($B125,[1]Mar!Q$5:R$46,2,FALSE),"")</f>
        <v/>
      </c>
      <c r="R125" t="str">
        <f>IFERROR(VLOOKUP($B125,[1]Mar!R$5:S$46,2,FALSE),"")</f>
        <v/>
      </c>
      <c r="S125" t="str">
        <f>IFERROR(VLOOKUP($B125,[1]Mar!S$5:T$46,2,FALSE),"")</f>
        <v/>
      </c>
      <c r="T125" t="str">
        <f>IFERROR(VLOOKUP($B125,[1]Mar!T$5:U$46,2,FALSE),"")</f>
        <v/>
      </c>
      <c r="U125" t="str">
        <f>IFERROR(VLOOKUP($B125,[1]Mar!U$5:V$46,2,FALSE),"")</f>
        <v/>
      </c>
      <c r="V125" t="str">
        <f>IFERROR(VLOOKUP($B125,[1]Mar!V$5:W$46,2,FALSE),"")</f>
        <v/>
      </c>
      <c r="W125" t="str">
        <f>IFERROR(VLOOKUP($B125,[1]Mar!W$5:X$46,2,FALSE),"")</f>
        <v/>
      </c>
      <c r="X125" t="str">
        <f>IFERROR(VLOOKUP($B125,[1]Mar!X$5:Y$46,2,FALSE),"")</f>
        <v/>
      </c>
      <c r="Y125" t="str">
        <f>IFERROR(VLOOKUP($B125,[1]Mar!Y$5:Z$46,2,FALSE),"")</f>
        <v/>
      </c>
      <c r="Z125" t="str">
        <f>IFERROR(VLOOKUP($B125,[1]Mar!Z$5:AA$46,2,FALSE),"")</f>
        <v/>
      </c>
      <c r="AA125" t="str">
        <f>IFERROR(VLOOKUP($B125,[1]Mar!AA$5:AB$46,2,FALSE),"")</f>
        <v/>
      </c>
      <c r="AB125" t="str">
        <f>IFERROR(VLOOKUP($B125,[1]Mar!AB$5:AC$46,2,FALSE),"")</f>
        <v/>
      </c>
      <c r="AC125" t="str">
        <f>IFERROR(VLOOKUP($B125,[1]Mar!AC$5:AD$46,2,FALSE),"")</f>
        <v/>
      </c>
      <c r="AD125" t="str">
        <f>IFERROR(VLOOKUP($B125,[1]Mar!AD$5:AE$46,2,FALSE),"")</f>
        <v/>
      </c>
      <c r="AE125" t="str">
        <f>IFERROR(VLOOKUP($B125,[1]Mar!AE$5:AF$46,2,FALSE),"")</f>
        <v/>
      </c>
      <c r="AF125" t="str">
        <f>IFERROR(VLOOKUP($B125,[1]Mar!AF$5:AG$46,2,FALSE),"")</f>
        <v/>
      </c>
      <c r="AG125" t="str">
        <f>IFERROR(VLOOKUP($B125,[1]Mar!AG$5:AH$46,2,FALSE),"")</f>
        <v/>
      </c>
      <c r="AH125" t="str">
        <f>IFERROR(VLOOKUP($B125,[1]Mar!AH$5:AI$46,2,FALSE),"")</f>
        <v/>
      </c>
      <c r="AI125" t="str">
        <f>IFERROR(VLOOKUP($B125,[1]Mar!AI$5:AJ$46,2,FALSE),"")</f>
        <v/>
      </c>
      <c r="AJ125" t="str">
        <f>IFERROR(VLOOKUP($B125,[1]Mar!AJ$5:AK$46,2,FALSE),"")</f>
        <v/>
      </c>
      <c r="AK125" t="str">
        <f>IFERROR(VLOOKUP($B125,[1]Mar!AK$5:AL$46,2,FALSE),"")</f>
        <v/>
      </c>
      <c r="AL125" t="str">
        <f>IFERROR(VLOOKUP($B125,[1]Mar!AL$5:AM$46,2,FALSE),"")</f>
        <v/>
      </c>
      <c r="AM125" t="str">
        <f>IFERROR(VLOOKUP($B125,[1]Mar!AM$5:AN$46,2,FALSE),"")</f>
        <v/>
      </c>
      <c r="AN125" t="str">
        <f>IFERROR(VLOOKUP($B125,[1]Mar!AN$5:AO$46,2,FALSE),"")</f>
        <v/>
      </c>
      <c r="AO125" t="str">
        <f>IFERROR(VLOOKUP($B125,[1]Mar!AO$5:AP$46,2,FALSE),"")</f>
        <v/>
      </c>
      <c r="AP125" t="str">
        <f>IFERROR(VLOOKUP($B125,[1]Mar!AP$5:AQ$46,2,FALSE),"")</f>
        <v/>
      </c>
      <c r="AQ125" t="str">
        <f>IFERROR(VLOOKUP($B125,[1]Mar!AQ$5:AR$46,2,FALSE),"")</f>
        <v/>
      </c>
      <c r="AR125" s="7" t="str">
        <f>IFERROR(VLOOKUP($B125,[1]Mar!AR$5:AS$46,2,FALSE),"")</f>
        <v/>
      </c>
      <c r="AS125" s="6">
        <f>SUM($C125:AR125)</f>
        <v>0</v>
      </c>
      <c r="AT125">
        <f>COUNTIF($C125:AR125,"Late*")</f>
        <v>0</v>
      </c>
      <c r="AU125" s="11">
        <f t="shared" si="6"/>
        <v>0</v>
      </c>
      <c r="AV125" s="7">
        <f>COUNTIF($C125:AR125,"Absent")</f>
        <v>0</v>
      </c>
      <c r="AW125">
        <f>COUNTIF($C125:AR125,"Withdrawn")+COUNTIF($C125:AR125,"Absent*")-AV125</f>
        <v>0</v>
      </c>
      <c r="AX125" s="10">
        <f t="shared" si="7"/>
        <v>0</v>
      </c>
    </row>
    <row r="126" spans="3:50" x14ac:dyDescent="0.3">
      <c r="C126" s="6" t="str">
        <f>IFERROR(VLOOKUP($B126,[1]Mar!C$5:D$46,2,FALSE),"")</f>
        <v/>
      </c>
      <c r="D126" t="str">
        <f>IFERROR(VLOOKUP($B126,[1]Mar!D$5:E$46,2,FALSE),"")</f>
        <v/>
      </c>
      <c r="E126" t="str">
        <f>IFERROR(VLOOKUP($B126,[1]Mar!E$5:F$46,2,FALSE),"")</f>
        <v/>
      </c>
      <c r="F126" t="str">
        <f>IFERROR(VLOOKUP($B126,[1]Mar!F$5:G$46,2,FALSE),"")</f>
        <v/>
      </c>
      <c r="G126" t="str">
        <f>IFERROR(VLOOKUP($B126,[1]Mar!G$5:H$46,2,FALSE),"")</f>
        <v/>
      </c>
      <c r="H126" t="str">
        <f>IFERROR(VLOOKUP($B126,[1]Mar!H$5:I$46,2,FALSE),"")</f>
        <v/>
      </c>
      <c r="I126" t="str">
        <f>IFERROR(VLOOKUP($B126,[1]Mar!I$5:J$46,2,FALSE),"")</f>
        <v/>
      </c>
      <c r="J126" t="str">
        <f>IFERROR(VLOOKUP($B126,[1]Mar!J$5:K$46,2,FALSE),"")</f>
        <v/>
      </c>
      <c r="K126" t="str">
        <f>IFERROR(VLOOKUP($B126,[1]Mar!K$5:L$46,2,FALSE),"")</f>
        <v/>
      </c>
      <c r="L126" t="str">
        <f>IFERROR(VLOOKUP($B126,[1]Mar!L$5:M$46,2,FALSE),"")</f>
        <v/>
      </c>
      <c r="M126" t="str">
        <f>IFERROR(VLOOKUP($B126,[1]Mar!M$5:N$46,2,FALSE),"")</f>
        <v/>
      </c>
      <c r="N126" t="str">
        <f>IFERROR(VLOOKUP($B126,[1]Mar!N$5:O$46,2,FALSE),"")</f>
        <v/>
      </c>
      <c r="O126" t="str">
        <f>IFERROR(VLOOKUP($B126,[1]Mar!O$5:P$46,2,FALSE),"")</f>
        <v/>
      </c>
      <c r="P126" t="str">
        <f>IFERROR(VLOOKUP($B126,[1]Mar!P$5:Q$46,2,FALSE),"")</f>
        <v/>
      </c>
      <c r="Q126" t="str">
        <f>IFERROR(VLOOKUP($B126,[1]Mar!Q$5:R$46,2,FALSE),"")</f>
        <v/>
      </c>
      <c r="R126" t="str">
        <f>IFERROR(VLOOKUP($B126,[1]Mar!R$5:S$46,2,FALSE),"")</f>
        <v/>
      </c>
      <c r="S126" t="str">
        <f>IFERROR(VLOOKUP($B126,[1]Mar!S$5:T$46,2,FALSE),"")</f>
        <v/>
      </c>
      <c r="T126" t="str">
        <f>IFERROR(VLOOKUP($B126,[1]Mar!T$5:U$46,2,FALSE),"")</f>
        <v/>
      </c>
      <c r="U126" t="str">
        <f>IFERROR(VLOOKUP($B126,[1]Mar!U$5:V$46,2,FALSE),"")</f>
        <v/>
      </c>
      <c r="V126" t="str">
        <f>IFERROR(VLOOKUP($B126,[1]Mar!V$5:W$46,2,FALSE),"")</f>
        <v/>
      </c>
      <c r="W126" t="str">
        <f>IFERROR(VLOOKUP($B126,[1]Mar!W$5:X$46,2,FALSE),"")</f>
        <v/>
      </c>
      <c r="X126" t="str">
        <f>IFERROR(VLOOKUP($B126,[1]Mar!X$5:Y$46,2,FALSE),"")</f>
        <v/>
      </c>
      <c r="Y126" t="str">
        <f>IFERROR(VLOOKUP($B126,[1]Mar!Y$5:Z$46,2,FALSE),"")</f>
        <v/>
      </c>
      <c r="Z126" t="str">
        <f>IFERROR(VLOOKUP($B126,[1]Mar!Z$5:AA$46,2,FALSE),"")</f>
        <v/>
      </c>
      <c r="AA126" t="str">
        <f>IFERROR(VLOOKUP($B126,[1]Mar!AA$5:AB$46,2,FALSE),"")</f>
        <v/>
      </c>
      <c r="AB126" t="str">
        <f>IFERROR(VLOOKUP($B126,[1]Mar!AB$5:AC$46,2,FALSE),"")</f>
        <v/>
      </c>
      <c r="AC126" t="str">
        <f>IFERROR(VLOOKUP($B126,[1]Mar!AC$5:AD$46,2,FALSE),"")</f>
        <v/>
      </c>
      <c r="AD126" t="str">
        <f>IFERROR(VLOOKUP($B126,[1]Mar!AD$5:AE$46,2,FALSE),"")</f>
        <v/>
      </c>
      <c r="AE126" t="str">
        <f>IFERROR(VLOOKUP($B126,[1]Mar!AE$5:AF$46,2,FALSE),"")</f>
        <v/>
      </c>
      <c r="AF126" t="str">
        <f>IFERROR(VLOOKUP($B126,[1]Mar!AF$5:AG$46,2,FALSE),"")</f>
        <v/>
      </c>
      <c r="AG126" t="str">
        <f>IFERROR(VLOOKUP($B126,[1]Mar!AG$5:AH$46,2,FALSE),"")</f>
        <v/>
      </c>
      <c r="AH126" t="str">
        <f>IFERROR(VLOOKUP($B126,[1]Mar!AH$5:AI$46,2,FALSE),"")</f>
        <v/>
      </c>
      <c r="AI126" t="str">
        <f>IFERROR(VLOOKUP($B126,[1]Mar!AI$5:AJ$46,2,FALSE),"")</f>
        <v/>
      </c>
      <c r="AJ126" t="str">
        <f>IFERROR(VLOOKUP($B126,[1]Mar!AJ$5:AK$46,2,FALSE),"")</f>
        <v/>
      </c>
      <c r="AK126" t="str">
        <f>IFERROR(VLOOKUP($B126,[1]Mar!AK$5:AL$46,2,FALSE),"")</f>
        <v/>
      </c>
      <c r="AL126" t="str">
        <f>IFERROR(VLOOKUP($B126,[1]Mar!AL$5:AM$46,2,FALSE),"")</f>
        <v/>
      </c>
      <c r="AM126" t="str">
        <f>IFERROR(VLOOKUP($B126,[1]Mar!AM$5:AN$46,2,FALSE),"")</f>
        <v/>
      </c>
      <c r="AN126" t="str">
        <f>IFERROR(VLOOKUP($B126,[1]Mar!AN$5:AO$46,2,FALSE),"")</f>
        <v/>
      </c>
      <c r="AO126" t="str">
        <f>IFERROR(VLOOKUP($B126,[1]Mar!AO$5:AP$46,2,FALSE),"")</f>
        <v/>
      </c>
      <c r="AP126" t="str">
        <f>IFERROR(VLOOKUP($B126,[1]Mar!AP$5:AQ$46,2,FALSE),"")</f>
        <v/>
      </c>
      <c r="AQ126" t="str">
        <f>IFERROR(VLOOKUP($B126,[1]Mar!AQ$5:AR$46,2,FALSE),"")</f>
        <v/>
      </c>
      <c r="AR126" s="7" t="str">
        <f>IFERROR(VLOOKUP($B126,[1]Mar!AR$5:AS$46,2,FALSE),"")</f>
        <v/>
      </c>
      <c r="AS126" s="6">
        <f>SUM($C126:AR126)</f>
        <v>0</v>
      </c>
      <c r="AT126">
        <f>COUNTIF($C126:AR126,"Late*")</f>
        <v>0</v>
      </c>
      <c r="AU126" s="11">
        <f t="shared" si="6"/>
        <v>0</v>
      </c>
      <c r="AV126" s="7">
        <f>COUNTIF($C126:AR126,"Absent")</f>
        <v>0</v>
      </c>
      <c r="AW126">
        <f>COUNTIF($C126:AR126,"Withdrawn")+COUNTIF($C126:AR126,"Absent*")-AV126</f>
        <v>0</v>
      </c>
      <c r="AX126" s="10">
        <f t="shared" si="7"/>
        <v>0</v>
      </c>
    </row>
    <row r="127" spans="3:50" x14ac:dyDescent="0.3">
      <c r="C127" s="6" t="str">
        <f>IFERROR(VLOOKUP($B127,[1]Mar!C$5:D$46,2,FALSE),"")</f>
        <v/>
      </c>
      <c r="D127" t="str">
        <f>IFERROR(VLOOKUP($B127,[1]Mar!D$5:E$46,2,FALSE),"")</f>
        <v/>
      </c>
      <c r="E127" t="str">
        <f>IFERROR(VLOOKUP($B127,[1]Mar!E$5:F$46,2,FALSE),"")</f>
        <v/>
      </c>
      <c r="F127" t="str">
        <f>IFERROR(VLOOKUP($B127,[1]Mar!F$5:G$46,2,FALSE),"")</f>
        <v/>
      </c>
      <c r="G127" t="str">
        <f>IFERROR(VLOOKUP($B127,[1]Mar!G$5:H$46,2,FALSE),"")</f>
        <v/>
      </c>
      <c r="H127" t="str">
        <f>IFERROR(VLOOKUP($B127,[1]Mar!H$5:I$46,2,FALSE),"")</f>
        <v/>
      </c>
      <c r="I127" t="str">
        <f>IFERROR(VLOOKUP($B127,[1]Mar!I$5:J$46,2,FALSE),"")</f>
        <v/>
      </c>
      <c r="J127" t="str">
        <f>IFERROR(VLOOKUP($B127,[1]Mar!J$5:K$46,2,FALSE),"")</f>
        <v/>
      </c>
      <c r="K127" t="str">
        <f>IFERROR(VLOOKUP($B127,[1]Mar!K$5:L$46,2,FALSE),"")</f>
        <v/>
      </c>
      <c r="L127" t="str">
        <f>IFERROR(VLOOKUP($B127,[1]Mar!L$5:M$46,2,FALSE),"")</f>
        <v/>
      </c>
      <c r="M127" t="str">
        <f>IFERROR(VLOOKUP($B127,[1]Mar!M$5:N$46,2,FALSE),"")</f>
        <v/>
      </c>
      <c r="N127" t="str">
        <f>IFERROR(VLOOKUP($B127,[1]Mar!N$5:O$46,2,FALSE),"")</f>
        <v/>
      </c>
      <c r="O127" t="str">
        <f>IFERROR(VLOOKUP($B127,[1]Mar!O$5:P$46,2,FALSE),"")</f>
        <v/>
      </c>
      <c r="P127" t="str">
        <f>IFERROR(VLOOKUP($B127,[1]Mar!P$5:Q$46,2,FALSE),"")</f>
        <v/>
      </c>
      <c r="Q127" t="str">
        <f>IFERROR(VLOOKUP($B127,[1]Mar!Q$5:R$46,2,FALSE),"")</f>
        <v/>
      </c>
      <c r="R127" t="str">
        <f>IFERROR(VLOOKUP($B127,[1]Mar!R$5:S$46,2,FALSE),"")</f>
        <v/>
      </c>
      <c r="S127" t="str">
        <f>IFERROR(VLOOKUP($B127,[1]Mar!S$5:T$46,2,FALSE),"")</f>
        <v/>
      </c>
      <c r="T127" t="str">
        <f>IFERROR(VLOOKUP($B127,[1]Mar!T$5:U$46,2,FALSE),"")</f>
        <v/>
      </c>
      <c r="U127" t="str">
        <f>IFERROR(VLOOKUP($B127,[1]Mar!U$5:V$46,2,FALSE),"")</f>
        <v/>
      </c>
      <c r="V127" t="str">
        <f>IFERROR(VLOOKUP($B127,[1]Mar!V$5:W$46,2,FALSE),"")</f>
        <v/>
      </c>
      <c r="W127" t="str">
        <f>IFERROR(VLOOKUP($B127,[1]Mar!W$5:X$46,2,FALSE),"")</f>
        <v/>
      </c>
      <c r="X127" t="str">
        <f>IFERROR(VLOOKUP($B127,[1]Mar!X$5:Y$46,2,FALSE),"")</f>
        <v/>
      </c>
      <c r="Y127" t="str">
        <f>IFERROR(VLOOKUP($B127,[1]Mar!Y$5:Z$46,2,FALSE),"")</f>
        <v/>
      </c>
      <c r="Z127" t="str">
        <f>IFERROR(VLOOKUP($B127,[1]Mar!Z$5:AA$46,2,FALSE),"")</f>
        <v/>
      </c>
      <c r="AA127" t="str">
        <f>IFERROR(VLOOKUP($B127,[1]Mar!AA$5:AB$46,2,FALSE),"")</f>
        <v/>
      </c>
      <c r="AB127" t="str">
        <f>IFERROR(VLOOKUP($B127,[1]Mar!AB$5:AC$46,2,FALSE),"")</f>
        <v/>
      </c>
      <c r="AC127" t="str">
        <f>IFERROR(VLOOKUP($B127,[1]Mar!AC$5:AD$46,2,FALSE),"")</f>
        <v/>
      </c>
      <c r="AD127" t="str">
        <f>IFERROR(VLOOKUP($B127,[1]Mar!AD$5:AE$46,2,FALSE),"")</f>
        <v/>
      </c>
      <c r="AE127" t="str">
        <f>IFERROR(VLOOKUP($B127,[1]Mar!AE$5:AF$46,2,FALSE),"")</f>
        <v/>
      </c>
      <c r="AF127" t="str">
        <f>IFERROR(VLOOKUP($B127,[1]Mar!AF$5:AG$46,2,FALSE),"")</f>
        <v/>
      </c>
      <c r="AG127" t="str">
        <f>IFERROR(VLOOKUP($B127,[1]Mar!AG$5:AH$46,2,FALSE),"")</f>
        <v/>
      </c>
      <c r="AH127" t="str">
        <f>IFERROR(VLOOKUP($B127,[1]Mar!AH$5:AI$46,2,FALSE),"")</f>
        <v/>
      </c>
      <c r="AI127" t="str">
        <f>IFERROR(VLOOKUP($B127,[1]Mar!AI$5:AJ$46,2,FALSE),"")</f>
        <v/>
      </c>
      <c r="AJ127" t="str">
        <f>IFERROR(VLOOKUP($B127,[1]Mar!AJ$5:AK$46,2,FALSE),"")</f>
        <v/>
      </c>
      <c r="AK127" t="str">
        <f>IFERROR(VLOOKUP($B127,[1]Mar!AK$5:AL$46,2,FALSE),"")</f>
        <v/>
      </c>
      <c r="AL127" t="str">
        <f>IFERROR(VLOOKUP($B127,[1]Mar!AL$5:AM$46,2,FALSE),"")</f>
        <v/>
      </c>
      <c r="AM127" t="str">
        <f>IFERROR(VLOOKUP($B127,[1]Mar!AM$5:AN$46,2,FALSE),"")</f>
        <v/>
      </c>
      <c r="AN127" t="str">
        <f>IFERROR(VLOOKUP($B127,[1]Mar!AN$5:AO$46,2,FALSE),"")</f>
        <v/>
      </c>
      <c r="AO127" t="str">
        <f>IFERROR(VLOOKUP($B127,[1]Mar!AO$5:AP$46,2,FALSE),"")</f>
        <v/>
      </c>
      <c r="AP127" t="str">
        <f>IFERROR(VLOOKUP($B127,[1]Mar!AP$5:AQ$46,2,FALSE),"")</f>
        <v/>
      </c>
      <c r="AQ127" t="str">
        <f>IFERROR(VLOOKUP($B127,[1]Mar!AQ$5:AR$46,2,FALSE),"")</f>
        <v/>
      </c>
      <c r="AR127" s="7" t="str">
        <f>IFERROR(VLOOKUP($B127,[1]Mar!AR$5:AS$46,2,FALSE),"")</f>
        <v/>
      </c>
      <c r="AS127" s="6">
        <f>SUM($C127:AR127)</f>
        <v>0</v>
      </c>
      <c r="AT127">
        <f>COUNTIF($C127:AR127,"Late*")</f>
        <v>0</v>
      </c>
      <c r="AU127" s="11">
        <f t="shared" si="6"/>
        <v>0</v>
      </c>
      <c r="AV127" s="7">
        <f>COUNTIF($C127:AR127,"Absent")</f>
        <v>0</v>
      </c>
      <c r="AW127">
        <f>COUNTIF($C127:AR127,"Withdrawn")+COUNTIF($C127:AR127,"Absent*")-AV127</f>
        <v>0</v>
      </c>
      <c r="AX127" s="10">
        <f t="shared" si="7"/>
        <v>0</v>
      </c>
    </row>
    <row r="128" spans="3:50" x14ac:dyDescent="0.3">
      <c r="C128" s="6" t="str">
        <f>IFERROR(VLOOKUP($B128,[1]Mar!C$5:D$46,2,FALSE),"")</f>
        <v/>
      </c>
      <c r="D128" t="str">
        <f>IFERROR(VLOOKUP($B128,[1]Mar!D$5:E$46,2,FALSE),"")</f>
        <v/>
      </c>
      <c r="E128" t="str">
        <f>IFERROR(VLOOKUP($B128,[1]Mar!E$5:F$46,2,FALSE),"")</f>
        <v/>
      </c>
      <c r="F128" t="str">
        <f>IFERROR(VLOOKUP($B128,[1]Mar!F$5:G$46,2,FALSE),"")</f>
        <v/>
      </c>
      <c r="G128" t="str">
        <f>IFERROR(VLOOKUP($B128,[1]Mar!G$5:H$46,2,FALSE),"")</f>
        <v/>
      </c>
      <c r="H128" t="str">
        <f>IFERROR(VLOOKUP($B128,[1]Mar!H$5:I$46,2,FALSE),"")</f>
        <v/>
      </c>
      <c r="I128" t="str">
        <f>IFERROR(VLOOKUP($B128,[1]Mar!I$5:J$46,2,FALSE),"")</f>
        <v/>
      </c>
      <c r="J128" t="str">
        <f>IFERROR(VLOOKUP($B128,[1]Mar!J$5:K$46,2,FALSE),"")</f>
        <v/>
      </c>
      <c r="K128" t="str">
        <f>IFERROR(VLOOKUP($B128,[1]Mar!K$5:L$46,2,FALSE),"")</f>
        <v/>
      </c>
      <c r="L128" t="str">
        <f>IFERROR(VLOOKUP($B128,[1]Mar!L$5:M$46,2,FALSE),"")</f>
        <v/>
      </c>
      <c r="M128" t="str">
        <f>IFERROR(VLOOKUP($B128,[1]Mar!M$5:N$46,2,FALSE),"")</f>
        <v/>
      </c>
      <c r="N128" t="str">
        <f>IFERROR(VLOOKUP($B128,[1]Mar!N$5:O$46,2,FALSE),"")</f>
        <v/>
      </c>
      <c r="O128" t="str">
        <f>IFERROR(VLOOKUP($B128,[1]Mar!O$5:P$46,2,FALSE),"")</f>
        <v/>
      </c>
      <c r="P128" t="str">
        <f>IFERROR(VLOOKUP($B128,[1]Mar!P$5:Q$46,2,FALSE),"")</f>
        <v/>
      </c>
      <c r="Q128" t="str">
        <f>IFERROR(VLOOKUP($B128,[1]Mar!Q$5:R$46,2,FALSE),"")</f>
        <v/>
      </c>
      <c r="R128" t="str">
        <f>IFERROR(VLOOKUP($B128,[1]Mar!R$5:S$46,2,FALSE),"")</f>
        <v/>
      </c>
      <c r="S128" t="str">
        <f>IFERROR(VLOOKUP($B128,[1]Mar!S$5:T$46,2,FALSE),"")</f>
        <v/>
      </c>
      <c r="T128" t="str">
        <f>IFERROR(VLOOKUP($B128,[1]Mar!T$5:U$46,2,FALSE),"")</f>
        <v/>
      </c>
      <c r="U128" t="str">
        <f>IFERROR(VLOOKUP($B128,[1]Mar!U$5:V$46,2,FALSE),"")</f>
        <v/>
      </c>
      <c r="V128" t="str">
        <f>IFERROR(VLOOKUP($B128,[1]Mar!V$5:W$46,2,FALSE),"")</f>
        <v/>
      </c>
      <c r="W128" t="str">
        <f>IFERROR(VLOOKUP($B128,[1]Mar!W$5:X$46,2,FALSE),"")</f>
        <v/>
      </c>
      <c r="X128" t="str">
        <f>IFERROR(VLOOKUP($B128,[1]Mar!X$5:Y$46,2,FALSE),"")</f>
        <v/>
      </c>
      <c r="Y128" t="str">
        <f>IFERROR(VLOOKUP($B128,[1]Mar!Y$5:Z$46,2,FALSE),"")</f>
        <v/>
      </c>
      <c r="Z128" t="str">
        <f>IFERROR(VLOOKUP($B128,[1]Mar!Z$5:AA$46,2,FALSE),"")</f>
        <v/>
      </c>
      <c r="AA128" t="str">
        <f>IFERROR(VLOOKUP($B128,[1]Mar!AA$5:AB$46,2,FALSE),"")</f>
        <v/>
      </c>
      <c r="AB128" t="str">
        <f>IFERROR(VLOOKUP($B128,[1]Mar!AB$5:AC$46,2,FALSE),"")</f>
        <v/>
      </c>
      <c r="AC128" t="str">
        <f>IFERROR(VLOOKUP($B128,[1]Mar!AC$5:AD$46,2,FALSE),"")</f>
        <v/>
      </c>
      <c r="AD128" t="str">
        <f>IFERROR(VLOOKUP($B128,[1]Mar!AD$5:AE$46,2,FALSE),"")</f>
        <v/>
      </c>
      <c r="AE128" t="str">
        <f>IFERROR(VLOOKUP($B128,[1]Mar!AE$5:AF$46,2,FALSE),"")</f>
        <v/>
      </c>
      <c r="AF128" t="str">
        <f>IFERROR(VLOOKUP($B128,[1]Mar!AF$5:AG$46,2,FALSE),"")</f>
        <v/>
      </c>
      <c r="AG128" t="str">
        <f>IFERROR(VLOOKUP($B128,[1]Mar!AG$5:AH$46,2,FALSE),"")</f>
        <v/>
      </c>
      <c r="AH128" t="str">
        <f>IFERROR(VLOOKUP($B128,[1]Mar!AH$5:AI$46,2,FALSE),"")</f>
        <v/>
      </c>
      <c r="AI128" t="str">
        <f>IFERROR(VLOOKUP($B128,[1]Mar!AI$5:AJ$46,2,FALSE),"")</f>
        <v/>
      </c>
      <c r="AJ128" t="str">
        <f>IFERROR(VLOOKUP($B128,[1]Mar!AJ$5:AK$46,2,FALSE),"")</f>
        <v/>
      </c>
      <c r="AK128" t="str">
        <f>IFERROR(VLOOKUP($B128,[1]Mar!AK$5:AL$46,2,FALSE),"")</f>
        <v/>
      </c>
      <c r="AL128" t="str">
        <f>IFERROR(VLOOKUP($B128,[1]Mar!AL$5:AM$46,2,FALSE),"")</f>
        <v/>
      </c>
      <c r="AM128" t="str">
        <f>IFERROR(VLOOKUP($B128,[1]Mar!AM$5:AN$46,2,FALSE),"")</f>
        <v/>
      </c>
      <c r="AN128" t="str">
        <f>IFERROR(VLOOKUP($B128,[1]Mar!AN$5:AO$46,2,FALSE),"")</f>
        <v/>
      </c>
      <c r="AO128" t="str">
        <f>IFERROR(VLOOKUP($B128,[1]Mar!AO$5:AP$46,2,FALSE),"")</f>
        <v/>
      </c>
      <c r="AP128" t="str">
        <f>IFERROR(VLOOKUP($B128,[1]Mar!AP$5:AQ$46,2,FALSE),"")</f>
        <v/>
      </c>
      <c r="AQ128" t="str">
        <f>IFERROR(VLOOKUP($B128,[1]Mar!AQ$5:AR$46,2,FALSE),"")</f>
        <v/>
      </c>
      <c r="AR128" s="7" t="str">
        <f>IFERROR(VLOOKUP($B128,[1]Mar!AR$5:AS$46,2,FALSE),"")</f>
        <v/>
      </c>
      <c r="AS128" s="6">
        <f>SUM($C128:AR128)</f>
        <v>0</v>
      </c>
      <c r="AT128">
        <f>COUNTIF($C128:AR128,"Late*")</f>
        <v>0</v>
      </c>
      <c r="AU128" s="11">
        <f t="shared" si="6"/>
        <v>0</v>
      </c>
      <c r="AV128" s="7">
        <f>COUNTIF($C128:AR128,"Absent")</f>
        <v>0</v>
      </c>
      <c r="AW128">
        <f>COUNTIF($C128:AR128,"Withdrawn")+COUNTIF($C128:AR128,"Absent*")-AV128</f>
        <v>0</v>
      </c>
      <c r="AX128" s="10">
        <f t="shared" si="7"/>
        <v>0</v>
      </c>
    </row>
    <row r="129" spans="3:50" x14ac:dyDescent="0.3">
      <c r="C129" s="6" t="str">
        <f>IFERROR(VLOOKUP($B129,[1]Mar!C$5:D$46,2,FALSE),"")</f>
        <v/>
      </c>
      <c r="D129" t="str">
        <f>IFERROR(VLOOKUP($B129,[1]Mar!D$5:E$46,2,FALSE),"")</f>
        <v/>
      </c>
      <c r="E129" t="str">
        <f>IFERROR(VLOOKUP($B129,[1]Mar!E$5:F$46,2,FALSE),"")</f>
        <v/>
      </c>
      <c r="F129" t="str">
        <f>IFERROR(VLOOKUP($B129,[1]Mar!F$5:G$46,2,FALSE),"")</f>
        <v/>
      </c>
      <c r="G129" t="str">
        <f>IFERROR(VLOOKUP($B129,[1]Mar!G$5:H$46,2,FALSE),"")</f>
        <v/>
      </c>
      <c r="H129" t="str">
        <f>IFERROR(VLOOKUP($B129,[1]Mar!H$5:I$46,2,FALSE),"")</f>
        <v/>
      </c>
      <c r="I129" t="str">
        <f>IFERROR(VLOOKUP($B129,[1]Mar!I$5:J$46,2,FALSE),"")</f>
        <v/>
      </c>
      <c r="J129" t="str">
        <f>IFERROR(VLOOKUP($B129,[1]Mar!J$5:K$46,2,FALSE),"")</f>
        <v/>
      </c>
      <c r="K129" t="str">
        <f>IFERROR(VLOOKUP($B129,[1]Mar!K$5:L$46,2,FALSE),"")</f>
        <v/>
      </c>
      <c r="L129" t="str">
        <f>IFERROR(VLOOKUP($B129,[1]Mar!L$5:M$46,2,FALSE),"")</f>
        <v/>
      </c>
      <c r="M129" t="str">
        <f>IFERROR(VLOOKUP($B129,[1]Mar!M$5:N$46,2,FALSE),"")</f>
        <v/>
      </c>
      <c r="N129" t="str">
        <f>IFERROR(VLOOKUP($B129,[1]Mar!N$5:O$46,2,FALSE),"")</f>
        <v/>
      </c>
      <c r="O129" t="str">
        <f>IFERROR(VLOOKUP($B129,[1]Mar!O$5:P$46,2,FALSE),"")</f>
        <v/>
      </c>
      <c r="P129" t="str">
        <f>IFERROR(VLOOKUP($B129,[1]Mar!P$5:Q$46,2,FALSE),"")</f>
        <v/>
      </c>
      <c r="Q129" t="str">
        <f>IFERROR(VLOOKUP($B129,[1]Mar!Q$5:R$46,2,FALSE),"")</f>
        <v/>
      </c>
      <c r="R129" t="str">
        <f>IFERROR(VLOOKUP($B129,[1]Mar!R$5:S$46,2,FALSE),"")</f>
        <v/>
      </c>
      <c r="S129" t="str">
        <f>IFERROR(VLOOKUP($B129,[1]Mar!S$5:T$46,2,FALSE),"")</f>
        <v/>
      </c>
      <c r="T129" t="str">
        <f>IFERROR(VLOOKUP($B129,[1]Mar!T$5:U$46,2,FALSE),"")</f>
        <v/>
      </c>
      <c r="U129" t="str">
        <f>IFERROR(VLOOKUP($B129,[1]Mar!U$5:V$46,2,FALSE),"")</f>
        <v/>
      </c>
      <c r="V129" t="str">
        <f>IFERROR(VLOOKUP($B129,[1]Mar!V$5:W$46,2,FALSE),"")</f>
        <v/>
      </c>
      <c r="W129" t="str">
        <f>IFERROR(VLOOKUP($B129,[1]Mar!W$5:X$46,2,FALSE),"")</f>
        <v/>
      </c>
      <c r="X129" t="str">
        <f>IFERROR(VLOOKUP($B129,[1]Mar!X$5:Y$46,2,FALSE),"")</f>
        <v/>
      </c>
      <c r="Y129" t="str">
        <f>IFERROR(VLOOKUP($B129,[1]Mar!Y$5:Z$46,2,FALSE),"")</f>
        <v/>
      </c>
      <c r="Z129" t="str">
        <f>IFERROR(VLOOKUP($B129,[1]Mar!Z$5:AA$46,2,FALSE),"")</f>
        <v/>
      </c>
      <c r="AA129" t="str">
        <f>IFERROR(VLOOKUP($B129,[1]Mar!AA$5:AB$46,2,FALSE),"")</f>
        <v/>
      </c>
      <c r="AB129" t="str">
        <f>IFERROR(VLOOKUP($B129,[1]Mar!AB$5:AC$46,2,FALSE),"")</f>
        <v/>
      </c>
      <c r="AC129" t="str">
        <f>IFERROR(VLOOKUP($B129,[1]Mar!AC$5:AD$46,2,FALSE),"")</f>
        <v/>
      </c>
      <c r="AD129" t="str">
        <f>IFERROR(VLOOKUP($B129,[1]Mar!AD$5:AE$46,2,FALSE),"")</f>
        <v/>
      </c>
      <c r="AE129" t="str">
        <f>IFERROR(VLOOKUP($B129,[1]Mar!AE$5:AF$46,2,FALSE),"")</f>
        <v/>
      </c>
      <c r="AF129" t="str">
        <f>IFERROR(VLOOKUP($B129,[1]Mar!AF$5:AG$46,2,FALSE),"")</f>
        <v/>
      </c>
      <c r="AG129" t="str">
        <f>IFERROR(VLOOKUP($B129,[1]Mar!AG$5:AH$46,2,FALSE),"")</f>
        <v/>
      </c>
      <c r="AH129" t="str">
        <f>IFERROR(VLOOKUP($B129,[1]Mar!AH$5:AI$46,2,FALSE),"")</f>
        <v/>
      </c>
      <c r="AI129" t="str">
        <f>IFERROR(VLOOKUP($B129,[1]Mar!AI$5:AJ$46,2,FALSE),"")</f>
        <v/>
      </c>
      <c r="AJ129" t="str">
        <f>IFERROR(VLOOKUP($B129,[1]Mar!AJ$5:AK$46,2,FALSE),"")</f>
        <v/>
      </c>
      <c r="AK129" t="str">
        <f>IFERROR(VLOOKUP($B129,[1]Mar!AK$5:AL$46,2,FALSE),"")</f>
        <v/>
      </c>
      <c r="AL129" t="str">
        <f>IFERROR(VLOOKUP($B129,[1]Mar!AL$5:AM$46,2,FALSE),"")</f>
        <v/>
      </c>
      <c r="AM129" t="str">
        <f>IFERROR(VLOOKUP($B129,[1]Mar!AM$5:AN$46,2,FALSE),"")</f>
        <v/>
      </c>
      <c r="AN129" t="str">
        <f>IFERROR(VLOOKUP($B129,[1]Mar!AN$5:AO$46,2,FALSE),"")</f>
        <v/>
      </c>
      <c r="AO129" t="str">
        <f>IFERROR(VLOOKUP($B129,[1]Mar!AO$5:AP$46,2,FALSE),"")</f>
        <v/>
      </c>
      <c r="AP129" t="str">
        <f>IFERROR(VLOOKUP($B129,[1]Mar!AP$5:AQ$46,2,FALSE),"")</f>
        <v/>
      </c>
      <c r="AQ129" t="str">
        <f>IFERROR(VLOOKUP($B129,[1]Mar!AQ$5:AR$46,2,FALSE),"")</f>
        <v/>
      </c>
      <c r="AR129" s="7" t="str">
        <f>IFERROR(VLOOKUP($B129,[1]Mar!AR$5:AS$46,2,FALSE),"")</f>
        <v/>
      </c>
      <c r="AS129" s="6">
        <f>SUM($C129:AR129)</f>
        <v>0</v>
      </c>
      <c r="AT129">
        <f>COUNTIF($C129:AR129,"Late*")</f>
        <v>0</v>
      </c>
      <c r="AU129" s="11">
        <f t="shared" si="6"/>
        <v>0</v>
      </c>
      <c r="AV129" s="7">
        <f>COUNTIF($C129:AR129,"Absent")</f>
        <v>0</v>
      </c>
      <c r="AW129">
        <f>COUNTIF($C129:AR129,"Withdrawn")+COUNTIF($C129:AR129,"Absent*")-AV129</f>
        <v>0</v>
      </c>
      <c r="AX129" s="10">
        <f t="shared" si="7"/>
        <v>0</v>
      </c>
    </row>
    <row r="130" spans="3:50" x14ac:dyDescent="0.3">
      <c r="C130" s="6" t="str">
        <f>IFERROR(VLOOKUP($B130,[1]Mar!C$5:D$46,2,FALSE),"")</f>
        <v/>
      </c>
      <c r="D130" t="str">
        <f>IFERROR(VLOOKUP($B130,[1]Mar!D$5:E$46,2,FALSE),"")</f>
        <v/>
      </c>
      <c r="E130" t="str">
        <f>IFERROR(VLOOKUP($B130,[1]Mar!E$5:F$46,2,FALSE),"")</f>
        <v/>
      </c>
      <c r="F130" t="str">
        <f>IFERROR(VLOOKUP($B130,[1]Mar!F$5:G$46,2,FALSE),"")</f>
        <v/>
      </c>
      <c r="G130" t="str">
        <f>IFERROR(VLOOKUP($B130,[1]Mar!G$5:H$46,2,FALSE),"")</f>
        <v/>
      </c>
      <c r="H130" t="str">
        <f>IFERROR(VLOOKUP($B130,[1]Mar!H$5:I$46,2,FALSE),"")</f>
        <v/>
      </c>
      <c r="I130" t="str">
        <f>IFERROR(VLOOKUP($B130,[1]Mar!I$5:J$46,2,FALSE),"")</f>
        <v/>
      </c>
      <c r="J130" t="str">
        <f>IFERROR(VLOOKUP($B130,[1]Mar!J$5:K$46,2,FALSE),"")</f>
        <v/>
      </c>
      <c r="K130" t="str">
        <f>IFERROR(VLOOKUP($B130,[1]Mar!K$5:L$46,2,FALSE),"")</f>
        <v/>
      </c>
      <c r="L130" t="str">
        <f>IFERROR(VLOOKUP($B130,[1]Mar!L$5:M$46,2,FALSE),"")</f>
        <v/>
      </c>
      <c r="M130" t="str">
        <f>IFERROR(VLOOKUP($B130,[1]Mar!M$5:N$46,2,FALSE),"")</f>
        <v/>
      </c>
      <c r="N130" t="str">
        <f>IFERROR(VLOOKUP($B130,[1]Mar!N$5:O$46,2,FALSE),"")</f>
        <v/>
      </c>
      <c r="O130" t="str">
        <f>IFERROR(VLOOKUP($B130,[1]Mar!O$5:P$46,2,FALSE),"")</f>
        <v/>
      </c>
      <c r="P130" t="str">
        <f>IFERROR(VLOOKUP($B130,[1]Mar!P$5:Q$46,2,FALSE),"")</f>
        <v/>
      </c>
      <c r="Q130" t="str">
        <f>IFERROR(VLOOKUP($B130,[1]Mar!Q$5:R$46,2,FALSE),"")</f>
        <v/>
      </c>
      <c r="R130" t="str">
        <f>IFERROR(VLOOKUP($B130,[1]Mar!R$5:S$46,2,FALSE),"")</f>
        <v/>
      </c>
      <c r="S130" t="str">
        <f>IFERROR(VLOOKUP($B130,[1]Mar!S$5:T$46,2,FALSE),"")</f>
        <v/>
      </c>
      <c r="T130" t="str">
        <f>IFERROR(VLOOKUP($B130,[1]Mar!T$5:U$46,2,FALSE),"")</f>
        <v/>
      </c>
      <c r="U130" t="str">
        <f>IFERROR(VLOOKUP($B130,[1]Mar!U$5:V$46,2,FALSE),"")</f>
        <v/>
      </c>
      <c r="V130" t="str">
        <f>IFERROR(VLOOKUP($B130,[1]Mar!V$5:W$46,2,FALSE),"")</f>
        <v/>
      </c>
      <c r="W130" t="str">
        <f>IFERROR(VLOOKUP($B130,[1]Mar!W$5:X$46,2,FALSE),"")</f>
        <v/>
      </c>
      <c r="X130" t="str">
        <f>IFERROR(VLOOKUP($B130,[1]Mar!X$5:Y$46,2,FALSE),"")</f>
        <v/>
      </c>
      <c r="Y130" t="str">
        <f>IFERROR(VLOOKUP($B130,[1]Mar!Y$5:Z$46,2,FALSE),"")</f>
        <v/>
      </c>
      <c r="Z130" t="str">
        <f>IFERROR(VLOOKUP($B130,[1]Mar!Z$5:AA$46,2,FALSE),"")</f>
        <v/>
      </c>
      <c r="AA130" t="str">
        <f>IFERROR(VLOOKUP($B130,[1]Mar!AA$5:AB$46,2,FALSE),"")</f>
        <v/>
      </c>
      <c r="AB130" t="str">
        <f>IFERROR(VLOOKUP($B130,[1]Mar!AB$5:AC$46,2,FALSE),"")</f>
        <v/>
      </c>
      <c r="AC130" t="str">
        <f>IFERROR(VLOOKUP($B130,[1]Mar!AC$5:AD$46,2,FALSE),"")</f>
        <v/>
      </c>
      <c r="AD130" t="str">
        <f>IFERROR(VLOOKUP($B130,[1]Mar!AD$5:AE$46,2,FALSE),"")</f>
        <v/>
      </c>
      <c r="AE130" t="str">
        <f>IFERROR(VLOOKUP($B130,[1]Mar!AE$5:AF$46,2,FALSE),"")</f>
        <v/>
      </c>
      <c r="AF130" t="str">
        <f>IFERROR(VLOOKUP($B130,[1]Mar!AF$5:AG$46,2,FALSE),"")</f>
        <v/>
      </c>
      <c r="AG130" t="str">
        <f>IFERROR(VLOOKUP($B130,[1]Mar!AG$5:AH$46,2,FALSE),"")</f>
        <v/>
      </c>
      <c r="AH130" t="str">
        <f>IFERROR(VLOOKUP($B130,[1]Mar!AH$5:AI$46,2,FALSE),"")</f>
        <v/>
      </c>
      <c r="AI130" t="str">
        <f>IFERROR(VLOOKUP($B130,[1]Mar!AI$5:AJ$46,2,FALSE),"")</f>
        <v/>
      </c>
      <c r="AJ130" t="str">
        <f>IFERROR(VLOOKUP($B130,[1]Mar!AJ$5:AK$46,2,FALSE),"")</f>
        <v/>
      </c>
      <c r="AK130" t="str">
        <f>IFERROR(VLOOKUP($B130,[1]Mar!AK$5:AL$46,2,FALSE),"")</f>
        <v/>
      </c>
      <c r="AL130" t="str">
        <f>IFERROR(VLOOKUP($B130,[1]Mar!AL$5:AM$46,2,FALSE),"")</f>
        <v/>
      </c>
      <c r="AM130" t="str">
        <f>IFERROR(VLOOKUP($B130,[1]Mar!AM$5:AN$46,2,FALSE),"")</f>
        <v/>
      </c>
      <c r="AN130" t="str">
        <f>IFERROR(VLOOKUP($B130,[1]Mar!AN$5:AO$46,2,FALSE),"")</f>
        <v/>
      </c>
      <c r="AO130" t="str">
        <f>IFERROR(VLOOKUP($B130,[1]Mar!AO$5:AP$46,2,FALSE),"")</f>
        <v/>
      </c>
      <c r="AP130" t="str">
        <f>IFERROR(VLOOKUP($B130,[1]Mar!AP$5:AQ$46,2,FALSE),"")</f>
        <v/>
      </c>
      <c r="AQ130" t="str">
        <f>IFERROR(VLOOKUP($B130,[1]Mar!AQ$5:AR$46,2,FALSE),"")</f>
        <v/>
      </c>
      <c r="AR130" s="7" t="str">
        <f>IFERROR(VLOOKUP($B130,[1]Mar!AR$5:AS$46,2,FALSE),"")</f>
        <v/>
      </c>
      <c r="AS130" s="6">
        <f>SUM($C130:AR130)</f>
        <v>0</v>
      </c>
      <c r="AT130">
        <f>COUNTIF($C130:AR130,"Late*")</f>
        <v>0</v>
      </c>
      <c r="AU130" s="11">
        <f t="shared" si="6"/>
        <v>0</v>
      </c>
      <c r="AV130" s="7">
        <f>COUNTIF($C130:AR130,"Absent")</f>
        <v>0</v>
      </c>
      <c r="AW130">
        <f>COUNTIF($C130:AR130,"Withdrawn")+COUNTIF($C130:AR130,"Absent*")-AV130</f>
        <v>0</v>
      </c>
      <c r="AX130" s="10">
        <f t="shared" si="7"/>
        <v>0</v>
      </c>
    </row>
  </sheetData>
  <mergeCells count="20">
    <mergeCell ref="A1:B1"/>
    <mergeCell ref="A2:B2"/>
    <mergeCell ref="C2:AR2"/>
    <mergeCell ref="AS2:AV2"/>
    <mergeCell ref="C1:AX1"/>
    <mergeCell ref="AW2:AX2"/>
    <mergeCell ref="C4:E4"/>
    <mergeCell ref="F4:H4"/>
    <mergeCell ref="I4:K4"/>
    <mergeCell ref="L4:N4"/>
    <mergeCell ref="O4:Q4"/>
    <mergeCell ref="AG4:AI4"/>
    <mergeCell ref="AJ4:AL4"/>
    <mergeCell ref="AM4:AO4"/>
    <mergeCell ref="AP4:AR4"/>
    <mergeCell ref="R4:T4"/>
    <mergeCell ref="U4:W4"/>
    <mergeCell ref="X4:Z4"/>
    <mergeCell ref="AA4:AC4"/>
    <mergeCell ref="AD4:AF4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85EAA4B-17B1-445D-A7EC-38A545FF025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</vt:lpstr>
      <vt:lpstr>Summary (%)</vt:lpstr>
      <vt:lpstr>Aug</vt:lpstr>
      <vt:lpstr>Sep</vt:lpstr>
      <vt:lpstr>Oct &amp; Nov</vt:lpstr>
      <vt:lpstr>Dec</vt:lpstr>
      <vt:lpstr>Jan</vt:lpstr>
      <vt:lpstr>Feb</vt:lpstr>
      <vt:lpstr>Mar</vt:lpstr>
      <vt:lpstr>Apr &amp; May</vt:lpstr>
      <vt:lpstr>Jun</vt:lpstr>
      <vt:lpstr>Namelist</vt:lpstr>
      <vt:lpstr>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 kian ming</dc:creator>
  <cp:lastModifiedBy>ng kian ming</cp:lastModifiedBy>
  <dcterms:created xsi:type="dcterms:W3CDTF">2022-07-13T12:28:58Z</dcterms:created>
  <dcterms:modified xsi:type="dcterms:W3CDTF">2023-06-25T14:52:31Z</dcterms:modified>
</cp:coreProperties>
</file>